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5" yWindow="345" windowWidth="13200" windowHeight="11625" tabRatio="939"/>
  </bookViews>
  <sheets>
    <sheet name="표지" sheetId="44" r:id="rId1"/>
    <sheet name="일반개요" sheetId="45" r:id="rId2"/>
    <sheet name="공공체육시설의분류기준" sheetId="46" r:id="rId3"/>
    <sheet name="연도별현황" sheetId="47" r:id="rId4"/>
    <sheet name="설치주체별현황" sheetId="48" r:id="rId5"/>
    <sheet name="시도별현황" sheetId="4" r:id="rId6"/>
    <sheet name="육상경기장" sheetId="8" r:id="rId7"/>
    <sheet name="축구장" sheetId="9" r:id="rId8"/>
    <sheet name="하키장" sheetId="10" r:id="rId9"/>
    <sheet name="야구장" sheetId="11" r:id="rId10"/>
    <sheet name="싸이클경기장" sheetId="12" r:id="rId11"/>
    <sheet name="테니스장" sheetId="13" r:id="rId12"/>
    <sheet name="씨름장" sheetId="49" r:id="rId13"/>
    <sheet name="구기체육관" sheetId="15" r:id="rId14"/>
    <sheet name="투기체육관" sheetId="16" r:id="rId15"/>
    <sheet name="생활체육관" sheetId="17" r:id="rId16"/>
    <sheet name="게이트볼장" sheetId="35" r:id="rId17"/>
    <sheet name="수영장" sheetId="18" r:id="rId18"/>
    <sheet name="롤러스케이트장" sheetId="19" r:id="rId19"/>
    <sheet name="사격장" sheetId="20" r:id="rId20"/>
    <sheet name="국궁장" sheetId="21" r:id="rId21"/>
    <sheet name="양궁장" sheetId="22" r:id="rId22"/>
    <sheet name="승마장" sheetId="23" r:id="rId23"/>
    <sheet name="골프연습장" sheetId="30" r:id="rId24"/>
    <sheet name="조정카누장" sheetId="26" r:id="rId25"/>
    <sheet name="요트장" sheetId="27" r:id="rId26"/>
    <sheet name="빙상장" sheetId="28" r:id="rId27"/>
    <sheet name="스키점프경기장" sheetId="40" r:id="rId28"/>
    <sheet name="바이애슬론경기장" sheetId="41" r:id="rId29"/>
    <sheet name="크로스컨트리경기장" sheetId="42" r:id="rId30"/>
    <sheet name="기타 체육시설" sheetId="43" r:id="rId31"/>
    <sheet name="Sheet1" sheetId="50" r:id="rId32"/>
  </sheets>
  <definedNames>
    <definedName name="_xlnm._FilterDatabase" localSheetId="6" hidden="1">육상경기장!$A$1:$BK$273</definedName>
    <definedName name="_xlnm.Print_Area" localSheetId="16">게이트볼장!$B$1:$BD$1389</definedName>
    <definedName name="_xlnm.Print_Area" localSheetId="23">골프연습장!$A$1:$AQ$96</definedName>
    <definedName name="_xlnm.Print_Area" localSheetId="13">구기체육관!$B$1:$AV$430</definedName>
    <definedName name="_xlnm.Print_Area" localSheetId="20">국궁장!$B$1:$AW$282</definedName>
    <definedName name="_xlnm.Print_Area" localSheetId="30">'기타 체육시설'!$B$1:$AS$360</definedName>
    <definedName name="_xlnm.Print_Area" localSheetId="18">롤러스케이트장!$A$1:$W$181</definedName>
    <definedName name="_xlnm.Print_Area" localSheetId="28">바이애슬론경기장!$A$1:$AT$6</definedName>
    <definedName name="_xlnm.Print_Area" localSheetId="26">빙상장!$A$1:$AZ$37</definedName>
    <definedName name="_xlnm.Print_Area" localSheetId="19">사격장!$B$1:$BE$36</definedName>
    <definedName name="_xlnm.Print_Area" localSheetId="15">생활체육관!$B$1:$AP$521</definedName>
    <definedName name="_xlnm.Print_Area" localSheetId="4">설치주체별현황!$A$1:$L$30</definedName>
    <definedName name="_xlnm.Print_Area" localSheetId="17">수영장!$B$1:$BF$401</definedName>
    <definedName name="_xlnm.Print_Area" localSheetId="27">스키점프경기장!$A$1:$AV$6</definedName>
    <definedName name="_xlnm.Print_Area" localSheetId="5">시도별현황!$A$1:$S$56</definedName>
    <definedName name="_xlnm.Print_Area" localSheetId="10">싸이클경기장!$B$1:$BF$17</definedName>
    <definedName name="_xlnm.Print_Area" localSheetId="9">야구장!$B$1:$BA$270</definedName>
    <definedName name="_xlnm.Print_Area" localSheetId="21">양궁장!$A$1:$AY$34</definedName>
    <definedName name="_xlnm.Print_Area" localSheetId="3">연도별현황!$A$1:$Q$30</definedName>
    <definedName name="_xlnm.Print_Area" localSheetId="6">육상경기장!$A$1:$BK$279</definedName>
    <definedName name="_xlnm.Print_Area" localSheetId="1">일반개요!$A$1:$B$39</definedName>
    <definedName name="_xlnm.Print_Area" localSheetId="7">축구장!$B$1:$AX$950</definedName>
    <definedName name="_xlnm.Print_Area" localSheetId="29">크로스컨트리경기장!$A$1:$AS$6</definedName>
    <definedName name="_xlnm.Print_Area" localSheetId="11">테니스장!$B$1:$AX$761</definedName>
    <definedName name="_xlnm.Print_Area" localSheetId="14">투기체육관!$A$1:$BE$63</definedName>
    <definedName name="_xlnm.Print_Area" localSheetId="8">하키장!$A$1:$AW$38</definedName>
    <definedName name="_xlnm.Print_Titles" localSheetId="16">게이트볼장!$2:$4</definedName>
    <definedName name="_xlnm.Print_Titles" localSheetId="23">골프연습장!$2:$4</definedName>
    <definedName name="_xlnm.Print_Titles" localSheetId="13">구기체육관!$2:$3</definedName>
    <definedName name="_xlnm.Print_Titles" localSheetId="20">국궁장!$2:$3</definedName>
    <definedName name="_xlnm.Print_Titles" localSheetId="30">'기타 체육시설'!$2:$4</definedName>
    <definedName name="_xlnm.Print_Titles" localSheetId="18">롤러스케이트장!$2:$4</definedName>
    <definedName name="_xlnm.Print_Titles" localSheetId="28">바이애슬론경기장!$2:$4</definedName>
    <definedName name="_xlnm.Print_Titles" localSheetId="26">빙상장!$2:$4</definedName>
    <definedName name="_xlnm.Print_Titles" localSheetId="19">사격장!$2:$4</definedName>
    <definedName name="_xlnm.Print_Titles" localSheetId="15">생활체육관!$2:$4</definedName>
    <definedName name="_xlnm.Print_Titles" localSheetId="17">수영장!$2:$4</definedName>
    <definedName name="_xlnm.Print_Titles" localSheetId="27">스키점프경기장!$2:$4</definedName>
    <definedName name="_xlnm.Print_Titles" localSheetId="22">승마장!$2:$4</definedName>
    <definedName name="_xlnm.Print_Titles" localSheetId="10">싸이클경기장!$2:$4</definedName>
    <definedName name="_xlnm.Print_Titles" localSheetId="12">씨름장!$2:$4</definedName>
    <definedName name="_xlnm.Print_Titles" localSheetId="9">야구장!$2:$4</definedName>
    <definedName name="_xlnm.Print_Titles" localSheetId="21">양궁장!$2:$4</definedName>
    <definedName name="_xlnm.Print_Titles" localSheetId="25">요트장!$2:$4</definedName>
    <definedName name="_xlnm.Print_Titles" localSheetId="6">육상경기장!$2:$4</definedName>
    <definedName name="_xlnm.Print_Titles" localSheetId="24">조정카누장!$2:$4</definedName>
    <definedName name="_xlnm.Print_Titles" localSheetId="7">축구장!$2:$4</definedName>
    <definedName name="_xlnm.Print_Titles" localSheetId="29">크로스컨트리경기장!$2:$4</definedName>
    <definedName name="_xlnm.Print_Titles" localSheetId="11">테니스장!$2:$3</definedName>
    <definedName name="_xlnm.Print_Titles" localSheetId="14">투기체육관!$2:$3</definedName>
    <definedName name="_xlnm.Print_Titles" localSheetId="8">하키장!$2:$4</definedName>
  </definedNames>
  <calcPr calcId="145621"/>
</workbook>
</file>

<file path=xl/calcChain.xml><?xml version="1.0" encoding="utf-8"?>
<calcChain xmlns="http://schemas.openxmlformats.org/spreadsheetml/2006/main">
  <c r="S44" i="4" l="1"/>
  <c r="S45" i="4"/>
  <c r="R44" i="4"/>
  <c r="S1369" i="35"/>
  <c r="L1369" i="35"/>
  <c r="K1369" i="35"/>
  <c r="J1369" i="35"/>
  <c r="D1369" i="35"/>
  <c r="D5" i="35"/>
  <c r="O1369" i="35"/>
  <c r="N1369" i="35"/>
  <c r="M1369" i="35"/>
  <c r="H331" i="43" l="1"/>
  <c r="G331" i="43"/>
  <c r="E723" i="9"/>
  <c r="I723" i="9"/>
  <c r="J723" i="9"/>
  <c r="K723" i="9"/>
  <c r="AB699" i="9" l="1"/>
  <c r="P5" i="49" l="1"/>
  <c r="N5" i="49"/>
  <c r="M5" i="49"/>
  <c r="J5" i="49"/>
  <c r="I5" i="49"/>
  <c r="H5" i="49"/>
  <c r="N33" i="49"/>
  <c r="M33" i="49"/>
  <c r="J33" i="49"/>
  <c r="I33" i="49"/>
  <c r="H33" i="49"/>
  <c r="G38" i="4" s="1"/>
  <c r="E33" i="49"/>
  <c r="F38" i="4" s="1"/>
  <c r="E156" i="11" l="1"/>
  <c r="J156" i="11"/>
  <c r="K156" i="11"/>
  <c r="L156" i="11"/>
  <c r="E126" i="11"/>
  <c r="O476" i="9"/>
  <c r="AB464" i="9"/>
  <c r="O452" i="9"/>
  <c r="D93" i="21" l="1"/>
  <c r="I93" i="21"/>
  <c r="J93" i="21"/>
  <c r="K93" i="21"/>
  <c r="P393" i="35"/>
  <c r="P392" i="35"/>
  <c r="K248" i="35"/>
  <c r="L119" i="35"/>
  <c r="K119" i="35"/>
  <c r="D396" i="35"/>
  <c r="J396" i="35"/>
  <c r="K396" i="35"/>
  <c r="L396" i="35"/>
  <c r="M396" i="35"/>
  <c r="N396" i="35"/>
  <c r="O396" i="35"/>
  <c r="S396" i="35"/>
  <c r="U396" i="35"/>
  <c r="V396" i="35"/>
  <c r="W396" i="35"/>
  <c r="X396" i="35"/>
  <c r="Y396" i="35"/>
  <c r="Z396" i="35"/>
  <c r="AB396" i="35"/>
  <c r="AC396" i="35"/>
  <c r="AD396" i="35"/>
  <c r="AE396" i="35"/>
  <c r="AF396" i="35"/>
  <c r="AG396" i="35"/>
  <c r="AH396" i="35"/>
  <c r="AI396" i="35"/>
  <c r="AJ396" i="35"/>
  <c r="AK396" i="35"/>
  <c r="AL396" i="35"/>
  <c r="AM396" i="35"/>
  <c r="AN396" i="35"/>
  <c r="AO396" i="35"/>
  <c r="AP396" i="35"/>
  <c r="AQ396" i="35"/>
  <c r="AR396" i="35"/>
  <c r="AS396" i="35"/>
  <c r="AT396" i="35"/>
  <c r="AU396" i="35"/>
  <c r="AW396" i="35"/>
  <c r="AX396" i="35"/>
  <c r="AY396" i="35"/>
  <c r="AZ396" i="35"/>
  <c r="BA396" i="35"/>
  <c r="BB396" i="35"/>
  <c r="E72" i="15"/>
  <c r="E357" i="13"/>
  <c r="K357" i="13"/>
  <c r="L357" i="13"/>
  <c r="M357" i="13"/>
  <c r="N357" i="13"/>
  <c r="P357" i="13"/>
  <c r="Q357" i="13"/>
  <c r="K194" i="13"/>
  <c r="O349" i="9"/>
  <c r="O348" i="9"/>
  <c r="O243" i="9"/>
  <c r="S28" i="4" l="1"/>
  <c r="E5" i="43"/>
  <c r="J6" i="43"/>
  <c r="K6" i="43"/>
  <c r="N6" i="43"/>
  <c r="G96" i="43"/>
  <c r="E96" i="43"/>
  <c r="R28" i="4" s="1"/>
  <c r="I90" i="43"/>
  <c r="H90" i="43"/>
  <c r="G90" i="43"/>
  <c r="Q28" i="4" s="1"/>
  <c r="E90" i="43"/>
  <c r="P28" i="4" s="1"/>
  <c r="I6" i="43"/>
  <c r="H6" i="43"/>
  <c r="G6" i="43"/>
  <c r="E6" i="43"/>
  <c r="I72" i="43"/>
  <c r="H72" i="43"/>
  <c r="G72" i="43"/>
  <c r="M28" i="4" s="1"/>
  <c r="E72" i="43"/>
  <c r="L28" i="4" s="1"/>
  <c r="L63" i="11"/>
  <c r="K63" i="11"/>
  <c r="J63" i="11"/>
  <c r="E63" i="11"/>
  <c r="D37" i="35" l="1"/>
  <c r="J37" i="35"/>
  <c r="K37" i="35"/>
  <c r="L37" i="35"/>
  <c r="M37" i="35"/>
  <c r="N37" i="35"/>
  <c r="O37" i="35"/>
  <c r="S37" i="35"/>
  <c r="P34" i="4" l="1"/>
  <c r="F34" i="4"/>
  <c r="H6" i="4"/>
  <c r="F6" i="4"/>
  <c r="D6" i="4"/>
  <c r="R6" i="10"/>
  <c r="R8" i="10"/>
  <c r="R10" i="10"/>
  <c r="P10" i="10"/>
  <c r="O10" i="10"/>
  <c r="N10" i="10"/>
  <c r="L10" i="10"/>
  <c r="K10" i="10"/>
  <c r="R12" i="10"/>
  <c r="P12" i="10"/>
  <c r="O12" i="10"/>
  <c r="N12" i="10"/>
  <c r="L12" i="10"/>
  <c r="K12" i="10"/>
  <c r="R15" i="10"/>
  <c r="P15" i="10"/>
  <c r="O15" i="10"/>
  <c r="N15" i="10"/>
  <c r="L15" i="10"/>
  <c r="K15" i="10"/>
  <c r="R27" i="10"/>
  <c r="P27" i="10"/>
  <c r="O27" i="10"/>
  <c r="N27" i="10"/>
  <c r="L27" i="10"/>
  <c r="K27" i="10"/>
  <c r="R24" i="10"/>
  <c r="P24" i="10"/>
  <c r="O24" i="10"/>
  <c r="N24" i="10"/>
  <c r="L24" i="10"/>
  <c r="K24" i="10"/>
  <c r="R22" i="10"/>
  <c r="P22" i="10"/>
  <c r="O22" i="10"/>
  <c r="N22" i="10"/>
  <c r="L22" i="10"/>
  <c r="R30" i="10"/>
  <c r="P30" i="10"/>
  <c r="O30" i="10"/>
  <c r="N30" i="10"/>
  <c r="L30" i="10"/>
  <c r="K30" i="10"/>
  <c r="J30" i="10"/>
  <c r="J27" i="10"/>
  <c r="J24" i="10"/>
  <c r="J22" i="10"/>
  <c r="K22" i="10"/>
  <c r="J19" i="10"/>
  <c r="J15" i="10"/>
  <c r="J10" i="10"/>
  <c r="P8" i="10"/>
  <c r="O8" i="10"/>
  <c r="N8" i="10"/>
  <c r="L8" i="10"/>
  <c r="K8" i="10"/>
  <c r="P6" i="10"/>
  <c r="O6" i="10"/>
  <c r="N6" i="10"/>
  <c r="L6" i="10"/>
  <c r="K6" i="10"/>
  <c r="J12" i="10"/>
  <c r="J8" i="10"/>
  <c r="J6" i="10"/>
  <c r="E30" i="10"/>
  <c r="E27" i="10"/>
  <c r="E24" i="10"/>
  <c r="E22" i="10"/>
  <c r="E19" i="10"/>
  <c r="E15" i="10"/>
  <c r="E12" i="10"/>
  <c r="E10" i="10"/>
  <c r="E8" i="10"/>
  <c r="E6" i="10"/>
  <c r="N68" i="17"/>
  <c r="L4" i="16" l="1"/>
  <c r="J4" i="15"/>
  <c r="K5" i="11"/>
  <c r="L5" i="22" l="1"/>
  <c r="K5" i="22"/>
  <c r="J5" i="22"/>
  <c r="E5" i="22"/>
  <c r="L14" i="22"/>
  <c r="K14" i="22"/>
  <c r="J14" i="22"/>
  <c r="M21" i="4" s="1"/>
  <c r="E14" i="22"/>
  <c r="L21" i="4" s="1"/>
  <c r="C5" i="19"/>
  <c r="N5" i="18" l="1"/>
  <c r="M5" i="18"/>
  <c r="L5" i="18"/>
  <c r="S1003" i="35"/>
  <c r="C38" i="19" l="1"/>
  <c r="E5" i="18" l="1"/>
  <c r="N120" i="18"/>
  <c r="M120" i="18"/>
  <c r="L120" i="18"/>
  <c r="E120" i="18"/>
  <c r="I373" i="17"/>
  <c r="H373" i="17"/>
  <c r="I72" i="15"/>
  <c r="J68" i="49"/>
  <c r="I68" i="49"/>
  <c r="J14" i="49"/>
  <c r="I14" i="49"/>
  <c r="L1003" i="35"/>
  <c r="K1003" i="35"/>
  <c r="J1003" i="35"/>
  <c r="D1003" i="35"/>
  <c r="M95" i="13"/>
  <c r="L95" i="13"/>
  <c r="E5" i="49"/>
  <c r="H14" i="49"/>
  <c r="E14" i="49"/>
  <c r="K95" i="13"/>
  <c r="G5" i="43" l="1"/>
  <c r="I5" i="43"/>
  <c r="H5" i="43"/>
  <c r="I331" i="43"/>
  <c r="I314" i="43"/>
  <c r="H314" i="43"/>
  <c r="G314" i="43"/>
  <c r="E314" i="43"/>
  <c r="I306" i="43"/>
  <c r="H306" i="43"/>
  <c r="G306" i="43"/>
  <c r="E306" i="43"/>
  <c r="I296" i="43"/>
  <c r="H296" i="43"/>
  <c r="G296" i="43"/>
  <c r="E296" i="43"/>
  <c r="I275" i="43"/>
  <c r="H275" i="43"/>
  <c r="G275" i="43"/>
  <c r="E275" i="43"/>
  <c r="I220" i="43"/>
  <c r="H220" i="43"/>
  <c r="G220" i="43"/>
  <c r="E220" i="43"/>
  <c r="I84" i="43"/>
  <c r="H84" i="43"/>
  <c r="I42" i="43"/>
  <c r="H42" i="43"/>
  <c r="G42" i="43"/>
  <c r="E42" i="43"/>
  <c r="J29" i="28"/>
  <c r="I29" i="28"/>
  <c r="N25" i="23"/>
  <c r="M25" i="23"/>
  <c r="L19" i="22"/>
  <c r="K19" i="22"/>
  <c r="K4" i="21"/>
  <c r="J4" i="21"/>
  <c r="J14" i="21"/>
  <c r="K14" i="21"/>
  <c r="I47" i="4"/>
  <c r="M5" i="20"/>
  <c r="L5" i="20"/>
  <c r="K5" i="20"/>
  <c r="E5" i="20"/>
  <c r="M32" i="20"/>
  <c r="L32" i="20"/>
  <c r="M22" i="20"/>
  <c r="L22" i="20"/>
  <c r="K22" i="20"/>
  <c r="E22" i="20"/>
  <c r="H47" i="4" s="1"/>
  <c r="H5" i="19"/>
  <c r="G5" i="19"/>
  <c r="H60" i="19"/>
  <c r="G60" i="19"/>
  <c r="F60" i="19"/>
  <c r="S18" i="4" s="1"/>
  <c r="C60" i="19"/>
  <c r="R18" i="4" s="1"/>
  <c r="H38" i="19"/>
  <c r="G38" i="19"/>
  <c r="F38" i="19"/>
  <c r="N313" i="18"/>
  <c r="M313" i="18"/>
  <c r="N305" i="18"/>
  <c r="M305" i="18"/>
  <c r="L305" i="18"/>
  <c r="E305" i="18"/>
  <c r="G5" i="17"/>
  <c r="D5" i="17"/>
  <c r="I513" i="17"/>
  <c r="H513" i="17"/>
  <c r="G373" i="17"/>
  <c r="D373" i="17"/>
  <c r="I175" i="17"/>
  <c r="H175" i="17"/>
  <c r="I6" i="17"/>
  <c r="H6" i="17"/>
  <c r="L240" i="11"/>
  <c r="K240" i="11"/>
  <c r="L165" i="11"/>
  <c r="K165" i="11"/>
  <c r="M657" i="13"/>
  <c r="L657" i="13"/>
  <c r="J7" i="49"/>
  <c r="I7" i="49"/>
  <c r="J412" i="15"/>
  <c r="I412" i="15"/>
  <c r="J72" i="15"/>
  <c r="J50" i="15"/>
  <c r="I50" i="15"/>
  <c r="M48" i="16"/>
  <c r="L48" i="16"/>
  <c r="K48" i="16"/>
  <c r="K22" i="16"/>
  <c r="M4" i="16"/>
  <c r="K4" i="16"/>
  <c r="E4" i="16"/>
  <c r="E48" i="16"/>
  <c r="H50" i="15"/>
  <c r="I4" i="15"/>
  <c r="H4" i="15"/>
  <c r="E4" i="15"/>
  <c r="E50" i="15"/>
  <c r="H68" i="49"/>
  <c r="E68" i="49"/>
  <c r="M427" i="13"/>
  <c r="L427" i="13"/>
  <c r="K427" i="13"/>
  <c r="E95" i="13"/>
  <c r="E4" i="13"/>
  <c r="E427" i="13"/>
  <c r="L5" i="11"/>
  <c r="E5" i="11"/>
  <c r="L178" i="11"/>
  <c r="K178" i="11"/>
  <c r="J178" i="11"/>
  <c r="E178" i="11"/>
  <c r="L60" i="11"/>
  <c r="K60" i="11"/>
  <c r="L57" i="11"/>
  <c r="K57" i="11"/>
  <c r="J60" i="11"/>
  <c r="Q7" i="4" s="1"/>
  <c r="J57" i="11"/>
  <c r="O7" i="4" s="1"/>
  <c r="E60" i="11"/>
  <c r="P7" i="4" s="1"/>
  <c r="E57" i="11"/>
  <c r="N7" i="4" s="1"/>
  <c r="L5" i="10"/>
  <c r="K5" i="10"/>
  <c r="K5" i="9"/>
  <c r="J5" i="9"/>
  <c r="E5" i="9"/>
  <c r="K646" i="9"/>
  <c r="J646" i="9"/>
  <c r="I646" i="9"/>
  <c r="K523" i="9"/>
  <c r="J523" i="9"/>
  <c r="I523" i="9"/>
  <c r="K488" i="9"/>
  <c r="J488" i="9"/>
  <c r="I488" i="9"/>
  <c r="K226" i="9"/>
  <c r="J226" i="9"/>
  <c r="I226" i="9"/>
  <c r="K108" i="9"/>
  <c r="J108" i="9"/>
  <c r="I108" i="9"/>
  <c r="E646" i="9"/>
  <c r="E523" i="9"/>
  <c r="E488" i="9"/>
  <c r="E108" i="9"/>
  <c r="E226" i="9"/>
  <c r="E5" i="10" l="1"/>
  <c r="S51" i="4"/>
  <c r="E21" i="4"/>
  <c r="J19" i="22"/>
  <c r="K32" i="20"/>
  <c r="K41" i="16" l="1"/>
  <c r="K30" i="16"/>
  <c r="K24" i="16"/>
  <c r="K5" i="16" l="1"/>
  <c r="E14" i="4" s="1"/>
  <c r="F5" i="48" l="1"/>
  <c r="G5" i="48"/>
  <c r="H5" i="48"/>
  <c r="J5" i="48"/>
  <c r="I5" i="48"/>
  <c r="E19" i="22" l="1"/>
  <c r="E234" i="8" l="1"/>
  <c r="N754" i="13" l="1"/>
  <c r="Q754" i="13"/>
  <c r="P754" i="13"/>
  <c r="M754" i="13"/>
  <c r="L754" i="13"/>
  <c r="K754" i="13"/>
  <c r="S37" i="4" s="1"/>
  <c r="E754" i="13"/>
  <c r="R37" i="4" s="1"/>
  <c r="E657" i="13" l="1"/>
  <c r="P37" i="4" s="1"/>
  <c r="P657" i="13"/>
  <c r="K657" i="13"/>
  <c r="Q37" i="4" s="1"/>
  <c r="N657" i="13"/>
  <c r="Q657" i="13"/>
  <c r="Q36" i="4" l="1"/>
  <c r="M36" i="4"/>
  <c r="K36" i="4"/>
  <c r="G36" i="4"/>
  <c r="C36" i="4"/>
  <c r="O8" i="4"/>
  <c r="K8" i="4"/>
  <c r="I8" i="4"/>
  <c r="G8" i="4"/>
  <c r="E8" i="4"/>
  <c r="Q34" i="4"/>
  <c r="G34" i="4"/>
  <c r="I6" i="4"/>
  <c r="G6" i="4"/>
  <c r="E6" i="4"/>
  <c r="O56" i="4"/>
  <c r="O54" i="4" l="1"/>
  <c r="K54" i="4"/>
  <c r="I54" i="4"/>
  <c r="O26" i="4"/>
  <c r="M26" i="4"/>
  <c r="I26" i="4"/>
  <c r="G26" i="4"/>
  <c r="O53" i="4"/>
  <c r="K53" i="4"/>
  <c r="I53" i="4"/>
  <c r="G53" i="4"/>
  <c r="C53" i="4"/>
  <c r="G25" i="4"/>
  <c r="J5" i="27"/>
  <c r="J5" i="26"/>
  <c r="Q52" i="4"/>
  <c r="G24" i="4"/>
  <c r="J5" i="30"/>
  <c r="I50" i="4"/>
  <c r="C50" i="4"/>
  <c r="O22" i="4"/>
  <c r="E22" i="4"/>
  <c r="L5" i="23"/>
  <c r="L25" i="23"/>
  <c r="M50" i="4" s="1"/>
  <c r="O49" i="4"/>
  <c r="M49" i="4"/>
  <c r="K49" i="4"/>
  <c r="B49" i="4"/>
  <c r="Q21" i="4"/>
  <c r="O21" i="4"/>
  <c r="G21" i="4"/>
  <c r="C49" i="4"/>
  <c r="I4" i="21"/>
  <c r="I14" i="21"/>
  <c r="G20" i="4" s="1"/>
  <c r="M47" i="4"/>
  <c r="K47" i="4"/>
  <c r="C47" i="4"/>
  <c r="Q19" i="4"/>
  <c r="K19" i="4"/>
  <c r="I19" i="4"/>
  <c r="G19" i="4"/>
  <c r="L313" i="18"/>
  <c r="K45" i="4" s="1"/>
  <c r="G175" i="17"/>
  <c r="O15" i="4" s="1"/>
  <c r="G513" i="17"/>
  <c r="S43" i="4" s="1"/>
  <c r="K43" i="4"/>
  <c r="G6" i="17"/>
  <c r="S42" i="4"/>
  <c r="M42" i="4"/>
  <c r="M13" i="4"/>
  <c r="H412" i="15"/>
  <c r="S41" i="4" s="1"/>
  <c r="H72" i="15"/>
  <c r="C41" i="4" s="1"/>
  <c r="B11" i="4" l="1"/>
  <c r="S38" i="4"/>
  <c r="I38" i="4"/>
  <c r="Q10" i="4"/>
  <c r="O10" i="4"/>
  <c r="M10" i="4"/>
  <c r="K10" i="4"/>
  <c r="G10" i="4"/>
  <c r="H7" i="49"/>
  <c r="I10" i="4" s="1"/>
  <c r="J5" i="10"/>
  <c r="O33" i="4"/>
  <c r="L5" i="8"/>
  <c r="L91" i="8"/>
  <c r="E32" i="4" s="1"/>
  <c r="E52" i="4" l="1"/>
  <c r="E5" i="23"/>
  <c r="D4" i="21"/>
  <c r="D6" i="35"/>
  <c r="D16" i="4" s="1"/>
  <c r="E15" i="4"/>
  <c r="J43" i="4"/>
  <c r="D6" i="17"/>
  <c r="D15" i="4" s="1"/>
  <c r="D34" i="4"/>
  <c r="N33" i="4"/>
  <c r="E5" i="8"/>
  <c r="Z6" i="43"/>
  <c r="T6" i="43"/>
  <c r="E28" i="4"/>
  <c r="D28" i="4"/>
  <c r="E12" i="43"/>
  <c r="F28" i="4" s="1"/>
  <c r="E5" i="30"/>
  <c r="Y350" i="43" l="1"/>
  <c r="X350" i="43"/>
  <c r="W350" i="43"/>
  <c r="V350" i="43"/>
  <c r="U350" i="43"/>
  <c r="N350" i="43"/>
  <c r="I350" i="43"/>
  <c r="H350" i="43"/>
  <c r="G350" i="43"/>
  <c r="S56" i="4" s="1"/>
  <c r="E350" i="43"/>
  <c r="R56" i="4" s="1"/>
  <c r="K276" i="21"/>
  <c r="J276" i="21"/>
  <c r="I276" i="21"/>
  <c r="S48" i="4" s="1"/>
  <c r="D276" i="21"/>
  <c r="R48" i="4" s="1"/>
  <c r="H179" i="19"/>
  <c r="G179" i="19"/>
  <c r="F179" i="19"/>
  <c r="S46" i="4" s="1"/>
  <c r="C179" i="19"/>
  <c r="R46" i="4" s="1"/>
  <c r="N399" i="18"/>
  <c r="M399" i="18"/>
  <c r="L399" i="18"/>
  <c r="E399" i="18"/>
  <c r="R45" i="4" s="1"/>
  <c r="M513" i="17"/>
  <c r="L513" i="17"/>
  <c r="K513" i="17"/>
  <c r="J513" i="17"/>
  <c r="D513" i="17"/>
  <c r="R43" i="4" s="1"/>
  <c r="E412" i="15"/>
  <c r="R41" i="4" s="1"/>
  <c r="L265" i="11"/>
  <c r="K265" i="11"/>
  <c r="J265" i="11"/>
  <c r="S35" i="4" s="1"/>
  <c r="E265" i="11"/>
  <c r="R35" i="4" s="1"/>
  <c r="P932" i="9"/>
  <c r="K932" i="9"/>
  <c r="J932" i="9"/>
  <c r="I932" i="9"/>
  <c r="S33" i="4" s="1"/>
  <c r="E932" i="9"/>
  <c r="R33" i="4" s="1"/>
  <c r="N266" i="8"/>
  <c r="M266" i="8"/>
  <c r="L266" i="8"/>
  <c r="S32" i="4" s="1"/>
  <c r="E266" i="8"/>
  <c r="R32" i="4" s="1"/>
  <c r="N234" i="8"/>
  <c r="M234" i="8"/>
  <c r="L234" i="8"/>
  <c r="Q32" i="4" s="1"/>
  <c r="P32" i="4"/>
  <c r="S40" i="4" l="1"/>
  <c r="R40" i="4"/>
  <c r="R31" i="4" s="1"/>
  <c r="S31" i="4" l="1"/>
  <c r="N336" i="43"/>
  <c r="I336" i="43"/>
  <c r="H336" i="43"/>
  <c r="E336" i="43"/>
  <c r="P56" i="4" s="1"/>
  <c r="G336" i="43"/>
  <c r="Q56" i="4" s="1"/>
  <c r="AG29" i="28"/>
  <c r="K29" i="28"/>
  <c r="H29" i="28"/>
  <c r="Q54" i="4" s="1"/>
  <c r="E29" i="28"/>
  <c r="P54" i="4" s="1"/>
  <c r="L18" i="27"/>
  <c r="K18" i="27"/>
  <c r="J18" i="27"/>
  <c r="Q53" i="4" s="1"/>
  <c r="D18" i="27"/>
  <c r="P53" i="4" s="1"/>
  <c r="L89" i="30"/>
  <c r="K89" i="30"/>
  <c r="J89" i="30"/>
  <c r="Q51" i="4" s="1"/>
  <c r="E89" i="30"/>
  <c r="P51" i="4" s="1"/>
  <c r="K233" i="21"/>
  <c r="J233" i="21"/>
  <c r="I233" i="21"/>
  <c r="Q48" i="4" s="1"/>
  <c r="D233" i="21"/>
  <c r="P48" i="4" s="1"/>
  <c r="Q47" i="4"/>
  <c r="E32" i="20"/>
  <c r="P47" i="4" s="1"/>
  <c r="H158" i="19"/>
  <c r="G158" i="19"/>
  <c r="F158" i="19"/>
  <c r="Q46" i="4" s="1"/>
  <c r="C158" i="19"/>
  <c r="P46" i="4" s="1"/>
  <c r="N374" i="18"/>
  <c r="M374" i="18"/>
  <c r="L374" i="18"/>
  <c r="Q45" i="4" s="1"/>
  <c r="E374" i="18"/>
  <c r="P45" i="4" s="1"/>
  <c r="J5" i="35"/>
  <c r="S1229" i="35"/>
  <c r="O1229" i="35"/>
  <c r="N1229" i="35"/>
  <c r="M1229" i="35"/>
  <c r="D1229" i="35"/>
  <c r="P44" i="4" s="1"/>
  <c r="I472" i="17"/>
  <c r="H472" i="17"/>
  <c r="G472" i="17"/>
  <c r="Q43" i="4" s="1"/>
  <c r="D472" i="17"/>
  <c r="P43" i="4" s="1"/>
  <c r="M59" i="16"/>
  <c r="L59" i="16"/>
  <c r="K59" i="16"/>
  <c r="Q42" i="4" s="1"/>
  <c r="E59" i="16"/>
  <c r="P42" i="4" s="1"/>
  <c r="J367" i="15"/>
  <c r="I367" i="15"/>
  <c r="H367" i="15"/>
  <c r="Q41" i="4" s="1"/>
  <c r="E367" i="15"/>
  <c r="P41" i="4" s="1"/>
  <c r="N68" i="49"/>
  <c r="M68" i="49"/>
  <c r="Q38" i="4"/>
  <c r="P38" i="4"/>
  <c r="Q17" i="12"/>
  <c r="J240" i="11"/>
  <c r="Q35" i="4" s="1"/>
  <c r="E240" i="11"/>
  <c r="P35" i="4" s="1"/>
  <c r="P783" i="9"/>
  <c r="K783" i="9"/>
  <c r="J783" i="9"/>
  <c r="I783" i="9"/>
  <c r="Q33" i="4" s="1"/>
  <c r="E783" i="9"/>
  <c r="P33" i="4" s="1"/>
  <c r="K1229" i="35" l="1"/>
  <c r="L1229" i="35"/>
  <c r="P40" i="4"/>
  <c r="P31" i="4" s="1"/>
  <c r="J1229" i="35"/>
  <c r="Q44" i="4" s="1"/>
  <c r="Q40" i="4"/>
  <c r="E331" i="43"/>
  <c r="N56" i="4" s="1"/>
  <c r="L83" i="30"/>
  <c r="K83" i="30"/>
  <c r="J83" i="30"/>
  <c r="O51" i="4" s="1"/>
  <c r="H83" i="30"/>
  <c r="G83" i="30"/>
  <c r="E83" i="30"/>
  <c r="N51" i="4" s="1"/>
  <c r="N27" i="23"/>
  <c r="M27" i="23"/>
  <c r="L27" i="23"/>
  <c r="O50" i="4" s="1"/>
  <c r="E27" i="23"/>
  <c r="N50" i="4" s="1"/>
  <c r="K217" i="21"/>
  <c r="J217" i="21"/>
  <c r="I217" i="21"/>
  <c r="O48" i="4" s="1"/>
  <c r="D217" i="21"/>
  <c r="N48" i="4" s="1"/>
  <c r="M27" i="20"/>
  <c r="L27" i="20"/>
  <c r="K27" i="20"/>
  <c r="E27" i="20"/>
  <c r="H145" i="19"/>
  <c r="G145" i="19"/>
  <c r="F145" i="19"/>
  <c r="O46" i="4" s="1"/>
  <c r="C145" i="19"/>
  <c r="N46" i="4" s="1"/>
  <c r="N352" i="18"/>
  <c r="M352" i="18"/>
  <c r="L352" i="18"/>
  <c r="O45" i="4" s="1"/>
  <c r="E352" i="18"/>
  <c r="N45" i="4" s="1"/>
  <c r="S1187" i="35"/>
  <c r="O1187" i="35"/>
  <c r="N1187" i="35"/>
  <c r="M1187" i="35"/>
  <c r="L1187" i="35"/>
  <c r="K1187" i="35"/>
  <c r="J1187" i="35"/>
  <c r="O44" i="4" s="1"/>
  <c r="D1187" i="35"/>
  <c r="N44" i="4" s="1"/>
  <c r="I437" i="17"/>
  <c r="H437" i="17"/>
  <c r="G437" i="17"/>
  <c r="O43" i="4" s="1"/>
  <c r="D437" i="17"/>
  <c r="N43" i="4" s="1"/>
  <c r="M54" i="16"/>
  <c r="L54" i="16"/>
  <c r="K54" i="16"/>
  <c r="O42" i="4" s="1"/>
  <c r="E54" i="16"/>
  <c r="N42" i="4" s="1"/>
  <c r="J342" i="15"/>
  <c r="I342" i="15"/>
  <c r="H342" i="15"/>
  <c r="O41" i="4" s="1"/>
  <c r="E342" i="15"/>
  <c r="N41" i="4" s="1"/>
  <c r="N57" i="49"/>
  <c r="M57" i="49"/>
  <c r="J57" i="49"/>
  <c r="I57" i="49"/>
  <c r="H57" i="49"/>
  <c r="O38" i="4" s="1"/>
  <c r="E57" i="49"/>
  <c r="N38" i="4" s="1"/>
  <c r="Q604" i="13"/>
  <c r="P604" i="13"/>
  <c r="N604" i="13"/>
  <c r="M604" i="13"/>
  <c r="L604" i="13"/>
  <c r="K604" i="13"/>
  <c r="O37" i="4" s="1"/>
  <c r="E604" i="13"/>
  <c r="N37" i="4" s="1"/>
  <c r="L219" i="11"/>
  <c r="K219" i="11"/>
  <c r="J219" i="11"/>
  <c r="O35" i="4" s="1"/>
  <c r="E219" i="11"/>
  <c r="N35" i="4" s="1"/>
  <c r="N203" i="8"/>
  <c r="M203" i="8"/>
  <c r="L203" i="8"/>
  <c r="O32" i="4" s="1"/>
  <c r="E203" i="8"/>
  <c r="N32" i="4" s="1"/>
  <c r="Q31" i="4" l="1"/>
  <c r="M56" i="4"/>
  <c r="L56" i="4"/>
  <c r="L14" i="27"/>
  <c r="K14" i="27"/>
  <c r="J14" i="27"/>
  <c r="M53" i="4" s="1"/>
  <c r="D14" i="27"/>
  <c r="L53" i="4" s="1"/>
  <c r="L16" i="26"/>
  <c r="K16" i="26"/>
  <c r="J16" i="26"/>
  <c r="M52" i="4" s="1"/>
  <c r="E16" i="26"/>
  <c r="L52" i="4" s="1"/>
  <c r="L77" i="30"/>
  <c r="K77" i="30"/>
  <c r="J77" i="30"/>
  <c r="M51" i="4" s="1"/>
  <c r="E77" i="30"/>
  <c r="L51" i="4" s="1"/>
  <c r="E25" i="23"/>
  <c r="K179" i="21"/>
  <c r="J179" i="21"/>
  <c r="I179" i="21"/>
  <c r="M48" i="4" s="1"/>
  <c r="D179" i="21"/>
  <c r="L48" i="4" s="1"/>
  <c r="H135" i="19"/>
  <c r="G135" i="19"/>
  <c r="F135" i="19"/>
  <c r="M46" i="4" s="1"/>
  <c r="C135" i="19"/>
  <c r="L46" i="4" s="1"/>
  <c r="N331" i="18"/>
  <c r="M331" i="18"/>
  <c r="L331" i="18"/>
  <c r="M45" i="4" s="1"/>
  <c r="E331" i="18"/>
  <c r="L45" i="4" s="1"/>
  <c r="O1003" i="35"/>
  <c r="N1003" i="35"/>
  <c r="M1003" i="35"/>
  <c r="M44" i="4"/>
  <c r="L44" i="4"/>
  <c r="I412" i="17"/>
  <c r="H412" i="17"/>
  <c r="G412" i="17"/>
  <c r="M43" i="4" s="1"/>
  <c r="D412" i="17"/>
  <c r="L43" i="4" s="1"/>
  <c r="L42" i="4"/>
  <c r="AB339" i="15"/>
  <c r="AB334" i="15"/>
  <c r="AB331" i="15"/>
  <c r="AB330" i="15"/>
  <c r="AB329" i="15"/>
  <c r="AB325" i="15"/>
  <c r="AB321" i="15"/>
  <c r="AB318" i="15"/>
  <c r="AB316" i="15"/>
  <c r="AB310" i="15"/>
  <c r="AB309" i="15"/>
  <c r="J307" i="15"/>
  <c r="I307" i="15"/>
  <c r="H307" i="15"/>
  <c r="M41" i="4" s="1"/>
  <c r="E307" i="15"/>
  <c r="L41" i="4" s="1"/>
  <c r="N46" i="49"/>
  <c r="M46" i="49"/>
  <c r="J46" i="49"/>
  <c r="I46" i="49"/>
  <c r="H46" i="49"/>
  <c r="M38" i="4" s="1"/>
  <c r="E46" i="49"/>
  <c r="L38" i="4" s="1"/>
  <c r="Q550" i="13"/>
  <c r="P550" i="13"/>
  <c r="N550" i="13"/>
  <c r="M550" i="13"/>
  <c r="L550" i="13"/>
  <c r="K550" i="13"/>
  <c r="M37" i="4" s="1"/>
  <c r="E550" i="13"/>
  <c r="L37" i="4" s="1"/>
  <c r="L198" i="11"/>
  <c r="K198" i="11"/>
  <c r="J198" i="11"/>
  <c r="M35" i="4" s="1"/>
  <c r="E198" i="11"/>
  <c r="L35" i="4" s="1"/>
  <c r="M34" i="4"/>
  <c r="L34" i="4"/>
  <c r="P646" i="9"/>
  <c r="M33" i="4"/>
  <c r="L33" i="4"/>
  <c r="N176" i="8"/>
  <c r="M176" i="8"/>
  <c r="L176" i="8"/>
  <c r="M32" i="4" s="1"/>
  <c r="E176" i="8"/>
  <c r="L32" i="4" s="1"/>
  <c r="M40" i="4" l="1"/>
  <c r="M31" i="4" s="1"/>
  <c r="L40" i="4"/>
  <c r="L31" i="4" s="1"/>
  <c r="K56" i="4"/>
  <c r="J56" i="4"/>
  <c r="Y74" i="30"/>
  <c r="X74" i="30"/>
  <c r="W74" i="30"/>
  <c r="V74" i="30"/>
  <c r="U74" i="30"/>
  <c r="T74" i="30"/>
  <c r="L74" i="30"/>
  <c r="K74" i="30"/>
  <c r="J74" i="30"/>
  <c r="K51" i="4" s="1"/>
  <c r="E74" i="30"/>
  <c r="J51" i="4" s="1"/>
  <c r="AI22" i="23"/>
  <c r="AH22" i="23"/>
  <c r="AG22" i="23"/>
  <c r="AF22" i="23"/>
  <c r="AE22" i="23"/>
  <c r="AD22" i="23"/>
  <c r="AC22" i="23"/>
  <c r="AB22" i="23"/>
  <c r="AA22" i="23"/>
  <c r="Z22" i="23"/>
  <c r="X22" i="23"/>
  <c r="W22" i="23"/>
  <c r="V22" i="23"/>
  <c r="U22" i="23"/>
  <c r="T22" i="23"/>
  <c r="S22" i="23"/>
  <c r="R22" i="23"/>
  <c r="Q22" i="23"/>
  <c r="P22" i="23"/>
  <c r="O22" i="23"/>
  <c r="N22" i="23"/>
  <c r="M22" i="23"/>
  <c r="L22" i="23"/>
  <c r="K50" i="4" s="1"/>
  <c r="E22" i="23"/>
  <c r="J50" i="4" s="1"/>
  <c r="K162" i="21"/>
  <c r="J162" i="21"/>
  <c r="I162" i="21"/>
  <c r="K48" i="4" s="1"/>
  <c r="D162" i="21"/>
  <c r="J48" i="4" s="1"/>
  <c r="H128" i="19"/>
  <c r="G128" i="19"/>
  <c r="F128" i="19"/>
  <c r="K46" i="4" s="1"/>
  <c r="C128" i="19"/>
  <c r="J46" i="4" s="1"/>
  <c r="Z320" i="18"/>
  <c r="E313" i="18"/>
  <c r="J45" i="4" s="1"/>
  <c r="S870" i="35"/>
  <c r="O870" i="35"/>
  <c r="N870" i="35"/>
  <c r="M870" i="35"/>
  <c r="L870" i="35"/>
  <c r="K870" i="35"/>
  <c r="J870" i="35"/>
  <c r="K44" i="4" s="1"/>
  <c r="D870" i="35"/>
  <c r="J44" i="4" s="1"/>
  <c r="M373" i="17"/>
  <c r="L373" i="17"/>
  <c r="K373" i="17"/>
  <c r="J373" i="17"/>
  <c r="BD45" i="16"/>
  <c r="BC45" i="16"/>
  <c r="BB45" i="16"/>
  <c r="BA45" i="16"/>
  <c r="AZ45" i="16"/>
  <c r="AY45" i="16"/>
  <c r="AX45" i="16"/>
  <c r="AW45" i="16"/>
  <c r="AV45" i="16"/>
  <c r="AU45" i="16"/>
  <c r="AT45" i="16"/>
  <c r="AS45" i="16"/>
  <c r="AR45" i="16"/>
  <c r="AQ45" i="16"/>
  <c r="AP45" i="16"/>
  <c r="AO45" i="16"/>
  <c r="AN45" i="16"/>
  <c r="AM45" i="16"/>
  <c r="AL45" i="16"/>
  <c r="AK45" i="16"/>
  <c r="AJ45" i="16"/>
  <c r="AH45" i="16"/>
  <c r="AG45" i="16"/>
  <c r="AF45" i="16"/>
  <c r="AE45" i="16"/>
  <c r="AD45" i="16"/>
  <c r="AC45" i="16"/>
  <c r="S45" i="16"/>
  <c r="R45" i="16"/>
  <c r="Q45" i="16"/>
  <c r="P45" i="16"/>
  <c r="M45" i="16"/>
  <c r="L45" i="16"/>
  <c r="K45" i="16"/>
  <c r="K42" i="4" s="1"/>
  <c r="E45" i="16"/>
  <c r="J42" i="4" s="1"/>
  <c r="P305" i="15"/>
  <c r="AB292" i="15"/>
  <c r="P288" i="15"/>
  <c r="P287" i="15"/>
  <c r="J281" i="15"/>
  <c r="I281" i="15"/>
  <c r="H281" i="15"/>
  <c r="K41" i="4" s="1"/>
  <c r="E281" i="15"/>
  <c r="J41" i="4" s="1"/>
  <c r="N37" i="49"/>
  <c r="M37" i="49"/>
  <c r="J37" i="49"/>
  <c r="I37" i="49"/>
  <c r="H37" i="49"/>
  <c r="K38" i="4" s="1"/>
  <c r="E37" i="49"/>
  <c r="J38" i="4" s="1"/>
  <c r="Q492" i="13"/>
  <c r="P492" i="13"/>
  <c r="N492" i="13"/>
  <c r="M492" i="13"/>
  <c r="L492" i="13"/>
  <c r="K492" i="13"/>
  <c r="K37" i="4" s="1"/>
  <c r="E492" i="13"/>
  <c r="J37" i="4" s="1"/>
  <c r="K35" i="4"/>
  <c r="J35" i="4"/>
  <c r="P544" i="9"/>
  <c r="K544" i="9"/>
  <c r="J544" i="9"/>
  <c r="I544" i="9"/>
  <c r="K33" i="4" s="1"/>
  <c r="E544" i="9"/>
  <c r="J33" i="4" s="1"/>
  <c r="AI174" i="8"/>
  <c r="AI164" i="8"/>
  <c r="AI158" i="8"/>
  <c r="N157" i="8"/>
  <c r="M157" i="8"/>
  <c r="L157" i="8"/>
  <c r="K32" i="4" s="1"/>
  <c r="E157" i="8"/>
  <c r="J32" i="4" s="1"/>
  <c r="J40" i="4" l="1"/>
  <c r="J31" i="4" s="1"/>
  <c r="K40" i="4"/>
  <c r="K31" i="4" s="1"/>
  <c r="I56" i="4"/>
  <c r="H56" i="4"/>
  <c r="K141" i="21"/>
  <c r="J141" i="21"/>
  <c r="I141" i="21"/>
  <c r="I48" i="4" s="1"/>
  <c r="D141" i="21"/>
  <c r="H48" i="4" s="1"/>
  <c r="Q122" i="19"/>
  <c r="H122" i="19"/>
  <c r="G122" i="19"/>
  <c r="F122" i="19"/>
  <c r="I46" i="4" s="1"/>
  <c r="C122" i="19"/>
  <c r="H46" i="4" s="1"/>
  <c r="I45" i="4"/>
  <c r="H45" i="4"/>
  <c r="K665" i="35"/>
  <c r="S665" i="35"/>
  <c r="J665" i="35"/>
  <c r="I44" i="4" s="1"/>
  <c r="D665" i="35"/>
  <c r="H44" i="4" s="1"/>
  <c r="I351" i="17"/>
  <c r="H351" i="17"/>
  <c r="G351" i="17"/>
  <c r="I43" i="4" s="1"/>
  <c r="D351" i="17"/>
  <c r="H43" i="4" s="1"/>
  <c r="J251" i="15"/>
  <c r="I251" i="15"/>
  <c r="H251" i="15"/>
  <c r="I41" i="4" s="1"/>
  <c r="E251" i="15"/>
  <c r="H41" i="4" s="1"/>
  <c r="Q459" i="13"/>
  <c r="P459" i="13"/>
  <c r="N459" i="13"/>
  <c r="M459" i="13"/>
  <c r="L459" i="13"/>
  <c r="K459" i="13"/>
  <c r="I37" i="4" s="1"/>
  <c r="E459" i="13"/>
  <c r="H37" i="4" s="1"/>
  <c r="J165" i="11"/>
  <c r="I35" i="4" s="1"/>
  <c r="E165" i="11"/>
  <c r="H35" i="4" s="1"/>
  <c r="I34" i="4"/>
  <c r="H34" i="4"/>
  <c r="P523" i="9"/>
  <c r="I33" i="4"/>
  <c r="H33" i="4"/>
  <c r="N142" i="8"/>
  <c r="M142" i="8"/>
  <c r="L142" i="8"/>
  <c r="I32" i="4" s="1"/>
  <c r="E142" i="8"/>
  <c r="H32" i="4" s="1"/>
  <c r="I40" i="4" l="1"/>
  <c r="L665" i="35"/>
  <c r="H40" i="4"/>
  <c r="H31" i="4" s="1"/>
  <c r="M665" i="35"/>
  <c r="I31" i="4"/>
  <c r="N665" i="35"/>
  <c r="O665" i="35" l="1"/>
  <c r="G56" i="4" l="1"/>
  <c r="F56" i="4"/>
  <c r="AZ11" i="26"/>
  <c r="AY11" i="26"/>
  <c r="AX11" i="26"/>
  <c r="AW11" i="26"/>
  <c r="AV11" i="26"/>
  <c r="AU11" i="26"/>
  <c r="AT11" i="26"/>
  <c r="AS11" i="26"/>
  <c r="AR11" i="26"/>
  <c r="AQ11" i="26"/>
  <c r="AP11" i="26"/>
  <c r="AO11" i="26"/>
  <c r="AN11" i="26"/>
  <c r="AM11" i="26"/>
  <c r="AL11" i="26"/>
  <c r="AK11" i="26"/>
  <c r="AJ11" i="26"/>
  <c r="AI11" i="26"/>
  <c r="AH11" i="26"/>
  <c r="AG11" i="26"/>
  <c r="AF11" i="26"/>
  <c r="AE11" i="26"/>
  <c r="AC11" i="26"/>
  <c r="AB11" i="26"/>
  <c r="AA11" i="26"/>
  <c r="Z11" i="26"/>
  <c r="Y11" i="26"/>
  <c r="X11" i="26"/>
  <c r="V11" i="26"/>
  <c r="U11" i="26"/>
  <c r="R11" i="26"/>
  <c r="L11" i="26"/>
  <c r="K11" i="26"/>
  <c r="J11" i="26"/>
  <c r="G52" i="4" s="1"/>
  <c r="E11" i="26"/>
  <c r="F52" i="4" s="1"/>
  <c r="L71" i="30"/>
  <c r="K71" i="30"/>
  <c r="J71" i="30"/>
  <c r="G51" i="4" s="1"/>
  <c r="E71" i="30"/>
  <c r="F51" i="4" s="1"/>
  <c r="M28" i="22"/>
  <c r="L28" i="22"/>
  <c r="K28" i="22"/>
  <c r="J28" i="22"/>
  <c r="G49" i="4" s="1"/>
  <c r="E28" i="22"/>
  <c r="F49" i="4" s="1"/>
  <c r="K126" i="21"/>
  <c r="J126" i="21"/>
  <c r="I126" i="21"/>
  <c r="G48" i="4" s="1"/>
  <c r="D126" i="21"/>
  <c r="F48" i="4" s="1"/>
  <c r="AM18" i="20"/>
  <c r="M18" i="20"/>
  <c r="L18" i="20"/>
  <c r="K18" i="20"/>
  <c r="G47" i="4" s="1"/>
  <c r="E18" i="20"/>
  <c r="F47" i="4" s="1"/>
  <c r="H113" i="19"/>
  <c r="G113" i="19"/>
  <c r="F113" i="19"/>
  <c r="G46" i="4" s="1"/>
  <c r="C113" i="19"/>
  <c r="F46" i="4" s="1"/>
  <c r="N294" i="18"/>
  <c r="M294" i="18"/>
  <c r="L294" i="18"/>
  <c r="G45" i="4" s="1"/>
  <c r="E294" i="18"/>
  <c r="F45" i="4" s="1"/>
  <c r="S567" i="35"/>
  <c r="L567" i="35"/>
  <c r="K567" i="35"/>
  <c r="J567" i="35"/>
  <c r="G44" i="4" s="1"/>
  <c r="D567" i="35"/>
  <c r="F44" i="4" s="1"/>
  <c r="I332" i="17"/>
  <c r="H332" i="17"/>
  <c r="G332" i="17"/>
  <c r="G43" i="4" s="1"/>
  <c r="D332" i="17"/>
  <c r="F43" i="4" s="1"/>
  <c r="M41" i="16"/>
  <c r="L41" i="16"/>
  <c r="G42" i="4"/>
  <c r="E41" i="16"/>
  <c r="F42" i="4" s="1"/>
  <c r="J237" i="15"/>
  <c r="I237" i="15"/>
  <c r="H237" i="15"/>
  <c r="G41" i="4" s="1"/>
  <c r="E237" i="15"/>
  <c r="F41" i="4" s="1"/>
  <c r="P427" i="13"/>
  <c r="Q427" i="13"/>
  <c r="N427" i="13"/>
  <c r="G37" i="4"/>
  <c r="F37" i="4"/>
  <c r="G35" i="4"/>
  <c r="F35" i="4"/>
  <c r="P488" i="9"/>
  <c r="G33" i="4"/>
  <c r="F33" i="4"/>
  <c r="N126" i="8"/>
  <c r="M126" i="8"/>
  <c r="L126" i="8"/>
  <c r="G32" i="4" s="1"/>
  <c r="E126" i="8"/>
  <c r="F32" i="4" s="1"/>
  <c r="F40" i="4" l="1"/>
  <c r="F31" i="4" s="1"/>
  <c r="G40" i="4"/>
  <c r="G31" i="4" s="1"/>
  <c r="M567" i="35"/>
  <c r="N567" i="35"/>
  <c r="O567" i="35"/>
  <c r="E56" i="4" l="1"/>
  <c r="D56" i="4"/>
  <c r="I5" i="42"/>
  <c r="H5" i="42"/>
  <c r="G5" i="42"/>
  <c r="H5" i="41"/>
  <c r="G5" i="41"/>
  <c r="F5" i="41"/>
  <c r="I5" i="40"/>
  <c r="H5" i="40"/>
  <c r="G5" i="40"/>
  <c r="E55" i="4" s="1"/>
  <c r="J23" i="28"/>
  <c r="I23" i="28"/>
  <c r="H23" i="28"/>
  <c r="E54" i="4" s="1"/>
  <c r="E23" i="28"/>
  <c r="D54" i="4" s="1"/>
  <c r="L8" i="27"/>
  <c r="K8" i="27"/>
  <c r="J8" i="27"/>
  <c r="E53" i="4" s="1"/>
  <c r="D8" i="27"/>
  <c r="D53" i="4" s="1"/>
  <c r="L64" i="30"/>
  <c r="K64" i="30"/>
  <c r="J64" i="30"/>
  <c r="E51" i="4" s="1"/>
  <c r="E64" i="30"/>
  <c r="D51" i="4" s="1"/>
  <c r="O17" i="23"/>
  <c r="N17" i="23"/>
  <c r="M17" i="23"/>
  <c r="L17" i="23"/>
  <c r="E50" i="4" s="1"/>
  <c r="E17" i="23"/>
  <c r="D50" i="4" s="1"/>
  <c r="M25" i="22"/>
  <c r="L25" i="22"/>
  <c r="K25" i="22"/>
  <c r="J25" i="22"/>
  <c r="E49" i="4" s="1"/>
  <c r="E25" i="22"/>
  <c r="D49" i="4" s="1"/>
  <c r="E48" i="4"/>
  <c r="D48" i="4"/>
  <c r="BD11" i="20"/>
  <c r="AP11" i="20"/>
  <c r="AO11" i="20"/>
  <c r="AM11" i="20"/>
  <c r="AF11" i="20"/>
  <c r="AE11" i="20"/>
  <c r="AC11" i="20"/>
  <c r="AB11" i="20"/>
  <c r="AA11" i="20"/>
  <c r="Y11" i="20"/>
  <c r="V11" i="20"/>
  <c r="U11" i="20"/>
  <c r="T11" i="20"/>
  <c r="S11" i="20"/>
  <c r="R11" i="20"/>
  <c r="Q11" i="20"/>
  <c r="P11" i="20"/>
  <c r="O11" i="20"/>
  <c r="N11" i="20"/>
  <c r="M11" i="20"/>
  <c r="L11" i="20"/>
  <c r="K11" i="20"/>
  <c r="E47" i="4" s="1"/>
  <c r="E11" i="20"/>
  <c r="D47" i="4" s="1"/>
  <c r="H101" i="19"/>
  <c r="G101" i="19"/>
  <c r="F101" i="19"/>
  <c r="E46" i="4" s="1"/>
  <c r="C101" i="19"/>
  <c r="D46" i="4" s="1"/>
  <c r="AL278" i="18"/>
  <c r="AK278" i="18"/>
  <c r="AJ278" i="18"/>
  <c r="AI278" i="18"/>
  <c r="AH278" i="18"/>
  <c r="AG278" i="18"/>
  <c r="AF278" i="18"/>
  <c r="AD278" i="18"/>
  <c r="AC278" i="18"/>
  <c r="AA278" i="18"/>
  <c r="N278" i="18"/>
  <c r="M278" i="18"/>
  <c r="L278" i="18"/>
  <c r="E45" i="4" s="1"/>
  <c r="E278" i="18"/>
  <c r="D45" i="4" s="1"/>
  <c r="E44" i="4"/>
  <c r="D44" i="4"/>
  <c r="M301" i="17"/>
  <c r="L301" i="17"/>
  <c r="K301" i="17"/>
  <c r="J301" i="17"/>
  <c r="I301" i="17"/>
  <c r="H301" i="17"/>
  <c r="G301" i="17"/>
  <c r="E43" i="4" s="1"/>
  <c r="D301" i="17"/>
  <c r="D43" i="4" s="1"/>
  <c r="AI30" i="16"/>
  <c r="AH30" i="16"/>
  <c r="AG30" i="16"/>
  <c r="AF30" i="16"/>
  <c r="AE30" i="16"/>
  <c r="AD30" i="16"/>
  <c r="AC30" i="16"/>
  <c r="S30" i="16"/>
  <c r="R30" i="16"/>
  <c r="Q30" i="16"/>
  <c r="P30" i="16"/>
  <c r="M30" i="16"/>
  <c r="L30" i="16"/>
  <c r="E42" i="4"/>
  <c r="E30" i="16"/>
  <c r="D42" i="4" s="1"/>
  <c r="J200" i="15"/>
  <c r="I200" i="15"/>
  <c r="H200" i="15"/>
  <c r="E41" i="4" s="1"/>
  <c r="E200" i="15"/>
  <c r="D41" i="4" s="1"/>
  <c r="N28" i="49"/>
  <c r="M28" i="49"/>
  <c r="J28" i="49"/>
  <c r="I28" i="49"/>
  <c r="H28" i="49"/>
  <c r="E38" i="4" s="1"/>
  <c r="E28" i="49"/>
  <c r="D38" i="4" s="1"/>
  <c r="E37" i="4"/>
  <c r="D37" i="4"/>
  <c r="AH12" i="12"/>
  <c r="W12" i="12"/>
  <c r="V12" i="12"/>
  <c r="M12" i="12"/>
  <c r="L12" i="12"/>
  <c r="K12" i="12"/>
  <c r="E36" i="4" s="1"/>
  <c r="D12" i="12"/>
  <c r="D36" i="4" s="1"/>
  <c r="L126" i="11"/>
  <c r="K126" i="11"/>
  <c r="J126" i="11"/>
  <c r="E35" i="4" s="1"/>
  <c r="D35" i="4"/>
  <c r="AB19" i="10"/>
  <c r="R19" i="10"/>
  <c r="Q19" i="10"/>
  <c r="P19" i="10"/>
  <c r="O19" i="10"/>
  <c r="N19" i="10"/>
  <c r="L19" i="10"/>
  <c r="K19" i="10"/>
  <c r="E34" i="4"/>
  <c r="AB428" i="9"/>
  <c r="AA428" i="9"/>
  <c r="Z428" i="9"/>
  <c r="Y428" i="9"/>
  <c r="X428" i="9"/>
  <c r="W428" i="9"/>
  <c r="V428" i="9"/>
  <c r="R428" i="9"/>
  <c r="Q428" i="9"/>
  <c r="P428" i="9"/>
  <c r="O428" i="9"/>
  <c r="N428" i="9"/>
  <c r="K428" i="9"/>
  <c r="J428" i="9"/>
  <c r="I428" i="9"/>
  <c r="E33" i="4" s="1"/>
  <c r="E428" i="9"/>
  <c r="D33" i="4" s="1"/>
  <c r="N91" i="8"/>
  <c r="M91" i="8"/>
  <c r="E91" i="8"/>
  <c r="D32" i="4" s="1"/>
  <c r="E59" i="4"/>
  <c r="D59" i="4"/>
  <c r="E58" i="4"/>
  <c r="D58" i="4"/>
  <c r="E57" i="4"/>
  <c r="D57" i="4"/>
  <c r="E40" i="4" l="1"/>
  <c r="D40" i="4"/>
  <c r="I101" i="43"/>
  <c r="H101" i="43"/>
  <c r="G101" i="43"/>
  <c r="C56" i="4" s="1"/>
  <c r="E101" i="43"/>
  <c r="B56" i="4" s="1"/>
  <c r="K14" i="28"/>
  <c r="J14" i="28"/>
  <c r="I14" i="28"/>
  <c r="H14" i="28"/>
  <c r="C54" i="4" s="1"/>
  <c r="E14" i="28"/>
  <c r="B54" i="4" s="1"/>
  <c r="L7" i="26"/>
  <c r="K7" i="26"/>
  <c r="J7" i="26"/>
  <c r="C52" i="4" s="1"/>
  <c r="E7" i="26"/>
  <c r="B52" i="4" s="1"/>
  <c r="L56" i="30"/>
  <c r="K56" i="30"/>
  <c r="J56" i="30"/>
  <c r="C51" i="4" s="1"/>
  <c r="E56" i="30"/>
  <c r="B51" i="4" s="1"/>
  <c r="AH22" i="22"/>
  <c r="K49" i="21"/>
  <c r="J49" i="21"/>
  <c r="I49" i="21"/>
  <c r="C48" i="4" s="1"/>
  <c r="D49" i="21"/>
  <c r="B48" i="4" s="1"/>
  <c r="F5" i="19"/>
  <c r="H67" i="19"/>
  <c r="G67" i="19"/>
  <c r="C67" i="19"/>
  <c r="B46" i="4" s="1"/>
  <c r="N200" i="18"/>
  <c r="M200" i="18"/>
  <c r="L200" i="18"/>
  <c r="C45" i="4" s="1"/>
  <c r="E200" i="18"/>
  <c r="B45" i="4" s="1"/>
  <c r="L5" i="35"/>
  <c r="K5" i="35"/>
  <c r="S118" i="35"/>
  <c r="O118" i="35"/>
  <c r="N118" i="35"/>
  <c r="M118" i="35"/>
  <c r="J118" i="35"/>
  <c r="C44" i="4" s="1"/>
  <c r="D118" i="35"/>
  <c r="B44" i="4" s="1"/>
  <c r="I203" i="17"/>
  <c r="H203" i="17"/>
  <c r="G203" i="17"/>
  <c r="C43" i="4" s="1"/>
  <c r="D203" i="17"/>
  <c r="B43" i="4" s="1"/>
  <c r="M24" i="16"/>
  <c r="L24" i="16"/>
  <c r="C42" i="4"/>
  <c r="E24" i="16"/>
  <c r="B42" i="4" s="1"/>
  <c r="B41" i="4"/>
  <c r="M14" i="49"/>
  <c r="N14" i="49"/>
  <c r="C38" i="4"/>
  <c r="B38" i="4"/>
  <c r="Q194" i="13"/>
  <c r="P194" i="13"/>
  <c r="N194" i="13"/>
  <c r="M194" i="13"/>
  <c r="L194" i="13"/>
  <c r="E194" i="13"/>
  <c r="B37" i="4" s="1"/>
  <c r="L66" i="11"/>
  <c r="K66" i="11"/>
  <c r="J66" i="11"/>
  <c r="C35" i="4" s="1"/>
  <c r="E66" i="11"/>
  <c r="B35" i="4" s="1"/>
  <c r="C34" i="4"/>
  <c r="B34" i="4"/>
  <c r="P231" i="9"/>
  <c r="K231" i="9"/>
  <c r="J231" i="9"/>
  <c r="I231" i="9"/>
  <c r="C33" i="4" s="1"/>
  <c r="E231" i="9"/>
  <c r="B33" i="4" s="1"/>
  <c r="N38" i="8"/>
  <c r="M38" i="8"/>
  <c r="L38" i="8"/>
  <c r="C32" i="4" s="1"/>
  <c r="E38" i="8"/>
  <c r="B32" i="4" s="1"/>
  <c r="L118" i="35" l="1"/>
  <c r="K118" i="35"/>
  <c r="F67" i="19"/>
  <c r="C46" i="4" s="1"/>
  <c r="C40" i="4"/>
  <c r="B40" i="4"/>
  <c r="B31" i="4" s="1"/>
  <c r="C37" i="4"/>
  <c r="C31" i="4" l="1"/>
  <c r="K45" i="21"/>
  <c r="J45" i="21"/>
  <c r="I45" i="21"/>
  <c r="S20" i="4" s="1"/>
  <c r="D45" i="21"/>
  <c r="R20" i="4" s="1"/>
  <c r="N194" i="18"/>
  <c r="M194" i="18"/>
  <c r="L194" i="18"/>
  <c r="S17" i="4" s="1"/>
  <c r="E194" i="18"/>
  <c r="R17" i="4" s="1"/>
  <c r="S104" i="35"/>
  <c r="O104" i="35"/>
  <c r="N104" i="35"/>
  <c r="M104" i="35"/>
  <c r="L104" i="35"/>
  <c r="K104" i="35"/>
  <c r="J104" i="35"/>
  <c r="S16" i="4" s="1"/>
  <c r="D104" i="35"/>
  <c r="R16" i="4" s="1"/>
  <c r="I196" i="17"/>
  <c r="H196" i="17"/>
  <c r="G196" i="17"/>
  <c r="S15" i="4" s="1"/>
  <c r="D196" i="17"/>
  <c r="R15" i="4" s="1"/>
  <c r="J68" i="15"/>
  <c r="I68" i="15"/>
  <c r="H68" i="15"/>
  <c r="S13" i="4" s="1"/>
  <c r="E68" i="15"/>
  <c r="R13" i="4" s="1"/>
  <c r="Q188" i="13"/>
  <c r="P188" i="13"/>
  <c r="N188" i="13"/>
  <c r="M188" i="13"/>
  <c r="L188" i="13"/>
  <c r="K188" i="13"/>
  <c r="S9" i="4" s="1"/>
  <c r="E188" i="13"/>
  <c r="R9" i="4" s="1"/>
  <c r="S7" i="4"/>
  <c r="R7" i="4"/>
  <c r="P226" i="9"/>
  <c r="S5" i="4"/>
  <c r="R5" i="4"/>
  <c r="S12" i="4" l="1"/>
  <c r="S3" i="4" s="1"/>
  <c r="R12" i="4"/>
  <c r="R3" i="4" s="1"/>
  <c r="AV40" i="21" l="1"/>
  <c r="AU40" i="21"/>
  <c r="AT40" i="21"/>
  <c r="AS40" i="21"/>
  <c r="AR40" i="21"/>
  <c r="AQ40" i="21"/>
  <c r="AP40" i="21"/>
  <c r="AO40" i="21"/>
  <c r="AN40" i="21"/>
  <c r="AM40" i="21"/>
  <c r="AL40" i="21"/>
  <c r="AK40" i="21"/>
  <c r="AJ40" i="21"/>
  <c r="AI40" i="21"/>
  <c r="AH40" i="21"/>
  <c r="AG40" i="21"/>
  <c r="AF40" i="21"/>
  <c r="AE40" i="21"/>
  <c r="AD40" i="21"/>
  <c r="AC40" i="21"/>
  <c r="AB40" i="21"/>
  <c r="AA40" i="21"/>
  <c r="Z40" i="21"/>
  <c r="X40" i="21"/>
  <c r="W40" i="21"/>
  <c r="V40" i="21"/>
  <c r="U40" i="21"/>
  <c r="S40" i="21"/>
  <c r="K40" i="21"/>
  <c r="J40" i="21"/>
  <c r="I40" i="21"/>
  <c r="Q20" i="4" s="1"/>
  <c r="D40" i="21"/>
  <c r="P20" i="4" s="1"/>
  <c r="H57" i="19"/>
  <c r="G57" i="19"/>
  <c r="F57" i="19"/>
  <c r="Q18" i="4" s="1"/>
  <c r="C57" i="19"/>
  <c r="P18" i="4" s="1"/>
  <c r="N184" i="18"/>
  <c r="M184" i="18"/>
  <c r="L184" i="18"/>
  <c r="Q17" i="4" s="1"/>
  <c r="E184" i="18"/>
  <c r="P17" i="4" s="1"/>
  <c r="S97" i="35"/>
  <c r="O97" i="35"/>
  <c r="N97" i="35"/>
  <c r="M97" i="35"/>
  <c r="L97" i="35"/>
  <c r="K97" i="35"/>
  <c r="J97" i="35"/>
  <c r="Q16" i="4" s="1"/>
  <c r="D97" i="35"/>
  <c r="P16" i="4" s="1"/>
  <c r="N195" i="17"/>
  <c r="N192" i="17"/>
  <c r="I192" i="17"/>
  <c r="I5" i="17" s="1"/>
  <c r="H192" i="17"/>
  <c r="G188" i="17"/>
  <c r="Q15" i="4" s="1"/>
  <c r="D188" i="17"/>
  <c r="P15" i="4" s="1"/>
  <c r="J61" i="15"/>
  <c r="I61" i="15"/>
  <c r="H61" i="15"/>
  <c r="Q13" i="4" s="1"/>
  <c r="E61" i="15"/>
  <c r="P13" i="4" s="1"/>
  <c r="Q180" i="13"/>
  <c r="P180" i="13"/>
  <c r="N180" i="13"/>
  <c r="M180" i="13"/>
  <c r="L180" i="13"/>
  <c r="K180" i="13"/>
  <c r="Q9" i="4" s="1"/>
  <c r="E180" i="13"/>
  <c r="P9" i="4" s="1"/>
  <c r="P198" i="9"/>
  <c r="K198" i="9"/>
  <c r="J198" i="9"/>
  <c r="I198" i="9"/>
  <c r="Q5" i="4" s="1"/>
  <c r="E198" i="9"/>
  <c r="P5" i="4" s="1"/>
  <c r="N32" i="8"/>
  <c r="M32" i="8"/>
  <c r="L32" i="8"/>
  <c r="Q4" i="4" s="1"/>
  <c r="E32" i="8"/>
  <c r="P4" i="4" s="1"/>
  <c r="I188" i="17" l="1"/>
  <c r="H188" i="17"/>
  <c r="H5" i="17"/>
  <c r="P12" i="4"/>
  <c r="Q12" i="4"/>
  <c r="G84" i="43"/>
  <c r="O28" i="4" s="1"/>
  <c r="E84" i="43"/>
  <c r="N28" i="4" s="1"/>
  <c r="K34" i="21"/>
  <c r="J34" i="21"/>
  <c r="I34" i="21"/>
  <c r="O20" i="4" s="1"/>
  <c r="D34" i="21"/>
  <c r="N20" i="4" s="1"/>
  <c r="H54" i="19"/>
  <c r="G54" i="19"/>
  <c r="F54" i="19"/>
  <c r="O18" i="4" s="1"/>
  <c r="C54" i="19"/>
  <c r="N18" i="4" s="1"/>
  <c r="N165" i="18"/>
  <c r="M165" i="18"/>
  <c r="L165" i="18"/>
  <c r="O17" i="4" s="1"/>
  <c r="E165" i="18"/>
  <c r="N17" i="4" s="1"/>
  <c r="S81" i="35"/>
  <c r="O81" i="35"/>
  <c r="N81" i="35"/>
  <c r="M81" i="35"/>
  <c r="L81" i="35"/>
  <c r="K81" i="35"/>
  <c r="J81" i="35"/>
  <c r="O16" i="4" s="1"/>
  <c r="D81" i="35"/>
  <c r="N16" i="4" s="1"/>
  <c r="D175" i="17"/>
  <c r="N15" i="4" s="1"/>
  <c r="J54" i="15"/>
  <c r="I54" i="15"/>
  <c r="H54" i="15"/>
  <c r="O13" i="4" s="1"/>
  <c r="O12" i="4" s="1"/>
  <c r="E54" i="15"/>
  <c r="N13" i="4" s="1"/>
  <c r="Q170" i="13"/>
  <c r="P170" i="13"/>
  <c r="N170" i="13"/>
  <c r="M170" i="13"/>
  <c r="L170" i="13"/>
  <c r="K170" i="13"/>
  <c r="O9" i="4" s="1"/>
  <c r="E170" i="13"/>
  <c r="N9" i="4" s="1"/>
  <c r="O197" i="9"/>
  <c r="P184" i="9"/>
  <c r="K184" i="9"/>
  <c r="J184" i="9"/>
  <c r="I184" i="9"/>
  <c r="O5" i="4" s="1"/>
  <c r="E184" i="9"/>
  <c r="N5" i="4" s="1"/>
  <c r="N28" i="8"/>
  <c r="M28" i="8"/>
  <c r="L28" i="8"/>
  <c r="O4" i="4" s="1"/>
  <c r="E28" i="8"/>
  <c r="N4" i="4" s="1"/>
  <c r="N12" i="4" l="1"/>
  <c r="N3" i="4" s="1"/>
  <c r="O3" i="4"/>
  <c r="L53" i="30" l="1"/>
  <c r="K53" i="30"/>
  <c r="J53" i="30"/>
  <c r="M23" i="4" s="1"/>
  <c r="E53" i="30"/>
  <c r="L23" i="4" s="1"/>
  <c r="K30" i="21"/>
  <c r="J30" i="21"/>
  <c r="I30" i="21"/>
  <c r="M20" i="4" s="1"/>
  <c r="D30" i="21"/>
  <c r="L20" i="4" s="1"/>
  <c r="H51" i="19"/>
  <c r="G51" i="19"/>
  <c r="F51" i="19"/>
  <c r="M18" i="4" s="1"/>
  <c r="C51" i="19"/>
  <c r="L18" i="4" s="1"/>
  <c r="N154" i="18"/>
  <c r="M154" i="18"/>
  <c r="L154" i="18"/>
  <c r="M17" i="4" s="1"/>
  <c r="E154" i="18"/>
  <c r="L17" i="4" s="1"/>
  <c r="S70" i="35"/>
  <c r="O70" i="35"/>
  <c r="N70" i="35"/>
  <c r="M70" i="35"/>
  <c r="L70" i="35"/>
  <c r="K70" i="35"/>
  <c r="J70" i="35"/>
  <c r="M16" i="4" s="1"/>
  <c r="D70" i="35"/>
  <c r="L16" i="4" s="1"/>
  <c r="I157" i="17"/>
  <c r="H157" i="17"/>
  <c r="G157" i="17"/>
  <c r="M15" i="4" s="1"/>
  <c r="M12" i="4" s="1"/>
  <c r="D157" i="17"/>
  <c r="L15" i="4" s="1"/>
  <c r="M22" i="16"/>
  <c r="L22" i="16"/>
  <c r="E22" i="16"/>
  <c r="L14" i="4" s="1"/>
  <c r="L13" i="4"/>
  <c r="Q151" i="13"/>
  <c r="P151" i="13"/>
  <c r="N151" i="13"/>
  <c r="M151" i="13"/>
  <c r="L151" i="13"/>
  <c r="K151" i="13"/>
  <c r="M9" i="4" s="1"/>
  <c r="E151" i="13"/>
  <c r="L9" i="4" s="1"/>
  <c r="J5" i="11"/>
  <c r="L50" i="11"/>
  <c r="K50" i="11"/>
  <c r="E50" i="11"/>
  <c r="L7" i="4" s="1"/>
  <c r="I5" i="9"/>
  <c r="P162" i="9"/>
  <c r="K162" i="9"/>
  <c r="J162" i="9"/>
  <c r="E162" i="9"/>
  <c r="L5" i="4" s="1"/>
  <c r="N25" i="8"/>
  <c r="M25" i="8"/>
  <c r="L25" i="8"/>
  <c r="M4" i="4" s="1"/>
  <c r="E25" i="8"/>
  <c r="L4" i="4" s="1"/>
  <c r="J50" i="11" l="1"/>
  <c r="M7" i="4" s="1"/>
  <c r="I162" i="9"/>
  <c r="M5" i="4" s="1"/>
  <c r="L12" i="4"/>
  <c r="L3" i="4" s="1"/>
  <c r="I59" i="43"/>
  <c r="H59" i="43"/>
  <c r="G59" i="43"/>
  <c r="K28" i="4" s="1"/>
  <c r="E59" i="43"/>
  <c r="J28" i="4" s="1"/>
  <c r="L48" i="30"/>
  <c r="K48" i="30"/>
  <c r="J48" i="30"/>
  <c r="K23" i="4" s="1"/>
  <c r="E48" i="30"/>
  <c r="J23" i="4" s="1"/>
  <c r="L11" i="22"/>
  <c r="K11" i="22"/>
  <c r="J11" i="22"/>
  <c r="K21" i="4" s="1"/>
  <c r="E11" i="22"/>
  <c r="J21" i="4" s="1"/>
  <c r="K22" i="21"/>
  <c r="J22" i="21"/>
  <c r="I22" i="21"/>
  <c r="K20" i="4" s="1"/>
  <c r="D22" i="21"/>
  <c r="J20" i="4" s="1"/>
  <c r="H43" i="19"/>
  <c r="G43" i="19"/>
  <c r="F43" i="19"/>
  <c r="K18" i="4" s="1"/>
  <c r="C43" i="19"/>
  <c r="J18" i="4" s="1"/>
  <c r="N136" i="18"/>
  <c r="M136" i="18"/>
  <c r="L136" i="18"/>
  <c r="K17" i="4" s="1"/>
  <c r="E136" i="18"/>
  <c r="J17" i="4" s="1"/>
  <c r="K16" i="4"/>
  <c r="J16" i="4"/>
  <c r="I137" i="17"/>
  <c r="H137" i="17"/>
  <c r="G137" i="17"/>
  <c r="K15" i="4" s="1"/>
  <c r="D137" i="17"/>
  <c r="J15" i="4" s="1"/>
  <c r="M18" i="16"/>
  <c r="L18" i="16"/>
  <c r="K18" i="16"/>
  <c r="K14" i="4" s="1"/>
  <c r="E18" i="16"/>
  <c r="J14" i="4" s="1"/>
  <c r="J44" i="15"/>
  <c r="I44" i="15"/>
  <c r="H44" i="15"/>
  <c r="K13" i="4" s="1"/>
  <c r="E44" i="15"/>
  <c r="J13" i="4" s="1"/>
  <c r="Q120" i="13"/>
  <c r="P120" i="13"/>
  <c r="N120" i="13"/>
  <c r="M120" i="13"/>
  <c r="L120" i="13"/>
  <c r="K120" i="13"/>
  <c r="K9" i="4" s="1"/>
  <c r="E120" i="13"/>
  <c r="J9" i="4" s="1"/>
  <c r="L43" i="11"/>
  <c r="K43" i="11"/>
  <c r="J43" i="11"/>
  <c r="K7" i="4" s="1"/>
  <c r="E43" i="11"/>
  <c r="J7" i="4" s="1"/>
  <c r="K6" i="4"/>
  <c r="J6" i="4"/>
  <c r="P134" i="9"/>
  <c r="K134" i="9"/>
  <c r="J134" i="9"/>
  <c r="I134" i="9"/>
  <c r="K5" i="4" s="1"/>
  <c r="E134" i="9"/>
  <c r="J5" i="4" s="1"/>
  <c r="N20" i="8"/>
  <c r="M20" i="8"/>
  <c r="L20" i="8"/>
  <c r="K4" i="4" s="1"/>
  <c r="E20" i="8"/>
  <c r="J4" i="4" s="1"/>
  <c r="M3" i="4" l="1"/>
  <c r="J12" i="4"/>
  <c r="J3" i="4" s="1"/>
  <c r="K12" i="4"/>
  <c r="K3" i="4" s="1"/>
  <c r="I28" i="4"/>
  <c r="H28" i="4"/>
  <c r="N10" i="23"/>
  <c r="M10" i="23"/>
  <c r="L10" i="23"/>
  <c r="I22" i="4" s="1"/>
  <c r="E10" i="23"/>
  <c r="H22" i="4" s="1"/>
  <c r="L8" i="22"/>
  <c r="K8" i="22"/>
  <c r="J8" i="22"/>
  <c r="I21" i="4" s="1"/>
  <c r="C21" i="4" s="1"/>
  <c r="E8" i="22"/>
  <c r="H21" i="4" s="1"/>
  <c r="K18" i="21"/>
  <c r="J18" i="21"/>
  <c r="I18" i="21"/>
  <c r="I20" i="4" s="1"/>
  <c r="D18" i="21"/>
  <c r="H20" i="4" s="1"/>
  <c r="I18" i="4"/>
  <c r="H18" i="4"/>
  <c r="I17" i="4"/>
  <c r="H17" i="4"/>
  <c r="S33" i="35"/>
  <c r="O33" i="35"/>
  <c r="N33" i="35"/>
  <c r="M33" i="35"/>
  <c r="L33" i="35"/>
  <c r="K33" i="35"/>
  <c r="J33" i="35"/>
  <c r="I16" i="4" s="1"/>
  <c r="D33" i="35"/>
  <c r="H16" i="4" s="1"/>
  <c r="M122" i="17"/>
  <c r="L122" i="17"/>
  <c r="K122" i="17"/>
  <c r="J122" i="17"/>
  <c r="I122" i="17"/>
  <c r="H122" i="17"/>
  <c r="G122" i="17"/>
  <c r="I15" i="4" s="1"/>
  <c r="D122" i="17"/>
  <c r="H15" i="4" s="1"/>
  <c r="M13" i="16"/>
  <c r="L13" i="16"/>
  <c r="K13" i="16"/>
  <c r="I14" i="4" s="1"/>
  <c r="E13" i="16"/>
  <c r="H14" i="4" s="1"/>
  <c r="J41" i="15"/>
  <c r="I41" i="15"/>
  <c r="H41" i="15"/>
  <c r="I13" i="4" s="1"/>
  <c r="E41" i="15"/>
  <c r="H13" i="4" s="1"/>
  <c r="N7" i="49"/>
  <c r="M7" i="49"/>
  <c r="E7" i="49"/>
  <c r="H10" i="4" s="1"/>
  <c r="Q95" i="13"/>
  <c r="P95" i="13"/>
  <c r="N95" i="13"/>
  <c r="I9" i="4"/>
  <c r="H9" i="4"/>
  <c r="L33" i="11"/>
  <c r="K33" i="11"/>
  <c r="J33" i="11"/>
  <c r="I7" i="4" s="1"/>
  <c r="E33" i="11"/>
  <c r="H7" i="4" s="1"/>
  <c r="P108" i="9"/>
  <c r="I5" i="4"/>
  <c r="H5" i="4"/>
  <c r="N14" i="8"/>
  <c r="M14" i="8"/>
  <c r="L14" i="8"/>
  <c r="I4" i="4" s="1"/>
  <c r="E14" i="8"/>
  <c r="H4" i="4" s="1"/>
  <c r="I12" i="4" l="1"/>
  <c r="I3" i="4" s="1"/>
  <c r="H12" i="4"/>
  <c r="H3" i="4" s="1"/>
  <c r="U12" i="43" l="1"/>
  <c r="R12" i="43"/>
  <c r="P12" i="43"/>
  <c r="N12" i="43"/>
  <c r="K12" i="43"/>
  <c r="J12" i="43"/>
  <c r="I12" i="43"/>
  <c r="H12" i="43"/>
  <c r="G12" i="43"/>
  <c r="G28" i="4" s="1"/>
  <c r="L41" i="30"/>
  <c r="K41" i="30"/>
  <c r="J41" i="30"/>
  <c r="G23" i="4" s="1"/>
  <c r="E41" i="30"/>
  <c r="F23" i="4" s="1"/>
  <c r="N7" i="23"/>
  <c r="N5" i="23" s="1"/>
  <c r="M7" i="23"/>
  <c r="M5" i="23" s="1"/>
  <c r="L7" i="23"/>
  <c r="G22" i="4" s="1"/>
  <c r="E7" i="23"/>
  <c r="F22" i="4" s="1"/>
  <c r="D14" i="21"/>
  <c r="F20" i="4" s="1"/>
  <c r="H22" i="19"/>
  <c r="G22" i="19"/>
  <c r="F22" i="19"/>
  <c r="G18" i="4" s="1"/>
  <c r="C22" i="19"/>
  <c r="F18" i="4" s="1"/>
  <c r="N96" i="18"/>
  <c r="M96" i="18"/>
  <c r="L96" i="18"/>
  <c r="G17" i="4" s="1"/>
  <c r="E96" i="18"/>
  <c r="F17" i="4" s="1"/>
  <c r="P22" i="35"/>
  <c r="P21" i="35"/>
  <c r="S15" i="35"/>
  <c r="O15" i="35"/>
  <c r="N15" i="35"/>
  <c r="M15" i="35"/>
  <c r="L15" i="35"/>
  <c r="K15" i="35"/>
  <c r="J15" i="35"/>
  <c r="G16" i="4" s="1"/>
  <c r="D15" i="35"/>
  <c r="F16" i="4" s="1"/>
  <c r="N118" i="17"/>
  <c r="N117" i="17"/>
  <c r="N115" i="17"/>
  <c r="N114" i="17"/>
  <c r="N112" i="17"/>
  <c r="N111" i="17"/>
  <c r="N110" i="17"/>
  <c r="N109" i="17"/>
  <c r="N106" i="17"/>
  <c r="N104" i="17"/>
  <c r="N102" i="17"/>
  <c r="N101" i="17"/>
  <c r="N100" i="17"/>
  <c r="M99" i="17"/>
  <c r="L99" i="17"/>
  <c r="K99" i="17"/>
  <c r="J99" i="17"/>
  <c r="I99" i="17"/>
  <c r="H99" i="17"/>
  <c r="G99" i="17"/>
  <c r="G15" i="4" s="1"/>
  <c r="C15" i="4" s="1"/>
  <c r="D99" i="17"/>
  <c r="F15" i="4" s="1"/>
  <c r="M10" i="16"/>
  <c r="L10" i="16"/>
  <c r="K10" i="16"/>
  <c r="G14" i="4" s="1"/>
  <c r="E10" i="16"/>
  <c r="F14" i="4" s="1"/>
  <c r="J35" i="15"/>
  <c r="I35" i="15"/>
  <c r="H35" i="15"/>
  <c r="G13" i="4" s="1"/>
  <c r="E35" i="15"/>
  <c r="F13" i="4" s="1"/>
  <c r="Q64" i="13"/>
  <c r="P64" i="13"/>
  <c r="N64" i="13"/>
  <c r="M64" i="13"/>
  <c r="L64" i="13"/>
  <c r="K64" i="13"/>
  <c r="G9" i="4" s="1"/>
  <c r="E64" i="13"/>
  <c r="F9" i="4" s="1"/>
  <c r="L22" i="11"/>
  <c r="K22" i="11"/>
  <c r="J22" i="11"/>
  <c r="G7" i="4" s="1"/>
  <c r="E22" i="11"/>
  <c r="F7" i="4" s="1"/>
  <c r="P73" i="9"/>
  <c r="K73" i="9"/>
  <c r="J73" i="9"/>
  <c r="I73" i="9"/>
  <c r="G5" i="4" s="1"/>
  <c r="E73" i="9"/>
  <c r="F5" i="4" s="1"/>
  <c r="N10" i="8"/>
  <c r="M10" i="8"/>
  <c r="L10" i="8"/>
  <c r="G4" i="4" s="1"/>
  <c r="E10" i="8"/>
  <c r="F4" i="4" s="1"/>
  <c r="J6" i="28"/>
  <c r="I6" i="28"/>
  <c r="H6" i="28"/>
  <c r="E26" i="4" s="1"/>
  <c r="E6" i="28"/>
  <c r="D26" i="4" s="1"/>
  <c r="L6" i="30"/>
  <c r="K6" i="30"/>
  <c r="J6" i="30"/>
  <c r="E23" i="4" s="1"/>
  <c r="E6" i="30"/>
  <c r="D23" i="4" s="1"/>
  <c r="K5" i="21"/>
  <c r="J5" i="21"/>
  <c r="I5" i="21"/>
  <c r="E20" i="4" s="1"/>
  <c r="D5" i="21"/>
  <c r="D20" i="4" s="1"/>
  <c r="H6" i="19"/>
  <c r="G6" i="19"/>
  <c r="F6" i="19"/>
  <c r="E18" i="4" s="1"/>
  <c r="C6" i="19"/>
  <c r="D18" i="4" s="1"/>
  <c r="N6" i="18"/>
  <c r="M6" i="18"/>
  <c r="L6" i="18"/>
  <c r="E17" i="4" s="1"/>
  <c r="E6" i="18"/>
  <c r="D17" i="4" s="1"/>
  <c r="S6" i="35"/>
  <c r="Q6" i="35"/>
  <c r="L6" i="35"/>
  <c r="K6" i="35"/>
  <c r="J6" i="35"/>
  <c r="E16" i="4" s="1"/>
  <c r="O6" i="35"/>
  <c r="N6" i="35"/>
  <c r="M6" i="35"/>
  <c r="N98" i="17"/>
  <c r="N97" i="17"/>
  <c r="N96" i="17"/>
  <c r="N89" i="17"/>
  <c r="N76" i="17"/>
  <c r="N75" i="17"/>
  <c r="N60" i="17"/>
  <c r="N58" i="17"/>
  <c r="N52" i="17"/>
  <c r="N48" i="17"/>
  <c r="N44" i="17"/>
  <c r="N42" i="17"/>
  <c r="N41" i="17"/>
  <c r="N40" i="17"/>
  <c r="N36" i="17"/>
  <c r="N35" i="17"/>
  <c r="N33" i="17"/>
  <c r="N31" i="17"/>
  <c r="N24" i="17"/>
  <c r="N23" i="17"/>
  <c r="N15" i="17"/>
  <c r="N9" i="17"/>
  <c r="N8" i="17"/>
  <c r="N7" i="17"/>
  <c r="M6" i="17"/>
  <c r="L6" i="17"/>
  <c r="K6" i="17"/>
  <c r="J6" i="17"/>
  <c r="J5" i="15"/>
  <c r="I5" i="15"/>
  <c r="H5" i="15"/>
  <c r="E13" i="4" s="1"/>
  <c r="E5" i="15"/>
  <c r="D13" i="4" s="1"/>
  <c r="Q5" i="13"/>
  <c r="P5" i="13"/>
  <c r="N5" i="13"/>
  <c r="M5" i="13"/>
  <c r="M4" i="13" s="1"/>
  <c r="L5" i="13"/>
  <c r="L4" i="13" s="1"/>
  <c r="K5" i="13"/>
  <c r="K4" i="13" s="1"/>
  <c r="E5" i="13"/>
  <c r="D9" i="4" s="1"/>
  <c r="E6" i="9"/>
  <c r="D5" i="4" s="1"/>
  <c r="I6" i="9"/>
  <c r="E5" i="4" s="1"/>
  <c r="J6" i="9"/>
  <c r="K6" i="9"/>
  <c r="G12" i="4" l="1"/>
  <c r="F12" i="4"/>
  <c r="E9" i="4"/>
  <c r="E12" i="4"/>
  <c r="X5" i="49" l="1"/>
  <c r="O5" i="49"/>
  <c r="D5" i="12" l="1"/>
  <c r="E6" i="8" l="1"/>
  <c r="D4" i="4" s="1"/>
  <c r="J5" i="28" l="1"/>
  <c r="I5" i="28"/>
  <c r="H5" i="28"/>
  <c r="J6" i="11"/>
  <c r="E7" i="4" s="1"/>
  <c r="N5" i="8"/>
  <c r="M5" i="8"/>
  <c r="L6" i="11" l="1"/>
  <c r="K6" i="11"/>
  <c r="E6" i="11"/>
  <c r="D7" i="4" s="1"/>
  <c r="N6" i="8" l="1"/>
  <c r="M6" i="8"/>
  <c r="L6" i="8"/>
  <c r="E4" i="4" s="1"/>
  <c r="C4" i="4" s="1"/>
  <c r="Q3" i="4"/>
  <c r="P3" i="4"/>
  <c r="N4" i="13" l="1"/>
  <c r="C7" i="4" l="1"/>
  <c r="C9" i="48" s="1"/>
  <c r="E9" i="48" s="1"/>
  <c r="O47" i="4" l="1"/>
  <c r="N47" i="4"/>
  <c r="C28" i="4" l="1"/>
  <c r="C30" i="48" s="1"/>
  <c r="E30" i="48" s="1"/>
  <c r="C26" i="4" l="1"/>
  <c r="C28" i="48" s="1"/>
  <c r="E28" i="48" s="1"/>
  <c r="B26" i="4"/>
  <c r="B28" i="48" s="1"/>
  <c r="D28" i="48" s="1"/>
  <c r="L5" i="30"/>
  <c r="K5" i="30"/>
  <c r="M5" i="16"/>
  <c r="L5" i="16"/>
  <c r="E5" i="16"/>
  <c r="D14" i="4" s="1"/>
  <c r="D12" i="4" s="1"/>
  <c r="C23" i="4" l="1"/>
  <c r="C25" i="48" s="1"/>
  <c r="E25" i="48" s="1"/>
  <c r="O40" i="4" l="1"/>
  <c r="N40" i="4"/>
  <c r="D31" i="4" l="1"/>
  <c r="E31" i="4" l="1"/>
  <c r="C12" i="4"/>
  <c r="Q4" i="13" l="1"/>
  <c r="P4" i="13"/>
  <c r="B7" i="4" l="1"/>
  <c r="B9" i="48" s="1"/>
  <c r="D9" i="48" s="1"/>
  <c r="C11" i="4"/>
  <c r="C13" i="48" s="1"/>
  <c r="E13" i="48" s="1"/>
  <c r="B13" i="48"/>
  <c r="D13" i="48" s="1"/>
  <c r="Q12" i="47" l="1"/>
  <c r="P12" i="47"/>
  <c r="E5" i="28" l="1"/>
  <c r="D5" i="27"/>
  <c r="E5" i="26"/>
  <c r="L5" i="12" l="1"/>
  <c r="M5" i="12"/>
  <c r="K5" i="48" l="1"/>
  <c r="M5" i="35" l="1"/>
  <c r="O5" i="35" l="1"/>
  <c r="N5" i="35"/>
  <c r="B8" i="4"/>
  <c r="B10" i="48" s="1"/>
  <c r="D10" i="48" s="1"/>
  <c r="P9" i="47" l="1"/>
  <c r="K5" i="12"/>
  <c r="P5" i="9"/>
  <c r="S5" i="35"/>
  <c r="B6" i="4" l="1"/>
  <c r="B8" i="48" s="1"/>
  <c r="D8" i="48" s="1"/>
  <c r="K5" i="26"/>
  <c r="L5" i="26"/>
  <c r="B25" i="4"/>
  <c r="B27" i="48" s="1"/>
  <c r="D27" i="48" s="1"/>
  <c r="B24" i="4"/>
  <c r="B26" i="48" s="1"/>
  <c r="D26" i="48" s="1"/>
  <c r="K5" i="17"/>
  <c r="K5" i="27"/>
  <c r="L5" i="27"/>
  <c r="J5" i="17"/>
  <c r="M5" i="17"/>
  <c r="Q27" i="47" l="1"/>
  <c r="P26" i="47"/>
  <c r="P25" i="47"/>
  <c r="P7" i="47"/>
  <c r="C23" i="48"/>
  <c r="E23" i="48" s="1"/>
  <c r="B19" i="4"/>
  <c r="B21" i="48" s="1"/>
  <c r="D21" i="48" s="1"/>
  <c r="B14" i="4"/>
  <c r="B16" i="48" s="1"/>
  <c r="D16" i="48" s="1"/>
  <c r="B4" i="4"/>
  <c r="B6" i="48" s="1"/>
  <c r="D6" i="48" s="1"/>
  <c r="B9" i="4"/>
  <c r="B11" i="48" s="1"/>
  <c r="D11" i="48" s="1"/>
  <c r="C5" i="4"/>
  <c r="B21" i="4"/>
  <c r="B23" i="48" s="1"/>
  <c r="D23" i="48" s="1"/>
  <c r="B22" i="4"/>
  <c r="B24" i="48" s="1"/>
  <c r="D24" i="48" s="1"/>
  <c r="C24" i="4"/>
  <c r="C26" i="48" s="1"/>
  <c r="E26" i="48" s="1"/>
  <c r="C8" i="4"/>
  <c r="C10" i="48" s="1"/>
  <c r="E10" i="48" s="1"/>
  <c r="B10" i="4"/>
  <c r="B12" i="48" s="1"/>
  <c r="D12" i="48" s="1"/>
  <c r="B18" i="4"/>
  <c r="B20" i="48" s="1"/>
  <c r="D20" i="48" s="1"/>
  <c r="C9" i="4"/>
  <c r="C11" i="48" s="1"/>
  <c r="E11" i="48" s="1"/>
  <c r="C27" i="4"/>
  <c r="C29" i="48" s="1"/>
  <c r="E29" i="48" s="1"/>
  <c r="C25" i="4"/>
  <c r="C27" i="48" s="1"/>
  <c r="E27" i="48" s="1"/>
  <c r="C19" i="4"/>
  <c r="C21" i="48" s="1"/>
  <c r="E21" i="48" s="1"/>
  <c r="B20" i="4"/>
  <c r="B22" i="48" s="1"/>
  <c r="D22" i="48" s="1"/>
  <c r="B13" i="4"/>
  <c r="B15" i="48" s="1"/>
  <c r="B17" i="4"/>
  <c r="B19" i="48" s="1"/>
  <c r="D19" i="48" s="1"/>
  <c r="C22" i="4"/>
  <c r="C24" i="48" s="1"/>
  <c r="E24" i="48" s="1"/>
  <c r="C20" i="4"/>
  <c r="C22" i="48" s="1"/>
  <c r="E22" i="48" s="1"/>
  <c r="C18" i="4"/>
  <c r="C20" i="48" s="1"/>
  <c r="E20" i="48" s="1"/>
  <c r="C14" i="4"/>
  <c r="C16" i="48" s="1"/>
  <c r="E16" i="48" s="1"/>
  <c r="C6" i="4"/>
  <c r="C8" i="48" s="1"/>
  <c r="E8" i="48" s="1"/>
  <c r="B15" i="4"/>
  <c r="B17" i="48" s="1"/>
  <c r="D17" i="48" s="1"/>
  <c r="B23" i="4"/>
  <c r="B25" i="48" s="1"/>
  <c r="D25" i="48" s="1"/>
  <c r="B5" i="4"/>
  <c r="B7" i="48" s="1"/>
  <c r="D7" i="48" s="1"/>
  <c r="C10" i="4"/>
  <c r="C12" i="48" s="1"/>
  <c r="E12" i="48" s="1"/>
  <c r="B16" i="4"/>
  <c r="B18" i="48" s="1"/>
  <c r="D18" i="48" s="1"/>
  <c r="C17" i="48"/>
  <c r="E17" i="48" s="1"/>
  <c r="C13" i="4"/>
  <c r="C15" i="48" s="1"/>
  <c r="C17" i="4"/>
  <c r="C19" i="48" s="1"/>
  <c r="E19" i="48" s="1"/>
  <c r="F3" i="4"/>
  <c r="L5" i="17"/>
  <c r="O31" i="4"/>
  <c r="D3" i="4"/>
  <c r="G3" i="4"/>
  <c r="C14" i="48" l="1"/>
  <c r="E14" i="48" s="1"/>
  <c r="C7" i="48"/>
  <c r="E7" i="48" s="1"/>
  <c r="C6" i="48"/>
  <c r="E6" i="48" s="1"/>
  <c r="D15" i="48"/>
  <c r="B14" i="48"/>
  <c r="D14" i="48" s="1"/>
  <c r="E15" i="48"/>
  <c r="P5" i="47"/>
  <c r="P27" i="47"/>
  <c r="Q26" i="47"/>
  <c r="Q25" i="47"/>
  <c r="Q24" i="47"/>
  <c r="P24" i="47"/>
  <c r="Q23" i="47"/>
  <c r="P23" i="47"/>
  <c r="Q22" i="47"/>
  <c r="P22" i="47"/>
  <c r="Q21" i="47"/>
  <c r="P21" i="47"/>
  <c r="Q20" i="47"/>
  <c r="P20" i="47"/>
  <c r="Q19" i="47"/>
  <c r="P19" i="47"/>
  <c r="Q18" i="47"/>
  <c r="P18" i="47"/>
  <c r="P17" i="47"/>
  <c r="Q16" i="47"/>
  <c r="P16" i="47"/>
  <c r="Q15" i="47"/>
  <c r="P15" i="47"/>
  <c r="Q14" i="47"/>
  <c r="P14" i="47"/>
  <c r="Q11" i="47"/>
  <c r="P11" i="47"/>
  <c r="Q10" i="47"/>
  <c r="P10" i="47"/>
  <c r="Q9" i="47"/>
  <c r="Q8" i="47"/>
  <c r="P8" i="47"/>
  <c r="Q7" i="47"/>
  <c r="P6" i="47"/>
  <c r="E3" i="4"/>
  <c r="C16" i="4"/>
  <c r="C18" i="48" s="1"/>
  <c r="E18" i="48" s="1"/>
  <c r="B12" i="4"/>
  <c r="Q6" i="47" l="1"/>
  <c r="Q5" i="47"/>
  <c r="C3" i="4"/>
  <c r="C5" i="48" s="1"/>
  <c r="E5" i="48"/>
  <c r="Q13" i="47"/>
  <c r="P13" i="47"/>
  <c r="Q29" i="47"/>
  <c r="Q17" i="47" l="1"/>
  <c r="Q4" i="47"/>
  <c r="B27" i="4" l="1"/>
  <c r="N31" i="4"/>
  <c r="B28" i="4"/>
  <c r="B30" i="48" s="1"/>
  <c r="D30" i="48" s="1"/>
  <c r="B29" i="48" l="1"/>
  <c r="D29" i="48" s="1"/>
  <c r="B3" i="4"/>
  <c r="B5" i="48" s="1"/>
  <c r="P28" i="47" l="1"/>
  <c r="P29" i="47"/>
  <c r="D5" i="48"/>
  <c r="P4" i="47"/>
  <c r="Q28" i="47"/>
</calcChain>
</file>

<file path=xl/comments1.xml><?xml version="1.0" encoding="utf-8"?>
<comments xmlns="http://schemas.openxmlformats.org/spreadsheetml/2006/main">
  <authors>
    <author>user</author>
    <author>Your User Name</author>
  </authors>
  <commentList>
    <comment ref="AB305" authorId="0">
      <text>
        <r>
          <rPr>
            <b/>
            <sz val="9"/>
            <color indexed="81"/>
            <rFont val="굴림"/>
            <family val="3"/>
            <charset val="129"/>
          </rPr>
          <t xml:space="preserve">이천시 설봉공원조성사업시 축구장과 함께 조성된 사업으로 분리산출 불가
</t>
        </r>
      </text>
    </comment>
    <comment ref="AC367" authorId="1">
      <text>
        <r>
          <rPr>
            <b/>
            <sz val="9"/>
            <color indexed="81"/>
            <rFont val="Tahoma"/>
            <family val="2"/>
          </rPr>
          <t>Your User Name:</t>
        </r>
        <r>
          <rPr>
            <sz val="9"/>
            <color indexed="81"/>
            <rFont val="Tahoma"/>
            <family val="2"/>
          </rPr>
          <t xml:space="preserve">
</t>
        </r>
        <r>
          <rPr>
            <sz val="9"/>
            <color indexed="81"/>
            <rFont val="돋움"/>
            <family val="3"/>
            <charset val="129"/>
          </rPr>
          <t xml:space="preserve">강북테니스장 인조잔디설치공사 : 300백만원 2011년도 10월 준공
</t>
        </r>
      </text>
    </comment>
  </commentList>
</comments>
</file>

<file path=xl/comments2.xml><?xml version="1.0" encoding="utf-8"?>
<comments xmlns="http://schemas.openxmlformats.org/spreadsheetml/2006/main">
  <authors>
    <author>Your User Name</author>
  </authors>
  <commentList>
    <comment ref="L9" authorId="0">
      <text>
        <r>
          <rPr>
            <b/>
            <sz val="9"/>
            <color indexed="81"/>
            <rFont val="Tahoma"/>
            <family val="2"/>
          </rPr>
          <t>Your User Name:</t>
        </r>
        <r>
          <rPr>
            <sz val="9"/>
            <color indexed="81"/>
            <rFont val="Tahoma"/>
            <family val="2"/>
          </rPr>
          <t xml:space="preserve">
1</t>
        </r>
        <r>
          <rPr>
            <sz val="9"/>
            <color indexed="81"/>
            <rFont val="돋움"/>
            <family val="3"/>
            <charset val="129"/>
          </rPr>
          <t>층</t>
        </r>
        <r>
          <rPr>
            <sz val="9"/>
            <color indexed="81"/>
            <rFont val="Tahoma"/>
            <family val="2"/>
          </rPr>
          <t xml:space="preserve"> 273.6
2</t>
        </r>
        <r>
          <rPr>
            <sz val="9"/>
            <color indexed="81"/>
            <rFont val="돋움"/>
            <family val="3"/>
            <charset val="129"/>
          </rPr>
          <t>층</t>
        </r>
        <r>
          <rPr>
            <sz val="9"/>
            <color indexed="81"/>
            <rFont val="Tahoma"/>
            <family val="2"/>
          </rPr>
          <t xml:space="preserve"> 376</t>
        </r>
      </text>
    </comment>
  </commentList>
</comments>
</file>

<file path=xl/sharedStrings.xml><?xml version="1.0" encoding="utf-8"?>
<sst xmlns="http://schemas.openxmlformats.org/spreadsheetml/2006/main" count="46308" uniqueCount="15649">
  <si>
    <t>전남</t>
    <phoneticPr fontId="2" type="noConversion"/>
  </si>
  <si>
    <t>대한체육회</t>
    <phoneticPr fontId="2" type="noConversion"/>
  </si>
  <si>
    <t>송파구</t>
    <phoneticPr fontId="2" type="noConversion"/>
  </si>
  <si>
    <t>국민체육
진흥공단</t>
    <phoneticPr fontId="2" type="noConversion"/>
  </si>
  <si>
    <t>계</t>
    <phoneticPr fontId="2" type="noConversion"/>
  </si>
  <si>
    <t>다목적경기장(축구장)</t>
    <phoneticPr fontId="2" type="noConversion"/>
  </si>
  <si>
    <t>일련번호</t>
    <phoneticPr fontId="2" type="noConversion"/>
  </si>
  <si>
    <t>시도</t>
    <phoneticPr fontId="2" type="noConversion"/>
  </si>
  <si>
    <t>시ㆍ군ㆍ구</t>
    <phoneticPr fontId="2" type="noConversion"/>
  </si>
  <si>
    <t>주소</t>
    <phoneticPr fontId="2" type="noConversion"/>
  </si>
  <si>
    <t>시설명</t>
    <phoneticPr fontId="2" type="noConversion"/>
  </si>
  <si>
    <t>관리주체</t>
    <phoneticPr fontId="2" type="noConversion"/>
  </si>
  <si>
    <t>부지면적</t>
    <phoneticPr fontId="2" type="noConversion"/>
  </si>
  <si>
    <t>건축면적</t>
    <phoneticPr fontId="2" type="noConversion"/>
  </si>
  <si>
    <t>연면적</t>
    <phoneticPr fontId="2" type="noConversion"/>
  </si>
  <si>
    <t>경기장 규모</t>
    <phoneticPr fontId="2" type="noConversion"/>
  </si>
  <si>
    <t>관람석</t>
    <phoneticPr fontId="2" type="noConversion"/>
  </si>
  <si>
    <t>공인등급
(승인연도)</t>
    <phoneticPr fontId="2" type="noConversion"/>
  </si>
  <si>
    <t>준공
연도</t>
    <phoneticPr fontId="2" type="noConversion"/>
  </si>
  <si>
    <t>건  설
사업비</t>
    <phoneticPr fontId="2" type="noConversion"/>
  </si>
  <si>
    <t>개보수연도</t>
    <phoneticPr fontId="2" type="noConversion"/>
  </si>
  <si>
    <t>부대시설</t>
    <phoneticPr fontId="2" type="noConversion"/>
  </si>
  <si>
    <t>부대운동시설</t>
    <phoneticPr fontId="2" type="noConversion"/>
  </si>
  <si>
    <t>비고</t>
    <phoneticPr fontId="2" type="noConversion"/>
  </si>
  <si>
    <t>트랙</t>
    <phoneticPr fontId="2" type="noConversion"/>
  </si>
  <si>
    <t>좌석수</t>
    <phoneticPr fontId="2" type="noConversion"/>
  </si>
  <si>
    <t>수용
인원</t>
    <phoneticPr fontId="2" type="noConversion"/>
  </si>
  <si>
    <t>좌석
형태</t>
    <phoneticPr fontId="2" type="noConversion"/>
  </si>
  <si>
    <t>건축구조</t>
    <phoneticPr fontId="2" type="noConversion"/>
  </si>
  <si>
    <t>1차</t>
    <phoneticPr fontId="2" type="noConversion"/>
  </si>
  <si>
    <t>2차</t>
    <phoneticPr fontId="2" type="noConversion"/>
  </si>
  <si>
    <t>전광판</t>
    <phoneticPr fontId="2" type="noConversion"/>
  </si>
  <si>
    <t>조명탑</t>
    <phoneticPr fontId="2" type="noConversion"/>
  </si>
  <si>
    <t>기타</t>
    <phoneticPr fontId="2" type="noConversion"/>
  </si>
  <si>
    <t>종목1</t>
    <phoneticPr fontId="2" type="noConversion"/>
  </si>
  <si>
    <t>종목2</t>
    <phoneticPr fontId="2" type="noConversion"/>
  </si>
  <si>
    <t>폭(m)</t>
    <phoneticPr fontId="2" type="noConversion"/>
  </si>
  <si>
    <t>길이(m)</t>
    <phoneticPr fontId="2" type="noConversion"/>
  </si>
  <si>
    <t>주로수</t>
    <phoneticPr fontId="2" type="noConversion"/>
  </si>
  <si>
    <t>주로폭</t>
    <phoneticPr fontId="2" type="noConversion"/>
  </si>
  <si>
    <t>면적</t>
    <phoneticPr fontId="2" type="noConversion"/>
  </si>
  <si>
    <t>개소수</t>
    <phoneticPr fontId="2" type="noConversion"/>
  </si>
  <si>
    <t>설치비</t>
    <phoneticPr fontId="2" type="noConversion"/>
  </si>
  <si>
    <t>조도</t>
    <phoneticPr fontId="2" type="noConversion"/>
  </si>
  <si>
    <t>종목</t>
    <phoneticPr fontId="2" type="noConversion"/>
  </si>
  <si>
    <t>면수</t>
    <phoneticPr fontId="2" type="noConversion"/>
  </si>
  <si>
    <t>시설구성</t>
    <phoneticPr fontId="2" type="noConversion"/>
  </si>
  <si>
    <t>관리운영</t>
    <phoneticPr fontId="2" type="noConversion"/>
  </si>
  <si>
    <t>22. 기타 체육시설</t>
    <phoneticPr fontId="2" type="noConversion"/>
  </si>
  <si>
    <t>21-2. 설상경기장(바이애슬론경기장)</t>
    <phoneticPr fontId="2" type="noConversion"/>
  </si>
  <si>
    <t>21-3. 설상경기장(크로스컨트리경기장)</t>
    <phoneticPr fontId="2" type="noConversion"/>
  </si>
  <si>
    <t>전국</t>
    <phoneticPr fontId="2" type="noConversion"/>
  </si>
  <si>
    <t>9.2 투기체육관</t>
    <phoneticPr fontId="2" type="noConversion"/>
  </si>
  <si>
    <t>9.3 생활체육관</t>
    <phoneticPr fontId="2" type="noConversion"/>
  </si>
  <si>
    <t>10. 전천후게이트볼장</t>
    <phoneticPr fontId="2" type="noConversion"/>
  </si>
  <si>
    <t>수영조
면  적</t>
    <phoneticPr fontId="2" type="noConversion"/>
  </si>
  <si>
    <t>헬스장</t>
    <phoneticPr fontId="2" type="noConversion"/>
  </si>
  <si>
    <t>배드민턴</t>
    <phoneticPr fontId="2" type="noConversion"/>
  </si>
  <si>
    <t>목재</t>
    <phoneticPr fontId="2" type="noConversion"/>
  </si>
  <si>
    <t>의자식</t>
    <phoneticPr fontId="2" type="noConversion"/>
  </si>
  <si>
    <t>시설관리공단</t>
    <phoneticPr fontId="2" type="noConversion"/>
  </si>
  <si>
    <t>계단식</t>
    <phoneticPr fontId="2" type="noConversion"/>
  </si>
  <si>
    <t>농구</t>
    <phoneticPr fontId="2" type="noConversion"/>
  </si>
  <si>
    <t>-</t>
    <phoneticPr fontId="2" type="noConversion"/>
  </si>
  <si>
    <t>인조잔디</t>
    <phoneticPr fontId="2" type="noConversion"/>
  </si>
  <si>
    <t>철근콘크리트</t>
    <phoneticPr fontId="2" type="noConversion"/>
  </si>
  <si>
    <t>클레이</t>
    <phoneticPr fontId="2" type="noConversion"/>
  </si>
  <si>
    <t>광명시</t>
    <phoneticPr fontId="2" type="noConversion"/>
  </si>
  <si>
    <t>실외</t>
    <phoneticPr fontId="2" type="noConversion"/>
  </si>
  <si>
    <t>중구</t>
    <phoneticPr fontId="2" type="noConversion"/>
  </si>
  <si>
    <t>성동구</t>
    <phoneticPr fontId="2" type="noConversion"/>
  </si>
  <si>
    <t>배드민턴, 농구, 배구</t>
    <phoneticPr fontId="2" type="noConversion"/>
  </si>
  <si>
    <t>서울시</t>
    <phoneticPr fontId="2" type="noConversion"/>
  </si>
  <si>
    <t>도봉구</t>
    <phoneticPr fontId="2" type="noConversion"/>
  </si>
  <si>
    <t>노원구</t>
    <phoneticPr fontId="2" type="noConversion"/>
  </si>
  <si>
    <t>강서구</t>
    <phoneticPr fontId="2" type="noConversion"/>
  </si>
  <si>
    <t>탁구</t>
    <phoneticPr fontId="2" type="noConversion"/>
  </si>
  <si>
    <t>농구,배구,배드민턴
탁구</t>
  </si>
  <si>
    <t>목재</t>
  </si>
  <si>
    <t>하드</t>
    <phoneticPr fontId="2" type="noConversion"/>
  </si>
  <si>
    <t xml:space="preserve"> </t>
    <phoneticPr fontId="2" type="noConversion"/>
  </si>
  <si>
    <t>토사</t>
    <phoneticPr fontId="2" type="noConversion"/>
  </si>
  <si>
    <t>앙투카</t>
    <phoneticPr fontId="2" type="noConversion"/>
  </si>
  <si>
    <t>마사토</t>
    <phoneticPr fontId="2" type="noConversion"/>
  </si>
  <si>
    <t>소  계</t>
    <phoneticPr fontId="2" type="noConversion"/>
  </si>
  <si>
    <t>서울</t>
    <phoneticPr fontId="2" type="noConversion"/>
  </si>
  <si>
    <t>잠실동10번지</t>
    <phoneticPr fontId="2" type="noConversion"/>
  </si>
  <si>
    <t>97년좌석증설</t>
    <phoneticPr fontId="2" type="noConversion"/>
  </si>
  <si>
    <t>헬스</t>
    <phoneticPr fontId="2" type="noConversion"/>
  </si>
  <si>
    <t>체육시설
관리사업소</t>
    <phoneticPr fontId="2" type="noConversion"/>
  </si>
  <si>
    <t>우레탄</t>
    <phoneticPr fontId="2" type="noConversion"/>
  </si>
  <si>
    <t>철골철근
콘크리트</t>
    <phoneticPr fontId="2" type="noConversion"/>
  </si>
  <si>
    <t>강원</t>
    <phoneticPr fontId="2" type="noConversion"/>
  </si>
  <si>
    <t>2명</t>
    <phoneticPr fontId="2" type="noConversion"/>
  </si>
  <si>
    <t>실내</t>
    <phoneticPr fontId="2" type="noConversion"/>
  </si>
  <si>
    <t>경북</t>
    <phoneticPr fontId="2" type="noConversion"/>
  </si>
  <si>
    <t>천연잔디</t>
    <phoneticPr fontId="2" type="noConversion"/>
  </si>
  <si>
    <t>충북</t>
    <phoneticPr fontId="2" type="noConversion"/>
  </si>
  <si>
    <t>경남</t>
    <phoneticPr fontId="2" type="noConversion"/>
  </si>
  <si>
    <t>종목4</t>
    <phoneticPr fontId="2" type="noConversion"/>
  </si>
  <si>
    <t>주로폭(m)</t>
    <phoneticPr fontId="2" type="noConversion"/>
  </si>
  <si>
    <t>주로수</t>
    <phoneticPr fontId="2" type="noConversion"/>
  </si>
  <si>
    <t>주로면적(㎡)</t>
    <phoneticPr fontId="2" type="noConversion"/>
  </si>
  <si>
    <t>폭(m)</t>
    <phoneticPr fontId="2" type="noConversion"/>
  </si>
  <si>
    <t>길이(m)</t>
    <phoneticPr fontId="2" type="noConversion"/>
  </si>
  <si>
    <t>서울시</t>
  </si>
  <si>
    <t>관리형태</t>
    <phoneticPr fontId="2" type="noConversion"/>
  </si>
  <si>
    <t>주경기장</t>
    <phoneticPr fontId="2" type="noConversion"/>
  </si>
  <si>
    <t>실내외 여부</t>
    <phoneticPr fontId="2" type="noConversion"/>
  </si>
  <si>
    <t>바닥
재료</t>
    <phoneticPr fontId="2" type="noConversion"/>
  </si>
  <si>
    <t>주로
연장</t>
    <phoneticPr fontId="2" type="noConversion"/>
  </si>
  <si>
    <t>좌석
형태</t>
    <phoneticPr fontId="2" type="noConversion"/>
  </si>
  <si>
    <t>수원의      종류</t>
    <phoneticPr fontId="2" type="noConversion"/>
  </si>
  <si>
    <t>조정</t>
    <phoneticPr fontId="2" type="noConversion"/>
  </si>
  <si>
    <t>카누</t>
    <phoneticPr fontId="2" type="noConversion"/>
  </si>
  <si>
    <t>수면적</t>
    <phoneticPr fontId="2" type="noConversion"/>
  </si>
  <si>
    <t>수용     인원</t>
    <phoneticPr fontId="2" type="noConversion"/>
  </si>
  <si>
    <t>좌석         형태</t>
    <phoneticPr fontId="2" type="noConversion"/>
  </si>
  <si>
    <t>레인수</t>
    <phoneticPr fontId="2" type="noConversion"/>
  </si>
  <si>
    <t>6. 테니스장</t>
    <phoneticPr fontId="2" type="noConversion"/>
  </si>
  <si>
    <t>5. 싸이클경기장</t>
    <phoneticPr fontId="2" type="noConversion"/>
  </si>
  <si>
    <t>동작구</t>
    <phoneticPr fontId="2" type="noConversion"/>
  </si>
  <si>
    <t>제주</t>
    <phoneticPr fontId="2" type="noConversion"/>
  </si>
  <si>
    <t>1개소</t>
    <phoneticPr fontId="2" type="noConversion"/>
  </si>
  <si>
    <t>410백만원</t>
    <phoneticPr fontId="2" type="noConversion"/>
  </si>
  <si>
    <t>전광판</t>
    <phoneticPr fontId="2" type="noConversion"/>
  </si>
  <si>
    <t>일련번호</t>
    <phoneticPr fontId="2" type="noConversion"/>
  </si>
  <si>
    <t>18. 조정카누장</t>
    <phoneticPr fontId="2" type="noConversion"/>
  </si>
  <si>
    <t>13. 사격장</t>
    <phoneticPr fontId="2" type="noConversion"/>
  </si>
  <si>
    <t>12. 롤러스케이트장</t>
    <phoneticPr fontId="2" type="noConversion"/>
  </si>
  <si>
    <t>좌석
수</t>
    <phoneticPr fontId="2" type="noConversion"/>
  </si>
  <si>
    <t>건  설
사업비</t>
    <phoneticPr fontId="2" type="noConversion"/>
  </si>
  <si>
    <t>21</t>
    <phoneticPr fontId="2" type="noConversion"/>
  </si>
  <si>
    <t>20</t>
    <phoneticPr fontId="2" type="noConversion"/>
  </si>
  <si>
    <t>문화체육사업소(741-2539)</t>
  </si>
  <si>
    <t>2</t>
  </si>
  <si>
    <t>충남</t>
    <phoneticPr fontId="2" type="noConversion"/>
  </si>
  <si>
    <t>전북</t>
    <phoneticPr fontId="2" type="noConversion"/>
  </si>
  <si>
    <t>체육관내</t>
    <phoneticPr fontId="2" type="noConversion"/>
  </si>
  <si>
    <t>조명탑</t>
    <phoneticPr fontId="2" type="noConversion"/>
  </si>
  <si>
    <t>케미칼</t>
    <phoneticPr fontId="2" type="noConversion"/>
  </si>
  <si>
    <t>콘크리트</t>
    <phoneticPr fontId="2" type="noConversion"/>
  </si>
  <si>
    <t>스탠드</t>
    <phoneticPr fontId="2" type="noConversion"/>
  </si>
  <si>
    <t>중앙
길이</t>
    <phoneticPr fontId="2" type="noConversion"/>
  </si>
  <si>
    <t>1. 육상경기장</t>
    <phoneticPr fontId="2" type="noConversion"/>
  </si>
  <si>
    <t>없음</t>
    <phoneticPr fontId="2" type="noConversion"/>
  </si>
  <si>
    <t>19. 요트장</t>
    <phoneticPr fontId="2" type="noConversion"/>
  </si>
  <si>
    <t>실내.    실외</t>
    <phoneticPr fontId="2" type="noConversion"/>
  </si>
  <si>
    <t>코스1</t>
    <phoneticPr fontId="2" type="noConversion"/>
  </si>
  <si>
    <t>코스2</t>
    <phoneticPr fontId="2" type="noConversion"/>
  </si>
  <si>
    <t>해수면적</t>
    <phoneticPr fontId="2" type="noConversion"/>
  </si>
  <si>
    <t>계류장</t>
    <phoneticPr fontId="2" type="noConversion"/>
  </si>
  <si>
    <t>관리동</t>
    <phoneticPr fontId="2" type="noConversion"/>
  </si>
  <si>
    <t>정고</t>
    <phoneticPr fontId="2" type="noConversion"/>
  </si>
  <si>
    <t>사로</t>
    <phoneticPr fontId="2" type="noConversion"/>
  </si>
  <si>
    <t>계측소</t>
    <phoneticPr fontId="2" type="noConversion"/>
  </si>
  <si>
    <t>수리소</t>
    <phoneticPr fontId="2" type="noConversion"/>
  </si>
  <si>
    <t>바지선</t>
    <phoneticPr fontId="2" type="noConversion"/>
  </si>
  <si>
    <t>부잔교</t>
    <phoneticPr fontId="2" type="noConversion"/>
  </si>
  <si>
    <t>수용대수</t>
    <phoneticPr fontId="2" type="noConversion"/>
  </si>
  <si>
    <t>동수,층수</t>
    <phoneticPr fontId="2" type="noConversion"/>
  </si>
  <si>
    <t>동수</t>
    <phoneticPr fontId="2" type="noConversion"/>
  </si>
  <si>
    <t>척수</t>
    <phoneticPr fontId="2" type="noConversion"/>
  </si>
  <si>
    <t>열,길이</t>
    <phoneticPr fontId="2" type="noConversion"/>
  </si>
  <si>
    <t xml:space="preserve"> 8. 간이운동장
   (마을체육시설)</t>
    <phoneticPr fontId="2" type="noConversion"/>
  </si>
  <si>
    <t>26</t>
  </si>
  <si>
    <t>27</t>
  </si>
  <si>
    <t>28</t>
  </si>
  <si>
    <t>29</t>
  </si>
  <si>
    <t>12</t>
  </si>
  <si>
    <t>계</t>
    <phoneticPr fontId="2" type="noConversion"/>
  </si>
  <si>
    <t>수영장</t>
    <phoneticPr fontId="2" type="noConversion"/>
  </si>
  <si>
    <t>3</t>
    <phoneticPr fontId="2" type="noConversion"/>
  </si>
  <si>
    <t xml:space="preserve"> 시민 및 각종 단체 </t>
  </si>
  <si>
    <t xml:space="preserve"> 천연잔디 </t>
  </si>
  <si>
    <t xml:space="preserve"> 의자식 </t>
  </si>
  <si>
    <t xml:space="preserve"> 3,662백만원 </t>
  </si>
  <si>
    <t xml:space="preserve"> 500백만원 </t>
  </si>
  <si>
    <t>1985년</t>
  </si>
  <si>
    <t>1987년</t>
  </si>
  <si>
    <t xml:space="preserve"> 1개소 </t>
  </si>
  <si>
    <t xml:space="preserve"> 축구장 </t>
  </si>
  <si>
    <t xml:space="preserve"> 1면 </t>
  </si>
  <si>
    <t>대전</t>
    <phoneticPr fontId="2" type="noConversion"/>
  </si>
  <si>
    <t>울산</t>
    <phoneticPr fontId="2" type="noConversion"/>
  </si>
  <si>
    <t xml:space="preserve"> 6. 테니스장</t>
    <phoneticPr fontId="2" type="noConversion"/>
  </si>
  <si>
    <t xml:space="preserve"> 7. 씨름장</t>
    <phoneticPr fontId="2" type="noConversion"/>
  </si>
  <si>
    <t xml:space="preserve"> 17. 골프연습장</t>
    <phoneticPr fontId="2" type="noConversion"/>
  </si>
  <si>
    <t xml:space="preserve"> 18. 조정카누장</t>
    <phoneticPr fontId="2" type="noConversion"/>
  </si>
  <si>
    <t xml:space="preserve"> 19. 요트장</t>
    <phoneticPr fontId="2" type="noConversion"/>
  </si>
  <si>
    <t xml:space="preserve"> 20. 빙상장</t>
    <phoneticPr fontId="2" type="noConversion"/>
  </si>
  <si>
    <t>면적</t>
    <phoneticPr fontId="2" type="noConversion"/>
  </si>
  <si>
    <t>13</t>
  </si>
  <si>
    <t>14</t>
  </si>
  <si>
    <t>15</t>
  </si>
  <si>
    <t>16</t>
  </si>
  <si>
    <t>cwsisul.or.kr</t>
  </si>
  <si>
    <t>http://www.gnty.net/</t>
  </si>
  <si>
    <t>금동 9-2</t>
  </si>
  <si>
    <t>주민자치과 체육청소년담당</t>
  </si>
  <si>
    <t>군민</t>
  </si>
  <si>
    <t>우레탄</t>
  </si>
  <si>
    <t>천연잔디</t>
  </si>
  <si>
    <t>의자식/토성잔디</t>
  </si>
  <si>
    <t>1</t>
  </si>
  <si>
    <t>폭</t>
    <phoneticPr fontId="2" type="noConversion"/>
  </si>
  <si>
    <t>길이</t>
    <phoneticPr fontId="2" type="noConversion"/>
  </si>
  <si>
    <t>2</t>
    <phoneticPr fontId="2" type="noConversion"/>
  </si>
  <si>
    <t>사대폭</t>
    <phoneticPr fontId="2" type="noConversion"/>
  </si>
  <si>
    <t>주사대</t>
    <phoneticPr fontId="2" type="noConversion"/>
  </si>
  <si>
    <t>보조사대</t>
    <phoneticPr fontId="2" type="noConversion"/>
  </si>
  <si>
    <t>실내외      여부</t>
    <phoneticPr fontId="2" type="noConversion"/>
  </si>
  <si>
    <t>준공
연도</t>
    <phoneticPr fontId="2" type="noConversion"/>
  </si>
  <si>
    <t>코트
면수</t>
    <phoneticPr fontId="2" type="noConversion"/>
  </si>
  <si>
    <t>클레이</t>
    <phoneticPr fontId="2" type="noConversion"/>
  </si>
  <si>
    <t>종목3</t>
    <phoneticPr fontId="2" type="noConversion"/>
  </si>
  <si>
    <t>바닥재료</t>
    <phoneticPr fontId="2" type="noConversion"/>
  </si>
  <si>
    <t>주로연장</t>
    <phoneticPr fontId="2" type="noConversion"/>
  </si>
  <si>
    <t>개소수</t>
    <phoneticPr fontId="2" type="noConversion"/>
  </si>
  <si>
    <t>설치비</t>
    <phoneticPr fontId="2" type="noConversion"/>
  </si>
  <si>
    <t>조도</t>
    <phoneticPr fontId="2" type="noConversion"/>
  </si>
  <si>
    <t>종목</t>
    <phoneticPr fontId="2" type="noConversion"/>
  </si>
  <si>
    <t>면수</t>
    <phoneticPr fontId="2" type="noConversion"/>
  </si>
  <si>
    <t>시설구성</t>
    <phoneticPr fontId="2" type="noConversion"/>
  </si>
  <si>
    <t>관리운영</t>
    <phoneticPr fontId="2" type="noConversion"/>
  </si>
  <si>
    <t>서울</t>
    <phoneticPr fontId="2" type="noConversion"/>
  </si>
  <si>
    <t>1</t>
    <phoneticPr fontId="2" type="noConversion"/>
  </si>
  <si>
    <t>17</t>
  </si>
  <si>
    <t>18</t>
  </si>
  <si>
    <t>해남군 해남읍 해리2</t>
  </si>
  <si>
    <t>해남군테니스협회</t>
  </si>
  <si>
    <t>실외</t>
  </si>
  <si>
    <t>클레이</t>
  </si>
  <si>
    <t>계단식</t>
  </si>
  <si>
    <t>19</t>
  </si>
  <si>
    <t>20</t>
  </si>
  <si>
    <t>21</t>
  </si>
  <si>
    <t>22</t>
  </si>
  <si>
    <t>23</t>
  </si>
  <si>
    <t>24</t>
  </si>
  <si>
    <t>25</t>
  </si>
  <si>
    <t>계단식
(콘크리트)</t>
  </si>
  <si>
    <t>아동동 216</t>
  </si>
  <si>
    <t>4</t>
    <phoneticPr fontId="2" type="noConversion"/>
  </si>
  <si>
    <t>1,3루       길이</t>
    <phoneticPr fontId="2" type="noConversion"/>
  </si>
  <si>
    <t>내야</t>
    <phoneticPr fontId="2" type="noConversion"/>
  </si>
  <si>
    <t>외야</t>
    <phoneticPr fontId="2" type="noConversion"/>
  </si>
  <si>
    <t>보조 마장</t>
    <phoneticPr fontId="2" type="noConversion"/>
  </si>
  <si>
    <t>실내마장</t>
    <phoneticPr fontId="2" type="noConversion"/>
  </si>
  <si>
    <t>주연습장</t>
    <phoneticPr fontId="2" type="noConversion"/>
  </si>
  <si>
    <t>피칭연습코스</t>
    <phoneticPr fontId="2" type="noConversion"/>
  </si>
  <si>
    <t>타석수</t>
    <phoneticPr fontId="2" type="noConversion"/>
  </si>
  <si>
    <t>홀수</t>
    <phoneticPr fontId="2" type="noConversion"/>
  </si>
  <si>
    <t>실내.실외</t>
    <phoneticPr fontId="2" type="noConversion"/>
  </si>
  <si>
    <t>400m</t>
    <phoneticPr fontId="2" type="noConversion"/>
  </si>
  <si>
    <t>숏트랙</t>
    <phoneticPr fontId="2" type="noConversion"/>
  </si>
  <si>
    <t>링크폭</t>
    <phoneticPr fontId="2" type="noConversion"/>
  </si>
  <si>
    <t>링크길이</t>
    <phoneticPr fontId="2" type="noConversion"/>
  </si>
  <si>
    <t>링크수</t>
    <phoneticPr fontId="2" type="noConversion"/>
  </si>
  <si>
    <t>4,200백만원</t>
    <phoneticPr fontId="2" type="noConversion"/>
  </si>
  <si>
    <t>해남군</t>
  </si>
  <si>
    <t>해남읍 해리 4번지</t>
  </si>
  <si>
    <t>우슬경기장</t>
  </si>
  <si>
    <t>용인시테니스협회
(285-1149)</t>
  </si>
  <si>
    <t>gimposisul.or.kr/</t>
  </si>
  <si>
    <t>http://www.icheon.go.kr/icmain/org/sports/index.php</t>
  </si>
  <si>
    <t>13</t>
    <phoneticPr fontId="2" type="noConversion"/>
  </si>
  <si>
    <t>www.gwangjusports.or.kr</t>
  </si>
  <si>
    <t>개소</t>
    <phoneticPr fontId="2" type="noConversion"/>
  </si>
  <si>
    <t xml:space="preserve"> 1. 육상경기장</t>
    <phoneticPr fontId="2" type="noConversion"/>
  </si>
  <si>
    <t xml:space="preserve"> 2. 축구장</t>
    <phoneticPr fontId="2" type="noConversion"/>
  </si>
  <si>
    <t xml:space="preserve"> 3. 하키장</t>
    <phoneticPr fontId="2" type="noConversion"/>
  </si>
  <si>
    <t xml:space="preserve"> 4. 야구장</t>
    <phoneticPr fontId="2" type="noConversion"/>
  </si>
  <si>
    <t xml:space="preserve"> 5. 싸이클경기장</t>
    <phoneticPr fontId="2" type="noConversion"/>
  </si>
  <si>
    <t>undong.gumi.go.kr/</t>
  </si>
  <si>
    <t>6</t>
    <phoneticPr fontId="2" type="noConversion"/>
  </si>
  <si>
    <t>7</t>
    <phoneticPr fontId="2" type="noConversion"/>
  </si>
  <si>
    <t>8</t>
    <phoneticPr fontId="2" type="noConversion"/>
  </si>
  <si>
    <t>9</t>
    <phoneticPr fontId="2" type="noConversion"/>
  </si>
  <si>
    <t>11</t>
    <phoneticPr fontId="2" type="noConversion"/>
  </si>
  <si>
    <t>12</t>
    <phoneticPr fontId="2" type="noConversion"/>
  </si>
  <si>
    <t>14</t>
    <phoneticPr fontId="2" type="noConversion"/>
  </si>
  <si>
    <t>16</t>
    <phoneticPr fontId="2" type="noConversion"/>
  </si>
  <si>
    <t>스텐드</t>
    <phoneticPr fontId="2" type="noConversion"/>
  </si>
  <si>
    <t>2</t>
    <phoneticPr fontId="2" type="noConversion"/>
  </si>
  <si>
    <t>동부공원녹지사업소
(서울숲관리사무소)</t>
  </si>
  <si>
    <t>동부공원녹지사업소
(보라매관리사무소)</t>
  </si>
  <si>
    <t>1</t>
    <phoneticPr fontId="2" type="noConversion"/>
  </si>
  <si>
    <t>레인
수</t>
    <phoneticPr fontId="2" type="noConversion"/>
  </si>
  <si>
    <t>17</t>
    <phoneticPr fontId="2" type="noConversion"/>
  </si>
  <si>
    <t>18</t>
    <phoneticPr fontId="2" type="noConversion"/>
  </si>
  <si>
    <t>19</t>
    <phoneticPr fontId="2" type="noConversion"/>
  </si>
  <si>
    <t>테니스장</t>
    <phoneticPr fontId="2" type="noConversion"/>
  </si>
  <si>
    <t>1
1</t>
    <phoneticPr fontId="2" type="noConversion"/>
  </si>
  <si>
    <t>관람석</t>
  </si>
  <si>
    <t>준공     연도</t>
    <phoneticPr fontId="2" type="noConversion"/>
  </si>
  <si>
    <t>가능종목</t>
    <phoneticPr fontId="2" type="noConversion"/>
  </si>
  <si>
    <t>가능종목2</t>
    <phoneticPr fontId="2" type="noConversion"/>
  </si>
  <si>
    <t>가능종목3</t>
    <phoneticPr fontId="2" type="noConversion"/>
  </si>
  <si>
    <t>높이</t>
    <phoneticPr fontId="2" type="noConversion"/>
  </si>
  <si>
    <t>조명</t>
    <phoneticPr fontId="2" type="noConversion"/>
  </si>
  <si>
    <t>관리주체</t>
    <phoneticPr fontId="2" type="noConversion"/>
  </si>
  <si>
    <t>부지면적</t>
    <phoneticPr fontId="2" type="noConversion"/>
  </si>
  <si>
    <t>건축면적</t>
    <phoneticPr fontId="2" type="noConversion"/>
  </si>
  <si>
    <t>연면적</t>
    <phoneticPr fontId="2" type="noConversion"/>
  </si>
  <si>
    <t>경기장 규모</t>
    <phoneticPr fontId="2" type="noConversion"/>
  </si>
  <si>
    <t>관람석</t>
    <phoneticPr fontId="2" type="noConversion"/>
  </si>
  <si>
    <t>준공
연도</t>
    <phoneticPr fontId="2" type="noConversion"/>
  </si>
  <si>
    <t>건  설
사업비</t>
    <phoneticPr fontId="2" type="noConversion"/>
  </si>
  <si>
    <t>개보수연도</t>
    <phoneticPr fontId="2" type="noConversion"/>
  </si>
  <si>
    <t>부대시설</t>
    <phoneticPr fontId="2" type="noConversion"/>
  </si>
  <si>
    <t>부대운동시설</t>
    <phoneticPr fontId="2" type="noConversion"/>
  </si>
  <si>
    <t>비고</t>
    <phoneticPr fontId="2" type="noConversion"/>
  </si>
  <si>
    <t>트랙</t>
    <phoneticPr fontId="2" type="noConversion"/>
  </si>
  <si>
    <t>좌석수</t>
    <phoneticPr fontId="2" type="noConversion"/>
  </si>
  <si>
    <t>수용
인원</t>
    <phoneticPr fontId="2" type="noConversion"/>
  </si>
  <si>
    <t>좌석
형태</t>
    <phoneticPr fontId="2" type="noConversion"/>
  </si>
  <si>
    <t>건축구조</t>
    <phoneticPr fontId="2" type="noConversion"/>
  </si>
  <si>
    <t>1차</t>
    <phoneticPr fontId="2" type="noConversion"/>
  </si>
  <si>
    <t>2차</t>
    <phoneticPr fontId="2" type="noConversion"/>
  </si>
  <si>
    <t>전광판</t>
    <phoneticPr fontId="2" type="noConversion"/>
  </si>
  <si>
    <t>조명탑</t>
    <phoneticPr fontId="2" type="noConversion"/>
  </si>
  <si>
    <t>기타</t>
    <phoneticPr fontId="2" type="noConversion"/>
  </si>
  <si>
    <t>종목1</t>
    <phoneticPr fontId="2" type="noConversion"/>
  </si>
  <si>
    <t>종목2</t>
    <phoneticPr fontId="2" type="noConversion"/>
  </si>
  <si>
    <t>폭(m)</t>
    <phoneticPr fontId="2" type="noConversion"/>
  </si>
  <si>
    <t>길이(m)</t>
    <phoneticPr fontId="2" type="noConversion"/>
  </si>
  <si>
    <t>주로수</t>
    <phoneticPr fontId="2" type="noConversion"/>
  </si>
  <si>
    <t>주로폭</t>
    <phoneticPr fontId="2" type="noConversion"/>
  </si>
  <si>
    <t>면적</t>
    <phoneticPr fontId="2" type="noConversion"/>
  </si>
  <si>
    <t>개소수</t>
    <phoneticPr fontId="2" type="noConversion"/>
  </si>
  <si>
    <t>설치비</t>
    <phoneticPr fontId="2" type="noConversion"/>
  </si>
  <si>
    <t>조도</t>
    <phoneticPr fontId="2" type="noConversion"/>
  </si>
  <si>
    <t>종목</t>
    <phoneticPr fontId="2" type="noConversion"/>
  </si>
  <si>
    <t>면수</t>
    <phoneticPr fontId="2" type="noConversion"/>
  </si>
  <si>
    <t>시설구성</t>
    <phoneticPr fontId="2" type="noConversion"/>
  </si>
  <si>
    <t>관리운영</t>
    <phoneticPr fontId="2" type="noConversion"/>
  </si>
  <si>
    <t>4. 야구장</t>
    <phoneticPr fontId="2" type="noConversion"/>
  </si>
  <si>
    <t>3. 하키장</t>
    <phoneticPr fontId="2" type="noConversion"/>
  </si>
  <si>
    <t>2. 축구장</t>
    <phoneticPr fontId="2" type="noConversion"/>
  </si>
  <si>
    <t>22</t>
    <phoneticPr fontId="2" type="noConversion"/>
  </si>
  <si>
    <t>1</t>
    <phoneticPr fontId="2" type="noConversion"/>
  </si>
  <si>
    <t>15</t>
    <phoneticPr fontId="2" type="noConversion"/>
  </si>
  <si>
    <t xml:space="preserve"> 진안군 </t>
  </si>
  <si>
    <t xml:space="preserve"> 정천수변체력공원 </t>
  </si>
  <si>
    <t>9.1 구기체육관</t>
    <phoneticPr fontId="2" type="noConversion"/>
  </si>
  <si>
    <t>(단위 : ㎡, 백만원, 명)</t>
    <phoneticPr fontId="2" type="noConversion"/>
  </si>
  <si>
    <t>일련번호</t>
    <phoneticPr fontId="2" type="noConversion"/>
  </si>
  <si>
    <t>시군구</t>
    <phoneticPr fontId="2" type="noConversion"/>
  </si>
  <si>
    <t>주소</t>
    <phoneticPr fontId="2" type="noConversion"/>
  </si>
  <si>
    <t>시설명</t>
    <phoneticPr fontId="2" type="noConversion"/>
  </si>
  <si>
    <t>소유기관</t>
    <phoneticPr fontId="2" type="noConversion"/>
  </si>
  <si>
    <t>관리주체</t>
    <phoneticPr fontId="2" type="noConversion"/>
  </si>
  <si>
    <t>부지면적</t>
    <phoneticPr fontId="2" type="noConversion"/>
  </si>
  <si>
    <t>건축면적</t>
    <phoneticPr fontId="2" type="noConversion"/>
  </si>
  <si>
    <t>연면적</t>
    <phoneticPr fontId="2" type="noConversion"/>
  </si>
  <si>
    <t>건축구조</t>
    <phoneticPr fontId="2" type="noConversion"/>
  </si>
  <si>
    <t>전국</t>
    <phoneticPr fontId="2" type="noConversion"/>
  </si>
  <si>
    <t>개운산스포츠센터
수영장</t>
  </si>
  <si>
    <t>부산</t>
    <phoneticPr fontId="2" type="noConversion"/>
  </si>
  <si>
    <t>5</t>
    <phoneticPr fontId="2" type="noConversion"/>
  </si>
  <si>
    <t>대구</t>
    <phoneticPr fontId="2" type="noConversion"/>
  </si>
  <si>
    <t xml:space="preserve"> 우만동 229</t>
  </si>
  <si>
    <t xml:space="preserve"> 우만동 230</t>
  </si>
  <si>
    <t>시설관리사업소(063-650-1786)</t>
  </si>
  <si>
    <t>경기 시설</t>
    <phoneticPr fontId="2" type="noConversion"/>
  </si>
  <si>
    <t>표고차(m)</t>
    <phoneticPr fontId="2" type="noConversion"/>
  </si>
  <si>
    <t>경기코스</t>
    <phoneticPr fontId="2" type="noConversion"/>
  </si>
  <si>
    <t>사격장</t>
    <phoneticPr fontId="2" type="noConversion"/>
  </si>
  <si>
    <t>일련번호</t>
    <phoneticPr fontId="2" type="noConversion"/>
  </si>
  <si>
    <t>시도</t>
    <phoneticPr fontId="2" type="noConversion"/>
  </si>
  <si>
    <t>주소</t>
    <phoneticPr fontId="2" type="noConversion"/>
  </si>
  <si>
    <t>시설명</t>
    <phoneticPr fontId="2" type="noConversion"/>
  </si>
  <si>
    <t>11. 수영장</t>
    <phoneticPr fontId="2" type="noConversion"/>
  </si>
  <si>
    <t xml:space="preserve"> 9. 체육관</t>
    <phoneticPr fontId="2" type="noConversion"/>
  </si>
  <si>
    <t xml:space="preserve"> 10. 전천후게이트볼장</t>
    <phoneticPr fontId="2" type="noConversion"/>
  </si>
  <si>
    <t xml:space="preserve"> 11. 수영장</t>
    <phoneticPr fontId="2" type="noConversion"/>
  </si>
  <si>
    <t xml:space="preserve"> 12. 롤러스케이트장</t>
    <phoneticPr fontId="2" type="noConversion"/>
  </si>
  <si>
    <t xml:space="preserve"> 13. 사격장</t>
    <phoneticPr fontId="2" type="noConversion"/>
  </si>
  <si>
    <t xml:space="preserve"> 14. 국궁장</t>
    <phoneticPr fontId="2" type="noConversion"/>
  </si>
  <si>
    <t xml:space="preserve"> 15. 양궁장</t>
    <phoneticPr fontId="2" type="noConversion"/>
  </si>
  <si>
    <t xml:space="preserve"> 16. 승마장</t>
    <phoneticPr fontId="2" type="noConversion"/>
  </si>
  <si>
    <t>인조잔디</t>
  </si>
  <si>
    <t>25m×13m</t>
  </si>
  <si>
    <t>영등포구</t>
  </si>
  <si>
    <t>수용
인원</t>
    <phoneticPr fontId="2" type="noConversion"/>
  </si>
  <si>
    <t>깊이</t>
    <phoneticPr fontId="2" type="noConversion"/>
  </si>
  <si>
    <t>10</t>
    <phoneticPr fontId="2" type="noConversion"/>
  </si>
  <si>
    <t>1</t>
    <phoneticPr fontId="2" type="noConversion"/>
  </si>
  <si>
    <t>131(기증'77.11.26)</t>
  </si>
  <si>
    <t>15×20</t>
  </si>
  <si>
    <t>게이트볼</t>
  </si>
  <si>
    <t>기타시설</t>
    <phoneticPr fontId="2" type="noConversion"/>
  </si>
  <si>
    <t>비  고</t>
    <phoneticPr fontId="2" type="noConversion"/>
  </si>
  <si>
    <t>규격</t>
    <phoneticPr fontId="2" type="noConversion"/>
  </si>
  <si>
    <t>창신동 222-9</t>
  </si>
  <si>
    <t>종로구시설관리공단            (3762-2530~2)</t>
  </si>
  <si>
    <t>함양군청(960-5552)</t>
  </si>
  <si>
    <t>창원시</t>
  </si>
  <si>
    <t>양덕동477</t>
  </si>
  <si>
    <t>마산종합운동장
보조경기장</t>
  </si>
  <si>
    <t>시설관리공단</t>
  </si>
  <si>
    <t>콘크리트
계단</t>
  </si>
  <si>
    <t>88올림픽야구장</t>
  </si>
  <si>
    <t>체육시설관리소(240-2430)</t>
  </si>
  <si>
    <t>http://masan.go.kr</t>
  </si>
  <si>
    <t>토사</t>
  </si>
  <si>
    <t>1500럭스</t>
  </si>
  <si>
    <t>마산종합운동장
야구장</t>
  </si>
  <si>
    <t>도만동 1번지</t>
  </si>
  <si>
    <t>진해공설운동장
야구장</t>
  </si>
  <si>
    <t>문화공보실(055-548-2044)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</si>
  <si>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</si>
  <si>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</si>
  <si>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</si>
  <si>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</si>
  <si>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</si>
  <si>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</si>
  <si>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</si>
  <si>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</si>
  <si>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</si>
  <si>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1명</t>
    <phoneticPr fontId="2" type="noConversion"/>
  </si>
  <si>
    <t>노원구</t>
  </si>
  <si>
    <t>불암산종합스타디움
야구장</t>
  </si>
  <si>
    <t>유소년, 여성용</t>
  </si>
  <si>
    <t>링크
길이</t>
    <phoneticPr fontId="2" type="noConversion"/>
  </si>
  <si>
    <t>광주</t>
    <phoneticPr fontId="2" type="noConversion"/>
  </si>
  <si>
    <t>가능종목5</t>
    <phoneticPr fontId="2" type="noConversion"/>
  </si>
  <si>
    <t xml:space="preserve"> 21. 설상경기장</t>
    <phoneticPr fontId="2" type="noConversion"/>
  </si>
  <si>
    <t xml:space="preserve"> 22. 기타시설</t>
    <phoneticPr fontId="2" type="noConversion"/>
  </si>
  <si>
    <t>시 설 항 목</t>
    <phoneticPr fontId="2" type="noConversion"/>
  </si>
  <si>
    <t>홍천군</t>
  </si>
  <si>
    <t>철근콘크리트조</t>
  </si>
  <si>
    <t>전남</t>
    <phoneticPr fontId="2" type="noConversion"/>
  </si>
  <si>
    <t>시ㆍ군ㆍ구</t>
    <phoneticPr fontId="2" type="noConversion"/>
  </si>
  <si>
    <t>공인등급
(승인연도)</t>
    <phoneticPr fontId="2" type="noConversion"/>
  </si>
  <si>
    <t>공인등급
(승인연도)</t>
    <phoneticPr fontId="2" type="noConversion"/>
  </si>
  <si>
    <t>남양주시</t>
  </si>
  <si>
    <t>내곡리 생활체육공원
인조잔디구장</t>
  </si>
  <si>
    <t>진건하수처리장
인조잔디구장</t>
  </si>
  <si>
    <t>에코랜드
인조잔디구장</t>
  </si>
  <si>
    <t>위탁
(남양주도시공사)</t>
  </si>
  <si>
    <t>오산시</t>
  </si>
  <si>
    <t>계단의자식</t>
  </si>
  <si>
    <t>진건하수처리장
테니스장</t>
  </si>
  <si>
    <t>인조잔디2</t>
  </si>
  <si>
    <t>죽미체육공원테니스장</t>
  </si>
  <si>
    <t>건설   사업비</t>
    <phoneticPr fontId="2" type="noConversion"/>
  </si>
  <si>
    <t>300m</t>
    <phoneticPr fontId="2" type="noConversion"/>
  </si>
  <si>
    <t>50m</t>
    <phoneticPr fontId="2" type="noConversion"/>
  </si>
  <si>
    <t>25m</t>
    <phoneticPr fontId="2" type="noConversion"/>
  </si>
  <si>
    <t>RT 50m</t>
    <phoneticPr fontId="2" type="noConversion"/>
  </si>
  <si>
    <t>RT 10m</t>
    <phoneticPr fontId="2" type="noConversion"/>
  </si>
  <si>
    <t>관광사격</t>
    <phoneticPr fontId="2" type="noConversion"/>
  </si>
  <si>
    <t>경기장
면  적</t>
    <phoneticPr fontId="2" type="noConversion"/>
  </si>
  <si>
    <t>시상대면적</t>
    <phoneticPr fontId="2" type="noConversion"/>
  </si>
  <si>
    <t>사대수</t>
    <phoneticPr fontId="2" type="noConversion"/>
  </si>
  <si>
    <t>결선사대수</t>
    <phoneticPr fontId="2" type="noConversion"/>
  </si>
  <si>
    <t>트랩</t>
    <phoneticPr fontId="2" type="noConversion"/>
  </si>
  <si>
    <t>스키트</t>
    <phoneticPr fontId="2" type="noConversion"/>
  </si>
  <si>
    <t>아메리칸트랩</t>
    <phoneticPr fontId="2" type="noConversion"/>
  </si>
  <si>
    <t>거리</t>
    <phoneticPr fontId="2" type="noConversion"/>
  </si>
  <si>
    <t>좌석   형태</t>
    <phoneticPr fontId="2" type="noConversion"/>
  </si>
  <si>
    <t>진안군</t>
  </si>
  <si>
    <t>남양동 142-2</t>
  </si>
  <si>
    <t>14. 국궁장</t>
    <phoneticPr fontId="2" type="noConversion"/>
  </si>
  <si>
    <t>15. 양궁장</t>
    <phoneticPr fontId="2" type="noConversion"/>
  </si>
  <si>
    <t>16. 승마장</t>
    <phoneticPr fontId="2" type="noConversion"/>
  </si>
  <si>
    <t>20. 빙상장</t>
    <phoneticPr fontId="2" type="noConversion"/>
  </si>
  <si>
    <t>주로면적</t>
    <phoneticPr fontId="2" type="noConversion"/>
  </si>
  <si>
    <t>이용현황</t>
    <phoneticPr fontId="2" type="noConversion"/>
  </si>
  <si>
    <t xml:space="preserve">   구기체육관</t>
    <phoneticPr fontId="2" type="noConversion"/>
  </si>
  <si>
    <t xml:space="preserve">   투기체육관</t>
    <phoneticPr fontId="2" type="noConversion"/>
  </si>
  <si>
    <t xml:space="preserve">   생활체육관</t>
    <phoneticPr fontId="2" type="noConversion"/>
  </si>
  <si>
    <t>합    계</t>
    <phoneticPr fontId="2" type="noConversion"/>
  </si>
  <si>
    <t>일련번호</t>
    <phoneticPr fontId="2" type="noConversion"/>
  </si>
  <si>
    <t>시도</t>
    <phoneticPr fontId="2" type="noConversion"/>
  </si>
  <si>
    <t>시군구</t>
    <phoneticPr fontId="2" type="noConversion"/>
  </si>
  <si>
    <t>주소</t>
    <phoneticPr fontId="2" type="noConversion"/>
  </si>
  <si>
    <t>시설명</t>
    <phoneticPr fontId="2" type="noConversion"/>
  </si>
  <si>
    <t>소유기관</t>
    <phoneticPr fontId="2" type="noConversion"/>
  </si>
  <si>
    <t>운영조직(연락처)</t>
    <phoneticPr fontId="2" type="noConversion"/>
  </si>
  <si>
    <t>관리주체</t>
    <phoneticPr fontId="2" type="noConversion"/>
  </si>
  <si>
    <t>관리인원</t>
    <phoneticPr fontId="2" type="noConversion"/>
  </si>
  <si>
    <t>이용단체명</t>
    <phoneticPr fontId="2" type="noConversion"/>
  </si>
  <si>
    <t>부지면적</t>
    <phoneticPr fontId="2" type="noConversion"/>
  </si>
  <si>
    <t>건축면적</t>
    <phoneticPr fontId="2" type="noConversion"/>
  </si>
  <si>
    <t>연면적</t>
    <phoneticPr fontId="2" type="noConversion"/>
  </si>
  <si>
    <t>경기장</t>
    <phoneticPr fontId="2" type="noConversion"/>
  </si>
  <si>
    <t>관람석</t>
    <phoneticPr fontId="2" type="noConversion"/>
  </si>
  <si>
    <t>준공연도</t>
    <phoneticPr fontId="2" type="noConversion"/>
  </si>
  <si>
    <t>개보수연도</t>
    <phoneticPr fontId="2" type="noConversion"/>
  </si>
  <si>
    <t>부대시설</t>
    <phoneticPr fontId="2" type="noConversion"/>
  </si>
  <si>
    <t>부대운동시설</t>
    <phoneticPr fontId="2" type="noConversion"/>
  </si>
  <si>
    <t>비고</t>
    <phoneticPr fontId="2" type="noConversion"/>
  </si>
  <si>
    <t>2</t>
    <phoneticPr fontId="2" type="noConversion"/>
  </si>
  <si>
    <t>3</t>
    <phoneticPr fontId="2" type="noConversion"/>
  </si>
  <si>
    <t>17. 골프연습장</t>
    <phoneticPr fontId="2" type="noConversion"/>
  </si>
  <si>
    <t>체육관</t>
    <phoneticPr fontId="2" type="noConversion"/>
  </si>
  <si>
    <t>-</t>
  </si>
  <si>
    <t>5</t>
    <phoneticPr fontId="2" type="noConversion"/>
  </si>
  <si>
    <t>6</t>
    <phoneticPr fontId="2" type="noConversion"/>
  </si>
  <si>
    <t>1</t>
    <phoneticPr fontId="2" type="noConversion"/>
  </si>
  <si>
    <t>수원월드컵경기장
인조2경기장</t>
  </si>
  <si>
    <t>실내외
구분</t>
    <phoneticPr fontId="2" type="noConversion"/>
  </si>
  <si>
    <t>다이빙장</t>
    <phoneticPr fontId="2" type="noConversion"/>
  </si>
  <si>
    <t>경영장(정규)</t>
    <phoneticPr fontId="2" type="noConversion"/>
  </si>
  <si>
    <t>경영장(비정규)</t>
    <phoneticPr fontId="2" type="noConversion"/>
  </si>
  <si>
    <t>성북구</t>
  </si>
  <si>
    <t>해오름휘트니스센터</t>
  </si>
  <si>
    <t>성북구
도시관리공단</t>
  </si>
  <si>
    <t>헬스장</t>
  </si>
  <si>
    <t>10m</t>
    <phoneticPr fontId="2" type="noConversion"/>
  </si>
  <si>
    <t>실내</t>
  </si>
  <si>
    <t>체  력
단련실</t>
    <phoneticPr fontId="2" type="noConversion"/>
  </si>
  <si>
    <t>공인등급(승인연도)</t>
    <phoneticPr fontId="2" type="noConversion"/>
  </si>
  <si>
    <t>부      대
운동시설</t>
    <phoneticPr fontId="2" type="noConversion"/>
  </si>
  <si>
    <t>트랙내부</t>
    <phoneticPr fontId="2" type="noConversion"/>
  </si>
  <si>
    <t>주로폭</t>
    <phoneticPr fontId="2" type="noConversion"/>
  </si>
  <si>
    <t>2</t>
    <phoneticPr fontId="2" type="noConversion"/>
  </si>
  <si>
    <t>3</t>
    <phoneticPr fontId="2" type="noConversion"/>
  </si>
  <si>
    <t>4</t>
    <phoneticPr fontId="2" type="noConversion"/>
  </si>
  <si>
    <t xml:space="preserve"> 상전수변체력공원 </t>
  </si>
  <si>
    <t>경기장</t>
    <phoneticPr fontId="2" type="noConversion"/>
  </si>
  <si>
    <t>준공     연도</t>
    <phoneticPr fontId="2" type="noConversion"/>
  </si>
  <si>
    <t>건설
사업비</t>
    <phoneticPr fontId="2" type="noConversion"/>
  </si>
  <si>
    <t>개보수연도</t>
    <phoneticPr fontId="2" type="noConversion"/>
  </si>
  <si>
    <t>부대시설</t>
    <phoneticPr fontId="2" type="noConversion"/>
  </si>
  <si>
    <t>부대운동시설</t>
    <phoneticPr fontId="2" type="noConversion"/>
  </si>
  <si>
    <t>비고</t>
    <phoneticPr fontId="2" type="noConversion"/>
  </si>
  <si>
    <t>가능종목</t>
    <phoneticPr fontId="2" type="noConversion"/>
  </si>
  <si>
    <t>바닥재료</t>
    <phoneticPr fontId="2" type="noConversion"/>
  </si>
  <si>
    <t>폭</t>
    <phoneticPr fontId="2" type="noConversion"/>
  </si>
  <si>
    <t>길이</t>
    <phoneticPr fontId="2" type="noConversion"/>
  </si>
  <si>
    <t>면적</t>
    <phoneticPr fontId="2" type="noConversion"/>
  </si>
  <si>
    <t>높이</t>
    <phoneticPr fontId="2" type="noConversion"/>
  </si>
  <si>
    <t>좌석수</t>
    <phoneticPr fontId="2" type="noConversion"/>
  </si>
  <si>
    <t>수용인원</t>
    <phoneticPr fontId="2" type="noConversion"/>
  </si>
  <si>
    <t>좌석
형태</t>
    <phoneticPr fontId="2" type="noConversion"/>
  </si>
  <si>
    <t>1차</t>
    <phoneticPr fontId="2" type="noConversion"/>
  </si>
  <si>
    <t>2차</t>
    <phoneticPr fontId="2" type="noConversion"/>
  </si>
  <si>
    <t>전광판</t>
    <phoneticPr fontId="2" type="noConversion"/>
  </si>
  <si>
    <t>조명</t>
    <phoneticPr fontId="2" type="noConversion"/>
  </si>
  <si>
    <t>기타</t>
    <phoneticPr fontId="2" type="noConversion"/>
  </si>
  <si>
    <t>종목1</t>
    <phoneticPr fontId="2" type="noConversion"/>
  </si>
  <si>
    <t>종목2</t>
    <phoneticPr fontId="2" type="noConversion"/>
  </si>
  <si>
    <t>종목3</t>
    <phoneticPr fontId="2" type="noConversion"/>
  </si>
  <si>
    <t>1</t>
    <phoneticPr fontId="2" type="noConversion"/>
  </si>
  <si>
    <t>인천</t>
    <phoneticPr fontId="2" type="noConversion"/>
  </si>
  <si>
    <t xml:space="preserve"> 북구 </t>
  </si>
  <si>
    <t xml:space="preserve"> 북구 임동 316번지 </t>
  </si>
  <si>
    <t xml:space="preserve"> 체육시설관리사무소(529-0285) </t>
  </si>
  <si>
    <t xml:space="preserve"> www.gwangju.go.kr </t>
  </si>
  <si>
    <t xml:space="preserve"> 37명 </t>
  </si>
  <si>
    <t>홈페이지주소</t>
    <phoneticPr fontId="2" type="noConversion"/>
  </si>
  <si>
    <t>트랙</t>
    <phoneticPr fontId="2" type="noConversion"/>
  </si>
  <si>
    <t>필드</t>
    <phoneticPr fontId="2" type="noConversion"/>
  </si>
  <si>
    <t>좌석수</t>
    <phoneticPr fontId="2" type="noConversion"/>
  </si>
  <si>
    <t>수용인원</t>
    <phoneticPr fontId="2" type="noConversion"/>
  </si>
  <si>
    <t>좌석형태</t>
    <phoneticPr fontId="2" type="noConversion"/>
  </si>
  <si>
    <t>건축구조</t>
    <phoneticPr fontId="2" type="noConversion"/>
  </si>
  <si>
    <t>1차</t>
    <phoneticPr fontId="2" type="noConversion"/>
  </si>
  <si>
    <t>2차</t>
    <phoneticPr fontId="2" type="noConversion"/>
  </si>
  <si>
    <t>전광판</t>
    <phoneticPr fontId="2" type="noConversion"/>
  </si>
  <si>
    <t>조명탑</t>
    <phoneticPr fontId="2" type="noConversion"/>
  </si>
  <si>
    <t>기타</t>
    <phoneticPr fontId="2" type="noConversion"/>
  </si>
  <si>
    <t>종목1</t>
    <phoneticPr fontId="2" type="noConversion"/>
  </si>
  <si>
    <t>종목2</t>
    <phoneticPr fontId="2" type="noConversion"/>
  </si>
  <si>
    <t>합숙소</t>
    <phoneticPr fontId="2" type="noConversion"/>
  </si>
  <si>
    <t>건설
사업비</t>
    <phoneticPr fontId="2" type="noConversion"/>
  </si>
  <si>
    <t>www.ddmgongdan.or.kr</t>
  </si>
  <si>
    <t>유도</t>
  </si>
  <si>
    <t>배드민턴</t>
  </si>
  <si>
    <t>changwon.go.kr</t>
  </si>
  <si>
    <t>문화체육시설사업소</t>
  </si>
  <si>
    <t>경기장 규모</t>
    <phoneticPr fontId="2" type="noConversion"/>
  </si>
  <si>
    <t>국제공인
(FIS)
09.6.30</t>
    <phoneticPr fontId="2" type="noConversion"/>
  </si>
  <si>
    <t xml:space="preserve">개소 </t>
    <phoneticPr fontId="2" type="noConversion"/>
  </si>
  <si>
    <t>은평구 진관외동 242-23외 2필지</t>
  </si>
  <si>
    <t>354-9124</t>
  </si>
  <si>
    <t>65명</t>
  </si>
  <si>
    <t>가능종목4</t>
    <phoneticPr fontId="2" type="noConversion"/>
  </si>
  <si>
    <t>청주시</t>
  </si>
  <si>
    <t>사직동 861</t>
  </si>
  <si>
    <t>문화예술체육회관 279-4619</t>
  </si>
  <si>
    <t>www.cjcity.net</t>
  </si>
  <si>
    <t>의자식</t>
  </si>
  <si>
    <t>철근콘크리트</t>
  </si>
  <si>
    <t>1056-1233 LUX</t>
  </si>
  <si>
    <t>옥천군</t>
  </si>
  <si>
    <t>마사토</t>
  </si>
  <si>
    <t>화촌공설운동장</t>
  </si>
  <si>
    <t>내면공설운동장</t>
  </si>
  <si>
    <t>수용
인원</t>
    <phoneticPr fontId="2" type="noConversion"/>
  </si>
  <si>
    <t>좌석
형태</t>
    <phoneticPr fontId="2" type="noConversion"/>
  </si>
  <si>
    <t>준공
연도</t>
    <phoneticPr fontId="2" type="noConversion"/>
  </si>
  <si>
    <t>건  설
사업비</t>
    <phoneticPr fontId="2" type="noConversion"/>
  </si>
  <si>
    <t>배구</t>
    <phoneticPr fontId="2" type="noConversion"/>
  </si>
  <si>
    <t>배드민턴, 탁구</t>
    <phoneticPr fontId="2" type="noConversion"/>
  </si>
  <si>
    <t>농구장</t>
    <phoneticPr fontId="2" type="noConversion"/>
  </si>
  <si>
    <t>배구장</t>
    <phoneticPr fontId="2" type="noConversion"/>
  </si>
  <si>
    <t>한국철도
시설공단</t>
    <phoneticPr fontId="2" type="noConversion"/>
  </si>
  <si>
    <t>클레이코트</t>
    <phoneticPr fontId="2" type="noConversion"/>
  </si>
  <si>
    <t>1면</t>
    <phoneticPr fontId="2" type="noConversion"/>
  </si>
  <si>
    <t>양천구</t>
    <phoneticPr fontId="2" type="noConversion"/>
  </si>
  <si>
    <t>중 구</t>
    <phoneticPr fontId="2" type="noConversion"/>
  </si>
  <si>
    <t>손기정체육공원
인조잔디축구장</t>
    <phoneticPr fontId="2" type="noConversion"/>
  </si>
  <si>
    <t>위탁
(중구 축구연합회)</t>
    <phoneticPr fontId="2" type="noConversion"/>
  </si>
  <si>
    <t>용산구</t>
    <phoneticPr fontId="2" type="noConversion"/>
  </si>
  <si>
    <t>효창동3번지</t>
    <phoneticPr fontId="2" type="noConversion"/>
  </si>
  <si>
    <t>효창운동장</t>
    <phoneticPr fontId="2" type="noConversion"/>
  </si>
  <si>
    <t>한강공원
이촌지구 축구장1</t>
    <phoneticPr fontId="2" type="noConversion"/>
  </si>
  <si>
    <t>한강사업본부</t>
    <phoneticPr fontId="2" type="noConversion"/>
  </si>
  <si>
    <t>한강공원
이촌지구 축구장2</t>
    <phoneticPr fontId="2" type="noConversion"/>
  </si>
  <si>
    <t>한강공원
이촌 축구교육장</t>
    <phoneticPr fontId="2" type="noConversion"/>
  </si>
  <si>
    <t>1,400
740
504</t>
    <phoneticPr fontId="2" type="noConversion"/>
  </si>
  <si>
    <t>살곶이체육공원
축구장</t>
    <phoneticPr fontId="2" type="noConversion"/>
  </si>
  <si>
    <t>국토해양부(국유지)</t>
    <phoneticPr fontId="2" type="noConversion"/>
  </si>
  <si>
    <t>미상</t>
    <phoneticPr fontId="2" type="noConversion"/>
  </si>
  <si>
    <t>간이운동장</t>
    <phoneticPr fontId="2" type="noConversion"/>
  </si>
  <si>
    <t>중랑물재생센터
축구장</t>
    <phoneticPr fontId="2" type="noConversion"/>
  </si>
  <si>
    <t>중랑물재생센터</t>
    <phoneticPr fontId="2" type="noConversion"/>
  </si>
  <si>
    <t>뚝섬유수지 체육공원
축구장</t>
    <phoneticPr fontId="2" type="noConversion"/>
  </si>
  <si>
    <t>응봉축구장</t>
    <phoneticPr fontId="2" type="noConversion"/>
  </si>
  <si>
    <t>광진구</t>
    <phoneticPr fontId="2" type="noConversion"/>
  </si>
  <si>
    <t>서울시 광진구 능동 18</t>
    <phoneticPr fontId="2" type="noConversion"/>
  </si>
  <si>
    <t>어린이대공원
축구장</t>
    <phoneticPr fontId="2" type="noConversion"/>
  </si>
  <si>
    <t>서울시
시설관리공단</t>
    <phoneticPr fontId="2" type="noConversion"/>
  </si>
  <si>
    <t>서울시시설관리공단</t>
    <phoneticPr fontId="2" type="noConversion"/>
  </si>
  <si>
    <t>콘크리트조</t>
    <phoneticPr fontId="2" type="noConversion"/>
  </si>
  <si>
    <t>아차산배수지
인조잔디축구장</t>
    <phoneticPr fontId="2" type="noConversion"/>
  </si>
  <si>
    <t>한강공원
뚝섬지구 축구장</t>
    <phoneticPr fontId="2" type="noConversion"/>
  </si>
  <si>
    <t>한강르네상스
특화사업</t>
    <phoneticPr fontId="2" type="noConversion"/>
  </si>
  <si>
    <t>중랑구</t>
    <phoneticPr fontId="2" type="noConversion"/>
  </si>
  <si>
    <t>중랑구망우동산73-2</t>
    <phoneticPr fontId="2" type="noConversion"/>
  </si>
  <si>
    <t>중랑구립
잔디운동장</t>
    <phoneticPr fontId="2" type="noConversion"/>
  </si>
  <si>
    <t>중랑구
시설관리공단</t>
    <phoneticPr fontId="2" type="noConversion"/>
  </si>
  <si>
    <t>철제</t>
    <phoneticPr fontId="2" type="noConversion"/>
  </si>
  <si>
    <t>2,019백만원</t>
    <phoneticPr fontId="2" type="noConversion"/>
  </si>
  <si>
    <t>2,989백만원</t>
    <phoneticPr fontId="2" type="noConversion"/>
  </si>
  <si>
    <t>560백만원</t>
    <phoneticPr fontId="2" type="noConversion"/>
  </si>
  <si>
    <t>용마폭포공원 
인조잔디 축구장</t>
    <phoneticPr fontId="2" type="noConversion"/>
  </si>
  <si>
    <t>성북구</t>
    <phoneticPr fontId="2" type="noConversion"/>
  </si>
  <si>
    <t>월곡구민운동장</t>
    <phoneticPr fontId="2" type="noConversion"/>
  </si>
  <si>
    <t>성북구
도시관리공단</t>
    <phoneticPr fontId="2" type="noConversion"/>
  </si>
  <si>
    <t>월곡인조잔디축구장</t>
    <phoneticPr fontId="2" type="noConversion"/>
  </si>
  <si>
    <t>강북구</t>
    <phoneticPr fontId="2" type="noConversion"/>
  </si>
  <si>
    <t>강북구 번동 317</t>
    <phoneticPr fontId="2" type="noConversion"/>
  </si>
  <si>
    <t>강북구민운동장</t>
    <phoneticPr fontId="2" type="noConversion"/>
  </si>
  <si>
    <t>강북구
도시관리공단</t>
    <phoneticPr fontId="2" type="noConversion"/>
  </si>
  <si>
    <t>3명(정규1명, 일용인부 2명)</t>
    <phoneticPr fontId="2" type="noConversion"/>
  </si>
  <si>
    <t>13593백만원</t>
    <phoneticPr fontId="2" type="noConversion"/>
  </si>
  <si>
    <t>창동축구장</t>
    <phoneticPr fontId="2" type="noConversion"/>
  </si>
  <si>
    <t>도봉구 
시설관리공단</t>
    <phoneticPr fontId="2" type="noConversion"/>
  </si>
  <si>
    <t>초안산
인조잔디축구장</t>
    <phoneticPr fontId="2" type="noConversion"/>
  </si>
  <si>
    <t>노원구
시설관리공단</t>
    <phoneticPr fontId="2" type="noConversion"/>
  </si>
  <si>
    <t>중계동360-18</t>
    <phoneticPr fontId="2" type="noConversion"/>
  </si>
  <si>
    <t>노해근린공원
축구장</t>
    <phoneticPr fontId="2" type="noConversion"/>
  </si>
  <si>
    <t>은평구</t>
    <phoneticPr fontId="2" type="noConversion"/>
  </si>
  <si>
    <t>은평구립축구장</t>
    <phoneticPr fontId="2" type="noConversion"/>
  </si>
  <si>
    <t>은평구
시설관리공단</t>
    <phoneticPr fontId="2" type="noConversion"/>
  </si>
  <si>
    <t>서대문구</t>
    <phoneticPr fontId="2" type="noConversion"/>
  </si>
  <si>
    <t>마포구</t>
    <phoneticPr fontId="2" type="noConversion"/>
  </si>
  <si>
    <t>한강공원
망원지구 축구장</t>
    <phoneticPr fontId="2" type="noConversion"/>
  </si>
  <si>
    <t>서울시 성산동 515</t>
    <phoneticPr fontId="2" type="noConversion"/>
  </si>
  <si>
    <t>서울월드컵경기장</t>
    <phoneticPr fontId="2" type="noConversion"/>
  </si>
  <si>
    <t>계단식
("ㅁ"자형)</t>
    <phoneticPr fontId="2" type="noConversion"/>
  </si>
  <si>
    <t>RC&amp;SRC&amp;S</t>
    <phoneticPr fontId="2" type="noConversion"/>
  </si>
  <si>
    <t>660억원</t>
    <phoneticPr fontId="2" type="noConversion"/>
  </si>
  <si>
    <t>600억원</t>
    <phoneticPr fontId="2" type="noConversion"/>
  </si>
  <si>
    <t>800억원</t>
    <phoneticPr fontId="2" type="noConversion"/>
  </si>
  <si>
    <t>2,289Lx</t>
    <phoneticPr fontId="2" type="noConversion"/>
  </si>
  <si>
    <t>34백만원</t>
    <phoneticPr fontId="2" type="noConversion"/>
  </si>
  <si>
    <t>서울월드컵경기장
보조경기장</t>
    <phoneticPr fontId="2" type="noConversion"/>
  </si>
  <si>
    <t>계단식
(일자형)</t>
    <phoneticPr fontId="2" type="noConversion"/>
  </si>
  <si>
    <t>RC&amp;S</t>
    <phoneticPr fontId="2" type="noConversion"/>
  </si>
  <si>
    <t>주경기장에
 포함</t>
    <phoneticPr fontId="2" type="noConversion"/>
  </si>
  <si>
    <t>월드컵공원
인조잔디축구장</t>
    <phoneticPr fontId="2" type="noConversion"/>
  </si>
  <si>
    <t>이동식의자</t>
    <phoneticPr fontId="2" type="noConversion"/>
  </si>
  <si>
    <t>해누리 축구장</t>
    <phoneticPr fontId="2" type="noConversion"/>
  </si>
  <si>
    <t>양천구
시설관리공단</t>
    <phoneticPr fontId="2" type="noConversion"/>
  </si>
  <si>
    <t>2002년도</t>
    <phoneticPr fontId="2" type="noConversion"/>
  </si>
  <si>
    <t>안양천 A,B 축구장</t>
    <phoneticPr fontId="2" type="noConversion"/>
  </si>
  <si>
    <t>1994~5</t>
    <phoneticPr fontId="2" type="noConversion"/>
  </si>
  <si>
    <t>화곡동 산60-1</t>
    <phoneticPr fontId="2" type="noConversion"/>
  </si>
  <si>
    <t>우장산 인조잔디구장</t>
    <phoneticPr fontId="2" type="noConversion"/>
  </si>
  <si>
    <t>한강공원
강서지구 축구장</t>
    <phoneticPr fontId="2" type="noConversion"/>
  </si>
  <si>
    <t>구로구</t>
    <phoneticPr fontId="2" type="noConversion"/>
  </si>
  <si>
    <t>고척2동산9-14</t>
    <phoneticPr fontId="2" type="noConversion"/>
  </si>
  <si>
    <t>고척근린공원
운동장</t>
    <phoneticPr fontId="2" type="noConversion"/>
  </si>
  <si>
    <t>안양천 A구장</t>
    <phoneticPr fontId="2" type="noConversion"/>
  </si>
  <si>
    <t>구로동</t>
    <phoneticPr fontId="2" type="noConversion"/>
  </si>
  <si>
    <t>안양천 B구장</t>
    <phoneticPr fontId="2" type="noConversion"/>
  </si>
  <si>
    <t>5명</t>
    <phoneticPr fontId="2" type="noConversion"/>
  </si>
  <si>
    <t>안양천 C구장</t>
    <phoneticPr fontId="2" type="noConversion"/>
  </si>
  <si>
    <t>금천구</t>
    <phoneticPr fontId="2" type="noConversion"/>
  </si>
  <si>
    <t>독산근린공원
잔디축구장</t>
    <phoneticPr fontId="2" type="noConversion"/>
  </si>
  <si>
    <t>금천구
시설관리공단</t>
    <phoneticPr fontId="2" type="noConversion"/>
  </si>
  <si>
    <t>영등포구</t>
    <phoneticPr fontId="2" type="noConversion"/>
  </si>
  <si>
    <t>한강공원
양화지구 축구장</t>
    <phoneticPr fontId="2" type="noConversion"/>
  </si>
  <si>
    <t>문래동5가31</t>
    <phoneticPr fontId="2" type="noConversion"/>
  </si>
  <si>
    <t>영롱이 억새1구장</t>
    <phoneticPr fontId="2" type="noConversion"/>
  </si>
  <si>
    <t>0.5</t>
    <phoneticPr fontId="2" type="noConversion"/>
  </si>
  <si>
    <t>영롱이 억새2구장</t>
    <phoneticPr fontId="2" type="noConversion"/>
  </si>
  <si>
    <t>2002</t>
    <phoneticPr fontId="2" type="noConversion"/>
  </si>
  <si>
    <t>양화동8-3</t>
    <phoneticPr fontId="2" type="noConversion"/>
  </si>
  <si>
    <t>영롱이 갈대1구장</t>
    <phoneticPr fontId="2" type="noConversion"/>
  </si>
  <si>
    <t>1996</t>
    <phoneticPr fontId="2" type="noConversion"/>
  </si>
  <si>
    <t>양화동12-2</t>
    <phoneticPr fontId="2" type="noConversion"/>
  </si>
  <si>
    <t>영롱이 갈대2구장</t>
    <phoneticPr fontId="2" type="noConversion"/>
  </si>
  <si>
    <t>영롱이 억새3구장</t>
    <phoneticPr fontId="2" type="noConversion"/>
  </si>
  <si>
    <t>영롱이 갈대3구장</t>
    <phoneticPr fontId="2" type="noConversion"/>
  </si>
  <si>
    <t>대림동780</t>
    <phoneticPr fontId="2" type="noConversion"/>
  </si>
  <si>
    <t>대림체육공원
축구장</t>
    <phoneticPr fontId="2" type="noConversion"/>
  </si>
  <si>
    <t>4면</t>
    <phoneticPr fontId="2" type="noConversion"/>
  </si>
  <si>
    <t>1,043㎡</t>
    <phoneticPr fontId="2" type="noConversion"/>
  </si>
  <si>
    <t>구직영</t>
    <phoneticPr fontId="2" type="noConversion"/>
  </si>
  <si>
    <t>420㎡</t>
    <phoneticPr fontId="2" type="noConversion"/>
  </si>
  <si>
    <t>162㎡</t>
    <phoneticPr fontId="2" type="noConversion"/>
  </si>
  <si>
    <t>보라매공원
인조구장</t>
    <phoneticPr fontId="2" type="noConversion"/>
  </si>
  <si>
    <t>관악구</t>
    <phoneticPr fontId="2" type="noConversion"/>
  </si>
  <si>
    <t>봉천7동 산53-3</t>
    <phoneticPr fontId="2" type="noConversion"/>
  </si>
  <si>
    <t>관악구민운동장</t>
    <phoneticPr fontId="2" type="noConversion"/>
  </si>
  <si>
    <t>243백만원</t>
    <phoneticPr fontId="2" type="noConversion"/>
  </si>
  <si>
    <t>서초구</t>
    <phoneticPr fontId="2" type="noConversion"/>
  </si>
  <si>
    <t>양재근린공원
축구장</t>
    <phoneticPr fontId="2" type="noConversion"/>
  </si>
  <si>
    <t>방배 배수지
축구장</t>
    <phoneticPr fontId="2" type="noConversion"/>
  </si>
  <si>
    <t>반포종합운동장
축구장</t>
    <phoneticPr fontId="2" type="noConversion"/>
  </si>
  <si>
    <t>한강공원
잠원지구 축구장</t>
    <phoneticPr fontId="2" type="noConversion"/>
  </si>
  <si>
    <t>한강공원
반포지구 축구장</t>
    <phoneticPr fontId="2" type="noConversion"/>
  </si>
  <si>
    <t>강남구</t>
    <phoneticPr fontId="2" type="noConversion"/>
  </si>
  <si>
    <t>한강공원
광나루지구 축구장3</t>
    <phoneticPr fontId="2" type="noConversion"/>
  </si>
  <si>
    <t>방이동 88-10</t>
    <phoneticPr fontId="2" type="noConversion"/>
  </si>
  <si>
    <t>송파구여성축구장</t>
    <phoneticPr fontId="2" type="noConversion"/>
  </si>
  <si>
    <t>385,442천원</t>
    <phoneticPr fontId="2" type="noConversion"/>
  </si>
  <si>
    <t>천마공원 축구장</t>
    <phoneticPr fontId="2" type="noConversion"/>
  </si>
  <si>
    <t>강동구</t>
    <phoneticPr fontId="2" type="noConversion"/>
  </si>
  <si>
    <t>한강공원
광나루지구 축구장1~2</t>
    <phoneticPr fontId="2" type="noConversion"/>
  </si>
  <si>
    <t>고덕동 229</t>
    <phoneticPr fontId="2" type="noConversion"/>
  </si>
  <si>
    <t>인조잔디축구장</t>
    <phoneticPr fontId="2" type="noConversion"/>
  </si>
  <si>
    <t>1,200백만원</t>
    <phoneticPr fontId="2" type="noConversion"/>
  </si>
  <si>
    <t>위탁
(한국청소년연맹)</t>
    <phoneticPr fontId="2" type="noConversion"/>
  </si>
  <si>
    <t>종로구</t>
    <phoneticPr fontId="2" type="noConversion"/>
  </si>
  <si>
    <t>농구,배구,공연등</t>
    <phoneticPr fontId="2" type="noConversion"/>
  </si>
  <si>
    <t>중구시설관리공단</t>
    <phoneticPr fontId="2" type="noConversion"/>
  </si>
  <si>
    <t>농구,배구,
배드민턴 등</t>
    <phoneticPr fontId="2" type="noConversion"/>
  </si>
  <si>
    <t>PP타일</t>
    <phoneticPr fontId="2" type="noConversion"/>
  </si>
  <si>
    <t>중랑 물재생센터
배드민턴장</t>
    <phoneticPr fontId="2" type="noConversion"/>
  </si>
  <si>
    <t>중랑물
재생센터</t>
    <phoneticPr fontId="2" type="noConversion"/>
  </si>
  <si>
    <t>대현산 체육관</t>
    <phoneticPr fontId="2" type="noConversion"/>
  </si>
  <si>
    <t>성동구도시관리공단</t>
    <phoneticPr fontId="2" type="noConversion"/>
  </si>
  <si>
    <t>철근콘크리트
/철골조</t>
    <phoneticPr fontId="2" type="noConversion"/>
  </si>
  <si>
    <t>동대문구 체육관</t>
    <phoneticPr fontId="2" type="noConversion"/>
  </si>
  <si>
    <t>pvc
탄성바닥재</t>
    <phoneticPr fontId="2" type="noConversion"/>
  </si>
  <si>
    <t>묵동
다목적체육관</t>
    <phoneticPr fontId="2" type="noConversion"/>
  </si>
  <si>
    <t>창동 배드민턴장</t>
    <phoneticPr fontId="2" type="noConversion"/>
  </si>
  <si>
    <t>도봉구시설관리공단</t>
    <phoneticPr fontId="2" type="noConversion"/>
  </si>
  <si>
    <t>철골판넬</t>
    <phoneticPr fontId="2" type="noConversion"/>
  </si>
  <si>
    <t>궁동 체육관</t>
    <phoneticPr fontId="2" type="noConversion"/>
  </si>
  <si>
    <t>서대문구도시관리공단</t>
    <phoneticPr fontId="2" type="noConversion"/>
  </si>
  <si>
    <t>철골조
철근콘크리트</t>
    <phoneticPr fontId="2" type="noConversion"/>
  </si>
  <si>
    <t>마곡 실내배드민턴장</t>
    <phoneticPr fontId="2" type="noConversion"/>
  </si>
  <si>
    <t>강서시설관리공단</t>
    <phoneticPr fontId="2" type="noConversion"/>
  </si>
  <si>
    <t>배구, 유도</t>
    <phoneticPr fontId="2" type="noConversion"/>
  </si>
  <si>
    <t>태릉선수촌
다목적체육관</t>
    <phoneticPr fontId="2" type="noConversion"/>
  </si>
  <si>
    <t>태릉선수촌 오륜관</t>
    <phoneticPr fontId="2" type="noConversion"/>
  </si>
  <si>
    <t>배드민턴, 핸드볼,
실내육상</t>
    <phoneticPr fontId="2" type="noConversion"/>
  </si>
  <si>
    <t>동대문구</t>
    <phoneticPr fontId="2" type="noConversion"/>
  </si>
  <si>
    <t>중부공원녹지사업소
(동국대 위탁)</t>
    <phoneticPr fontId="2" type="noConversion"/>
  </si>
  <si>
    <t>세종</t>
    <phoneticPr fontId="2" type="noConversion"/>
  </si>
  <si>
    <t>24단스탠드, 의자식</t>
  </si>
  <si>
    <t>1급(1991)</t>
  </si>
  <si>
    <t>홍천읍 태학리 151-8</t>
  </si>
  <si>
    <t>홍천읍 태학리 151-9</t>
  </si>
  <si>
    <t>30×20m</t>
  </si>
  <si>
    <t>3개</t>
    <phoneticPr fontId="2" type="noConversion"/>
  </si>
  <si>
    <t>1. 기  준</t>
    <phoneticPr fontId="2" type="noConversion"/>
  </si>
  <si>
    <t>2. 체육시설의 정의</t>
    <phoneticPr fontId="2" type="noConversion"/>
  </si>
  <si>
    <t xml:space="preserve">  가. 학문적 정의</t>
    <phoneticPr fontId="2" type="noConversion"/>
  </si>
  <si>
    <t xml:space="preserve">    ㅇ 효과적이며 보다 쾌적하고 안전한 운동활동을 전제로 설치 관리되는 일정한 공간적 범위를 가지는 물적 환경</t>
    <phoneticPr fontId="2" type="noConversion"/>
  </si>
  <si>
    <t xml:space="preserve">      - 광의적 개념 : 운동에 필요한 물적인 여러가지 조건을 인공적으로 정비한 시설과 용기구 및 용품을 포함한 조형물</t>
    <phoneticPr fontId="2" type="noConversion"/>
  </si>
  <si>
    <t xml:space="preserve">      - 협의적 개념 : 운동학습을 위한 각종의 장소</t>
    <phoneticPr fontId="2" type="noConversion"/>
  </si>
  <si>
    <t xml:space="preserve">  나. 법적 정의</t>
    <phoneticPr fontId="2" type="noConversion"/>
  </si>
  <si>
    <t xml:space="preserve">    ㅇ 체육활동에 지속적으로 이용되는 시설과 그 부대시설(체육시설의 설치ㆍ이용에 관한 법률 제2조 제1호)</t>
    <phoneticPr fontId="2" type="noConversion"/>
  </si>
  <si>
    <t xml:space="preserve">    ㅇ 건전한 신체ㆍ정신 함양과 여가 선용을 목적으로 운동경기ㆍ야외운동 등의 신체활동에 지속적으로 이용되는 시설과 그 부대시설(국민체육진흥법)</t>
    <phoneticPr fontId="2" type="noConversion"/>
  </si>
  <si>
    <t xml:space="preserve">      *  체육 : 운동경기ㆍ야외운동 등 신체활동을 통하여 건전한 신체와 정신을 기르고 여가를 선용하는 것(국민체육진흥법 제2조)</t>
    <phoneticPr fontId="2" type="noConversion"/>
  </si>
  <si>
    <t>3. 체육시설의 구분</t>
    <phoneticPr fontId="2" type="noConversion"/>
  </si>
  <si>
    <t xml:space="preserve">  가. 운동종목에 따라</t>
    <phoneticPr fontId="2" type="noConversion"/>
  </si>
  <si>
    <t xml:space="preserve">  나. 시설형태에 따라</t>
    <phoneticPr fontId="2" type="noConversion"/>
  </si>
  <si>
    <t xml:space="preserve">    ㅇ 운동장, 체육관, 종합체육시설</t>
    <phoneticPr fontId="2" type="noConversion"/>
  </si>
  <si>
    <t xml:space="preserve">  다. 설치 및 운영주체에 따라</t>
    <phoneticPr fontId="2" type="noConversion"/>
  </si>
  <si>
    <t xml:space="preserve">    ㅇ 공공체육시설, 민간체육시설, 학교체육시설</t>
    <phoneticPr fontId="2" type="noConversion"/>
  </si>
  <si>
    <r>
      <t xml:space="preserve">     * 학교체육시설</t>
    </r>
    <r>
      <rPr>
        <sz val="10"/>
        <rFont val="돋움"/>
        <family val="3"/>
        <charset val="129"/>
      </rPr>
      <t xml:space="preserve"> : 초ㆍ중ㆍ고등학교 등 각급 학교에서 학교 교육 및 체육활동을 위하여 설치ㆍ운영하는 시설</t>
    </r>
    <phoneticPr fontId="2" type="noConversion"/>
  </si>
  <si>
    <t>4. 공공체육시설의 구분</t>
    <phoneticPr fontId="2" type="noConversion"/>
  </si>
  <si>
    <r>
      <t xml:space="preserve">  ㅇ 직장체육시설 : </t>
    </r>
    <r>
      <rPr>
        <sz val="10"/>
        <rFont val="돋움"/>
        <family val="3"/>
        <charset val="129"/>
      </rPr>
      <t>직장인의 체육활동에 필요한 체육시설(직장인이 500명 이상인 직장을 대상으로 함 : "체육시설의 설치ㆍ이용에 관한 법률" 제7조의 규정에 의함)</t>
    </r>
    <phoneticPr fontId="2" type="noConversion"/>
  </si>
  <si>
    <t>문 화 체 육 관 광 부</t>
    <phoneticPr fontId="2" type="noConversion"/>
  </si>
  <si>
    <t>시설항목</t>
    <phoneticPr fontId="2" type="noConversion"/>
  </si>
  <si>
    <t>2010년말 기준</t>
  </si>
  <si>
    <t xml:space="preserve">개소 </t>
  </si>
  <si>
    <t>면적</t>
  </si>
  <si>
    <t>합계</t>
    <phoneticPr fontId="2" type="noConversion"/>
  </si>
  <si>
    <t xml:space="preserve"> 2. 축구장</t>
    <phoneticPr fontId="2" type="noConversion"/>
  </si>
  <si>
    <t xml:space="preserve"> 3. 하키장</t>
    <phoneticPr fontId="2" type="noConversion"/>
  </si>
  <si>
    <t xml:space="preserve"> 4. 야구장</t>
    <phoneticPr fontId="2" type="noConversion"/>
  </si>
  <si>
    <t xml:space="preserve"> 5. 싸이클경기장</t>
    <phoneticPr fontId="2" type="noConversion"/>
  </si>
  <si>
    <t xml:space="preserve"> 6. 테니스장</t>
    <phoneticPr fontId="2" type="noConversion"/>
  </si>
  <si>
    <t xml:space="preserve"> 7. 씨름장</t>
    <phoneticPr fontId="2" type="noConversion"/>
  </si>
  <si>
    <t xml:space="preserve"> 8. 간이운동장
   (마을체육시설)</t>
    <phoneticPr fontId="2" type="noConversion"/>
  </si>
  <si>
    <t xml:space="preserve"> 9. 체육관</t>
    <phoneticPr fontId="2" type="noConversion"/>
  </si>
  <si>
    <t xml:space="preserve">    - 구기체육관</t>
    <phoneticPr fontId="2" type="noConversion"/>
  </si>
  <si>
    <t xml:space="preserve">    - 투기체육관</t>
    <phoneticPr fontId="2" type="noConversion"/>
  </si>
  <si>
    <t xml:space="preserve">    - 생활체육관</t>
    <phoneticPr fontId="2" type="noConversion"/>
  </si>
  <si>
    <t xml:space="preserve"> 10. 전천후게이트볼장</t>
    <phoneticPr fontId="2" type="noConversion"/>
  </si>
  <si>
    <t xml:space="preserve"> 11. 수영장</t>
    <phoneticPr fontId="2" type="noConversion"/>
  </si>
  <si>
    <t xml:space="preserve"> 12. 롤러스케이트장</t>
    <phoneticPr fontId="2" type="noConversion"/>
  </si>
  <si>
    <t xml:space="preserve"> 13. 사격장</t>
    <phoneticPr fontId="2" type="noConversion"/>
  </si>
  <si>
    <t xml:space="preserve"> 14. 국궁장</t>
    <phoneticPr fontId="2" type="noConversion"/>
  </si>
  <si>
    <t xml:space="preserve"> 15. 양궁장</t>
    <phoneticPr fontId="2" type="noConversion"/>
  </si>
  <si>
    <t xml:space="preserve"> 16. 승마장</t>
    <phoneticPr fontId="2" type="noConversion"/>
  </si>
  <si>
    <t xml:space="preserve"> 17. 골프연습장</t>
    <phoneticPr fontId="2" type="noConversion"/>
  </si>
  <si>
    <t xml:space="preserve"> 18. 조정카누장</t>
    <phoneticPr fontId="2" type="noConversion"/>
  </si>
  <si>
    <t xml:space="preserve"> 19. 요트장</t>
    <phoneticPr fontId="2" type="noConversion"/>
  </si>
  <si>
    <t xml:space="preserve"> 20. 빙상장</t>
    <phoneticPr fontId="2" type="noConversion"/>
  </si>
  <si>
    <t xml:space="preserve"> 21. 설상경기장</t>
    <phoneticPr fontId="2" type="noConversion"/>
  </si>
  <si>
    <t xml:space="preserve"> 22. 기타 시설</t>
    <phoneticPr fontId="2" type="noConversion"/>
  </si>
  <si>
    <t>시설항목</t>
    <phoneticPr fontId="2" type="noConversion"/>
  </si>
  <si>
    <t>전국</t>
    <phoneticPr fontId="2" type="noConversion"/>
  </si>
  <si>
    <t>지방자치단체</t>
    <phoneticPr fontId="2" type="noConversion"/>
  </si>
  <si>
    <t>대한체육회</t>
    <phoneticPr fontId="2" type="noConversion"/>
  </si>
  <si>
    <t>대한장애인체육회</t>
    <phoneticPr fontId="2" type="noConversion"/>
  </si>
  <si>
    <t>국민체육진흥공단</t>
    <phoneticPr fontId="2" type="noConversion"/>
  </si>
  <si>
    <t>비   고</t>
    <phoneticPr fontId="2" type="noConversion"/>
  </si>
  <si>
    <t>개소</t>
    <phoneticPr fontId="2" type="noConversion"/>
  </si>
  <si>
    <t>면적</t>
    <phoneticPr fontId="2" type="noConversion"/>
  </si>
  <si>
    <t>합계</t>
    <phoneticPr fontId="2" type="noConversion"/>
  </si>
  <si>
    <t xml:space="preserve">   구기체육관</t>
    <phoneticPr fontId="2" type="noConversion"/>
  </si>
  <si>
    <t xml:space="preserve">   투기체육관</t>
    <phoneticPr fontId="2" type="noConversion"/>
  </si>
  <si>
    <t xml:space="preserve">   생활체육관</t>
    <phoneticPr fontId="2" type="noConversion"/>
  </si>
  <si>
    <t>시설항목</t>
    <phoneticPr fontId="2" type="noConversion"/>
  </si>
  <si>
    <t>시   설   분   류   기   준</t>
    <phoneticPr fontId="2" type="noConversion"/>
  </si>
  <si>
    <t>1. 육상경기장</t>
    <phoneticPr fontId="2" type="noConversion"/>
  </si>
  <si>
    <t xml:space="preserve"> 일주거리 400m 또는 300m, 200m의 육상트랙, 필드(축구경기장) 및 보조경기장
 등을 갖춘  경기시설로서 종합운동장, 종합운동장 주경기장, 종합경기장 
 주경기장, 공설운동장, 시민운동장, ㅇㅇ경기장 등으로 일컬어짐</t>
    <phoneticPr fontId="2" type="noConversion"/>
  </si>
  <si>
    <t>12. 롤러스케이트장
     - 정   규(트랙)
     - 정   규(로드)
     - 간   이</t>
    <phoneticPr fontId="2" type="noConversion"/>
  </si>
  <si>
    <t>2. 축구장</t>
    <phoneticPr fontId="2" type="noConversion"/>
  </si>
  <si>
    <t xml:space="preserve"> 길이 100~110m, 폭 64~75m(국제경기 규격) 또는 이와 유사한 규격
 (축구 경기 가능시설로서, 육상경기장내의 축구경기장은 제외)</t>
    <phoneticPr fontId="2" type="noConversion"/>
  </si>
  <si>
    <t>13. 사격장</t>
    <phoneticPr fontId="2" type="noConversion"/>
  </si>
  <si>
    <t xml:space="preserve"> 공기총사격(10m), 화약총사격(10m,25m,50m,300m), 클레이사격
 (트랩,스키트)시설, 러닝 타겟 시설 중 전부 또는 일부를 보유한 사격장</t>
    <phoneticPr fontId="2" type="noConversion"/>
  </si>
  <si>
    <t>4. 야구장</t>
    <phoneticPr fontId="2" type="noConversion"/>
  </si>
  <si>
    <t xml:space="preserve"> 본루로 부터 1,3루 측 야외거리가 98m 이상, 백스크린까지 110m이상 
 또는 이와 유사한 규격</t>
    <phoneticPr fontId="2" type="noConversion"/>
  </si>
  <si>
    <t>15. 양궁장</t>
    <phoneticPr fontId="2" type="noConversion"/>
  </si>
  <si>
    <t xml:space="preserve"> 30m, 50m, 60m, 70m, 90m 거리의 경기 가능</t>
    <phoneticPr fontId="2" type="noConversion"/>
  </si>
  <si>
    <t>5. 싸이클경기장</t>
    <phoneticPr fontId="2" type="noConversion"/>
  </si>
  <si>
    <t xml:space="preserve"> 일주거리 실내 250~400m(통상 333.33m가 주종), 실외 250~500m ,
 주로 폭 7m 이상, 경사도 직선주로 8°~10°, 곡선주로 38°~45°</t>
    <phoneticPr fontId="2" type="noConversion"/>
  </si>
  <si>
    <t>16. 승마장</t>
    <phoneticPr fontId="2" type="noConversion"/>
  </si>
  <si>
    <t xml:space="preserve"> 마장마술(길이 60m, 폭 20m), 장애물 비월(폭의 길이 최소한 60m 총
 넓이 4,800㎡ 이상) 시설의 전부  또는 일부를 보유한 승마장</t>
    <phoneticPr fontId="2" type="noConversion"/>
  </si>
  <si>
    <t>6. 테니스장</t>
    <phoneticPr fontId="2" type="noConversion"/>
  </si>
  <si>
    <t xml:space="preserve"> 가로 10.97m, 세로 23.77m
 (마을체육시설 수준의 테니스장은 간이 운동장으로 분류)</t>
    <phoneticPr fontId="2" type="noConversion"/>
  </si>
  <si>
    <t>17. 골프연습장</t>
    <phoneticPr fontId="2" type="noConversion"/>
  </si>
  <si>
    <t xml:space="preserve"> 골프 연습 타석을 갖춘 시설</t>
    <phoneticPr fontId="2" type="noConversion"/>
  </si>
  <si>
    <t>7. 씨름장</t>
    <phoneticPr fontId="2" type="noConversion"/>
  </si>
  <si>
    <t xml:space="preserve"> 경기장 높이 30㎝ 이상 70㎝ 이하, 경기장 직경 8m 이상인 원형의 모래시설과
 경기장 밖 1.5m 이상의 보조경기장 또는 이와 유사한 규격</t>
    <phoneticPr fontId="2" type="noConversion"/>
  </si>
  <si>
    <t>18. 조정카누장
     - 조      정
     - 카      누</t>
    <phoneticPr fontId="2" type="noConversion"/>
  </si>
  <si>
    <t xml:space="preserve">
 조정 경기 가능 시설
 카누 경기 가능 시설</t>
    <phoneticPr fontId="2" type="noConversion"/>
  </si>
  <si>
    <t>8. 간이운동장</t>
    <phoneticPr fontId="2" type="noConversion"/>
  </si>
  <si>
    <t xml:space="preserve"> 축구, 배구, 농구, 테니스, 배드민턴, 게이트볼, 체력단련기구 등 간이운동시설이
 설치된 거주지 인근의 마을체육시설</t>
    <phoneticPr fontId="2" type="noConversion"/>
  </si>
  <si>
    <t>19. 요트장</t>
    <phoneticPr fontId="2" type="noConversion"/>
  </si>
  <si>
    <t xml:space="preserve"> 요트 경기에 필요한 시설과 요트의 수납과 정비용 부대시설을 갖춘 
 경기장  또는 이와 유사한 경기장</t>
    <phoneticPr fontId="2" type="noConversion"/>
  </si>
  <si>
    <t xml:space="preserve">9. 체육관
  - 구기체육관
  - 투기체육관
  - 생활체육관
</t>
    <phoneticPr fontId="2" type="noConversion"/>
  </si>
  <si>
    <t>20. 빙상장
   - 쇼트트랙
   - 400M트랙</t>
    <phoneticPr fontId="2" type="noConversion"/>
  </si>
  <si>
    <t>10. 전천후 게이트볼장</t>
    <phoneticPr fontId="2" type="noConversion"/>
  </si>
  <si>
    <t xml:space="preserve"> 정식 규격의 게이트볼장으로 지붕, 기둥 또는 벽면으로 구성된 경기장(단, 지붕
 구조가 막구조로 된 게이트볼장도 포함)</t>
    <phoneticPr fontId="2" type="noConversion"/>
  </si>
  <si>
    <t>21. 설상경기장
   - 스키점프장
   - 바이애슬론경기장
   - 크로스컨트리경기장</t>
    <phoneticPr fontId="2" type="noConversion"/>
  </si>
  <si>
    <t xml:space="preserve">
ㆍ 길이 90m, 120m 또는 이와 유사한 규격(스키점프 경기 가능)
ㆍ 3.25km와 2km지점에 컷오프를 갖춘 하나의 4km 주로로 구성
ㆍ 5km×3코스=15km 또는 이와 유사한 규격(크로스컨트리 경기 가능)</t>
    <phoneticPr fontId="2" type="noConversion"/>
  </si>
  <si>
    <t>11. 수 영 장
     - 경영풀
     - 다이빙풀
     - 비정규</t>
    <phoneticPr fontId="2" type="noConversion"/>
  </si>
  <si>
    <t>22. 기타 체육시설</t>
    <phoneticPr fontId="2" type="noConversion"/>
  </si>
  <si>
    <t>ㆍ 상기 분류기준에 포함되지 않은 공공체육시설</t>
    <phoneticPr fontId="2" type="noConversion"/>
  </si>
  <si>
    <t>강원</t>
    <phoneticPr fontId="2" type="noConversion"/>
  </si>
  <si>
    <t>경기</t>
    <phoneticPr fontId="2" type="noConversion"/>
  </si>
  <si>
    <t>5. 공공체육시설의 분류기준</t>
    <phoneticPr fontId="2" type="noConversion"/>
  </si>
  <si>
    <t>1. 설치 주체별 시설 현황</t>
    <phoneticPr fontId="2" type="noConversion"/>
  </si>
  <si>
    <t>소  계</t>
  </si>
  <si>
    <t>양천구</t>
  </si>
  <si>
    <t>안양천길336</t>
  </si>
  <si>
    <t>목동운동장</t>
  </si>
  <si>
    <t>서울시시설관리사업소</t>
  </si>
  <si>
    <t>stadium.seoul.go.kr</t>
  </si>
  <si>
    <t>체육시설관리사업소</t>
  </si>
  <si>
    <t>1987-1989</t>
  </si>
  <si>
    <t>전광판</t>
  </si>
  <si>
    <t>조명탑수</t>
  </si>
  <si>
    <t>송파구</t>
  </si>
  <si>
    <t>잠실동10번지</t>
  </si>
  <si>
    <t>잠실종합운동장</t>
  </si>
  <si>
    <t>서울시설관리사업소</t>
  </si>
  <si>
    <t>축구,육상,행사</t>
  </si>
  <si>
    <t>1977-1984</t>
  </si>
  <si>
    <t>조명탑</t>
  </si>
  <si>
    <t>잠실보조경기장</t>
  </si>
  <si>
    <t>서울시설관리서업소</t>
  </si>
  <si>
    <t>육상,행사</t>
  </si>
  <si>
    <t>주경기장에
포함</t>
  </si>
  <si>
    <t>주경기장(잠실종합운동장)에
포함</t>
  </si>
  <si>
    <t>소   계</t>
  </si>
  <si>
    <t>연제구</t>
  </si>
  <si>
    <t>거제2동 1300</t>
  </si>
  <si>
    <t>부산아시아드
주경기장</t>
  </si>
  <si>
    <t>부산시</t>
  </si>
  <si>
    <t>체육시설관리사업소
종합운동장
(051-504-8001)</t>
  </si>
  <si>
    <t>www.stadium.busan.kr</t>
  </si>
  <si>
    <t>부산아이콘스</t>
  </si>
  <si>
    <t>2(20.48＊8.96)</t>
  </si>
  <si>
    <t>탈의실, 샤워실, 매점</t>
  </si>
  <si>
    <t>부산아시아드
보조경기장</t>
  </si>
  <si>
    <t>서구</t>
  </si>
  <si>
    <t>구덕종합운동장
주경기장</t>
  </si>
  <si>
    <t>체육시설관리사업소
구덕운동장
(051-247-5771)</t>
  </si>
  <si>
    <t>1(20.31＊8.13)</t>
  </si>
  <si>
    <t>경기장 건립시 설치</t>
  </si>
  <si>
    <t>넓이뛰기</t>
  </si>
  <si>
    <t>투포환</t>
  </si>
  <si>
    <t>남구</t>
  </si>
  <si>
    <t>문학동 482번지외</t>
  </si>
  <si>
    <t>문학경기장</t>
  </si>
  <si>
    <t>인천시</t>
  </si>
  <si>
    <t>인천시시설관리공단(571-4819)</t>
  </si>
  <si>
    <t>www.munhak.or.kr</t>
  </si>
  <si>
    <t>인천유나이티드</t>
  </si>
  <si>
    <t>2300lux</t>
  </si>
  <si>
    <t>인공암장</t>
  </si>
  <si>
    <t>유스센터</t>
  </si>
  <si>
    <t>문학보조경기장</t>
  </si>
  <si>
    <t>주경기장에포함</t>
  </si>
  <si>
    <t>소계</t>
  </si>
  <si>
    <t>광주월드컵경기장
주경기장</t>
  </si>
  <si>
    <t>광주시</t>
  </si>
  <si>
    <t>위탁
(광주시체육회)</t>
  </si>
  <si>
    <t>광주월드컵경기장
보조경기장</t>
  </si>
  <si>
    <t>주경기장포함</t>
  </si>
  <si>
    <t>부지, 건축면적은
주경기장에 포함</t>
  </si>
  <si>
    <t>중구</t>
  </si>
  <si>
    <t>부사동 177</t>
  </si>
  <si>
    <t>한밭종합운동장
주경기장</t>
  </si>
  <si>
    <t>대전시</t>
  </si>
  <si>
    <t>시설관리공단(042-253-4182)</t>
  </si>
  <si>
    <t>www.djsiseol.or.kr</t>
  </si>
  <si>
    <t>시민,선수</t>
  </si>
  <si>
    <t>4기(384등)</t>
  </si>
  <si>
    <t>평균1000[lx]</t>
  </si>
  <si>
    <t>육상보조경기장</t>
  </si>
  <si>
    <t>대전시시설관리공단</t>
  </si>
  <si>
    <t>한밭종합운동장 
보조경기장</t>
  </si>
  <si>
    <t>부지면적은
 주경기장에 포함</t>
  </si>
  <si>
    <t>육상실내연습장</t>
  </si>
  <si>
    <t>북구</t>
  </si>
  <si>
    <t>천연잔디
인조잔디</t>
  </si>
  <si>
    <t>105
100</t>
  </si>
  <si>
    <t>테니스장</t>
  </si>
  <si>
    <t>축구장</t>
  </si>
  <si>
    <t>생활체육협의회</t>
  </si>
  <si>
    <t>몬도트랙</t>
  </si>
  <si>
    <t>게이트볼장</t>
  </si>
  <si>
    <t>직영</t>
  </si>
  <si>
    <t>후원금</t>
  </si>
  <si>
    <t>춘천시</t>
  </si>
  <si>
    <t>송암동 303</t>
  </si>
  <si>
    <t>송암스포츠타운
종합경기장</t>
  </si>
  <si>
    <t>체육진흥재단</t>
  </si>
  <si>
    <t>송암스포츠타운 
종합경기장 보조경기장</t>
  </si>
  <si>
    <t>원주시</t>
  </si>
  <si>
    <t>명륜동342번지</t>
  </si>
  <si>
    <t>원주종합경기장</t>
  </si>
  <si>
    <t>www.wonju.go.kr</t>
  </si>
  <si>
    <t>원주시교육청외</t>
  </si>
  <si>
    <t>1,277백만원</t>
  </si>
  <si>
    <t>900백만원</t>
  </si>
  <si>
    <t>축구</t>
  </si>
  <si>
    <t>계단및 의자식</t>
  </si>
  <si>
    <t>육상보조트랙</t>
  </si>
  <si>
    <t>천곡동 363-1</t>
  </si>
  <si>
    <t>시설관리공단(530-2858)</t>
  </si>
  <si>
    <t>dhsisul.org</t>
  </si>
  <si>
    <t>크레이,240석,조명탑2,관리실</t>
  </si>
  <si>
    <t>동해시</t>
  </si>
  <si>
    <t>동해종합운동장</t>
  </si>
  <si>
    <t>태백시</t>
  </si>
  <si>
    <t>황지동 244-3</t>
  </si>
  <si>
    <t>태백종합경기장</t>
  </si>
  <si>
    <t>스포츠산업과(550-2753)</t>
  </si>
  <si>
    <t>taeback.go.kr</t>
  </si>
  <si>
    <t>600백만원</t>
  </si>
  <si>
    <t>대한체육회
태백분촌 운동장</t>
  </si>
  <si>
    <t>대한체육회</t>
  </si>
  <si>
    <t>속초시</t>
  </si>
  <si>
    <t>노학동 산332</t>
  </si>
  <si>
    <t>속초종합경기장</t>
  </si>
  <si>
    <t>sockchosiseol.or.kr</t>
  </si>
  <si>
    <t>삼척시</t>
  </si>
  <si>
    <t>교동 254</t>
  </si>
  <si>
    <t>570-3671</t>
  </si>
  <si>
    <t>도계읍 늑구리</t>
  </si>
  <si>
    <t>근덕잔디구장</t>
  </si>
  <si>
    <t>삼척전자공고</t>
  </si>
  <si>
    <t>홍천종합운동장</t>
  </si>
  <si>
    <t>횡성군</t>
  </si>
  <si>
    <t>횡성읍 북천리 169-1</t>
  </si>
  <si>
    <t>횡성군종합운동장</t>
  </si>
  <si>
    <t>횡성군(340-2898)</t>
  </si>
  <si>
    <t>hsg.go.kr</t>
  </si>
  <si>
    <t>주민</t>
  </si>
  <si>
    <t>4,050,000천원</t>
  </si>
  <si>
    <t>480,000천원</t>
  </si>
  <si>
    <t>815,780천원</t>
  </si>
  <si>
    <t>클레이, 50석, 조명탑2, 락커룸</t>
  </si>
  <si>
    <t>위탁(생활체육협의회)</t>
  </si>
  <si>
    <t>인라인스케이트장</t>
  </si>
  <si>
    <t>우레탄바닥</t>
  </si>
  <si>
    <t>풋살경기장</t>
  </si>
  <si>
    <t>둔내종합운동장</t>
  </si>
  <si>
    <t>영월군</t>
  </si>
  <si>
    <t>영월읍 하송리 313-16</t>
  </si>
  <si>
    <t>영월공설운동장</t>
  </si>
  <si>
    <t>vwl.매.kr</t>
  </si>
  <si>
    <t>영월군시설관리공단</t>
  </si>
  <si>
    <t>의자식, 계단식</t>
  </si>
  <si>
    <t>176백만원</t>
  </si>
  <si>
    <t>철원군</t>
  </si>
  <si>
    <t>철원군체육회</t>
  </si>
  <si>
    <t>화천군</t>
  </si>
  <si>
    <t>생활체육공원</t>
  </si>
  <si>
    <t>화천공설운동장</t>
  </si>
  <si>
    <t>양구군</t>
  </si>
  <si>
    <t>양구읍 하리 96-3</t>
  </si>
  <si>
    <t>양구종합운동장</t>
  </si>
  <si>
    <t>양구군(480-2257)</t>
  </si>
  <si>
    <t>yanggu.go.kr</t>
  </si>
  <si>
    <t>서울 서문여고외 4개교</t>
  </si>
  <si>
    <t>교부세</t>
  </si>
  <si>
    <t>락카룸,콘크리트좌석100</t>
  </si>
  <si>
    <t>양구테니스클럽</t>
  </si>
  <si>
    <t>인제군</t>
  </si>
  <si>
    <t>인제공설운동장</t>
  </si>
  <si>
    <t>인제잔디구장</t>
  </si>
  <si>
    <t>원통생활체육공원</t>
  </si>
  <si>
    <t>고성군</t>
  </si>
  <si>
    <t>간상읍 상리 440일원</t>
  </si>
  <si>
    <t>고성종합운동장</t>
  </si>
  <si>
    <t>고성군청(680-3365)</t>
  </si>
  <si>
    <t>토사=콘크리트</t>
  </si>
  <si>
    <t>1979
2004</t>
  </si>
  <si>
    <t>고성군문화관광과</t>
  </si>
  <si>
    <t>전천후1, 노면1</t>
  </si>
  <si>
    <t>고성군게이트볼연합회</t>
  </si>
  <si>
    <t>고성군생활체육협의회</t>
  </si>
  <si>
    <t>양양군</t>
  </si>
  <si>
    <t>손양면인조잔디운동장</t>
  </si>
  <si>
    <t>제천시</t>
  </si>
  <si>
    <t>농구장</t>
  </si>
  <si>
    <t>부여군</t>
  </si>
  <si>
    <t>부여종합운동장</t>
  </si>
  <si>
    <t>토성식</t>
  </si>
  <si>
    <t>콘크리트</t>
  </si>
  <si>
    <t>김해시</t>
  </si>
  <si>
    <t>055-323-7313</t>
  </si>
  <si>
    <t>양산시</t>
  </si>
  <si>
    <t>의령군</t>
  </si>
  <si>
    <t>함양군</t>
  </si>
  <si>
    <t>www.hygn.go.kr</t>
  </si>
  <si>
    <t>휴천공설운동장</t>
  </si>
  <si>
    <t>2면</t>
  </si>
  <si>
    <t>콘크리트조</t>
  </si>
  <si>
    <t>강서구</t>
  </si>
  <si>
    <t>스탠드</t>
  </si>
  <si>
    <t>인조잔디축구장</t>
  </si>
  <si>
    <t>한강천변 다목적운동장</t>
    <phoneticPr fontId="2" type="noConversion"/>
  </si>
  <si>
    <t>천연잔디
토사</t>
    <phoneticPr fontId="2" type="noConversion"/>
  </si>
  <si>
    <t>64
59</t>
    <phoneticPr fontId="2" type="noConversion"/>
  </si>
  <si>
    <t>94
89</t>
    <phoneticPr fontId="2" type="noConversion"/>
  </si>
  <si>
    <t>6,016
5,251</t>
    <phoneticPr fontId="2" type="noConversion"/>
  </si>
  <si>
    <t>축구장2면
족구장4면</t>
    <phoneticPr fontId="2" type="noConversion"/>
  </si>
  <si>
    <t>해운대구</t>
  </si>
  <si>
    <t>센텀운동장</t>
  </si>
  <si>
    <t>대저동 2155</t>
  </si>
  <si>
    <t>강서체육공원
축구연습장</t>
  </si>
  <si>
    <t>영도구</t>
  </si>
  <si>
    <t>마린축구장</t>
  </si>
  <si>
    <t>접이식의자</t>
  </si>
  <si>
    <t>철콘</t>
  </si>
  <si>
    <t>1,750백만원</t>
  </si>
  <si>
    <t>복합문화공원
축구장</t>
  </si>
  <si>
    <t>입식의자</t>
  </si>
  <si>
    <t>915백만원</t>
  </si>
  <si>
    <t>백운포체육공원 
축구장</t>
  </si>
  <si>
    <t>금정구</t>
  </si>
  <si>
    <t>선동잔디구장</t>
  </si>
  <si>
    <t>노포동 차량기지창
축구장</t>
  </si>
  <si>
    <t>부산교통공사</t>
  </si>
  <si>
    <t>부산지방공단 스포원 
축구장</t>
  </si>
  <si>
    <t>부산지방공단 스포원</t>
  </si>
  <si>
    <t>오륜동인조잔디구장</t>
  </si>
  <si>
    <t>구민운동장</t>
  </si>
  <si>
    <t>84         78</t>
  </si>
  <si>
    <t xml:space="preserve">42        41  </t>
  </si>
  <si>
    <t>3,528    3,198</t>
  </si>
  <si>
    <t>장산공원 운동장</t>
  </si>
  <si>
    <t>동래구</t>
  </si>
  <si>
    <t xml:space="preserve">북구 </t>
  </si>
  <si>
    <t>화명운동장(A,B)</t>
  </si>
  <si>
    <t>낙동강관리본부</t>
  </si>
  <si>
    <t>76
67</t>
  </si>
  <si>
    <t>111
108</t>
  </si>
  <si>
    <t>8,436
7,286</t>
  </si>
  <si>
    <t>화명생태공원
축구장</t>
  </si>
  <si>
    <t>83
83</t>
  </si>
  <si>
    <t>119
119</t>
  </si>
  <si>
    <t>9,850
9,850</t>
  </si>
  <si>
    <t>사상구</t>
  </si>
  <si>
    <t>삼락생태공원
축구장(다목적)</t>
  </si>
  <si>
    <t>잔디</t>
  </si>
  <si>
    <t>삼락생태공원
축구장</t>
  </si>
  <si>
    <t>삼락생태공원
축구장(A,B구장)</t>
  </si>
  <si>
    <t>삼락생태공원
축구장(C,D구장)</t>
  </si>
  <si>
    <t>맥도생태공원
축구장</t>
  </si>
  <si>
    <t>대저 차량기지창
축구장</t>
  </si>
  <si>
    <t>부산
교통공사</t>
  </si>
  <si>
    <t>명지다목적 인조잔디운동장</t>
  </si>
  <si>
    <t>조경석</t>
  </si>
  <si>
    <t>화전공원 인조잔디운동장</t>
  </si>
  <si>
    <t>신호공원 인조잔디운동장</t>
  </si>
  <si>
    <t>사하구</t>
  </si>
  <si>
    <t>을숙도인조잔디 축구장</t>
  </si>
  <si>
    <t>수자원공사
국유지</t>
  </si>
  <si>
    <t>68
52</t>
  </si>
  <si>
    <t>신평레포츠공원 축구장</t>
  </si>
  <si>
    <t>기장군</t>
  </si>
  <si>
    <t>월드컵빌리지</t>
  </si>
  <si>
    <t>기장군도시관리공단</t>
  </si>
  <si>
    <t>68
68</t>
  </si>
  <si>
    <t>105
105</t>
  </si>
  <si>
    <t>17,762
18,335</t>
  </si>
  <si>
    <t>2
2</t>
  </si>
  <si>
    <t>철마체육시설 축구장</t>
  </si>
  <si>
    <t>정관체육시설 축구장</t>
  </si>
  <si>
    <t>남동구</t>
  </si>
  <si>
    <t>남동구장수동산190</t>
  </si>
  <si>
    <t>인천장수구장</t>
  </si>
  <si>
    <t>동부공원사업소</t>
  </si>
  <si>
    <t>구월근린공원
인조잔디축구장</t>
  </si>
  <si>
    <t>남동공단근린공원
인조잔디축구장</t>
  </si>
  <si>
    <t>축구장,육상트랙,
농구장</t>
  </si>
  <si>
    <t>늘솔길근린공원
인조잔디구장</t>
  </si>
  <si>
    <t>동구</t>
  </si>
  <si>
    <t>동구구민운동장</t>
  </si>
  <si>
    <t>계양구</t>
  </si>
  <si>
    <t>계산동907</t>
  </si>
  <si>
    <t>계산구장</t>
  </si>
  <si>
    <t>15m×30m</t>
  </si>
  <si>
    <t>16m×25m</t>
  </si>
  <si>
    <t>농구장
게이트볼장</t>
  </si>
  <si>
    <t>강화군</t>
  </si>
  <si>
    <t>길상면605-26</t>
  </si>
  <si>
    <t>길상공설운동장</t>
  </si>
  <si>
    <t>강화읍국화리225-4</t>
  </si>
  <si>
    <t>강화공설운동장</t>
  </si>
  <si>
    <t>서곶근린공원
인조잔디축구장</t>
  </si>
  <si>
    <t>농구장,족구장,
트랙 레인 3</t>
  </si>
  <si>
    <t>검단4호공원
축구장</t>
  </si>
  <si>
    <t>부평구</t>
  </si>
  <si>
    <t>인천삼산월드체육관
축구장</t>
  </si>
  <si>
    <t>인천광역시
시설관리공단</t>
  </si>
  <si>
    <t>신트리공원 인조잔디축구장</t>
  </si>
  <si>
    <t>부평구시설관리공단</t>
  </si>
  <si>
    <t>백운공원 인조잔디축구장</t>
  </si>
  <si>
    <t>삼산유수지 축구장</t>
  </si>
  <si>
    <t>옹진군</t>
  </si>
  <si>
    <t>북도면 종합운동장</t>
  </si>
  <si>
    <t>연평면 종합운동장</t>
  </si>
  <si>
    <t>게이트볼장, 
다목적구장</t>
  </si>
  <si>
    <t>백령면 종합운동장</t>
  </si>
  <si>
    <t>족구장, 
농구장(배구장)</t>
  </si>
  <si>
    <t>덕적면 종합운동장</t>
  </si>
  <si>
    <t>연수구</t>
  </si>
  <si>
    <t>용담공원
축구장</t>
  </si>
  <si>
    <t>송도LNG종합스포츠타운
축구장</t>
  </si>
  <si>
    <t>위탁
(인천시체육회)</t>
  </si>
  <si>
    <t>조립식</t>
  </si>
  <si>
    <t>야구장에
포함</t>
  </si>
  <si>
    <t>광산구</t>
  </si>
  <si>
    <t>안청공원 인조잔디 축구장</t>
  </si>
  <si>
    <t>쌍암공원 인조잔디 축구장</t>
  </si>
  <si>
    <t>종합운동장
보조구장</t>
  </si>
  <si>
    <t>진접 장현생활체육시설
인조잔디축구장</t>
  </si>
  <si>
    <t>동내면 거두리 1156</t>
  </si>
  <si>
    <t>거두리인조잔디구장</t>
  </si>
  <si>
    <t>256백만원</t>
  </si>
  <si>
    <t>50백만원</t>
  </si>
  <si>
    <t>2000년도</t>
  </si>
  <si>
    <t>근화동 418-3</t>
  </si>
  <si>
    <t>공지천 인조잔디구장</t>
  </si>
  <si>
    <t>67
112</t>
  </si>
  <si>
    <t>106
75</t>
  </si>
  <si>
    <t>2003
2005</t>
  </si>
  <si>
    <t>421백만원</t>
  </si>
  <si>
    <t>526
1335</t>
  </si>
  <si>
    <t>시민공원내
인조잔디축구장</t>
  </si>
  <si>
    <t>종합경기장
보조경기장</t>
  </si>
  <si>
    <t>의자식/
계단식</t>
  </si>
  <si>
    <t>2003
2006</t>
  </si>
  <si>
    <t>478
722</t>
  </si>
  <si>
    <t>강파이프구조</t>
  </si>
  <si>
    <t>문곡동 산2번지</t>
  </si>
  <si>
    <t>인조잔디 고원1구장</t>
  </si>
  <si>
    <t>조적조</t>
  </si>
  <si>
    <t>1,290백만원</t>
  </si>
  <si>
    <t>인조잔디 고원2구장</t>
  </si>
  <si>
    <t>인조잔디 고원3구장</t>
  </si>
  <si>
    <t>인조잔디 축구장</t>
  </si>
  <si>
    <t>위탁
(속초시축구협회)</t>
  </si>
  <si>
    <t>경량형강</t>
  </si>
  <si>
    <t>도계공설운동장
보조경기장</t>
  </si>
  <si>
    <t>북방공설운동장</t>
  </si>
  <si>
    <t>내촌공설운동장</t>
  </si>
  <si>
    <t>서석면공설운동장</t>
  </si>
  <si>
    <t>스포츠파크 축구장</t>
  </si>
  <si>
    <t>공설운동장
보조경기장</t>
  </si>
  <si>
    <t>김화생활체육공원
축구장</t>
  </si>
  <si>
    <t>오지리
인조잔디축구장</t>
  </si>
  <si>
    <t>김화생활체육공원
인조잔디축구장</t>
  </si>
  <si>
    <t>화천읍 하리</t>
  </si>
  <si>
    <t>붕어섬 축구장</t>
  </si>
  <si>
    <t>원천인조축구장</t>
  </si>
  <si>
    <t>생활체육공원
인조잔디구장</t>
  </si>
  <si>
    <t>상서체육공원
인조구장</t>
  </si>
  <si>
    <t>양구읍 하리 96</t>
  </si>
  <si>
    <t>기린생활체육공원
축구장</t>
  </si>
  <si>
    <t>상남생활체육공원
축구장</t>
  </si>
  <si>
    <t>죽왕축구장</t>
  </si>
  <si>
    <t>토성공설운동장</t>
  </si>
  <si>
    <t>천연잔디1</t>
  </si>
  <si>
    <t>거진공설운동장</t>
  </si>
  <si>
    <t>의자식
계단식</t>
  </si>
  <si>
    <t>현내축구장</t>
  </si>
  <si>
    <t>둔치공설운동장</t>
  </si>
  <si>
    <t>양양잔디축구장</t>
  </si>
  <si>
    <t>현북인조잔디운동장</t>
  </si>
  <si>
    <t>손양인조잔디운동장</t>
  </si>
  <si>
    <t>구드래 천연잔디구장</t>
  </si>
  <si>
    <t>부여군
(공공시설사업소)</t>
  </si>
  <si>
    <t>부여종합운동장
보조경기장</t>
  </si>
  <si>
    <t>웅상체육공원 축구장</t>
  </si>
  <si>
    <t>서면 서상리 1182-1</t>
  </si>
  <si>
    <t>태릉선수촌
하키경기장</t>
  </si>
  <si>
    <t>육상트랙</t>
  </si>
  <si>
    <t>강서체육공원 
하키경기장</t>
  </si>
  <si>
    <t>체육시설관리사업소
강서체육공원
(051-970-1211)</t>
  </si>
  <si>
    <t>다목적경기장
(하키장)</t>
  </si>
  <si>
    <t>청풍명월
국제하키장</t>
  </si>
  <si>
    <t>삼방동 730</t>
  </si>
  <si>
    <t>김해시하키장</t>
  </si>
  <si>
    <t>1,550백만원</t>
  </si>
  <si>
    <t>하키</t>
  </si>
  <si>
    <t>1면(보조)</t>
  </si>
  <si>
    <t xml:space="preserve">김해시시설관리공단 </t>
  </si>
  <si>
    <t>장충리틀야구장</t>
  </si>
  <si>
    <t>중부공원녹지사업소
(리틀야구연맹위탁)</t>
  </si>
  <si>
    <t>광진구</t>
  </si>
  <si>
    <t>구의야구공원</t>
  </si>
  <si>
    <t>체육시설
관리사업소</t>
  </si>
  <si>
    <t>마포구</t>
  </si>
  <si>
    <t>한강공원 망원지구
야구장(임시)</t>
  </si>
  <si>
    <t>한강사업본부</t>
  </si>
  <si>
    <t>어린이야구장</t>
  </si>
  <si>
    <t>난지 야구장</t>
  </si>
  <si>
    <t>목동 야구장</t>
  </si>
  <si>
    <t>신월야구공원</t>
  </si>
  <si>
    <t>신월 야구공원</t>
  </si>
  <si>
    <t>안양천 야구장</t>
  </si>
  <si>
    <t>1994~5</t>
  </si>
  <si>
    <t>잠실동10</t>
  </si>
  <si>
    <t>잠실 야구장</t>
  </si>
  <si>
    <t>체육시설관리사업소
위탁(LG,두산)</t>
  </si>
  <si>
    <t>1980-1982</t>
  </si>
  <si>
    <t>송파 유소년야구장</t>
  </si>
  <si>
    <t>강동구</t>
  </si>
  <si>
    <t>한강공원
광나루지구 야구장(임시)</t>
  </si>
  <si>
    <t>성인용</t>
  </si>
  <si>
    <t>사직2동 930</t>
  </si>
  <si>
    <t>사직종합운동장
야구장</t>
  </si>
  <si>
    <t>철골철근콘크리트</t>
  </si>
  <si>
    <t>1(33.0＊11.3)</t>
  </si>
  <si>
    <t>식당, 매점, 공중전화</t>
  </si>
  <si>
    <t>서대신동</t>
  </si>
  <si>
    <t>구덕운동장
야구장</t>
  </si>
  <si>
    <t>1(24.0＊10.1)</t>
  </si>
  <si>
    <t>매점, 공중전화</t>
  </si>
  <si>
    <t>화명생태공원
야구장</t>
  </si>
  <si>
    <t>2개(성인1, 리틀1)</t>
  </si>
  <si>
    <t>삼락생태공원
야구장</t>
  </si>
  <si>
    <t>6개(성인5, 리틀1)</t>
  </si>
  <si>
    <t>맥도생태공원
야구장</t>
  </si>
  <si>
    <t>1개(성인1)</t>
  </si>
  <si>
    <t>대저생태공원
야구장</t>
  </si>
  <si>
    <t>2개(성인2)</t>
  </si>
  <si>
    <t>을숙도리틀야구장</t>
  </si>
  <si>
    <t>장안천야구장</t>
  </si>
  <si>
    <t>660백만원</t>
    <phoneticPr fontId="2" type="noConversion"/>
  </si>
  <si>
    <t>한밭야구장</t>
  </si>
  <si>
    <t>한화이글스(255-6494)</t>
  </si>
  <si>
    <t>www.hanwhaeagles.co.kr</t>
  </si>
  <si>
    <t>위탁
(한화이글스)</t>
  </si>
  <si>
    <t xml:space="preserve"> 의자식</t>
  </si>
  <si>
    <t>철근 콘크리트</t>
  </si>
  <si>
    <t>6개소</t>
  </si>
  <si>
    <t>1,500lux</t>
  </si>
  <si>
    <t>부지면적은 
한밭주경기장 포함</t>
  </si>
  <si>
    <t>석수동 251-1</t>
  </si>
  <si>
    <t>포천시</t>
  </si>
  <si>
    <t>소계</t>
    <phoneticPr fontId="2" type="noConversion"/>
  </si>
  <si>
    <t>천안시 시설관리공단</t>
  </si>
  <si>
    <t>금강공원2야구장</t>
  </si>
  <si>
    <t xml:space="preserve"> </t>
  </si>
  <si>
    <t>대산면 사회인야구장(2)</t>
  </si>
  <si>
    <t>대산면 사회인야구장(3)</t>
  </si>
  <si>
    <t>대산면 사회인야구장(4)</t>
  </si>
  <si>
    <t>대산면 사회인야구장(5)</t>
  </si>
  <si>
    <t>잠실 경륜장</t>
  </si>
  <si>
    <t>국민체육
진흥공단</t>
  </si>
  <si>
    <t>경륜운영본부</t>
  </si>
  <si>
    <t>올림픽공원 내
위치</t>
  </si>
  <si>
    <t>부산지방공단 스포원
경륜경기장</t>
  </si>
  <si>
    <t>051-550-1500</t>
  </si>
  <si>
    <t>www.bcr.or.kr</t>
  </si>
  <si>
    <t>부산지방공단
스포원</t>
  </si>
  <si>
    <t>52명(직원15, 용역37)</t>
  </si>
  <si>
    <t>제한없음</t>
  </si>
  <si>
    <t>철골 철근콘크리트</t>
  </si>
  <si>
    <t>2(9.88＊11.48)</t>
  </si>
  <si>
    <t>종로구시설관리공단            (745-6701~5)</t>
    <phoneticPr fontId="2" type="noConversion"/>
  </si>
  <si>
    <t>www.ijongno.co.kr</t>
    <phoneticPr fontId="2" type="noConversion"/>
  </si>
  <si>
    <t>종로구시설관리공단</t>
    <phoneticPr fontId="2" type="noConversion"/>
  </si>
  <si>
    <t>장충동2가200-102</t>
    <phoneticPr fontId="2" type="noConversion"/>
  </si>
  <si>
    <t>서울시시설관리사업소</t>
    <phoneticPr fontId="2" type="noConversion"/>
  </si>
  <si>
    <t>stadium.seoul.go.kr</t>
    <phoneticPr fontId="2" type="noConversion"/>
  </si>
  <si>
    <t>hangang.seoul.go.kr</t>
    <phoneticPr fontId="2" type="noConversion"/>
  </si>
  <si>
    <t>성북구도시관리공단</t>
    <phoneticPr fontId="2" type="noConversion"/>
  </si>
  <si>
    <t>장안동 356</t>
    <phoneticPr fontId="2" type="noConversion"/>
  </si>
  <si>
    <t>동대문구시설관리공단</t>
    <phoneticPr fontId="2" type="noConversion"/>
  </si>
  <si>
    <t>10백만원</t>
    <phoneticPr fontId="2" type="noConversion"/>
  </si>
  <si>
    <t>nowon.seoul.kr</t>
    <phoneticPr fontId="2" type="noConversion"/>
  </si>
  <si>
    <t>은평구 진관외동 242-23외 1필지</t>
    <phoneticPr fontId="2" type="noConversion"/>
  </si>
  <si>
    <t>354-9123</t>
    <phoneticPr fontId="2" type="noConversion"/>
  </si>
  <si>
    <t>www.eunpyeongspo.seoul.kr</t>
    <phoneticPr fontId="2" type="noConversion"/>
  </si>
  <si>
    <t>은평구시설관리공단</t>
    <phoneticPr fontId="2" type="noConversion"/>
  </si>
  <si>
    <t>64명</t>
    <phoneticPr fontId="2" type="noConversion"/>
  </si>
  <si>
    <t>위탁(YMCA)</t>
    <phoneticPr fontId="2" type="noConversion"/>
  </si>
  <si>
    <t>한국체육산업개발</t>
    <phoneticPr fontId="2" type="noConversion"/>
  </si>
  <si>
    <t>복합문화공원
테니스장</t>
  </si>
  <si>
    <t>탄성우레탄</t>
  </si>
  <si>
    <t>사직 종합운동장
테니스장</t>
  </si>
  <si>
    <t>두구동 669번지</t>
  </si>
  <si>
    <t>부산지방공단 스포원
테니스장</t>
  </si>
  <si>
    <t>경륜공단시설관리과
(051-550-1771)</t>
  </si>
  <si>
    <t>아크릴계       케미칼</t>
  </si>
  <si>
    <t>2(3.72＊1.4) :스코어보드</t>
  </si>
  <si>
    <t>강서체육공원
테니스장</t>
  </si>
  <si>
    <t>좌동테니스장</t>
  </si>
  <si>
    <t>위탁
(해운대구생활체육회)</t>
  </si>
  <si>
    <t>반송3동테니스장</t>
  </si>
  <si>
    <t>기획재정부</t>
  </si>
  <si>
    <t>위탁
(반송에이스클럽)</t>
  </si>
  <si>
    <t>센텀테니스장</t>
  </si>
  <si>
    <t>위탁
(해운대구테니스연합회)</t>
  </si>
  <si>
    <t xml:space="preserve">부산시 해운대구 우2동 1127-37 </t>
  </si>
  <si>
    <t>올림픽기념 국민생활관</t>
  </si>
  <si>
    <t>위탁
(부산사회체육센터)</t>
  </si>
  <si>
    <t>노포 차량기지창
테니스장</t>
  </si>
  <si>
    <t>부     산
교통공사</t>
  </si>
  <si>
    <t>백운포체육공원
테니스장</t>
  </si>
  <si>
    <t>화명생태공원
테니스장</t>
  </si>
  <si>
    <t>맥도생태공원                    테니스장</t>
  </si>
  <si>
    <t>대저생태공원                    테니스장</t>
  </si>
  <si>
    <t>덕두테니스장</t>
  </si>
  <si>
    <t>명지동 75호광장 
테니스장</t>
  </si>
  <si>
    <t>을숙도
테니스장</t>
  </si>
  <si>
    <t>클레이-3
인조잔디-5</t>
  </si>
  <si>
    <t>신평레포츠공원
테니스장</t>
  </si>
  <si>
    <t>우레탄포장</t>
  </si>
  <si>
    <t>철마체육시설
테니스장</t>
  </si>
  <si>
    <t>탄성포장</t>
  </si>
  <si>
    <t>정관체육시설
테니스장</t>
  </si>
  <si>
    <t>가좌동606</t>
  </si>
  <si>
    <t>인천시체육회(888-0071)</t>
  </si>
  <si>
    <t>www.incheonsports.or.kr</t>
  </si>
  <si>
    <t>케미칼 12
클레이  4</t>
  </si>
  <si>
    <t>만석동 복합체육시설내
테니스장</t>
  </si>
  <si>
    <t>위탁
(동구테니스연합회)</t>
  </si>
  <si>
    <t>신트리공원
테니스장</t>
  </si>
  <si>
    <t>위탁
(부평구테니스연합회)</t>
  </si>
  <si>
    <t>케미컬 5</t>
  </si>
  <si>
    <t>원적산체육공원
테니스장</t>
  </si>
  <si>
    <t>케미컬 3</t>
  </si>
  <si>
    <t>삼산테니스장</t>
  </si>
  <si>
    <t>부평구 시설관리공단</t>
  </si>
  <si>
    <t>건강근린공원 내</t>
  </si>
  <si>
    <t>갈산근린공원
테니스장</t>
  </si>
  <si>
    <t>남동종합문화체육1호광장
테니스장</t>
  </si>
  <si>
    <t>케미칼 2</t>
  </si>
  <si>
    <t>남동종합문화체육3호광장
테니스장</t>
  </si>
  <si>
    <t>클레이 2</t>
  </si>
  <si>
    <t>남동종합문화체육4호광장
테니스장</t>
  </si>
  <si>
    <t>위탁
(남동테니스회)</t>
  </si>
  <si>
    <t>클레이 5</t>
  </si>
  <si>
    <t>남동공단 근린공원
테니스장</t>
  </si>
  <si>
    <t>남동구
(남동공단출장소)</t>
  </si>
  <si>
    <t>클레이 6</t>
  </si>
  <si>
    <t>승기공원
테니스장</t>
  </si>
  <si>
    <t>늘솔길근린공원 테니스장</t>
  </si>
  <si>
    <t>하드</t>
  </si>
  <si>
    <t>덕적면 체육시설 테니스장</t>
  </si>
  <si>
    <t>북도면 체육시설 테니스장</t>
  </si>
  <si>
    <t>북도면 종합운동장 내 위치</t>
  </si>
  <si>
    <t>자월면 테니스장</t>
  </si>
  <si>
    <t>소청리 테니스장</t>
  </si>
  <si>
    <t>대청면 체육시설 테니스장</t>
  </si>
  <si>
    <t>백령면 체육시설 테니스장</t>
  </si>
  <si>
    <t>백령 종합운동장 내 위치</t>
  </si>
  <si>
    <t>연평면 새마을리 테니스장</t>
  </si>
  <si>
    <t>연평면 체육시설 테니스장</t>
  </si>
  <si>
    <t>세천 테니스장</t>
  </si>
  <si>
    <t>한밭 정구장</t>
  </si>
  <si>
    <t>시설관리공단(253-4182)</t>
  </si>
  <si>
    <t>오량 실내테니스장</t>
  </si>
  <si>
    <t>정림 테니스장</t>
  </si>
  <si>
    <t>은평공원
테니스장</t>
  </si>
  <si>
    <t>관저 테니스장</t>
  </si>
  <si>
    <t>대덕구</t>
  </si>
  <si>
    <t>송촌체육공원
테니스장</t>
  </si>
  <si>
    <t>위탁
(대덕구테니스연합회)</t>
  </si>
  <si>
    <t>을미기공원
테니스장</t>
  </si>
  <si>
    <t>일동면 수입리 69-9</t>
  </si>
  <si>
    <t>일동 테니스전용구장</t>
  </si>
  <si>
    <t>일동면</t>
  </si>
  <si>
    <t>하드코트</t>
  </si>
  <si>
    <t>석사동 산29-1</t>
  </si>
  <si>
    <t>호반테니스장</t>
  </si>
  <si>
    <t>크레이5
케미칼2
인조잔디3</t>
  </si>
  <si>
    <t>8조</t>
  </si>
  <si>
    <t>송암스포츠타운
테니스장</t>
  </si>
  <si>
    <t>케미칼 18</t>
  </si>
  <si>
    <t>송암스포츠타운
실내테니스장</t>
  </si>
  <si>
    <t>캐미칼 6</t>
  </si>
  <si>
    <t>명륜동 313번지</t>
  </si>
  <si>
    <t>흥업면 흥업리 768 외16번지</t>
  </si>
  <si>
    <t>백운테니스장</t>
  </si>
  <si>
    <t>원주테니스장</t>
  </si>
  <si>
    <t>종합경기장
테니스장</t>
  </si>
  <si>
    <t>동해시
시설관리공단</t>
  </si>
  <si>
    <t>아크릴 2
인조잔디 3</t>
  </si>
  <si>
    <t>시민테니스장</t>
  </si>
  <si>
    <t>위탁
(태백시테니스협회)</t>
  </si>
  <si>
    <t>인조잔디 4</t>
  </si>
  <si>
    <t>영랑동 570-2</t>
  </si>
  <si>
    <t>속초테니스장</t>
  </si>
  <si>
    <t>639-2254</t>
  </si>
  <si>
    <t>위탁
(속초시테니스협회)</t>
  </si>
  <si>
    <t>경량철골</t>
  </si>
  <si>
    <t>남양동 142-1</t>
  </si>
  <si>
    <t>삼척시민테니스장</t>
  </si>
  <si>
    <t>위탁
(삼척시테니스협회)</t>
  </si>
  <si>
    <t>교동테니스장</t>
  </si>
  <si>
    <t>원덕테니스장</t>
  </si>
  <si>
    <t>위탁
(원덕테니스협회)</t>
  </si>
  <si>
    <t>도원테니스장</t>
  </si>
  <si>
    <t>위탁
(도원테니스협회)</t>
  </si>
  <si>
    <t>노곡테니스장</t>
  </si>
  <si>
    <t>위탁
(노곡테니스협회)</t>
  </si>
  <si>
    <t>홍천읍 태학리 151-7</t>
  </si>
  <si>
    <t>위탁
(홍천군테니스협회)</t>
  </si>
  <si>
    <t>424백만원</t>
  </si>
  <si>
    <t>400w</t>
  </si>
  <si>
    <t>45백만원</t>
  </si>
  <si>
    <t>내면테니스장</t>
  </si>
  <si>
    <t>서석테니스장</t>
  </si>
  <si>
    <t>섬강테니스장</t>
  </si>
  <si>
    <t>유동테니스장</t>
  </si>
  <si>
    <t>둔내테니스장</t>
  </si>
  <si>
    <t>평창읍 종부리 596-8</t>
  </si>
  <si>
    <t>실내외</t>
  </si>
  <si>
    <t>창고1,조명시설8,방송시설1</t>
  </si>
  <si>
    <t>상동테니스장</t>
  </si>
  <si>
    <t>쌍용테니스장</t>
  </si>
  <si>
    <t>스포츠파크테니스장</t>
  </si>
  <si>
    <t>캐미칼</t>
  </si>
  <si>
    <t>주천테니스장</t>
  </si>
  <si>
    <t>공설운동장테니스장</t>
  </si>
  <si>
    <t>위탁
(철원군체육회)</t>
  </si>
  <si>
    <t>토사
하드코트</t>
  </si>
  <si>
    <t>와수테니스장</t>
  </si>
  <si>
    <t>근남테니스장</t>
  </si>
  <si>
    <t>오지리테니스장</t>
  </si>
  <si>
    <t>화천군(440-2253)</t>
  </si>
  <si>
    <t>붕어섬테니스장</t>
  </si>
  <si>
    <t>남면 테니스장</t>
  </si>
  <si>
    <t>동면 테니스장</t>
  </si>
  <si>
    <t>해안면 테니스장</t>
  </si>
  <si>
    <t>정림리 테니스장</t>
  </si>
  <si>
    <t>양구초롱이테니스장</t>
  </si>
  <si>
    <t>케미칼</t>
  </si>
  <si>
    <t>방산면테니스장</t>
  </si>
  <si>
    <t>남면용하리생활체육공원 
테니스장</t>
  </si>
  <si>
    <t>클레이2
인조잔디1</t>
  </si>
  <si>
    <t>양구실내테니스장</t>
  </si>
  <si>
    <t>인제읍 납북리 431-1</t>
  </si>
  <si>
    <t>인제테니스장</t>
  </si>
  <si>
    <t>인제군(460-2084)</t>
  </si>
  <si>
    <t>inie.gangwon.kr/</t>
  </si>
  <si>
    <t>인제실내테니스장</t>
  </si>
  <si>
    <t>케미컬</t>
  </si>
  <si>
    <t>원통생활체육공원 내
테니스장</t>
  </si>
  <si>
    <t>기린생활체육공원 내
테니스장</t>
  </si>
  <si>
    <t>서화면테니스장</t>
  </si>
  <si>
    <t>간성테니스장</t>
  </si>
  <si>
    <t>거진테니스장</t>
  </si>
  <si>
    <t>마사토4
케미칼3</t>
  </si>
  <si>
    <t>낙산테니스장</t>
  </si>
  <si>
    <t>위탁
(낙산테니스협회)</t>
  </si>
  <si>
    <t>해오름테니스장</t>
  </si>
  <si>
    <t>위탁
(양양군테니스협회)</t>
  </si>
  <si>
    <t>마사토4
케미칼4</t>
  </si>
  <si>
    <t>웅상체육공원 테니스장</t>
  </si>
  <si>
    <t>위탁(테니스협회)</t>
  </si>
  <si>
    <t>복합시설(웅상체육공원 축구장에 포함)</t>
  </si>
  <si>
    <t>부산시 씨름장</t>
  </si>
  <si>
    <t>원형</t>
  </si>
  <si>
    <t>경량철골조, 철근콘크리트조</t>
  </si>
  <si>
    <t>한밭씨름장</t>
  </si>
  <si>
    <t>정방형</t>
  </si>
  <si>
    <t>18.2×19.5m</t>
  </si>
  <si>
    <t>철골조</t>
  </si>
  <si>
    <t>위탁(개인)</t>
  </si>
  <si>
    <t>형태</t>
    <phoneticPr fontId="2" type="noConversion"/>
  </si>
  <si>
    <t>규격
(지름,폭*길이)</t>
    <phoneticPr fontId="2" type="noConversion"/>
  </si>
  <si>
    <t>종목</t>
    <phoneticPr fontId="2" type="noConversion"/>
  </si>
  <si>
    <t>면수</t>
    <phoneticPr fontId="2" type="noConversion"/>
  </si>
  <si>
    <t>면적</t>
    <phoneticPr fontId="2" type="noConversion"/>
  </si>
  <si>
    <t>시설구성</t>
    <phoneticPr fontId="2" type="noConversion"/>
  </si>
  <si>
    <t>관리운영</t>
    <phoneticPr fontId="2" type="noConversion"/>
  </si>
  <si>
    <t>종목</t>
    <phoneticPr fontId="2" type="noConversion"/>
  </si>
  <si>
    <t>면수</t>
    <phoneticPr fontId="2" type="noConversion"/>
  </si>
  <si>
    <t>면적</t>
    <phoneticPr fontId="2" type="noConversion"/>
  </si>
  <si>
    <t>1</t>
    <phoneticPr fontId="2" type="noConversion"/>
  </si>
  <si>
    <t>2</t>
    <phoneticPr fontId="2" type="noConversion"/>
  </si>
  <si>
    <t>무학봉 체육관</t>
    <phoneticPr fontId="2" type="noConversion"/>
  </si>
  <si>
    <t>금호공원
체육관</t>
    <phoneticPr fontId="2" type="noConversion"/>
  </si>
  <si>
    <t>농구,배구,배드민턴,
탁구,공연 등</t>
    <phoneticPr fontId="2" type="noConversion"/>
  </si>
  <si>
    <t>수납
의자식</t>
    <phoneticPr fontId="2" type="noConversion"/>
  </si>
  <si>
    <t>신내공원
다목적체육관</t>
    <phoneticPr fontId="2" type="noConversion"/>
  </si>
  <si>
    <t>중랑구시설관리공단</t>
    <phoneticPr fontId="2" type="noConversion"/>
  </si>
  <si>
    <t>철골/콘크리트</t>
    <phoneticPr fontId="2" type="noConversion"/>
  </si>
  <si>
    <t>계남 다목적체육관</t>
    <phoneticPr fontId="2" type="noConversion"/>
  </si>
  <si>
    <t>양천구시설관리공단</t>
    <phoneticPr fontId="2" type="noConversion"/>
  </si>
  <si>
    <t>철골
콘크리트</t>
    <phoneticPr fontId="2" type="noConversion"/>
  </si>
  <si>
    <t>배드민턴(농구,배구)</t>
    <phoneticPr fontId="2" type="noConversion"/>
  </si>
  <si>
    <t>태릉선수촌 승리관</t>
    <phoneticPr fontId="2" type="noConversion"/>
  </si>
  <si>
    <t>사직 종합운동장
실내체육관</t>
  </si>
  <si>
    <t>핸드볼,농구,배구,
배드민턴,탁구</t>
  </si>
  <si>
    <t>2(4.6＊2.15)</t>
  </si>
  <si>
    <t>서대신동 210-1</t>
  </si>
  <si>
    <t>구덕 실내체육관</t>
  </si>
  <si>
    <t>농구,배구,
배드민턴,탁구</t>
  </si>
  <si>
    <t>지름36.7</t>
  </si>
  <si>
    <t>3(4.35＊1.65)</t>
  </si>
  <si>
    <t>강서체육공원
실내체육관</t>
  </si>
  <si>
    <t>2(6.36＊3.96, 5.88＊3.96)</t>
  </si>
  <si>
    <t>2000∼2500</t>
  </si>
  <si>
    <t>수 영</t>
  </si>
  <si>
    <t>6레인(25m)</t>
  </si>
  <si>
    <t>25m, 6레인</t>
  </si>
  <si>
    <t>시민, 유료이용</t>
  </si>
  <si>
    <t>부산지방공단 스포원
실내체육관</t>
  </si>
  <si>
    <t>철골철근
콘크리트</t>
  </si>
  <si>
    <t>2(5.88＊3.96)</t>
  </si>
  <si>
    <t>동부리 1</t>
  </si>
  <si>
    <t>기장 체육관</t>
  </si>
  <si>
    <t>2(5.8＊3.9)</t>
  </si>
  <si>
    <t>배드민턴,배구,탁구</t>
  </si>
  <si>
    <t>인동생활체육관</t>
  </si>
  <si>
    <t>인동 생활체육관</t>
  </si>
  <si>
    <t xml:space="preserve">철근콘크리트 </t>
  </si>
  <si>
    <t>충무 체육관</t>
  </si>
  <si>
    <t>핸드볼,배드민턴, 탁구,
태권도,레슬링,권투</t>
  </si>
  <si>
    <t>부지면적 한밭주경기장 포함</t>
  </si>
  <si>
    <t>한밭 체육관</t>
  </si>
  <si>
    <t>태권도,유도,복싱,
핸드볼,배구</t>
  </si>
  <si>
    <t>산성생활체육관</t>
  </si>
  <si>
    <t>산성 생활체육관</t>
  </si>
  <si>
    <t>도마동 427-1번지외 2필지</t>
  </si>
  <si>
    <t>도솔 다목적체육관</t>
  </si>
  <si>
    <t>탁구,배구,
농구,배드민턴</t>
  </si>
  <si>
    <t>대덕구 목상동 산6-2번지</t>
  </si>
  <si>
    <t>대덕 문화체육관</t>
  </si>
  <si>
    <t>배드민턴,탁구,
농구,배구</t>
  </si>
  <si>
    <t>400lux</t>
  </si>
  <si>
    <t>석사동 산30-1</t>
  </si>
  <si>
    <t>호반체육관</t>
  </si>
  <si>
    <t>철근
콘크리트</t>
  </si>
  <si>
    <t>농구,배구,
핸드볼,배드민턴</t>
  </si>
  <si>
    <t>의자식, 수납식</t>
  </si>
  <si>
    <t>11,688백망원</t>
  </si>
  <si>
    <t>치악체육관</t>
  </si>
  <si>
    <t>철콘철골트서스</t>
  </si>
  <si>
    <t>농구,배구,핸드볼,
복싱,배드민턴</t>
  </si>
  <si>
    <t>흥업면 흥업리 757외 13</t>
  </si>
  <si>
    <t>백운체육관</t>
  </si>
  <si>
    <t>흥업면 흥업리 757외 14</t>
  </si>
  <si>
    <t>종합체육관</t>
    <phoneticPr fontId="2" type="noConversion"/>
  </si>
  <si>
    <t>천곡동 산116</t>
  </si>
  <si>
    <t>동해체육관</t>
  </si>
  <si>
    <t>농구,배구,배드민턴,
레슬링,유도</t>
  </si>
  <si>
    <t>사격</t>
  </si>
  <si>
    <t>사대수:30, 수용인원:202석</t>
  </si>
  <si>
    <t>장성동 99-37</t>
  </si>
  <si>
    <t>장성체육관</t>
  </si>
  <si>
    <t>333백만원</t>
  </si>
  <si>
    <t>334백만원</t>
  </si>
  <si>
    <t>420백만원</t>
  </si>
  <si>
    <t>고원체육관</t>
  </si>
  <si>
    <t>철근철골
콘크리트</t>
  </si>
  <si>
    <t>핸드볼, 배구,농구, 배드민턴,복싱, 족구,탁구 등</t>
  </si>
  <si>
    <t>의자식,수납식</t>
  </si>
  <si>
    <t>속초시
청소년 실내체육관</t>
  </si>
  <si>
    <t>속초시생활체육관</t>
  </si>
  <si>
    <t>농구,배구,배드민턴,핸드볼 등</t>
  </si>
  <si>
    <t>교동200-6</t>
  </si>
  <si>
    <t>삼척체육관</t>
  </si>
  <si>
    <t>핸드볼,배구,
배드민턴,탁구</t>
  </si>
  <si>
    <t>도계읍 전두리399</t>
  </si>
  <si>
    <t>도계체육관</t>
  </si>
  <si>
    <t>위탁
(교육청 )</t>
  </si>
  <si>
    <t>홍천종합체육관</t>
  </si>
  <si>
    <t>농구,핸드볼,배구,
배드민턴,탁구</t>
  </si>
  <si>
    <t>영월실내체육관</t>
  </si>
  <si>
    <t>평창군</t>
  </si>
  <si>
    <t>대화면 대화리979-1</t>
  </si>
  <si>
    <t>대화문화체육관</t>
  </si>
  <si>
    <t>배드민턴,배구,
농구,족구,풋살</t>
  </si>
  <si>
    <t>방림면 계촌리 1410-10</t>
  </si>
  <si>
    <t>방림다목적체육관</t>
  </si>
  <si>
    <t>배드민턴,배구,농구</t>
  </si>
  <si>
    <t>미탄체육관</t>
  </si>
  <si>
    <t>배드민턴, 배구, 농구</t>
  </si>
  <si>
    <t>국민체육센터 체육관</t>
  </si>
  <si>
    <t>배드민턴, 핸드볼,
배구, 농구</t>
  </si>
  <si>
    <t>체력단련실</t>
  </si>
  <si>
    <t>웨이트기구설치</t>
  </si>
  <si>
    <t>철원실내체육관</t>
  </si>
  <si>
    <t>배구,배드민턴,족구,
탁구,농구,태권도,펜싱,레슬링,유도,핸드볼</t>
  </si>
  <si>
    <t>몬도
플렉스</t>
  </si>
  <si>
    <t>계단
의자식</t>
  </si>
  <si>
    <t>인제읍 납북리 415-6</t>
  </si>
  <si>
    <t>인제실내체육관</t>
  </si>
  <si>
    <t>배드민턴,배구,
농구,핸드볼,족구</t>
  </si>
  <si>
    <t>간성읍 상리 536</t>
  </si>
  <si>
    <t>고성종합체육관</t>
  </si>
  <si>
    <t>핸드볼,배드민턴,
탁구,배구,농구</t>
  </si>
  <si>
    <t>최저1682,  최고1960</t>
  </si>
  <si>
    <t>고성생활체육관</t>
  </si>
  <si>
    <t>배드민턴, 탁구, 배구</t>
  </si>
  <si>
    <t>양양읍 서문리 146-1</t>
  </si>
  <si>
    <t>양양군 실내체육관</t>
  </si>
  <si>
    <t>1991
2002</t>
  </si>
  <si>
    <t>에어로빅</t>
    <phoneticPr fontId="2" type="noConversion"/>
  </si>
  <si>
    <t>양산시배구연습구장</t>
  </si>
  <si>
    <t>일반철골구조</t>
  </si>
  <si>
    <t>배구</t>
  </si>
  <si>
    <t>목재, 몬도</t>
  </si>
  <si>
    <t>국민체육센터 부지내 설치</t>
  </si>
  <si>
    <t>고성군국민체육센터</t>
  </si>
  <si>
    <t>철근콘크리트,
 철골조</t>
  </si>
  <si>
    <t>농구,배구,배드민턴</t>
  </si>
  <si>
    <t>계단식,
수납식</t>
  </si>
  <si>
    <t>특수
정방형</t>
    <phoneticPr fontId="2" type="noConversion"/>
  </si>
  <si>
    <t>역도</t>
    <phoneticPr fontId="2" type="noConversion"/>
  </si>
  <si>
    <t>태릉선수촌
개선관</t>
    <phoneticPr fontId="2" type="noConversion"/>
  </si>
  <si>
    <t>종합
회관식</t>
    <phoneticPr fontId="2" type="noConversion"/>
  </si>
  <si>
    <t>탁구, 체조, 펜싱, 
역도, 태권도</t>
    <phoneticPr fontId="2" type="noConversion"/>
  </si>
  <si>
    <t>태릉선수촌
필승 주체육관</t>
    <phoneticPr fontId="2" type="noConversion"/>
  </si>
  <si>
    <t>리듬체조</t>
    <phoneticPr fontId="2" type="noConversion"/>
  </si>
  <si>
    <t>혜화동 1-21</t>
    <phoneticPr fontId="2" type="noConversion"/>
  </si>
  <si>
    <t>태릉선수촌
필승관</t>
    <phoneticPr fontId="2" type="noConversion"/>
  </si>
  <si>
    <t>월회원제 운영(기본)</t>
    <phoneticPr fontId="2" type="noConversion"/>
  </si>
  <si>
    <t>유도, 레슬링, 
복싱, 볼링</t>
    <phoneticPr fontId="2" type="noConversion"/>
  </si>
  <si>
    <t>수영</t>
    <phoneticPr fontId="2" type="noConversion"/>
  </si>
  <si>
    <t>성인.청소년풀</t>
    <phoneticPr fontId="2" type="noConversion"/>
  </si>
  <si>
    <t>런닝머신 등 382점</t>
    <phoneticPr fontId="2" type="noConversion"/>
  </si>
  <si>
    <t>배드민턴, 농구, 체조, 탁구</t>
    <phoneticPr fontId="2" type="noConversion"/>
  </si>
  <si>
    <t>탁구대 7, 농구대 8</t>
    <phoneticPr fontId="2" type="noConversion"/>
  </si>
  <si>
    <t>올림픽기념
국민생활관</t>
    <phoneticPr fontId="2" type="noConversion"/>
  </si>
  <si>
    <t>종로구
시설관리공단</t>
    <phoneticPr fontId="2" type="noConversion"/>
  </si>
  <si>
    <t>24×48m</t>
    <phoneticPr fontId="2" type="noConversion"/>
  </si>
  <si>
    <t>배드민턴, 농구,
 검도, 탁구</t>
    <phoneticPr fontId="2" type="noConversion"/>
  </si>
  <si>
    <t>25×15m,15×8m,38.5㎡</t>
    <phoneticPr fontId="2" type="noConversion"/>
  </si>
  <si>
    <t>에어로빅,체조교실,
문화교실,소극장</t>
    <phoneticPr fontId="2" type="noConversion"/>
  </si>
  <si>
    <t>종로구민회관</t>
    <phoneticPr fontId="2" type="noConversion"/>
  </si>
  <si>
    <t>26×35×12m</t>
    <phoneticPr fontId="2" type="noConversion"/>
  </si>
  <si>
    <t>배드민턴, 
농구, 검도</t>
    <phoneticPr fontId="2" type="noConversion"/>
  </si>
  <si>
    <t>25×12.6m,
12.2×5m,
7.7×3.1m</t>
    <phoneticPr fontId="2" type="noConversion"/>
  </si>
  <si>
    <t>에어로빅실,문화강좌실,
컴퓨터교실</t>
    <phoneticPr fontId="2" type="noConversion"/>
  </si>
  <si>
    <t>종로문화체육센터</t>
    <phoneticPr fontId="2" type="noConversion"/>
  </si>
  <si>
    <t>34.2×21.4×9.9m</t>
    <phoneticPr fontId="2" type="noConversion"/>
  </si>
  <si>
    <t>배드민턴, 농구
 탁구</t>
    <phoneticPr fontId="2" type="noConversion"/>
  </si>
  <si>
    <t>25×11m
14×6m</t>
    <phoneticPr fontId="2" type="noConversion"/>
  </si>
  <si>
    <t>문화강좌실
공연장</t>
    <phoneticPr fontId="2" type="noConversion"/>
  </si>
  <si>
    <t>충무아트홀
스포츠센터</t>
    <phoneticPr fontId="2" type="noConversion"/>
  </si>
  <si>
    <t>중구
시설관리공단</t>
    <phoneticPr fontId="2" type="noConversion"/>
  </si>
  <si>
    <t>39(L)×23(W)×10~11(H)</t>
    <phoneticPr fontId="2" type="noConversion"/>
  </si>
  <si>
    <t>농구,배드민턴,
배구 , 핸드볼 등</t>
    <phoneticPr fontId="2" type="noConversion"/>
  </si>
  <si>
    <t>25×16(성인)
25×7(유아)</t>
    <phoneticPr fontId="2" type="noConversion"/>
  </si>
  <si>
    <t>다목적체육관(2), 소체육관(1),골프연습장</t>
    <phoneticPr fontId="2" type="noConversion"/>
  </si>
  <si>
    <t>손기정
문화체육센터</t>
    <phoneticPr fontId="2" type="noConversion"/>
  </si>
  <si>
    <t>에어로빅,골프연습장,
헬스장,탁구장</t>
    <phoneticPr fontId="2" type="noConversion"/>
  </si>
  <si>
    <t>중구회현체육센터</t>
    <phoneticPr fontId="2" type="noConversion"/>
  </si>
  <si>
    <t>25×16(성인)
8×5(유아)</t>
    <phoneticPr fontId="2" type="noConversion"/>
  </si>
  <si>
    <t>목욕시설</t>
    <phoneticPr fontId="2" type="noConversion"/>
  </si>
  <si>
    <t>장충문화체육센터</t>
    <phoneticPr fontId="2" type="noConversion"/>
  </si>
  <si>
    <t>독서실,공영주차장</t>
    <phoneticPr fontId="2" type="noConversion"/>
  </si>
  <si>
    <t>남산타운
문화체육센터</t>
    <phoneticPr fontId="2" type="noConversion"/>
  </si>
  <si>
    <t>생활체육실,문화강의실,
어린이도서관</t>
    <phoneticPr fontId="2" type="noConversion"/>
  </si>
  <si>
    <t>효창종합사회복지관
체육관</t>
    <phoneticPr fontId="2" type="noConversion"/>
  </si>
  <si>
    <t>위탁(사회복지법인
용산상희원)</t>
    <phoneticPr fontId="2" type="noConversion"/>
  </si>
  <si>
    <t>23.4×11.3</t>
    <phoneticPr fontId="2" type="noConversion"/>
  </si>
  <si>
    <t>검도</t>
    <phoneticPr fontId="2" type="noConversion"/>
  </si>
  <si>
    <t>25m×15m</t>
    <phoneticPr fontId="2" type="noConversion"/>
  </si>
  <si>
    <t>다목적강당
헬스장</t>
    <phoneticPr fontId="2" type="noConversion"/>
  </si>
  <si>
    <t>갈월종합사회복지관
체육관</t>
    <phoneticPr fontId="2" type="noConversion"/>
  </si>
  <si>
    <t>댄스,검도</t>
    <phoneticPr fontId="2" type="noConversion"/>
  </si>
  <si>
    <t>25m*10m</t>
    <phoneticPr fontId="2" type="noConversion"/>
  </si>
  <si>
    <t>다목적강당</t>
    <phoneticPr fontId="2" type="noConversion"/>
  </si>
  <si>
    <t>용산문화체육센터</t>
    <phoneticPr fontId="2" type="noConversion"/>
  </si>
  <si>
    <t>용산구
시설관리공단</t>
    <phoneticPr fontId="2" type="noConversion"/>
  </si>
  <si>
    <t>배드민턴,농구</t>
    <phoneticPr fontId="2" type="noConversion"/>
  </si>
  <si>
    <t>25m*15m</t>
    <phoneticPr fontId="2" type="noConversion"/>
  </si>
  <si>
    <t>용산청소년수련관</t>
    <phoneticPr fontId="2" type="noConversion"/>
  </si>
  <si>
    <t>11×23</t>
    <phoneticPr fontId="2" type="noConversion"/>
  </si>
  <si>
    <t>댄스스포츠,탁구,
발레,줄넘기</t>
    <phoneticPr fontId="2" type="noConversion"/>
  </si>
  <si>
    <t>25×20</t>
    <phoneticPr fontId="2" type="noConversion"/>
  </si>
  <si>
    <t>프로그램실,소극장,
동아리활동실</t>
    <phoneticPr fontId="2" type="noConversion"/>
  </si>
  <si>
    <t>성동구민종합체육센터</t>
    <phoneticPr fontId="2" type="noConversion"/>
  </si>
  <si>
    <t>성동구
도시관리공단</t>
    <phoneticPr fontId="2" type="noConversion"/>
  </si>
  <si>
    <t>태권도</t>
    <phoneticPr fontId="2" type="noConversion"/>
  </si>
  <si>
    <t>21×36×20m</t>
    <phoneticPr fontId="2" type="noConversion"/>
  </si>
  <si>
    <t>배드민턴,농구,
 배구, 태권도</t>
    <phoneticPr fontId="2" type="noConversion"/>
  </si>
  <si>
    <t>문화강좌실,스쿼시장,
에어로빅장,체련교실</t>
    <phoneticPr fontId="2" type="noConversion"/>
  </si>
  <si>
    <t>열린금호교육문화관
체육관</t>
    <phoneticPr fontId="2" type="noConversion"/>
  </si>
  <si>
    <t>배드민턴, 농구,
배구</t>
    <phoneticPr fontId="2" type="noConversion"/>
  </si>
  <si>
    <t>25×15m</t>
    <phoneticPr fontId="2" type="noConversion"/>
  </si>
  <si>
    <t>다목적강의실</t>
    <phoneticPr fontId="2" type="noConversion"/>
  </si>
  <si>
    <t>마장국민체육센터</t>
    <phoneticPr fontId="2" type="noConversion"/>
  </si>
  <si>
    <t>25×15m
10×3m</t>
    <phoneticPr fontId="2" type="noConversion"/>
  </si>
  <si>
    <t>성동청소년수련관
체육관</t>
    <phoneticPr fontId="2" type="noConversion"/>
  </si>
  <si>
    <t>위탁
(서울가톨릭청소년회)</t>
    <phoneticPr fontId="2" type="noConversion"/>
  </si>
  <si>
    <t>25×11</t>
    <phoneticPr fontId="2" type="noConversion"/>
  </si>
  <si>
    <t>광진문화예술회관
체육관</t>
    <phoneticPr fontId="2" type="noConversion"/>
  </si>
  <si>
    <t>광진구
시설관리공단</t>
    <phoneticPr fontId="2" type="noConversion"/>
  </si>
  <si>
    <t>12m*25m</t>
    <phoneticPr fontId="2" type="noConversion"/>
  </si>
  <si>
    <t>에어로빅
체조교실</t>
    <phoneticPr fontId="2" type="noConversion"/>
  </si>
  <si>
    <t>광진구민체육센터</t>
    <phoneticPr fontId="2" type="noConversion"/>
  </si>
  <si>
    <t>20*35</t>
    <phoneticPr fontId="2" type="noConversion"/>
  </si>
  <si>
    <t>배드민턴, 농구,
수영, 탁구, 배구</t>
    <phoneticPr fontId="2" type="noConversion"/>
  </si>
  <si>
    <t>25m×13m
6m×12m</t>
    <phoneticPr fontId="2" type="noConversion"/>
  </si>
  <si>
    <t>에어로빅,체조교실,
문화교실,소체육관</t>
    <phoneticPr fontId="2" type="noConversion"/>
  </si>
  <si>
    <t>서울여성능력개발원
체육관</t>
    <phoneticPr fontId="2" type="noConversion"/>
  </si>
  <si>
    <t>위탁
(서울시여성가족재단)</t>
    <phoneticPr fontId="2" type="noConversion"/>
  </si>
  <si>
    <t>11m*25m</t>
    <phoneticPr fontId="2" type="noConversion"/>
  </si>
  <si>
    <t>중곡문화체육센터</t>
    <phoneticPr fontId="2" type="noConversion"/>
  </si>
  <si>
    <t>20*37</t>
    <phoneticPr fontId="2" type="noConversion"/>
  </si>
  <si>
    <t xml:space="preserve">배구, 배드민턴,
농구  </t>
    <phoneticPr fontId="2" type="noConversion"/>
  </si>
  <si>
    <t>25m×12m
5.6m×4.15m</t>
    <phoneticPr fontId="2" type="noConversion"/>
  </si>
  <si>
    <t>동대문구민체육센터</t>
    <phoneticPr fontId="2" type="noConversion"/>
  </si>
  <si>
    <t>동대문구
시설관리공단</t>
    <phoneticPr fontId="2" type="noConversion"/>
  </si>
  <si>
    <t>21×33×8.4m</t>
    <phoneticPr fontId="2" type="noConversion"/>
  </si>
  <si>
    <t>배드민턴, 농구/
검도, 태권도</t>
    <phoneticPr fontId="2" type="noConversion"/>
  </si>
  <si>
    <t>25×15m
14×7m</t>
    <phoneticPr fontId="2" type="noConversion"/>
  </si>
  <si>
    <t>3,546백만원</t>
    <phoneticPr fontId="2" type="noConversion"/>
  </si>
  <si>
    <t>에어로빅장,소강당,
문화강좌실</t>
    <phoneticPr fontId="2" type="noConversion"/>
  </si>
  <si>
    <t>이문체육문화센터</t>
    <phoneticPr fontId="2" type="noConversion"/>
  </si>
  <si>
    <t>에어로빅장,스쿼시장,
실내골프연습장</t>
    <phoneticPr fontId="2" type="noConversion"/>
  </si>
  <si>
    <t>동대문청소년수련관</t>
    <phoneticPr fontId="2" type="noConversion"/>
  </si>
  <si>
    <t>위탁(한국청소년
수련활동협회)</t>
    <phoneticPr fontId="2" type="noConversion"/>
  </si>
  <si>
    <t>베드민턴, 탁구</t>
    <phoneticPr fontId="2" type="noConversion"/>
  </si>
  <si>
    <t>프로그램실,방송
스튜디오, 소극장</t>
    <phoneticPr fontId="2" type="noConversion"/>
  </si>
  <si>
    <t>동대문종합사회복지관</t>
    <phoneticPr fontId="2" type="noConversion"/>
  </si>
  <si>
    <t>위탁(제칠일안식일
예수재림교)</t>
    <phoneticPr fontId="2" type="noConversion"/>
  </si>
  <si>
    <t>농구,실내축구
요가 등</t>
    <phoneticPr fontId="2" type="noConversion"/>
  </si>
  <si>
    <t>25x13</t>
    <phoneticPr fontId="2" type="noConversion"/>
  </si>
  <si>
    <t>에어로빅,헬스장
유아체능단 등</t>
    <phoneticPr fontId="2" type="noConversion"/>
  </si>
  <si>
    <t>중랑구민체육센터</t>
    <phoneticPr fontId="2" type="noConversion"/>
  </si>
  <si>
    <t>24×45×13m</t>
    <phoneticPr fontId="2" type="noConversion"/>
  </si>
  <si>
    <t>25×13m
13×4m</t>
    <phoneticPr fontId="2" type="noConversion"/>
  </si>
  <si>
    <t>3,953백만원</t>
    <phoneticPr fontId="2" type="noConversion"/>
  </si>
  <si>
    <t>9,557백만원</t>
    <phoneticPr fontId="2" type="noConversion"/>
  </si>
  <si>
    <t>아기스포츠단
에어로빅실</t>
    <phoneticPr fontId="2" type="noConversion"/>
  </si>
  <si>
    <t>80백만원</t>
    <phoneticPr fontId="2" type="noConversion"/>
  </si>
  <si>
    <t>면목2동 체육관</t>
    <phoneticPr fontId="2" type="noConversion"/>
  </si>
  <si>
    <t>중랑문화체육관</t>
    <phoneticPr fontId="2" type="noConversion"/>
  </si>
  <si>
    <t>24×35×10</t>
    <phoneticPr fontId="2" type="noConversion"/>
  </si>
  <si>
    <t>25×12m
11×3m</t>
    <phoneticPr fontId="2" type="noConversion"/>
  </si>
  <si>
    <t>문화강의실</t>
    <phoneticPr fontId="2" type="noConversion"/>
  </si>
  <si>
    <t>망우청소년수련관</t>
    <phoneticPr fontId="2" type="noConversion"/>
  </si>
  <si>
    <t>위탁
(삼동청소년회)</t>
    <phoneticPr fontId="2" type="noConversion"/>
  </si>
  <si>
    <t>프로그램실
동아리활동실소극장</t>
    <phoneticPr fontId="2" type="noConversion"/>
  </si>
  <si>
    <t>성북종합레포츠타운
체육관</t>
    <phoneticPr fontId="2" type="noConversion"/>
  </si>
  <si>
    <t>13.5mx19.5</t>
    <phoneticPr fontId="2" type="noConversion"/>
  </si>
  <si>
    <t>어린이체육관</t>
    <phoneticPr fontId="2" type="noConversion"/>
  </si>
  <si>
    <t>25×15m
15×5m</t>
    <phoneticPr fontId="2" type="noConversion"/>
  </si>
  <si>
    <t>3,472백만원</t>
    <phoneticPr fontId="2" type="noConversion"/>
  </si>
  <si>
    <t>4,032백만원</t>
    <phoneticPr fontId="2" type="noConversion"/>
  </si>
  <si>
    <t>스쿼시장,골프연습장,
문화취미교실</t>
    <phoneticPr fontId="2" type="noConversion"/>
  </si>
  <si>
    <t>성북구민체육관</t>
    <phoneticPr fontId="2" type="noConversion"/>
  </si>
  <si>
    <t>인라인스케이트</t>
    <phoneticPr fontId="2" type="noConversion"/>
  </si>
  <si>
    <t>27×40×11m</t>
    <phoneticPr fontId="2" type="noConversion"/>
  </si>
  <si>
    <t>1,151백만원</t>
    <phoneticPr fontId="2" type="noConversion"/>
  </si>
  <si>
    <t xml:space="preserve">            230백만원</t>
    <phoneticPr fontId="2" type="noConversion"/>
  </si>
  <si>
    <t>스포츠문화교실,
취미교실,탁구장</t>
    <phoneticPr fontId="2" type="noConversion"/>
  </si>
  <si>
    <t>개운산스포츠센터</t>
    <phoneticPr fontId="2" type="noConversion"/>
  </si>
  <si>
    <t>25mx11m
6mx11m</t>
    <phoneticPr fontId="2" type="noConversion"/>
  </si>
  <si>
    <t>스포츠문화교실
취미교실</t>
    <phoneticPr fontId="2" type="noConversion"/>
  </si>
  <si>
    <t>380백만원</t>
    <phoneticPr fontId="2" type="noConversion"/>
  </si>
  <si>
    <t>성북청소년수련관
체육관</t>
    <phoneticPr fontId="2" type="noConversion"/>
  </si>
  <si>
    <t>위탁(한국청소년
한마음연맹)</t>
    <phoneticPr fontId="2" type="noConversion"/>
  </si>
  <si>
    <t>25×12</t>
    <phoneticPr fontId="2" type="noConversion"/>
  </si>
  <si>
    <t>프로그램실,동아리
활동실,소극장</t>
    <phoneticPr fontId="2" type="noConversion"/>
  </si>
  <si>
    <t>서대문구
(도시관리공단)</t>
    <phoneticPr fontId="2" type="noConversion"/>
  </si>
  <si>
    <t>강서구
시설관리공단</t>
    <phoneticPr fontId="2" type="noConversion"/>
  </si>
  <si>
    <t>송파구
시설관리공단</t>
    <phoneticPr fontId="2" type="noConversion"/>
  </si>
  <si>
    <t>강동구
도시관리공단</t>
    <phoneticPr fontId="2" type="noConversion"/>
  </si>
  <si>
    <t>올림픽기념국민생활관
수영장</t>
    <phoneticPr fontId="2" type="noConversion"/>
  </si>
  <si>
    <t>창신동 222-8</t>
    <phoneticPr fontId="2" type="noConversion"/>
  </si>
  <si>
    <t>종로구민회관
수영장</t>
    <phoneticPr fontId="2" type="noConversion"/>
  </si>
  <si>
    <t>종로구시설관리공단            (3762-2530~1)</t>
    <phoneticPr fontId="2" type="noConversion"/>
  </si>
  <si>
    <t>종로문화체육센터
수영장</t>
    <phoneticPr fontId="2" type="noConversion"/>
  </si>
  <si>
    <t>장충수영장</t>
    <phoneticPr fontId="2" type="noConversion"/>
  </si>
  <si>
    <t>충무아트홀 스포츠센터
수영장</t>
    <phoneticPr fontId="2" type="noConversion"/>
  </si>
  <si>
    <t>www.gangbukcmc.seoul.kr</t>
    <phoneticPr fontId="2" type="noConversion"/>
  </si>
  <si>
    <t>체육센터내</t>
    <phoneticPr fontId="2" type="noConversion"/>
  </si>
  <si>
    <t>충무아트홀 스포츠센터
골프연습장</t>
    <phoneticPr fontId="2" type="noConversion"/>
  </si>
  <si>
    <t>충무아트홀
스포츠센터내</t>
    <phoneticPr fontId="2" type="noConversion"/>
  </si>
  <si>
    <t>손기정문화체육센터
골프연습장</t>
    <phoneticPr fontId="2" type="noConversion"/>
  </si>
  <si>
    <t>손기정
문화체육센터내</t>
    <phoneticPr fontId="2" type="noConversion"/>
  </si>
  <si>
    <t>중구회현체육센타
골프연습장</t>
    <phoneticPr fontId="2" type="noConversion"/>
  </si>
  <si>
    <t>생활체육관 내</t>
    <phoneticPr fontId="2" type="noConversion"/>
  </si>
  <si>
    <t xml:space="preserve">광진구 </t>
    <phoneticPr fontId="32" type="noConversion"/>
  </si>
  <si>
    <t>광진문화예술회관</t>
    <phoneticPr fontId="32" type="noConversion"/>
  </si>
  <si>
    <t>광진구</t>
    <phoneticPr fontId="32" type="noConversion"/>
  </si>
  <si>
    <t xml:space="preserve">광진구민체육센터 </t>
    <phoneticPr fontId="32" type="noConversion"/>
  </si>
  <si>
    <t>중랑청소년수련관
골프연습장</t>
    <phoneticPr fontId="2" type="noConversion"/>
  </si>
  <si>
    <t>북악 골프연습장</t>
    <phoneticPr fontId="2" type="noConversion"/>
  </si>
  <si>
    <t>성북종합레포츠타운
골프연습장</t>
    <phoneticPr fontId="2" type="noConversion"/>
  </si>
  <si>
    <t>강북구 번동 산27-24</t>
    <phoneticPr fontId="2" type="noConversion"/>
  </si>
  <si>
    <t>오동골프연습장</t>
    <phoneticPr fontId="2" type="noConversion"/>
  </si>
  <si>
    <t>강북구도시관리공단(945-9465)</t>
    <phoneticPr fontId="2" type="noConversion"/>
  </si>
  <si>
    <t>7,124백만원</t>
    <phoneticPr fontId="2" type="noConversion"/>
  </si>
  <si>
    <t>은평구 진관외동 601-46</t>
    <phoneticPr fontId="2" type="noConversion"/>
  </si>
  <si>
    <t>은평구민체육센터
골프연습장</t>
    <phoneticPr fontId="2" type="noConversion"/>
  </si>
  <si>
    <t>은평
구민체육센터 내</t>
    <phoneticPr fontId="2" type="noConversion"/>
  </si>
  <si>
    <t>은평청소년수련관
골프연습장</t>
    <phoneticPr fontId="2" type="noConversion"/>
  </si>
  <si>
    <t>청소년담당관
(은평천사원)</t>
    <phoneticPr fontId="2" type="noConversion"/>
  </si>
  <si>
    <t>서대문체육회관</t>
    <phoneticPr fontId="2" type="noConversion"/>
  </si>
  <si>
    <t>서대문구민체육회관
골프연습장</t>
    <phoneticPr fontId="2" type="noConversion"/>
  </si>
  <si>
    <t>서대문구           (YMCA 위탁)</t>
    <phoneticPr fontId="2" type="noConversion"/>
  </si>
  <si>
    <t>체육회관 내</t>
    <phoneticPr fontId="2" type="noConversion"/>
  </si>
  <si>
    <t>마포아트센터
골프연습장</t>
    <phoneticPr fontId="2" type="noConversion"/>
  </si>
  <si>
    <t>마포구
(마포문화재단)</t>
    <phoneticPr fontId="2" type="noConversion"/>
  </si>
  <si>
    <t>아트센터 내</t>
    <phoneticPr fontId="2" type="noConversion"/>
  </si>
  <si>
    <t>마포주민체육시설
골프연습장</t>
    <phoneticPr fontId="32" type="noConversion"/>
  </si>
  <si>
    <t>목동문화체육센터
골프연습장</t>
    <phoneticPr fontId="2" type="noConversion"/>
  </si>
  <si>
    <t>목동
문화체육센터 내</t>
    <phoneticPr fontId="2" type="noConversion"/>
  </si>
  <si>
    <t>구민올림픽체육센터
골프연습장</t>
    <phoneticPr fontId="2" type="noConversion"/>
  </si>
  <si>
    <t>체육센터 내</t>
    <phoneticPr fontId="2" type="noConversion"/>
  </si>
  <si>
    <t>영등포구
시설관리공단</t>
    <phoneticPr fontId="2" type="noConversion"/>
  </si>
  <si>
    <t>체육센터
지하1층</t>
    <phoneticPr fontId="2" type="noConversion"/>
  </si>
  <si>
    <t>동작구민체육센터
 골프연습장</t>
    <phoneticPr fontId="2" type="noConversion"/>
  </si>
  <si>
    <t>동작구
시설관리공단</t>
    <phoneticPr fontId="2" type="noConversion"/>
  </si>
  <si>
    <t>관악구민체육센터
 골프연습장</t>
    <phoneticPr fontId="2" type="noConversion"/>
  </si>
  <si>
    <t>관악구
시설관리공단</t>
    <phoneticPr fontId="2" type="noConversion"/>
  </si>
  <si>
    <t>반포종합운동장
체육센터 골프연습장</t>
    <phoneticPr fontId="2" type="noConversion"/>
  </si>
  <si>
    <t>서초구민체육센터
골프연습장</t>
    <phoneticPr fontId="2" type="noConversion"/>
  </si>
  <si>
    <t>위탁
(YMCA)</t>
    <phoneticPr fontId="2" type="noConversion"/>
  </si>
  <si>
    <t>언남문화체육센터
골프연습장</t>
    <phoneticPr fontId="2" type="noConversion"/>
  </si>
  <si>
    <t>방배열린문화센터
골프연습장</t>
    <phoneticPr fontId="2" type="noConversion"/>
  </si>
  <si>
    <t>강남구
 수서동
718</t>
    <phoneticPr fontId="2" type="noConversion"/>
  </si>
  <si>
    <t>강남스포츠문화센터
골프연습장</t>
    <phoneticPr fontId="2" type="noConversion"/>
  </si>
  <si>
    <t>2226-4057</t>
    <phoneticPr fontId="2" type="noConversion"/>
  </si>
  <si>
    <t>www.kncity.or.kr</t>
    <phoneticPr fontId="2" type="noConversion"/>
  </si>
  <si>
    <t>강남구
 청담동
35-10</t>
    <phoneticPr fontId="2" type="noConversion"/>
  </si>
  <si>
    <t>강남청담문화센터
골프연습장</t>
    <phoneticPr fontId="2" type="noConversion"/>
  </si>
  <si>
    <t>512-9323</t>
    <phoneticPr fontId="2" type="noConversion"/>
  </si>
  <si>
    <t>수서청소년수련관
골프연습장</t>
    <phoneticPr fontId="2" type="noConversion"/>
  </si>
  <si>
    <t>올림픽골프교실</t>
    <phoneticPr fontId="2" type="noConversion"/>
  </si>
  <si>
    <t>올림픽파크텔
골프교실</t>
    <phoneticPr fontId="2" type="noConversion"/>
  </si>
  <si>
    <t>올림픽파크텔 내</t>
    <phoneticPr fontId="2" type="noConversion"/>
  </si>
  <si>
    <t>송파구체육문화회관         골프연습장</t>
    <phoneticPr fontId="2" type="noConversion"/>
  </si>
  <si>
    <t>체육문화회관내</t>
    <phoneticPr fontId="2" type="noConversion"/>
  </si>
  <si>
    <t>서울곰두리체육센터
골프연습장</t>
    <phoneticPr fontId="2" type="noConversion"/>
  </si>
  <si>
    <t>위탁((재)한국
장애인개발원)</t>
    <phoneticPr fontId="2" type="noConversion"/>
  </si>
  <si>
    <t>해공골프연습장</t>
    <phoneticPr fontId="2" type="noConversion"/>
  </si>
  <si>
    <t>서울 근로청소년복지관
골프연습장</t>
    <phoneticPr fontId="2" type="noConversion"/>
  </si>
  <si>
    <t>거제2동</t>
  </si>
  <si>
    <t>종합운동장
실내훈련장</t>
  </si>
  <si>
    <t>일반
건물식</t>
  </si>
  <si>
    <t>검도</t>
  </si>
  <si>
    <t>복싱</t>
  </si>
  <si>
    <t>역도</t>
  </si>
  <si>
    <t>목재
우레탄</t>
  </si>
  <si>
    <t>종합운동장
체조체육관</t>
  </si>
  <si>
    <t>부산광역시체조협회</t>
  </si>
  <si>
    <t>체조</t>
  </si>
  <si>
    <t>부산국민체육센터</t>
  </si>
  <si>
    <t>위탁
(부산시생활체육회)</t>
  </si>
  <si>
    <t>탁구</t>
  </si>
  <si>
    <t>20×33×8m</t>
  </si>
  <si>
    <t>배드민턴,농구,
배구,탁구</t>
  </si>
  <si>
    <t>25m×15m
9m×5m</t>
  </si>
  <si>
    <t>에어로빅장,취미
체육교실,조깅트랙</t>
  </si>
  <si>
    <t>송도스포츠센터</t>
  </si>
  <si>
    <t>위탁 계획</t>
  </si>
  <si>
    <t>22m×13m</t>
  </si>
  <si>
    <t>헬스장,집회장(다목적실)</t>
  </si>
  <si>
    <t>중구 웰빙체육관</t>
  </si>
  <si>
    <t>위탁
(건강한 재단)</t>
  </si>
  <si>
    <t>24×27×10m</t>
  </si>
  <si>
    <t>농구,배구,탁구
배드민턴 등</t>
  </si>
  <si>
    <t>문화교실
사무실등</t>
  </si>
  <si>
    <t>남구국민체육센터</t>
  </si>
  <si>
    <t>23.3x38m</t>
  </si>
  <si>
    <t>25m×15m
3m×21m</t>
  </si>
  <si>
    <t>에어로빅실, 다목적실
문화교실, 취미교실 등</t>
  </si>
  <si>
    <t>영도구국민체육센터</t>
  </si>
  <si>
    <t>25m×15m</t>
  </si>
  <si>
    <t>스크린 골프연습장,체력
단련장, 스포츠교실 등</t>
  </si>
  <si>
    <t>백양 생활체육관</t>
  </si>
  <si>
    <t>19.2×37m</t>
  </si>
  <si>
    <t>배드민턴,탁구,
배구,농구</t>
  </si>
  <si>
    <t>샤워실, 사무실 등</t>
  </si>
  <si>
    <t>북구국민체육센터</t>
  </si>
  <si>
    <t>북구, 
교육청</t>
  </si>
  <si>
    <t>위탁
(부산시체육회)</t>
  </si>
  <si>
    <t>다목적실,카페테리아 등</t>
  </si>
  <si>
    <t>부산진구</t>
  </si>
  <si>
    <t>생활체육센터</t>
  </si>
  <si>
    <t>25*25</t>
  </si>
  <si>
    <t>배드민턴 4면</t>
  </si>
  <si>
    <t>휴게실</t>
  </si>
  <si>
    <t>1,000백만원</t>
  </si>
  <si>
    <t>부산시체육회관</t>
  </si>
  <si>
    <t>핸드볼,농구,배구,
배드민턴,탁구 등</t>
  </si>
  <si>
    <t>전시관,사무실 등</t>
  </si>
  <si>
    <t>농구</t>
  </si>
  <si>
    <t>25×47×8m</t>
  </si>
  <si>
    <t>배드민턴,농구,
유도,배구</t>
  </si>
  <si>
    <t>25m×15m
12m×8m</t>
  </si>
  <si>
    <t>스포츠교실
문화청소년실</t>
  </si>
  <si>
    <t>부산한마음스포츠센터</t>
  </si>
  <si>
    <t>위탁
(부산시설공단)</t>
  </si>
  <si>
    <t>36.8m×21.8m</t>
  </si>
  <si>
    <t>물리치료실, 에어로빅
조깅트랙</t>
  </si>
  <si>
    <t>41×23×8m</t>
  </si>
  <si>
    <t>농구, 배구
배드민턴</t>
  </si>
  <si>
    <t xml:space="preserve">조깅트랙,에어로빅,
실내골프연습장,문화교실 </t>
  </si>
  <si>
    <t>사하구국민체육센터</t>
  </si>
  <si>
    <t>32.4x19.2m</t>
  </si>
  <si>
    <t>농구,배구,
배드민턴</t>
  </si>
  <si>
    <t>32.4x19.2m
7.5x7.5x3.1m</t>
  </si>
  <si>
    <t>에어로빅장
골프연습장</t>
  </si>
  <si>
    <t>금정 구민체육관</t>
  </si>
  <si>
    <t>47x25m</t>
  </si>
  <si>
    <t>배드민턴,농구
배구</t>
  </si>
  <si>
    <t>금정구국민체육센터</t>
  </si>
  <si>
    <t>25m×15m
9m×6m</t>
  </si>
  <si>
    <t>에어로빅장</t>
  </si>
  <si>
    <t>기장생활체육공원</t>
  </si>
  <si>
    <t>농구,탁구</t>
  </si>
  <si>
    <t>다목적홀, 샤워실
탈의실, 실내놀이터 등</t>
  </si>
  <si>
    <t>기장군국민체육센터</t>
  </si>
  <si>
    <t>배드민턴, 농구,배구</t>
  </si>
  <si>
    <t>25m×15m
15m×6m</t>
  </si>
  <si>
    <t>사상구국민체육센터</t>
  </si>
  <si>
    <t>20x38m</t>
  </si>
  <si>
    <t>배드민턴, 농구
배구, 탁구</t>
  </si>
  <si>
    <t>25m×12m</t>
  </si>
  <si>
    <t>스포츠교실, 골프연습장</t>
  </si>
  <si>
    <t>연제구 국민체육센터</t>
  </si>
  <si>
    <t>14.6×32.8×10m</t>
  </si>
  <si>
    <t>배드민턴,농구,배구,
탁구</t>
  </si>
  <si>
    <t>25m×15m
15m×5m</t>
  </si>
  <si>
    <t>다목적실,식당,스포츠용품점,샤워실,사무실 등</t>
  </si>
  <si>
    <t>강서브라이트센터</t>
  </si>
  <si>
    <t>20x42m</t>
  </si>
  <si>
    <t>개인락카,스튜디오
헬스장,에어로빅장 등</t>
  </si>
  <si>
    <t>영도구게이트볼장</t>
  </si>
  <si>
    <t xml:space="preserve">22m*18m(막구조)     20m*15m(실외)      </t>
  </si>
  <si>
    <t>백운포체육공원
(게이트볼장)</t>
  </si>
  <si>
    <t>24 * 42</t>
  </si>
  <si>
    <t>장산게이트볼장</t>
  </si>
  <si>
    <t>21*17</t>
  </si>
  <si>
    <t>을숙도게이트볼장</t>
  </si>
  <si>
    <t>수자원공사</t>
  </si>
  <si>
    <t xml:space="preserve"> 20*15</t>
  </si>
  <si>
    <t xml:space="preserve">파고라1, 벤치12,
 화장실1 </t>
  </si>
  <si>
    <t>철마체육시설
게이트볼장</t>
  </si>
  <si>
    <t>16 * 22</t>
  </si>
  <si>
    <t>좌천게이트볼장</t>
  </si>
  <si>
    <t>길천게이트볼장</t>
  </si>
  <si>
    <t>정관계이트볼장</t>
  </si>
  <si>
    <t>사직종합운동장
실내수영장</t>
  </si>
  <si>
    <t>철근콘크리트라멘조</t>
  </si>
  <si>
    <t>2(8.24＊4.52, 3.0＊0.98)</t>
  </si>
  <si>
    <t>탈의실, 샤워실, 휴게실</t>
  </si>
  <si>
    <t>송도스포츠센터
수영장</t>
  </si>
  <si>
    <t>부산국민체육센터 
수영장</t>
  </si>
  <si>
    <t>강서체육공원
실내수영장</t>
  </si>
  <si>
    <t>남구국민체육센터
수영장</t>
  </si>
  <si>
    <t>부산지방공단 스포원
실내체육관 수영장</t>
  </si>
  <si>
    <t>금정구국민체육센터 수영장</t>
  </si>
  <si>
    <t>올림픽기념 국민생활관
수영장</t>
  </si>
  <si>
    <t>부산시
(부산사회체육센터)</t>
  </si>
  <si>
    <t>부산한마음스포츠센터
수영장</t>
  </si>
  <si>
    <t>북구국민체육센터
수영장</t>
  </si>
  <si>
    <t>화명야외수영장</t>
  </si>
  <si>
    <t>사상구국민체육센터
수영장</t>
  </si>
  <si>
    <t>사하구국민체육센터
수영장</t>
  </si>
  <si>
    <t>1층</t>
  </si>
  <si>
    <t>다대주민편익시설
수영장</t>
  </si>
  <si>
    <t>강서브라이트센터
실내수영장</t>
  </si>
  <si>
    <t>기장생활체육공원
수영장</t>
  </si>
  <si>
    <t>25
9</t>
  </si>
  <si>
    <t>15
6</t>
  </si>
  <si>
    <t>기장군국민체육센터
수영장</t>
  </si>
  <si>
    <t>25
15</t>
  </si>
  <si>
    <t>기장군청소년수련관
수영장</t>
  </si>
  <si>
    <t>을숙도 롤러스케이트장</t>
  </si>
  <si>
    <t>강서체육공원 광장
인라인스케이트장</t>
  </si>
  <si>
    <t>아스콘</t>
  </si>
  <si>
    <t>온천천 시민공원(동래)
인라인스케이트장</t>
  </si>
  <si>
    <t xml:space="preserve">   </t>
  </si>
  <si>
    <t>명장배수지상부
인라인스케이트장</t>
  </si>
  <si>
    <t>백운포체육공원
인라인스케이트장</t>
  </si>
  <si>
    <t>투스콘</t>
  </si>
  <si>
    <t>온천천 시민공원(연제)
인라인스케이트장</t>
  </si>
  <si>
    <t>화명강변공원
인라인스케이트장</t>
  </si>
  <si>
    <t>6~8</t>
  </si>
  <si>
    <t>군민체육공원
인라인스케이트장</t>
  </si>
  <si>
    <t>아크릴포장</t>
  </si>
  <si>
    <t>염막지구
인라인스케이트장</t>
  </si>
  <si>
    <t>동삼동 산149-4</t>
  </si>
  <si>
    <t>부산시
종합사격장</t>
  </si>
  <si>
    <t>체육시설관리사업소
종합운동장
(051-404-1283)</t>
  </si>
  <si>
    <t>철근       콘크리트</t>
  </si>
  <si>
    <t>강서체육공원
양궁경기장</t>
  </si>
  <si>
    <t>성수1가동685-20</t>
  </si>
  <si>
    <t>부산 경남
경마공원승마장</t>
  </si>
  <si>
    <t>마사회</t>
  </si>
  <si>
    <t>영도 승마장</t>
  </si>
  <si>
    <t>부산광역시 체육회</t>
  </si>
  <si>
    <t>부산시승마협회</t>
  </si>
  <si>
    <t>부산지방공단 스포원 
골프연습장</t>
  </si>
  <si>
    <t>부산한마음스포츠센터
실내골프연습장</t>
  </si>
  <si>
    <t>올림픽기념 국민생활관
골프연습장</t>
  </si>
  <si>
    <t>부산사회체육센터</t>
  </si>
  <si>
    <t>사상구국민체육센터
실내골프연습장</t>
  </si>
  <si>
    <t>사하구국민체육센터
골프연스장</t>
  </si>
  <si>
    <t>국민체육센터 내
3층,4층 일부</t>
  </si>
  <si>
    <t>남구국민체육센터
골프연습장</t>
  </si>
  <si>
    <t>국민체육센터 내
3층 일부추가설치</t>
  </si>
  <si>
    <t>강동동 3655</t>
  </si>
  <si>
    <t>서낙동강
조정카누경기장</t>
  </si>
  <si>
    <t>총무과 진흥담당
051)970-4122</t>
  </si>
  <si>
    <t>위탁
(조정카누협회)</t>
  </si>
  <si>
    <t>국가하천
(낙동강)</t>
  </si>
  <si>
    <t xml:space="preserve">1(2002), 부산AG경기장 </t>
  </si>
  <si>
    <t>부산 요트경기장</t>
  </si>
  <si>
    <t>체육시설관리사업소
요트경기장
(051-741-6440)</t>
  </si>
  <si>
    <t>2마일</t>
  </si>
  <si>
    <t>1.5마일</t>
  </si>
  <si>
    <t>1동, 3층</t>
  </si>
  <si>
    <t>8열, 954m</t>
  </si>
  <si>
    <t>부산실내빙상장</t>
  </si>
  <si>
    <t>북구청</t>
  </si>
  <si>
    <t>명륜동 146</t>
  </si>
  <si>
    <t>인공암벽장</t>
  </si>
  <si>
    <t>실내.실외</t>
  </si>
  <si>
    <t>1,500백만원</t>
    <phoneticPr fontId="2" type="noConversion"/>
  </si>
  <si>
    <t>숭의동424</t>
  </si>
  <si>
    <t>인천시시설관리공단</t>
  </si>
  <si>
    <t>www.lnsiseol.net</t>
  </si>
  <si>
    <t>2500lux</t>
  </si>
  <si>
    <t>헬스기구및장비</t>
  </si>
  <si>
    <t>에어로빅실</t>
  </si>
  <si>
    <t>목재및앰프시설</t>
  </si>
  <si>
    <t>댄스및 체조프로그램</t>
  </si>
  <si>
    <t>탁구장</t>
  </si>
  <si>
    <t>헬스장,탁구장,
에어로빅장</t>
  </si>
  <si>
    <t>계산동907-2</t>
  </si>
  <si>
    <t>계산 국민스포츠센터
수영장</t>
  </si>
  <si>
    <t>댄스및체조프로그램</t>
  </si>
  <si>
    <t>무도장</t>
  </si>
  <si>
    <t>스포츠센터
부설</t>
  </si>
  <si>
    <t>구월동1246</t>
  </si>
  <si>
    <t>올림픽기념국민생활관
수영장</t>
  </si>
  <si>
    <t>YMCA</t>
  </si>
  <si>
    <t>www.icoly.wo.to</t>
  </si>
  <si>
    <t>시민누구나</t>
  </si>
  <si>
    <t>부평2동375-1</t>
  </si>
  <si>
    <t>YWCA(511-3141)</t>
  </si>
  <si>
    <t>www.iwcc.or.kr</t>
  </si>
  <si>
    <t>부평국민체육센터
수영장</t>
  </si>
  <si>
    <t>삼산월드체육관
수영장</t>
  </si>
  <si>
    <t>유아풀 12m</t>
  </si>
  <si>
    <t>남동 수영장</t>
  </si>
  <si>
    <t>도시관리공단</t>
  </si>
  <si>
    <t>남동국민체육센터
수영장</t>
  </si>
  <si>
    <t>검단복지회관
실내수영장</t>
  </si>
  <si>
    <t>서구 청소년수련관
실내수영장</t>
  </si>
  <si>
    <t>서구 국민체육센터
실내수영장</t>
  </si>
  <si>
    <t>인천서부여성회관</t>
  </si>
  <si>
    <t>인천시여성가족국</t>
  </si>
  <si>
    <t>광주광역시동구</t>
  </si>
  <si>
    <t>www.gmcc.co.kr</t>
  </si>
  <si>
    <t>중구국민체육센터</t>
  </si>
  <si>
    <t>1식</t>
  </si>
  <si>
    <t>수영,헬스,배드민턴,
탁구,농구 등</t>
  </si>
  <si>
    <t>25m×6레인</t>
  </si>
  <si>
    <t>취미교실, 다목적실</t>
  </si>
  <si>
    <t>산성종합복지관
(대전광역시립)</t>
  </si>
  <si>
    <t>위탁
(시각장애인연합회)</t>
  </si>
  <si>
    <t>25m×4레인</t>
  </si>
  <si>
    <t>한마음 생활체육관</t>
  </si>
  <si>
    <t>에어로빅</t>
  </si>
  <si>
    <t>댄스스포츠</t>
  </si>
  <si>
    <t>합기도</t>
  </si>
  <si>
    <t>배드민턴,탁구</t>
  </si>
  <si>
    <t>올림픽기념
국민생활관</t>
  </si>
  <si>
    <t>24×48×10m</t>
  </si>
  <si>
    <t>핸드볼,농구,
배구</t>
  </si>
  <si>
    <t>25m×15m
15m×8m</t>
  </si>
  <si>
    <t>스포츠교실,문화청소년실,
주민생활시설</t>
  </si>
  <si>
    <t>남선공원
종합체육관</t>
  </si>
  <si>
    <t>위탁
(휴먼넷)</t>
  </si>
  <si>
    <t>28×8×5m</t>
  </si>
  <si>
    <t>스쿼시,헬스,
골프연습장</t>
  </si>
  <si>
    <t>61m×34m</t>
  </si>
  <si>
    <t>스튜디오룸</t>
  </si>
  <si>
    <t>서구국민체육센터</t>
  </si>
  <si>
    <t>수영장, 헬스</t>
  </si>
  <si>
    <t>유성구</t>
  </si>
  <si>
    <t>진잠다목적체육관</t>
  </si>
  <si>
    <t>18×35m</t>
  </si>
  <si>
    <t>배드민턴,배구,
농구, 탁구</t>
  </si>
  <si>
    <t>25m×5레인</t>
  </si>
  <si>
    <t>구즉 국민체육센터</t>
  </si>
  <si>
    <t>체육재활원 체육관</t>
  </si>
  <si>
    <t>위탁
(장애인연합회)</t>
  </si>
  <si>
    <t>21×36m</t>
  </si>
  <si>
    <t>헬스,탁구</t>
  </si>
  <si>
    <t>청소년수련관 체육관</t>
  </si>
  <si>
    <t>위탁
((사)삼동청소년회)</t>
  </si>
  <si>
    <t>18×30m</t>
  </si>
  <si>
    <t>배드민턴, 탁구</t>
  </si>
  <si>
    <t>25m×7레인</t>
  </si>
  <si>
    <t>판암 게이트볼장</t>
  </si>
  <si>
    <t>22×17m</t>
  </si>
  <si>
    <t>중구게이트볼장</t>
  </si>
  <si>
    <t>22×17m×2면</t>
  </si>
  <si>
    <t>관리동</t>
  </si>
  <si>
    <t>한밭 게이트볼장</t>
  </si>
  <si>
    <t>25×20m×2면</t>
  </si>
  <si>
    <t>부지면적은 한밭주경기장 포함</t>
  </si>
  <si>
    <t>전천후게이트볼장</t>
  </si>
  <si>
    <t>서구청</t>
  </si>
  <si>
    <t>23×21m×1면</t>
  </si>
  <si>
    <t>사무실</t>
  </si>
  <si>
    <t>송강 게이트볼장</t>
  </si>
  <si>
    <t>21.7m×16.6m×1면</t>
  </si>
  <si>
    <t>23×18m×5면</t>
  </si>
  <si>
    <t>대덕구청</t>
  </si>
  <si>
    <t>위탁
(대덕구생활체육협의회)</t>
  </si>
  <si>
    <t>23×18m×1면</t>
  </si>
  <si>
    <t>용운 국제수영장</t>
  </si>
  <si>
    <t>유아풀
6mⅹ7m</t>
  </si>
  <si>
    <t>한밭 수영장</t>
  </si>
  <si>
    <t xml:space="preserve"> 시민, 선수</t>
  </si>
  <si>
    <t>1500[lx]</t>
  </si>
  <si>
    <t>산성동  120-18</t>
  </si>
  <si>
    <t>대전 시립 산성종합복지관
수영장</t>
  </si>
  <si>
    <t>대전시시각장애인연합회(586-8033)</t>
  </si>
  <si>
    <t>장애인,시민</t>
  </si>
  <si>
    <t>중구 국민체육센터</t>
  </si>
  <si>
    <t>만년동  396</t>
  </si>
  <si>
    <t>평송 청소년수련원
수영장</t>
  </si>
  <si>
    <t>삼동청소년회(480-1603)</t>
  </si>
  <si>
    <t>위탁
(삼동청소년회)</t>
  </si>
  <si>
    <t>시민</t>
  </si>
  <si>
    <t>갈마동 820-1</t>
  </si>
  <si>
    <t>대전시생활체육협의회(483-8602)</t>
  </si>
  <si>
    <t>체육관내</t>
  </si>
  <si>
    <t>둔산동 1300</t>
  </si>
  <si>
    <t>서구 건강체련관
수영장</t>
  </si>
  <si>
    <t>대전시지체장애인연합회(611-6799)</t>
  </si>
  <si>
    <t>탄방동 1084</t>
  </si>
  <si>
    <t>남선공원
수영장</t>
  </si>
  <si>
    <t>㈜이스포피아(485-1830)</t>
  </si>
  <si>
    <t>스커시</t>
  </si>
  <si>
    <t>㈜이스포피아</t>
  </si>
  <si>
    <t>인조축구장(옥상)</t>
  </si>
  <si>
    <t>서구 국민체육센터
수영장</t>
  </si>
  <si>
    <t>월드컵경기장
수영장</t>
  </si>
  <si>
    <t>월드컵경기장내</t>
  </si>
  <si>
    <t>유성구종합복지센터
수영장</t>
  </si>
  <si>
    <t>위탁
(대전카톨릭사회복지협회)</t>
  </si>
  <si>
    <t>복지센터내</t>
  </si>
  <si>
    <t>원내동 358</t>
  </si>
  <si>
    <t>진잠다목적체육관
수영장</t>
  </si>
  <si>
    <t>문화체육시설관리사업소(611-2614)</t>
  </si>
  <si>
    <t>송강동  9</t>
  </si>
  <si>
    <t>구즉국민체육센터
수영장</t>
  </si>
  <si>
    <t>문화체육시설관리사업소(611-2615)</t>
  </si>
  <si>
    <t>대덕국민체육센터
수영장</t>
  </si>
  <si>
    <t xml:space="preserve"> 중리동 101-1</t>
  </si>
  <si>
    <t>대덕구청소년수련관
수영장</t>
  </si>
  <si>
    <t>삼동청소년회(626-7729)</t>
  </si>
  <si>
    <t>대화동 3-3</t>
  </si>
  <si>
    <t>체육재활원
수영장</t>
  </si>
  <si>
    <t>대전시장애인연합회(631-9899)</t>
  </si>
  <si>
    <t>세천 궁도장</t>
  </si>
  <si>
    <t>뿌리공원
궁도장</t>
  </si>
  <si>
    <t>시설관리공단(궁도협회527-3876)</t>
  </si>
  <si>
    <t>월평 궁도장</t>
  </si>
  <si>
    <t>유성 궁도장</t>
  </si>
  <si>
    <t>회덕정</t>
  </si>
  <si>
    <t>지수체육공원론볼장</t>
  </si>
  <si>
    <t>1면</t>
  </si>
  <si>
    <t>12개 링크</t>
  </si>
  <si>
    <t>체육센터에포함</t>
  </si>
  <si>
    <t>체육센터내</t>
  </si>
  <si>
    <t>20×15</t>
  </si>
  <si>
    <t>25m×13m
13m×5.7m</t>
  </si>
  <si>
    <t>진접체육문화센터</t>
  </si>
  <si>
    <t>위탁
(남양주시 도시공사)</t>
  </si>
  <si>
    <t>32×28m</t>
  </si>
  <si>
    <t>25m×13m
11m×4.6m</t>
  </si>
  <si>
    <t>배드민턴,배구,
농구,탁구</t>
  </si>
  <si>
    <t>샤워실,탈의실,
사무실,다목적강당</t>
  </si>
  <si>
    <t>20×15m</t>
    <phoneticPr fontId="2" type="noConversion"/>
  </si>
  <si>
    <t>25×20m</t>
    <phoneticPr fontId="2" type="noConversion"/>
  </si>
  <si>
    <t>송말4리게이트볼장</t>
  </si>
  <si>
    <t>20m×15m</t>
  </si>
  <si>
    <t>22×18m</t>
    <phoneticPr fontId="2" type="noConversion"/>
  </si>
  <si>
    <t>28×23</t>
  </si>
  <si>
    <t>인계동 334-1</t>
  </si>
  <si>
    <t>용인시 여성회관 YMCA
스포츠센터  수영장</t>
  </si>
  <si>
    <t>진접체육문화센터
수영장</t>
  </si>
  <si>
    <t>남양주도시공사</t>
  </si>
  <si>
    <t>체육문화센터내</t>
  </si>
  <si>
    <t>달빛공원풋살장</t>
  </si>
  <si>
    <t>은빛공원풋살장</t>
  </si>
  <si>
    <t>서정공원풋살장</t>
  </si>
  <si>
    <t>마상공원풋살장</t>
  </si>
  <si>
    <t>성아공원풋살장</t>
  </si>
  <si>
    <t>주교풋살장</t>
  </si>
  <si>
    <t>대자풋살장</t>
  </si>
  <si>
    <t>풋살협회</t>
  </si>
  <si>
    <t>선유풋살장</t>
  </si>
  <si>
    <t>의정부시</t>
  </si>
  <si>
    <t>녹양풋살장</t>
  </si>
  <si>
    <t>신규확충</t>
  </si>
  <si>
    <t>강원도</t>
    <phoneticPr fontId="2" type="noConversion"/>
  </si>
  <si>
    <t>훌로링</t>
  </si>
  <si>
    <t>30×46×12m</t>
  </si>
  <si>
    <t>탁구,농구,배드민턴</t>
  </si>
  <si>
    <t>50m×21m</t>
  </si>
  <si>
    <t>1,632백만원</t>
  </si>
  <si>
    <t>3000백만원</t>
  </si>
  <si>
    <t>원주시
농민문화체육센터</t>
  </si>
  <si>
    <t>핸드볼</t>
  </si>
  <si>
    <t>26×42×13m</t>
  </si>
  <si>
    <t>배드민턴,농구,
핸드볼,배구</t>
  </si>
  <si>
    <t>25m×11m</t>
  </si>
  <si>
    <t>원주국민체육센터</t>
  </si>
  <si>
    <t>35×22×16.5m</t>
  </si>
  <si>
    <t>25m×18m</t>
  </si>
  <si>
    <t>강릉시</t>
  </si>
  <si>
    <t>태권도</t>
  </si>
  <si>
    <t>동해국민체육센터</t>
  </si>
  <si>
    <t>37×22×12.9m</t>
  </si>
  <si>
    <t>근로자종합복지관</t>
  </si>
  <si>
    <t>골프,탁구
에어로빅,헬스</t>
  </si>
  <si>
    <t>33m×21m</t>
  </si>
  <si>
    <t>배구,농구,족구</t>
  </si>
  <si>
    <t>홍천군민 스포츠센터</t>
  </si>
  <si>
    <t>19m×32m</t>
  </si>
  <si>
    <t>방송설비, 샤워실</t>
  </si>
  <si>
    <t>농민문화체육센터</t>
  </si>
  <si>
    <t>씨름</t>
  </si>
  <si>
    <t>탁구등</t>
  </si>
  <si>
    <t>20×40×12m</t>
  </si>
  <si>
    <t>핸드볼,농구,
배구,씨름,탁구</t>
  </si>
  <si>
    <t>3,224백만원</t>
  </si>
  <si>
    <t>2,100백만원</t>
  </si>
  <si>
    <t>1,100백만원</t>
  </si>
  <si>
    <t>중동면 복합체육센터</t>
  </si>
  <si>
    <t>41m×19.6m</t>
  </si>
  <si>
    <t>배드민턴,게이트볼</t>
  </si>
  <si>
    <t>사무실, 실외족구장1면</t>
  </si>
  <si>
    <t>19×23m</t>
  </si>
  <si>
    <t>배드민턴,농구</t>
  </si>
  <si>
    <t>방송실,사무실,탈의실</t>
  </si>
  <si>
    <t>문화체육관</t>
  </si>
  <si>
    <t>펜싱</t>
  </si>
  <si>
    <t>25×46×15m</t>
  </si>
  <si>
    <t>배드민턴,태권도,
유도,펜싱,역도</t>
  </si>
  <si>
    <t>사무실,헬스장,식당,창고</t>
  </si>
  <si>
    <t>양구국민체육센터</t>
  </si>
  <si>
    <t>21*33.6*11.5</t>
  </si>
  <si>
    <t>인제체육문화복지센터</t>
  </si>
  <si>
    <t>인제군문화재단</t>
  </si>
  <si>
    <t>25m*6레인</t>
  </si>
  <si>
    <t>상남다목적체육관</t>
  </si>
  <si>
    <t>35m x 22m</t>
  </si>
  <si>
    <t>동면종합게이트볼장</t>
  </si>
  <si>
    <t>26×17m</t>
  </si>
  <si>
    <t>신북읍게이트볼장</t>
  </si>
  <si>
    <t>동산면게이트볼장</t>
  </si>
  <si>
    <t>25×15m</t>
  </si>
  <si>
    <t>남면게이트볼장</t>
  </si>
  <si>
    <t>서면게이트볼장</t>
  </si>
  <si>
    <t>사북면게이트볼장</t>
  </si>
  <si>
    <t>퇴계동게이트볼장</t>
  </si>
  <si>
    <t>남산면게이트볼장</t>
  </si>
  <si>
    <t>효자동게이트볼장</t>
  </si>
  <si>
    <t>20×15m</t>
  </si>
  <si>
    <t>서면 방동리 게이트볼장</t>
  </si>
  <si>
    <t>강남동 게이트볼장</t>
  </si>
  <si>
    <t>만천게이트볼장</t>
  </si>
  <si>
    <t>부론면실내게이트볼장</t>
  </si>
  <si>
    <t>26×18×5.2m</t>
  </si>
  <si>
    <t>주민생활시설</t>
  </si>
  <si>
    <t>명륜동실내게이트볼장</t>
  </si>
  <si>
    <t>26×19×5.2m</t>
  </si>
  <si>
    <t>소초면실내게이트볼장</t>
  </si>
  <si>
    <t>23×18×5.2m</t>
  </si>
  <si>
    <t>태장2동실내게이트볼장</t>
  </si>
  <si>
    <t>16x14x5.2m</t>
  </si>
  <si>
    <t>문막읍실내게이트볼장</t>
  </si>
  <si>
    <t>16x20x5.2m</t>
  </si>
  <si>
    <t>동해실내게이트볼장</t>
  </si>
  <si>
    <t>26×15×2면</t>
  </si>
  <si>
    <t>태백전전후게이트볼장</t>
  </si>
  <si>
    <t>20×17m</t>
  </si>
  <si>
    <t>황지전천후게이트볼장</t>
  </si>
  <si>
    <t>교동게이트볼장</t>
  </si>
  <si>
    <t>50×25.2m</t>
  </si>
  <si>
    <t>하장게이트볼장</t>
  </si>
  <si>
    <t>19×25m</t>
  </si>
  <si>
    <t>삼척시
(게이트볼 연합회)</t>
  </si>
  <si>
    <t>21×25m</t>
  </si>
  <si>
    <t>하마읍리 게이트볼장</t>
  </si>
  <si>
    <t>삼척시
(게이트볼 동호회)</t>
  </si>
  <si>
    <t>17×22m</t>
  </si>
  <si>
    <t>호산 게이트볼장</t>
  </si>
  <si>
    <t>교가 게이트볼장</t>
  </si>
  <si>
    <t>25×20m</t>
  </si>
  <si>
    <t>24×98m</t>
  </si>
  <si>
    <t>18×22m</t>
  </si>
  <si>
    <t>18×24m</t>
  </si>
  <si>
    <t>28×24m</t>
  </si>
  <si>
    <t>와야2리 실내게이트볼장</t>
  </si>
  <si>
    <t>20×19m</t>
  </si>
  <si>
    <t>능평리 실내게이트볼장</t>
  </si>
  <si>
    <t>모곡4리 실내게이트볼장</t>
  </si>
  <si>
    <t>1억4천만원</t>
  </si>
  <si>
    <t>두미1리 실내게이트볼장</t>
  </si>
  <si>
    <t>16×22m</t>
  </si>
  <si>
    <t>1억2천만원</t>
  </si>
  <si>
    <t>송정리 실내게이트볼장(송정리)</t>
  </si>
  <si>
    <t>15×20m</t>
  </si>
  <si>
    <t>수하1리 실내게이트볼장</t>
  </si>
  <si>
    <t>22.5*17.5</t>
  </si>
  <si>
    <t>신대2리 실내게이트볼장</t>
  </si>
  <si>
    <t>21×14m</t>
  </si>
  <si>
    <t>희망10리 실내게이트볼장</t>
  </si>
  <si>
    <t>노천1리 실내게이트볼장</t>
  </si>
  <si>
    <t>25×19m</t>
  </si>
  <si>
    <t>덕치리 실내게이트볼장</t>
  </si>
  <si>
    <t>구만리 게이트볼장</t>
  </si>
  <si>
    <t>광원1리 실내게이트볼장</t>
  </si>
  <si>
    <t>자운1리 실내게이트볼장</t>
  </si>
  <si>
    <t>둔내실내게이트볼장</t>
  </si>
  <si>
    <t>성산실내게이트볼장</t>
  </si>
  <si>
    <t>유동실내게이트볼장</t>
  </si>
  <si>
    <t>창촌실내게이트볼장</t>
  </si>
  <si>
    <t>우항실내게이트볼장</t>
  </si>
  <si>
    <t>횡성실내게이트볼장</t>
  </si>
  <si>
    <t>정선군(560-2254)</t>
  </si>
  <si>
    <t>족구</t>
  </si>
  <si>
    <t>2,445백만원</t>
  </si>
  <si>
    <t>500백만원</t>
  </si>
  <si>
    <t>110백만원</t>
  </si>
  <si>
    <t>주부교실</t>
  </si>
  <si>
    <t>사물놀이</t>
  </si>
  <si>
    <t>돗서실</t>
  </si>
  <si>
    <t>독서실</t>
  </si>
  <si>
    <t>안흥실내게이트볼장</t>
  </si>
  <si>
    <t>갑천실내게이트볼장</t>
  </si>
  <si>
    <t>공근실내게이트볼장</t>
  </si>
  <si>
    <t>유현실내게이트볼장</t>
  </si>
  <si>
    <t>2,446백만원</t>
  </si>
  <si>
    <t>상동읍전천후게이트볼장</t>
  </si>
  <si>
    <t>석항전천후게이트볼장</t>
  </si>
  <si>
    <t>김삿갓면전천후게이트볼장</t>
  </si>
  <si>
    <t>문곡2리전천후게이트볼장</t>
  </si>
  <si>
    <t>북면 전천후게이트볼장</t>
  </si>
  <si>
    <t>25×18×5</t>
  </si>
  <si>
    <t>쌍룡 전천후게이트볼장</t>
  </si>
  <si>
    <t>23×18×5</t>
  </si>
  <si>
    <t>주천면전천후게이트볼장</t>
  </si>
  <si>
    <t>30×19×5</t>
  </si>
  <si>
    <t>수주면전천후게이트볼장</t>
  </si>
  <si>
    <t>25×19.8×5</t>
  </si>
  <si>
    <t>스포츠파크전천후게이트볼장</t>
  </si>
  <si>
    <t>20×25</t>
  </si>
  <si>
    <t>금마1리전천후게이트볼장</t>
  </si>
  <si>
    <t>장평전천후게이트볼장</t>
  </si>
  <si>
    <t>위탁
(평창군게이트볼연합회)</t>
  </si>
  <si>
    <t>하안미전천후게이트볼장</t>
  </si>
  <si>
    <t>위탁
(노인회)</t>
  </si>
  <si>
    <t>미탄전천후게이트볼장</t>
  </si>
  <si>
    <t>위탁
(미탄면노인게이트볼회)</t>
  </si>
  <si>
    <t>평창전천후게이트볼장</t>
  </si>
  <si>
    <t>위탁
(평창읍게이트볼회)</t>
  </si>
  <si>
    <t>방림전천후게이트볼장</t>
  </si>
  <si>
    <t>위탁
(계촌리노인게이트볼회)</t>
  </si>
  <si>
    <t>진부전천후게이트볼장</t>
  </si>
  <si>
    <t>위탁
(진부면노인게이트볼회)</t>
  </si>
  <si>
    <t>봉평전천후게이트볼장</t>
  </si>
  <si>
    <t>위탁
(봉평면노인게이트볼회)</t>
  </si>
  <si>
    <t>대관령전전후게이트볼장</t>
  </si>
  <si>
    <t>25×20</t>
  </si>
  <si>
    <t>갈말전천후게이트볼장</t>
  </si>
  <si>
    <t>25×20×7m</t>
  </si>
  <si>
    <t>동송전천후게이트볼장</t>
  </si>
  <si>
    <t>와수전천후게이트볼장</t>
  </si>
  <si>
    <t>중리전천후게이트볼장</t>
  </si>
  <si>
    <t>24×18×7.3m</t>
  </si>
  <si>
    <t>원천전천후게이트볼장</t>
  </si>
  <si>
    <t>22×18×10m</t>
  </si>
  <si>
    <t>상서전천후게이트볼장</t>
  </si>
  <si>
    <t>25×18×6.3m</t>
  </si>
  <si>
    <t>장촌전천후게이트볼장</t>
  </si>
  <si>
    <t>20×15×6.8m</t>
  </si>
  <si>
    <t>양구군
(양구읍)</t>
  </si>
  <si>
    <t>20×15×2m</t>
  </si>
  <si>
    <t>양구군
(남면)</t>
  </si>
  <si>
    <t>양구군
(동면)</t>
  </si>
  <si>
    <t>양구군
(방산면)</t>
  </si>
  <si>
    <t>양구군
(해안면)</t>
  </si>
  <si>
    <t>인제전천후게이트볼장</t>
  </si>
  <si>
    <t>남면전천후게이트볼장</t>
  </si>
  <si>
    <t>북면전천후게이트볼장</t>
  </si>
  <si>
    <t>기린면전천후게이트볼장</t>
  </si>
  <si>
    <t>서화면전천후게이트볼장</t>
  </si>
  <si>
    <t>상남면전천후게이트볼장</t>
  </si>
  <si>
    <t>인제실내다목적경기장</t>
  </si>
  <si>
    <t>거진읍전천후게이트볼장</t>
  </si>
  <si>
    <t>고성군
(거진게이트볼연합회)</t>
  </si>
  <si>
    <t>현내면전천후게이트볼장</t>
  </si>
  <si>
    <t>고성군
(현내면게이트볼연합회)</t>
  </si>
  <si>
    <t>죽왕면전천후게이트볼장</t>
  </si>
  <si>
    <t>고성군
(죽왕면게이트볼연합회)</t>
  </si>
  <si>
    <t>토성면전천후게이트볼장</t>
  </si>
  <si>
    <t>고성군
(토성면 게이트볼회)</t>
  </si>
  <si>
    <t>죽왕명야외게이트볼장</t>
  </si>
  <si>
    <t>토성면야외게이트볼장</t>
  </si>
  <si>
    <t>22×17</t>
  </si>
  <si>
    <t>서 면실내게이트볼장</t>
  </si>
  <si>
    <t>손양면실내게이트볼장</t>
  </si>
  <si>
    <t>양양읍실내게이트볼장</t>
  </si>
  <si>
    <t>현북면실내게이트볼장</t>
  </si>
  <si>
    <t>현남실내게이트볼장</t>
  </si>
  <si>
    <t>호반정</t>
  </si>
  <si>
    <t>학봉정</t>
  </si>
  <si>
    <t>위탁
(원주시국궁협회)</t>
  </si>
  <si>
    <t>철근콘크리트조 스라브</t>
  </si>
  <si>
    <t>동덕정</t>
  </si>
  <si>
    <t>동덕정동호회(532-5556)</t>
  </si>
  <si>
    <t>위탁
(동덕정동호회)</t>
  </si>
  <si>
    <t>270백만원</t>
  </si>
  <si>
    <t>초록정</t>
  </si>
  <si>
    <t>체육시설관리사무소</t>
  </si>
  <si>
    <t>위탁
(초록정동호회)</t>
  </si>
  <si>
    <t>59백만원</t>
  </si>
  <si>
    <t>40백만원</t>
  </si>
  <si>
    <t>99백만원</t>
  </si>
  <si>
    <t>두타정</t>
  </si>
  <si>
    <t>위탁
(두타정동호회)</t>
  </si>
  <si>
    <t>연무정</t>
  </si>
  <si>
    <t>태백시(550-2753</t>
  </si>
  <si>
    <t>199백만원</t>
  </si>
  <si>
    <t>설악정</t>
  </si>
  <si>
    <t>속초시(635-3450)</t>
  </si>
  <si>
    <t>위탁
(궁도협회)</t>
  </si>
  <si>
    <t>죽서정</t>
  </si>
  <si>
    <t>야외</t>
  </si>
  <si>
    <t>해망정</t>
  </si>
  <si>
    <t>원덕읍</t>
  </si>
  <si>
    <t>홍천궁도장</t>
  </si>
  <si>
    <t>궁도연합회</t>
  </si>
  <si>
    <t>위탁
(홍천군궁도협회)</t>
  </si>
  <si>
    <t>330백만원</t>
  </si>
  <si>
    <t>태풍정</t>
  </si>
  <si>
    <t>영월 금호정</t>
  </si>
  <si>
    <t>궁도협회</t>
  </si>
  <si>
    <t>경량철골조</t>
  </si>
  <si>
    <t>55백만원</t>
  </si>
  <si>
    <t>노성정</t>
  </si>
  <si>
    <t>청옥정</t>
  </si>
  <si>
    <t>클레이2,락ㅋ룸1</t>
  </si>
  <si>
    <t>위탁</t>
  </si>
  <si>
    <t>골프연습장</t>
  </si>
  <si>
    <t>건축물206</t>
  </si>
  <si>
    <t>이목정</t>
  </si>
  <si>
    <t>대관정</t>
  </si>
  <si>
    <t>오대정</t>
  </si>
  <si>
    <t>금학정</t>
  </si>
  <si>
    <t>궁도협회(455-6247)</t>
  </si>
  <si>
    <t>관리소1동</t>
  </si>
  <si>
    <t>화림정</t>
  </si>
  <si>
    <t>양록정궁도장</t>
  </si>
  <si>
    <t>양구군(482-0111)</t>
  </si>
  <si>
    <t>위탁
(양록정궁도회)</t>
  </si>
  <si>
    <t>궁도수련관</t>
  </si>
  <si>
    <t>해안정궁도장</t>
  </si>
  <si>
    <t>위탁
(해안정궁도회)</t>
  </si>
  <si>
    <t>원통체육공원
인제군궁도장</t>
  </si>
  <si>
    <t>수성정</t>
  </si>
  <si>
    <t>고성군 궁도협회(681-2018)</t>
  </si>
  <si>
    <t>현산정</t>
  </si>
  <si>
    <t>양양군 궁도협회</t>
  </si>
  <si>
    <t>송암동 700-3</t>
    <phoneticPr fontId="2" type="noConversion"/>
  </si>
  <si>
    <t>교2동 630-20</t>
    <phoneticPr fontId="2" type="noConversion"/>
  </si>
  <si>
    <t>408
816
1,632
2,665
3,400</t>
    <phoneticPr fontId="2" type="noConversion"/>
  </si>
  <si>
    <t>천연
잔디</t>
    <phoneticPr fontId="2" type="noConversion"/>
  </si>
  <si>
    <t>국제공인
(FIS)
08.2.26</t>
    <phoneticPr fontId="2" type="noConversion"/>
  </si>
  <si>
    <t>본청</t>
  </si>
  <si>
    <t>스타트훈련장
(루지/봅슬레이/스켈레턴)</t>
  </si>
  <si>
    <t>스타트훈련장</t>
  </si>
  <si>
    <t>강원도</t>
  </si>
  <si>
    <t>봅슬레이3
루지1.5</t>
  </si>
  <si>
    <t>120
110</t>
  </si>
  <si>
    <t>360
165</t>
  </si>
  <si>
    <t>스포츠파크 론볼장</t>
  </si>
  <si>
    <t>거진 인공암벽장</t>
  </si>
  <si>
    <t>사직동 810</t>
  </si>
  <si>
    <t>청주시 문화예술체육회관</t>
  </si>
  <si>
    <t>장충동2가200-103</t>
  </si>
  <si>
    <t>남원시 문화관광과(620-6255)</t>
  </si>
  <si>
    <t>3명</t>
  </si>
  <si>
    <t>951 lx</t>
  </si>
  <si>
    <t>7면</t>
  </si>
  <si>
    <t>2002. 4.4 -9.31.</t>
  </si>
  <si>
    <t>오창읍 전천후게이볼장</t>
  </si>
  <si>
    <t>미원면 전천후게이볼장</t>
  </si>
  <si>
    <t>문의면 전천후게이볼장</t>
  </si>
  <si>
    <t>22×17×7</t>
  </si>
  <si>
    <t>문화공보과(730-3255)</t>
  </si>
  <si>
    <t>용정동 산27-2</t>
  </si>
  <si>
    <t>문화예술체육회관 279 -4620</t>
  </si>
  <si>
    <t>천안시</t>
  </si>
  <si>
    <t>천안시
(동남구 자치행정과)</t>
  </si>
  <si>
    <t>19*24</t>
  </si>
  <si>
    <t>아산시</t>
  </si>
  <si>
    <t>23*19</t>
  </si>
  <si>
    <t>화장실2동</t>
  </si>
  <si>
    <t>23*20</t>
  </si>
  <si>
    <t>화장실3동</t>
  </si>
  <si>
    <t>서산시</t>
  </si>
  <si>
    <t>운산 게이트봉장</t>
  </si>
  <si>
    <t>서산시게이트볼협회
운산게이트볼분회</t>
  </si>
  <si>
    <t>22*17</t>
  </si>
  <si>
    <t>문양 게이트볼장</t>
  </si>
  <si>
    <t>서산시게이트볼협회
문양게이트볼본회</t>
  </si>
  <si>
    <t>22.6*17.6</t>
  </si>
  <si>
    <t>15*21</t>
  </si>
  <si>
    <t>15*19</t>
  </si>
  <si>
    <t>25*20</t>
  </si>
  <si>
    <t>20*15</t>
  </si>
  <si>
    <t>논산시</t>
  </si>
  <si>
    <t>론볼장</t>
  </si>
  <si>
    <t>논산시
(맑은물과)</t>
  </si>
  <si>
    <t>2007</t>
  </si>
  <si>
    <t>19.8×25×6.4m</t>
  </si>
  <si>
    <t>19.8×25×6.5m</t>
  </si>
  <si>
    <t>19.8×25×6.6m</t>
  </si>
  <si>
    <t>24mⅹ18m</t>
  </si>
  <si>
    <t>남원시 문화관광과(620-6256)</t>
  </si>
  <si>
    <t>남원시 문화관광과(620-6257)</t>
  </si>
  <si>
    <t>23×18m</t>
  </si>
  <si>
    <t>23×17.6m</t>
  </si>
  <si>
    <t>22×21m</t>
  </si>
  <si>
    <t>사정동 164-2</t>
  </si>
  <si>
    <t>대야국민체육센터
수영장</t>
  </si>
  <si>
    <t>체육시설관리과(452-2925)</t>
  </si>
  <si>
    <t>익산시 남중동 86-4</t>
  </si>
  <si>
    <t>고창군시설관리사업소(560-2702)</t>
  </si>
  <si>
    <t>여수시</t>
  </si>
  <si>
    <t>성산게이트볼장</t>
  </si>
  <si>
    <t>여수시
(체육지원과)</t>
  </si>
  <si>
    <t>15*20</t>
  </si>
  <si>
    <t>만수정</t>
  </si>
  <si>
    <t>해남군 궁도협회</t>
  </si>
  <si>
    <t>게이트볼장 2면</t>
  </si>
  <si>
    <t>하일면 게이트볼장</t>
  </si>
  <si>
    <t>15m*20.4m</t>
  </si>
  <si>
    <t>화장실</t>
  </si>
  <si>
    <t>레인
수</t>
    <phoneticPr fontId="2" type="noConversion"/>
  </si>
  <si>
    <t>수영조 
면  적</t>
    <phoneticPr fontId="2" type="noConversion"/>
  </si>
  <si>
    <t>http://www.seongju.go.kr/</t>
  </si>
  <si>
    <t>경천생활체육공원 풋살장</t>
  </si>
  <si>
    <t>건축
면적</t>
    <phoneticPr fontId="2" type="noConversion"/>
  </si>
  <si>
    <t>3</t>
    <phoneticPr fontId="2" type="noConversion"/>
  </si>
  <si>
    <t>강원도
(본청)</t>
    <phoneticPr fontId="2" type="noConversion"/>
  </si>
  <si>
    <t>1</t>
    <phoneticPr fontId="2" type="noConversion"/>
  </si>
  <si>
    <t>올림픽역도경기장</t>
    <phoneticPr fontId="2" type="noConversion"/>
  </si>
  <si>
    <t>한국체육
산업개발</t>
    <phoneticPr fontId="2" type="noConversion"/>
  </si>
  <si>
    <t xml:space="preserve"> 3. 하키장</t>
    <phoneticPr fontId="2" type="noConversion"/>
  </si>
  <si>
    <t xml:space="preserve"> 1. 육상경기장</t>
    <phoneticPr fontId="2" type="noConversion"/>
  </si>
  <si>
    <t xml:space="preserve"> 2. 축구장</t>
    <phoneticPr fontId="2" type="noConversion"/>
  </si>
  <si>
    <t>3. 하키장</t>
    <phoneticPr fontId="2" type="noConversion"/>
  </si>
  <si>
    <t xml:space="preserve"> 길이 91.4m, 폭 55m 또는 이와 유사한 규격(하키 전용 경기장에 한함)</t>
    <phoneticPr fontId="2" type="noConversion"/>
  </si>
  <si>
    <t>14. 국궁장</t>
    <phoneticPr fontId="2" type="noConversion"/>
  </si>
  <si>
    <t>크로스컨트리
경기장</t>
    <phoneticPr fontId="2" type="noConversion"/>
  </si>
  <si>
    <t>2</t>
    <phoneticPr fontId="2" type="noConversion"/>
  </si>
  <si>
    <t>1</t>
    <phoneticPr fontId="2" type="noConversion"/>
  </si>
  <si>
    <t xml:space="preserve">스키점프
경기장
</t>
    <phoneticPr fontId="2" type="noConversion"/>
  </si>
  <si>
    <t>K15
K30
K60
K98
K125</t>
    <phoneticPr fontId="2" type="noConversion"/>
  </si>
  <si>
    <t>15
30
60
98
125</t>
    <phoneticPr fontId="2" type="noConversion"/>
  </si>
  <si>
    <t>(사)한국씨름연맹</t>
    <phoneticPr fontId="2" type="noConversion"/>
  </si>
  <si>
    <t>장충 체육관</t>
    <phoneticPr fontId="2" type="noConversion"/>
  </si>
  <si>
    <t xml:space="preserve"> 사정거리는 관저 중심에서 사대 중심까지 145m, 과녁 사이 5m 이상
 또는 이와 유사한 규격</t>
    <phoneticPr fontId="2" type="noConversion"/>
  </si>
  <si>
    <t>관리
주체</t>
    <phoneticPr fontId="2" type="noConversion"/>
  </si>
  <si>
    <t>춘천의암야구장</t>
  </si>
  <si>
    <t>모터파크내 야구장</t>
  </si>
  <si>
    <t>삼천야구장</t>
  </si>
  <si>
    <t>명륜동313번지</t>
  </si>
  <si>
    <t>야구장대체시설</t>
  </si>
  <si>
    <t>634백만원</t>
  </si>
  <si>
    <t>700백만원</t>
  </si>
  <si>
    <t>시민운동장</t>
  </si>
  <si>
    <t>설악야구장</t>
  </si>
  <si>
    <t>속초시시설관리공단</t>
  </si>
  <si>
    <t>흥전리 야구장</t>
  </si>
  <si>
    <t>도계읍
도계야구연합회</t>
  </si>
  <si>
    <t>도계야구연합회</t>
  </si>
  <si>
    <t>(구)야수교내 야구장</t>
  </si>
  <si>
    <t>상하수도사업소내 야구장</t>
  </si>
  <si>
    <t>오지리야구장</t>
  </si>
  <si>
    <t>인제야구장</t>
  </si>
  <si>
    <t>송지호야구장</t>
  </si>
  <si>
    <t>양양야구장</t>
  </si>
  <si>
    <t>위탁(양양야구협회)</t>
  </si>
  <si>
    <t>광진구
시설관리공단</t>
    <phoneticPr fontId="32" type="noConversion"/>
  </si>
  <si>
    <t>성북구
시설관리공단</t>
    <phoneticPr fontId="2" type="noConversion"/>
  </si>
  <si>
    <t>마포구
시설관리공단</t>
    <phoneticPr fontId="2" type="noConversion"/>
  </si>
  <si>
    <t>광진
문화예술회관내</t>
    <phoneticPr fontId="32" type="noConversion"/>
  </si>
  <si>
    <t>광진
구민체육센터 내</t>
    <phoneticPr fontId="32" type="noConversion"/>
  </si>
  <si>
    <t>올림픽
체조경기장내</t>
    <phoneticPr fontId="2" type="noConversion"/>
  </si>
  <si>
    <t>건축
면적</t>
    <phoneticPr fontId="2" type="noConversion"/>
  </si>
  <si>
    <t>21-1. 설상경기장(스키점프 경기장)</t>
    <phoneticPr fontId="2" type="noConversion"/>
  </si>
  <si>
    <t>(단위 : ㎡, 백만원, 명)</t>
    <phoneticPr fontId="2" type="noConversion"/>
  </si>
  <si>
    <t>양도공설운동장</t>
  </si>
  <si>
    <t>관인면 탄동리 920</t>
  </si>
  <si>
    <t>관인 하수처리시설 내 축구장</t>
  </si>
  <si>
    <t>41.3m X 21.6m</t>
  </si>
  <si>
    <t>솔정리실내게이트볼장</t>
  </si>
  <si>
    <t>424㎡</t>
  </si>
  <si>
    <t>이강리실내게이트볼장</t>
  </si>
  <si>
    <t>430㎡</t>
  </si>
  <si>
    <t>무학리실내게이트볼장</t>
  </si>
  <si>
    <t>460㎡</t>
  </si>
  <si>
    <t>고구리실내게이트볼장</t>
  </si>
  <si>
    <t>406㎡</t>
  </si>
  <si>
    <t>난정리실내게이트볼장</t>
  </si>
  <si>
    <t>420㎡</t>
  </si>
  <si>
    <t>길직리실내게이트볼장</t>
  </si>
  <si>
    <t>405㎡</t>
  </si>
  <si>
    <t>신정리실내게이트볼장</t>
  </si>
  <si>
    <t>421㎡</t>
  </si>
  <si>
    <t>서대문돌산 인조잔디구장</t>
    <phoneticPr fontId="2" type="noConversion"/>
  </si>
  <si>
    <t>서대문구청</t>
    <phoneticPr fontId="2" type="noConversion"/>
  </si>
  <si>
    <t>상계동 770-2</t>
    <phoneticPr fontId="2" type="noConversion"/>
  </si>
  <si>
    <t>마들근린공원
축구장</t>
    <phoneticPr fontId="2" type="noConversion"/>
  </si>
  <si>
    <t>월계동 산 1</t>
    <phoneticPr fontId="2" type="noConversion"/>
  </si>
  <si>
    <t>초안산근린공원
축구장</t>
    <phoneticPr fontId="2" type="noConversion"/>
  </si>
  <si>
    <t>콘크리트,
목재</t>
    <phoneticPr fontId="2" type="noConversion"/>
  </si>
  <si>
    <t>공릉배수지 축구장</t>
    <phoneticPr fontId="2" type="noConversion"/>
  </si>
  <si>
    <t>서대문구립
인조잔디 구장</t>
    <phoneticPr fontId="2" type="noConversion"/>
  </si>
  <si>
    <t>서대문구
시설관리공단</t>
    <phoneticPr fontId="2" type="noConversion"/>
  </si>
  <si>
    <t>대치유수지 체육공원
축구장</t>
    <phoneticPr fontId="2" type="noConversion"/>
  </si>
  <si>
    <t>소  계</t>
    <phoneticPr fontId="2" type="noConversion"/>
  </si>
  <si>
    <t>삼청동 산2-1</t>
    <phoneticPr fontId="2" type="noConversion"/>
  </si>
  <si>
    <t>삼청 테니스장</t>
    <phoneticPr fontId="2" type="noConversion"/>
  </si>
  <si>
    <t>클레이   4
인조잔디 2</t>
    <phoneticPr fontId="2" type="noConversion"/>
  </si>
  <si>
    <t>장충 테니스장</t>
    <phoneticPr fontId="2" type="noConversion"/>
  </si>
  <si>
    <t>중부공원녹지사업소 
(대한테니스협회 위탁)</t>
    <phoneticPr fontId="2" type="noConversion"/>
  </si>
  <si>
    <t>계단식</t>
    <phoneticPr fontId="2" type="noConversion"/>
  </si>
  <si>
    <t>손기정체육공원
테니스장</t>
    <phoneticPr fontId="2" type="noConversion"/>
  </si>
  <si>
    <t>위탁
 (중구테니스연합회)</t>
    <phoneticPr fontId="2" type="noConversion"/>
  </si>
  <si>
    <t>한강시민공원
이촌지구 테니스장</t>
    <phoneticPr fontId="2" type="noConversion"/>
  </si>
  <si>
    <t>서울시한강시민공원사업소(3780-0777~8)</t>
    <phoneticPr fontId="2" type="noConversion"/>
  </si>
  <si>
    <t>응봉근린공원
한남테니스장</t>
    <phoneticPr fontId="2" type="noConversion"/>
  </si>
  <si>
    <t>용산구(민간위탁)</t>
    <phoneticPr fontId="2" type="noConversion"/>
  </si>
  <si>
    <t>응봉근린공원
한남구민테니스장</t>
    <phoneticPr fontId="2" type="noConversion"/>
  </si>
  <si>
    <t>성수1가 1동685-20</t>
    <phoneticPr fontId="2" type="noConversion"/>
  </si>
  <si>
    <t>뚝섬 서울숲
테니스장</t>
    <phoneticPr fontId="2" type="noConversion"/>
  </si>
  <si>
    <t>동부공원녹지사업소
(서울숲관리사무소)</t>
    <phoneticPr fontId="2" type="noConversion"/>
  </si>
  <si>
    <t>응봉공원
테니스장</t>
    <phoneticPr fontId="2" type="noConversion"/>
  </si>
  <si>
    <t>중랑물재생센터
테니스장</t>
    <phoneticPr fontId="2" type="noConversion"/>
  </si>
  <si>
    <t>마장동 832</t>
    <phoneticPr fontId="2" type="noConversion"/>
  </si>
  <si>
    <t>마장 테니스장</t>
    <phoneticPr fontId="2" type="noConversion"/>
  </si>
  <si>
    <t>응봉동 237-1</t>
    <phoneticPr fontId="2" type="noConversion"/>
  </si>
  <si>
    <t>응봉 테니스장</t>
    <phoneticPr fontId="2" type="noConversion"/>
  </si>
  <si>
    <t>한강시민공원
뚝섬지구테니스장</t>
    <phoneticPr fontId="2" type="noConversion"/>
  </si>
  <si>
    <t>구의동 산25-1</t>
    <phoneticPr fontId="2" type="noConversion"/>
  </si>
  <si>
    <t>아차산배수지체육공원
테니스장</t>
    <phoneticPr fontId="2" type="noConversion"/>
  </si>
  <si>
    <t>200,000천원</t>
    <phoneticPr fontId="2" type="noConversion"/>
  </si>
  <si>
    <t>어린이대공원
테니스장</t>
    <phoneticPr fontId="2" type="noConversion"/>
  </si>
  <si>
    <t>서울시설관리공단</t>
    <phoneticPr fontId="2" type="noConversion"/>
  </si>
  <si>
    <t>실내 1면
실외 2면</t>
    <phoneticPr fontId="2" type="noConversion"/>
  </si>
  <si>
    <t>월곡테니스장</t>
    <phoneticPr fontId="2" type="noConversion"/>
  </si>
  <si>
    <t>인조잔디
클레이</t>
    <phoneticPr fontId="2" type="noConversion"/>
  </si>
  <si>
    <t>정릉북악간이체육시설</t>
    <phoneticPr fontId="2" type="noConversion"/>
  </si>
  <si>
    <t>장평근린공원
테니스장</t>
    <phoneticPr fontId="2" type="noConversion"/>
  </si>
  <si>
    <t>www.ddmgongdan.or.kr/</t>
    <phoneticPr fontId="2" type="noConversion"/>
  </si>
  <si>
    <t>동대문 시설관리공단</t>
    <phoneticPr fontId="2" type="noConversion"/>
  </si>
  <si>
    <t>1 명</t>
    <phoneticPr fontId="2" type="noConversion"/>
  </si>
  <si>
    <t>창동 시립테니스장</t>
    <phoneticPr fontId="2" type="noConversion"/>
  </si>
  <si>
    <t>위탁(서울시 체육회)</t>
    <phoneticPr fontId="2" type="noConversion"/>
  </si>
  <si>
    <t>실외 6면
실내 3면</t>
    <phoneticPr fontId="2" type="noConversion"/>
  </si>
  <si>
    <t>상계6동 770-2</t>
    <phoneticPr fontId="2" type="noConversion"/>
  </si>
  <si>
    <t>마들근린공원
테니스장</t>
    <phoneticPr fontId="2" type="noConversion"/>
  </si>
  <si>
    <t>개인(임승호), 933-0233</t>
    <phoneticPr fontId="2" type="noConversion"/>
  </si>
  <si>
    <t>노원구(개인위탁)</t>
    <phoneticPr fontId="2" type="noConversion"/>
  </si>
  <si>
    <t>초안산근린공원
테니스장</t>
    <phoneticPr fontId="2" type="noConversion"/>
  </si>
  <si>
    <t>노원구청(950-3509)</t>
    <phoneticPr fontId="2" type="noConversion"/>
  </si>
  <si>
    <t>공릉배수지
테니스장</t>
    <phoneticPr fontId="2" type="noConversion"/>
  </si>
  <si>
    <t>은평구민체육센터
테니스장</t>
    <phoneticPr fontId="2" type="noConversion"/>
  </si>
  <si>
    <t>홍은동 테니스장</t>
    <phoneticPr fontId="2" type="noConversion"/>
  </si>
  <si>
    <t>위탁(서대문구
테니스연합회)</t>
    <phoneticPr fontId="2" type="noConversion"/>
  </si>
  <si>
    <t>현저동 테니스장</t>
    <phoneticPr fontId="2" type="noConversion"/>
  </si>
  <si>
    <t>가좌 테니스장</t>
    <phoneticPr fontId="2" type="noConversion"/>
  </si>
  <si>
    <t>한강공원
망원지구 테니스장</t>
    <phoneticPr fontId="2" type="noConversion"/>
  </si>
  <si>
    <t>망원동 테니스장</t>
    <phoneticPr fontId="2" type="noConversion"/>
  </si>
  <si>
    <t>위탁(마포구
테니스연합회)</t>
    <phoneticPr fontId="2" type="noConversion"/>
  </si>
  <si>
    <t>월드컵공원
테니스장</t>
    <phoneticPr fontId="2" type="noConversion"/>
  </si>
  <si>
    <t>서부푸른도시사업소</t>
    <phoneticPr fontId="2" type="noConversion"/>
  </si>
  <si>
    <t>목동915번지</t>
    <phoneticPr fontId="2" type="noConversion"/>
  </si>
  <si>
    <t>목동 테니스장</t>
    <phoneticPr fontId="2" type="noConversion"/>
  </si>
  <si>
    <t>02)2643-0686</t>
    <phoneticPr fontId="2" type="noConversion"/>
  </si>
  <si>
    <t>sisul.yangchon.seoul.kr</t>
    <phoneticPr fontId="2" type="noConversion"/>
  </si>
  <si>
    <t>2조96개(1조당 라이트8개)</t>
    <phoneticPr fontId="2" type="noConversion"/>
  </si>
  <si>
    <t>백보드 1조</t>
    <phoneticPr fontId="2" type="noConversion"/>
  </si>
  <si>
    <t>우장 테니스장</t>
    <phoneticPr fontId="2" type="noConversion"/>
  </si>
  <si>
    <t>강서구(2600-6561)</t>
    <phoneticPr fontId="2" type="noConversion"/>
  </si>
  <si>
    <t>방화동 36-14 일대</t>
    <phoneticPr fontId="2" type="noConversion"/>
  </si>
  <si>
    <t>구립 테니스장</t>
    <phoneticPr fontId="2" type="noConversion"/>
  </si>
  <si>
    <t>강서구(2600-6579)</t>
    <phoneticPr fontId="2" type="noConversion"/>
  </si>
  <si>
    <t>아크릴                 케미칼</t>
    <phoneticPr fontId="2" type="noConversion"/>
  </si>
  <si>
    <t>고척근린공원
테니스장</t>
    <phoneticPr fontId="2" type="noConversion"/>
  </si>
  <si>
    <t>860-3361</t>
    <phoneticPr fontId="2" type="noConversion"/>
  </si>
  <si>
    <t>2003년도</t>
    <phoneticPr fontId="2" type="noConversion"/>
  </si>
  <si>
    <t>계남근린공원
테니스장</t>
    <phoneticPr fontId="2" type="noConversion"/>
  </si>
  <si>
    <t>구로구(개인위탁)</t>
    <phoneticPr fontId="2" type="noConversion"/>
  </si>
  <si>
    <t>독산 테니스장</t>
    <phoneticPr fontId="2" type="noConversion"/>
  </si>
  <si>
    <t>금천구
(금천구테니스연합회)</t>
    <phoneticPr fontId="2" type="noConversion"/>
  </si>
  <si>
    <t>독산배수지 상부</t>
    <phoneticPr fontId="2" type="noConversion"/>
  </si>
  <si>
    <t>대림체육공원
테니스장</t>
    <phoneticPr fontId="2" type="noConversion"/>
  </si>
  <si>
    <t>영등포구청 공원녹지과</t>
    <phoneticPr fontId="2" type="noConversion"/>
  </si>
  <si>
    <t>ydp.go.kr</t>
    <phoneticPr fontId="2" type="noConversion"/>
  </si>
  <si>
    <t>0.2</t>
    <phoneticPr fontId="2" type="noConversion"/>
  </si>
  <si>
    <t>6,000</t>
    <phoneticPr fontId="2" type="noConversion"/>
  </si>
  <si>
    <t>792</t>
    <phoneticPr fontId="2" type="noConversion"/>
  </si>
  <si>
    <t>신대방동 395번지</t>
    <phoneticPr fontId="2" type="noConversion"/>
  </si>
  <si>
    <t>보라매공원
테니스장</t>
    <phoneticPr fontId="2" type="noConversion"/>
  </si>
  <si>
    <t>개인</t>
    <phoneticPr fontId="2" type="noConversion"/>
  </si>
  <si>
    <t>보라매공원사업소
위탁(개인)</t>
    <phoneticPr fontId="2" type="noConversion"/>
  </si>
  <si>
    <t>위탁관리</t>
    <phoneticPr fontId="2" type="noConversion"/>
  </si>
  <si>
    <t>대방동 23-189</t>
    <phoneticPr fontId="2" type="noConversion"/>
  </si>
  <si>
    <t>노량진공원
테니스장</t>
    <phoneticPr fontId="2" type="noConversion"/>
  </si>
  <si>
    <t>개인(김용길 : 817-2070)</t>
    <phoneticPr fontId="2" type="noConversion"/>
  </si>
  <si>
    <t>동작구
위탁(개인)</t>
    <phoneticPr fontId="2" type="noConversion"/>
  </si>
  <si>
    <t>동작동 326</t>
    <phoneticPr fontId="2" type="noConversion"/>
  </si>
  <si>
    <t>동작주차공원
테니스장</t>
    <phoneticPr fontId="2" type="noConversion"/>
  </si>
  <si>
    <t>동작구 (820-9842)</t>
    <phoneticPr fontId="2" type="noConversion"/>
  </si>
  <si>
    <t>관악 봉천7동 산53번지</t>
    <phoneticPr fontId="2" type="noConversion"/>
  </si>
  <si>
    <t>구민 테니스장</t>
    <phoneticPr fontId="2" type="noConversion"/>
  </si>
  <si>
    <t>관악구(880-3137)</t>
    <phoneticPr fontId="2" type="noConversion"/>
  </si>
  <si>
    <t>난우공원
테니스장</t>
    <phoneticPr fontId="2" type="noConversion"/>
  </si>
  <si>
    <t>한강공원
잠원지구테니스장</t>
    <phoneticPr fontId="2" type="noConversion"/>
  </si>
  <si>
    <t>한강시민공원
사업소</t>
    <phoneticPr fontId="2" type="noConversion"/>
  </si>
  <si>
    <t>서초구 양재동 224번지외3필지</t>
    <phoneticPr fontId="2" type="noConversion"/>
  </si>
  <si>
    <t>시민의숲
테니스장</t>
    <phoneticPr fontId="2" type="noConversion"/>
  </si>
  <si>
    <t>실내/외</t>
    <phoneticPr fontId="2" type="noConversion"/>
  </si>
  <si>
    <t>관리실</t>
    <phoneticPr fontId="2" type="noConversion"/>
  </si>
  <si>
    <t>잠원 스포츠 파크
테니스장</t>
    <phoneticPr fontId="2" type="noConversion"/>
  </si>
  <si>
    <t>아크릴수지</t>
    <phoneticPr fontId="2" type="noConversion"/>
  </si>
  <si>
    <t>반포종합운동장
테니스장</t>
    <phoneticPr fontId="2" type="noConversion"/>
  </si>
  <si>
    <t>강북구도시관리공단</t>
    <phoneticPr fontId="2" type="noConversion"/>
  </si>
  <si>
    <t>25x15m,
15x4.7m, 12x5m</t>
    <phoneticPr fontId="2" type="noConversion"/>
  </si>
  <si>
    <t>시립창동
게이트볼장</t>
    <phoneticPr fontId="2" type="noConversion"/>
  </si>
  <si>
    <t>한강공원 이촌지구
롤러스케이트장</t>
    <phoneticPr fontId="2" type="noConversion"/>
  </si>
  <si>
    <t>우레탄
(콘크리트)</t>
    <phoneticPr fontId="2" type="noConversion"/>
  </si>
  <si>
    <t>서울숲
스케이트파크</t>
    <phoneticPr fontId="2" type="noConversion"/>
  </si>
  <si>
    <t>살곶이체육공원
롤러스케이트장</t>
    <phoneticPr fontId="2" type="noConversion"/>
  </si>
  <si>
    <t>특수
콘크리트</t>
    <phoneticPr fontId="2" type="noConversion"/>
  </si>
  <si>
    <t xml:space="preserve"> </t>
    <phoneticPr fontId="2" type="noConversion"/>
  </si>
  <si>
    <t>간이</t>
    <phoneticPr fontId="2" type="noConversion"/>
  </si>
  <si>
    <t>중랑천체육공원
인라인스케이트장</t>
    <phoneticPr fontId="2" type="noConversion"/>
  </si>
  <si>
    <t>투수콘</t>
    <phoneticPr fontId="2" type="noConversion"/>
  </si>
  <si>
    <t>안양천 오금교
인라인스케이트장</t>
    <phoneticPr fontId="2" type="noConversion"/>
  </si>
  <si>
    <t>칼라아스콘</t>
    <phoneticPr fontId="2" type="noConversion"/>
  </si>
  <si>
    <t>안양천 목동교
인라인스케이트장</t>
    <phoneticPr fontId="2" type="noConversion"/>
  </si>
  <si>
    <t>안양천 고척교 하부
X게임장</t>
    <phoneticPr fontId="2" type="noConversion"/>
  </si>
  <si>
    <t>수지우레탄</t>
    <phoneticPr fontId="2" type="noConversion"/>
  </si>
  <si>
    <t>수지
우레탄</t>
    <phoneticPr fontId="2" type="noConversion"/>
  </si>
  <si>
    <t>안양천 오금교 하부
인라인스케이트장</t>
    <phoneticPr fontId="2" type="noConversion"/>
  </si>
  <si>
    <t>구일역 하부
인라인스케이트장</t>
    <phoneticPr fontId="2" type="noConversion"/>
  </si>
  <si>
    <t>영롱이 인라인장(마당)</t>
    <phoneticPr fontId="2" type="noConversion"/>
  </si>
  <si>
    <t>칼라
아스콘</t>
    <phoneticPr fontId="2" type="noConversion"/>
  </si>
  <si>
    <t>보라매
인라인스케이트장</t>
    <phoneticPr fontId="2" type="noConversion"/>
  </si>
  <si>
    <t>아크릴
라텍스</t>
    <phoneticPr fontId="2" type="noConversion"/>
  </si>
  <si>
    <t>반포종합운동장
인라인스케이트장</t>
    <phoneticPr fontId="2" type="noConversion"/>
  </si>
  <si>
    <t>오금공원
인라인 경기장</t>
    <phoneticPr fontId="2" type="noConversion"/>
  </si>
  <si>
    <t>황학정</t>
    <phoneticPr fontId="2" type="noConversion"/>
  </si>
  <si>
    <t>대한궁도협회황학정</t>
    <phoneticPr fontId="2" type="noConversion"/>
  </si>
  <si>
    <t>종로구
(대한궁도협회황학정)</t>
    <phoneticPr fontId="2" type="noConversion"/>
  </si>
  <si>
    <t>2002~2003</t>
    <phoneticPr fontId="2" type="noConversion"/>
  </si>
  <si>
    <t>국공전수관</t>
    <phoneticPr fontId="2" type="noConversion"/>
  </si>
  <si>
    <t>석호정
(남산공원)</t>
    <phoneticPr fontId="2" type="noConversion"/>
  </si>
  <si>
    <t>대한궁도협회(사) 이한정</t>
    <phoneticPr fontId="2" type="noConversion"/>
  </si>
  <si>
    <t>중부공원녹지사업소
(국궁문화협회위탁)</t>
    <phoneticPr fontId="2" type="noConversion"/>
  </si>
  <si>
    <t>살곶이정</t>
    <phoneticPr fontId="2" type="noConversion"/>
  </si>
  <si>
    <t>성동구(2290-7395)</t>
    <phoneticPr fontId="2" type="noConversion"/>
  </si>
  <si>
    <t>수락정</t>
    <phoneticPr fontId="2" type="noConversion"/>
  </si>
  <si>
    <t>노원구궁도협회</t>
    <phoneticPr fontId="2" type="noConversion"/>
  </si>
  <si>
    <t>노원구
(노원구궁도협회)</t>
    <phoneticPr fontId="2" type="noConversion"/>
  </si>
  <si>
    <t>한강공원
난지지구 국궁장</t>
    <phoneticPr fontId="2" type="noConversion"/>
  </si>
  <si>
    <t>서울시 궁도협회</t>
    <phoneticPr fontId="2" type="noConversion"/>
  </si>
  <si>
    <t>한강사업본부
(서울시궁도협회)</t>
    <phoneticPr fontId="2" type="noConversion"/>
  </si>
  <si>
    <t>65~85</t>
    <phoneticPr fontId="2" type="noConversion"/>
  </si>
  <si>
    <t>영학정</t>
    <phoneticPr fontId="2" type="noConversion"/>
  </si>
  <si>
    <t>서울공항정</t>
    <phoneticPr fontId="2" type="noConversion"/>
  </si>
  <si>
    <t>강서구
(서울궁도협회공항정)</t>
    <phoneticPr fontId="2" type="noConversion"/>
  </si>
  <si>
    <t>관악정</t>
    <phoneticPr fontId="2" type="noConversion"/>
  </si>
  <si>
    <t>대한궁도협회(887-7971)</t>
    <phoneticPr fontId="2" type="noConversion"/>
  </si>
  <si>
    <t>관악구
(대한궁도협회)</t>
    <phoneticPr fontId="2" type="noConversion"/>
  </si>
  <si>
    <t>397백만원</t>
    <phoneticPr fontId="2" type="noConversion"/>
  </si>
  <si>
    <t>태릉선수촌
양궁훈련장</t>
    <phoneticPr fontId="2" type="noConversion"/>
  </si>
  <si>
    <t>성수1가동685-20</t>
    <phoneticPr fontId="2" type="noConversion"/>
  </si>
  <si>
    <t>뚝섬 승마장</t>
    <phoneticPr fontId="2" type="noConversion"/>
  </si>
  <si>
    <t>체육시설관리사업소
(서울시승마협회)</t>
    <phoneticPr fontId="2" type="noConversion"/>
  </si>
  <si>
    <t>영등포제1스포츠센터
골프연습장</t>
    <phoneticPr fontId="2" type="noConversion"/>
  </si>
  <si>
    <t>태릉선수촌
국제스케이트장</t>
    <phoneticPr fontId="2" type="noConversion"/>
  </si>
  <si>
    <t>태릉선수촌
실내빙상장</t>
    <phoneticPr fontId="2" type="noConversion"/>
  </si>
  <si>
    <t>안양천길336</t>
    <phoneticPr fontId="2" type="noConversion"/>
  </si>
  <si>
    <t>목동실내빙상장</t>
    <phoneticPr fontId="2" type="noConversion"/>
  </si>
  <si>
    <t>위탁
((재)한국동계
스포츠센터)</t>
    <phoneticPr fontId="2" type="noConversion"/>
  </si>
  <si>
    <t>1987-1989</t>
    <phoneticPr fontId="2" type="noConversion"/>
  </si>
  <si>
    <t>음향시설</t>
    <phoneticPr fontId="2" type="noConversion"/>
  </si>
  <si>
    <t>장애인론볼장</t>
    <phoneticPr fontId="2" type="noConversion"/>
  </si>
  <si>
    <t>서울시
(한강사업본부)</t>
    <phoneticPr fontId="2" type="noConversion"/>
  </si>
  <si>
    <t>부산</t>
  </si>
  <si>
    <t>남부환경공원 축구장</t>
  </si>
  <si>
    <t>부산환경공단
수영사업소</t>
  </si>
  <si>
    <t>수영환경공원 축구장</t>
  </si>
  <si>
    <t>72    
68</t>
  </si>
  <si>
    <t>137   
 106</t>
  </si>
  <si>
    <t>대저생태공원
축구장</t>
  </si>
  <si>
    <t>강변환경공원 축구장</t>
  </si>
  <si>
    <t>부산환경공단
 강변사업소</t>
  </si>
  <si>
    <t>황령산레포츠공원대운동장</t>
  </si>
  <si>
    <t>생곡환경공원
테니스장</t>
  </si>
  <si>
    <t>부산환경공단
생곡사업소</t>
  </si>
  <si>
    <t>기장하수처리장
테니스장</t>
  </si>
  <si>
    <t>부산환경공단
기장사업소</t>
  </si>
  <si>
    <t>황령산레포츠공원
테니스장</t>
  </si>
  <si>
    <t>지름 13.m</t>
  </si>
  <si>
    <t>수용
인원</t>
    <phoneticPr fontId="2" type="noConversion"/>
  </si>
  <si>
    <t>레슬링,검도,
유도,복싱,태권도</t>
  </si>
  <si>
    <t>수영구</t>
  </si>
  <si>
    <t>수영구민체육센터</t>
  </si>
  <si>
    <t>위탁
(건강한재단)</t>
  </si>
  <si>
    <t>20×33×10m</t>
  </si>
  <si>
    <t>농구, 배구, 
배드민턴</t>
  </si>
  <si>
    <t>요가실, 에어로빅실</t>
  </si>
  <si>
    <t>국민체육센터</t>
  </si>
  <si>
    <t>샤워실, 스피닝 등</t>
  </si>
  <si>
    <t>명지레포츠센터</t>
  </si>
  <si>
    <t>부산환경공단
명지사업소</t>
  </si>
  <si>
    <t>25m×15m
9m×7m</t>
  </si>
  <si>
    <t>헬스,요가,댄스,사우나,
골프연습장</t>
  </si>
  <si>
    <t>삼락생태공원                           게이트볼장</t>
  </si>
  <si>
    <t>20*25</t>
  </si>
  <si>
    <t>화명생태공원                         게이트볼장</t>
  </si>
  <si>
    <t>25mx90m</t>
  </si>
  <si>
    <t>맥도생태공원
 게이트볼장</t>
  </si>
  <si>
    <t>27*22</t>
  </si>
  <si>
    <t>대저생태공원                          게이트볼장</t>
  </si>
  <si>
    <t>문오성처리장
게이트볼장</t>
  </si>
  <si>
    <t>명지환경공원
게이트볼장</t>
  </si>
  <si>
    <t xml:space="preserve"> 16.6 * 36.5</t>
  </si>
  <si>
    <t>남부환경공원
게이트볼장</t>
  </si>
  <si>
    <t>부산환경공단
남부사업소</t>
  </si>
  <si>
    <t>황령산레포츠공원게이트볼장</t>
  </si>
  <si>
    <t>18.9*14</t>
  </si>
  <si>
    <t>동아대학교산하협력단</t>
  </si>
  <si>
    <t>영도구국민체육센터           수영장</t>
  </si>
  <si>
    <t>25m</t>
  </si>
  <si>
    <t>동래구국민체육센터
실내수영장</t>
  </si>
  <si>
    <t>삼락생태공원(수관교
인라인스케이트장)</t>
  </si>
  <si>
    <t>삼락생태공원(중앙광장
인라인스케이트장)</t>
  </si>
  <si>
    <t>기장하수처리장
인라인스케이트장</t>
  </si>
  <si>
    <t>사직종합운동장 궁도장</t>
  </si>
  <si>
    <t>삼락생태공원 국궁장</t>
  </si>
  <si>
    <t>부산지방공단 
스포원</t>
  </si>
  <si>
    <t>부산지방공단
 스포원</t>
  </si>
  <si>
    <t>북구 생활체육회</t>
  </si>
  <si>
    <t>18
35</t>
  </si>
  <si>
    <t>맥도생태공원                   족구장 2면</t>
  </si>
  <si>
    <t>시설관리공단</t>
    <phoneticPr fontId="2" type="noConversion"/>
  </si>
  <si>
    <t>1개소</t>
    <phoneticPr fontId="2" type="noConversion"/>
  </si>
  <si>
    <t>용산 게이트볼장</t>
  </si>
  <si>
    <t>산수 게이트볼장</t>
  </si>
  <si>
    <t>금호 게이트볼장</t>
  </si>
  <si>
    <t>20×22</t>
  </si>
  <si>
    <t>동명 게이트볼장</t>
  </si>
  <si>
    <t>계림 게이트볼장</t>
  </si>
  <si>
    <t>26명</t>
  </si>
  <si>
    <t>수영</t>
  </si>
  <si>
    <t>7레인</t>
  </si>
  <si>
    <t>헬스,요가,합기도</t>
  </si>
  <si>
    <t>울산</t>
    <phoneticPr fontId="2" type="noConversion"/>
  </si>
  <si>
    <t>7140
7140</t>
  </si>
  <si>
    <t>1
1</t>
  </si>
  <si>
    <t>계단식         (콘크리트)</t>
  </si>
  <si>
    <t>축구(인조)</t>
  </si>
  <si>
    <t>현대중공업관리</t>
  </si>
  <si>
    <t>용인시</t>
  </si>
  <si>
    <t>원삼면 죽능리 532 외11</t>
  </si>
  <si>
    <t>용인시축구센터</t>
  </si>
  <si>
    <t>(재)용인시
축구센터</t>
  </si>
  <si>
    <t>천연잔디 2
인조잔디 3</t>
  </si>
  <si>
    <t>FRP</t>
  </si>
  <si>
    <t>죽전동 1003-235일원</t>
  </si>
  <si>
    <t>수지레스피아 축구장</t>
  </si>
  <si>
    <t>용인도시공사</t>
  </si>
  <si>
    <t>주경기장에 
부지면적 포함</t>
  </si>
  <si>
    <t>모현면 일산리 41-13일원</t>
  </si>
  <si>
    <t>모현레스피아 축구장</t>
  </si>
  <si>
    <t>용인시체육회</t>
  </si>
  <si>
    <t>풍덕천동 산13일원</t>
  </si>
  <si>
    <t>수지체육공원 축구장</t>
  </si>
  <si>
    <t>경기도</t>
  </si>
  <si>
    <t>하갈동 127일원</t>
  </si>
  <si>
    <t>기흥레스피아 축구장</t>
  </si>
  <si>
    <t>상현레스피아 축구장</t>
  </si>
  <si>
    <t>둔전체육공원 테니스장</t>
  </si>
  <si>
    <t>누락</t>
  </si>
  <si>
    <t>양지체육공원 테니스장</t>
  </si>
  <si>
    <t>용인레스피아 테니스장</t>
  </si>
  <si>
    <t>기흥테니스장</t>
  </si>
  <si>
    <t>인조잔디(2),
클레이(1)</t>
  </si>
  <si>
    <t>신규</t>
  </si>
  <si>
    <t>시립정구장</t>
  </si>
  <si>
    <t>6면</t>
  </si>
  <si>
    <t>마평동 704</t>
  </si>
  <si>
    <t>용인 실내체육관</t>
  </si>
  <si>
    <t>탁구,농구,배구,
배드민턴,핸드볼</t>
  </si>
  <si>
    <t>시설관리공단(329-3401)</t>
  </si>
  <si>
    <t>헬스및에어로빅장</t>
  </si>
  <si>
    <t>스쿼시</t>
  </si>
  <si>
    <t>동백동 589</t>
  </si>
  <si>
    <t>동백배드민턴장</t>
  </si>
  <si>
    <t>신갈동 402-8</t>
  </si>
  <si>
    <t>기흥배드민턴장</t>
  </si>
  <si>
    <t>풍덕천동 33-1</t>
  </si>
  <si>
    <t>수지배드민턴장</t>
  </si>
  <si>
    <t>죽전동 1003-235</t>
  </si>
  <si>
    <t>수지레스피아
배드민턴장</t>
  </si>
  <si>
    <t>처인구
실내배드민턴장</t>
  </si>
  <si>
    <t>양지게이트볼장</t>
  </si>
  <si>
    <t>박곡리게이트볼장</t>
  </si>
  <si>
    <t>능원게이트볼장</t>
  </si>
  <si>
    <t>호동게이트볼장</t>
  </si>
  <si>
    <t>하갈동게이트볼장</t>
  </si>
  <si>
    <t>구갈동게이트볼장</t>
  </si>
  <si>
    <t>동부 게이트볼장</t>
  </si>
  <si>
    <t>기흥동게이트볼장</t>
  </si>
  <si>
    <t>수지레스피아게이트볼장</t>
  </si>
  <si>
    <t>아크릴</t>
  </si>
  <si>
    <t>강원</t>
    <phoneticPr fontId="2" type="noConversion"/>
  </si>
  <si>
    <t>635백만원</t>
  </si>
  <si>
    <t>701백만원</t>
  </si>
  <si>
    <t>636백만원</t>
  </si>
  <si>
    <t>702백만원</t>
  </si>
  <si>
    <t>강원도</t>
    <phoneticPr fontId="2" type="noConversion"/>
  </si>
  <si>
    <t>강원도
(본청)</t>
    <phoneticPr fontId="2" type="noConversion"/>
  </si>
  <si>
    <t>바이애슬론
경기장</t>
    <phoneticPr fontId="2" type="noConversion"/>
  </si>
  <si>
    <t>4,500
(30사로)</t>
    <phoneticPr fontId="2" type="noConversion"/>
  </si>
  <si>
    <t>국제공인
(IBU)
08.12.1</t>
    <phoneticPr fontId="2" type="noConversion"/>
  </si>
  <si>
    <t>900백만원</t>
    <phoneticPr fontId="2" type="noConversion"/>
  </si>
  <si>
    <t>1,000백만원</t>
    <phoneticPr fontId="2" type="noConversion"/>
  </si>
  <si>
    <t>1,300백만원</t>
    <phoneticPr fontId="2" type="noConversion"/>
  </si>
  <si>
    <t>풋살장</t>
    <phoneticPr fontId="2" type="noConversion"/>
  </si>
  <si>
    <t>영동군</t>
  </si>
  <si>
    <t>추풍령 간이 골프연습장</t>
  </si>
  <si>
    <t>추풍령 중학교내</t>
  </si>
  <si>
    <t>안동시</t>
  </si>
  <si>
    <t>생활체육공원
축구장(4)</t>
  </si>
  <si>
    <t>17mx22m</t>
  </si>
  <si>
    <t>관리실,화장실</t>
  </si>
  <si>
    <t>구미시청소년수련관</t>
  </si>
  <si>
    <t>구미시</t>
  </si>
  <si>
    <t>문화복지타운</t>
  </si>
  <si>
    <t>성주군</t>
  </si>
  <si>
    <t>원평동 964-451</t>
  </si>
  <si>
    <t>성주국민체육센터
수영장</t>
  </si>
  <si>
    <t>구미시설관리공단(451-0701)</t>
  </si>
  <si>
    <t>http://www.gumisisul.or.kr</t>
  </si>
  <si>
    <t>19명</t>
  </si>
  <si>
    <t>2003. 6. 29</t>
  </si>
  <si>
    <t>헬스</t>
  </si>
  <si>
    <t>197.1㎡</t>
  </si>
  <si>
    <t>러닝머신 외 25종</t>
  </si>
  <si>
    <t>월 회원제</t>
  </si>
  <si>
    <t>152.2㎡</t>
  </si>
  <si>
    <t>체육관(배드민턴,테니스,농구)</t>
  </si>
  <si>
    <t>거창군</t>
  </si>
  <si>
    <t>소개</t>
    <phoneticPr fontId="2" type="noConversion"/>
  </si>
  <si>
    <r>
      <t xml:space="preserve">     * 민간체육시설</t>
    </r>
    <r>
      <rPr>
        <sz val="10"/>
        <rFont val="돋움"/>
        <family val="3"/>
        <charset val="129"/>
      </rPr>
      <t>: 체육단체ㆍ사회복지단체ㆍ종교단체ㆍ민간단체 또는 개인이 영리목적이 아닌 일반인의 체육활동 또는 그 기관의 고유목적을 위하여 설치ㆍ운영하는 
                            비영리 체육시설과 개인ㆍ영리 단체 또는 기업에서 영리 목적으로 설치ㆍ운영하는 상업용 체육시설</t>
    </r>
    <phoneticPr fontId="2" type="noConversion"/>
  </si>
  <si>
    <t xml:space="preserve">    *  전문체육시설과 생활체육시설은 "체육시설의 설치ㆍ이용에 관한 법률" 제5조 및 제6조에 따라 구분(설치목적)하고 있으나, 실제는 개방 및 이용행태 등에 따라
        전문체육 또는 생활체육의 용도로 혼재되어 이용되고 있는 시설이 많이 있음</t>
    <phoneticPr fontId="2" type="noConversion"/>
  </si>
  <si>
    <t xml:space="preserve">  </t>
  </si>
  <si>
    <t>장애인체육회: 구기 체육관 포함</t>
  </si>
  <si>
    <t>콘크리트
(고무포장)</t>
    <phoneticPr fontId="2" type="noConversion"/>
  </si>
  <si>
    <t>철골/철근
콘크리트</t>
    <phoneticPr fontId="2" type="noConversion"/>
  </si>
  <si>
    <t>오동근린공원 
실내배드민턴장</t>
    <phoneticPr fontId="2" type="noConversion"/>
  </si>
  <si>
    <t>* 연도별 현황은 전년도 12월31일 기준 작성, 당해연도 1월1일 기준으로 공포</t>
    <phoneticPr fontId="2" type="noConversion"/>
  </si>
  <si>
    <t>부지면적은 주경기장에 포함</t>
    <phoneticPr fontId="2" type="noConversion"/>
  </si>
  <si>
    <t>수련관 내</t>
    <phoneticPr fontId="2" type="noConversion"/>
  </si>
  <si>
    <t xml:space="preserve">    ㅇ 골프장, 골프연습장, 궁도장, 게이트볼장, 농구장, 당구장, 라켓볼장, 럭비풋볼장, 롤러스케이트장, 배구장, 배드민턴장, 벨로드롬, 볼링장, 봅슬레이장, 빙상장, 
        사격장, 세팍타크로장, 수상스키장, 수영장, 무도학원, 무도장, 스쿼시장, 스키장, 승마장, 썰매장, 씨름장, 아이스하키장, 야구장, 양궁장, 역도장, 에어로빅장, 
        요트장, 육상장, 자동차경주장, 조정장, 체력단련장, 체육도장, 체조장, 축구장, 카누장, 탁구장, 테니스장, 펜싱장, 하키장, 핸드볼장, 기타 국내 또는 국제적으로 
        행하여지는 운동종목의 시설로서 문화체육관광부장관이 정하는 것</t>
    <phoneticPr fontId="2" type="noConversion"/>
  </si>
  <si>
    <t>대신면 율촌리 산40</t>
  </si>
  <si>
    <t>삼락생태공원
테니스장</t>
  </si>
  <si>
    <t>은평구민체육센터 
부설</t>
    <phoneticPr fontId="2" type="noConversion"/>
  </si>
  <si>
    <t>위탁
(서초구탁구연합회)</t>
    <phoneticPr fontId="2" type="noConversion"/>
  </si>
  <si>
    <r>
      <t xml:space="preserve">  ㅇ 전문체육시설 </t>
    </r>
    <r>
      <rPr>
        <sz val="10"/>
        <rFont val="돋움"/>
        <family val="3"/>
        <charset val="129"/>
      </rPr>
      <t>: 국내외 경기대회의 개최와 선수훈련 등에 필요한 운동장, 체육관 등 체육시설</t>
    </r>
    <phoneticPr fontId="2" type="noConversion"/>
  </si>
  <si>
    <r>
      <t xml:space="preserve">  ㅇ 생활체육시설</t>
    </r>
    <r>
      <rPr>
        <sz val="10"/>
        <rFont val="돋움"/>
        <family val="3"/>
        <charset val="129"/>
      </rPr>
      <t xml:space="preserve"> : 국민이 거주지와 가까운 곳에서 쉽게 이용할 수 있는 체육시설</t>
    </r>
    <phoneticPr fontId="2" type="noConversion"/>
  </si>
  <si>
    <t>포천종합운동장 보조구장</t>
  </si>
  <si>
    <t>읍내리 게이트볼장</t>
  </si>
  <si>
    <t>달전리 게이트볼장</t>
  </si>
  <si>
    <t>신천리 게이트볼장</t>
  </si>
  <si>
    <t>엄소리 게이트볼장</t>
  </si>
  <si>
    <t>청평리 게이트볼장</t>
  </si>
  <si>
    <t>대성리 게이트볼장</t>
  </si>
  <si>
    <t>삼회리 게이트볼장</t>
  </si>
  <si>
    <t>연하2리 게이트볼장</t>
  </si>
  <si>
    <t>항사리 게이트볼장</t>
  </si>
  <si>
    <t>행현리 게이트볼장</t>
  </si>
  <si>
    <t>적목리 게이트볼장</t>
  </si>
  <si>
    <t>목동 게이트볼장</t>
  </si>
  <si>
    <t>곤명 테니스장</t>
  </si>
  <si>
    <t>351백만원</t>
  </si>
  <si>
    <t>광주광역시도시공사(374-9166)</t>
  </si>
  <si>
    <t>달서구</t>
  </si>
  <si>
    <t>성서산업단지 체육시설 내 
축구장</t>
  </si>
  <si>
    <t>대구시</t>
  </si>
  <si>
    <t>성서산업단지 체육시설 내
테니스장</t>
  </si>
  <si>
    <t>축구장조성에
포함</t>
  </si>
  <si>
    <t xml:space="preserve">달성군 </t>
  </si>
  <si>
    <t>서재문화체육센터</t>
  </si>
  <si>
    <t>자원순환과
(위탁:대구시시설관리공단)</t>
  </si>
  <si>
    <t>농구, 배구, 배드민턴</t>
  </si>
  <si>
    <t>25m×5레인
유아풀장(67㎡)</t>
  </si>
  <si>
    <t xml:space="preserve">헬스장, 에어로빅,요가실, ,
탁구장, 체력측정실 </t>
  </si>
  <si>
    <t>동부여성문화회관
실내수영장</t>
  </si>
  <si>
    <t>www.daegu.go.kr</t>
  </si>
  <si>
    <t>동부여성문화회관</t>
  </si>
  <si>
    <t>여성성인전용</t>
  </si>
  <si>
    <t>달성군</t>
  </si>
  <si>
    <t>5,040백만원</t>
  </si>
  <si>
    <t>팔공산
인라인스케이트장</t>
  </si>
  <si>
    <t xml:space="preserve">팔공산자연공원 내 </t>
  </si>
  <si>
    <t>팔공산 인공암벽장</t>
  </si>
  <si>
    <t>팔공산자연공원
관리사무소</t>
  </si>
  <si>
    <t>환경자원사업소</t>
  </si>
  <si>
    <t>3면</t>
  </si>
  <si>
    <t>2코스 18홀</t>
  </si>
  <si>
    <t>서재문화체육센터  
풋살장</t>
  </si>
  <si>
    <t>서재문화체육센터내</t>
  </si>
  <si>
    <t>서재문화체육센터
족구장</t>
  </si>
  <si>
    <t>"</t>
  </si>
  <si>
    <t>서재문화체육센터
배드민턴장</t>
  </si>
  <si>
    <t>삼락생태공원                   농구장 6면</t>
  </si>
  <si>
    <t>15
35</t>
  </si>
  <si>
    <t>28
24</t>
  </si>
  <si>
    <t>4면
2면</t>
  </si>
  <si>
    <t>삼락생태공원                   배구장 1면</t>
  </si>
  <si>
    <t>삼락생태공원                   사이클연습장</t>
  </si>
  <si>
    <t>8~10</t>
  </si>
  <si>
    <t>삼락생태공원                   파크골프장</t>
  </si>
  <si>
    <t>맥도생태공원                   배드민턴장 3면</t>
  </si>
  <si>
    <t>맥도생태공원                   농구장 2면</t>
  </si>
  <si>
    <t>맥도생태공원                   배구장 2면</t>
  </si>
  <si>
    <t>대저생태공원                   농구장 8면</t>
  </si>
  <si>
    <t>가양축구장</t>
    <phoneticPr fontId="2" type="noConversion"/>
  </si>
  <si>
    <t>관악제2구민운동장</t>
    <phoneticPr fontId="2" type="noConversion"/>
  </si>
  <si>
    <t>관악구
(시설관리공단위탁)</t>
    <phoneticPr fontId="2" type="noConversion"/>
  </si>
  <si>
    <t>목포시</t>
  </si>
  <si>
    <t>오림동123번지</t>
  </si>
  <si>
    <t>목포국제축구센터</t>
  </si>
  <si>
    <t>등받이</t>
  </si>
  <si>
    <t>천안시 백석동 255-1</t>
  </si>
  <si>
    <t>국제필드하키장</t>
  </si>
  <si>
    <t>종합체육시설관리소(041-560-3821)</t>
  </si>
  <si>
    <t>/26</t>
  </si>
  <si>
    <t>용당동 1069</t>
  </si>
  <si>
    <t>목포 시립테니스장</t>
  </si>
  <si>
    <t>목포시 문화체육시설관리사업소(061-270-8369)</t>
  </si>
  <si>
    <t>유상임대(개인)</t>
  </si>
  <si>
    <t>벽돌스라브</t>
  </si>
  <si>
    <t>1000lx</t>
  </si>
  <si>
    <t>목포 시립정구장</t>
  </si>
  <si>
    <t>무상임대(개인)</t>
  </si>
  <si>
    <t>4조</t>
  </si>
  <si>
    <t>상동 349-1</t>
  </si>
  <si>
    <t>목포 시민테니스장</t>
  </si>
  <si>
    <t>철골트러스조</t>
  </si>
  <si>
    <t>부주산테니스장</t>
  </si>
  <si>
    <t>직영(체육시설관리과)</t>
  </si>
  <si>
    <t>앙투카</t>
  </si>
  <si>
    <t>북항환경사업소 테니스장</t>
  </si>
  <si>
    <t>직영(북항환경사업소)</t>
  </si>
  <si>
    <t>진남종합테니스장</t>
  </si>
  <si>
    <t>여수시체육시설관리과</t>
  </si>
  <si>
    <t>하드/클레이</t>
  </si>
  <si>
    <t>우슬 테니스장</t>
  </si>
  <si>
    <t>하드4
클레이2</t>
  </si>
  <si>
    <t>목포실내체육관</t>
  </si>
  <si>
    <t>체육시설관리과</t>
  </si>
  <si>
    <t>종합 회관식</t>
  </si>
  <si>
    <t>배구,농구,핸드볼</t>
  </si>
  <si>
    <t>성금</t>
  </si>
  <si>
    <t>유달 게이트볼장</t>
  </si>
  <si>
    <t>게이트볼협회</t>
  </si>
  <si>
    <t>21＊52m</t>
  </si>
  <si>
    <t>실내 수영장</t>
  </si>
  <si>
    <t>체육시설
관리과</t>
  </si>
  <si>
    <t>목포국제스포츠
클라이밍센터</t>
  </si>
  <si>
    <t>위탁
(산악연맹)</t>
  </si>
  <si>
    <t>계단식
좌석</t>
  </si>
  <si>
    <t>난이도벽4면 스피드벽2면 실내암벽장</t>
  </si>
  <si>
    <t>목포파크골프장</t>
  </si>
  <si>
    <t>위탁(목포시파크골프연합회)</t>
  </si>
  <si>
    <t>부주산 산악자전거
경기장</t>
  </si>
  <si>
    <t>부주산 족구장</t>
  </si>
  <si>
    <t>1</t>
    <phoneticPr fontId="2" type="noConversion"/>
  </si>
  <si>
    <t>2009년말 기준</t>
  </si>
  <si>
    <t>2011년말 기준</t>
  </si>
  <si>
    <t>2012년말 기준</t>
  </si>
  <si>
    <t>2013년말 기준</t>
  </si>
  <si>
    <t>2014년말 기준</t>
  </si>
  <si>
    <t>대전</t>
  </si>
  <si>
    <t>대구</t>
    <phoneticPr fontId="2" type="noConversion"/>
  </si>
  <si>
    <t>소  계</t>
    <phoneticPr fontId="2" type="noConversion"/>
  </si>
  <si>
    <t>동 구</t>
    <phoneticPr fontId="2" type="noConversion"/>
  </si>
  <si>
    <t>율하체육공원
운동장</t>
    <phoneticPr fontId="2" type="noConversion"/>
  </si>
  <si>
    <t>대구시</t>
    <phoneticPr fontId="2" type="noConversion"/>
  </si>
  <si>
    <t>위탁
(동구생활체육회)</t>
    <phoneticPr fontId="2" type="noConversion"/>
  </si>
  <si>
    <t>우레탄</t>
    <phoneticPr fontId="2" type="noConversion"/>
  </si>
  <si>
    <t>인조잔디</t>
    <phoneticPr fontId="2" type="noConversion"/>
  </si>
  <si>
    <t>대구시체육시설관리사무소</t>
    <phoneticPr fontId="2" type="noConversion"/>
  </si>
  <si>
    <t>http://sports.daegu.go.kr</t>
    <phoneticPr fontId="2" type="noConversion"/>
  </si>
  <si>
    <t>체육시설관리사무소</t>
    <phoneticPr fontId="2" type="noConversion"/>
  </si>
  <si>
    <t>천연잔디</t>
    <phoneticPr fontId="2" type="noConversion"/>
  </si>
  <si>
    <t>의자식</t>
    <phoneticPr fontId="2" type="noConversion"/>
  </si>
  <si>
    <t>수성구</t>
    <phoneticPr fontId="2" type="noConversion"/>
  </si>
  <si>
    <t>대흥동 504</t>
    <phoneticPr fontId="2" type="noConversion"/>
  </si>
  <si>
    <t>대구스타디움</t>
    <phoneticPr fontId="2" type="noConversion"/>
  </si>
  <si>
    <t>대구FC프로축구팀</t>
    <phoneticPr fontId="2" type="noConversion"/>
  </si>
  <si>
    <t>철근콘크리트</t>
    <phoneticPr fontId="2" type="noConversion"/>
  </si>
  <si>
    <t>211,490백만원</t>
    <phoneticPr fontId="2" type="noConversion"/>
  </si>
  <si>
    <t>72,110백만원</t>
    <phoneticPr fontId="2" type="noConversion"/>
  </si>
  <si>
    <t>대구스타디움
보조경기장</t>
    <phoneticPr fontId="2" type="noConversion"/>
  </si>
  <si>
    <t>주경기장에
포함</t>
    <phoneticPr fontId="2" type="noConversion"/>
  </si>
  <si>
    <t>7,100백만원</t>
    <phoneticPr fontId="2" type="noConversion"/>
  </si>
  <si>
    <t>1,800∼2,200lux</t>
    <phoneticPr fontId="2" type="noConversion"/>
  </si>
  <si>
    <t>달성군</t>
    <phoneticPr fontId="2" type="noConversion"/>
  </si>
  <si>
    <t>달성종합스포츠파크
주경기장</t>
    <phoneticPr fontId="2" type="noConversion"/>
  </si>
  <si>
    <t>달성군시설관리공단</t>
    <phoneticPr fontId="2" type="noConversion"/>
  </si>
  <si>
    <t>육상진흥센터</t>
    <phoneticPr fontId="2" type="noConversion"/>
  </si>
  <si>
    <t xml:space="preserve">우레탄 </t>
    <phoneticPr fontId="2" type="noConversion"/>
  </si>
  <si>
    <t>인천</t>
    <phoneticPr fontId="2" type="noConversion"/>
  </si>
  <si>
    <t>SK와이번스㈜</t>
    <phoneticPr fontId="2" type="noConversion"/>
  </si>
  <si>
    <t>서구</t>
    <phoneticPr fontId="2" type="noConversion"/>
  </si>
  <si>
    <t>인천아시아드주경기장</t>
    <phoneticPr fontId="2" type="noConversion"/>
  </si>
  <si>
    <t>인천시</t>
    <phoneticPr fontId="2" type="noConversion"/>
  </si>
  <si>
    <t>시설관리공단</t>
    <phoneticPr fontId="2" type="noConversion"/>
  </si>
  <si>
    <t>우레탄</t>
    <phoneticPr fontId="2" type="noConversion"/>
  </si>
  <si>
    <t>천연잔디</t>
    <phoneticPr fontId="2" type="noConversion"/>
  </si>
  <si>
    <t>인천아시아드
보조경기장</t>
    <phoneticPr fontId="2" type="noConversion"/>
  </si>
  <si>
    <t xml:space="preserve"> 광주</t>
    <phoneticPr fontId="2" type="noConversion"/>
  </si>
  <si>
    <t>주경기장에 
포함</t>
    <phoneticPr fontId="2" type="noConversion"/>
  </si>
  <si>
    <t>대전</t>
    <phoneticPr fontId="2" type="noConversion"/>
  </si>
  <si>
    <t>울산</t>
    <phoneticPr fontId="2" type="noConversion"/>
  </si>
  <si>
    <t>소 계</t>
    <phoneticPr fontId="2" type="noConversion"/>
  </si>
  <si>
    <t>중구</t>
    <phoneticPr fontId="2" type="noConversion"/>
  </si>
  <si>
    <t>울산종합운동장</t>
    <phoneticPr fontId="2" type="noConversion"/>
  </si>
  <si>
    <t>울산시</t>
    <phoneticPr fontId="2" type="noConversion"/>
  </si>
  <si>
    <t>시설관리공단</t>
    <phoneticPr fontId="2" type="noConversion"/>
  </si>
  <si>
    <t>우레탄</t>
    <phoneticPr fontId="2" type="noConversion"/>
  </si>
  <si>
    <t>천연잔디</t>
    <phoneticPr fontId="2" type="noConversion"/>
  </si>
  <si>
    <t>울산종합운동장
보조조경기장</t>
    <phoneticPr fontId="2" type="noConversion"/>
  </si>
  <si>
    <t>주경기장에포함</t>
    <phoneticPr fontId="2" type="noConversion"/>
  </si>
  <si>
    <t>인조잔디</t>
    <phoneticPr fontId="2" type="noConversion"/>
  </si>
  <si>
    <t>주경기장에
포함</t>
    <phoneticPr fontId="2" type="noConversion"/>
  </si>
  <si>
    <t>부지면적은
주경기장에 포함</t>
    <phoneticPr fontId="2" type="noConversion"/>
  </si>
  <si>
    <t>북구</t>
    <phoneticPr fontId="2" type="noConversion"/>
  </si>
  <si>
    <t>창평동 391-1번지</t>
    <phoneticPr fontId="2" type="noConversion"/>
  </si>
  <si>
    <t>농소운동장</t>
    <phoneticPr fontId="2" type="noConversion"/>
  </si>
  <si>
    <t>문화공보과(219-7554)</t>
    <phoneticPr fontId="2" type="noConversion"/>
  </si>
  <si>
    <t>bukgu.ulsan.kr</t>
    <phoneticPr fontId="2" type="noConversion"/>
  </si>
  <si>
    <t>원목</t>
    <phoneticPr fontId="2" type="noConversion"/>
  </si>
  <si>
    <t>달천운동장</t>
    <phoneticPr fontId="2" type="noConversion"/>
  </si>
  <si>
    <t>축구장, 육상트랙, 인라인
스케이트장, 다목적구장 등</t>
    <phoneticPr fontId="2" type="noConversion"/>
  </si>
  <si>
    <t>울주군</t>
    <phoneticPr fontId="2" type="noConversion"/>
  </si>
  <si>
    <t>간절곶스포츠파크
운동장</t>
    <phoneticPr fontId="2" type="noConversion"/>
  </si>
  <si>
    <t>울주군시설관리공단</t>
    <phoneticPr fontId="2" type="noConversion"/>
  </si>
  <si>
    <t>천연잔디
인조잔디</t>
    <phoneticPr fontId="2" type="noConversion"/>
  </si>
  <si>
    <t>68
64</t>
    <phoneticPr fontId="2" type="noConversion"/>
  </si>
  <si>
    <t>105
100</t>
    <phoneticPr fontId="2" type="noConversion"/>
  </si>
  <si>
    <t>축구장 3면, 풋살경기장 1면, 
육상트랙</t>
    <phoneticPr fontId="2" type="noConversion"/>
  </si>
  <si>
    <t>경기</t>
    <phoneticPr fontId="2" type="noConversion"/>
  </si>
  <si>
    <t>계</t>
    <phoneticPr fontId="2" type="noConversion"/>
  </si>
  <si>
    <t>수원시</t>
    <phoneticPr fontId="2" type="noConversion"/>
  </si>
  <si>
    <t>의자식</t>
    <phoneticPr fontId="2" type="noConversion"/>
  </si>
  <si>
    <t>철근콘크리트</t>
    <phoneticPr fontId="2" type="noConversion"/>
  </si>
  <si>
    <t>테니스장</t>
    <phoneticPr fontId="2" type="noConversion"/>
  </si>
  <si>
    <t>성남시</t>
    <phoneticPr fontId="2" type="noConversion"/>
  </si>
  <si>
    <t>야탑동 486번지</t>
    <phoneticPr fontId="2" type="noConversion"/>
  </si>
  <si>
    <t>고양시</t>
    <phoneticPr fontId="2" type="noConversion"/>
  </si>
  <si>
    <t>부천시</t>
    <phoneticPr fontId="2" type="noConversion"/>
  </si>
  <si>
    <t>토사</t>
    <phoneticPr fontId="2" type="noConversion"/>
  </si>
  <si>
    <t>계단식</t>
    <phoneticPr fontId="2" type="noConversion"/>
  </si>
  <si>
    <t>-</t>
    <phoneticPr fontId="2" type="noConversion"/>
  </si>
  <si>
    <t>안양시</t>
    <phoneticPr fontId="2" type="noConversion"/>
  </si>
  <si>
    <t>1,500lux</t>
    <phoneticPr fontId="2" type="noConversion"/>
  </si>
  <si>
    <t>남양주시</t>
    <phoneticPr fontId="2" type="noConversion"/>
  </si>
  <si>
    <t>의정부시</t>
    <phoneticPr fontId="2" type="noConversion"/>
  </si>
  <si>
    <t>http://www.ui4u.net/city/html/
division/division08_02.html</t>
    <phoneticPr fontId="2" type="noConversion"/>
  </si>
  <si>
    <t>화성시</t>
    <phoneticPr fontId="2" type="noConversion"/>
  </si>
  <si>
    <t>광주시</t>
    <phoneticPr fontId="2" type="noConversion"/>
  </si>
  <si>
    <t>배드민턴</t>
    <phoneticPr fontId="2" type="noConversion"/>
  </si>
  <si>
    <t>게이트볼</t>
    <phoneticPr fontId="2" type="noConversion"/>
  </si>
  <si>
    <t>이천시</t>
    <phoneticPr fontId="2" type="noConversion"/>
  </si>
  <si>
    <t>족구장</t>
    <phoneticPr fontId="2" type="noConversion"/>
  </si>
  <si>
    <t>대한장애인
체육회</t>
    <phoneticPr fontId="2" type="noConversion"/>
  </si>
  <si>
    <t>대한장애인체육회</t>
    <phoneticPr fontId="2" type="noConversion"/>
  </si>
  <si>
    <t>안성시</t>
    <phoneticPr fontId="2" type="noConversion"/>
  </si>
  <si>
    <t>양주시</t>
    <phoneticPr fontId="2" type="noConversion"/>
  </si>
  <si>
    <t>포천시</t>
    <phoneticPr fontId="2" type="noConversion"/>
  </si>
  <si>
    <t xml:space="preserve"> </t>
    <phoneticPr fontId="2" type="noConversion"/>
  </si>
  <si>
    <t>하남시</t>
    <phoneticPr fontId="2" type="noConversion"/>
  </si>
  <si>
    <t>여주시</t>
    <phoneticPr fontId="2" type="noConversion"/>
  </si>
  <si>
    <t>직영</t>
    <phoneticPr fontId="2" type="noConversion"/>
  </si>
  <si>
    <t>누락 추가</t>
    <phoneticPr fontId="2" type="noConversion"/>
  </si>
  <si>
    <t>과천시</t>
    <phoneticPr fontId="2" type="noConversion"/>
  </si>
  <si>
    <t>관  문  동 3</t>
    <phoneticPr fontId="2" type="noConversion"/>
  </si>
  <si>
    <t>가평군</t>
    <phoneticPr fontId="2" type="noConversion"/>
  </si>
  <si>
    <t>강원</t>
    <phoneticPr fontId="2" type="noConversion"/>
  </si>
  <si>
    <t>소  계</t>
    <phoneticPr fontId="2" type="noConversion"/>
  </si>
  <si>
    <t>춘천도시공사</t>
    <phoneticPr fontId="2" type="noConversion"/>
  </si>
  <si>
    <t>체육시설사업소</t>
    <phoneticPr fontId="2" type="noConversion"/>
  </si>
  <si>
    <t>강릉시</t>
    <phoneticPr fontId="2" type="noConversion"/>
  </si>
  <si>
    <t>체육시설관리사무소</t>
    <phoneticPr fontId="2" type="noConversion"/>
  </si>
  <si>
    <t>충북</t>
    <phoneticPr fontId="2" type="noConversion"/>
  </si>
  <si>
    <t>소  계</t>
    <phoneticPr fontId="2" type="noConversion"/>
  </si>
  <si>
    <t>게이트볼장</t>
    <phoneticPr fontId="2" type="noConversion"/>
  </si>
  <si>
    <t>충남</t>
    <phoneticPr fontId="2" type="noConversion"/>
  </si>
  <si>
    <t>청양군</t>
    <phoneticPr fontId="2" type="noConversion"/>
  </si>
  <si>
    <t>천연잔디</t>
    <phoneticPr fontId="2" type="noConversion"/>
  </si>
  <si>
    <t>홍성군</t>
    <phoneticPr fontId="2" type="noConversion"/>
  </si>
  <si>
    <t>우레탄</t>
    <phoneticPr fontId="2" type="noConversion"/>
  </si>
  <si>
    <t>의자식</t>
    <phoneticPr fontId="2" type="noConversion"/>
  </si>
  <si>
    <t>철근콘크리트</t>
    <phoneticPr fontId="2" type="noConversion"/>
  </si>
  <si>
    <t>테니스장</t>
    <phoneticPr fontId="2" type="noConversion"/>
  </si>
  <si>
    <t>예산군</t>
    <phoneticPr fontId="2" type="noConversion"/>
  </si>
  <si>
    <t>전북</t>
    <phoneticPr fontId="2" type="noConversion"/>
  </si>
  <si>
    <t>소  계</t>
    <phoneticPr fontId="2" type="noConversion"/>
  </si>
  <si>
    <t xml:space="preserve">  </t>
    <phoneticPr fontId="2" type="noConversion"/>
  </si>
  <si>
    <t>전주시</t>
    <phoneticPr fontId="2" type="noConversion"/>
  </si>
  <si>
    <t>덕진동 1가 1220</t>
    <phoneticPr fontId="2" type="noConversion"/>
  </si>
  <si>
    <t xml:space="preserve">전주종합경기장
주경기장 </t>
    <phoneticPr fontId="2" type="noConversion"/>
  </si>
  <si>
    <t>전주시사회체육과</t>
    <phoneticPr fontId="2" type="noConversion"/>
  </si>
  <si>
    <t>www.jeonju.go.kr</t>
    <phoneticPr fontId="2" type="noConversion"/>
  </si>
  <si>
    <t>시설관리공단</t>
    <phoneticPr fontId="2" type="noConversion"/>
  </si>
  <si>
    <t>19명</t>
    <phoneticPr fontId="2" type="noConversion"/>
  </si>
  <si>
    <t>1500 lx</t>
    <phoneticPr fontId="2" type="noConversion"/>
  </si>
  <si>
    <t>월드컵경기장
(보조구장)</t>
    <phoneticPr fontId="2" type="noConversion"/>
  </si>
  <si>
    <t>부지면적은 주 경기장에 포함</t>
    <phoneticPr fontId="2" type="noConversion"/>
  </si>
  <si>
    <t>군산시</t>
    <phoneticPr fontId="2" type="noConversion"/>
  </si>
  <si>
    <t>사정동 164-1</t>
    <phoneticPr fontId="2" type="noConversion"/>
  </si>
  <si>
    <t>월명종합경기장
주경기장</t>
    <phoneticPr fontId="2" type="noConversion"/>
  </si>
  <si>
    <t>체육시설관리과(452-2924)</t>
    <phoneticPr fontId="2" type="noConversion"/>
  </si>
  <si>
    <t>www.gunsan.go.kr</t>
    <phoneticPr fontId="2" type="noConversion"/>
  </si>
  <si>
    <t>시설관리사업소</t>
    <phoneticPr fontId="2" type="noConversion"/>
  </si>
  <si>
    <t>32명</t>
    <phoneticPr fontId="2" type="noConversion"/>
  </si>
  <si>
    <t>진포마라톤,월명마라톤</t>
    <phoneticPr fontId="2" type="noConversion"/>
  </si>
  <si>
    <t>인조잔디</t>
    <phoneticPr fontId="2" type="noConversion"/>
  </si>
  <si>
    <t>계단식</t>
    <phoneticPr fontId="2" type="noConversion"/>
  </si>
  <si>
    <t>익산시</t>
    <phoneticPr fontId="2" type="noConversion"/>
  </si>
  <si>
    <t>팔봉동 435번지</t>
    <phoneticPr fontId="2" type="noConversion"/>
  </si>
  <si>
    <t>익산종합경기장
주경기장</t>
    <phoneticPr fontId="2" type="noConversion"/>
  </si>
  <si>
    <t>문화체육시설관리사업소(840-3559)</t>
    <phoneticPr fontId="2" type="noConversion"/>
  </si>
  <si>
    <t>20명</t>
    <phoneticPr fontId="2" type="noConversion"/>
  </si>
  <si>
    <t>1.2m</t>
    <phoneticPr fontId="2" type="noConversion"/>
  </si>
  <si>
    <t>3,840㎡</t>
    <phoneticPr fontId="2" type="noConversion"/>
  </si>
  <si>
    <t>스텐드. 의자식</t>
    <phoneticPr fontId="2" type="noConversion"/>
  </si>
  <si>
    <t>382백만</t>
    <phoneticPr fontId="2" type="noConversion"/>
  </si>
  <si>
    <t>통합</t>
    <phoneticPr fontId="2" type="noConversion"/>
  </si>
  <si>
    <t>익산종합경기장
보조경기장</t>
    <phoneticPr fontId="2" type="noConversion"/>
  </si>
  <si>
    <t>정읍시</t>
    <phoneticPr fontId="2" type="noConversion"/>
  </si>
  <si>
    <t>상평동 274번지</t>
    <phoneticPr fontId="2" type="noConversion"/>
  </si>
  <si>
    <t>정읍시 공설운동장</t>
    <phoneticPr fontId="2" type="noConversion"/>
  </si>
  <si>
    <t>시설관리사업소(530-7413)</t>
    <phoneticPr fontId="2" type="noConversion"/>
  </si>
  <si>
    <t>www.jeongeup.go.kr</t>
    <phoneticPr fontId="2" type="noConversion"/>
  </si>
  <si>
    <t>17명</t>
    <phoneticPr fontId="2" type="noConversion"/>
  </si>
  <si>
    <t>정읍시축구연합회등</t>
    <phoneticPr fontId="2" type="noConversion"/>
  </si>
  <si>
    <t>1,265백만원</t>
    <phoneticPr fontId="2" type="noConversion"/>
  </si>
  <si>
    <t>5억</t>
    <phoneticPr fontId="2" type="noConversion"/>
  </si>
  <si>
    <t>704백만원</t>
    <phoneticPr fontId="2" type="noConversion"/>
  </si>
  <si>
    <t>200 lx</t>
    <phoneticPr fontId="2" type="noConversion"/>
  </si>
  <si>
    <t xml:space="preserve"> 관리실1</t>
    <phoneticPr fontId="2" type="noConversion"/>
  </si>
  <si>
    <t>위탁</t>
    <phoneticPr fontId="2" type="noConversion"/>
  </si>
  <si>
    <t>남원시</t>
    <phoneticPr fontId="2" type="noConversion"/>
  </si>
  <si>
    <t>월락동 43-7번지</t>
    <phoneticPr fontId="2" type="noConversion"/>
  </si>
  <si>
    <t>남원시 공설운동장</t>
    <phoneticPr fontId="2" type="noConversion"/>
  </si>
  <si>
    <t xml:space="preserve">남원시  </t>
    <phoneticPr fontId="2" type="noConversion"/>
  </si>
  <si>
    <t>공공시설사업소(620-6542)</t>
    <phoneticPr fontId="2" type="noConversion"/>
  </si>
  <si>
    <t>51명</t>
    <phoneticPr fontId="2" type="noConversion"/>
  </si>
  <si>
    <t>남원시 직장축구팀</t>
    <phoneticPr fontId="2" type="noConversion"/>
  </si>
  <si>
    <t>토재 스텐드</t>
    <phoneticPr fontId="2" type="noConversion"/>
  </si>
  <si>
    <t>김제시</t>
    <phoneticPr fontId="2" type="noConversion"/>
  </si>
  <si>
    <t>검산동 산62-1</t>
    <phoneticPr fontId="2" type="noConversion"/>
  </si>
  <si>
    <t>김제시민운동장</t>
    <phoneticPr fontId="2" type="noConversion"/>
  </si>
  <si>
    <t>문화체육시설관리사업소(540-3533)</t>
    <phoneticPr fontId="2" type="noConversion"/>
  </si>
  <si>
    <t>www.egimje.net</t>
    <phoneticPr fontId="2" type="noConversion"/>
  </si>
  <si>
    <t>26명</t>
    <phoneticPr fontId="2" type="noConversion"/>
  </si>
  <si>
    <t>농구장</t>
    <phoneticPr fontId="2" type="noConversion"/>
  </si>
  <si>
    <t>콘크리트바닥</t>
    <phoneticPr fontId="2" type="noConversion"/>
  </si>
  <si>
    <t>배구장</t>
    <phoneticPr fontId="2" type="noConversion"/>
  </si>
  <si>
    <t>진안군</t>
    <phoneticPr fontId="2" type="noConversion"/>
  </si>
  <si>
    <t>군하리 16-3</t>
    <phoneticPr fontId="2" type="noConversion"/>
  </si>
  <si>
    <t>진안공설운동장</t>
    <phoneticPr fontId="2" type="noConversion"/>
  </si>
  <si>
    <t>체육청소년담당(430-2254)</t>
    <phoneticPr fontId="2" type="noConversion"/>
  </si>
  <si>
    <t>1명</t>
    <phoneticPr fontId="2" type="noConversion"/>
  </si>
  <si>
    <t>크레이, 60석,조명탑4</t>
    <phoneticPr fontId="2" type="noConversion"/>
  </si>
  <si>
    <t>진안군청테니스협회</t>
    <phoneticPr fontId="2" type="noConversion"/>
  </si>
  <si>
    <t>게이트볼장</t>
    <phoneticPr fontId="2" type="noConversion"/>
  </si>
  <si>
    <t>휴게시설 1</t>
    <phoneticPr fontId="2" type="noConversion"/>
  </si>
  <si>
    <t>진안게이트볼 협회</t>
    <phoneticPr fontId="2" type="noConversion"/>
  </si>
  <si>
    <t>배트민턴장</t>
    <phoneticPr fontId="2" type="noConversion"/>
  </si>
  <si>
    <t>무주군</t>
    <phoneticPr fontId="2" type="noConversion"/>
  </si>
  <si>
    <t>설천면생활체육공원</t>
    <phoneticPr fontId="2" type="noConversion"/>
  </si>
  <si>
    <t>적상면생활체육공원</t>
    <phoneticPr fontId="2" type="noConversion"/>
  </si>
  <si>
    <t>안성면생활체육공원</t>
    <phoneticPr fontId="2" type="noConversion"/>
  </si>
  <si>
    <t>장수군</t>
    <phoneticPr fontId="2" type="noConversion"/>
  </si>
  <si>
    <t>장수읍 장수리 416</t>
    <phoneticPr fontId="2" type="noConversion"/>
  </si>
  <si>
    <t>장수공설운동장</t>
    <phoneticPr fontId="2" type="noConversion"/>
  </si>
  <si>
    <t>체육시설담당(350-2316)</t>
    <phoneticPr fontId="2" type="noConversion"/>
  </si>
  <si>
    <t>3명</t>
    <phoneticPr fontId="2" type="noConversion"/>
  </si>
  <si>
    <t>의자(본부),계단식</t>
    <phoneticPr fontId="2" type="noConversion"/>
  </si>
  <si>
    <t xml:space="preserve"> </t>
    <phoneticPr fontId="2" type="noConversion"/>
  </si>
  <si>
    <t>장수잔디구장</t>
    <phoneticPr fontId="2" type="noConversion"/>
  </si>
  <si>
    <t>2009
(2014)</t>
    <phoneticPr fontId="2" type="noConversion"/>
  </si>
  <si>
    <t>본부석 신축(연면적,건축면적증)
주로연장조정(800→400)</t>
    <phoneticPr fontId="2" type="noConversion"/>
  </si>
  <si>
    <t>임실군</t>
    <phoneticPr fontId="2" type="noConversion"/>
  </si>
  <si>
    <t>임실군공설운동장</t>
    <phoneticPr fontId="2" type="noConversion"/>
  </si>
  <si>
    <t>공공시설관리사업소</t>
    <phoneticPr fontId="2" type="noConversion"/>
  </si>
  <si>
    <t>순창군</t>
    <phoneticPr fontId="2" type="noConversion"/>
  </si>
  <si>
    <t>순창공설운동장</t>
    <phoneticPr fontId="2" type="noConversion"/>
  </si>
  <si>
    <t>고창군</t>
    <phoneticPr fontId="2" type="noConversion"/>
  </si>
  <si>
    <t>월암리 349</t>
    <phoneticPr fontId="2" type="noConversion"/>
  </si>
  <si>
    <t>고창공설운동장</t>
    <phoneticPr fontId="2" type="noConversion"/>
  </si>
  <si>
    <t>고창군시설관리사업소(560-2702)</t>
    <phoneticPr fontId="2" type="noConversion"/>
  </si>
  <si>
    <t>www.gochang.jeonbuk/</t>
    <phoneticPr fontId="2" type="noConversion"/>
  </si>
  <si>
    <t>체육청소년사업소</t>
    <phoneticPr fontId="2" type="noConversion"/>
  </si>
  <si>
    <t>60명</t>
    <phoneticPr fontId="2" type="noConversion"/>
  </si>
  <si>
    <t>1000 lx</t>
    <phoneticPr fontId="2" type="noConversion"/>
  </si>
  <si>
    <t>테니스장 별도기재</t>
    <phoneticPr fontId="2" type="noConversion"/>
  </si>
  <si>
    <t>국궁장 별도기재</t>
    <phoneticPr fontId="2" type="noConversion"/>
  </si>
  <si>
    <t>부안군</t>
    <phoneticPr fontId="2" type="noConversion"/>
  </si>
  <si>
    <t>부안스포츠파크</t>
    <phoneticPr fontId="2" type="noConversion"/>
  </si>
  <si>
    <t>문화체육시설사업소</t>
    <phoneticPr fontId="2" type="noConversion"/>
  </si>
  <si>
    <t>천연강화고무</t>
    <phoneticPr fontId="2" type="noConversion"/>
  </si>
  <si>
    <t>전남</t>
    <phoneticPr fontId="2" type="noConversion"/>
  </si>
  <si>
    <t>-</t>
    <phoneticPr fontId="2" type="noConversion"/>
  </si>
  <si>
    <t>순천시</t>
    <phoneticPr fontId="2" type="noConversion"/>
  </si>
  <si>
    <t>구례군</t>
    <phoneticPr fontId="2" type="noConversion"/>
  </si>
  <si>
    <t>장흥군</t>
    <phoneticPr fontId="2" type="noConversion"/>
  </si>
  <si>
    <t>해남군</t>
    <phoneticPr fontId="2" type="noConversion"/>
  </si>
  <si>
    <t>경북</t>
    <phoneticPr fontId="2" type="noConversion"/>
  </si>
  <si>
    <t>경남</t>
    <phoneticPr fontId="2" type="noConversion"/>
  </si>
  <si>
    <t>제주</t>
    <phoneticPr fontId="2" type="noConversion"/>
  </si>
  <si>
    <t>대구</t>
    <phoneticPr fontId="2" type="noConversion"/>
  </si>
  <si>
    <t>토사</t>
    <phoneticPr fontId="2" type="noConversion"/>
  </si>
  <si>
    <t>철근콘크리트조</t>
    <phoneticPr fontId="2" type="noConversion"/>
  </si>
  <si>
    <t>대구시</t>
    <phoneticPr fontId="2" type="noConversion"/>
  </si>
  <si>
    <t>계단식</t>
    <phoneticPr fontId="2" type="noConversion"/>
  </si>
  <si>
    <t>인조잔디</t>
    <phoneticPr fontId="2" type="noConversion"/>
  </si>
  <si>
    <t>인천</t>
    <phoneticPr fontId="2" type="noConversion"/>
  </si>
  <si>
    <t>소  계</t>
    <phoneticPr fontId="2" type="noConversion"/>
  </si>
  <si>
    <t>중구</t>
    <phoneticPr fontId="2" type="noConversion"/>
  </si>
  <si>
    <t>인조잔디</t>
    <phoneticPr fontId="2" type="noConversion"/>
  </si>
  <si>
    <t>계단식</t>
    <phoneticPr fontId="2" type="noConversion"/>
  </si>
  <si>
    <t>콘크리트</t>
    <phoneticPr fontId="2" type="noConversion"/>
  </si>
  <si>
    <t>인천시</t>
    <phoneticPr fontId="2" type="noConversion"/>
  </si>
  <si>
    <t>천연잔디</t>
    <phoneticPr fontId="2" type="noConversion"/>
  </si>
  <si>
    <t>콘크리트</t>
    <phoneticPr fontId="2" type="noConversion"/>
  </si>
  <si>
    <t>연수구</t>
    <phoneticPr fontId="2" type="noConversion"/>
  </si>
  <si>
    <t>인천시</t>
    <phoneticPr fontId="2" type="noConversion"/>
  </si>
  <si>
    <t>광주</t>
    <phoneticPr fontId="2" type="noConversion"/>
  </si>
  <si>
    <t>동구</t>
    <phoneticPr fontId="2" type="noConversion"/>
  </si>
  <si>
    <t>서구</t>
    <phoneticPr fontId="2" type="noConversion"/>
  </si>
  <si>
    <t>콘크리트</t>
    <phoneticPr fontId="2" type="noConversion"/>
  </si>
  <si>
    <t>광주시</t>
    <phoneticPr fontId="2" type="noConversion"/>
  </si>
  <si>
    <t>토사</t>
    <phoneticPr fontId="2" type="noConversion"/>
  </si>
  <si>
    <t>대전</t>
    <phoneticPr fontId="2" type="noConversion"/>
  </si>
  <si>
    <t>소  계</t>
    <phoneticPr fontId="2" type="noConversion"/>
  </si>
  <si>
    <t xml:space="preserve">중구 </t>
    <phoneticPr fontId="2" type="noConversion"/>
  </si>
  <si>
    <t>사정동 산1</t>
    <phoneticPr fontId="2" type="noConversion"/>
  </si>
  <si>
    <t>사정축구장</t>
    <phoneticPr fontId="2" type="noConversion"/>
  </si>
  <si>
    <t>대전시</t>
    <phoneticPr fontId="2" type="noConversion"/>
  </si>
  <si>
    <t>공원관리사무소</t>
    <phoneticPr fontId="2" type="noConversion"/>
  </si>
  <si>
    <t>-</t>
    <phoneticPr fontId="2" type="noConversion"/>
  </si>
  <si>
    <t>산서축구장</t>
    <phoneticPr fontId="2" type="noConversion"/>
  </si>
  <si>
    <t>산성동주민센터</t>
    <phoneticPr fontId="2" type="noConversion"/>
  </si>
  <si>
    <t>서구</t>
    <phoneticPr fontId="2" type="noConversion"/>
  </si>
  <si>
    <t>갈마공원
축구장</t>
    <phoneticPr fontId="2" type="noConversion"/>
  </si>
  <si>
    <t>서구청</t>
    <phoneticPr fontId="2" type="noConversion"/>
  </si>
  <si>
    <t>월평축구장</t>
    <phoneticPr fontId="2" type="noConversion"/>
  </si>
  <si>
    <t>상수도사업본부</t>
    <phoneticPr fontId="2" type="noConversion"/>
  </si>
  <si>
    <t>관저체육공원
운동장</t>
    <phoneticPr fontId="2" type="noConversion"/>
  </si>
  <si>
    <t>옥녀봉체육공원 축구장</t>
    <phoneticPr fontId="2" type="noConversion"/>
  </si>
  <si>
    <t>위탁관리
㈜대전시티즌</t>
    <phoneticPr fontId="2" type="noConversion"/>
  </si>
  <si>
    <t>다목적구장,
인공암벽</t>
    <phoneticPr fontId="2" type="noConversion"/>
  </si>
  <si>
    <t>유성구</t>
    <phoneticPr fontId="2" type="noConversion"/>
  </si>
  <si>
    <t>노은동 270</t>
    <phoneticPr fontId="2" type="noConversion"/>
  </si>
  <si>
    <t>대전월드컵경기장</t>
    <phoneticPr fontId="2" type="noConversion"/>
  </si>
  <si>
    <t>의자식</t>
    <phoneticPr fontId="2" type="noConversion"/>
  </si>
  <si>
    <t>철골철근
콘크리트</t>
    <phoneticPr fontId="2" type="noConversion"/>
  </si>
  <si>
    <t>2개소(340개)</t>
    <phoneticPr fontId="2" type="noConversion"/>
  </si>
  <si>
    <t>2,500lux</t>
    <phoneticPr fontId="2" type="noConversion"/>
  </si>
  <si>
    <t>수영장,에어로빅장,체력단련장</t>
    <phoneticPr fontId="2" type="noConversion"/>
  </si>
  <si>
    <t>6레인</t>
    <phoneticPr fontId="2" type="noConversion"/>
  </si>
  <si>
    <t>위탁</t>
    <phoneticPr fontId="2" type="noConversion"/>
  </si>
  <si>
    <t>보조경기장</t>
    <phoneticPr fontId="2" type="noConversion"/>
  </si>
  <si>
    <t>직영</t>
    <phoneticPr fontId="2" type="noConversion"/>
  </si>
  <si>
    <t>수영장, 체력단련장, 에어로빅장</t>
    <phoneticPr fontId="2" type="noConversion"/>
  </si>
  <si>
    <t>대전월드컵경기장
보조경기장</t>
    <phoneticPr fontId="2" type="noConversion"/>
  </si>
  <si>
    <t>철근콘크리트</t>
    <phoneticPr fontId="2" type="noConversion"/>
  </si>
  <si>
    <t>교육원축구장</t>
    <phoneticPr fontId="2" type="noConversion"/>
  </si>
  <si>
    <t>공무원교육원</t>
    <phoneticPr fontId="2" type="noConversion"/>
  </si>
  <si>
    <t>대덕구</t>
    <phoneticPr fontId="2" type="noConversion"/>
  </si>
  <si>
    <t>신탄신축구장</t>
    <phoneticPr fontId="2" type="noConversion"/>
  </si>
  <si>
    <t>을미기공원
축구장</t>
    <phoneticPr fontId="2" type="noConversion"/>
  </si>
  <si>
    <t>송촌축구장</t>
    <phoneticPr fontId="2" type="noConversion"/>
  </si>
  <si>
    <t>덕암축구센터</t>
    <phoneticPr fontId="2" type="noConversion"/>
  </si>
  <si>
    <t>시설관리공단</t>
    <phoneticPr fontId="2" type="noConversion"/>
  </si>
  <si>
    <t>울산</t>
    <phoneticPr fontId="2" type="noConversion"/>
  </si>
  <si>
    <t>함월구민운동장</t>
    <phoneticPr fontId="2" type="noConversion"/>
  </si>
  <si>
    <t>태화 십리대밭
축구장</t>
    <phoneticPr fontId="2" type="noConversion"/>
  </si>
  <si>
    <t>남구</t>
    <phoneticPr fontId="2" type="noConversion"/>
  </si>
  <si>
    <t>옥동 산5번지</t>
    <phoneticPr fontId="2" type="noConversion"/>
  </si>
  <si>
    <t>문수축구경기장</t>
    <phoneticPr fontId="2" type="noConversion"/>
  </si>
  <si>
    <t>울산시</t>
    <phoneticPr fontId="2" type="noConversion"/>
  </si>
  <si>
    <t>의자식         (플라스틱)</t>
    <phoneticPr fontId="2" type="noConversion"/>
  </si>
  <si>
    <t>P.c +
철근콘크리트</t>
    <phoneticPr fontId="2" type="noConversion"/>
  </si>
  <si>
    <t>3,520백만원</t>
    <phoneticPr fontId="2" type="noConversion"/>
  </si>
  <si>
    <t>2,000LX</t>
    <phoneticPr fontId="2" type="noConversion"/>
  </si>
  <si>
    <t>축구(천연잔디)</t>
    <phoneticPr fontId="2" type="noConversion"/>
  </si>
  <si>
    <t>선수탈의실,관람석</t>
    <phoneticPr fontId="2" type="noConversion"/>
  </si>
  <si>
    <t>육상</t>
    <phoneticPr fontId="2" type="noConversion"/>
  </si>
  <si>
    <t>200m트랙</t>
    <phoneticPr fontId="2" type="noConversion"/>
  </si>
  <si>
    <t>문수축구경기장
보조경기장</t>
    <phoneticPr fontId="2" type="noConversion"/>
  </si>
  <si>
    <t>게단식
(콘크리트)</t>
    <phoneticPr fontId="2" type="noConversion"/>
  </si>
  <si>
    <t>주경기장에
 포함</t>
    <phoneticPr fontId="2" type="noConversion"/>
  </si>
  <si>
    <t>부지면적은 주경기장에 포함</t>
    <phoneticPr fontId="2" type="noConversion"/>
  </si>
  <si>
    <t>선암수변공원
축구장</t>
    <phoneticPr fontId="2" type="noConversion"/>
  </si>
  <si>
    <t>남구도시관리공단</t>
    <phoneticPr fontId="2" type="noConversion"/>
  </si>
  <si>
    <t>성암근린공원
축구장</t>
    <phoneticPr fontId="2" type="noConversion"/>
  </si>
  <si>
    <t>다목적운동장 1면, 
주차장 등</t>
    <phoneticPr fontId="2" type="noConversion"/>
  </si>
  <si>
    <t>장생포다목적구장</t>
    <phoneticPr fontId="2" type="noConversion"/>
  </si>
  <si>
    <t>다목적운동장
(야구, 족구 겸용)</t>
    <phoneticPr fontId="2" type="noConversion"/>
  </si>
  <si>
    <t>동구</t>
    <phoneticPr fontId="2" type="noConversion"/>
  </si>
  <si>
    <t>서부시민운동장</t>
    <phoneticPr fontId="2" type="noConversion"/>
  </si>
  <si>
    <t>위탁
(현대중공업)</t>
    <phoneticPr fontId="2" type="noConversion"/>
  </si>
  <si>
    <t>테니스장 4, 족구장 2, 농구장 1</t>
    <phoneticPr fontId="2" type="noConversion"/>
  </si>
  <si>
    <t>동구</t>
    <phoneticPr fontId="2" type="noConversion"/>
  </si>
  <si>
    <t>히딩크 드림필드 구장</t>
    <phoneticPr fontId="2" type="noConversion"/>
  </si>
  <si>
    <t>인조잔디</t>
    <phoneticPr fontId="2" type="noConversion"/>
  </si>
  <si>
    <t>의자식
(플라스틱)</t>
    <phoneticPr fontId="2" type="noConversion"/>
  </si>
  <si>
    <t>철근콘크리트</t>
    <phoneticPr fontId="2" type="noConversion"/>
  </si>
  <si>
    <t>풋살장 1면, 족구장 2면</t>
    <phoneticPr fontId="2" type="noConversion"/>
  </si>
  <si>
    <t>북구</t>
    <phoneticPr fontId="2" type="noConversion"/>
  </si>
  <si>
    <t>창평동 391-1번지</t>
    <phoneticPr fontId="2" type="noConversion"/>
  </si>
  <si>
    <t>농소운동장
축구장</t>
    <phoneticPr fontId="2" type="noConversion"/>
  </si>
  <si>
    <t>계단식         (콘크리트)</t>
    <phoneticPr fontId="2" type="noConversion"/>
  </si>
  <si>
    <t>본부석
(철근콘크리트)</t>
    <phoneticPr fontId="2" type="noConversion"/>
  </si>
  <si>
    <t>축구장(마사)</t>
    <phoneticPr fontId="2" type="noConversion"/>
  </si>
  <si>
    <t>직영</t>
    <phoneticPr fontId="2" type="noConversion"/>
  </si>
  <si>
    <t>게이트볼장</t>
    <phoneticPr fontId="2" type="noConversion"/>
  </si>
  <si>
    <t>게이트볼연합회</t>
    <phoneticPr fontId="2" type="noConversion"/>
  </si>
  <si>
    <t>족구장</t>
    <phoneticPr fontId="2" type="noConversion"/>
  </si>
  <si>
    <t>육상경기장1면</t>
    <phoneticPr fontId="2" type="noConversion"/>
  </si>
  <si>
    <t>양정생활체육공원
축구장</t>
    <phoneticPr fontId="2" type="noConversion"/>
  </si>
  <si>
    <t>계단식</t>
    <phoneticPr fontId="2" type="noConversion"/>
  </si>
  <si>
    <t>효문운동장
축구장</t>
    <phoneticPr fontId="2" type="noConversion"/>
  </si>
  <si>
    <t>무룡운동장</t>
    <phoneticPr fontId="2" type="noConversion"/>
  </si>
  <si>
    <t>축구장1면</t>
    <phoneticPr fontId="2" type="noConversion"/>
  </si>
  <si>
    <t>달천운동장</t>
    <phoneticPr fontId="2" type="noConversion"/>
  </si>
  <si>
    <t>부지면적은 
육상경기장 포함</t>
    <phoneticPr fontId="2" type="noConversion"/>
  </si>
  <si>
    <t>울주군</t>
    <phoneticPr fontId="2" type="noConversion"/>
  </si>
  <si>
    <t>온산읍 덕신리 986-1</t>
    <phoneticPr fontId="2" type="noConversion"/>
  </si>
  <si>
    <t>온산운동장</t>
    <phoneticPr fontId="2" type="noConversion"/>
  </si>
  <si>
    <t>울주군 시설관리공단</t>
    <phoneticPr fontId="2" type="noConversion"/>
  </si>
  <si>
    <t>기반조성
상태</t>
    <phoneticPr fontId="2" type="noConversion"/>
  </si>
  <si>
    <t>축구장 1면, 테니스장
 4면, 배구장 2면</t>
    <phoneticPr fontId="2" type="noConversion"/>
  </si>
  <si>
    <t>범서생활체육공원
축구장</t>
    <phoneticPr fontId="2" type="noConversion"/>
  </si>
  <si>
    <t>계단식
(콘크리트)</t>
    <phoneticPr fontId="2" type="noConversion"/>
  </si>
  <si>
    <t>배드민턴장 1, 농구장 1,족구장 1면 등</t>
    <phoneticPr fontId="2" type="noConversion"/>
  </si>
  <si>
    <t>서생체육공원
축구장</t>
    <phoneticPr fontId="2" type="noConversion"/>
  </si>
  <si>
    <t>축구장1면 
외5개시설</t>
    <phoneticPr fontId="2" type="noConversion"/>
  </si>
  <si>
    <t>두서화랑체육공원
축구장</t>
    <phoneticPr fontId="2" type="noConversion"/>
  </si>
  <si>
    <t>족구장/배구장2면
게이트볼장1면</t>
    <phoneticPr fontId="2" type="noConversion"/>
  </si>
  <si>
    <t>간절곶 스포츠파크
축구장</t>
    <phoneticPr fontId="2" type="noConversion"/>
  </si>
  <si>
    <t>천연잔디1면
인조잔디2면</t>
    <phoneticPr fontId="2" type="noConversion"/>
  </si>
  <si>
    <t>68(천연)
64(인조)</t>
    <phoneticPr fontId="2" type="noConversion"/>
  </si>
  <si>
    <t>105(천연)
100(인조)</t>
    <phoneticPr fontId="2" type="noConversion"/>
  </si>
  <si>
    <t>축구장3면,풋살경기장1면,육상트랙</t>
    <phoneticPr fontId="2" type="noConversion"/>
  </si>
  <si>
    <t>언양수질개선사업소
축구장</t>
    <phoneticPr fontId="2" type="noConversion"/>
  </si>
  <si>
    <t>울산시</t>
    <phoneticPr fontId="2" type="noConversion"/>
  </si>
  <si>
    <t>환경시설관리공사</t>
    <phoneticPr fontId="2" type="noConversion"/>
  </si>
  <si>
    <t>굴화수질개선사업소
축구장</t>
    <phoneticPr fontId="2" type="noConversion"/>
  </si>
  <si>
    <t>굴화수질개선사업소</t>
    <phoneticPr fontId="2" type="noConversion"/>
  </si>
  <si>
    <t>온양체육공원
축구장</t>
    <phoneticPr fontId="2" type="noConversion"/>
  </si>
  <si>
    <t>축구장1면,풋살1면,
족구장2면,육상트랙,
야외휴게시설 등</t>
    <phoneticPr fontId="2" type="noConversion"/>
  </si>
  <si>
    <t>상북운동장</t>
    <phoneticPr fontId="2" type="noConversion"/>
  </si>
  <si>
    <t>축구장 1, 풋살장 1,
족구장 1 등</t>
    <phoneticPr fontId="2" type="noConversion"/>
  </si>
  <si>
    <t>대암체육공원
축구장</t>
    <phoneticPr fontId="2" type="noConversion"/>
  </si>
  <si>
    <t>축구장1면, 다목적
구장1면 등</t>
    <phoneticPr fontId="2" type="noConversion"/>
  </si>
  <si>
    <t>웅촌운동장</t>
    <phoneticPr fontId="2" type="noConversion"/>
  </si>
  <si>
    <t>삼동면민운동장</t>
    <phoneticPr fontId="2" type="noConversion"/>
  </si>
  <si>
    <t>청량운동장</t>
    <phoneticPr fontId="2" type="noConversion"/>
  </si>
  <si>
    <t>축구장1면, 
다목적구장 1면</t>
    <phoneticPr fontId="2" type="noConversion"/>
  </si>
  <si>
    <t>세종</t>
    <phoneticPr fontId="2" type="noConversion"/>
  </si>
  <si>
    <t>소  계</t>
    <phoneticPr fontId="2" type="noConversion"/>
  </si>
  <si>
    <t>경기</t>
    <phoneticPr fontId="2" type="noConversion"/>
  </si>
  <si>
    <t>계</t>
    <phoneticPr fontId="2" type="noConversion"/>
  </si>
  <si>
    <t>주경기장 포함</t>
    <phoneticPr fontId="2" type="noConversion"/>
  </si>
  <si>
    <t>직영</t>
    <phoneticPr fontId="2" type="noConversion"/>
  </si>
  <si>
    <t>의자식</t>
    <phoneticPr fontId="2" type="noConversion"/>
  </si>
  <si>
    <t>시설관리공단</t>
    <phoneticPr fontId="2" type="noConversion"/>
  </si>
  <si>
    <t>철근콘크리트</t>
    <phoneticPr fontId="2" type="noConversion"/>
  </si>
  <si>
    <t>자유공원
축구장</t>
    <phoneticPr fontId="2" type="noConversion"/>
  </si>
  <si>
    <t>평택시</t>
    <phoneticPr fontId="2" type="noConversion"/>
  </si>
  <si>
    <t>-</t>
    <phoneticPr fontId="2" type="noConversion"/>
  </si>
  <si>
    <t xml:space="preserve"> </t>
    <phoneticPr fontId="2" type="noConversion"/>
  </si>
  <si>
    <t>화성시</t>
    <phoneticPr fontId="2" type="noConversion"/>
  </si>
  <si>
    <t>철근콘크리트조</t>
    <phoneticPr fontId="2" type="noConversion"/>
  </si>
  <si>
    <t>스탠드</t>
    <phoneticPr fontId="2" type="noConversion"/>
  </si>
  <si>
    <t>구리시</t>
    <phoneticPr fontId="2" type="noConversion"/>
  </si>
  <si>
    <t>위탁
(구리도시공사)</t>
    <phoneticPr fontId="2" type="noConversion"/>
  </si>
  <si>
    <t>신규 추가</t>
    <phoneticPr fontId="2" type="noConversion"/>
  </si>
  <si>
    <t>오산시</t>
    <phoneticPr fontId="2" type="noConversion"/>
  </si>
  <si>
    <t>하남시</t>
    <phoneticPr fontId="2" type="noConversion"/>
  </si>
  <si>
    <t>국민체육
진흥공단</t>
    <phoneticPr fontId="2" type="noConversion"/>
  </si>
  <si>
    <t>여주시</t>
    <phoneticPr fontId="2" type="noConversion"/>
  </si>
  <si>
    <t>연천군</t>
    <phoneticPr fontId="2" type="noConversion"/>
  </si>
  <si>
    <t>강원</t>
    <phoneticPr fontId="2" type="noConversion"/>
  </si>
  <si>
    <t>강릉시</t>
    <phoneticPr fontId="2" type="noConversion"/>
  </si>
  <si>
    <t>야외</t>
    <phoneticPr fontId="2" type="noConversion"/>
  </si>
  <si>
    <t>동해시</t>
    <phoneticPr fontId="2" type="noConversion"/>
  </si>
  <si>
    <t>삼척시</t>
    <phoneticPr fontId="2" type="noConversion"/>
  </si>
  <si>
    <t>충북</t>
    <phoneticPr fontId="2" type="noConversion"/>
  </si>
  <si>
    <t>청주시</t>
    <phoneticPr fontId="2" type="noConversion"/>
  </si>
  <si>
    <t>마사토</t>
    <phoneticPr fontId="2" type="noConversion"/>
  </si>
  <si>
    <t>충주시</t>
    <phoneticPr fontId="2" type="noConversion"/>
  </si>
  <si>
    <t>제천시</t>
    <phoneticPr fontId="2" type="noConversion"/>
  </si>
  <si>
    <t>보은군</t>
    <phoneticPr fontId="2" type="noConversion"/>
  </si>
  <si>
    <t>보은군
시설관리사업소</t>
    <phoneticPr fontId="2" type="noConversion"/>
  </si>
  <si>
    <t>증평군</t>
    <phoneticPr fontId="2" type="noConversion"/>
  </si>
  <si>
    <t>진천군</t>
    <phoneticPr fontId="2" type="noConversion"/>
  </si>
  <si>
    <t>괴산군</t>
    <phoneticPr fontId="2" type="noConversion"/>
  </si>
  <si>
    <t>음성군</t>
    <phoneticPr fontId="2" type="noConversion"/>
  </si>
  <si>
    <t>단양군</t>
    <phoneticPr fontId="2" type="noConversion"/>
  </si>
  <si>
    <t>충남</t>
    <phoneticPr fontId="2" type="noConversion"/>
  </si>
  <si>
    <t>천안시</t>
    <phoneticPr fontId="2" type="noConversion"/>
  </si>
  <si>
    <t>아산시</t>
    <phoneticPr fontId="2" type="noConversion"/>
  </si>
  <si>
    <t>서산시</t>
    <phoneticPr fontId="2" type="noConversion"/>
  </si>
  <si>
    <t>논산시</t>
    <phoneticPr fontId="2" type="noConversion"/>
  </si>
  <si>
    <t>계룡시</t>
    <phoneticPr fontId="2" type="noConversion"/>
  </si>
  <si>
    <t>당진시</t>
    <phoneticPr fontId="2" type="noConversion"/>
  </si>
  <si>
    <t>철골조</t>
    <phoneticPr fontId="2" type="noConversion"/>
  </si>
  <si>
    <t>금산군</t>
    <phoneticPr fontId="2" type="noConversion"/>
  </si>
  <si>
    <t>전주시
시설관리공단</t>
    <phoneticPr fontId="2" type="noConversion"/>
  </si>
  <si>
    <t>주 경기장에 포함</t>
    <phoneticPr fontId="2" type="noConversion"/>
  </si>
  <si>
    <t>인조잔디</t>
    <phoneticPr fontId="2" type="noConversion"/>
  </si>
  <si>
    <t>클레이</t>
    <phoneticPr fontId="2" type="noConversion"/>
  </si>
  <si>
    <t>경북</t>
    <phoneticPr fontId="2" type="noConversion"/>
  </si>
  <si>
    <t>소  계</t>
    <phoneticPr fontId="2" type="noConversion"/>
  </si>
  <si>
    <t>막구조</t>
    <phoneticPr fontId="2" type="noConversion"/>
  </si>
  <si>
    <t>상주시</t>
    <phoneticPr fontId="2" type="noConversion"/>
  </si>
  <si>
    <t>문경시</t>
    <phoneticPr fontId="2" type="noConversion"/>
  </si>
  <si>
    <t>창원시</t>
    <phoneticPr fontId="2" type="noConversion"/>
  </si>
  <si>
    <t>실외</t>
    <phoneticPr fontId="2" type="noConversion"/>
  </si>
  <si>
    <t>게이트볼장</t>
    <phoneticPr fontId="2" type="noConversion"/>
  </si>
  <si>
    <t>김해시</t>
    <phoneticPr fontId="2" type="noConversion"/>
  </si>
  <si>
    <t>거제시</t>
    <phoneticPr fontId="2" type="noConversion"/>
  </si>
  <si>
    <t>고성군</t>
    <phoneticPr fontId="2" type="noConversion"/>
  </si>
  <si>
    <t>거창군</t>
    <phoneticPr fontId="2" type="noConversion"/>
  </si>
  <si>
    <t>합천군</t>
    <phoneticPr fontId="2" type="noConversion"/>
  </si>
  <si>
    <t>제주</t>
    <phoneticPr fontId="2" type="noConversion"/>
  </si>
  <si>
    <t>제주시</t>
    <phoneticPr fontId="2" type="noConversion"/>
  </si>
  <si>
    <t>제주특별
자 치 도</t>
    <phoneticPr fontId="2" type="noConversion"/>
  </si>
  <si>
    <t>서귀포시</t>
    <phoneticPr fontId="2" type="noConversion"/>
  </si>
  <si>
    <t>목재</t>
    <phoneticPr fontId="2" type="noConversion"/>
  </si>
  <si>
    <t>체육시설관리
사업소</t>
    <phoneticPr fontId="2" type="noConversion"/>
  </si>
  <si>
    <t>대구</t>
    <phoneticPr fontId="2" type="noConversion"/>
  </si>
  <si>
    <t>안심 하키장</t>
    <phoneticPr fontId="2" type="noConversion"/>
  </si>
  <si>
    <t>대구시</t>
    <phoneticPr fontId="2" type="noConversion"/>
  </si>
  <si>
    <t>대구환경공단
(동부사업소)</t>
    <phoneticPr fontId="2" type="noConversion"/>
  </si>
  <si>
    <t>야외 계단식</t>
    <phoneticPr fontId="2" type="noConversion"/>
  </si>
  <si>
    <t>인천</t>
    <phoneticPr fontId="2" type="noConversion"/>
  </si>
  <si>
    <t>연수구</t>
    <phoneticPr fontId="2" type="noConversion"/>
  </si>
  <si>
    <t>선학하키경기장</t>
    <phoneticPr fontId="2" type="noConversion"/>
  </si>
  <si>
    <t>인천시</t>
    <phoneticPr fontId="2" type="noConversion"/>
  </si>
  <si>
    <t>위탁
(인천시체육회)</t>
    <phoneticPr fontId="2" type="noConversion"/>
  </si>
  <si>
    <t>경기</t>
    <phoneticPr fontId="2" type="noConversion"/>
  </si>
  <si>
    <t>계</t>
    <phoneticPr fontId="2" type="noConversion"/>
  </si>
  <si>
    <t xml:space="preserve">성남시      </t>
    <phoneticPr fontId="2" type="noConversion"/>
  </si>
  <si>
    <t>성남동3110</t>
    <phoneticPr fontId="2" type="noConversion"/>
  </si>
  <si>
    <t>성남 하키장</t>
    <phoneticPr fontId="2" type="noConversion"/>
  </si>
  <si>
    <t>성남시</t>
    <phoneticPr fontId="2" type="noConversion"/>
  </si>
  <si>
    <t>종합운동장관리사무소031)729-5870</t>
    <phoneticPr fontId="2" type="noConversion"/>
  </si>
  <si>
    <t>성남도시개발공사</t>
    <phoneticPr fontId="2" type="noConversion"/>
  </si>
  <si>
    <t>종합운동장내 위치</t>
    <phoneticPr fontId="2" type="noConversion"/>
  </si>
  <si>
    <t>고양시</t>
    <phoneticPr fontId="2" type="noConversion"/>
  </si>
  <si>
    <t>성석동 
1305-41</t>
    <phoneticPr fontId="2" type="noConversion"/>
  </si>
  <si>
    <t>신일산 배수지
인라인하키장</t>
    <phoneticPr fontId="2" type="noConversion"/>
  </si>
  <si>
    <t>고양
도시관리공사</t>
    <phoneticPr fontId="2" type="noConversion"/>
  </si>
  <si>
    <t>P.E MAT</t>
    <phoneticPr fontId="2" type="noConversion"/>
  </si>
  <si>
    <t>포천체육공원 부지 내</t>
    <phoneticPr fontId="2" type="noConversion"/>
  </si>
  <si>
    <t>합정레포츠
하키장</t>
    <phoneticPr fontId="2" type="noConversion"/>
  </si>
  <si>
    <t>소 계</t>
    <phoneticPr fontId="2" type="noConversion"/>
  </si>
  <si>
    <t>춘천시</t>
    <phoneticPr fontId="2" type="noConversion"/>
  </si>
  <si>
    <t>삼천동 83-2</t>
    <phoneticPr fontId="2" type="noConversion"/>
  </si>
  <si>
    <t>하키장</t>
    <phoneticPr fontId="2" type="noConversion"/>
  </si>
  <si>
    <t>스텐드 5단</t>
    <phoneticPr fontId="2" type="noConversion"/>
  </si>
  <si>
    <t>1996
(2008)</t>
    <phoneticPr fontId="2" type="noConversion"/>
  </si>
  <si>
    <t>975백만원</t>
    <phoneticPr fontId="2" type="noConversion"/>
  </si>
  <si>
    <t>480백만원</t>
    <phoneticPr fontId="2" type="noConversion"/>
  </si>
  <si>
    <t>보조경기장</t>
    <phoneticPr fontId="2" type="noConversion"/>
  </si>
  <si>
    <t>동해종합운동장
필드하키장</t>
    <phoneticPr fontId="2" type="noConversion"/>
  </si>
  <si>
    <t>철재구조물
(조립식)</t>
    <phoneticPr fontId="2" type="noConversion"/>
  </si>
  <si>
    <t>충북</t>
    <phoneticPr fontId="2" type="noConversion"/>
  </si>
  <si>
    <t>충남</t>
    <phoneticPr fontId="2" type="noConversion"/>
  </si>
  <si>
    <t>아산시</t>
    <phoneticPr fontId="2" type="noConversion"/>
  </si>
  <si>
    <t>전남</t>
    <phoneticPr fontId="2" type="noConversion"/>
  </si>
  <si>
    <t>담양군</t>
    <phoneticPr fontId="2" type="noConversion"/>
  </si>
  <si>
    <t>담양하키장</t>
    <phoneticPr fontId="2" type="noConversion"/>
  </si>
  <si>
    <t>경남</t>
    <phoneticPr fontId="2" type="noConversion"/>
  </si>
  <si>
    <t>김해시
도시개발공사</t>
    <phoneticPr fontId="2" type="noConversion"/>
  </si>
  <si>
    <t>부지면적 
목동운동장에 포함</t>
    <phoneticPr fontId="2" type="noConversion"/>
  </si>
  <si>
    <t>구로구</t>
    <phoneticPr fontId="2" type="noConversion"/>
  </si>
  <si>
    <t>고척스카이돔</t>
    <phoneticPr fontId="2" type="noConversion"/>
  </si>
  <si>
    <t>서울시</t>
    <phoneticPr fontId="2" type="noConversion"/>
  </si>
  <si>
    <t>서울시시설관리공단</t>
    <phoneticPr fontId="2" type="noConversion"/>
  </si>
  <si>
    <t>돔구장</t>
    <phoneticPr fontId="2" type="noConversion"/>
  </si>
  <si>
    <t>철근콘크리트슬라브</t>
    <phoneticPr fontId="2" type="noConversion"/>
  </si>
  <si>
    <t>2면</t>
    <phoneticPr fontId="2" type="noConversion"/>
  </si>
  <si>
    <t>인천</t>
    <phoneticPr fontId="2" type="noConversion"/>
  </si>
  <si>
    <t>남구</t>
    <phoneticPr fontId="2" type="noConversion"/>
  </si>
  <si>
    <t>문학동 482번지외</t>
    <phoneticPr fontId="2" type="noConversion"/>
  </si>
  <si>
    <t>문학경기장
야구장</t>
    <phoneticPr fontId="2" type="noConversion"/>
  </si>
  <si>
    <t>인천시</t>
    <phoneticPr fontId="2" type="noConversion"/>
  </si>
  <si>
    <t>인천시시설관리공단</t>
    <phoneticPr fontId="2" type="noConversion"/>
  </si>
  <si>
    <t>www.munhak.or.kr</t>
    <phoneticPr fontId="2" type="noConversion"/>
  </si>
  <si>
    <t>위탁
(SK와이번스㈜)</t>
    <phoneticPr fontId="2" type="noConversion"/>
  </si>
  <si>
    <t>2300lux,1800lux</t>
    <phoneticPr fontId="2" type="noConversion"/>
  </si>
  <si>
    <t>X게임장</t>
    <phoneticPr fontId="2" type="noConversion"/>
  </si>
  <si>
    <t>유스센터</t>
    <phoneticPr fontId="2" type="noConversion"/>
  </si>
  <si>
    <t>x게임장
유스센터</t>
    <phoneticPr fontId="2" type="noConversion"/>
  </si>
  <si>
    <t>연수구</t>
    <phoneticPr fontId="2" type="noConversion"/>
  </si>
  <si>
    <t>송도LNG종합스포츠타운
(실내연습장)</t>
    <phoneticPr fontId="2" type="noConversion"/>
  </si>
  <si>
    <t>위탁
(인천시체육회)</t>
    <phoneticPr fontId="2" type="noConversion"/>
  </si>
  <si>
    <t>송도LNG종합스포츠타운
(야구 주경기장)</t>
    <phoneticPr fontId="2" type="noConversion"/>
  </si>
  <si>
    <t>송도LNG종합스포츠타운
(야구 보조경기장)</t>
    <phoneticPr fontId="2" type="noConversion"/>
  </si>
  <si>
    <t>LNG4지구 야구장</t>
    <phoneticPr fontId="2" type="noConversion"/>
  </si>
  <si>
    <t>야구장 5면
연습장 1면</t>
    <phoneticPr fontId="2" type="noConversion"/>
  </si>
  <si>
    <t>남동구</t>
    <phoneticPr fontId="2" type="noConversion"/>
  </si>
  <si>
    <t>주적체육공원 리틀야구장</t>
    <phoneticPr fontId="2" type="noConversion"/>
  </si>
  <si>
    <t xml:space="preserve"> 광주 </t>
    <phoneticPr fontId="2" type="noConversion"/>
  </si>
  <si>
    <t>2면</t>
    <phoneticPr fontId="2" type="noConversion"/>
  </si>
  <si>
    <t>부지면적은 
한밭주경기장 포함</t>
    <phoneticPr fontId="2" type="noConversion"/>
  </si>
  <si>
    <t>대덕구</t>
    <phoneticPr fontId="2" type="noConversion"/>
  </si>
  <si>
    <t>덕암야구장</t>
    <phoneticPr fontId="2" type="noConversion"/>
  </si>
  <si>
    <t>위탁
(사)대전대덕스포츠클럽</t>
    <phoneticPr fontId="2" type="noConversion"/>
  </si>
  <si>
    <t>토사</t>
    <phoneticPr fontId="2" type="noConversion"/>
  </si>
  <si>
    <t>울산</t>
    <phoneticPr fontId="2" type="noConversion"/>
  </si>
  <si>
    <t>소  계</t>
    <phoneticPr fontId="2" type="noConversion"/>
  </si>
  <si>
    <t>남구</t>
    <phoneticPr fontId="2" type="noConversion"/>
  </si>
  <si>
    <t>문수야구장</t>
    <phoneticPr fontId="2" type="noConversion"/>
  </si>
  <si>
    <t>울산시</t>
    <phoneticPr fontId="2" type="noConversion"/>
  </si>
  <si>
    <t>위탁
(시설관리공단)</t>
    <phoneticPr fontId="2" type="noConversion"/>
  </si>
  <si>
    <t>인조잔디</t>
    <phoneticPr fontId="2" type="noConversion"/>
  </si>
  <si>
    <t>동구</t>
    <phoneticPr fontId="2" type="noConversion"/>
  </si>
  <si>
    <t>동구야구장</t>
    <phoneticPr fontId="2" type="noConversion"/>
  </si>
  <si>
    <t>위탁
(미정)</t>
    <phoneticPr fontId="2" type="noConversion"/>
  </si>
  <si>
    <t>세종</t>
    <phoneticPr fontId="2" type="noConversion"/>
  </si>
  <si>
    <t>경기</t>
    <phoneticPr fontId="2" type="noConversion"/>
  </si>
  <si>
    <t>계</t>
    <phoneticPr fontId="2" type="noConversion"/>
  </si>
  <si>
    <t>양평군</t>
    <phoneticPr fontId="2" type="noConversion"/>
  </si>
  <si>
    <t>강원</t>
    <phoneticPr fontId="2" type="noConversion"/>
  </si>
  <si>
    <t>소계</t>
    <phoneticPr fontId="2" type="noConversion"/>
  </si>
  <si>
    <t>www.wonju.go.kr</t>
    <phoneticPr fontId="2" type="noConversion"/>
  </si>
  <si>
    <t>평창군</t>
    <phoneticPr fontId="2" type="noConversion"/>
  </si>
  <si>
    <t>정선군</t>
    <phoneticPr fontId="2" type="noConversion"/>
  </si>
  <si>
    <t xml:space="preserve">충북 </t>
    <phoneticPr fontId="2" type="noConversion"/>
  </si>
  <si>
    <t>소계</t>
    <phoneticPr fontId="2" type="noConversion"/>
  </si>
  <si>
    <t>청주시</t>
    <phoneticPr fontId="2" type="noConversion"/>
  </si>
  <si>
    <t>청원야구장</t>
    <phoneticPr fontId="2" type="noConversion"/>
  </si>
  <si>
    <t>충주시</t>
    <phoneticPr fontId="2" type="noConversion"/>
  </si>
  <si>
    <t>사직동 861</t>
    <phoneticPr fontId="2" type="noConversion"/>
  </si>
  <si>
    <t>충주 야구장</t>
    <phoneticPr fontId="2" type="noConversion"/>
  </si>
  <si>
    <t>문화예술체육회관 279-4619</t>
    <phoneticPr fontId="2" type="noConversion"/>
  </si>
  <si>
    <t>www.cjcity.net</t>
    <phoneticPr fontId="2" type="noConversion"/>
  </si>
  <si>
    <t>1056-1233 LUX</t>
    <phoneticPr fontId="2" type="noConversion"/>
  </si>
  <si>
    <t>수안보야구장</t>
    <phoneticPr fontId="2" type="noConversion"/>
  </si>
  <si>
    <t>진천군</t>
    <phoneticPr fontId="2" type="noConversion"/>
  </si>
  <si>
    <t>진천선수촌
다목적필드</t>
    <phoneticPr fontId="2" type="noConversion"/>
  </si>
  <si>
    <t>대한체육회</t>
    <phoneticPr fontId="2" type="noConversion"/>
  </si>
  <si>
    <t>선수촌관리팀</t>
    <phoneticPr fontId="2" type="noConversion"/>
  </si>
  <si>
    <t>레드샌드
(앙투카)</t>
    <phoneticPr fontId="2" type="noConversion"/>
  </si>
  <si>
    <t>진천야구장</t>
    <phoneticPr fontId="2" type="noConversion"/>
  </si>
  <si>
    <t>제천시</t>
    <phoneticPr fontId="2" type="noConversion"/>
  </si>
  <si>
    <t>제천 야구장</t>
    <phoneticPr fontId="2" type="noConversion"/>
  </si>
  <si>
    <t>단양군</t>
    <phoneticPr fontId="2" type="noConversion"/>
  </si>
  <si>
    <t>별곡지구 생활체육공원
야구장</t>
    <phoneticPr fontId="2" type="noConversion"/>
  </si>
  <si>
    <t>충남</t>
    <phoneticPr fontId="2" type="noConversion"/>
  </si>
  <si>
    <t>소계</t>
    <phoneticPr fontId="2" type="noConversion"/>
  </si>
  <si>
    <t>아산시</t>
    <phoneticPr fontId="2" type="noConversion"/>
  </si>
  <si>
    <t>전북</t>
    <phoneticPr fontId="2" type="noConversion"/>
  </si>
  <si>
    <t xml:space="preserve">  </t>
    <phoneticPr fontId="2" type="noConversion"/>
  </si>
  <si>
    <t>전주시</t>
    <phoneticPr fontId="2" type="noConversion"/>
  </si>
  <si>
    <t>전주시사회체육과</t>
    <phoneticPr fontId="2" type="noConversion"/>
  </si>
  <si>
    <t>jeonju.go.kr</t>
    <phoneticPr fontId="2" type="noConversion"/>
  </si>
  <si>
    <t>군산시</t>
    <phoneticPr fontId="2" type="noConversion"/>
  </si>
  <si>
    <t>사정동 164-1</t>
    <phoneticPr fontId="2" type="noConversion"/>
  </si>
  <si>
    <t>익산시</t>
    <phoneticPr fontId="2" type="noConversion"/>
  </si>
  <si>
    <t>남원시</t>
    <phoneticPr fontId="2" type="noConversion"/>
  </si>
  <si>
    <t>정읍시</t>
    <phoneticPr fontId="2" type="noConversion"/>
  </si>
  <si>
    <t>진안군</t>
    <phoneticPr fontId="2" type="noConversion"/>
  </si>
  <si>
    <t>장수군</t>
    <phoneticPr fontId="2" type="noConversion"/>
  </si>
  <si>
    <t>고창군</t>
    <phoneticPr fontId="2" type="noConversion"/>
  </si>
  <si>
    <t>전남</t>
    <phoneticPr fontId="2" type="noConversion"/>
  </si>
  <si>
    <t>여수시</t>
    <phoneticPr fontId="2" type="noConversion"/>
  </si>
  <si>
    <t>순천시</t>
    <phoneticPr fontId="2" type="noConversion"/>
  </si>
  <si>
    <t>나주시</t>
    <phoneticPr fontId="2" type="noConversion"/>
  </si>
  <si>
    <t>보성군</t>
    <phoneticPr fontId="2" type="noConversion"/>
  </si>
  <si>
    <t>장흥군</t>
    <phoneticPr fontId="2" type="noConversion"/>
  </si>
  <si>
    <t>경북</t>
    <phoneticPr fontId="2" type="noConversion"/>
  </si>
  <si>
    <t>포항시</t>
    <phoneticPr fontId="2" type="noConversion"/>
  </si>
  <si>
    <t>포항야구장</t>
    <phoneticPr fontId="2" type="noConversion"/>
  </si>
  <si>
    <t>포항시시설관리공단</t>
    <phoneticPr fontId="2" type="noConversion"/>
  </si>
  <si>
    <t>곡강야구장</t>
    <phoneticPr fontId="2" type="noConversion"/>
  </si>
  <si>
    <t>경북야구협회</t>
    <phoneticPr fontId="2" type="noConversion"/>
  </si>
  <si>
    <t>마사</t>
    <phoneticPr fontId="2" type="noConversion"/>
  </si>
  <si>
    <t>포항생활야구장</t>
    <phoneticPr fontId="2" type="noConversion"/>
  </si>
  <si>
    <t>경주시</t>
    <phoneticPr fontId="2" type="noConversion"/>
  </si>
  <si>
    <t>경주생활체육공원
야구장</t>
    <phoneticPr fontId="2" type="noConversion"/>
  </si>
  <si>
    <t>위탁
(경주시야구협회)</t>
    <phoneticPr fontId="2" type="noConversion"/>
  </si>
  <si>
    <t>안동시</t>
    <phoneticPr fontId="2" type="noConversion"/>
  </si>
  <si>
    <t>생활체육공원
제1야구장</t>
    <phoneticPr fontId="2" type="noConversion"/>
  </si>
  <si>
    <t>위탁
(안동시야구연합회)</t>
    <phoneticPr fontId="2" type="noConversion"/>
  </si>
  <si>
    <t>생활체육공원
제2야구장</t>
    <phoneticPr fontId="2" type="noConversion"/>
  </si>
  <si>
    <t>생활체육공원
제3야구장</t>
    <phoneticPr fontId="2" type="noConversion"/>
  </si>
  <si>
    <t>구미시</t>
    <phoneticPr fontId="2" type="noConversion"/>
  </si>
  <si>
    <t>낙동강 체육공원 야구장</t>
    <phoneticPr fontId="2" type="noConversion"/>
  </si>
  <si>
    <t>2면</t>
    <phoneticPr fontId="2" type="noConversion"/>
  </si>
  <si>
    <t>강변 야구장</t>
    <phoneticPr fontId="2" type="noConversion"/>
  </si>
  <si>
    <t>5면</t>
    <phoneticPr fontId="2" type="noConversion"/>
  </si>
  <si>
    <t>동락공원 야구장</t>
    <phoneticPr fontId="2" type="noConversion"/>
  </si>
  <si>
    <t>1면</t>
    <phoneticPr fontId="2" type="noConversion"/>
  </si>
  <si>
    <t>4공단 간이야구장</t>
    <phoneticPr fontId="2" type="noConversion"/>
  </si>
  <si>
    <t>영주시</t>
    <phoneticPr fontId="2" type="noConversion"/>
  </si>
  <si>
    <t>영주시민야구장</t>
    <phoneticPr fontId="2" type="noConversion"/>
  </si>
  <si>
    <t>영천시</t>
    <phoneticPr fontId="2" type="noConversion"/>
  </si>
  <si>
    <t>영천야구장</t>
    <phoneticPr fontId="2" type="noConversion"/>
  </si>
  <si>
    <t>영천시
(영천시야구연합회)</t>
    <phoneticPr fontId="2" type="noConversion"/>
  </si>
  <si>
    <t>상주시</t>
    <phoneticPr fontId="2" type="noConversion"/>
  </si>
  <si>
    <t>상주시 간이야구장</t>
    <phoneticPr fontId="2" type="noConversion"/>
  </si>
  <si>
    <t>문경시</t>
    <phoneticPr fontId="2" type="noConversion"/>
  </si>
  <si>
    <t>문경시 강변운동장 야구장</t>
    <phoneticPr fontId="2" type="noConversion"/>
  </si>
  <si>
    <t>의성군</t>
    <phoneticPr fontId="2" type="noConversion"/>
  </si>
  <si>
    <t>의성 생활체육 야구장</t>
    <phoneticPr fontId="2" type="noConversion"/>
  </si>
  <si>
    <t>위탁
(의성군야구연합회)</t>
    <phoneticPr fontId="2" type="noConversion"/>
  </si>
  <si>
    <t>영덕군</t>
    <phoneticPr fontId="2" type="noConversion"/>
  </si>
  <si>
    <t>영해생활체육공원
인조잔디 야구장</t>
    <phoneticPr fontId="2" type="noConversion"/>
  </si>
  <si>
    <t>성주군</t>
    <phoneticPr fontId="2" type="noConversion"/>
  </si>
  <si>
    <t>선남면 강변야구장</t>
    <phoneticPr fontId="2" type="noConversion"/>
  </si>
  <si>
    <t>성주군생활체육회</t>
    <phoneticPr fontId="2" type="noConversion"/>
  </si>
  <si>
    <t>칠곡군</t>
    <phoneticPr fontId="2" type="noConversion"/>
  </si>
  <si>
    <t>기산죽전 체육시설</t>
    <phoneticPr fontId="2" type="noConversion"/>
  </si>
  <si>
    <t>예천군</t>
    <phoneticPr fontId="2" type="noConversion"/>
  </si>
  <si>
    <t>예천생활체육야구장</t>
    <phoneticPr fontId="2" type="noConversion"/>
  </si>
  <si>
    <t>위탁
(예천군야구연합회)</t>
    <phoneticPr fontId="2" type="noConversion"/>
  </si>
  <si>
    <t>사천시</t>
    <phoneticPr fontId="2" type="noConversion"/>
  </si>
  <si>
    <t>체육시설사업소</t>
    <phoneticPr fontId="2" type="noConversion"/>
  </si>
  <si>
    <t>잔디</t>
    <phoneticPr fontId="2" type="noConversion"/>
  </si>
  <si>
    <t>제주</t>
    <phoneticPr fontId="2" type="noConversion"/>
  </si>
  <si>
    <t>제주시</t>
    <phoneticPr fontId="2" type="noConversion"/>
  </si>
  <si>
    <t>철근콘크리트조</t>
    <phoneticPr fontId="2" type="noConversion"/>
  </si>
  <si>
    <t>300백만원</t>
    <phoneticPr fontId="2" type="noConversion"/>
  </si>
  <si>
    <t>수성구</t>
    <phoneticPr fontId="2" type="noConversion"/>
  </si>
  <si>
    <t>만촌 자전거경기장</t>
    <phoneticPr fontId="2" type="noConversion"/>
  </si>
  <si>
    <t>대구광역시체육시설관리사무소</t>
    <phoneticPr fontId="2" type="noConversion"/>
  </si>
  <si>
    <t>http://sports.daegu.go.kr</t>
    <phoneticPr fontId="2" type="noConversion"/>
  </si>
  <si>
    <t>대구시싸이클연맹 선수단</t>
    <phoneticPr fontId="2" type="noConversion"/>
  </si>
  <si>
    <t>시멘트</t>
    <phoneticPr fontId="2" type="noConversion"/>
  </si>
  <si>
    <t>공인 1종</t>
    <phoneticPr fontId="2" type="noConversion"/>
  </si>
  <si>
    <t>1,550백만원</t>
    <phoneticPr fontId="2" type="noConversion"/>
  </si>
  <si>
    <t>계양구</t>
    <phoneticPr fontId="2" type="noConversion"/>
  </si>
  <si>
    <t>인천 국제벨로드롬</t>
    <phoneticPr fontId="2" type="noConversion"/>
  </si>
  <si>
    <t>인천시체육회</t>
    <phoneticPr fontId="2" type="noConversion"/>
  </si>
  <si>
    <t>아스콘</t>
    <phoneticPr fontId="2" type="noConversion"/>
  </si>
  <si>
    <t>대전</t>
    <phoneticPr fontId="2" type="noConversion"/>
  </si>
  <si>
    <t>서  구</t>
    <phoneticPr fontId="2" type="noConversion"/>
  </si>
  <si>
    <t>월평
사이클경기장</t>
    <phoneticPr fontId="2" type="noConversion"/>
  </si>
  <si>
    <t>대전시</t>
    <phoneticPr fontId="2" type="noConversion"/>
  </si>
  <si>
    <t>시설관리공단(253-4182)</t>
    <phoneticPr fontId="2" type="noConversion"/>
  </si>
  <si>
    <t>www.djsiseol.or.kr</t>
    <phoneticPr fontId="2" type="noConversion"/>
  </si>
  <si>
    <t>사이클연맹, 경륜선수</t>
    <phoneticPr fontId="2" type="noConversion"/>
  </si>
  <si>
    <t>피스타</t>
    <phoneticPr fontId="2" type="noConversion"/>
  </si>
  <si>
    <t>천연잔디, 투스콘</t>
    <phoneticPr fontId="2" type="noConversion"/>
  </si>
  <si>
    <t xml:space="preserve">선수연습장 </t>
    <phoneticPr fontId="2" type="noConversion"/>
  </si>
  <si>
    <t>1급(2003)</t>
    <phoneticPr fontId="2" type="noConversion"/>
  </si>
  <si>
    <t>의정부시
사이클 경기장</t>
    <phoneticPr fontId="2" type="noConversion"/>
  </si>
  <si>
    <t>체육시설관리사무소031)828-4637</t>
    <phoneticPr fontId="2" type="noConversion"/>
  </si>
  <si>
    <t>의정부시
시설관리공단</t>
    <phoneticPr fontId="2" type="noConversion"/>
  </si>
  <si>
    <t>콘크리리트</t>
    <phoneticPr fontId="2" type="noConversion"/>
  </si>
  <si>
    <t>국내1급(2003.11.18)</t>
    <phoneticPr fontId="2" type="noConversion"/>
  </si>
  <si>
    <t>(8500x3000) 1개소</t>
    <phoneticPr fontId="2" type="noConversion"/>
  </si>
  <si>
    <t>로울러스케이트장</t>
    <phoneticPr fontId="2" type="noConversion"/>
  </si>
  <si>
    <t>춘천시</t>
    <phoneticPr fontId="2" type="noConversion"/>
  </si>
  <si>
    <t>춘천도시공사</t>
    <phoneticPr fontId="2" type="noConversion"/>
  </si>
  <si>
    <t>세멘트</t>
    <phoneticPr fontId="2" type="noConversion"/>
  </si>
  <si>
    <t>양양군</t>
    <phoneticPr fontId="2" type="noConversion"/>
  </si>
  <si>
    <t>양양 싸이클경기장</t>
    <phoneticPr fontId="2" type="noConversion"/>
  </si>
  <si>
    <t>6.5</t>
    <phoneticPr fontId="2" type="noConversion"/>
  </si>
  <si>
    <t>충북</t>
    <phoneticPr fontId="2" type="noConversion"/>
  </si>
  <si>
    <t>음성군</t>
    <phoneticPr fontId="2" type="noConversion"/>
  </si>
  <si>
    <t>음성 사이클경기장</t>
    <phoneticPr fontId="2" type="noConversion"/>
  </si>
  <si>
    <t>문화공보과(871-3075)</t>
    <phoneticPr fontId="2" type="noConversion"/>
  </si>
  <si>
    <t>www.es21.net</t>
    <phoneticPr fontId="2" type="noConversion"/>
  </si>
  <si>
    <t>음성고교, 음성여중 사이클팀</t>
    <phoneticPr fontId="2" type="noConversion"/>
  </si>
  <si>
    <t>1등급(1990)</t>
    <phoneticPr fontId="2" type="noConversion"/>
  </si>
  <si>
    <t>2003 (트랙 전면 개보수)</t>
    <phoneticPr fontId="2" type="noConversion"/>
  </si>
  <si>
    <t>1개소(17.4m*6.2m)</t>
    <phoneticPr fontId="2" type="noConversion"/>
  </si>
  <si>
    <t>음성종합운동장
내 위치</t>
    <phoneticPr fontId="2" type="noConversion"/>
  </si>
  <si>
    <t>전주 자전거경륜장</t>
    <phoneticPr fontId="2" type="noConversion"/>
  </si>
  <si>
    <t>전주시설관리공단</t>
    <phoneticPr fontId="2" type="noConversion"/>
  </si>
  <si>
    <t>19명</t>
    <phoneticPr fontId="2" type="noConversion"/>
  </si>
  <si>
    <t>전라북도 싸이클연맹</t>
    <phoneticPr fontId="2" type="noConversion"/>
  </si>
  <si>
    <t>에폭시</t>
    <phoneticPr fontId="2" type="noConversion"/>
  </si>
  <si>
    <t>계단식,       의자식</t>
    <phoneticPr fontId="2" type="noConversion"/>
  </si>
  <si>
    <t>1(2003)</t>
    <phoneticPr fontId="2" type="noConversion"/>
  </si>
  <si>
    <t>나주시 벨로드룸</t>
    <phoneticPr fontId="2" type="noConversion"/>
  </si>
  <si>
    <t>전라남도</t>
    <phoneticPr fontId="2" type="noConversion"/>
  </si>
  <si>
    <t>전라남도체육회</t>
    <phoneticPr fontId="2" type="noConversion"/>
  </si>
  <si>
    <t>위탁
(전남도체육회)</t>
    <phoneticPr fontId="2" type="noConversion"/>
  </si>
  <si>
    <t>사이클 선수 (중고일반)</t>
    <phoneticPr fontId="2" type="noConversion"/>
  </si>
  <si>
    <t xml:space="preserve">철골콘크리트 </t>
    <phoneticPr fontId="2" type="noConversion"/>
  </si>
  <si>
    <t>창원시</t>
    <phoneticPr fontId="2" type="noConversion"/>
  </si>
  <si>
    <t>창원
자전거경기장</t>
    <phoneticPr fontId="2" type="noConversion"/>
  </si>
  <si>
    <t>창원시
경상남도</t>
    <phoneticPr fontId="2" type="noConversion"/>
  </si>
  <si>
    <t>창원경륜공단</t>
    <phoneticPr fontId="2" type="noConversion"/>
  </si>
  <si>
    <t>ccrc.cr.kr</t>
    <phoneticPr fontId="2" type="noConversion"/>
  </si>
  <si>
    <t>시민</t>
    <phoneticPr fontId="2" type="noConversion"/>
  </si>
  <si>
    <t>카페트</t>
    <phoneticPr fontId="2" type="noConversion"/>
  </si>
  <si>
    <t>의자</t>
    <phoneticPr fontId="2" type="noConversion"/>
  </si>
  <si>
    <t>1급</t>
    <phoneticPr fontId="2" type="noConversion"/>
  </si>
  <si>
    <t>서초구</t>
    <phoneticPr fontId="2" type="noConversion"/>
  </si>
  <si>
    <t>내곡동체육시설 
테니스장</t>
    <phoneticPr fontId="2" type="noConversion"/>
  </si>
  <si>
    <t>하드코드</t>
    <phoneticPr fontId="2" type="noConversion"/>
  </si>
  <si>
    <t>강남구</t>
    <phoneticPr fontId="2" type="noConversion"/>
  </si>
  <si>
    <t>삼성동 75번지</t>
    <phoneticPr fontId="2" type="noConversion"/>
  </si>
  <si>
    <t>봉은 테니스장</t>
    <phoneticPr fontId="2" type="noConversion"/>
  </si>
  <si>
    <t>542-7252</t>
    <phoneticPr fontId="2" type="noConversion"/>
  </si>
  <si>
    <t>http://www.kncity.or.kr</t>
    <phoneticPr fontId="2" type="noConversion"/>
  </si>
  <si>
    <t>강남도시관리공단</t>
    <phoneticPr fontId="2" type="noConversion"/>
  </si>
  <si>
    <t>실외</t>
    <phoneticPr fontId="2" type="noConversion"/>
  </si>
  <si>
    <t>포이동 274번지</t>
    <phoneticPr fontId="2" type="noConversion"/>
  </si>
  <si>
    <t>포이 테니스장</t>
    <phoneticPr fontId="2" type="noConversion"/>
  </si>
  <si>
    <t>3461-9928</t>
    <phoneticPr fontId="2" type="noConversion"/>
  </si>
  <si>
    <t>대치 유수지체육공원
테니스장</t>
    <phoneticPr fontId="2" type="noConversion"/>
  </si>
  <si>
    <t>서울시</t>
    <phoneticPr fontId="2" type="noConversion"/>
  </si>
  <si>
    <t>탄성복합고무</t>
    <phoneticPr fontId="2" type="noConversion"/>
  </si>
  <si>
    <t>송파구</t>
    <phoneticPr fontId="2" type="noConversion"/>
  </si>
  <si>
    <t>올림픽 테니스경기장</t>
    <phoneticPr fontId="2" type="noConversion"/>
  </si>
  <si>
    <t>국민체육
진흥공단</t>
    <phoneticPr fontId="2" type="noConversion"/>
  </si>
  <si>
    <t>한국체육산업개발</t>
    <phoneticPr fontId="2" type="noConversion"/>
  </si>
  <si>
    <t>케미칼</t>
    <phoneticPr fontId="2" type="noConversion"/>
  </si>
  <si>
    <t>올림픽 실내테니스장</t>
    <phoneticPr fontId="2" type="noConversion"/>
  </si>
  <si>
    <t>오금동 51</t>
    <phoneticPr fontId="2" type="noConversion"/>
  </si>
  <si>
    <t>오금공원
테니스장</t>
    <phoneticPr fontId="2" type="noConversion"/>
  </si>
  <si>
    <t>공원녹지과(410-3395)</t>
    <phoneticPr fontId="2" type="noConversion"/>
  </si>
  <si>
    <t>www.songpa.seoul.kr</t>
    <phoneticPr fontId="2" type="noConversion"/>
  </si>
  <si>
    <t>송파구(위탁)</t>
    <phoneticPr fontId="2" type="noConversion"/>
  </si>
  <si>
    <t>방이동 439-8</t>
    <phoneticPr fontId="2" type="noConversion"/>
  </si>
  <si>
    <t>오륜 테니스장</t>
    <phoneticPr fontId="2" type="noConversion"/>
  </si>
  <si>
    <t>문화체육과(410-3410)</t>
    <phoneticPr fontId="2" type="noConversion"/>
  </si>
  <si>
    <t>송파구
(생활체육연합회위탁)</t>
    <phoneticPr fontId="2" type="noConversion"/>
  </si>
  <si>
    <t>237,354천원</t>
    <phoneticPr fontId="2" type="noConversion"/>
  </si>
  <si>
    <t>93. 6.11</t>
    <phoneticPr fontId="2" type="noConversion"/>
  </si>
  <si>
    <t>94. 7.13</t>
    <phoneticPr fontId="2" type="noConversion"/>
  </si>
  <si>
    <t>송파1동 106</t>
    <phoneticPr fontId="2" type="noConversion"/>
  </si>
  <si>
    <t>송파 테니스장</t>
    <phoneticPr fontId="2" type="noConversion"/>
  </si>
  <si>
    <t>송파구                          (테니스연합회위탁)</t>
    <phoneticPr fontId="2" type="noConversion"/>
  </si>
  <si>
    <t>19,450천원</t>
    <phoneticPr fontId="2" type="noConversion"/>
  </si>
  <si>
    <t>성내 천변테니스장</t>
    <phoneticPr fontId="2" type="noConversion"/>
  </si>
  <si>
    <t>강동구</t>
    <phoneticPr fontId="2" type="noConversion"/>
  </si>
  <si>
    <t>강일 테니스장</t>
    <phoneticPr fontId="2" type="noConversion"/>
  </si>
  <si>
    <t>강동구
(테니스연합회위탁)</t>
    <phoneticPr fontId="2" type="noConversion"/>
  </si>
  <si>
    <t>아스콘</t>
    <phoneticPr fontId="2" type="noConversion"/>
  </si>
  <si>
    <t>상일동 135</t>
    <phoneticPr fontId="2" type="noConversion"/>
  </si>
  <si>
    <t>강동 테니스장</t>
    <phoneticPr fontId="2" type="noConversion"/>
  </si>
  <si>
    <t>강동구테니스연합회</t>
    <phoneticPr fontId="2" type="noConversion"/>
  </si>
  <si>
    <t>1명</t>
    <phoneticPr fontId="2" type="noConversion"/>
  </si>
  <si>
    <t>20백만원</t>
    <phoneticPr fontId="2" type="noConversion"/>
  </si>
  <si>
    <t>한강시민공원
광나루지구 테니스장</t>
    <phoneticPr fontId="2" type="noConversion"/>
  </si>
  <si>
    <t>서울시한강시민공원사업소(3780-0777~8)</t>
    <phoneticPr fontId="2" type="noConversion"/>
  </si>
  <si>
    <t>hangang.seoul.go.kr</t>
    <phoneticPr fontId="2" type="noConversion"/>
  </si>
  <si>
    <t>한강사업본부</t>
    <phoneticPr fontId="2" type="noConversion"/>
  </si>
  <si>
    <t>대구</t>
    <phoneticPr fontId="2" type="noConversion"/>
  </si>
  <si>
    <t>대구시체육시설관리사무소</t>
    <phoneticPr fontId="2" type="noConversion"/>
  </si>
  <si>
    <t>http://sports.daegu.go.kr</t>
    <phoneticPr fontId="2" type="noConversion"/>
  </si>
  <si>
    <t>북구</t>
    <phoneticPr fontId="2" type="noConversion"/>
  </si>
  <si>
    <t>수성구</t>
    <phoneticPr fontId="2" type="noConversion"/>
  </si>
  <si>
    <t>달서구</t>
    <phoneticPr fontId="2" type="noConversion"/>
  </si>
  <si>
    <t>대구시</t>
    <phoneticPr fontId="2" type="noConversion"/>
  </si>
  <si>
    <t>인천</t>
    <phoneticPr fontId="2" type="noConversion"/>
  </si>
  <si>
    <t>중구</t>
    <phoneticPr fontId="2" type="noConversion"/>
  </si>
  <si>
    <t>광주</t>
    <phoneticPr fontId="2" type="noConversion"/>
  </si>
  <si>
    <t>위탁
(광주시체육회)</t>
    <phoneticPr fontId="2" type="noConversion"/>
  </si>
  <si>
    <t>북구</t>
    <phoneticPr fontId="2" type="noConversion"/>
  </si>
  <si>
    <t>성안 테니스장</t>
    <phoneticPr fontId="2" type="noConversion"/>
  </si>
  <si>
    <t>앙투카4
하드3</t>
    <phoneticPr fontId="2" type="noConversion"/>
  </si>
  <si>
    <t>성안체육공원 내
위치</t>
    <phoneticPr fontId="2" type="noConversion"/>
  </si>
  <si>
    <t>유곡테니스장</t>
    <phoneticPr fontId="2" type="noConversion"/>
  </si>
  <si>
    <t>하드2
클레이9</t>
    <phoneticPr fontId="2" type="noConversion"/>
  </si>
  <si>
    <t>남구</t>
    <phoneticPr fontId="2" type="noConversion"/>
  </si>
  <si>
    <t>문수 테니스장</t>
    <phoneticPr fontId="2" type="noConversion"/>
  </si>
  <si>
    <t>하  드 12
클레이 10</t>
    <phoneticPr fontId="2" type="noConversion"/>
  </si>
  <si>
    <t>울산체육공원 내
위치</t>
    <phoneticPr fontId="2" type="noConversion"/>
  </si>
  <si>
    <t>온산하수처리장
테니스장</t>
    <phoneticPr fontId="2" type="noConversion"/>
  </si>
  <si>
    <t>온산하수처리장</t>
    <phoneticPr fontId="2" type="noConversion"/>
  </si>
  <si>
    <t>클레이</t>
    <phoneticPr fontId="2" type="noConversion"/>
  </si>
  <si>
    <t>온산하수처리장 내
위치</t>
    <phoneticPr fontId="2" type="noConversion"/>
  </si>
  <si>
    <t>야음 테니스장</t>
    <phoneticPr fontId="2" type="noConversion"/>
  </si>
  <si>
    <t>남구도시관리공단</t>
    <phoneticPr fontId="2" type="noConversion"/>
  </si>
  <si>
    <t>하드8
클레이2</t>
    <phoneticPr fontId="2" type="noConversion"/>
  </si>
  <si>
    <t>울주</t>
    <phoneticPr fontId="2" type="noConversion"/>
  </si>
  <si>
    <t>언양어음테니스장</t>
    <phoneticPr fontId="2" type="noConversion"/>
  </si>
  <si>
    <t>하드3</t>
    <phoneticPr fontId="2" type="noConversion"/>
  </si>
  <si>
    <t>범서테니스장</t>
    <phoneticPr fontId="2" type="noConversion"/>
  </si>
  <si>
    <t>하드코트 3</t>
    <phoneticPr fontId="2" type="noConversion"/>
  </si>
  <si>
    <t>세종</t>
    <phoneticPr fontId="2" type="noConversion"/>
  </si>
  <si>
    <t>앙투카</t>
    <phoneticPr fontId="2" type="noConversion"/>
  </si>
  <si>
    <t>실외</t>
    <phoneticPr fontId="2" type="noConversion"/>
  </si>
  <si>
    <t>케미칼</t>
    <phoneticPr fontId="2" type="noConversion"/>
  </si>
  <si>
    <t>실내</t>
    <phoneticPr fontId="2" type="noConversion"/>
  </si>
  <si>
    <t>용인시</t>
    <phoneticPr fontId="2" type="noConversion"/>
  </si>
  <si>
    <t>위탁관리</t>
    <phoneticPr fontId="2" type="noConversion"/>
  </si>
  <si>
    <t>동두천시</t>
    <phoneticPr fontId="2" type="noConversion"/>
  </si>
  <si>
    <t>강원</t>
    <phoneticPr fontId="2" type="noConversion"/>
  </si>
  <si>
    <t>체육시설관리사무소</t>
    <phoneticPr fontId="2" type="noConversion"/>
  </si>
  <si>
    <t>www.cjcity.net</t>
    <phoneticPr fontId="2" type="noConversion"/>
  </si>
  <si>
    <t>옥천군</t>
    <phoneticPr fontId="2" type="noConversion"/>
  </si>
  <si>
    <t>영동군</t>
    <phoneticPr fontId="2" type="noConversion"/>
  </si>
  <si>
    <t>www.jincheon.go.kr</t>
    <phoneticPr fontId="2" type="noConversion"/>
  </si>
  <si>
    <t>www.es21.net</t>
    <phoneticPr fontId="2" type="noConversion"/>
  </si>
  <si>
    <t>600백만원</t>
    <phoneticPr fontId="2" type="noConversion"/>
  </si>
  <si>
    <t>공주시</t>
    <phoneticPr fontId="2" type="noConversion"/>
  </si>
  <si>
    <t>보령시</t>
    <phoneticPr fontId="2" type="noConversion"/>
  </si>
  <si>
    <t>서천군</t>
    <phoneticPr fontId="2" type="noConversion"/>
  </si>
  <si>
    <t>순천시체육시설관리사무소</t>
    <phoneticPr fontId="2" type="noConversion"/>
  </si>
  <si>
    <t>철골조</t>
    <phoneticPr fontId="2" type="noConversion"/>
  </si>
  <si>
    <t>광양시</t>
    <phoneticPr fontId="2" type="noConversion"/>
  </si>
  <si>
    <t>구례군</t>
    <phoneticPr fontId="2" type="noConversion"/>
  </si>
  <si>
    <t>구례군
(시설관리과)</t>
    <phoneticPr fontId="2" type="noConversion"/>
  </si>
  <si>
    <t>고흥군</t>
    <phoneticPr fontId="2" type="noConversion"/>
  </si>
  <si>
    <t>보성읍 보성리 338번지</t>
    <phoneticPr fontId="2" type="noConversion"/>
  </si>
  <si>
    <t>화순군</t>
    <phoneticPr fontId="2" type="noConversion"/>
  </si>
  <si>
    <t>고성군</t>
    <phoneticPr fontId="2" type="noConversion"/>
  </si>
  <si>
    <t>남해군</t>
    <phoneticPr fontId="2" type="noConversion"/>
  </si>
  <si>
    <t>제주</t>
    <phoneticPr fontId="2" type="noConversion"/>
  </si>
  <si>
    <t>300백만원</t>
    <phoneticPr fontId="2" type="noConversion"/>
  </si>
  <si>
    <t>관악구</t>
    <phoneticPr fontId="2" type="noConversion"/>
  </si>
  <si>
    <t>국사봉체육관</t>
    <phoneticPr fontId="2" type="noConversion"/>
  </si>
  <si>
    <t>국사봉 체육관</t>
    <phoneticPr fontId="2" type="noConversion"/>
  </si>
  <si>
    <t>관악구시설관리공단</t>
    <phoneticPr fontId="2" type="noConversion"/>
  </si>
  <si>
    <t>배드민턴</t>
    <phoneticPr fontId="2" type="noConversion"/>
  </si>
  <si>
    <t>서초구</t>
    <phoneticPr fontId="2" type="noConversion"/>
  </si>
  <si>
    <t>서일 교육문화회관</t>
    <phoneticPr fontId="2" type="noConversion"/>
  </si>
  <si>
    <t>서울시
교육청</t>
    <phoneticPr fontId="2" type="noConversion"/>
  </si>
  <si>
    <t>위탁
(나노체육시설운영)</t>
    <phoneticPr fontId="2" type="noConversion"/>
  </si>
  <si>
    <t>철근철골
콘크리트</t>
    <phoneticPr fontId="2" type="noConversion"/>
  </si>
  <si>
    <t>배드민턴, 농구</t>
    <phoneticPr fontId="2" type="noConversion"/>
  </si>
  <si>
    <t>목재</t>
    <phoneticPr fontId="2" type="noConversion"/>
  </si>
  <si>
    <t>신동 교육문화회관</t>
    <phoneticPr fontId="2" type="noConversion"/>
  </si>
  <si>
    <t>위탁(한국체육지도자
총연합회)</t>
    <phoneticPr fontId="2" type="noConversion"/>
  </si>
  <si>
    <t>송파구</t>
    <phoneticPr fontId="2" type="noConversion"/>
  </si>
  <si>
    <t>잠실동10번지</t>
    <phoneticPr fontId="2" type="noConversion"/>
  </si>
  <si>
    <t>잠실실내체육관</t>
    <phoneticPr fontId="2" type="noConversion"/>
  </si>
  <si>
    <t>서울시</t>
    <phoneticPr fontId="2" type="noConversion"/>
  </si>
  <si>
    <t>체육시설관리사업소</t>
    <phoneticPr fontId="2" type="noConversion"/>
  </si>
  <si>
    <t>철골 트러스</t>
    <phoneticPr fontId="2" type="noConversion"/>
  </si>
  <si>
    <t>농구,배구,공연등</t>
    <phoneticPr fontId="2" type="noConversion"/>
  </si>
  <si>
    <t>의자식</t>
    <phoneticPr fontId="2" type="noConversion"/>
  </si>
  <si>
    <t>97년좌석증설</t>
    <phoneticPr fontId="2" type="noConversion"/>
  </si>
  <si>
    <t>전광판</t>
    <phoneticPr fontId="2" type="noConversion"/>
  </si>
  <si>
    <t>송파 배드민턴체육관</t>
    <phoneticPr fontId="2" type="noConversion"/>
  </si>
  <si>
    <t>송파구시설관리공단</t>
    <phoneticPr fontId="2" type="noConversion"/>
  </si>
  <si>
    <t>철골조</t>
    <phoneticPr fontId="2" type="noConversion"/>
  </si>
  <si>
    <t>2(4.6＊2.15)</t>
    <phoneticPr fontId="2" type="noConversion"/>
  </si>
  <si>
    <t>은평구</t>
    <phoneticPr fontId="2" type="noConversion"/>
  </si>
  <si>
    <t>은평다목적체육관</t>
    <phoneticPr fontId="2" type="noConversion"/>
  </si>
  <si>
    <t>은평구시설관리공단</t>
    <phoneticPr fontId="2" type="noConversion"/>
  </si>
  <si>
    <t>철골, 
철근콘크리트</t>
    <phoneticPr fontId="2" type="noConversion"/>
  </si>
  <si>
    <t>배드민턴, 농구, 배구, 탁구</t>
    <phoneticPr fontId="2" type="noConversion"/>
  </si>
  <si>
    <t>백련실내배트민턴장</t>
    <phoneticPr fontId="2" type="noConversion"/>
  </si>
  <si>
    <t>철근콘크리트
/철골조</t>
    <phoneticPr fontId="2" type="noConversion"/>
  </si>
  <si>
    <t>배트민턴</t>
    <phoneticPr fontId="2" type="noConversion"/>
  </si>
  <si>
    <t>올림픽공원
제1체육관</t>
    <phoneticPr fontId="2" type="noConversion"/>
  </si>
  <si>
    <t>국민체육
진흥공단</t>
    <phoneticPr fontId="2" type="noConversion"/>
  </si>
  <si>
    <t>한국체육산업개발</t>
    <phoneticPr fontId="2" type="noConversion"/>
  </si>
  <si>
    <t>철근콘크리트</t>
    <phoneticPr fontId="2" type="noConversion"/>
  </si>
  <si>
    <t>핸드볼, 체조</t>
    <phoneticPr fontId="2" type="noConversion"/>
  </si>
  <si>
    <t>원형</t>
    <phoneticPr fontId="2" type="noConversion"/>
  </si>
  <si>
    <t>올림픽공원
제2체육관</t>
    <phoneticPr fontId="2" type="noConversion"/>
  </si>
  <si>
    <t>핸드볼, 펜싱</t>
    <phoneticPr fontId="2" type="noConversion"/>
  </si>
  <si>
    <t>강동구</t>
    <phoneticPr fontId="2" type="noConversion"/>
  </si>
  <si>
    <t>일자산 제1체육관</t>
    <phoneticPr fontId="2" type="noConversion"/>
  </si>
  <si>
    <t>강동구도시관리공단</t>
    <phoneticPr fontId="2" type="noConversion"/>
  </si>
  <si>
    <t>일자산 제2체육관</t>
    <phoneticPr fontId="2" type="noConversion"/>
  </si>
  <si>
    <t>탁구, 헬스</t>
    <phoneticPr fontId="2" type="noConversion"/>
  </si>
  <si>
    <t>목재
렉스코트</t>
    <phoneticPr fontId="2" type="noConversion"/>
  </si>
  <si>
    <t>북 구</t>
    <phoneticPr fontId="2" type="noConversion"/>
  </si>
  <si>
    <t>산격동1427-1</t>
    <phoneticPr fontId="2" type="noConversion"/>
  </si>
  <si>
    <t>대구 체육관</t>
    <phoneticPr fontId="2" type="noConversion"/>
  </si>
  <si>
    <t>농구,배구,핸드볼</t>
    <phoneticPr fontId="2" type="noConversion"/>
  </si>
  <si>
    <t>목재</t>
    <phoneticPr fontId="2" type="noConversion"/>
  </si>
  <si>
    <t>420백만원</t>
    <phoneticPr fontId="2" type="noConversion"/>
  </si>
  <si>
    <t>472백만원</t>
    <phoneticPr fontId="2" type="noConversion"/>
  </si>
  <si>
    <t>대구시북구고성3가2</t>
    <phoneticPr fontId="2" type="noConversion"/>
  </si>
  <si>
    <t>대구 시민체육관</t>
    <phoneticPr fontId="2" type="noConversion"/>
  </si>
  <si>
    <t>1,837백만원</t>
    <phoneticPr fontId="2" type="noConversion"/>
  </si>
  <si>
    <t>190백만원</t>
    <phoneticPr fontId="2" type="noConversion"/>
  </si>
  <si>
    <t>1,200lux</t>
    <phoneticPr fontId="2" type="noConversion"/>
  </si>
  <si>
    <t>숭의동424</t>
    <phoneticPr fontId="2" type="noConversion"/>
  </si>
  <si>
    <t>도원체육관</t>
    <phoneticPr fontId="2" type="noConversion"/>
  </si>
  <si>
    <t>위탁
(인천시체육회)</t>
    <phoneticPr fontId="2" type="noConversion"/>
  </si>
  <si>
    <t>철골구조</t>
    <phoneticPr fontId="2" type="noConversion"/>
  </si>
  <si>
    <t>핸드볼,농구,배구,
배드민턴,탁구</t>
    <phoneticPr fontId="2" type="noConversion"/>
  </si>
  <si>
    <t>2kw메탈할로겐 44개</t>
    <phoneticPr fontId="2" type="noConversion"/>
  </si>
  <si>
    <t>약3000lux</t>
    <phoneticPr fontId="2" type="noConversion"/>
  </si>
  <si>
    <t>태권도장</t>
    <phoneticPr fontId="2" type="noConversion"/>
  </si>
  <si>
    <t>인천시태권도협회</t>
    <phoneticPr fontId="2" type="noConversion"/>
  </si>
  <si>
    <t>우슈장</t>
    <phoneticPr fontId="2" type="noConversion"/>
  </si>
  <si>
    <t>우수협회</t>
    <phoneticPr fontId="2" type="noConversion"/>
  </si>
  <si>
    <t>근대5종</t>
    <phoneticPr fontId="2" type="noConversion"/>
  </si>
  <si>
    <t>서운간이체육관</t>
    <phoneticPr fontId="2" type="noConversion"/>
  </si>
  <si>
    <t>강화군</t>
    <phoneticPr fontId="2" type="noConversion"/>
  </si>
  <si>
    <t>강화읍국화리239</t>
    <phoneticPr fontId="2" type="noConversion"/>
  </si>
  <si>
    <t>강화군 문예회관
체육관</t>
    <phoneticPr fontId="2" type="noConversion"/>
  </si>
  <si>
    <t>철골철근
콘크리트</t>
    <phoneticPr fontId="2" type="noConversion"/>
  </si>
  <si>
    <t>부평구</t>
    <phoneticPr fontId="2" type="noConversion"/>
  </si>
  <si>
    <t>인천 삼산월드 체육관</t>
    <phoneticPr fontId="2" type="noConversion"/>
  </si>
  <si>
    <t>인천광역시
시설관리공단</t>
    <phoneticPr fontId="2" type="noConversion"/>
  </si>
  <si>
    <t>철근콘크리트,
 트러스</t>
    <phoneticPr fontId="2" type="noConversion"/>
  </si>
  <si>
    <t>농구,배구외 12개
종목</t>
    <phoneticPr fontId="2" type="noConversion"/>
  </si>
  <si>
    <t>수영장, 헬스장,
 에어로빅장</t>
    <phoneticPr fontId="2" type="noConversion"/>
  </si>
  <si>
    <t>송림체육관</t>
    <phoneticPr fontId="2" type="noConversion"/>
  </si>
  <si>
    <t>배구,배드민턴,탁구</t>
    <phoneticPr fontId="2" type="noConversion"/>
  </si>
  <si>
    <t>화정동</t>
    <phoneticPr fontId="2" type="noConversion"/>
  </si>
  <si>
    <t>위탁
(광주시체육회)</t>
    <phoneticPr fontId="2" type="noConversion"/>
  </si>
  <si>
    <t>남외동 754</t>
    <phoneticPr fontId="2" type="noConversion"/>
  </si>
  <si>
    <t>동천 체육관</t>
    <phoneticPr fontId="2" type="noConversion"/>
  </si>
  <si>
    <t xml:space="preserve">철근콘크리트 </t>
    <phoneticPr fontId="2" type="noConversion"/>
  </si>
  <si>
    <t>농구,배구,
배드민턴,핸드볼</t>
    <phoneticPr fontId="2" type="noConversion"/>
  </si>
  <si>
    <t>500LX</t>
    <phoneticPr fontId="2" type="noConversion"/>
  </si>
  <si>
    <t>신정2동 689-1</t>
    <phoneticPr fontId="2" type="noConversion"/>
  </si>
  <si>
    <t>종하체육관</t>
    <phoneticPr fontId="2" type="noConversion"/>
  </si>
  <si>
    <t xml:space="preserve">철근
콘크리트 </t>
    <phoneticPr fontId="2" type="noConversion"/>
  </si>
  <si>
    <t>배드민턴,태권도</t>
    <phoneticPr fontId="2" type="noConversion"/>
  </si>
  <si>
    <t>131백만원</t>
    <phoneticPr fontId="2" type="noConversion"/>
  </si>
  <si>
    <t>정구장</t>
    <phoneticPr fontId="2" type="noConversion"/>
  </si>
  <si>
    <t>정구연맹</t>
    <phoneticPr fontId="2" type="noConversion"/>
  </si>
  <si>
    <t>정구장 4면 : 2,606m2</t>
    <phoneticPr fontId="2" type="noConversion"/>
  </si>
  <si>
    <t>문수스쿼시경기장</t>
    <phoneticPr fontId="2" type="noConversion"/>
  </si>
  <si>
    <t>일반철골구조</t>
    <phoneticPr fontId="2" type="noConversion"/>
  </si>
  <si>
    <t>스쿼시</t>
    <phoneticPr fontId="2" type="noConversion"/>
  </si>
  <si>
    <t>단식4, 복식1</t>
    <phoneticPr fontId="2" type="noConversion"/>
  </si>
  <si>
    <t>대현 체육관</t>
    <phoneticPr fontId="2" type="noConversion"/>
  </si>
  <si>
    <t xml:space="preserve">배드민턴, 탁구, 농구,  배구, 족구 </t>
    <phoneticPr fontId="2" type="noConversion"/>
  </si>
  <si>
    <t>접이식</t>
    <phoneticPr fontId="2" type="noConversion"/>
  </si>
  <si>
    <t>화정 체육관</t>
    <phoneticPr fontId="2" type="noConversion"/>
  </si>
  <si>
    <t>동구 생활체육회</t>
    <phoneticPr fontId="2" type="noConversion"/>
  </si>
  <si>
    <t xml:space="preserve">배드민턴, 탁구, 농구,
배구, 족구 </t>
    <phoneticPr fontId="2" type="noConversion"/>
  </si>
  <si>
    <t>좌석고정식
수납식</t>
    <phoneticPr fontId="2" type="noConversion"/>
  </si>
  <si>
    <t>울주군 언양읍 반천리 107번지</t>
    <phoneticPr fontId="2" type="noConversion"/>
  </si>
  <si>
    <t>울주 군민
학생체육관</t>
    <phoneticPr fontId="2" type="noConversion"/>
  </si>
  <si>
    <t>울주군 시설관리공단</t>
    <phoneticPr fontId="2" type="noConversion"/>
  </si>
  <si>
    <t>농구,배구,배드민턴,
핸드볼,탁구</t>
    <phoneticPr fontId="2" type="noConversion"/>
  </si>
  <si>
    <t>626백만원</t>
    <phoneticPr fontId="2" type="noConversion"/>
  </si>
  <si>
    <t>농구</t>
    <phoneticPr fontId="2" type="noConversion"/>
  </si>
  <si>
    <t>탁구</t>
    <phoneticPr fontId="2" type="noConversion"/>
  </si>
  <si>
    <t>탄성
우레탄</t>
    <phoneticPr fontId="2" type="noConversion"/>
  </si>
  <si>
    <t>철근
콘크리트</t>
    <phoneticPr fontId="2" type="noConversion"/>
  </si>
  <si>
    <t>1개소</t>
    <phoneticPr fontId="2" type="noConversion"/>
  </si>
  <si>
    <t>군남면</t>
    <phoneticPr fontId="2" type="noConversion"/>
  </si>
  <si>
    <t>고무매트</t>
    <phoneticPr fontId="2" type="noConversion"/>
  </si>
  <si>
    <t>일반철골구조</t>
    <phoneticPr fontId="2" type="noConversion"/>
  </si>
  <si>
    <t>탁구</t>
    <phoneticPr fontId="2" type="noConversion"/>
  </si>
  <si>
    <t>회관식</t>
    <phoneticPr fontId="2" type="noConversion"/>
  </si>
  <si>
    <t>일반 건물식</t>
    <phoneticPr fontId="2" type="noConversion"/>
  </si>
  <si>
    <t>농구,배구,족구</t>
    <phoneticPr fontId="2" type="noConversion"/>
  </si>
  <si>
    <t>전라북도 체육관</t>
    <phoneticPr fontId="2" type="noConversion"/>
  </si>
  <si>
    <t>전라북도</t>
    <phoneticPr fontId="2" type="noConversion"/>
  </si>
  <si>
    <t>농구, 배드민턴, 배구
족구. 헬스장 스퀘시장</t>
    <phoneticPr fontId="2" type="noConversion"/>
  </si>
  <si>
    <t>덕진동</t>
    <phoneticPr fontId="2" type="noConversion"/>
  </si>
  <si>
    <t>전주 실내체육관</t>
    <phoneticPr fontId="2" type="noConversion"/>
  </si>
  <si>
    <t>전주시시설관리공단</t>
    <phoneticPr fontId="2" type="noConversion"/>
  </si>
  <si>
    <t>1500 lx</t>
    <phoneticPr fontId="2" type="noConversion"/>
  </si>
  <si>
    <t>중화산동</t>
    <phoneticPr fontId="2" type="noConversion"/>
  </si>
  <si>
    <t>전주 화산체육관
종합관</t>
    <phoneticPr fontId="2" type="noConversion"/>
  </si>
  <si>
    <t>핸드볼,배구,
농구,배드민턴</t>
    <phoneticPr fontId="2" type="noConversion"/>
  </si>
  <si>
    <t>2000 lx</t>
    <phoneticPr fontId="2" type="noConversion"/>
  </si>
  <si>
    <t>군산 월명체육관</t>
    <phoneticPr fontId="2" type="noConversion"/>
  </si>
  <si>
    <t>문화체육생태
관리사업소</t>
    <phoneticPr fontId="2" type="noConversion"/>
  </si>
  <si>
    <t>수영장 별도기재</t>
    <phoneticPr fontId="2" type="noConversion"/>
  </si>
  <si>
    <t>부송동 180번지</t>
    <phoneticPr fontId="2" type="noConversion"/>
  </si>
  <si>
    <t>익산 실내체육관</t>
    <phoneticPr fontId="2" type="noConversion"/>
  </si>
  <si>
    <t>농구,핸드볼,
배드민턴,탁구</t>
    <phoneticPr fontId="2" type="noConversion"/>
  </si>
  <si>
    <t>13,814백만</t>
    <phoneticPr fontId="2" type="noConversion"/>
  </si>
  <si>
    <t>660백만</t>
    <phoneticPr fontId="2" type="noConversion"/>
  </si>
  <si>
    <t>600백만</t>
    <phoneticPr fontId="2" type="noConversion"/>
  </si>
  <si>
    <t>특별교부세</t>
    <phoneticPr fontId="2" type="noConversion"/>
  </si>
  <si>
    <t>1,000 lx</t>
    <phoneticPr fontId="2" type="noConversion"/>
  </si>
  <si>
    <t>김동문배드민턴장</t>
    <phoneticPr fontId="2" type="noConversion"/>
  </si>
  <si>
    <t>금마다목적체육관</t>
    <phoneticPr fontId="2" type="noConversion"/>
  </si>
  <si>
    <t>연지동 252-33</t>
    <phoneticPr fontId="2" type="noConversion"/>
  </si>
  <si>
    <t>정읍시 실내체육관</t>
    <phoneticPr fontId="2" type="noConversion"/>
  </si>
  <si>
    <t>주)대상 기탁금</t>
    <phoneticPr fontId="2" type="noConversion"/>
  </si>
  <si>
    <t>450 lx</t>
    <phoneticPr fontId="2" type="noConversion"/>
  </si>
  <si>
    <t>신태인읍 구석리 416</t>
    <phoneticPr fontId="2" type="noConversion"/>
  </si>
  <si>
    <t>정읍시 신태인
실내체육관</t>
    <phoneticPr fontId="2" type="noConversion"/>
  </si>
  <si>
    <t>550 lx</t>
    <phoneticPr fontId="2" type="noConversion"/>
  </si>
  <si>
    <t>정읍시 국민체육센터</t>
    <phoneticPr fontId="2" type="noConversion"/>
  </si>
  <si>
    <t>김제시</t>
    <phoneticPr fontId="2" type="noConversion"/>
  </si>
  <si>
    <t>검산동</t>
    <phoneticPr fontId="2" type="noConversion"/>
  </si>
  <si>
    <t>김제시 실내체육관</t>
    <phoneticPr fontId="2" type="noConversion"/>
  </si>
  <si>
    <t>농구,배구,핸드볼,
족구,배드민턴</t>
    <phoneticPr fontId="2" type="noConversion"/>
  </si>
  <si>
    <t>1000lx</t>
    <phoneticPr fontId="2" type="noConversion"/>
  </si>
  <si>
    <t>김제시 국민체육센터</t>
    <phoneticPr fontId="2" type="noConversion"/>
  </si>
  <si>
    <t>농구,배구,탁구,태권도,배드민턴,볼링</t>
    <phoneticPr fontId="2" type="noConversion"/>
  </si>
  <si>
    <t>군하리 253-1</t>
    <phoneticPr fontId="2" type="noConversion"/>
  </si>
  <si>
    <t>진안군 실내체육관</t>
    <phoneticPr fontId="2" type="noConversion"/>
  </si>
  <si>
    <t>700lx</t>
    <phoneticPr fontId="2" type="noConversion"/>
  </si>
  <si>
    <t>안천 다목적구장</t>
    <phoneticPr fontId="2" type="noConversion"/>
  </si>
  <si>
    <t>철골조
막구조</t>
    <phoneticPr fontId="2" type="noConversion"/>
  </si>
  <si>
    <t>테니스장,배드민턴,
배구</t>
    <phoneticPr fontId="2" type="noConversion"/>
  </si>
  <si>
    <t>용담 생활체육관</t>
    <phoneticPr fontId="2" type="noConversion"/>
  </si>
  <si>
    <t>배구,족구</t>
    <phoneticPr fontId="2" type="noConversion"/>
  </si>
  <si>
    <t>동향 다목적 구장</t>
    <phoneticPr fontId="2" type="noConversion"/>
  </si>
  <si>
    <t>테니스장,,배구</t>
    <phoneticPr fontId="2" type="noConversion"/>
  </si>
  <si>
    <t>상전 다목적구장</t>
    <phoneticPr fontId="2" type="noConversion"/>
  </si>
  <si>
    <t>부귀 황금권역 
다목적구장</t>
    <phoneticPr fontId="2" type="noConversion"/>
  </si>
  <si>
    <t>장수 직장운동경기부 훈련장</t>
    <phoneticPr fontId="2" type="noConversion"/>
  </si>
  <si>
    <t>장수 직장운동경기부 
훈련장</t>
    <phoneticPr fontId="2" type="noConversion"/>
  </si>
  <si>
    <t>용도변경으로 씨름장에서 구기체육관으로 변경, 추가</t>
    <phoneticPr fontId="2" type="noConversion"/>
  </si>
  <si>
    <t>1,050 lx</t>
    <phoneticPr fontId="2" type="noConversion"/>
  </si>
  <si>
    <t>순창군</t>
    <phoneticPr fontId="2" type="noConversion"/>
  </si>
  <si>
    <t>순창읍 남계리 966-7번지</t>
    <phoneticPr fontId="2" type="noConversion"/>
  </si>
  <si>
    <t>순창군 실내체육관</t>
    <phoneticPr fontId="2" type="noConversion"/>
  </si>
  <si>
    <t>공공시설관리사업소</t>
    <phoneticPr fontId="2" type="noConversion"/>
  </si>
  <si>
    <t>농구,배구,배드민턴,
역도,탁구</t>
    <phoneticPr fontId="2" type="noConversion"/>
  </si>
  <si>
    <t>순창국민체육센터</t>
    <phoneticPr fontId="2" type="noConversion"/>
  </si>
  <si>
    <t>체육진흥사업소</t>
    <phoneticPr fontId="2" type="noConversion"/>
  </si>
  <si>
    <t>고창읍 교촌리 55-2</t>
    <phoneticPr fontId="2" type="noConversion"/>
  </si>
  <si>
    <t>고창 실내체육관</t>
    <phoneticPr fontId="2" type="noConversion"/>
  </si>
  <si>
    <t>체육청소년사업소</t>
    <phoneticPr fontId="2" type="noConversion"/>
  </si>
  <si>
    <t>배드민턴,배구,
농구,탁구,유도</t>
    <phoneticPr fontId="2" type="noConversion"/>
  </si>
  <si>
    <t>11</t>
    <phoneticPr fontId="2" type="noConversion"/>
  </si>
  <si>
    <t>600 lx</t>
    <phoneticPr fontId="2" type="noConversion"/>
  </si>
  <si>
    <t>고창군립체육관</t>
    <phoneticPr fontId="2" type="noConversion"/>
  </si>
  <si>
    <t>핸드볼,농구,배구,
배드민턴</t>
    <phoneticPr fontId="2" type="noConversion"/>
  </si>
  <si>
    <t>부안군</t>
    <phoneticPr fontId="2" type="noConversion"/>
  </si>
  <si>
    <t>부안 실내체육관</t>
    <phoneticPr fontId="2" type="noConversion"/>
  </si>
  <si>
    <t>RC+철골</t>
    <phoneticPr fontId="2" type="noConversion"/>
  </si>
  <si>
    <t>핸드볼,농구,배구</t>
    <phoneticPr fontId="2" type="noConversion"/>
  </si>
  <si>
    <t>1400lx</t>
    <phoneticPr fontId="2" type="noConversion"/>
  </si>
  <si>
    <t>오림동123번지</t>
    <phoneticPr fontId="2" type="noConversion"/>
  </si>
  <si>
    <t>진남체육관</t>
    <phoneticPr fontId="2" type="noConversion"/>
  </si>
  <si>
    <t>종합 회관식</t>
    <phoneticPr fontId="2" type="noConversion"/>
  </si>
  <si>
    <t>학동79번지</t>
    <phoneticPr fontId="2" type="noConversion"/>
  </si>
  <si>
    <t>흥국체육관</t>
    <phoneticPr fontId="2" type="noConversion"/>
  </si>
  <si>
    <t>청소년수련소
다목적체육관</t>
    <phoneticPr fontId="2" type="noConversion"/>
  </si>
  <si>
    <t>위탁
(한국스카우트 연맹)</t>
    <phoneticPr fontId="2" type="noConversion"/>
  </si>
  <si>
    <t>상사종합체육관</t>
    <phoneticPr fontId="2" type="noConversion"/>
  </si>
  <si>
    <t>배드민턴,탁구
배구,농구,핸드볼</t>
    <phoneticPr fontId="2" type="noConversion"/>
  </si>
  <si>
    <t>팔마실내체육관</t>
    <phoneticPr fontId="2" type="noConversion"/>
  </si>
  <si>
    <t>체육시설
관리사업소</t>
    <phoneticPr fontId="2" type="noConversion"/>
  </si>
  <si>
    <t>농구,배구,핸드볼
배드민턴,탁구</t>
    <phoneticPr fontId="2" type="noConversion"/>
  </si>
  <si>
    <t>승주다목적체육관</t>
    <phoneticPr fontId="2" type="noConversion"/>
  </si>
  <si>
    <t>순천시
(승주읍)</t>
    <phoneticPr fontId="2" type="noConversion"/>
  </si>
  <si>
    <t>송광
종합체육시설</t>
    <phoneticPr fontId="2" type="noConversion"/>
  </si>
  <si>
    <t>순천시
(송광면)</t>
    <phoneticPr fontId="2" type="noConversion"/>
  </si>
  <si>
    <t>나주시 송월동 1107-1</t>
    <phoneticPr fontId="2" type="noConversion"/>
  </si>
  <si>
    <t>나주시 실내체육관</t>
    <phoneticPr fontId="2" type="noConversion"/>
  </si>
  <si>
    <t>다목적체육관</t>
    <phoneticPr fontId="2" type="noConversion"/>
  </si>
  <si>
    <t>철근콘크리트+스페이스후레임</t>
    <phoneticPr fontId="2" type="noConversion"/>
  </si>
  <si>
    <t>탄성우레탄</t>
    <phoneticPr fontId="2" type="noConversion"/>
  </si>
  <si>
    <t>의자식
가변식</t>
    <phoneticPr fontId="2" type="noConversion"/>
  </si>
  <si>
    <t>광양읍 구산리 299</t>
    <phoneticPr fontId="2" type="noConversion"/>
  </si>
  <si>
    <t>광양시 실내체육관</t>
    <phoneticPr fontId="2" type="noConversion"/>
  </si>
  <si>
    <t>광양국민체육센터</t>
    <phoneticPr fontId="2" type="noConversion"/>
  </si>
  <si>
    <t>위탁
(장애인체육회)</t>
    <phoneticPr fontId="2" type="noConversion"/>
  </si>
  <si>
    <t>배드민턴,농구,배구,골볼,탁구</t>
    <phoneticPr fontId="2" type="noConversion"/>
  </si>
  <si>
    <t>담양종합체육관</t>
    <phoneticPr fontId="2" type="noConversion"/>
  </si>
  <si>
    <t>배구,농구,핸드볼,
배드민턴,탁구,족구</t>
    <phoneticPr fontId="2" type="noConversion"/>
  </si>
  <si>
    <t>타라플렉스</t>
    <phoneticPr fontId="2" type="noConversion"/>
  </si>
  <si>
    <t>구례읍 봉북리 25</t>
    <phoneticPr fontId="2" type="noConversion"/>
  </si>
  <si>
    <t>구례 실내체육관</t>
    <phoneticPr fontId="2" type="noConversion"/>
  </si>
  <si>
    <t>농구,배구,배드민턴,
탁구,핸드볼</t>
    <phoneticPr fontId="2" type="noConversion"/>
  </si>
  <si>
    <t>팔영 체육관</t>
    <phoneticPr fontId="2" type="noConversion"/>
  </si>
  <si>
    <t>배구,배드민턴 탁구등</t>
    <phoneticPr fontId="2" type="noConversion"/>
  </si>
  <si>
    <t xml:space="preserve">목재 </t>
    <phoneticPr fontId="2" type="noConversion"/>
  </si>
  <si>
    <t>도양 농어촌
복합체육관</t>
    <phoneticPr fontId="2" type="noConversion"/>
  </si>
  <si>
    <t>배구,배드민턴,탁구등</t>
    <phoneticPr fontId="2" type="noConversion"/>
  </si>
  <si>
    <t>김일기념체육관</t>
    <phoneticPr fontId="2" type="noConversion"/>
  </si>
  <si>
    <t>배구,농구,배드민턴 등</t>
    <phoneticPr fontId="2" type="noConversion"/>
  </si>
  <si>
    <t>계단식
의자식</t>
    <phoneticPr fontId="2" type="noConversion"/>
  </si>
  <si>
    <t>보성 실내체육관</t>
    <phoneticPr fontId="2" type="noConversion"/>
  </si>
  <si>
    <t>배구,족구,배드민턴</t>
    <phoneticPr fontId="2" type="noConversion"/>
  </si>
  <si>
    <t>목재
고무판</t>
    <phoneticPr fontId="2" type="noConversion"/>
  </si>
  <si>
    <t>벌교 스포츠센터</t>
    <phoneticPr fontId="2" type="noConversion"/>
  </si>
  <si>
    <t>철근콘크리트조,철골조</t>
    <phoneticPr fontId="2" type="noConversion"/>
  </si>
  <si>
    <t>배구,배드민턴,탁구 등</t>
    <phoneticPr fontId="2" type="noConversion"/>
  </si>
  <si>
    <t>경기용매트</t>
    <phoneticPr fontId="2" type="noConversion"/>
  </si>
  <si>
    <t>하니움 문화스포츠센터
실내체육관</t>
    <phoneticPr fontId="2" type="noConversion"/>
  </si>
  <si>
    <t>핸드볼,배구,농구,탁구
배드민턴,태권도,풋살</t>
    <phoneticPr fontId="2" type="noConversion"/>
  </si>
  <si>
    <t>이용대배드민턴
전용구장</t>
    <phoneticPr fontId="2" type="noConversion"/>
  </si>
  <si>
    <t>철근콘크리트
철골조</t>
    <phoneticPr fontId="2" type="noConversion"/>
  </si>
  <si>
    <t>장흥읍 충열리63-3번지</t>
    <phoneticPr fontId="2" type="noConversion"/>
  </si>
  <si>
    <t>장흥실내체육관</t>
    <phoneticPr fontId="2" type="noConversion"/>
  </si>
  <si>
    <t>배구,배드민턴,탁구,
농구,족구,핸드볼</t>
    <phoneticPr fontId="2" type="noConversion"/>
  </si>
  <si>
    <t>우슬 체육관</t>
    <phoneticPr fontId="2" type="noConversion"/>
  </si>
  <si>
    <t>회관식</t>
    <phoneticPr fontId="2" type="noConversion"/>
  </si>
  <si>
    <t>핸드볼,농구,배구,
배드민턴,탁구</t>
    <phoneticPr fontId="2" type="noConversion"/>
  </si>
  <si>
    <t>목재
후로링</t>
    <phoneticPr fontId="2" type="noConversion"/>
  </si>
  <si>
    <t>해남 금강체육관</t>
    <phoneticPr fontId="2" type="noConversion"/>
  </si>
  <si>
    <t>일반건물식</t>
    <phoneticPr fontId="2" type="noConversion"/>
  </si>
  <si>
    <t>배드민턴,배구,탁구</t>
    <phoneticPr fontId="2" type="noConversion"/>
  </si>
  <si>
    <t>해남 노인복합형
체육관</t>
    <phoneticPr fontId="2" type="noConversion"/>
  </si>
  <si>
    <t>게이트볼,배드민턴</t>
    <phoneticPr fontId="2" type="noConversion"/>
  </si>
  <si>
    <t>우슬동백체육관</t>
    <phoneticPr fontId="2" type="noConversion"/>
  </si>
  <si>
    <t>철근,철골
콘크리트</t>
    <phoneticPr fontId="2" type="noConversion"/>
  </si>
  <si>
    <t>영암군</t>
    <phoneticPr fontId="2" type="noConversion"/>
  </si>
  <si>
    <t>영암읍 교동리</t>
    <phoneticPr fontId="2" type="noConversion"/>
  </si>
  <si>
    <t>영암군 실내체육관</t>
    <phoneticPr fontId="2" type="noConversion"/>
  </si>
  <si>
    <t>영암군
(문화관광과)</t>
    <phoneticPr fontId="2" type="noConversion"/>
  </si>
  <si>
    <t>종합 회관식</t>
    <phoneticPr fontId="2" type="noConversion"/>
  </si>
  <si>
    <t>배구,족구,
배드민턴,핸드볼</t>
    <phoneticPr fontId="2" type="noConversion"/>
  </si>
  <si>
    <t>영광읍 백학리 359</t>
    <phoneticPr fontId="2" type="noConversion"/>
  </si>
  <si>
    <t>영암암벽
등반경기장</t>
    <phoneticPr fontId="2" type="noConversion"/>
  </si>
  <si>
    <t>위탁
(전남산악연맹)</t>
    <phoneticPr fontId="2" type="noConversion"/>
  </si>
  <si>
    <t>실내외 클라이밍</t>
    <phoneticPr fontId="2" type="noConversion"/>
  </si>
  <si>
    <t>삼호 농어촌
 복합체육시설</t>
    <phoneticPr fontId="2" type="noConversion"/>
  </si>
  <si>
    <t>배구,배드민턴,족구</t>
    <phoneticPr fontId="2" type="noConversion"/>
  </si>
  <si>
    <t>영광군</t>
    <phoneticPr fontId="2" type="noConversion"/>
  </si>
  <si>
    <t>영광읍 도동리 365</t>
    <phoneticPr fontId="2" type="noConversion"/>
  </si>
  <si>
    <t>영광군
(스포츠산업과)</t>
    <phoneticPr fontId="2" type="noConversion"/>
  </si>
  <si>
    <t>배드민턴</t>
    <phoneticPr fontId="2" type="noConversion"/>
  </si>
  <si>
    <t>영광읍 도동리 366</t>
    <phoneticPr fontId="2" type="noConversion"/>
  </si>
  <si>
    <t>장성군</t>
    <phoneticPr fontId="2" type="noConversion"/>
  </si>
  <si>
    <t>영천리</t>
    <phoneticPr fontId="2" type="noConversion"/>
  </si>
  <si>
    <t>장성 군민회관
체육관</t>
    <phoneticPr fontId="2" type="noConversion"/>
  </si>
  <si>
    <t>농구,배구,
배드민턴,탁구</t>
    <phoneticPr fontId="2" type="noConversion"/>
  </si>
  <si>
    <t>케미칼</t>
    <phoneticPr fontId="2" type="noConversion"/>
  </si>
  <si>
    <t>진도군</t>
    <phoneticPr fontId="2" type="noConversion"/>
  </si>
  <si>
    <t>진도군 실내체육관</t>
    <phoneticPr fontId="2" type="noConversion"/>
  </si>
  <si>
    <t>농구,배구,배드민턴
탁구,핸드볼</t>
    <phoneticPr fontId="2" type="noConversion"/>
  </si>
  <si>
    <t>신안군</t>
    <phoneticPr fontId="2" type="noConversion"/>
  </si>
  <si>
    <t>신안 군민체육관</t>
    <phoneticPr fontId="2" type="noConversion"/>
  </si>
  <si>
    <t>농구,배구,
배드민턴,핸드볼</t>
    <phoneticPr fontId="2" type="noConversion"/>
  </si>
  <si>
    <t>경북</t>
    <phoneticPr fontId="2" type="noConversion"/>
  </si>
  <si>
    <t>포항시</t>
    <phoneticPr fontId="2" type="noConversion"/>
  </si>
  <si>
    <t>포항시시설관리공단</t>
    <phoneticPr fontId="2" type="noConversion"/>
  </si>
  <si>
    <t>경주시</t>
    <phoneticPr fontId="2" type="noConversion"/>
  </si>
  <si>
    <t>김천시</t>
    <phoneticPr fontId="2" type="noConversion"/>
  </si>
  <si>
    <t>안동시</t>
    <phoneticPr fontId="2" type="noConversion"/>
  </si>
  <si>
    <t>구미시</t>
    <phoneticPr fontId="2" type="noConversion"/>
  </si>
  <si>
    <t>영주시</t>
    <phoneticPr fontId="2" type="noConversion"/>
  </si>
  <si>
    <t>영천시</t>
    <phoneticPr fontId="2" type="noConversion"/>
  </si>
  <si>
    <t>상주시</t>
    <phoneticPr fontId="2" type="noConversion"/>
  </si>
  <si>
    <t>청송군</t>
    <phoneticPr fontId="2" type="noConversion"/>
  </si>
  <si>
    <t>고령군</t>
    <phoneticPr fontId="2" type="noConversion"/>
  </si>
  <si>
    <t>봉화군</t>
    <phoneticPr fontId="2" type="noConversion"/>
  </si>
  <si>
    <t>예천군</t>
    <phoneticPr fontId="2" type="noConversion"/>
  </si>
  <si>
    <t>경남</t>
    <phoneticPr fontId="2" type="noConversion"/>
  </si>
  <si>
    <t>창원시</t>
    <phoneticPr fontId="2" type="noConversion"/>
  </si>
  <si>
    <t>김해시</t>
    <phoneticPr fontId="2" type="noConversion"/>
  </si>
  <si>
    <t>헬스장</t>
    <phoneticPr fontId="2" type="noConversion"/>
  </si>
  <si>
    <t>400백만원</t>
    <phoneticPr fontId="2" type="noConversion"/>
  </si>
  <si>
    <t>거창읍 양평리 1160</t>
    <phoneticPr fontId="2" type="noConversion"/>
  </si>
  <si>
    <t>300백만원</t>
    <phoneticPr fontId="2" type="noConversion"/>
  </si>
  <si>
    <t>산격동 1427-1</t>
    <phoneticPr fontId="2" type="noConversion"/>
  </si>
  <si>
    <t>대구체육관
유도장</t>
    <phoneticPr fontId="2" type="noConversion"/>
  </si>
  <si>
    <t>대구시체육시설관리사무소</t>
    <phoneticPr fontId="2" type="noConversion"/>
  </si>
  <si>
    <t>위탁
(대구시유도회)</t>
    <phoneticPr fontId="2" type="noConversion"/>
  </si>
  <si>
    <t>유도협회</t>
    <phoneticPr fontId="2" type="noConversion"/>
  </si>
  <si>
    <t>유도</t>
    <phoneticPr fontId="2" type="noConversion"/>
  </si>
  <si>
    <t>216백만원</t>
    <phoneticPr fontId="2" type="noConversion"/>
  </si>
  <si>
    <t>대구체육관
부속 검도장</t>
    <phoneticPr fontId="2" type="noConversion"/>
  </si>
  <si>
    <t>위탁
(대구시검도회)</t>
    <phoneticPr fontId="2" type="noConversion"/>
  </si>
  <si>
    <t>검도협회</t>
    <phoneticPr fontId="2" type="noConversion"/>
  </si>
  <si>
    <t>검도</t>
    <phoneticPr fontId="2" type="noConversion"/>
  </si>
  <si>
    <t xml:space="preserve">북 구               </t>
    <phoneticPr fontId="2" type="noConversion"/>
  </si>
  <si>
    <t>대구체육관
역도장</t>
    <phoneticPr fontId="2" type="noConversion"/>
  </si>
  <si>
    <t>위탁
(대구시역도연맹)</t>
    <phoneticPr fontId="2" type="noConversion"/>
  </si>
  <si>
    <t>역도연맹</t>
    <phoneticPr fontId="2" type="noConversion"/>
  </si>
  <si>
    <t>역도</t>
    <phoneticPr fontId="2" type="noConversion"/>
  </si>
  <si>
    <t>콘크리트
고무매트</t>
    <phoneticPr fontId="2" type="noConversion"/>
  </si>
  <si>
    <t>달서구</t>
    <phoneticPr fontId="2" type="noConversion"/>
  </si>
  <si>
    <t>성당동 198-2</t>
    <phoneticPr fontId="2" type="noConversion"/>
  </si>
  <si>
    <t>안병근올림픽기념
유도관</t>
    <phoneticPr fontId="2" type="noConversion"/>
  </si>
  <si>
    <t>대구시유도협회</t>
    <phoneticPr fontId="2" type="noConversion"/>
  </si>
  <si>
    <t>아스타일</t>
    <phoneticPr fontId="2" type="noConversion"/>
  </si>
  <si>
    <t>410백만원</t>
    <phoneticPr fontId="2" type="noConversion"/>
  </si>
  <si>
    <t>80백만원</t>
    <phoneticPr fontId="2" type="noConversion"/>
  </si>
  <si>
    <t>구, 두류
유도관</t>
    <phoneticPr fontId="2" type="noConversion"/>
  </si>
  <si>
    <t>남동구</t>
    <phoneticPr fontId="2" type="noConversion"/>
  </si>
  <si>
    <t>남동체육관</t>
    <phoneticPr fontId="2" type="noConversion"/>
  </si>
  <si>
    <t>체조</t>
    <phoneticPr fontId="2" type="noConversion"/>
  </si>
  <si>
    <t>강화고인돌체육관</t>
    <phoneticPr fontId="2" type="noConversion"/>
  </si>
  <si>
    <t>위탁
(강화고려역사재단)</t>
    <phoneticPr fontId="2" type="noConversion"/>
  </si>
  <si>
    <t>태권도</t>
    <phoneticPr fontId="2" type="noConversion"/>
  </si>
  <si>
    <t>선학체육관</t>
    <phoneticPr fontId="2" type="noConversion"/>
  </si>
  <si>
    <t>복싱</t>
    <phoneticPr fontId="2" type="noConversion"/>
  </si>
  <si>
    <t>검도장</t>
    <phoneticPr fontId="2" type="noConversion"/>
  </si>
  <si>
    <t>1997</t>
    <phoneticPr fontId="2" type="noConversion"/>
  </si>
  <si>
    <t>월드컵경기장
내 위치</t>
    <phoneticPr fontId="2" type="noConversion"/>
  </si>
  <si>
    <t xml:space="preserve">경기 </t>
    <phoneticPr fontId="2" type="noConversion"/>
  </si>
  <si>
    <t>경기도</t>
    <phoneticPr fontId="2" type="noConversion"/>
  </si>
  <si>
    <t>수원.권선구 오목천동 883-1</t>
    <phoneticPr fontId="2" type="noConversion"/>
  </si>
  <si>
    <t>경기도유도회관</t>
    <phoneticPr fontId="2" type="noConversion"/>
  </si>
  <si>
    <t>경기도체육회 
(2491-720)</t>
    <phoneticPr fontId="2" type="noConversion"/>
  </si>
  <si>
    <t>위탁
(경기도체육회)</t>
    <phoneticPr fontId="2" type="noConversion"/>
  </si>
  <si>
    <t>유도회</t>
    <phoneticPr fontId="2" type="noConversion"/>
  </si>
  <si>
    <t>전용경기장</t>
    <phoneticPr fontId="2" type="noConversion"/>
  </si>
  <si>
    <t>경기도검도회관</t>
    <phoneticPr fontId="2" type="noConversion"/>
  </si>
  <si>
    <t>춘의동 8</t>
    <phoneticPr fontId="2" type="noConversion"/>
  </si>
  <si>
    <t>종합운동장
부지에 위치</t>
    <phoneticPr fontId="2" type="noConversion"/>
  </si>
  <si>
    <t>이천훈련원</t>
    <phoneticPr fontId="2" type="noConversion"/>
  </si>
  <si>
    <t>유도, 펜싱, 역도</t>
    <phoneticPr fontId="2" type="noConversion"/>
  </si>
  <si>
    <t>골볼,탁구,시각,유도,펜싱,역도</t>
    <phoneticPr fontId="2" type="noConversion"/>
  </si>
  <si>
    <t>시립복싱장</t>
    <phoneticPr fontId="2" type="noConversion"/>
  </si>
  <si>
    <t>경량철골</t>
    <phoneticPr fontId="2" type="noConversion"/>
  </si>
  <si>
    <t>펜싱</t>
    <phoneticPr fontId="2" type="noConversion"/>
  </si>
  <si>
    <t>원주시</t>
    <phoneticPr fontId="2" type="noConversion"/>
  </si>
  <si>
    <t>남원시 문화관광과(620-6254)</t>
    <phoneticPr fontId="2" type="noConversion"/>
  </si>
  <si>
    <t>2명</t>
    <phoneticPr fontId="2" type="noConversion"/>
  </si>
  <si>
    <t>남원시청 복싱팀</t>
    <phoneticPr fontId="2" type="noConversion"/>
  </si>
  <si>
    <t>950 lx</t>
    <phoneticPr fontId="2" type="noConversion"/>
  </si>
  <si>
    <t>6면</t>
    <phoneticPr fontId="2" type="noConversion"/>
  </si>
  <si>
    <t>토사, 조명시설</t>
    <phoneticPr fontId="2" type="noConversion"/>
  </si>
  <si>
    <t>익산종합운동장
펜싱경기장</t>
    <phoneticPr fontId="2" type="noConversion"/>
  </si>
  <si>
    <t>익산시
(체육진흥과)</t>
    <phoneticPr fontId="2" type="noConversion"/>
  </si>
  <si>
    <t>주경기장 포함</t>
    <phoneticPr fontId="2" type="noConversion"/>
  </si>
  <si>
    <t>향교동(남원중학교옆)</t>
    <phoneticPr fontId="2" type="noConversion"/>
  </si>
  <si>
    <t>신준섭 복싱체육관</t>
    <phoneticPr fontId="2" type="noConversion"/>
  </si>
  <si>
    <t>진남 유도장</t>
    <phoneticPr fontId="2" type="noConversion"/>
  </si>
  <si>
    <t>연향동 730</t>
    <phoneticPr fontId="2" type="noConversion"/>
  </si>
  <si>
    <t>체육시설관리사업소</t>
    <phoneticPr fontId="2" type="noConversion"/>
  </si>
  <si>
    <t>철골
라멘조2층</t>
    <phoneticPr fontId="2" type="noConversion"/>
  </si>
  <si>
    <t>복싱,유도</t>
    <phoneticPr fontId="2" type="noConversion"/>
  </si>
  <si>
    <t>전라남도
종합체육관</t>
    <phoneticPr fontId="2" type="noConversion"/>
  </si>
  <si>
    <t>위탁
(전라남도체육회)</t>
    <phoneticPr fontId="2" type="noConversion"/>
  </si>
  <si>
    <t>펜싱,체조,
레슬링,유도</t>
    <phoneticPr fontId="2" type="noConversion"/>
  </si>
  <si>
    <t>레슬링</t>
    <phoneticPr fontId="2" type="noConversion"/>
  </si>
  <si>
    <t>16
~20</t>
    <phoneticPr fontId="2" type="noConversion"/>
  </si>
  <si>
    <t>20
~28</t>
    <phoneticPr fontId="2" type="noConversion"/>
  </si>
  <si>
    <t>합숙소</t>
    <phoneticPr fontId="2" type="noConversion"/>
  </si>
  <si>
    <t>보성 역도연습장</t>
    <phoneticPr fontId="2" type="noConversion"/>
  </si>
  <si>
    <t>가흥1동111-3</t>
    <phoneticPr fontId="2" type="noConversion"/>
  </si>
  <si>
    <t>영주시
투기체육관</t>
    <phoneticPr fontId="2" type="noConversion"/>
  </si>
  <si>
    <t>영주시복싱연맹(632-9209)</t>
    <phoneticPr fontId="2" type="noConversion"/>
  </si>
  <si>
    <t xml:space="preserve">체육시설관리사무소 </t>
    <phoneticPr fontId="2" type="noConversion"/>
  </si>
  <si>
    <t>실업팀</t>
    <phoneticPr fontId="2" type="noConversion"/>
  </si>
  <si>
    <t>철골,철근
콘크리트</t>
    <phoneticPr fontId="2" type="noConversion"/>
  </si>
  <si>
    <t>복싱,우슈</t>
    <phoneticPr fontId="2" type="noConversion"/>
  </si>
  <si>
    <t>콘크리트
우레탄</t>
    <phoneticPr fontId="2" type="noConversion"/>
  </si>
  <si>
    <t>최무선관</t>
    <phoneticPr fontId="2" type="noConversion"/>
  </si>
  <si>
    <t>상주시
복싱체육관</t>
    <phoneticPr fontId="2" type="noConversion"/>
  </si>
  <si>
    <t>영해격기체육관</t>
    <phoneticPr fontId="2" type="noConversion"/>
  </si>
  <si>
    <t>단층
스라브</t>
    <phoneticPr fontId="2" type="noConversion"/>
  </si>
  <si>
    <t>레슬링, 유도</t>
    <phoneticPr fontId="2" type="noConversion"/>
  </si>
  <si>
    <t>목재
고무매트</t>
    <phoneticPr fontId="2" type="noConversion"/>
  </si>
  <si>
    <t>유도체육관</t>
    <phoneticPr fontId="2" type="noConversion"/>
  </si>
  <si>
    <t>위탁운영</t>
    <phoneticPr fontId="2" type="noConversion"/>
  </si>
  <si>
    <t>스텐드</t>
    <phoneticPr fontId="2" type="noConversion"/>
  </si>
  <si>
    <t>고성군</t>
    <phoneticPr fontId="2" type="noConversion"/>
  </si>
  <si>
    <t xml:space="preserve">이현동 </t>
    <phoneticPr fontId="2" type="noConversion"/>
  </si>
  <si>
    <t>고성체육관</t>
    <phoneticPr fontId="2" type="noConversion"/>
  </si>
  <si>
    <t>진주시기획예산담당관실</t>
    <phoneticPr fontId="2" type="noConversion"/>
  </si>
  <si>
    <t>유도,복싱,검도,
태권도</t>
    <phoneticPr fontId="2" type="noConversion"/>
  </si>
  <si>
    <t>고성역도경기장</t>
    <phoneticPr fontId="2" type="noConversion"/>
  </si>
  <si>
    <t>일반
건물식</t>
    <phoneticPr fontId="2" type="noConversion"/>
  </si>
  <si>
    <t>강북구</t>
    <phoneticPr fontId="2" type="noConversion"/>
  </si>
  <si>
    <t>강북웰빙스포츠센터</t>
    <phoneticPr fontId="2" type="noConversion"/>
  </si>
  <si>
    <t>강북구
도시관리공단</t>
    <phoneticPr fontId="2" type="noConversion"/>
  </si>
  <si>
    <t>52.8 X 25.2</t>
    <phoneticPr fontId="2" type="noConversion"/>
  </si>
  <si>
    <t>배드민턴, 풋살, 
농구</t>
    <phoneticPr fontId="2" type="noConversion"/>
  </si>
  <si>
    <t>25 X 12.6
유아풀(반원형)</t>
    <phoneticPr fontId="2" type="noConversion"/>
  </si>
  <si>
    <t xml:space="preserve">다목적체육실,
스쿼시, 에어로빅, </t>
    <phoneticPr fontId="2" type="noConversion"/>
  </si>
  <si>
    <t>청소년수련관
체육관</t>
    <phoneticPr fontId="2" type="noConversion"/>
  </si>
  <si>
    <t>서울시</t>
    <phoneticPr fontId="2" type="noConversion"/>
  </si>
  <si>
    <t>위탁
(대화문화아카데미)</t>
    <phoneticPr fontId="2" type="noConversion"/>
  </si>
  <si>
    <t>31.5 X 22.2 X 7.6</t>
    <phoneticPr fontId="2" type="noConversion"/>
  </si>
  <si>
    <t>농구, 실내축구,
 검도</t>
    <phoneticPr fontId="2" type="noConversion"/>
  </si>
  <si>
    <t>25m X 5m</t>
    <phoneticPr fontId="2" type="noConversion"/>
  </si>
  <si>
    <t>인공암벽</t>
    <phoneticPr fontId="2" type="noConversion"/>
  </si>
  <si>
    <t>삼각산문화예술회관
(구. 강북구민회관)</t>
    <phoneticPr fontId="2" type="noConversion"/>
  </si>
  <si>
    <t>14.5×8.7m</t>
    <phoneticPr fontId="2" type="noConversion"/>
  </si>
  <si>
    <t>생활체육교실</t>
    <phoneticPr fontId="2" type="noConversion"/>
  </si>
  <si>
    <t>25×13m
20×10m</t>
    <phoneticPr fontId="2" type="noConversion"/>
  </si>
  <si>
    <t>37,000백만원</t>
    <phoneticPr fontId="2" type="noConversion"/>
  </si>
  <si>
    <t>생활체육실
각종 문화강좌실</t>
    <phoneticPr fontId="2" type="noConversion"/>
  </si>
  <si>
    <t>도봉구</t>
    <phoneticPr fontId="2" type="noConversion"/>
  </si>
  <si>
    <t>창동문화체육센터</t>
    <phoneticPr fontId="2" type="noConversion"/>
  </si>
  <si>
    <t>도봉구
시설관리공단</t>
    <phoneticPr fontId="2" type="noConversion"/>
  </si>
  <si>
    <t>28 X 37 X 15</t>
    <phoneticPr fontId="2" type="noConversion"/>
  </si>
  <si>
    <t>농구,탁구</t>
    <phoneticPr fontId="2" type="noConversion"/>
  </si>
  <si>
    <t>25m X15m</t>
    <phoneticPr fontId="2" type="noConversion"/>
  </si>
  <si>
    <t>청소년수련관,헬스장,
공연장,에어로빅</t>
    <phoneticPr fontId="2" type="noConversion"/>
  </si>
  <si>
    <t>노원구</t>
    <phoneticPr fontId="2" type="noConversion"/>
  </si>
  <si>
    <t>노원구민체육센터</t>
    <phoneticPr fontId="2" type="noConversion"/>
  </si>
  <si>
    <t>노원구
시설관리공단</t>
    <phoneticPr fontId="2" type="noConversion"/>
  </si>
  <si>
    <t>25×43×13m</t>
    <phoneticPr fontId="2" type="noConversion"/>
  </si>
  <si>
    <t>배드민턴, 농구,
배구</t>
    <phoneticPr fontId="2" type="noConversion"/>
  </si>
  <si>
    <t>25×13m
10.4×13m</t>
    <phoneticPr fontId="2" type="noConversion"/>
  </si>
  <si>
    <t>청소년회관</t>
    <phoneticPr fontId="2" type="noConversion"/>
  </si>
  <si>
    <t>노원청소년수련관
체육관</t>
    <phoneticPr fontId="2" type="noConversion"/>
  </si>
  <si>
    <t>위탁
(청소년폭력예방재단)</t>
    <phoneticPr fontId="2" type="noConversion"/>
  </si>
  <si>
    <t>배드민턴, 농구,
탁구,배구,풋살</t>
    <phoneticPr fontId="2" type="noConversion"/>
  </si>
  <si>
    <t>25×12</t>
    <phoneticPr fontId="2" type="noConversion"/>
  </si>
  <si>
    <t>프로그램실,동아리
활동실,소극장</t>
    <phoneticPr fontId="2" type="noConversion"/>
  </si>
  <si>
    <t>은평구</t>
    <phoneticPr fontId="2" type="noConversion"/>
  </si>
  <si>
    <t>은평구민체육센터</t>
    <phoneticPr fontId="2" type="noConversion"/>
  </si>
  <si>
    <t>은평구
시설관리공단</t>
    <phoneticPr fontId="2" type="noConversion"/>
  </si>
  <si>
    <t>배드민턴장</t>
    <phoneticPr fontId="2" type="noConversion"/>
  </si>
  <si>
    <t>탁구</t>
    <phoneticPr fontId="2" type="noConversion"/>
  </si>
  <si>
    <t>17×34×13.5m</t>
    <phoneticPr fontId="2" type="noConversion"/>
  </si>
  <si>
    <t>배드민턴,
농구,탁구</t>
    <phoneticPr fontId="2" type="noConversion"/>
  </si>
  <si>
    <t>25m×15m
유아풀(반원형)</t>
    <phoneticPr fontId="2" type="noConversion"/>
  </si>
  <si>
    <t>골프장,조깅트랙(130m),
생활체육실</t>
    <phoneticPr fontId="2" type="noConversion"/>
  </si>
  <si>
    <t>은평청소년수련관
체육관</t>
    <phoneticPr fontId="2" type="noConversion"/>
  </si>
  <si>
    <t>위탁
((사)은평천사원 )</t>
    <phoneticPr fontId="2" type="noConversion"/>
  </si>
  <si>
    <t>베드민턴, 탁구</t>
    <phoneticPr fontId="2" type="noConversion"/>
  </si>
  <si>
    <t>서대문구</t>
    <phoneticPr fontId="2" type="noConversion"/>
  </si>
  <si>
    <t>서대문체육회관
체육관</t>
    <phoneticPr fontId="2" type="noConversion"/>
  </si>
  <si>
    <t>서대문구
(도시관리공단)</t>
    <phoneticPr fontId="2" type="noConversion"/>
  </si>
  <si>
    <t>배구</t>
    <phoneticPr fontId="2" type="noConversion"/>
  </si>
  <si>
    <t>베드민턴</t>
    <phoneticPr fontId="2" type="noConversion"/>
  </si>
  <si>
    <t>에어로빅</t>
    <phoneticPr fontId="2" type="noConversion"/>
  </si>
  <si>
    <t>24×31×10m</t>
    <phoneticPr fontId="2" type="noConversion"/>
  </si>
  <si>
    <t>25×15m
17×7m</t>
    <phoneticPr fontId="2" type="noConversion"/>
  </si>
  <si>
    <t>스포츠교실
문화청소년실</t>
    <phoneticPr fontId="2" type="noConversion"/>
  </si>
  <si>
    <t>서대문청소년수련관
체육관</t>
    <phoneticPr fontId="2" type="noConversion"/>
  </si>
  <si>
    <t>위탁
(한국청소년재단)</t>
    <phoneticPr fontId="2" type="noConversion"/>
  </si>
  <si>
    <t>18×32×6m</t>
    <phoneticPr fontId="2" type="noConversion"/>
  </si>
  <si>
    <t>농구,실내축구,배구,
배드민턴,탁구,검도</t>
    <phoneticPr fontId="2" type="noConversion"/>
  </si>
  <si>
    <t>38×16m
25×13m</t>
    <phoneticPr fontId="2" type="noConversion"/>
  </si>
  <si>
    <t>다목적실,무용실,
소극장</t>
    <phoneticPr fontId="2" type="noConversion"/>
  </si>
  <si>
    <t>마포구</t>
    <phoneticPr fontId="2" type="noConversion"/>
  </si>
  <si>
    <t>마포아트센터
체육관</t>
    <phoneticPr fontId="2" type="noConversion"/>
  </si>
  <si>
    <t>위탁
(마포문화재단)</t>
    <phoneticPr fontId="2" type="noConversion"/>
  </si>
  <si>
    <t>배드민턴,탁구,
검도,농구</t>
    <phoneticPr fontId="2" type="noConversion"/>
  </si>
  <si>
    <t>25×13m
9.2×2.5m</t>
    <phoneticPr fontId="2" type="noConversion"/>
  </si>
  <si>
    <t>골프연습장,
에어로빅장</t>
    <phoneticPr fontId="2" type="noConversion"/>
  </si>
  <si>
    <t>마포청소년수련관
체육관</t>
    <phoneticPr fontId="2" type="noConversion"/>
  </si>
  <si>
    <t>위탁
(명지학원·명지전문대학)</t>
    <phoneticPr fontId="2" type="noConversion"/>
  </si>
  <si>
    <t>1,113.89</t>
    <phoneticPr fontId="2" type="noConversion"/>
  </si>
  <si>
    <t>968.75</t>
    <phoneticPr fontId="2" type="noConversion"/>
  </si>
  <si>
    <t>656.25</t>
    <phoneticPr fontId="2" type="noConversion"/>
  </si>
  <si>
    <t>18.75*35*7.97m</t>
    <phoneticPr fontId="2" type="noConversion"/>
  </si>
  <si>
    <t>배드민턴,탁구,풋살,
농구, 댄스스포츠</t>
    <phoneticPr fontId="2" type="noConversion"/>
  </si>
  <si>
    <t>312.5</t>
    <phoneticPr fontId="2" type="noConversion"/>
  </si>
  <si>
    <t>25*12.5m
(유아풀)7*5m</t>
    <phoneticPr fontId="2" type="noConversion"/>
  </si>
  <si>
    <t>프로그램실, 
소극장, GX룸</t>
    <phoneticPr fontId="2" type="noConversion"/>
  </si>
  <si>
    <t>염리생활체육관</t>
    <phoneticPr fontId="2" type="noConversion"/>
  </si>
  <si>
    <t>32×22×16m</t>
    <phoneticPr fontId="2" type="noConversion"/>
  </si>
  <si>
    <t>농구(배구,배드민턴,탁구)</t>
    <phoneticPr fontId="2" type="noConversion"/>
  </si>
  <si>
    <t>다목적체육실, 샤워실</t>
    <phoneticPr fontId="2" type="noConversion"/>
  </si>
  <si>
    <t>700럭스</t>
    <phoneticPr fontId="2" type="noConversion"/>
  </si>
  <si>
    <t>성미산체육관</t>
    <phoneticPr fontId="2" type="noConversion"/>
  </si>
  <si>
    <t>34×33.6×16.72m</t>
    <phoneticPr fontId="2" type="noConversion"/>
  </si>
  <si>
    <t>배드민턴, 탁구, 
농구, 배구</t>
    <phoneticPr fontId="2" type="noConversion"/>
  </si>
  <si>
    <t>다목적체육실, 샤워실, 학습실</t>
    <phoneticPr fontId="2" type="noConversion"/>
  </si>
  <si>
    <t>2014</t>
    <phoneticPr fontId="2" type="noConversion"/>
  </si>
  <si>
    <t>양천구</t>
    <phoneticPr fontId="2" type="noConversion"/>
  </si>
  <si>
    <t>양천구민체육센터</t>
    <phoneticPr fontId="2" type="noConversion"/>
  </si>
  <si>
    <t>양천구
시설관리공단</t>
    <phoneticPr fontId="2" type="noConversion"/>
  </si>
  <si>
    <t>26×35×12m</t>
    <phoneticPr fontId="2" type="noConversion"/>
  </si>
  <si>
    <t>배드민턴, 
농구, 탁구</t>
    <phoneticPr fontId="2" type="noConversion"/>
  </si>
  <si>
    <t>에어로빅실,헬스장,
검도장,태권도장</t>
    <phoneticPr fontId="2" type="noConversion"/>
  </si>
  <si>
    <t>신월문화체육센터</t>
    <phoneticPr fontId="2" type="noConversion"/>
  </si>
  <si>
    <t>28mx17m</t>
    <phoneticPr fontId="2" type="noConversion"/>
  </si>
  <si>
    <t>배드민턴, 농구</t>
    <phoneticPr fontId="2" type="noConversion"/>
  </si>
  <si>
    <t>25×10m
11×7m</t>
    <phoneticPr fontId="2" type="noConversion"/>
  </si>
  <si>
    <t>문화청소년실
주민생활시설</t>
    <phoneticPr fontId="2" type="noConversion"/>
  </si>
  <si>
    <t>목동문화체육센터</t>
    <phoneticPr fontId="2" type="noConversion"/>
  </si>
  <si>
    <t>32×19.4</t>
    <phoneticPr fontId="2" type="noConversion"/>
  </si>
  <si>
    <t>배드민턴, 농구/
검도, 태권도</t>
    <phoneticPr fontId="2" type="noConversion"/>
  </si>
  <si>
    <t>25×11.72m
17×7.9×2.1m</t>
    <phoneticPr fontId="2" type="noConversion"/>
  </si>
  <si>
    <t>에어로빅장,문화
강좌실,소강당</t>
    <phoneticPr fontId="2" type="noConversion"/>
  </si>
  <si>
    <t>양천 주민편익시설</t>
    <phoneticPr fontId="2" type="noConversion"/>
  </si>
  <si>
    <t>위탁(YMCA)</t>
    <phoneticPr fontId="2" type="noConversion"/>
  </si>
  <si>
    <t>25×12.6m
5.4×13m</t>
    <phoneticPr fontId="2" type="noConversion"/>
  </si>
  <si>
    <t>독서실,강당,식당,
문화교실</t>
    <phoneticPr fontId="2" type="noConversion"/>
  </si>
  <si>
    <t>목동청소년수련관
체육관</t>
    <phoneticPr fontId="2" type="noConversion"/>
  </si>
  <si>
    <t>위탁(대한불교
조계종유지재단)</t>
    <phoneticPr fontId="2" type="noConversion"/>
  </si>
  <si>
    <t>베트민턴,탁구</t>
    <phoneticPr fontId="2" type="noConversion"/>
  </si>
  <si>
    <t>강서구</t>
    <phoneticPr fontId="2" type="noConversion"/>
  </si>
  <si>
    <t>강서구민
올림픽체육센터</t>
    <phoneticPr fontId="2" type="noConversion"/>
  </si>
  <si>
    <t>강서구
시설관리공단</t>
    <phoneticPr fontId="2" type="noConversion"/>
  </si>
  <si>
    <t>농구</t>
    <phoneticPr fontId="2" type="noConversion"/>
  </si>
  <si>
    <t>21×34×15m</t>
    <phoneticPr fontId="2" type="noConversion"/>
  </si>
  <si>
    <t>배드민턴,농구,
배구,골프연습장</t>
    <phoneticPr fontId="2" type="noConversion"/>
  </si>
  <si>
    <t>25×17m
유아풀</t>
    <phoneticPr fontId="2" type="noConversion"/>
  </si>
  <si>
    <t>에어로빅장,운동처방실,
유아체능단실</t>
    <phoneticPr fontId="2" type="noConversion"/>
  </si>
  <si>
    <t>공항동문화체육센터</t>
    <phoneticPr fontId="2" type="noConversion"/>
  </si>
  <si>
    <t>25×16m
유아풀(반원형)</t>
    <phoneticPr fontId="2" type="noConversion"/>
  </si>
  <si>
    <t>독서실,다목적실</t>
    <phoneticPr fontId="2" type="noConversion"/>
  </si>
  <si>
    <t>마곡레포츠센터</t>
    <phoneticPr fontId="2" type="noConversion"/>
  </si>
  <si>
    <t>34.2×19.5×10.5m</t>
    <phoneticPr fontId="2" type="noConversion"/>
  </si>
  <si>
    <t>인공암벽,농구,
실내축구,
인라인스케이트</t>
    <phoneticPr fontId="2" type="noConversion"/>
  </si>
  <si>
    <t>25m×15m
유아풀</t>
    <phoneticPr fontId="2" type="noConversion"/>
  </si>
  <si>
    <t>프로그램실,
세미나실</t>
    <phoneticPr fontId="2" type="noConversion"/>
  </si>
  <si>
    <t>구로구</t>
    <phoneticPr fontId="2" type="noConversion"/>
  </si>
  <si>
    <t>구로구민체육센터</t>
    <phoneticPr fontId="2" type="noConversion"/>
  </si>
  <si>
    <t>구로구
시설관리공단</t>
    <phoneticPr fontId="2" type="noConversion"/>
  </si>
  <si>
    <t>족구</t>
    <phoneticPr fontId="2" type="noConversion"/>
  </si>
  <si>
    <t>핸드볼</t>
    <phoneticPr fontId="2" type="noConversion"/>
  </si>
  <si>
    <t>20×30×10.4m</t>
    <phoneticPr fontId="2" type="noConversion"/>
  </si>
  <si>
    <t>농구, 배구,
족구, 핸드볼</t>
    <phoneticPr fontId="2" type="noConversion"/>
  </si>
  <si>
    <t>25×14.2m
14.2×6.7m</t>
    <phoneticPr fontId="2" type="noConversion"/>
  </si>
  <si>
    <t>216백만원</t>
    <phoneticPr fontId="2" type="noConversion"/>
  </si>
  <si>
    <t>구민생활체육관</t>
    <phoneticPr fontId="2" type="noConversion"/>
  </si>
  <si>
    <t>댄스스포츠</t>
    <phoneticPr fontId="2" type="noConversion"/>
  </si>
  <si>
    <t>차밍디스코</t>
    <phoneticPr fontId="2" type="noConversion"/>
  </si>
  <si>
    <t>20×35m</t>
    <phoneticPr fontId="2" type="noConversion"/>
  </si>
  <si>
    <t>댄스스포츠,요가,
탁구, 에어로빅</t>
    <phoneticPr fontId="2" type="noConversion"/>
  </si>
  <si>
    <t>-</t>
    <phoneticPr fontId="2" type="noConversion"/>
  </si>
  <si>
    <t>스포츠교실
1,2,3교실</t>
    <phoneticPr fontId="2" type="noConversion"/>
  </si>
  <si>
    <t>구로청소년수련관
체육관</t>
    <phoneticPr fontId="2" type="noConversion"/>
  </si>
  <si>
    <t>13×15m</t>
    <phoneticPr fontId="2" type="noConversion"/>
  </si>
  <si>
    <t>프로그램실,소극장,
동아리활동실</t>
    <phoneticPr fontId="2" type="noConversion"/>
  </si>
  <si>
    <t>신도림 생활체육관</t>
    <phoneticPr fontId="2" type="noConversion"/>
  </si>
  <si>
    <t>ㅡ</t>
    <phoneticPr fontId="2" type="noConversion"/>
  </si>
  <si>
    <t>25x12m</t>
    <phoneticPr fontId="2" type="noConversion"/>
  </si>
  <si>
    <t>탁구장, 스포츠교실</t>
    <phoneticPr fontId="2" type="noConversion"/>
  </si>
  <si>
    <t>개웅산 생활체육관</t>
    <phoneticPr fontId="2" type="noConversion"/>
  </si>
  <si>
    <t>13.4x6.1x4ro</t>
    <phoneticPr fontId="2" type="noConversion"/>
  </si>
  <si>
    <t>농구,배드민턴,댄스스포츠</t>
    <phoneticPr fontId="2" type="noConversion"/>
  </si>
  <si>
    <t>헬스장</t>
    <phoneticPr fontId="2" type="noConversion"/>
  </si>
  <si>
    <t>영등포구</t>
    <phoneticPr fontId="2" type="noConversion"/>
  </si>
  <si>
    <t>영등포 제1스포츠센터</t>
    <phoneticPr fontId="2" type="noConversion"/>
  </si>
  <si>
    <t>영등포구시설관리공단</t>
    <phoneticPr fontId="2" type="noConversion"/>
  </si>
  <si>
    <t>배드민턴,  농구,
배구</t>
    <phoneticPr fontId="2" type="noConversion"/>
  </si>
  <si>
    <t>에어로빅장,문화강좌실,
유아체능단교실2개,헬스장,
다목적체육실 3개</t>
    <phoneticPr fontId="2" type="noConversion"/>
  </si>
  <si>
    <t>영등포 제2스포츠센터</t>
    <phoneticPr fontId="2" type="noConversion"/>
  </si>
  <si>
    <t>16×34m</t>
    <phoneticPr fontId="2" type="noConversion"/>
  </si>
  <si>
    <t>배드민턴,  농구,
배구, 탁구</t>
    <phoneticPr fontId="2" type="noConversion"/>
  </si>
  <si>
    <t>25m×10m
유아풀</t>
    <phoneticPr fontId="2" type="noConversion"/>
  </si>
  <si>
    <t>에어로빅장,문화강좌실,
유아체능단교실3개,헬스장,
다목적실 3개</t>
    <phoneticPr fontId="2" type="noConversion"/>
  </si>
  <si>
    <t>신길종합사회복지관
체육관</t>
    <phoneticPr fontId="2" type="noConversion"/>
  </si>
  <si>
    <t>조계종사회복지재단</t>
    <phoneticPr fontId="2" type="noConversion"/>
  </si>
  <si>
    <t>문래청소년회관
체육관</t>
    <phoneticPr fontId="2" type="noConversion"/>
  </si>
  <si>
    <t>송석문화재단</t>
    <phoneticPr fontId="2" type="noConversion"/>
  </si>
  <si>
    <t>16.5×21×3.5
2개</t>
    <phoneticPr fontId="2" type="noConversion"/>
  </si>
  <si>
    <t>배구,배드민턴</t>
    <phoneticPr fontId="2" type="noConversion"/>
  </si>
  <si>
    <t xml:space="preserve">25m×16m      </t>
    <phoneticPr fontId="2" type="noConversion"/>
  </si>
  <si>
    <t>체육실
다목적실</t>
    <phoneticPr fontId="2" type="noConversion"/>
  </si>
  <si>
    <t>동작구</t>
    <phoneticPr fontId="2" type="noConversion"/>
  </si>
  <si>
    <t>흑석체육센터</t>
    <phoneticPr fontId="2" type="noConversion"/>
  </si>
  <si>
    <t>동작구
도시시설관리공단</t>
    <phoneticPr fontId="2" type="noConversion"/>
  </si>
  <si>
    <t>배드민턴</t>
    <phoneticPr fontId="2" type="noConversion"/>
  </si>
  <si>
    <t>25×30×13m</t>
    <phoneticPr fontId="2" type="noConversion"/>
  </si>
  <si>
    <t>배드민턴,농구,
배구,검도,축구</t>
    <phoneticPr fontId="2" type="noConversion"/>
  </si>
  <si>
    <t>25×13.5m
13.5×4m</t>
    <phoneticPr fontId="2" type="noConversion"/>
  </si>
  <si>
    <t>관람석(324석)</t>
    <phoneticPr fontId="2" type="noConversion"/>
  </si>
  <si>
    <t>동작구민체육센터</t>
    <phoneticPr fontId="2" type="noConversion"/>
  </si>
  <si>
    <t>22×30×14m</t>
    <phoneticPr fontId="2" type="noConversion"/>
  </si>
  <si>
    <t>배드민턴,
농구,배구</t>
    <phoneticPr fontId="2" type="noConversion"/>
  </si>
  <si>
    <t>26x16m
16x6m</t>
    <phoneticPr fontId="2" type="noConversion"/>
  </si>
  <si>
    <t>골프연습장,운동
처방실,다목적실</t>
    <phoneticPr fontId="2" type="noConversion"/>
  </si>
  <si>
    <t>사당문화회관
체육관</t>
    <phoneticPr fontId="2" type="noConversion"/>
  </si>
  <si>
    <t>25x9m</t>
    <phoneticPr fontId="2" type="noConversion"/>
  </si>
  <si>
    <t>서울여성플라자
스포츠센터 체육관</t>
    <phoneticPr fontId="2" type="noConversion"/>
  </si>
  <si>
    <t>10.8x15m</t>
    <phoneticPr fontId="2" type="noConversion"/>
  </si>
  <si>
    <t>다목적실(에어로빅,
 째즈댄스, 댄스
스포츠, 요가 등)</t>
    <phoneticPr fontId="2" type="noConversion"/>
  </si>
  <si>
    <t>24x15m
15x5m</t>
    <phoneticPr fontId="2" type="noConversion"/>
  </si>
  <si>
    <t>관악구</t>
    <phoneticPr fontId="2" type="noConversion"/>
  </si>
  <si>
    <t>관악구민
종합체육센터</t>
    <phoneticPr fontId="2" type="noConversion"/>
  </si>
  <si>
    <t>관악구
 시설관리공단</t>
    <phoneticPr fontId="2" type="noConversion"/>
  </si>
  <si>
    <t>20x38x15m</t>
    <phoneticPr fontId="2" type="noConversion"/>
  </si>
  <si>
    <t>25m×13m</t>
    <phoneticPr fontId="2" type="noConversion"/>
  </si>
  <si>
    <t>13,805백만원</t>
    <phoneticPr fontId="2" type="noConversion"/>
  </si>
  <si>
    <t>스쿼시장,태권도장,
에어로빅실,문화강의실</t>
    <phoneticPr fontId="2" type="noConversion"/>
  </si>
  <si>
    <t>신림체육센터</t>
    <phoneticPr fontId="2" type="noConversion"/>
  </si>
  <si>
    <t>25m×10m</t>
    <phoneticPr fontId="2" type="noConversion"/>
  </si>
  <si>
    <t>660백만원</t>
    <phoneticPr fontId="2" type="noConversion"/>
  </si>
  <si>
    <t>수영장,헬스장</t>
    <phoneticPr fontId="2" type="noConversion"/>
  </si>
  <si>
    <t>380백만원</t>
    <phoneticPr fontId="2" type="noConversion"/>
  </si>
  <si>
    <t>서초구</t>
    <phoneticPr fontId="2" type="noConversion"/>
  </si>
  <si>
    <t>서초구민체육센터</t>
    <phoneticPr fontId="2" type="noConversion"/>
  </si>
  <si>
    <t>서초구
(YMCA 위탁)</t>
    <phoneticPr fontId="2" type="noConversion"/>
  </si>
  <si>
    <t>배드민튼</t>
    <phoneticPr fontId="2" type="noConversion"/>
  </si>
  <si>
    <t>16×30×10m</t>
    <phoneticPr fontId="2" type="noConversion"/>
  </si>
  <si>
    <t>25x13m</t>
    <phoneticPr fontId="2" type="noConversion"/>
  </si>
  <si>
    <t>7,290백만원</t>
    <phoneticPr fontId="2" type="noConversion"/>
  </si>
  <si>
    <t>유도장, 탁구장
라켓볼장</t>
    <phoneticPr fontId="2" type="noConversion"/>
  </si>
  <si>
    <t>2002년</t>
    <phoneticPr fontId="2" type="noConversion"/>
  </si>
  <si>
    <t>잠원스포츠파크
채육관</t>
    <phoneticPr fontId="2" type="noConversion"/>
  </si>
  <si>
    <t>테니스장
에어로빅장</t>
    <phoneticPr fontId="2" type="noConversion"/>
  </si>
  <si>
    <t>언남문화체육센터</t>
    <phoneticPr fontId="2" type="noConversion"/>
  </si>
  <si>
    <t>서울시
교육청</t>
    <phoneticPr fontId="2" type="noConversion"/>
  </si>
  <si>
    <t>위탁
(한국문화스포츠진흥원)</t>
    <phoneticPr fontId="2" type="noConversion"/>
  </si>
  <si>
    <t>25x15m</t>
    <phoneticPr fontId="2" type="noConversion"/>
  </si>
  <si>
    <t>에어로빅장</t>
    <phoneticPr fontId="2" type="noConversion"/>
  </si>
  <si>
    <t>반포종합운동장
체육센터</t>
    <phoneticPr fontId="2" type="noConversion"/>
  </si>
  <si>
    <t>위탁(서초구탁구연합회)</t>
    <phoneticPr fontId="2" type="noConversion"/>
  </si>
  <si>
    <t>골프연습장
탁구장</t>
    <phoneticPr fontId="2" type="noConversion"/>
  </si>
  <si>
    <t>강남구</t>
    <phoneticPr fontId="2" type="noConversion"/>
  </si>
  <si>
    <t>강남 구민체육관</t>
    <phoneticPr fontId="2" type="noConversion"/>
  </si>
  <si>
    <t>강남구
 도시관리공단</t>
    <phoneticPr fontId="2" type="noConversion"/>
  </si>
  <si>
    <t>테니스</t>
    <phoneticPr fontId="2" type="noConversion"/>
  </si>
  <si>
    <t>런링</t>
    <phoneticPr fontId="2" type="noConversion"/>
  </si>
  <si>
    <t>33x19.2m</t>
    <phoneticPr fontId="2" type="noConversion"/>
  </si>
  <si>
    <t>배드민턴,
농구,배구,탁구</t>
    <phoneticPr fontId="2" type="noConversion"/>
  </si>
  <si>
    <t>조깅트랙(90m),
탁구장,에어로빅장</t>
    <phoneticPr fontId="2" type="noConversion"/>
  </si>
  <si>
    <t>1994</t>
    <phoneticPr fontId="2" type="noConversion"/>
  </si>
  <si>
    <t>대진 체육관</t>
    <phoneticPr fontId="2" type="noConversion"/>
  </si>
  <si>
    <t>챠밍댄스</t>
    <phoneticPr fontId="2" type="noConversion"/>
  </si>
  <si>
    <t>헬스</t>
    <phoneticPr fontId="2" type="noConversion"/>
  </si>
  <si>
    <t>요가</t>
    <phoneticPr fontId="2" type="noConversion"/>
  </si>
  <si>
    <t>30x18m</t>
    <phoneticPr fontId="2" type="noConversion"/>
  </si>
  <si>
    <t>배구,탁구</t>
    <phoneticPr fontId="2" type="noConversion"/>
  </si>
  <si>
    <t>강남스포츠문화센터
체육관</t>
    <phoneticPr fontId="2" type="noConversion"/>
  </si>
  <si>
    <t>생활체조</t>
    <phoneticPr fontId="2" type="noConversion"/>
  </si>
  <si>
    <t>검도</t>
    <phoneticPr fontId="2" type="noConversion"/>
  </si>
  <si>
    <t>43.2x25m</t>
    <phoneticPr fontId="2" type="noConversion"/>
  </si>
  <si>
    <t>농구,배드민턴,
테니스,탁구</t>
    <phoneticPr fontId="2" type="noConversion"/>
  </si>
  <si>
    <t>11m×25m1.1m
11m×6m0.8m</t>
    <phoneticPr fontId="2" type="noConversion"/>
  </si>
  <si>
    <t>요가,골프,
유아체능단</t>
    <phoneticPr fontId="2" type="noConversion"/>
  </si>
  <si>
    <t>역삼청소년수련관
체육관</t>
    <phoneticPr fontId="2" type="noConversion"/>
  </si>
  <si>
    <t>20x10m</t>
    <phoneticPr fontId="2" type="noConversion"/>
  </si>
  <si>
    <t>농구,배드민턴,
검도,탁구</t>
    <phoneticPr fontId="2" type="noConversion"/>
  </si>
  <si>
    <t>25mX12m</t>
    <phoneticPr fontId="2" type="noConversion"/>
  </si>
  <si>
    <t>요가,에어로빅실</t>
    <phoneticPr fontId="2" type="noConversion"/>
  </si>
  <si>
    <t>강남주민편익시설</t>
    <phoneticPr fontId="2" type="noConversion"/>
  </si>
  <si>
    <t>위탁
((사)흥사단)</t>
    <phoneticPr fontId="2" type="noConversion"/>
  </si>
  <si>
    <t>25×13m
25×8.5m</t>
    <phoneticPr fontId="2" type="noConversion"/>
  </si>
  <si>
    <t>체력단련장,탁구장,
에어로빅장</t>
    <phoneticPr fontId="2" type="noConversion"/>
  </si>
  <si>
    <t>수서청소년수련관
체육관</t>
    <phoneticPr fontId="2" type="noConversion"/>
  </si>
  <si>
    <t>28X3.2m</t>
    <phoneticPr fontId="2" type="noConversion"/>
  </si>
  <si>
    <t>농구,배드민턴</t>
    <phoneticPr fontId="2" type="noConversion"/>
  </si>
  <si>
    <t>25mx11m</t>
    <phoneticPr fontId="2" type="noConversion"/>
  </si>
  <si>
    <t>에어로빅실</t>
    <phoneticPr fontId="2" type="noConversion"/>
  </si>
  <si>
    <t>송파구</t>
    <phoneticPr fontId="2" type="noConversion"/>
  </si>
  <si>
    <t>송파구체육문화회관
체육관</t>
    <phoneticPr fontId="2" type="noConversion"/>
  </si>
  <si>
    <t>송파구
시설관리공단</t>
    <phoneticPr fontId="2" type="noConversion"/>
  </si>
  <si>
    <t>36×23.5m</t>
    <phoneticPr fontId="2" type="noConversion"/>
  </si>
  <si>
    <t>배드민턴,농구, 
태권도,인라인등</t>
    <phoneticPr fontId="2" type="noConversion"/>
  </si>
  <si>
    <t>스쿼시,에어로빅,
시청각실,문화관</t>
    <phoneticPr fontId="2" type="noConversion"/>
  </si>
  <si>
    <t>송파청소년수련관
체육관</t>
    <phoneticPr fontId="2" type="noConversion"/>
  </si>
  <si>
    <t>위탁(대한예수교장로회
서율노회유지재단)</t>
    <phoneticPr fontId="2" type="noConversion"/>
  </si>
  <si>
    <t>농구,검도,
배드민턴,탁구</t>
    <phoneticPr fontId="2" type="noConversion"/>
  </si>
  <si>
    <t>발레,요가
밸리댄스</t>
    <phoneticPr fontId="2" type="noConversion"/>
  </si>
  <si>
    <t>마천청소년수련관
체육관</t>
    <phoneticPr fontId="2" type="noConversion"/>
  </si>
  <si>
    <t>위탁(한국청소년
건전문화육성재단)</t>
    <phoneticPr fontId="2" type="noConversion"/>
  </si>
  <si>
    <t>서울곰두리체육센터</t>
    <phoneticPr fontId="2" type="noConversion"/>
  </si>
  <si>
    <t>위탁
(재)한국장애인개발원</t>
    <phoneticPr fontId="2" type="noConversion"/>
  </si>
  <si>
    <t>35.8m*21.3m</t>
    <phoneticPr fontId="2" type="noConversion"/>
  </si>
  <si>
    <t xml:space="preserve">25*16m, 25*13m,15*8m             </t>
    <phoneticPr fontId="2" type="noConversion"/>
  </si>
  <si>
    <t>재활체육실,요가실,
에어로빅실 등</t>
    <phoneticPr fontId="2" type="noConversion"/>
  </si>
  <si>
    <t>송아아루름체육센터</t>
    <phoneticPr fontId="2" type="noConversion"/>
  </si>
  <si>
    <t>농구, 게이트볼
론볼 다목적시설</t>
    <phoneticPr fontId="2" type="noConversion"/>
  </si>
  <si>
    <t>강동구</t>
    <phoneticPr fontId="2" type="noConversion"/>
  </si>
  <si>
    <t>온조대왕문화체육관</t>
    <phoneticPr fontId="2" type="noConversion"/>
  </si>
  <si>
    <t>강동구
도시관리공단</t>
    <phoneticPr fontId="2" type="noConversion"/>
  </si>
  <si>
    <t>체조</t>
    <phoneticPr fontId="2" type="noConversion"/>
  </si>
  <si>
    <t>20×40×20m</t>
    <phoneticPr fontId="2" type="noConversion"/>
  </si>
  <si>
    <t>배드민턴,농구,배구,
탁구, 핸드볼, 체조</t>
    <phoneticPr fontId="2" type="noConversion"/>
  </si>
  <si>
    <t>25mx15m
10mx7m</t>
    <phoneticPr fontId="2" type="noConversion"/>
  </si>
  <si>
    <t>8775백만원</t>
    <phoneticPr fontId="2" type="noConversion"/>
  </si>
  <si>
    <t>6048백만원</t>
    <phoneticPr fontId="2" type="noConversion"/>
  </si>
  <si>
    <t>문화강좌실,유아체능실,
에어로빅장,골프연습장</t>
    <phoneticPr fontId="2" type="noConversion"/>
  </si>
  <si>
    <t>해공체육문화센터</t>
    <phoneticPr fontId="2" type="noConversion"/>
  </si>
  <si>
    <t>댄스프로그램</t>
    <phoneticPr fontId="2" type="noConversion"/>
  </si>
  <si>
    <t>18×40×15m</t>
    <phoneticPr fontId="2" type="noConversion"/>
  </si>
  <si>
    <t>배드민턴, 농구,
배구, 체조</t>
    <phoneticPr fontId="2" type="noConversion"/>
  </si>
  <si>
    <t>2400백만원</t>
    <phoneticPr fontId="2" type="noConversion"/>
  </si>
  <si>
    <t>1000백만원</t>
    <phoneticPr fontId="2" type="noConversion"/>
  </si>
  <si>
    <t>문화강좌실
취미교실</t>
    <phoneticPr fontId="2" type="noConversion"/>
  </si>
  <si>
    <t>969백만원</t>
    <phoneticPr fontId="2" type="noConversion"/>
  </si>
  <si>
    <t>강동유소년스포츠센터</t>
    <phoneticPr fontId="2" type="noConversion"/>
  </si>
  <si>
    <t>11.8*30m
10.8*18m</t>
    <phoneticPr fontId="2" type="noConversion"/>
  </si>
  <si>
    <t>무용,체조</t>
    <phoneticPr fontId="2" type="noConversion"/>
  </si>
  <si>
    <t>20*10m</t>
    <phoneticPr fontId="2" type="noConversion"/>
  </si>
  <si>
    <t>풋살장</t>
    <phoneticPr fontId="2" type="noConversion"/>
  </si>
  <si>
    <t>동구</t>
    <phoneticPr fontId="2" type="noConversion"/>
  </si>
  <si>
    <t>부평구</t>
    <phoneticPr fontId="2" type="noConversion"/>
  </si>
  <si>
    <t>25m×22m</t>
    <phoneticPr fontId="2" type="noConversion"/>
  </si>
  <si>
    <t>강화군</t>
    <phoneticPr fontId="2" type="noConversion"/>
  </si>
  <si>
    <t>광주</t>
    <phoneticPr fontId="2" type="noConversion"/>
  </si>
  <si>
    <t>남구</t>
    <phoneticPr fontId="2" type="noConversion"/>
  </si>
  <si>
    <t>대전</t>
    <phoneticPr fontId="2" type="noConversion"/>
  </si>
  <si>
    <t>동천국민체육센터</t>
    <phoneticPr fontId="2" type="noConversion"/>
  </si>
  <si>
    <t>19x34mx13m</t>
    <phoneticPr fontId="2" type="noConversion"/>
  </si>
  <si>
    <t>농구,배구,검도,
탁구,풋살</t>
    <phoneticPr fontId="2" type="noConversion"/>
  </si>
  <si>
    <t>25mx6레인</t>
    <phoneticPr fontId="2" type="noConversion"/>
  </si>
  <si>
    <t>조깅코스.
스쿼시장</t>
    <phoneticPr fontId="2" type="noConversion"/>
  </si>
  <si>
    <t>남구국민체육센터</t>
    <phoneticPr fontId="2" type="noConversion"/>
  </si>
  <si>
    <t>21×30m</t>
    <phoneticPr fontId="2" type="noConversion"/>
  </si>
  <si>
    <t>농구,배구,
배드민턴 등</t>
    <phoneticPr fontId="2" type="noConversion"/>
  </si>
  <si>
    <t>에어로빅장
다목적홀</t>
    <phoneticPr fontId="2" type="noConversion"/>
  </si>
  <si>
    <t>가족문화센터
체육관</t>
    <phoneticPr fontId="2" type="noConversion"/>
  </si>
  <si>
    <t>39x27</t>
    <phoneticPr fontId="2" type="noConversion"/>
  </si>
  <si>
    <t>배드민턴,농구,
배구</t>
    <phoneticPr fontId="2" type="noConversion"/>
  </si>
  <si>
    <t xml:space="preserve"> 예식장, 강의동</t>
    <phoneticPr fontId="2" type="noConversion"/>
  </si>
  <si>
    <t>동구국민체육센터</t>
    <phoneticPr fontId="2" type="noConversion"/>
  </si>
  <si>
    <t>동 구</t>
    <phoneticPr fontId="2" type="noConversion"/>
  </si>
  <si>
    <t>동구 생활체육회</t>
    <phoneticPr fontId="2" type="noConversion"/>
  </si>
  <si>
    <t>22×8m
12x5m</t>
    <phoneticPr fontId="2" type="noConversion"/>
  </si>
  <si>
    <t>헬스전용</t>
    <phoneticPr fontId="2" type="noConversion"/>
  </si>
  <si>
    <t>체육관(헬스장), 쉼터</t>
    <phoneticPr fontId="2" type="noConversion"/>
  </si>
  <si>
    <t>전하체육센터</t>
    <phoneticPr fontId="2" type="noConversion"/>
  </si>
  <si>
    <t>배드민턴,농구,
스쿼시 등</t>
    <phoneticPr fontId="2" type="noConversion"/>
  </si>
  <si>
    <t>탁구장, 유아놀이시설, 
매점 등</t>
    <phoneticPr fontId="2" type="noConversion"/>
  </si>
  <si>
    <t>북구국민체육센터</t>
    <phoneticPr fontId="2" type="noConversion"/>
  </si>
  <si>
    <t>북 구</t>
    <phoneticPr fontId="2" type="noConversion"/>
  </si>
  <si>
    <t>19×31m</t>
    <phoneticPr fontId="2" type="noConversion"/>
  </si>
  <si>
    <t>농구,배구,
배드민턴등</t>
    <phoneticPr fontId="2" type="noConversion"/>
  </si>
  <si>
    <t>체육관
(헬스장)</t>
    <phoneticPr fontId="2" type="noConversion"/>
  </si>
  <si>
    <t>오토밸리복지센터</t>
    <phoneticPr fontId="2" type="noConversion"/>
  </si>
  <si>
    <t>28×39m</t>
    <phoneticPr fontId="2" type="noConversion"/>
  </si>
  <si>
    <t>세종</t>
    <phoneticPr fontId="2" type="noConversion"/>
  </si>
  <si>
    <t xml:space="preserve"> </t>
    <phoneticPr fontId="2" type="noConversion"/>
  </si>
  <si>
    <t xml:space="preserve">경기 </t>
    <phoneticPr fontId="2" type="noConversion"/>
  </si>
  <si>
    <t>계</t>
    <phoneticPr fontId="2" type="noConversion"/>
  </si>
  <si>
    <t>원주시</t>
    <phoneticPr fontId="2" type="noConversion"/>
  </si>
  <si>
    <t>23m×18m</t>
    <phoneticPr fontId="2" type="noConversion"/>
  </si>
  <si>
    <t>무안군</t>
    <phoneticPr fontId="2" type="noConversion"/>
  </si>
  <si>
    <t>함평군</t>
    <phoneticPr fontId="2" type="noConversion"/>
  </si>
  <si>
    <t>군위군</t>
    <phoneticPr fontId="2" type="noConversion"/>
  </si>
  <si>
    <t>영덕군</t>
    <phoneticPr fontId="2" type="noConversion"/>
  </si>
  <si>
    <t>칠곡군</t>
    <phoneticPr fontId="2" type="noConversion"/>
  </si>
  <si>
    <t>울릉군</t>
    <phoneticPr fontId="2" type="noConversion"/>
  </si>
  <si>
    <t>200백만원</t>
    <phoneticPr fontId="2" type="noConversion"/>
  </si>
  <si>
    <t>위탁
(서울시게이트볼연합회)</t>
    <phoneticPr fontId="2" type="noConversion"/>
  </si>
  <si>
    <t>성동구</t>
    <phoneticPr fontId="2" type="noConversion"/>
  </si>
  <si>
    <t>서울숲 게이트볼장</t>
    <phoneticPr fontId="2" type="noConversion"/>
  </si>
  <si>
    <t>서울시</t>
    <phoneticPr fontId="2" type="noConversion"/>
  </si>
  <si>
    <t>동부공원녹지사업소
(서울숲관리사무소)</t>
    <phoneticPr fontId="2" type="noConversion"/>
  </si>
  <si>
    <t>20x25</t>
    <phoneticPr fontId="2" type="noConversion"/>
  </si>
  <si>
    <t>게이트볼</t>
    <phoneticPr fontId="2" type="noConversion"/>
  </si>
  <si>
    <t>응봉공원
게이트볼장</t>
    <phoneticPr fontId="2" type="noConversion"/>
  </si>
  <si>
    <t>22x18
22x17</t>
    <phoneticPr fontId="2" type="noConversion"/>
  </si>
  <si>
    <t>동작구</t>
    <phoneticPr fontId="2" type="noConversion"/>
  </si>
  <si>
    <t>보라매공원
게이트볼장</t>
    <phoneticPr fontId="2" type="noConversion"/>
  </si>
  <si>
    <t>동부공원녹지사업소
(보라매공원관리사무소)</t>
    <phoneticPr fontId="2" type="noConversion"/>
  </si>
  <si>
    <t>23x30
20x25</t>
    <phoneticPr fontId="2" type="noConversion"/>
  </si>
  <si>
    <t>서초구</t>
    <phoneticPr fontId="2" type="noConversion"/>
  </si>
  <si>
    <t>반포종합운동장
게이트볼장</t>
    <phoneticPr fontId="2" type="noConversion"/>
  </si>
  <si>
    <t>25x15</t>
    <phoneticPr fontId="2" type="noConversion"/>
  </si>
  <si>
    <t>부지면적 반포종합운동장 포함</t>
    <phoneticPr fontId="2" type="noConversion"/>
  </si>
  <si>
    <t>구로구</t>
    <phoneticPr fontId="2" type="noConversion"/>
  </si>
  <si>
    <t>구로실내게이트볼장</t>
    <phoneticPr fontId="2" type="noConversion"/>
  </si>
  <si>
    <t>서대문구</t>
    <phoneticPr fontId="2" type="noConversion"/>
  </si>
  <si>
    <t>홍제게이트볼장</t>
    <phoneticPr fontId="2" type="noConversion"/>
  </si>
  <si>
    <t>22x17
24x13</t>
    <phoneticPr fontId="2" type="noConversion"/>
  </si>
  <si>
    <t>20×15</t>
    <phoneticPr fontId="2" type="noConversion"/>
  </si>
  <si>
    <t>주민생활시설</t>
    <phoneticPr fontId="2" type="noConversion"/>
  </si>
  <si>
    <t>22×17</t>
    <phoneticPr fontId="2" type="noConversion"/>
  </si>
  <si>
    <t>22×18</t>
    <phoneticPr fontId="2" type="noConversion"/>
  </si>
  <si>
    <t>서구</t>
    <phoneticPr fontId="2" type="noConversion"/>
  </si>
  <si>
    <t>전천후게이트볼장</t>
    <phoneticPr fontId="2" type="noConversion"/>
  </si>
  <si>
    <t>광주시</t>
    <phoneticPr fontId="2" type="noConversion"/>
  </si>
  <si>
    <t>위탁
(시생활체육협의회)</t>
    <phoneticPr fontId="2" type="noConversion"/>
  </si>
  <si>
    <t>20×15</t>
    <phoneticPr fontId="2" type="noConversion"/>
  </si>
  <si>
    <t>게이트볼</t>
    <phoneticPr fontId="2" type="noConversion"/>
  </si>
  <si>
    <t>광화 게이트볼장</t>
    <phoneticPr fontId="2" type="noConversion"/>
  </si>
  <si>
    <t>20×16.5</t>
    <phoneticPr fontId="2" type="noConversion"/>
  </si>
  <si>
    <t>서창 게이트볼장</t>
    <phoneticPr fontId="2" type="noConversion"/>
  </si>
  <si>
    <t>21×17.4</t>
    <phoneticPr fontId="2" type="noConversion"/>
  </si>
  <si>
    <t>남구</t>
    <phoneticPr fontId="2" type="noConversion"/>
  </si>
  <si>
    <t>승촌게이트볼장</t>
    <phoneticPr fontId="2" type="noConversion"/>
  </si>
  <si>
    <t>남구
(대촌동주민자치위원회)</t>
    <phoneticPr fontId="2" type="noConversion"/>
  </si>
  <si>
    <t>28×23×1면
21×17×1면</t>
    <phoneticPr fontId="2" type="noConversion"/>
  </si>
  <si>
    <t>락카룸, 탕비실, 
화장실, 주차장</t>
    <phoneticPr fontId="2" type="noConversion"/>
  </si>
  <si>
    <t>실내 1
실외 1</t>
    <phoneticPr fontId="2" type="noConversion"/>
  </si>
  <si>
    <t>대전</t>
    <phoneticPr fontId="2" type="noConversion"/>
  </si>
  <si>
    <t>소  계</t>
    <phoneticPr fontId="2" type="noConversion"/>
  </si>
  <si>
    <t>동구</t>
    <phoneticPr fontId="2" type="noConversion"/>
  </si>
  <si>
    <t>대암게이트볼장</t>
    <phoneticPr fontId="2" type="noConversion"/>
  </si>
  <si>
    <t>15×20m</t>
    <phoneticPr fontId="2" type="noConversion"/>
  </si>
  <si>
    <t>실내1면,
실외1면</t>
    <phoneticPr fontId="2" type="noConversion"/>
  </si>
  <si>
    <t>갈마게이트볼장</t>
    <phoneticPr fontId="2" type="noConversion"/>
  </si>
  <si>
    <t>20×15m×1면</t>
    <phoneticPr fontId="2" type="noConversion"/>
  </si>
  <si>
    <t>은평게이트볼장</t>
    <phoneticPr fontId="2" type="noConversion"/>
  </si>
  <si>
    <t>복수게이트볼장</t>
    <phoneticPr fontId="2" type="noConversion"/>
  </si>
  <si>
    <t>관저게이트볼장</t>
    <phoneticPr fontId="2" type="noConversion"/>
  </si>
  <si>
    <t>유성구</t>
    <phoneticPr fontId="2" type="noConversion"/>
  </si>
  <si>
    <t>갈마봉근린공원 전천후게이트볼장</t>
    <phoneticPr fontId="2" type="noConversion"/>
  </si>
  <si>
    <t>대전시</t>
    <phoneticPr fontId="2" type="noConversion"/>
  </si>
  <si>
    <t>22.5m×17.6m×1면</t>
    <phoneticPr fontId="2" type="noConversion"/>
  </si>
  <si>
    <t>게이트볼</t>
    <phoneticPr fontId="2" type="noConversion"/>
  </si>
  <si>
    <t>관리동</t>
    <phoneticPr fontId="2" type="noConversion"/>
  </si>
  <si>
    <t>노인복지관 게이트볼장</t>
    <phoneticPr fontId="2" type="noConversion"/>
  </si>
  <si>
    <t>23m×17m×1면</t>
    <phoneticPr fontId="2" type="noConversion"/>
  </si>
  <si>
    <t>대덕구</t>
    <phoneticPr fontId="2" type="noConversion"/>
  </si>
  <si>
    <t>을미기근린공원 게이트볼장</t>
    <phoneticPr fontId="2" type="noConversion"/>
  </si>
  <si>
    <t>대덕구청</t>
    <phoneticPr fontId="2" type="noConversion"/>
  </si>
  <si>
    <t>23m×18m×1면</t>
    <phoneticPr fontId="2" type="noConversion"/>
  </si>
  <si>
    <t>사무실</t>
    <phoneticPr fontId="2" type="noConversion"/>
  </si>
  <si>
    <t>울산</t>
    <phoneticPr fontId="2" type="noConversion"/>
  </si>
  <si>
    <t>소  계</t>
    <phoneticPr fontId="2" type="noConversion"/>
  </si>
  <si>
    <t>중구</t>
    <phoneticPr fontId="2" type="noConversion"/>
  </si>
  <si>
    <t>교동 게이트볼장</t>
    <phoneticPr fontId="2" type="noConversion"/>
  </si>
  <si>
    <t>17*22</t>
    <phoneticPr fontId="2" type="noConversion"/>
  </si>
  <si>
    <t>게이트볼</t>
    <phoneticPr fontId="2" type="noConversion"/>
  </si>
  <si>
    <t>울주군</t>
    <phoneticPr fontId="2" type="noConversion"/>
  </si>
  <si>
    <t>웅촌 게이트볼장</t>
    <phoneticPr fontId="2" type="noConversion"/>
  </si>
  <si>
    <t>17X22</t>
    <phoneticPr fontId="2" type="noConversion"/>
  </si>
  <si>
    <t>서생 구동 게이트볼장</t>
    <phoneticPr fontId="2" type="noConversion"/>
  </si>
  <si>
    <t>언양 게이트볼장</t>
    <phoneticPr fontId="2" type="noConversion"/>
  </si>
  <si>
    <t>범서 게이트볼장</t>
    <phoneticPr fontId="2" type="noConversion"/>
  </si>
  <si>
    <t>16.9X21.9</t>
    <phoneticPr fontId="2" type="noConversion"/>
  </si>
  <si>
    <t>청량게이트볼장</t>
    <phoneticPr fontId="2" type="noConversion"/>
  </si>
  <si>
    <t>세종</t>
    <phoneticPr fontId="2" type="noConversion"/>
  </si>
  <si>
    <t xml:space="preserve">경기 </t>
    <phoneticPr fontId="2" type="noConversion"/>
  </si>
  <si>
    <t>계</t>
    <phoneticPr fontId="2" type="noConversion"/>
  </si>
  <si>
    <t>여기산 게이트볼장</t>
    <phoneticPr fontId="2" type="noConversion"/>
  </si>
  <si>
    <t>단대 게이트볼장</t>
    <phoneticPr fontId="2" type="noConversion"/>
  </si>
  <si>
    <t>20*15</t>
    <phoneticPr fontId="2" type="noConversion"/>
  </si>
  <si>
    <t>15m×20m</t>
    <phoneticPr fontId="2" type="noConversion"/>
  </si>
  <si>
    <t>20m×15m</t>
    <phoneticPr fontId="2" type="noConversion"/>
  </si>
  <si>
    <t>25m×20m</t>
    <phoneticPr fontId="2" type="noConversion"/>
  </si>
  <si>
    <t>23×18</t>
    <phoneticPr fontId="2" type="noConversion"/>
  </si>
  <si>
    <t>15x20</t>
    <phoneticPr fontId="2" type="noConversion"/>
  </si>
  <si>
    <t>제요리게이트볼장</t>
    <phoneticPr fontId="2" type="noConversion"/>
  </si>
  <si>
    <t>노성산게이트볼장</t>
    <phoneticPr fontId="2" type="noConversion"/>
  </si>
  <si>
    <t>고당리게이트볼장</t>
    <phoneticPr fontId="2" type="noConversion"/>
  </si>
  <si>
    <t>단월동게이트볼장</t>
    <phoneticPr fontId="2" type="noConversion"/>
  </si>
  <si>
    <t>창전동게이트볼장</t>
    <phoneticPr fontId="2" type="noConversion"/>
  </si>
  <si>
    <t>19x16</t>
    <phoneticPr fontId="2" type="noConversion"/>
  </si>
  <si>
    <t>장동리게이트볼장</t>
    <phoneticPr fontId="2" type="noConversion"/>
  </si>
  <si>
    <t>고척리게이트볼장</t>
    <phoneticPr fontId="2" type="noConversion"/>
  </si>
  <si>
    <t>백석게이트볼장</t>
    <phoneticPr fontId="2" type="noConversion"/>
  </si>
  <si>
    <t>광적게이트볼장</t>
    <phoneticPr fontId="2" type="noConversion"/>
  </si>
  <si>
    <t>23.5×20</t>
    <phoneticPr fontId="2" type="noConversion"/>
  </si>
  <si>
    <t>고읍동게이트볼장</t>
    <phoneticPr fontId="2" type="noConversion"/>
  </si>
  <si>
    <t>회천1동게이트볼장</t>
    <phoneticPr fontId="2" type="noConversion"/>
  </si>
  <si>
    <t>은현면게이트볼장</t>
    <phoneticPr fontId="2" type="noConversion"/>
  </si>
  <si>
    <t>장흥면게이트볼장</t>
    <phoneticPr fontId="2" type="noConversion"/>
  </si>
  <si>
    <t>강천체육공원내</t>
    <phoneticPr fontId="2" type="noConversion"/>
  </si>
  <si>
    <t>양주1동게이트볼장</t>
    <phoneticPr fontId="2" type="noConversion"/>
  </si>
  <si>
    <t>회천2동게이트볼장</t>
    <phoneticPr fontId="2" type="noConversion"/>
  </si>
  <si>
    <t>남면게이트볼장</t>
    <phoneticPr fontId="2" type="noConversion"/>
  </si>
  <si>
    <t>회천4동게이트볼장</t>
    <phoneticPr fontId="2" type="noConversion"/>
  </si>
  <si>
    <t>연곡게이트볼장</t>
    <phoneticPr fontId="2" type="noConversion"/>
  </si>
  <si>
    <t>구리국민체육센터 게이트볼장</t>
    <phoneticPr fontId="2" type="noConversion"/>
  </si>
  <si>
    <t>512
398</t>
    <phoneticPr fontId="2" type="noConversion"/>
  </si>
  <si>
    <t>20*25
17*22</t>
    <phoneticPr fontId="2" type="noConversion"/>
  </si>
  <si>
    <t>1
1</t>
    <phoneticPr fontId="2" type="noConversion"/>
  </si>
  <si>
    <t>게이트볼(실내)
게이트볼(실외)</t>
    <phoneticPr fontId="2" type="noConversion"/>
  </si>
  <si>
    <t>인찬동 중앙선 철도 
선하부지공원 게이트볼장</t>
    <phoneticPr fontId="2" type="noConversion"/>
  </si>
  <si>
    <t>인창동 동구하늘공원 
게이트볼장</t>
    <phoneticPr fontId="2" type="noConversion"/>
  </si>
  <si>
    <t>25*20</t>
    <phoneticPr fontId="2" type="noConversion"/>
  </si>
  <si>
    <t>딸기원 게이트볼장</t>
    <phoneticPr fontId="2" type="noConversion"/>
  </si>
  <si>
    <t>부양공원 게이트볼장</t>
    <phoneticPr fontId="2" type="noConversion"/>
  </si>
  <si>
    <t>대림동산 게이트볼장</t>
    <phoneticPr fontId="2" type="noConversion"/>
  </si>
  <si>
    <t>공도중앙 게이트볼장</t>
    <phoneticPr fontId="2" type="noConversion"/>
  </si>
  <si>
    <t>동부지역생활체육공원 
게이트볼장</t>
    <phoneticPr fontId="2" type="noConversion"/>
  </si>
  <si>
    <t>삼죽기솔 게이트볼장</t>
    <phoneticPr fontId="2" type="noConversion"/>
  </si>
  <si>
    <t>대덕내리 게이트볼장</t>
    <phoneticPr fontId="2" type="noConversion"/>
  </si>
  <si>
    <t>원곡 게이트볼장</t>
    <phoneticPr fontId="2" type="noConversion"/>
  </si>
  <si>
    <t>소흘체육공원
(게이트볼장)</t>
    <phoneticPr fontId="2" type="noConversion"/>
  </si>
  <si>
    <t>공원부지 내</t>
    <phoneticPr fontId="2" type="noConversion"/>
  </si>
  <si>
    <t>소흘읍사무소
(게이트볼장)</t>
    <phoneticPr fontId="2" type="noConversion"/>
  </si>
  <si>
    <t>22m×17m</t>
    <phoneticPr fontId="2" type="noConversion"/>
  </si>
  <si>
    <t>직두1리 게이트볼장</t>
    <phoneticPr fontId="2" type="noConversion"/>
  </si>
  <si>
    <t>마명2리 게이트볼장</t>
    <phoneticPr fontId="2" type="noConversion"/>
  </si>
  <si>
    <t>내촌면 게이트볼장</t>
    <phoneticPr fontId="2" type="noConversion"/>
  </si>
  <si>
    <t>감암2리 게이트볼장</t>
    <phoneticPr fontId="2" type="noConversion"/>
  </si>
  <si>
    <t>우금2리 게이트볼장</t>
    <phoneticPr fontId="2" type="noConversion"/>
  </si>
  <si>
    <t>오가리 게이트볼장</t>
    <phoneticPr fontId="2" type="noConversion"/>
  </si>
  <si>
    <t>20m×17m</t>
    <phoneticPr fontId="2" type="noConversion"/>
  </si>
  <si>
    <t>양문1리 게이트볼장</t>
    <phoneticPr fontId="2" type="noConversion"/>
  </si>
  <si>
    <t>영평리 게이트볼장</t>
    <phoneticPr fontId="2" type="noConversion"/>
  </si>
  <si>
    <t>금주2리 게이트볼장</t>
    <phoneticPr fontId="2" type="noConversion"/>
  </si>
  <si>
    <t>초과2리 게이트볼장</t>
    <phoneticPr fontId="2" type="noConversion"/>
  </si>
  <si>
    <t>20m×24m</t>
    <phoneticPr fontId="2" type="noConversion"/>
  </si>
  <si>
    <t>설운동 게이트볼장</t>
    <phoneticPr fontId="2" type="noConversion"/>
  </si>
  <si>
    <t>포천공원
(게이트볼장)</t>
    <phoneticPr fontId="2" type="noConversion"/>
  </si>
  <si>
    <t>영북 게이트볼장</t>
    <phoneticPr fontId="2" type="noConversion"/>
  </si>
  <si>
    <t>하성북리 게이트볼장</t>
    <phoneticPr fontId="2" type="noConversion"/>
  </si>
  <si>
    <t>일동면 기산리 게이트볼장</t>
    <phoneticPr fontId="2" type="noConversion"/>
  </si>
  <si>
    <t>20mX25m</t>
    <phoneticPr fontId="2" type="noConversion"/>
  </si>
  <si>
    <t>신북면 기지리 게이트볼장</t>
    <phoneticPr fontId="2" type="noConversion"/>
  </si>
  <si>
    <t>23mX20m</t>
    <phoneticPr fontId="2" type="noConversion"/>
  </si>
  <si>
    <t>영북체육문화센터 게이트볼장</t>
    <phoneticPr fontId="2" type="noConversion"/>
  </si>
  <si>
    <t>15mX20m</t>
    <phoneticPr fontId="2" type="noConversion"/>
  </si>
  <si>
    <t>이동 생태공원 게이트볼장</t>
    <phoneticPr fontId="2" type="noConversion"/>
  </si>
  <si>
    <t>22mX17m</t>
    <phoneticPr fontId="2" type="noConversion"/>
  </si>
  <si>
    <t>오산 생활체육공원
게이트볼장</t>
    <phoneticPr fontId="2" type="noConversion"/>
  </si>
  <si>
    <t>오산 생활
체육공원내</t>
    <phoneticPr fontId="2" type="noConversion"/>
  </si>
  <si>
    <t>신장동 전천후 게이트볼장</t>
    <phoneticPr fontId="2" type="noConversion"/>
  </si>
  <si>
    <t>세마동 전천후 게이트볼장</t>
    <phoneticPr fontId="2" type="noConversion"/>
  </si>
  <si>
    <t>덕풍동 공영주차장 게이트볼장</t>
    <phoneticPr fontId="2" type="noConversion"/>
  </si>
  <si>
    <t>덕풍동</t>
    <phoneticPr fontId="2" type="noConversion"/>
  </si>
  <si>
    <t>유니온파크 내 게이트볼장</t>
    <phoneticPr fontId="2" type="noConversion"/>
  </si>
  <si>
    <t>신장동</t>
    <phoneticPr fontId="2" type="noConversion"/>
  </si>
  <si>
    <t>능서체육공원
게이트볼장</t>
    <phoneticPr fontId="2" type="noConversion"/>
  </si>
  <si>
    <t>위탁(여주시
게이트볼협회)</t>
    <phoneticPr fontId="2" type="noConversion"/>
  </si>
  <si>
    <t>능서체육
공원내</t>
    <phoneticPr fontId="2" type="noConversion"/>
  </si>
  <si>
    <t>상리 전천후 게이트볼장</t>
    <phoneticPr fontId="2" type="noConversion"/>
  </si>
  <si>
    <t>여주노인
복지회관내</t>
    <phoneticPr fontId="2" type="noConversion"/>
  </si>
  <si>
    <t>가남 전천후 게이트볼장</t>
    <phoneticPr fontId="2" type="noConversion"/>
  </si>
  <si>
    <t>대신 전천후 게이트볼장</t>
    <phoneticPr fontId="2" type="noConversion"/>
  </si>
  <si>
    <t>27×23</t>
    <phoneticPr fontId="2" type="noConversion"/>
  </si>
  <si>
    <t>대신 
체육공원내</t>
    <phoneticPr fontId="2" type="noConversion"/>
  </si>
  <si>
    <t>흥천 전천후 게이트볼장</t>
    <phoneticPr fontId="2" type="noConversion"/>
  </si>
  <si>
    <t>28×23</t>
    <phoneticPr fontId="2" type="noConversion"/>
  </si>
  <si>
    <t>흥천
체육공원내</t>
    <phoneticPr fontId="2" type="noConversion"/>
  </si>
  <si>
    <t>금사 전천후 게이트볼장</t>
    <phoneticPr fontId="2" type="noConversion"/>
  </si>
  <si>
    <t>금사
체육공원내</t>
    <phoneticPr fontId="2" type="noConversion"/>
  </si>
  <si>
    <t>상대리 게이트볼장</t>
    <phoneticPr fontId="2" type="noConversion"/>
  </si>
  <si>
    <t>강천 전천후게이트볼장</t>
    <phoneticPr fontId="2" type="noConversion"/>
  </si>
  <si>
    <t>산북 전천후 게이트볼장</t>
    <phoneticPr fontId="2" type="noConversion"/>
  </si>
  <si>
    <t>북내 전천후 게이트볼장</t>
    <phoneticPr fontId="2" type="noConversion"/>
  </si>
  <si>
    <t>북내
체육공원내</t>
    <phoneticPr fontId="2" type="noConversion"/>
  </si>
  <si>
    <t>점동게이트볼장</t>
    <phoneticPr fontId="2" type="noConversion"/>
  </si>
  <si>
    <t>28×20m</t>
    <phoneticPr fontId="2" type="noConversion"/>
  </si>
  <si>
    <t>월송동게이트볼장</t>
    <phoneticPr fontId="2" type="noConversion"/>
  </si>
  <si>
    <t>24×19m</t>
    <phoneticPr fontId="2" type="noConversion"/>
  </si>
  <si>
    <t>삼교동게이트볼장</t>
    <phoneticPr fontId="2" type="noConversion"/>
  </si>
  <si>
    <t>동두천 게이트볼장</t>
    <phoneticPr fontId="2" type="noConversion"/>
  </si>
  <si>
    <t>지행근린공원 게이트볼장</t>
    <phoneticPr fontId="2" type="noConversion"/>
  </si>
  <si>
    <t>지행근린공원내</t>
    <phoneticPr fontId="2" type="noConversion"/>
  </si>
  <si>
    <t>보산동 전철하부 게이트볼장</t>
    <phoneticPr fontId="2" type="noConversion"/>
  </si>
  <si>
    <t>보산동 미2사단
정문 앞 주차장</t>
    <phoneticPr fontId="2" type="noConversion"/>
  </si>
  <si>
    <t>지행역 전철하부 게이트볼장</t>
    <phoneticPr fontId="2" type="noConversion"/>
  </si>
  <si>
    <t>경원선 지행역
전철하부</t>
    <phoneticPr fontId="2" type="noConversion"/>
  </si>
  <si>
    <t>종합운동장 내 보조구장
게이트볼장</t>
    <phoneticPr fontId="2" type="noConversion"/>
  </si>
  <si>
    <t>종합운동장 내
보조구장</t>
    <phoneticPr fontId="2" type="noConversion"/>
  </si>
  <si>
    <t>창대리 게이트볼장</t>
    <phoneticPr fontId="2" type="noConversion"/>
  </si>
  <si>
    <t>송학1리 게이트볼장</t>
    <phoneticPr fontId="2" type="noConversion"/>
  </si>
  <si>
    <t>강하생활체육공원 게이트볼장</t>
    <phoneticPr fontId="2" type="noConversion"/>
  </si>
  <si>
    <t>국수리 게이트볼장</t>
    <phoneticPr fontId="2" type="noConversion"/>
  </si>
  <si>
    <t>옥천리 게이트볼장</t>
    <phoneticPr fontId="2" type="noConversion"/>
  </si>
  <si>
    <t>문호3리 게이트볼장</t>
    <phoneticPr fontId="2" type="noConversion"/>
  </si>
  <si>
    <t>향소1리 게이트볼장</t>
    <phoneticPr fontId="2" type="noConversion"/>
  </si>
  <si>
    <t>20×16</t>
    <phoneticPr fontId="2" type="noConversion"/>
  </si>
  <si>
    <t>부안1리 게이트볼장</t>
    <phoneticPr fontId="2" type="noConversion"/>
  </si>
  <si>
    <t>23×17</t>
    <phoneticPr fontId="2" type="noConversion"/>
  </si>
  <si>
    <t>여물리 게이트볼장</t>
    <phoneticPr fontId="2" type="noConversion"/>
  </si>
  <si>
    <t>다대2리 게이트볼장</t>
    <phoneticPr fontId="2" type="noConversion"/>
  </si>
  <si>
    <t>쌍학리 게이트볼장</t>
    <phoneticPr fontId="2" type="noConversion"/>
  </si>
  <si>
    <t>지평3리 게이트볼장</t>
    <phoneticPr fontId="2" type="noConversion"/>
  </si>
  <si>
    <t>24×19</t>
    <phoneticPr fontId="2" type="noConversion"/>
  </si>
  <si>
    <t>곡수1리 게이트볼장</t>
    <phoneticPr fontId="2" type="noConversion"/>
  </si>
  <si>
    <t>다문1리 게이트볼장</t>
    <phoneticPr fontId="2" type="noConversion"/>
  </si>
  <si>
    <t>화전2리 게이트볼장</t>
    <phoneticPr fontId="2" type="noConversion"/>
  </si>
  <si>
    <t>조현리 게이트볼장</t>
    <phoneticPr fontId="2" type="noConversion"/>
  </si>
  <si>
    <t>광탄리 게이트볼장</t>
    <phoneticPr fontId="2" type="noConversion"/>
  </si>
  <si>
    <t>마룡리 게이트볼장</t>
    <phoneticPr fontId="2" type="noConversion"/>
  </si>
  <si>
    <t>용문 생활체육
공원 부지내</t>
    <phoneticPr fontId="2" type="noConversion"/>
  </si>
  <si>
    <t>금곡리 게이트볼장</t>
    <phoneticPr fontId="2" type="noConversion"/>
  </si>
  <si>
    <t>덕촌2리 게이트볼장</t>
    <phoneticPr fontId="2" type="noConversion"/>
  </si>
  <si>
    <t>갈운2리 게이트볼장</t>
    <phoneticPr fontId="2" type="noConversion"/>
  </si>
  <si>
    <t>문원 게이트볼장</t>
    <phoneticPr fontId="2" type="noConversion"/>
  </si>
  <si>
    <t>상천게이트볼장</t>
    <phoneticPr fontId="2" type="noConversion"/>
  </si>
  <si>
    <t>조종 게이트볼장</t>
    <phoneticPr fontId="2" type="noConversion"/>
  </si>
  <si>
    <t>방일리 게이트볼장</t>
    <phoneticPr fontId="2" type="noConversion"/>
  </si>
  <si>
    <t>신하리 게이트볼장</t>
    <phoneticPr fontId="2" type="noConversion"/>
  </si>
  <si>
    <t>수레울공원 게이트볼장</t>
    <phoneticPr fontId="2" type="noConversion"/>
  </si>
  <si>
    <t>유촌리 게이트볼장</t>
    <phoneticPr fontId="2" type="noConversion"/>
  </si>
  <si>
    <t>태백시</t>
    <phoneticPr fontId="2" type="noConversion"/>
  </si>
  <si>
    <t>속초시</t>
    <phoneticPr fontId="2" type="noConversion"/>
  </si>
  <si>
    <t>서산시</t>
    <phoneticPr fontId="2" type="noConversion"/>
  </si>
  <si>
    <t>전북</t>
    <phoneticPr fontId="2" type="noConversion"/>
  </si>
  <si>
    <t>전주시</t>
    <phoneticPr fontId="2" type="noConversion"/>
  </si>
  <si>
    <t>군산시</t>
    <phoneticPr fontId="2" type="noConversion"/>
  </si>
  <si>
    <t>시설관리사업소</t>
    <phoneticPr fontId="2" type="noConversion"/>
  </si>
  <si>
    <t>익산시</t>
    <phoneticPr fontId="2" type="noConversion"/>
  </si>
  <si>
    <t>목포시</t>
    <phoneticPr fontId="2" type="noConversion"/>
  </si>
  <si>
    <t>경북</t>
    <phoneticPr fontId="2" type="noConversion"/>
  </si>
  <si>
    <t>경남</t>
    <phoneticPr fontId="2" type="noConversion"/>
  </si>
  <si>
    <t>체육시설관리사업단(064-766-2002)</t>
    <phoneticPr fontId="2" type="noConversion"/>
  </si>
  <si>
    <t>실내</t>
    <phoneticPr fontId="2" type="noConversion"/>
  </si>
  <si>
    <t>체육관내</t>
    <phoneticPr fontId="2" type="noConversion"/>
  </si>
  <si>
    <t>중구</t>
    <phoneticPr fontId="2" type="noConversion"/>
  </si>
  <si>
    <t>중구회현체육센터
수영장</t>
    <phoneticPr fontId="2" type="noConversion"/>
  </si>
  <si>
    <t>시설관리공단</t>
    <phoneticPr fontId="2" type="noConversion"/>
  </si>
  <si>
    <t>용산구</t>
    <phoneticPr fontId="2" type="noConversion"/>
  </si>
  <si>
    <t>흑석동 116-1</t>
    <phoneticPr fontId="2" type="noConversion"/>
  </si>
  <si>
    <t>용산문화체육센터
수영장</t>
    <phoneticPr fontId="2" type="noConversion"/>
  </si>
  <si>
    <t>동작구도시시설관리공단</t>
    <phoneticPr fontId="2" type="noConversion"/>
  </si>
  <si>
    <t>신대방동 460-1</t>
    <phoneticPr fontId="2" type="noConversion"/>
  </si>
  <si>
    <t>갈월종합사회복지관
수영장</t>
    <phoneticPr fontId="2" type="noConversion"/>
  </si>
  <si>
    <t>위탁(사회복지법인
용산상희원)</t>
    <phoneticPr fontId="2" type="noConversion"/>
  </si>
  <si>
    <t>은평구 진관외동 242-23외 1필지</t>
    <phoneticPr fontId="2" type="noConversion"/>
  </si>
  <si>
    <t>효창종합사회복지관
수영장</t>
    <phoneticPr fontId="2" type="noConversion"/>
  </si>
  <si>
    <t>354-9123</t>
    <phoneticPr fontId="2" type="noConversion"/>
  </si>
  <si>
    <t>www.eunpyeongspo.seoul.kr</t>
    <phoneticPr fontId="2" type="noConversion"/>
  </si>
  <si>
    <t>64명</t>
    <phoneticPr fontId="2" type="noConversion"/>
  </si>
  <si>
    <t>용산청소년수련관
수영장</t>
    <phoneticPr fontId="2" type="noConversion"/>
  </si>
  <si>
    <t>성동구</t>
    <phoneticPr fontId="2" type="noConversion"/>
  </si>
  <si>
    <t>성수1가 685-20</t>
    <phoneticPr fontId="2" type="noConversion"/>
  </si>
  <si>
    <t>성동구민종합체육센터
수영장</t>
    <phoneticPr fontId="2" type="noConversion"/>
  </si>
  <si>
    <t>서울시체육회(499-1800)</t>
    <phoneticPr fontId="2" type="noConversion"/>
  </si>
  <si>
    <t>성동구도시관리공단</t>
    <phoneticPr fontId="2" type="noConversion"/>
  </si>
  <si>
    <t>37명</t>
    <phoneticPr fontId="2" type="noConversion"/>
  </si>
  <si>
    <t>성동구민</t>
    <phoneticPr fontId="2" type="noConversion"/>
  </si>
  <si>
    <t>마장국민체육센터
수영장</t>
    <phoneticPr fontId="2" type="noConversion"/>
  </si>
  <si>
    <t>열린금호교육문화관
수영장</t>
    <phoneticPr fontId="2" type="noConversion"/>
  </si>
  <si>
    <t xml:space="preserve"> </t>
    <phoneticPr fontId="2" type="noConversion"/>
  </si>
  <si>
    <t>성동청소년수련관
수영장</t>
    <phoneticPr fontId="2" type="noConversion"/>
  </si>
  <si>
    <t>서울시</t>
    <phoneticPr fontId="2" type="noConversion"/>
  </si>
  <si>
    <t>위탁
(서울카톨릭청소년회)</t>
    <phoneticPr fontId="2" type="noConversion"/>
  </si>
  <si>
    <t>청소년수련관내</t>
    <phoneticPr fontId="2" type="noConversion"/>
  </si>
  <si>
    <t>광진구</t>
    <phoneticPr fontId="2" type="noConversion"/>
  </si>
  <si>
    <t>서울여성능력개발원
수영장</t>
    <phoneticPr fontId="2" type="noConversion"/>
  </si>
  <si>
    <t>위탁
(서울시여성가족재단)</t>
    <phoneticPr fontId="2" type="noConversion"/>
  </si>
  <si>
    <t>스포츠센터내</t>
    <phoneticPr fontId="2" type="noConversion"/>
  </si>
  <si>
    <t>광진문화예술회관
수영장</t>
    <phoneticPr fontId="2" type="noConversion"/>
  </si>
  <si>
    <t>광진구민체육센터
수영장</t>
    <phoneticPr fontId="2" type="noConversion"/>
  </si>
  <si>
    <t>중곡문화체육센터
수영장</t>
    <phoneticPr fontId="2" type="noConversion"/>
  </si>
  <si>
    <t>한강공원
뚝섬지구 수영장</t>
    <phoneticPr fontId="2" type="noConversion"/>
  </si>
  <si>
    <t>한강사업본부</t>
    <phoneticPr fontId="2" type="noConversion"/>
  </si>
  <si>
    <t>실외</t>
    <phoneticPr fontId="2" type="noConversion"/>
  </si>
  <si>
    <t>동대문구</t>
    <phoneticPr fontId="2" type="noConversion"/>
  </si>
  <si>
    <t>장안동 356</t>
    <phoneticPr fontId="2" type="noConversion"/>
  </si>
  <si>
    <t>동대문구민체육센터
수영장</t>
    <phoneticPr fontId="2" type="noConversion"/>
  </si>
  <si>
    <t>동대문구시설관리공단(2247-9662)</t>
    <phoneticPr fontId="2" type="noConversion"/>
  </si>
  <si>
    <t>동대문구민</t>
    <phoneticPr fontId="2" type="noConversion"/>
  </si>
  <si>
    <t>92㎡</t>
    <phoneticPr fontId="2" type="noConversion"/>
  </si>
  <si>
    <t>동대문청소년수련관
수영장</t>
    <phoneticPr fontId="2" type="noConversion"/>
  </si>
  <si>
    <t>위탁
(한국청소년수련활동협회)</t>
    <phoneticPr fontId="2" type="noConversion"/>
  </si>
  <si>
    <t>동대문종합사회복지관
수영장</t>
    <phoneticPr fontId="2" type="noConversion"/>
  </si>
  <si>
    <t>중랑구</t>
    <phoneticPr fontId="2" type="noConversion"/>
  </si>
  <si>
    <t>중랑구묵동22-1</t>
    <phoneticPr fontId="2" type="noConversion"/>
  </si>
  <si>
    <t>중랑구민체육센터
수영장</t>
    <phoneticPr fontId="2" type="noConversion"/>
  </si>
  <si>
    <t>중랑구시설관리공단</t>
    <phoneticPr fontId="2" type="noConversion"/>
  </si>
  <si>
    <t xml:space="preserve">13×4
</t>
    <phoneticPr fontId="2" type="noConversion"/>
  </si>
  <si>
    <t>중랑문화체육관
수영장</t>
    <phoneticPr fontId="2" type="noConversion"/>
  </si>
  <si>
    <t>망우청소년수련관
수영장</t>
    <phoneticPr fontId="2" type="noConversion"/>
  </si>
  <si>
    <t>위탁
(상동청소년회)</t>
    <phoneticPr fontId="2" type="noConversion"/>
  </si>
  <si>
    <t>성북구</t>
    <phoneticPr fontId="2" type="noConversion"/>
  </si>
  <si>
    <t>종암동 54-182번지</t>
    <phoneticPr fontId="2" type="noConversion"/>
  </si>
  <si>
    <t>성북구도시관리공단</t>
    <phoneticPr fontId="2" type="noConversion"/>
  </si>
  <si>
    <t>gongdan.go.kr</t>
    <phoneticPr fontId="2" type="noConversion"/>
  </si>
  <si>
    <t>개별이용</t>
    <phoneticPr fontId="2" type="noConversion"/>
  </si>
  <si>
    <t>4,990백만원</t>
    <phoneticPr fontId="2" type="noConversion"/>
  </si>
  <si>
    <t>석관동 382번지</t>
    <phoneticPr fontId="2" type="noConversion"/>
  </si>
  <si>
    <t>성북종합레포츠타운
수영장</t>
    <phoneticPr fontId="2" type="noConversion"/>
  </si>
  <si>
    <t>3,472백만원</t>
    <phoneticPr fontId="2" type="noConversion"/>
  </si>
  <si>
    <t>4,032백만원</t>
    <phoneticPr fontId="2" type="noConversion"/>
  </si>
  <si>
    <t>서울시립 성북
청소년수련관  수영장</t>
    <phoneticPr fontId="2" type="noConversion"/>
  </si>
  <si>
    <t>위탁
(한국청소년한마음연맹)</t>
    <phoneticPr fontId="2" type="noConversion"/>
  </si>
  <si>
    <t>.</t>
    <phoneticPr fontId="2" type="noConversion"/>
  </si>
  <si>
    <t>강북구</t>
    <phoneticPr fontId="2" type="noConversion"/>
  </si>
  <si>
    <t>수유동</t>
    <phoneticPr fontId="2" type="noConversion"/>
  </si>
  <si>
    <t>삼각산문화예술회관 수영장
(구.강북구민회관 수영장)</t>
    <phoneticPr fontId="2" type="noConversion"/>
  </si>
  <si>
    <t>도시관리공단(3499-6500)</t>
    <phoneticPr fontId="2" type="noConversion"/>
  </si>
  <si>
    <t>www.gangbukcmc.seoul.kr</t>
    <phoneticPr fontId="2" type="noConversion"/>
  </si>
  <si>
    <t>44명</t>
    <phoneticPr fontId="2" type="noConversion"/>
  </si>
  <si>
    <t>회원제운영</t>
    <phoneticPr fontId="2" type="noConversion"/>
  </si>
  <si>
    <t>37,000백만원</t>
    <phoneticPr fontId="2" type="noConversion"/>
  </si>
  <si>
    <t>수영장</t>
    <phoneticPr fontId="2" type="noConversion"/>
  </si>
  <si>
    <t>성인6레인,청소년4레인,유아플</t>
    <phoneticPr fontId="2" type="noConversion"/>
  </si>
  <si>
    <t>수영장,남여탈의실 및 샤워장</t>
    <phoneticPr fontId="2" type="noConversion"/>
  </si>
  <si>
    <t>체력단련시설(헬스장)</t>
    <phoneticPr fontId="2" type="noConversion"/>
  </si>
  <si>
    <t xml:space="preserve"> 런닝머신등44종77대 </t>
    <phoneticPr fontId="2" type="noConversion"/>
  </si>
  <si>
    <t>214㎡</t>
    <phoneticPr fontId="2" type="noConversion"/>
  </si>
  <si>
    <t>헬스장,남여탈의실 샤워장</t>
    <phoneticPr fontId="2" type="noConversion"/>
  </si>
  <si>
    <t>생활체육실</t>
    <phoneticPr fontId="2" type="noConversion"/>
  </si>
  <si>
    <t>강북웰빙스포츠센터
수영장</t>
    <phoneticPr fontId="2" type="noConversion"/>
  </si>
  <si>
    <t>체육관내
(유아풀 미포함)</t>
    <phoneticPr fontId="2" type="noConversion"/>
  </si>
  <si>
    <t>수유동산20-9</t>
    <phoneticPr fontId="2" type="noConversion"/>
  </si>
  <si>
    <t>청소년수련관
수영장</t>
    <phoneticPr fontId="2" type="noConversion"/>
  </si>
  <si>
    <t>900-6650~1</t>
    <phoneticPr fontId="2" type="noConversion"/>
  </si>
  <si>
    <t>www.nanna.seoul.kr</t>
    <phoneticPr fontId="2" type="noConversion"/>
  </si>
  <si>
    <t>위탁
(대화문화아카데미)</t>
    <phoneticPr fontId="2" type="noConversion"/>
  </si>
  <si>
    <t>18명(정규직)임시직 8명</t>
    <phoneticPr fontId="2" type="noConversion"/>
  </si>
  <si>
    <t>13,188백만원</t>
    <phoneticPr fontId="2" type="noConversion"/>
  </si>
  <si>
    <t>성닌5레인,유아플</t>
    <phoneticPr fontId="2" type="noConversion"/>
  </si>
  <si>
    <t>남녀 샤워실 탈의실</t>
    <phoneticPr fontId="2" type="noConversion"/>
  </si>
  <si>
    <t>헬스장</t>
    <phoneticPr fontId="2" type="noConversion"/>
  </si>
  <si>
    <t>런닝머신등 46종 78대</t>
    <phoneticPr fontId="2" type="noConversion"/>
  </si>
  <si>
    <t>245㎡</t>
    <phoneticPr fontId="2" type="noConversion"/>
  </si>
  <si>
    <t>체육관</t>
    <phoneticPr fontId="2" type="noConversion"/>
  </si>
  <si>
    <t>717㎡</t>
    <phoneticPr fontId="2" type="noConversion"/>
  </si>
  <si>
    <t>도봉구</t>
    <phoneticPr fontId="2" type="noConversion"/>
  </si>
  <si>
    <t>창동시립체육센터
수영장</t>
    <phoneticPr fontId="2" type="noConversion"/>
  </si>
  <si>
    <t>도봉 실내수영장</t>
    <phoneticPr fontId="2" type="noConversion"/>
  </si>
  <si>
    <t>상가내
수영장</t>
    <phoneticPr fontId="2" type="noConversion"/>
  </si>
  <si>
    <t>노원구</t>
    <phoneticPr fontId="2" type="noConversion"/>
  </si>
  <si>
    <t>중계동360-18</t>
    <phoneticPr fontId="2" type="noConversion"/>
  </si>
  <si>
    <t>노원구민체육센터
수영장</t>
    <phoneticPr fontId="2" type="noConversion"/>
  </si>
  <si>
    <t>대한민국상이군경회</t>
    <phoneticPr fontId="2" type="noConversion"/>
  </si>
  <si>
    <t>nowon.seoul.kr</t>
    <phoneticPr fontId="2" type="noConversion"/>
  </si>
  <si>
    <t>노원청소년수련관
수영장</t>
    <phoneticPr fontId="2" type="noConversion"/>
  </si>
  <si>
    <t>위탁
(청소년폭력재단)</t>
    <phoneticPr fontId="2" type="noConversion"/>
  </si>
  <si>
    <t>중랑천 워터파크</t>
    <phoneticPr fontId="2" type="noConversion"/>
  </si>
  <si>
    <t>은평구</t>
    <phoneticPr fontId="2" type="noConversion"/>
  </si>
  <si>
    <t>은평구민체육센터
수영장</t>
    <phoneticPr fontId="2" type="noConversion"/>
  </si>
  <si>
    <t>은평청소년수련관
수영장</t>
    <phoneticPr fontId="2" type="noConversion"/>
  </si>
  <si>
    <t>위탁
(은평천사원)</t>
    <phoneticPr fontId="2" type="noConversion"/>
  </si>
  <si>
    <t>서대문구</t>
    <phoneticPr fontId="2" type="noConversion"/>
  </si>
  <si>
    <t>홍은3동 산26-155</t>
    <phoneticPr fontId="2" type="noConversion"/>
  </si>
  <si>
    <t>서대문체육회관
수영장</t>
    <phoneticPr fontId="2" type="noConversion"/>
  </si>
  <si>
    <t>YMCA(395-8231~4)</t>
    <phoneticPr fontId="2" type="noConversion"/>
  </si>
  <si>
    <t>서대문구
(도시관리공단)</t>
    <phoneticPr fontId="2" type="noConversion"/>
  </si>
  <si>
    <t>서대문청소년수련관
수영장</t>
    <phoneticPr fontId="2" type="noConversion"/>
  </si>
  <si>
    <t>위탁
(한국청소년재단)</t>
    <phoneticPr fontId="2" type="noConversion"/>
  </si>
  <si>
    <t>마포구</t>
    <phoneticPr fontId="2" type="noConversion"/>
  </si>
  <si>
    <t>한강공원
망원지구 수영장</t>
    <phoneticPr fontId="2" type="noConversion"/>
  </si>
  <si>
    <t>언지터㈜</t>
    <phoneticPr fontId="2" type="noConversion"/>
  </si>
  <si>
    <t>hangang.seoul.go.kr</t>
    <phoneticPr fontId="2" type="noConversion"/>
  </si>
  <si>
    <t>로울러스케이트장</t>
    <phoneticPr fontId="2" type="noConversion"/>
  </si>
  <si>
    <t>마포아트센터
수영장</t>
    <phoneticPr fontId="2" type="noConversion"/>
  </si>
  <si>
    <t>위탁
(마포문화재단)</t>
    <phoneticPr fontId="2" type="noConversion"/>
  </si>
  <si>
    <t>서울시립청소년수련관
수영장</t>
    <phoneticPr fontId="2" type="noConversion"/>
  </si>
  <si>
    <t>위탁
(명지학원)</t>
    <phoneticPr fontId="2" type="noConversion"/>
  </si>
  <si>
    <t>1,113.5</t>
    <phoneticPr fontId="2" type="noConversion"/>
  </si>
  <si>
    <t>12.5</t>
    <phoneticPr fontId="2" type="noConversion"/>
  </si>
  <si>
    <t>312.5</t>
    <phoneticPr fontId="2" type="noConversion"/>
  </si>
  <si>
    <t>양천구</t>
    <phoneticPr fontId="2" type="noConversion"/>
  </si>
  <si>
    <t>신정동322-10</t>
    <phoneticPr fontId="2" type="noConversion"/>
  </si>
  <si>
    <t>양천구민체육센터
수영장</t>
    <phoneticPr fontId="2" type="noConversion"/>
  </si>
  <si>
    <t>(02)2652-1792</t>
    <phoneticPr fontId="2" type="noConversion"/>
  </si>
  <si>
    <t>104m</t>
    <phoneticPr fontId="2" type="noConversion"/>
  </si>
  <si>
    <t>신월동987번지</t>
    <phoneticPr fontId="2" type="noConversion"/>
  </si>
  <si>
    <t>신월문화체육센터
수영장</t>
    <phoneticPr fontId="2" type="noConversion"/>
  </si>
  <si>
    <t>(02)2605-4093</t>
    <phoneticPr fontId="2" type="noConversion"/>
  </si>
  <si>
    <t>77m</t>
    <phoneticPr fontId="2" type="noConversion"/>
  </si>
  <si>
    <t>목동문화체육센터
수영장</t>
    <phoneticPr fontId="2" type="noConversion"/>
  </si>
  <si>
    <t>목동청소년수련관
수영장</t>
    <phoneticPr fontId="2" type="noConversion"/>
  </si>
  <si>
    <t>위탁
(대한불교 조계종)</t>
    <phoneticPr fontId="2" type="noConversion"/>
  </si>
  <si>
    <t>서부여성발전센터
수영장</t>
    <phoneticPr fontId="2" type="noConversion"/>
  </si>
  <si>
    <t>위탁
(사)대한어머니회</t>
    <phoneticPr fontId="2" type="noConversion"/>
  </si>
  <si>
    <t>서부센터 내</t>
    <phoneticPr fontId="2" type="noConversion"/>
  </si>
  <si>
    <t>강서구</t>
    <phoneticPr fontId="2" type="noConversion"/>
  </si>
  <si>
    <t>등촌동 707-3</t>
    <phoneticPr fontId="2" type="noConversion"/>
  </si>
  <si>
    <t>강서구민올림픽체육센터
수영장</t>
    <phoneticPr fontId="2" type="noConversion"/>
  </si>
  <si>
    <t>강서구시설관리공단</t>
    <phoneticPr fontId="2" type="noConversion"/>
  </si>
  <si>
    <t>www.gssi.or.kr</t>
    <phoneticPr fontId="2" type="noConversion"/>
  </si>
  <si>
    <t>공항동 문화체육센터
수영장</t>
    <phoneticPr fontId="2" type="noConversion"/>
  </si>
  <si>
    <t xml:space="preserve">강서구 </t>
    <phoneticPr fontId="2" type="noConversion"/>
  </si>
  <si>
    <t>마곡레포츠센터
수영장</t>
    <phoneticPr fontId="2" type="noConversion"/>
  </si>
  <si>
    <t>구로구</t>
    <phoneticPr fontId="2" type="noConversion"/>
  </si>
  <si>
    <t>고척2동산9-14</t>
    <phoneticPr fontId="2" type="noConversion"/>
  </si>
  <si>
    <t>구로구민체육센터
수영장</t>
    <phoneticPr fontId="2" type="noConversion"/>
  </si>
  <si>
    <t>대한민국상이군경회(2619-6640)</t>
    <phoneticPr fontId="2" type="noConversion"/>
  </si>
  <si>
    <t>kurosportscenter.co.kr</t>
    <phoneticPr fontId="2" type="noConversion"/>
  </si>
  <si>
    <t>14*7</t>
    <phoneticPr fontId="2" type="noConversion"/>
  </si>
  <si>
    <t>궁동종합사회복지관
수영장</t>
    <phoneticPr fontId="2" type="noConversion"/>
  </si>
  <si>
    <t>위탁(대한불교조계종
사회복지재단)</t>
    <phoneticPr fontId="2" type="noConversion"/>
  </si>
  <si>
    <t>복지관내</t>
    <phoneticPr fontId="2" type="noConversion"/>
  </si>
  <si>
    <t>구로청소년수련관
수영장</t>
    <phoneticPr fontId="2" type="noConversion"/>
  </si>
  <si>
    <t>신도림 생활체육관 수영장</t>
    <phoneticPr fontId="2" type="noConversion"/>
  </si>
  <si>
    <t>구로구 시설관리공단</t>
    <phoneticPr fontId="2" type="noConversion"/>
  </si>
  <si>
    <t>철근콘크리트</t>
    <phoneticPr fontId="2" type="noConversion"/>
  </si>
  <si>
    <t>영등포구</t>
    <phoneticPr fontId="2" type="noConversion"/>
  </si>
  <si>
    <t>영등포제1스포츠센터
수영장</t>
    <phoneticPr fontId="2" type="noConversion"/>
  </si>
  <si>
    <t>영등포구시설관리공단</t>
    <phoneticPr fontId="2" type="noConversion"/>
  </si>
  <si>
    <t>영등포제2스포츠센터
수영장</t>
    <phoneticPr fontId="2" type="noConversion"/>
  </si>
  <si>
    <t>신길종합복지관
수영장</t>
    <phoneticPr fontId="2" type="noConversion"/>
  </si>
  <si>
    <t>위탁(대한불교조계종
사회복지재단</t>
    <phoneticPr fontId="2" type="noConversion"/>
  </si>
  <si>
    <t>문래청소년수련관
수영장</t>
    <phoneticPr fontId="2" type="noConversion"/>
  </si>
  <si>
    <t>도시시설관리공단</t>
    <phoneticPr fontId="2" type="noConversion"/>
  </si>
  <si>
    <t>한강공원
여의도지구 수영장</t>
    <phoneticPr fontId="2" type="noConversion"/>
  </si>
  <si>
    <t>동작구</t>
    <phoneticPr fontId="2" type="noConversion"/>
  </si>
  <si>
    <t>사당동 248-6</t>
    <phoneticPr fontId="2" type="noConversion"/>
  </si>
  <si>
    <t>사당문화회관
수영장</t>
    <phoneticPr fontId="2" type="noConversion"/>
  </si>
  <si>
    <t>체력단련장</t>
    <phoneticPr fontId="2" type="noConversion"/>
  </si>
  <si>
    <t>대방동 345-1</t>
    <phoneticPr fontId="2" type="noConversion"/>
  </si>
  <si>
    <t>서울여성프라자
수영장</t>
    <phoneticPr fontId="2" type="noConversion"/>
  </si>
  <si>
    <t xml:space="preserve">서울시 </t>
    <phoneticPr fontId="2" type="noConversion"/>
  </si>
  <si>
    <t>흑석체육센터
수영장</t>
    <phoneticPr fontId="2" type="noConversion"/>
  </si>
  <si>
    <t>동작구민체육센터
수영장</t>
    <phoneticPr fontId="2" type="noConversion"/>
  </si>
  <si>
    <t>관악구</t>
    <phoneticPr fontId="2" type="noConversion"/>
  </si>
  <si>
    <t>봉천7동 223-9호</t>
    <phoneticPr fontId="2" type="noConversion"/>
  </si>
  <si>
    <t>관악구민 종합체육센터
수영장</t>
    <phoneticPr fontId="2" type="noConversion"/>
  </si>
  <si>
    <t>02-889-1400</t>
    <phoneticPr fontId="2" type="noConversion"/>
  </si>
  <si>
    <t>http://www.gsc.go.kr/</t>
    <phoneticPr fontId="2" type="noConversion"/>
  </si>
  <si>
    <t>14명</t>
    <phoneticPr fontId="2" type="noConversion"/>
  </si>
  <si>
    <t>관악구민</t>
    <phoneticPr fontId="2" type="noConversion"/>
  </si>
  <si>
    <t>100㎡</t>
    <phoneticPr fontId="2" type="noConversion"/>
  </si>
  <si>
    <t>신림체육센터
수영장</t>
    <phoneticPr fontId="2" type="noConversion"/>
  </si>
  <si>
    <t>청소년회관
수영장</t>
    <phoneticPr fontId="2" type="noConversion"/>
  </si>
  <si>
    <t>위탁
(온터두레회)</t>
    <phoneticPr fontId="2" type="noConversion"/>
  </si>
  <si>
    <t>서초구</t>
    <phoneticPr fontId="2" type="noConversion"/>
  </si>
  <si>
    <t>한강시민공원
잠원지구 수영장</t>
    <phoneticPr fontId="2" type="noConversion"/>
  </si>
  <si>
    <t>김연기</t>
    <phoneticPr fontId="2" type="noConversion"/>
  </si>
  <si>
    <t>양제천 수영장</t>
    <phoneticPr fontId="2" type="noConversion"/>
  </si>
  <si>
    <t>서초구 반포동 114-3</t>
    <phoneticPr fontId="2" type="noConversion"/>
  </si>
  <si>
    <t>서초구민체육센터
수영장</t>
    <phoneticPr fontId="2" type="noConversion"/>
  </si>
  <si>
    <t>서울YMCA (591-6060)</t>
    <phoneticPr fontId="2" type="noConversion"/>
  </si>
  <si>
    <t>www.seochoymca.com</t>
    <phoneticPr fontId="2" type="noConversion"/>
  </si>
  <si>
    <t>서초구
(YMCA 위탁)</t>
    <phoneticPr fontId="2" type="noConversion"/>
  </si>
  <si>
    <t>91㎡</t>
    <phoneticPr fontId="2" type="noConversion"/>
  </si>
  <si>
    <t>체육센터내</t>
    <phoneticPr fontId="2" type="noConversion"/>
  </si>
  <si>
    <t>언남문화체육센터
수영장</t>
    <phoneticPr fontId="2" type="noConversion"/>
  </si>
  <si>
    <t>서울시
교육청</t>
    <phoneticPr fontId="2" type="noConversion"/>
  </si>
  <si>
    <t>방배열린문화센터 수영장</t>
    <phoneticPr fontId="2" type="noConversion"/>
  </si>
  <si>
    <t>서초구
(코오롱글로벌㈜ 위탁)</t>
    <phoneticPr fontId="2" type="noConversion"/>
  </si>
  <si>
    <t>신동교육문화회관
수영장</t>
    <phoneticPr fontId="2" type="noConversion"/>
  </si>
  <si>
    <t>위탁
(한국체육지도자총연합회)</t>
    <phoneticPr fontId="2" type="noConversion"/>
  </si>
  <si>
    <t>강남구</t>
    <phoneticPr fontId="2" type="noConversion"/>
  </si>
  <si>
    <t>강남스포츠문화센터
수영장</t>
    <phoneticPr fontId="2" type="noConversion"/>
  </si>
  <si>
    <t>강남구 도시관리공단</t>
    <phoneticPr fontId="2" type="noConversion"/>
  </si>
  <si>
    <t>역삼 청소년수련관
수영장</t>
    <phoneticPr fontId="2" type="noConversion"/>
  </si>
  <si>
    <t>주민편익시설</t>
    <phoneticPr fontId="2" type="noConversion"/>
  </si>
  <si>
    <t>자원회수시설내</t>
    <phoneticPr fontId="2" type="noConversion"/>
  </si>
  <si>
    <t>수서 청소년수련관
수영장</t>
    <phoneticPr fontId="2" type="noConversion"/>
  </si>
  <si>
    <t>송파구</t>
    <phoneticPr fontId="2" type="noConversion"/>
  </si>
  <si>
    <t>올림픽 수영경기장</t>
    <phoneticPr fontId="2" type="noConversion"/>
  </si>
  <si>
    <t>국민체육
진흥공단</t>
    <phoneticPr fontId="2" type="noConversion"/>
  </si>
  <si>
    <t>국민체육진흥공단</t>
    <phoneticPr fontId="2" type="noConversion"/>
  </si>
  <si>
    <t>잠실동10번지</t>
    <phoneticPr fontId="2" type="noConversion"/>
  </si>
  <si>
    <t>잠실1 수영장</t>
    <phoneticPr fontId="2" type="noConversion"/>
  </si>
  <si>
    <t>서울시시설관리사업소</t>
    <phoneticPr fontId="2" type="noConversion"/>
  </si>
  <si>
    <t>stadium.seoul.go.kr</t>
    <phoneticPr fontId="2" type="noConversion"/>
  </si>
  <si>
    <t>체육시설관리사업소</t>
    <phoneticPr fontId="2" type="noConversion"/>
  </si>
  <si>
    <t>서울시수영연맹</t>
    <phoneticPr fontId="2" type="noConversion"/>
  </si>
  <si>
    <t>16.5x6.5</t>
    <phoneticPr fontId="2" type="noConversion"/>
  </si>
  <si>
    <t>계단식</t>
    <phoneticPr fontId="2" type="noConversion"/>
  </si>
  <si>
    <t>잠실2 수영장</t>
    <phoneticPr fontId="2" type="noConversion"/>
  </si>
  <si>
    <t>위탁
(서울시교육청 위탁)</t>
    <phoneticPr fontId="2" type="noConversion"/>
  </si>
  <si>
    <t>서울시교육청</t>
    <phoneticPr fontId="2" type="noConversion"/>
  </si>
  <si>
    <t>송파구체육문화회관
수영장</t>
    <phoneticPr fontId="2" type="noConversion"/>
  </si>
  <si>
    <t>한강시민공원
잠실지구수영장</t>
    <phoneticPr fontId="2" type="noConversion"/>
  </si>
  <si>
    <t>서울곰두리체육센터
수영장</t>
    <phoneticPr fontId="2" type="noConversion"/>
  </si>
  <si>
    <t>위탁
(재)한국장애인개발원</t>
    <phoneticPr fontId="2" type="noConversion"/>
  </si>
  <si>
    <t xml:space="preserve">25m*16m      25m*13m       15m*8m             </t>
    <phoneticPr fontId="2" type="noConversion"/>
  </si>
  <si>
    <t>강동구</t>
    <phoneticPr fontId="2" type="noConversion"/>
  </si>
  <si>
    <t>한강시민공원
광나루지구 수영장</t>
    <phoneticPr fontId="2" type="noConversion"/>
  </si>
  <si>
    <t>장애인수중
재활센터</t>
    <phoneticPr fontId="2" type="noConversion"/>
  </si>
  <si>
    <t>강동청소년회관
수영장</t>
    <phoneticPr fontId="2" type="noConversion"/>
  </si>
  <si>
    <t>위탁
한국청소년연맹</t>
    <phoneticPr fontId="2" type="noConversion"/>
  </si>
  <si>
    <t>서울장애인복지관
리포츠센터 수영장</t>
    <phoneticPr fontId="2" type="noConversion"/>
  </si>
  <si>
    <t>강동구도시관리공단</t>
    <phoneticPr fontId="2" type="noConversion"/>
  </si>
  <si>
    <t>igangdong.or.kr</t>
    <phoneticPr fontId="2" type="noConversion"/>
  </si>
  <si>
    <t>위탁(영원한도움의
성모수도회)</t>
    <phoneticPr fontId="2" type="noConversion"/>
  </si>
  <si>
    <t>30명</t>
    <phoneticPr fontId="2" type="noConversion"/>
  </si>
  <si>
    <t>시민</t>
    <phoneticPr fontId="2" type="noConversion"/>
  </si>
  <si>
    <t>온조대왕 문화체육관
수영장</t>
    <phoneticPr fontId="2" type="noConversion"/>
  </si>
  <si>
    <t>도시관리공단</t>
    <phoneticPr fontId="2" type="noConversion"/>
  </si>
  <si>
    <t>대구</t>
    <phoneticPr fontId="2" type="noConversion"/>
  </si>
  <si>
    <t>실내</t>
    <phoneticPr fontId="2" type="noConversion"/>
  </si>
  <si>
    <t>청소년수련관내</t>
    <phoneticPr fontId="2" type="noConversion"/>
  </si>
  <si>
    <t>체육시설관리사무소
(위탁:시설관리공단)</t>
    <phoneticPr fontId="2" type="noConversion"/>
  </si>
  <si>
    <t>올림픽기념국민생활관
수영장</t>
    <phoneticPr fontId="2" type="noConversion"/>
  </si>
  <si>
    <t>근로자종합복지회관
수영장</t>
    <phoneticPr fontId="2" type="noConversion"/>
  </si>
  <si>
    <t>도원수영장</t>
    <phoneticPr fontId="2" type="noConversion"/>
  </si>
  <si>
    <t>중구</t>
    <phoneticPr fontId="2" type="noConversion"/>
  </si>
  <si>
    <t>중구 국민체육센터
수영장</t>
    <phoneticPr fontId="2" type="noConversion"/>
  </si>
  <si>
    <t>중구 시설관리공단</t>
    <phoneticPr fontId="2" type="noConversion"/>
  </si>
  <si>
    <t>실내</t>
    <phoneticPr fontId="2" type="noConversion"/>
  </si>
  <si>
    <t>체육관 내</t>
    <phoneticPr fontId="2" type="noConversion"/>
  </si>
  <si>
    <t>체육관 내</t>
    <phoneticPr fontId="2" type="noConversion"/>
  </si>
  <si>
    <t>여성문화회관
수영장</t>
    <phoneticPr fontId="2" type="noConversion"/>
  </si>
  <si>
    <t>인천여성가족재단</t>
    <phoneticPr fontId="2" type="noConversion"/>
  </si>
  <si>
    <t>체육관 내</t>
    <phoneticPr fontId="2" type="noConversion"/>
  </si>
  <si>
    <t>열우물경기장</t>
    <phoneticPr fontId="2" type="noConversion"/>
  </si>
  <si>
    <t>유아풀, 아동풀</t>
    <phoneticPr fontId="2" type="noConversion"/>
  </si>
  <si>
    <t>문학 박태환 수영장</t>
    <phoneticPr fontId="2" type="noConversion"/>
  </si>
  <si>
    <t>위탁
(인천시체육회)</t>
    <phoneticPr fontId="2" type="noConversion"/>
  </si>
  <si>
    <t>실내</t>
    <phoneticPr fontId="2" type="noConversion"/>
  </si>
  <si>
    <t>강화국민체육센터</t>
    <phoneticPr fontId="2" type="noConversion"/>
  </si>
  <si>
    <t>송림체육관 수영장</t>
    <phoneticPr fontId="2" type="noConversion"/>
  </si>
  <si>
    <t>복지관내</t>
    <phoneticPr fontId="2" type="noConversion"/>
  </si>
  <si>
    <t>울산</t>
    <phoneticPr fontId="2" type="noConversion"/>
  </si>
  <si>
    <t>동천국민체육센터
수영장</t>
    <phoneticPr fontId="2" type="noConversion"/>
  </si>
  <si>
    <t>울산시</t>
    <phoneticPr fontId="2" type="noConversion"/>
  </si>
  <si>
    <t>문수 실내수영장</t>
    <phoneticPr fontId="2" type="noConversion"/>
  </si>
  <si>
    <t>울    산
체육공원내</t>
    <phoneticPr fontId="2" type="noConversion"/>
  </si>
  <si>
    <t>남구국민체육센터
수영장</t>
    <phoneticPr fontId="2" type="noConversion"/>
  </si>
  <si>
    <t>도시관리공단</t>
    <phoneticPr fontId="2" type="noConversion"/>
  </si>
  <si>
    <t>체육센터에포함</t>
    <phoneticPr fontId="2" type="noConversion"/>
  </si>
  <si>
    <t>체육센터 내
수영장</t>
    <phoneticPr fontId="2" type="noConversion"/>
  </si>
  <si>
    <t>울산대공원 아쿠아시스
수영장</t>
    <phoneticPr fontId="2" type="noConversion"/>
  </si>
  <si>
    <t>실내,외</t>
    <phoneticPr fontId="2" type="noConversion"/>
  </si>
  <si>
    <t>울    산
대공원내</t>
    <phoneticPr fontId="2" type="noConversion"/>
  </si>
  <si>
    <t>동구국민체육센터
수영장</t>
    <phoneticPr fontId="2" type="noConversion"/>
  </si>
  <si>
    <t>위탁
(동구생활체육협의회)</t>
    <phoneticPr fontId="2" type="noConversion"/>
  </si>
  <si>
    <t>북구국민체육센터
수영장</t>
    <phoneticPr fontId="2" type="noConversion"/>
  </si>
  <si>
    <t>오토밸리복지센터
수영장</t>
    <phoneticPr fontId="2" type="noConversion"/>
  </si>
  <si>
    <t>복지센터에포함</t>
    <phoneticPr fontId="2" type="noConversion"/>
  </si>
  <si>
    <t>울주군</t>
    <phoneticPr fontId="2" type="noConversion"/>
  </si>
  <si>
    <t>울주군 청소년수련관
수영장</t>
    <phoneticPr fontId="2" type="noConversion"/>
  </si>
  <si>
    <t>위탁
(울주군시설관리공단)</t>
    <phoneticPr fontId="2" type="noConversion"/>
  </si>
  <si>
    <t>세종</t>
    <phoneticPr fontId="2" type="noConversion"/>
  </si>
  <si>
    <t>13
15</t>
    <phoneticPr fontId="2" type="noConversion"/>
  </si>
  <si>
    <t>석사동 산30-2</t>
    <phoneticPr fontId="2" type="noConversion"/>
  </si>
  <si>
    <t>국민체육센터
수영장</t>
    <phoneticPr fontId="2" type="noConversion"/>
  </si>
  <si>
    <t>4,800백만원</t>
    <phoneticPr fontId="2" type="noConversion"/>
  </si>
  <si>
    <t>200백만원</t>
    <phoneticPr fontId="2" type="noConversion"/>
  </si>
  <si>
    <t>교부세</t>
    <phoneticPr fontId="2" type="noConversion"/>
  </si>
  <si>
    <t>470백만원</t>
    <phoneticPr fontId="2" type="noConversion"/>
  </si>
  <si>
    <t>체력단련실</t>
    <phoneticPr fontId="2" type="noConversion"/>
  </si>
  <si>
    <t>에어로빅</t>
    <phoneticPr fontId="2" type="noConversion"/>
  </si>
  <si>
    <t>에어로빅실</t>
    <phoneticPr fontId="2" type="noConversion"/>
  </si>
  <si>
    <t>효자동 산40-2</t>
    <phoneticPr fontId="2" type="noConversion"/>
  </si>
  <si>
    <t>국민생활관 내</t>
    <phoneticPr fontId="2" type="noConversion"/>
  </si>
  <si>
    <t>사회문화센터
수영장</t>
    <phoneticPr fontId="2" type="noConversion"/>
  </si>
  <si>
    <t>국민체육센터(수영장)</t>
    <phoneticPr fontId="2" type="noConversion"/>
  </si>
  <si>
    <t>강릉관광개발공사</t>
    <phoneticPr fontId="2" type="noConversion"/>
  </si>
  <si>
    <t>광산근로자복지센터</t>
    <phoneticPr fontId="2" type="noConversion"/>
  </si>
  <si>
    <t>종합사회복지관웰빙센터</t>
    <phoneticPr fontId="2" type="noConversion"/>
  </si>
  <si>
    <t>횡성군</t>
    <phoneticPr fontId="2" type="noConversion"/>
  </si>
  <si>
    <t>농민문화체육센터 
수영장</t>
    <phoneticPr fontId="2" type="noConversion"/>
  </si>
  <si>
    <t>위탁관리(개인)</t>
    <phoneticPr fontId="2" type="noConversion"/>
  </si>
  <si>
    <t>체육센터 내</t>
    <phoneticPr fontId="2" type="noConversion"/>
  </si>
  <si>
    <t>영월군</t>
    <phoneticPr fontId="2" type="noConversion"/>
  </si>
  <si>
    <t>영월국민체육센터 수영장</t>
    <phoneticPr fontId="2" type="noConversion"/>
  </si>
  <si>
    <t>양구군</t>
    <phoneticPr fontId="2" type="noConversion"/>
  </si>
  <si>
    <t>양구읍 상리 399-4</t>
    <phoneticPr fontId="2" type="noConversion"/>
  </si>
  <si>
    <t>청소년수련관
수영장</t>
    <phoneticPr fontId="2" type="noConversion"/>
  </si>
  <si>
    <t>양구군(460-2361)</t>
    <phoneticPr fontId="2" type="noConversion"/>
  </si>
  <si>
    <t>락카룸,샤워실</t>
    <phoneticPr fontId="2" type="noConversion"/>
  </si>
  <si>
    <t>국민체육센터
(수영장)</t>
    <phoneticPr fontId="2" type="noConversion"/>
  </si>
  <si>
    <t>양양군</t>
    <phoneticPr fontId="2" type="noConversion"/>
  </si>
  <si>
    <t>문화복지회관 수영장</t>
    <phoneticPr fontId="2" type="noConversion"/>
  </si>
  <si>
    <t>충주시</t>
    <phoneticPr fontId="2" type="noConversion"/>
  </si>
  <si>
    <t>단양군</t>
    <phoneticPr fontId="2" type="noConversion"/>
  </si>
  <si>
    <t>진천군</t>
    <phoneticPr fontId="2" type="noConversion"/>
  </si>
  <si>
    <t>대한체육회</t>
    <phoneticPr fontId="2" type="noConversion"/>
  </si>
  <si>
    <t>전라북도
국민체육센터</t>
    <phoneticPr fontId="2" type="noConversion"/>
  </si>
  <si>
    <t>전라북도국민체육센터</t>
    <phoneticPr fontId="2" type="noConversion"/>
  </si>
  <si>
    <t>전라북도</t>
    <phoneticPr fontId="2" type="noConversion"/>
  </si>
  <si>
    <t>전라북도체육회</t>
    <phoneticPr fontId="2" type="noConversion"/>
  </si>
  <si>
    <t>덕진동 1가 1220</t>
    <phoneticPr fontId="2" type="noConversion"/>
  </si>
  <si>
    <t>전주 덕진수영장</t>
    <phoneticPr fontId="2" type="noConversion"/>
  </si>
  <si>
    <t>전주시사회체육과</t>
    <phoneticPr fontId="2" type="noConversion"/>
  </si>
  <si>
    <t>jeonju.go.kr</t>
    <phoneticPr fontId="2" type="noConversion"/>
  </si>
  <si>
    <t>전주시시설관리공단</t>
    <phoneticPr fontId="2" type="noConversion"/>
  </si>
  <si>
    <t>19명</t>
    <phoneticPr fontId="2" type="noConversion"/>
  </si>
  <si>
    <t>800 lx</t>
    <phoneticPr fontId="2" type="noConversion"/>
  </si>
  <si>
    <t>전주 완산수영장</t>
    <phoneticPr fontId="2" type="noConversion"/>
  </si>
  <si>
    <t>사정동 164-1</t>
    <phoneticPr fontId="2" type="noConversion"/>
  </si>
  <si>
    <t>군산월명체육관
실내수영장</t>
    <phoneticPr fontId="2" type="noConversion"/>
  </si>
  <si>
    <t>체육시설관리과(452-2924)</t>
    <phoneticPr fontId="2" type="noConversion"/>
  </si>
  <si>
    <t>32명</t>
    <phoneticPr fontId="2" type="noConversion"/>
  </si>
  <si>
    <t>군산여고수영팀</t>
    <phoneticPr fontId="2" type="noConversion"/>
  </si>
  <si>
    <t>700 lx</t>
    <phoneticPr fontId="2" type="noConversion"/>
  </si>
  <si>
    <t>익산시 남중동 86-3</t>
    <phoneticPr fontId="2" type="noConversion"/>
  </si>
  <si>
    <t>문화체육시설관리사업소(850-4941)</t>
    <phoneticPr fontId="2" type="noConversion"/>
  </si>
  <si>
    <t>http://city.iksan.chonbuk.kr/</t>
    <phoneticPr fontId="2" type="noConversion"/>
  </si>
  <si>
    <t>26명</t>
    <phoneticPr fontId="2" type="noConversion"/>
  </si>
  <si>
    <t>올림픽기금잉여금</t>
    <phoneticPr fontId="2" type="noConversion"/>
  </si>
  <si>
    <t>150 lx</t>
    <phoneticPr fontId="2" type="noConversion"/>
  </si>
  <si>
    <t>함열 올림픽스포츠센터
수영장</t>
    <phoneticPr fontId="2" type="noConversion"/>
  </si>
  <si>
    <t>익산 문화체육센터
수영장</t>
    <phoneticPr fontId="2" type="noConversion"/>
  </si>
  <si>
    <t>위탁
(익산시체육회)</t>
    <phoneticPr fontId="2" type="noConversion"/>
  </si>
  <si>
    <t>정읍시</t>
    <phoneticPr fontId="2" type="noConversion"/>
  </si>
  <si>
    <t>정읍청소년수련관
수영장</t>
    <phoneticPr fontId="2" type="noConversion"/>
  </si>
  <si>
    <t>정읍시
(사회여성과)</t>
    <phoneticPr fontId="2" type="noConversion"/>
  </si>
  <si>
    <t>김제시</t>
    <phoneticPr fontId="2" type="noConversion"/>
  </si>
  <si>
    <t>검산동</t>
    <phoneticPr fontId="2" type="noConversion"/>
  </si>
  <si>
    <t>김제 실내수영장</t>
    <phoneticPr fontId="2" type="noConversion"/>
  </si>
  <si>
    <t>문화체육시설관리사업소(540-3533)</t>
    <phoneticPr fontId="2" type="noConversion"/>
  </si>
  <si>
    <t>www.egimje.net</t>
    <phoneticPr fontId="2" type="noConversion"/>
  </si>
  <si>
    <t>200 lx</t>
    <phoneticPr fontId="2" type="noConversion"/>
  </si>
  <si>
    <t>장수군</t>
    <phoneticPr fontId="2" type="noConversion"/>
  </si>
  <si>
    <t>고창읍 월암리 316</t>
    <phoneticPr fontId="2" type="noConversion"/>
  </si>
  <si>
    <t>장수 한누리 수영장</t>
    <phoneticPr fontId="2" type="noConversion"/>
  </si>
  <si>
    <t>gochang.jeonbuk.kr/</t>
    <phoneticPr fontId="2" type="noConversion"/>
  </si>
  <si>
    <t>60</t>
    <phoneticPr fontId="2" type="noConversion"/>
  </si>
  <si>
    <t>450 lx</t>
    <phoneticPr fontId="2" type="noConversion"/>
  </si>
  <si>
    <t>무주군</t>
    <phoneticPr fontId="2" type="noConversion"/>
  </si>
  <si>
    <t>예체문화관
수달 수영장</t>
    <phoneticPr fontId="2" type="noConversion"/>
  </si>
  <si>
    <t>무주군
시설사업소</t>
    <phoneticPr fontId="2" type="noConversion"/>
  </si>
  <si>
    <t>진안군</t>
    <phoneticPr fontId="2" type="noConversion"/>
  </si>
  <si>
    <t>국민체육센터수영장</t>
    <phoneticPr fontId="2" type="noConversion"/>
  </si>
  <si>
    <t>임실군</t>
    <phoneticPr fontId="2" type="noConversion"/>
  </si>
  <si>
    <t>임실국민체육센터</t>
    <phoneticPr fontId="2" type="noConversion"/>
  </si>
  <si>
    <t>순창군</t>
    <phoneticPr fontId="2" type="noConversion"/>
  </si>
  <si>
    <t>순창읍 남계리 966-7번지</t>
    <phoneticPr fontId="2" type="noConversion"/>
  </si>
  <si>
    <t>순창군 실내수영장</t>
    <phoneticPr fontId="2" type="noConversion"/>
  </si>
  <si>
    <t>공공시설
관리사업소</t>
    <phoneticPr fontId="2" type="noConversion"/>
  </si>
  <si>
    <t>15명</t>
    <phoneticPr fontId="2" type="noConversion"/>
  </si>
  <si>
    <t>100 lx</t>
    <phoneticPr fontId="2" type="noConversion"/>
  </si>
  <si>
    <t>부안군</t>
    <phoneticPr fontId="2" type="noConversion"/>
  </si>
  <si>
    <t>부안국민체육센터
수영장</t>
    <phoneticPr fontId="2" type="noConversion"/>
  </si>
  <si>
    <t>고창군</t>
    <phoneticPr fontId="2" type="noConversion"/>
  </si>
  <si>
    <t>고창청소년수련관
수영장</t>
    <phoneticPr fontId="2" type="noConversion"/>
  </si>
  <si>
    <t>체육청소년사업소</t>
    <phoneticPr fontId="2" type="noConversion"/>
  </si>
  <si>
    <t>연향동 771</t>
    <phoneticPr fontId="2" type="noConversion"/>
  </si>
  <si>
    <t>청송군</t>
    <phoneticPr fontId="2" type="noConversion"/>
  </si>
  <si>
    <t>경남</t>
    <phoneticPr fontId="2" type="noConversion"/>
  </si>
  <si>
    <t>소  계</t>
    <phoneticPr fontId="2" type="noConversion"/>
  </si>
  <si>
    <t>1,100백만원</t>
    <phoneticPr fontId="2" type="noConversion"/>
  </si>
  <si>
    <t>제주</t>
    <phoneticPr fontId="2" type="noConversion"/>
  </si>
  <si>
    <t>제주시</t>
    <phoneticPr fontId="2" type="noConversion"/>
  </si>
  <si>
    <t>오라1동 1163-4</t>
    <phoneticPr fontId="2" type="noConversion"/>
  </si>
  <si>
    <t>제주종합경기장
실내수영장</t>
    <phoneticPr fontId="2" type="noConversion"/>
  </si>
  <si>
    <t>제주특별
자 치 도</t>
    <phoneticPr fontId="2" type="noConversion"/>
  </si>
  <si>
    <t>종합경기장관리사무소(750-7683)</t>
    <phoneticPr fontId="2" type="noConversion"/>
  </si>
  <si>
    <t>jejusi.go.kr</t>
    <phoneticPr fontId="2" type="noConversion"/>
  </si>
  <si>
    <t>1,836석</t>
    <phoneticPr fontId="2" type="noConversion"/>
  </si>
  <si>
    <t>1,836석
(2000명)</t>
    <phoneticPr fontId="2" type="noConversion"/>
  </si>
  <si>
    <t>고정식      등받이의자</t>
    <phoneticPr fontId="2" type="noConversion"/>
  </si>
  <si>
    <t>철근콘크리트조</t>
    <phoneticPr fontId="2" type="noConversion"/>
  </si>
  <si>
    <t>1,933백만원</t>
    <phoneticPr fontId="2" type="noConversion"/>
  </si>
  <si>
    <t>1,277백만원</t>
    <phoneticPr fontId="2" type="noConversion"/>
  </si>
  <si>
    <t>1개</t>
    <phoneticPr fontId="2" type="noConversion"/>
  </si>
  <si>
    <t>300,000천원</t>
    <phoneticPr fontId="2" type="noConversion"/>
  </si>
  <si>
    <t>1,000 lux</t>
    <phoneticPr fontId="2" type="noConversion"/>
  </si>
  <si>
    <t xml:space="preserve">외도1동 </t>
    <phoneticPr fontId="2" type="noConversion"/>
  </si>
  <si>
    <t>외도 수영장</t>
    <phoneticPr fontId="2" type="noConversion"/>
  </si>
  <si>
    <t>제주도체육회(753-6644)</t>
    <phoneticPr fontId="2" type="noConversion"/>
  </si>
  <si>
    <t>1,550백만원</t>
    <phoneticPr fontId="2" type="noConversion"/>
  </si>
  <si>
    <t>삼락생태공원(문화광장
인라인스케이트장)</t>
    <phoneticPr fontId="2" type="noConversion"/>
  </si>
  <si>
    <t>맥도생태공원
인라인스케이트장</t>
    <phoneticPr fontId="2" type="noConversion"/>
  </si>
  <si>
    <t>대저생태공원
인라인스케이트장</t>
    <phoneticPr fontId="2" type="noConversion"/>
  </si>
  <si>
    <t>아크릴
포장</t>
    <phoneticPr fontId="2" type="noConversion"/>
  </si>
  <si>
    <t>대구</t>
    <phoneticPr fontId="2" type="noConversion"/>
  </si>
  <si>
    <t>소 계</t>
    <phoneticPr fontId="2" type="noConversion"/>
  </si>
  <si>
    <t>수성구</t>
    <phoneticPr fontId="2" type="noConversion"/>
  </si>
  <si>
    <t>만촌 롤러스케이트장</t>
    <phoneticPr fontId="2" type="noConversion"/>
  </si>
  <si>
    <t>대구시</t>
    <phoneticPr fontId="2" type="noConversion"/>
  </si>
  <si>
    <t>위탁
(인라인롤러연맹)</t>
    <phoneticPr fontId="2" type="noConversion"/>
  </si>
  <si>
    <t>실내</t>
    <phoneticPr fontId="2" type="noConversion"/>
  </si>
  <si>
    <t>우레탄</t>
    <phoneticPr fontId="2" type="noConversion"/>
  </si>
  <si>
    <t>의자식</t>
    <phoneticPr fontId="2" type="noConversion"/>
  </si>
  <si>
    <t>달성군</t>
    <phoneticPr fontId="2" type="noConversion"/>
  </si>
  <si>
    <t>환경자원사업소
인라인스케이트장</t>
    <phoneticPr fontId="2" type="noConversion"/>
  </si>
  <si>
    <t>환경자원사업소</t>
    <phoneticPr fontId="2" type="noConversion"/>
  </si>
  <si>
    <t>실외</t>
    <phoneticPr fontId="2" type="noConversion"/>
  </si>
  <si>
    <t>아크릴</t>
    <phoneticPr fontId="2" type="noConversion"/>
  </si>
  <si>
    <t>화원 인라인스케이트장</t>
    <phoneticPr fontId="2" type="noConversion"/>
  </si>
  <si>
    <t>달성군시설관리공단</t>
    <phoneticPr fontId="2" type="noConversion"/>
  </si>
  <si>
    <t>계단식</t>
    <phoneticPr fontId="2" type="noConversion"/>
  </si>
  <si>
    <t>인천</t>
    <phoneticPr fontId="2" type="noConversion"/>
  </si>
  <si>
    <t>소계</t>
    <phoneticPr fontId="2" type="noConversion"/>
  </si>
  <si>
    <t>광주</t>
    <phoneticPr fontId="2" type="noConversion"/>
  </si>
  <si>
    <t>아스콘</t>
    <phoneticPr fontId="2" type="noConversion"/>
  </si>
  <si>
    <t>대전</t>
    <phoneticPr fontId="2" type="noConversion"/>
  </si>
  <si>
    <t>중구</t>
    <phoneticPr fontId="2" type="noConversion"/>
  </si>
  <si>
    <t>사정 인라인스케이트장</t>
    <phoneticPr fontId="2" type="noConversion"/>
  </si>
  <si>
    <t>대전시</t>
    <phoneticPr fontId="2" type="noConversion"/>
  </si>
  <si>
    <t>시설관리공단</t>
    <phoneticPr fontId="2" type="noConversion"/>
  </si>
  <si>
    <t>유성구</t>
    <phoneticPr fontId="2" type="noConversion"/>
  </si>
  <si>
    <t>월드컵 인라인롤러장</t>
    <phoneticPr fontId="2" type="noConversion"/>
  </si>
  <si>
    <t>코러실</t>
    <phoneticPr fontId="2" type="noConversion"/>
  </si>
  <si>
    <t>평판의자</t>
    <phoneticPr fontId="2" type="noConversion"/>
  </si>
  <si>
    <t>뱅크트랙</t>
    <phoneticPr fontId="2" type="noConversion"/>
  </si>
  <si>
    <t>울산</t>
    <phoneticPr fontId="2" type="noConversion"/>
  </si>
  <si>
    <t>성안생활체육공원
인라인장</t>
    <phoneticPr fontId="2" type="noConversion"/>
  </si>
  <si>
    <t>중구청</t>
    <phoneticPr fontId="2" type="noConversion"/>
  </si>
  <si>
    <t>성안생활체육공원 내</t>
    <phoneticPr fontId="2" type="noConversion"/>
  </si>
  <si>
    <t>남구</t>
    <phoneticPr fontId="2" type="noConversion"/>
  </si>
  <si>
    <t>문수
 인라인ㆍ롤러 스케이트장</t>
    <phoneticPr fontId="2" type="noConversion"/>
  </si>
  <si>
    <t>울산시</t>
    <phoneticPr fontId="2" type="noConversion"/>
  </si>
  <si>
    <t>콘크리트</t>
    <phoneticPr fontId="2" type="noConversion"/>
  </si>
  <si>
    <t>세종</t>
    <phoneticPr fontId="2" type="noConversion"/>
  </si>
  <si>
    <t>칼라아스콘</t>
    <phoneticPr fontId="2" type="noConversion"/>
  </si>
  <si>
    <t>경기</t>
    <phoneticPr fontId="2" type="noConversion"/>
  </si>
  <si>
    <t>-</t>
    <phoneticPr fontId="2" type="noConversion"/>
  </si>
  <si>
    <t>강원</t>
    <phoneticPr fontId="2" type="noConversion"/>
  </si>
  <si>
    <t>아크릴포장</t>
    <phoneticPr fontId="2" type="noConversion"/>
  </si>
  <si>
    <t>아크릴
포장</t>
    <phoneticPr fontId="2" type="noConversion"/>
  </si>
  <si>
    <t>충북</t>
    <phoneticPr fontId="2" type="noConversion"/>
  </si>
  <si>
    <t>충남</t>
    <phoneticPr fontId="2" type="noConversion"/>
  </si>
  <si>
    <t>논산시</t>
    <phoneticPr fontId="2" type="noConversion"/>
  </si>
  <si>
    <t>강경인라인롤러장</t>
    <phoneticPr fontId="2" type="noConversion"/>
  </si>
  <si>
    <t>철근
콘크리트</t>
    <phoneticPr fontId="2" type="noConversion"/>
  </si>
  <si>
    <t>논산인라인롤러장</t>
    <phoneticPr fontId="2" type="noConversion"/>
  </si>
  <si>
    <t>당진시</t>
    <phoneticPr fontId="2" type="noConversion"/>
  </si>
  <si>
    <t>종합운동장 내
인라인스케이트장</t>
    <phoneticPr fontId="2" type="noConversion"/>
  </si>
  <si>
    <t>태안군</t>
    <phoneticPr fontId="2" type="noConversion"/>
  </si>
  <si>
    <t>태안생활체육공원내
인라인스케이트장</t>
    <phoneticPr fontId="2" type="noConversion"/>
  </si>
  <si>
    <t>태안군 
(문화체육센터)</t>
    <phoneticPr fontId="2" type="noConversion"/>
  </si>
  <si>
    <t>전북</t>
    <phoneticPr fontId="2" type="noConversion"/>
  </si>
  <si>
    <t xml:space="preserve"> </t>
    <phoneticPr fontId="2" type="noConversion"/>
  </si>
  <si>
    <t>전주시</t>
    <phoneticPr fontId="2" type="noConversion"/>
  </si>
  <si>
    <t>전주 실내
인라인롤러경기장</t>
    <phoneticPr fontId="2" type="noConversion"/>
  </si>
  <si>
    <t>전주시시설관리공단</t>
    <phoneticPr fontId="2" type="noConversion"/>
  </si>
  <si>
    <t>전주 실외
인라인롤러경기장</t>
    <phoneticPr fontId="2" type="noConversion"/>
  </si>
  <si>
    <t>정읍시</t>
    <phoneticPr fontId="2" type="noConversion"/>
  </si>
  <si>
    <t>정읍 천변
로울러스케이트장</t>
    <phoneticPr fontId="2" type="noConversion"/>
  </si>
  <si>
    <t>체육공원내
 인라인스케이트장</t>
    <phoneticPr fontId="2" type="noConversion"/>
  </si>
  <si>
    <t>남원시</t>
    <phoneticPr fontId="2" type="noConversion"/>
  </si>
  <si>
    <t>남원 인라인
롤러로드경기장</t>
    <phoneticPr fontId="2" type="noConversion"/>
  </si>
  <si>
    <t>남원
인라인 롤러경기장</t>
    <phoneticPr fontId="2" type="noConversion"/>
  </si>
  <si>
    <t>전남</t>
    <phoneticPr fontId="2" type="noConversion"/>
  </si>
  <si>
    <t>소   계</t>
    <phoneticPr fontId="2" type="noConversion"/>
  </si>
  <si>
    <t>여수시</t>
    <phoneticPr fontId="2" type="noConversion"/>
  </si>
  <si>
    <t>여수 인라인롤러경기장</t>
    <phoneticPr fontId="2" type="noConversion"/>
  </si>
  <si>
    <t>코로셀</t>
    <phoneticPr fontId="2" type="noConversion"/>
  </si>
  <si>
    <t>좌식</t>
    <phoneticPr fontId="2" type="noConversion"/>
  </si>
  <si>
    <t>순천시</t>
    <phoneticPr fontId="2" type="noConversion"/>
  </si>
  <si>
    <t>상하수 인라인스케이트장</t>
    <phoneticPr fontId="2" type="noConversion"/>
  </si>
  <si>
    <t>강청 인라인스케이트장</t>
    <phoneticPr fontId="2" type="noConversion"/>
  </si>
  <si>
    <t>나주시</t>
    <phoneticPr fontId="2" type="noConversion"/>
  </si>
  <si>
    <t>나주시
인라인롤러스케이트장</t>
    <phoneticPr fontId="2" type="noConversion"/>
  </si>
  <si>
    <t>광양시</t>
    <phoneticPr fontId="2" type="noConversion"/>
  </si>
  <si>
    <t>금호동 인라인스케이트장</t>
    <phoneticPr fontId="2" type="noConversion"/>
  </si>
  <si>
    <t xml:space="preserve">광양시 </t>
    <phoneticPr fontId="2" type="noConversion"/>
  </si>
  <si>
    <t>서천변 인라인스케이트장</t>
    <phoneticPr fontId="2" type="noConversion"/>
  </si>
  <si>
    <t>중동공원 인라인스케이트장</t>
    <phoneticPr fontId="2" type="noConversion"/>
  </si>
  <si>
    <t>탄성포장재</t>
    <phoneticPr fontId="2" type="noConversion"/>
  </si>
  <si>
    <t>구례군</t>
    <phoneticPr fontId="2" type="noConversion"/>
  </si>
  <si>
    <t>강진군</t>
    <phoneticPr fontId="2" type="noConversion"/>
  </si>
  <si>
    <t>체육공원내 
인라인스케이트장</t>
    <phoneticPr fontId="2" type="noConversion"/>
  </si>
  <si>
    <t>경북</t>
    <phoneticPr fontId="2" type="noConversion"/>
  </si>
  <si>
    <t>포항시</t>
    <phoneticPr fontId="2" type="noConversion"/>
  </si>
  <si>
    <t>포항인라인롤러경기장</t>
    <phoneticPr fontId="2" type="noConversion"/>
  </si>
  <si>
    <t>포항시시설관리공단</t>
    <phoneticPr fontId="2" type="noConversion"/>
  </si>
  <si>
    <t>듀플렉스</t>
    <phoneticPr fontId="2" type="noConversion"/>
  </si>
  <si>
    <t>경주시</t>
    <phoneticPr fontId="2" type="noConversion"/>
  </si>
  <si>
    <t>황성공원
롤러스케이트장</t>
    <phoneticPr fontId="2" type="noConversion"/>
  </si>
  <si>
    <t>경주시
사적공원관리사무소</t>
    <phoneticPr fontId="2" type="noConversion"/>
  </si>
  <si>
    <t>김천시</t>
    <phoneticPr fontId="2" type="noConversion"/>
  </si>
  <si>
    <t>김천 인라인롤러경기장</t>
    <phoneticPr fontId="2" type="noConversion"/>
  </si>
  <si>
    <t>안동시</t>
    <phoneticPr fontId="2" type="noConversion"/>
  </si>
  <si>
    <t>안동 낙동강변 
인라인롤러장</t>
    <phoneticPr fontId="2" type="noConversion"/>
  </si>
  <si>
    <t>안동 롤러경기장</t>
    <phoneticPr fontId="2" type="noConversion"/>
  </si>
  <si>
    <t>접이식
의자</t>
    <phoneticPr fontId="2" type="noConversion"/>
  </si>
  <si>
    <t>구미시</t>
    <phoneticPr fontId="2" type="noConversion"/>
  </si>
  <si>
    <t>구미동락공원
인라인롤러장</t>
    <phoneticPr fontId="2" type="noConversion"/>
  </si>
  <si>
    <t>보조경기장
인라인 롤러경기장</t>
    <phoneticPr fontId="2" type="noConversion"/>
  </si>
  <si>
    <t>아크릴수지</t>
    <phoneticPr fontId="2" type="noConversion"/>
  </si>
  <si>
    <t>등의자</t>
    <phoneticPr fontId="2" type="noConversion"/>
  </si>
  <si>
    <t>주 경기장 내</t>
    <phoneticPr fontId="2" type="noConversion"/>
  </si>
  <si>
    <t>영주시</t>
    <phoneticPr fontId="2" type="noConversion"/>
  </si>
  <si>
    <t>영주인라인롤러경기장</t>
    <phoneticPr fontId="2" type="noConversion"/>
  </si>
  <si>
    <t>상주시</t>
    <phoneticPr fontId="2" type="noConversion"/>
  </si>
  <si>
    <t>상주시 생활체육공원 
인라인 롤러경기장</t>
    <phoneticPr fontId="2" type="noConversion"/>
  </si>
  <si>
    <t>문경시</t>
    <phoneticPr fontId="2" type="noConversion"/>
  </si>
  <si>
    <t>영강체육공원 
롤러스케이트장</t>
    <phoneticPr fontId="2" type="noConversion"/>
  </si>
  <si>
    <t>경산시</t>
    <phoneticPr fontId="2" type="noConversion"/>
  </si>
  <si>
    <t>경산생활체육공원 
인라인스케이트장</t>
    <phoneticPr fontId="2" type="noConversion"/>
  </si>
  <si>
    <t>압독생활체육공원 
인라인스케이트장</t>
    <phoneticPr fontId="2" type="noConversion"/>
  </si>
  <si>
    <t>경남</t>
    <phoneticPr fontId="2" type="noConversion"/>
  </si>
  <si>
    <t>제주</t>
    <phoneticPr fontId="2" type="noConversion"/>
  </si>
  <si>
    <t>제주시</t>
    <phoneticPr fontId="2" type="noConversion"/>
  </si>
  <si>
    <t>제주종합경기장
인라인스케이트연습장</t>
    <phoneticPr fontId="2" type="noConversion"/>
  </si>
  <si>
    <t>제주특별
자 치 도</t>
    <phoneticPr fontId="2" type="noConversion"/>
  </si>
  <si>
    <t>서귀포시</t>
    <phoneticPr fontId="2" type="noConversion"/>
  </si>
  <si>
    <t>서    귀    포
인라인롤러장</t>
    <phoneticPr fontId="2" type="noConversion"/>
  </si>
  <si>
    <t>동삼동 산149-4</t>
    <phoneticPr fontId="2" type="noConversion"/>
  </si>
  <si>
    <t>대구 사격장</t>
    <phoneticPr fontId="2" type="noConversion"/>
  </si>
  <si>
    <t>체육시설관리사업소
종합운동장
(051-404-1283)</t>
    <phoneticPr fontId="2" type="noConversion"/>
  </si>
  <si>
    <t>www.stadium.busan.kr</t>
    <phoneticPr fontId="2" type="noConversion"/>
  </si>
  <si>
    <t>옥련동산32-2</t>
    <phoneticPr fontId="2" type="noConversion"/>
  </si>
  <si>
    <t>옥련국제사격장</t>
    <phoneticPr fontId="2" type="noConversion"/>
  </si>
  <si>
    <t>인천시체육회</t>
    <phoneticPr fontId="2" type="noConversion"/>
  </si>
  <si>
    <t>www.incheonsports.or.kr</t>
    <phoneticPr fontId="2" type="noConversion"/>
  </si>
  <si>
    <t>실내,실외</t>
    <phoneticPr fontId="2" type="noConversion"/>
  </si>
  <si>
    <t>문수
실내사격장</t>
    <phoneticPr fontId="2" type="noConversion"/>
  </si>
  <si>
    <t>의자</t>
    <phoneticPr fontId="2" type="noConversion"/>
  </si>
  <si>
    <t>화성시 양감면 사창리 810-2</t>
    <phoneticPr fontId="2" type="noConversion"/>
  </si>
  <si>
    <t>경기도
종합 사격장</t>
    <phoneticPr fontId="2" type="noConversion"/>
  </si>
  <si>
    <t>경기도</t>
    <phoneticPr fontId="2" type="noConversion"/>
  </si>
  <si>
    <t>경기도체육회</t>
    <phoneticPr fontId="2" type="noConversion"/>
  </si>
  <si>
    <t>www.ggshooting.or.kr</t>
    <phoneticPr fontId="2" type="noConversion"/>
  </si>
  <si>
    <t>위탁
(경기도체육회)</t>
    <phoneticPr fontId="2" type="noConversion"/>
  </si>
  <si>
    <t>실내.외</t>
    <phoneticPr fontId="2" type="noConversion"/>
  </si>
  <si>
    <t>2002년            (숙소 증축)</t>
    <phoneticPr fontId="2" type="noConversion"/>
  </si>
  <si>
    <t xml:space="preserve">2003년                                      (권총사격장,주차장공사) </t>
    <phoneticPr fontId="2" type="noConversion"/>
  </si>
  <si>
    <t>소계</t>
    <phoneticPr fontId="2" type="noConversion"/>
  </si>
  <si>
    <t>칠전동 324</t>
    <phoneticPr fontId="2" type="noConversion"/>
  </si>
  <si>
    <t>춘천종합사격장</t>
    <phoneticPr fontId="2" type="noConversion"/>
  </si>
  <si>
    <t>㈜고아블</t>
    <phoneticPr fontId="2" type="noConversion"/>
  </si>
  <si>
    <t>실내/외</t>
    <phoneticPr fontId="2" type="noConversion"/>
  </si>
  <si>
    <t>동해실내체육관
사격장</t>
    <phoneticPr fontId="2" type="noConversion"/>
  </si>
  <si>
    <t>실내체육관 포함</t>
    <phoneticPr fontId="2" type="noConversion"/>
  </si>
  <si>
    <t>철원군</t>
    <phoneticPr fontId="2" type="noConversion"/>
  </si>
  <si>
    <t>철원실내사격장</t>
    <phoneticPr fontId="2" type="noConversion"/>
  </si>
  <si>
    <t>철원군체육회</t>
    <phoneticPr fontId="2" type="noConversion"/>
  </si>
  <si>
    <t>양구실내사격장</t>
    <phoneticPr fontId="2" type="noConversion"/>
  </si>
  <si>
    <t>양구군시설관리
사업단</t>
    <phoneticPr fontId="2" type="noConversion"/>
  </si>
  <si>
    <t>접이식
의자</t>
    <phoneticPr fontId="2" type="noConversion"/>
  </si>
  <si>
    <t>고성사격장</t>
    <phoneticPr fontId="2" type="noConversion"/>
  </si>
  <si>
    <t>서문리8-1</t>
    <phoneticPr fontId="2" type="noConversion"/>
  </si>
  <si>
    <t>양양실내사격장</t>
    <phoneticPr fontId="2" type="noConversion"/>
  </si>
  <si>
    <t>3명</t>
    <phoneticPr fontId="2" type="noConversion"/>
  </si>
  <si>
    <t>진천선수촌
종합사격장</t>
    <phoneticPr fontId="2" type="noConversion"/>
  </si>
  <si>
    <t>대한
체육회</t>
    <phoneticPr fontId="2" type="noConversion"/>
  </si>
  <si>
    <t>선수촌관리팀</t>
    <phoneticPr fontId="2" type="noConversion"/>
  </si>
  <si>
    <t>단양
클레이사격장</t>
    <phoneticPr fontId="2" type="noConversion"/>
  </si>
  <si>
    <t>서산시 갈산동 68-1</t>
    <phoneticPr fontId="2" type="noConversion"/>
  </si>
  <si>
    <t>서산 종합사격장</t>
    <phoneticPr fontId="2" type="noConversion"/>
  </si>
  <si>
    <t>공보전산담당관실       (041-660-2254)</t>
    <phoneticPr fontId="2" type="noConversion"/>
  </si>
  <si>
    <t>seosan.chungnam.kr</t>
    <phoneticPr fontId="2" type="noConversion"/>
  </si>
  <si>
    <t>아산실내사격장</t>
    <phoneticPr fontId="2" type="noConversion"/>
  </si>
  <si>
    <t>위탁
(경찰교육원)</t>
    <phoneticPr fontId="2" type="noConversion"/>
  </si>
  <si>
    <t>임실군 청웅면 구고리 산46-1</t>
    <phoneticPr fontId="2" type="noConversion"/>
  </si>
  <si>
    <t>전라북도
종합사격장</t>
    <phoneticPr fontId="2" type="noConversion"/>
  </si>
  <si>
    <t>전라북도체육회(063-643-0104)</t>
    <phoneticPr fontId="2" type="noConversion"/>
  </si>
  <si>
    <t>위탁(임실군)</t>
    <phoneticPr fontId="2" type="noConversion"/>
  </si>
  <si>
    <t>11명</t>
    <phoneticPr fontId="2" type="noConversion"/>
  </si>
  <si>
    <t>실내, 실외</t>
    <phoneticPr fontId="2" type="noConversion"/>
  </si>
  <si>
    <t>58.8억원</t>
    <phoneticPr fontId="2" type="noConversion"/>
  </si>
  <si>
    <t>60억원</t>
    <phoneticPr fontId="2" type="noConversion"/>
  </si>
  <si>
    <t>20억원</t>
    <phoneticPr fontId="2" type="noConversion"/>
  </si>
  <si>
    <t>특별교부세</t>
    <phoneticPr fontId="2" type="noConversion"/>
  </si>
  <si>
    <t>철근콘크리트라멘조</t>
    <phoneticPr fontId="2" type="noConversion"/>
  </si>
  <si>
    <t xml:space="preserve">나주시 </t>
    <phoneticPr fontId="2" type="noConversion"/>
  </si>
  <si>
    <t>나주시종합사격장</t>
    <phoneticPr fontId="2" type="noConversion"/>
  </si>
  <si>
    <t>전라남도
종합사격장</t>
    <phoneticPr fontId="2" type="noConversion"/>
  </si>
  <si>
    <t>전라남도</t>
    <phoneticPr fontId="2" type="noConversion"/>
  </si>
  <si>
    <t>위탁
(전라남도체육회)</t>
    <phoneticPr fontId="2" type="noConversion"/>
  </si>
  <si>
    <t>경북</t>
    <phoneticPr fontId="2" type="noConversion"/>
  </si>
  <si>
    <t>포항시</t>
    <phoneticPr fontId="2" type="noConversion"/>
  </si>
  <si>
    <t>북구 용흥동산80</t>
    <phoneticPr fontId="2" type="noConversion"/>
  </si>
  <si>
    <t>포항실내사격장</t>
    <phoneticPr fontId="2" type="noConversion"/>
  </si>
  <si>
    <t>(054)242-8276</t>
    <phoneticPr fontId="2" type="noConversion"/>
  </si>
  <si>
    <t>위탁
(포항시사격연맹)</t>
    <phoneticPr fontId="2" type="noConversion"/>
  </si>
  <si>
    <t>김천시</t>
    <phoneticPr fontId="2" type="noConversion"/>
  </si>
  <si>
    <t>삼락동 488-1</t>
    <phoneticPr fontId="2" type="noConversion"/>
  </si>
  <si>
    <t>종합경기장
사격장</t>
    <phoneticPr fontId="2" type="noConversion"/>
  </si>
  <si>
    <t>새마을체육과(420-6093)</t>
    <phoneticPr fontId="2" type="noConversion"/>
  </si>
  <si>
    <t>계산동 산 59</t>
    <phoneticPr fontId="2" type="noConversion"/>
  </si>
  <si>
    <t>상주시
공기소총사격장</t>
    <phoneticPr fontId="2" type="noConversion"/>
  </si>
  <si>
    <t>시민운동장관리사무소(530-6217)</t>
    <phoneticPr fontId="2" type="noConversion"/>
  </si>
  <si>
    <t>시민운동장
관리사무소</t>
    <phoneticPr fontId="2" type="noConversion"/>
  </si>
  <si>
    <t>가흥1동 산21-1</t>
    <phoneticPr fontId="2" type="noConversion"/>
  </si>
  <si>
    <t>문경 사격장</t>
    <phoneticPr fontId="2" type="noConversion"/>
  </si>
  <si>
    <t>시민운동장관리사무소(639-6695)</t>
    <phoneticPr fontId="2" type="noConversion"/>
  </si>
  <si>
    <t>www.yeong.ju.go.kr</t>
    <phoneticPr fontId="2" type="noConversion"/>
  </si>
  <si>
    <t>철근콘크리트 및 경량철골조(조립식)</t>
    <phoneticPr fontId="2" type="noConversion"/>
  </si>
  <si>
    <t>경남</t>
    <phoneticPr fontId="2" type="noConversion"/>
  </si>
  <si>
    <t>퇴촌동 산 28번지</t>
    <phoneticPr fontId="2" type="noConversion"/>
  </si>
  <si>
    <t>창원종합사격장</t>
    <phoneticPr fontId="2" type="noConversion"/>
  </si>
  <si>
    <t>녹색도시사업소</t>
    <phoneticPr fontId="2" type="noConversion"/>
  </si>
  <si>
    <t>축구장</t>
    <phoneticPr fontId="2" type="noConversion"/>
  </si>
  <si>
    <t>잔디</t>
    <phoneticPr fontId="2" type="noConversion"/>
  </si>
  <si>
    <t>삼계동 산 4-1</t>
    <phoneticPr fontId="2" type="noConversion"/>
  </si>
  <si>
    <t>김해사격장</t>
    <phoneticPr fontId="2" type="noConversion"/>
  </si>
  <si>
    <t>055-332-4440</t>
    <phoneticPr fontId="2" type="noConversion"/>
  </si>
  <si>
    <t>http://gsiseol.or.kr</t>
    <phoneticPr fontId="2" type="noConversion"/>
  </si>
  <si>
    <t>402,930천원</t>
    <phoneticPr fontId="2" type="noConversion"/>
  </si>
  <si>
    <t>철근 콘크리트</t>
    <phoneticPr fontId="2" type="noConversion"/>
  </si>
  <si>
    <t>거제실내사격장</t>
    <phoneticPr fontId="2" type="noConversion"/>
  </si>
  <si>
    <t>생활체육관
(사격장)</t>
    <phoneticPr fontId="2" type="noConversion"/>
  </si>
  <si>
    <t>남 구</t>
    <phoneticPr fontId="2" type="noConversion"/>
  </si>
  <si>
    <t>대구국궁장</t>
    <phoneticPr fontId="2" type="noConversion"/>
  </si>
  <si>
    <t>위탁
(궁도협회)</t>
    <phoneticPr fontId="2" type="noConversion"/>
  </si>
  <si>
    <t>철근       콘크리트</t>
    <phoneticPr fontId="2" type="noConversion"/>
  </si>
  <si>
    <t>3백만원</t>
    <phoneticPr fontId="2" type="noConversion"/>
  </si>
  <si>
    <t>범어궁도장</t>
    <phoneticPr fontId="2" type="noConversion"/>
  </si>
  <si>
    <t>학산정</t>
    <phoneticPr fontId="2" type="noConversion"/>
  </si>
  <si>
    <t>320백만원</t>
    <phoneticPr fontId="2" type="noConversion"/>
  </si>
  <si>
    <t>소계</t>
    <phoneticPr fontId="2" type="noConversion"/>
  </si>
  <si>
    <t>원학정</t>
    <phoneticPr fontId="2" type="noConversion"/>
  </si>
  <si>
    <t>위탁(궁도협회)</t>
    <phoneticPr fontId="2" type="noConversion"/>
  </si>
  <si>
    <t>10,695㎡</t>
    <phoneticPr fontId="2" type="noConversion"/>
  </si>
  <si>
    <t>위탁
(궁도협회)</t>
    <phoneticPr fontId="2" type="noConversion"/>
  </si>
  <si>
    <t>시립문수궁도장</t>
    <phoneticPr fontId="2" type="noConversion"/>
  </si>
  <si>
    <t>야외</t>
    <phoneticPr fontId="2" type="noConversion"/>
  </si>
  <si>
    <t>무룡정</t>
    <phoneticPr fontId="2" type="noConversion"/>
  </si>
  <si>
    <t>궁도협회</t>
    <phoneticPr fontId="2" type="noConversion"/>
  </si>
  <si>
    <t>개별의자</t>
    <phoneticPr fontId="2" type="noConversion"/>
  </si>
  <si>
    <t>울주군</t>
    <phoneticPr fontId="2" type="noConversion"/>
  </si>
  <si>
    <t>고헌정</t>
    <phoneticPr fontId="2" type="noConversion"/>
  </si>
  <si>
    <t>경기</t>
    <phoneticPr fontId="2" type="noConversion"/>
  </si>
  <si>
    <t>강원</t>
    <phoneticPr fontId="2" type="noConversion"/>
  </si>
  <si>
    <t>율곡정</t>
    <phoneticPr fontId="2" type="noConversion"/>
  </si>
  <si>
    <t>강릉시(640-5578)</t>
    <phoneticPr fontId="2" type="noConversion"/>
  </si>
  <si>
    <t>경포정</t>
    <phoneticPr fontId="2" type="noConversion"/>
  </si>
  <si>
    <t>태화정</t>
    <phoneticPr fontId="2" type="noConversion"/>
  </si>
  <si>
    <t>무겸정</t>
    <phoneticPr fontId="2" type="noConversion"/>
  </si>
  <si>
    <t>아라리정궁동장</t>
    <phoneticPr fontId="2" type="noConversion"/>
  </si>
  <si>
    <t>궁도회</t>
    <phoneticPr fontId="2" type="noConversion"/>
  </si>
  <si>
    <t>위탁
(궁도협회)</t>
    <phoneticPr fontId="2" type="noConversion"/>
  </si>
  <si>
    <t>44백만원</t>
    <phoneticPr fontId="2" type="noConversion"/>
  </si>
  <si>
    <t>백운정궁도장</t>
    <phoneticPr fontId="2" type="noConversion"/>
  </si>
  <si>
    <t>78백만원</t>
    <phoneticPr fontId="2" type="noConversion"/>
  </si>
  <si>
    <t>미석정궁도장</t>
    <phoneticPr fontId="2" type="noConversion"/>
  </si>
  <si>
    <t>장천정궁도장</t>
    <phoneticPr fontId="2" type="noConversion"/>
  </si>
  <si>
    <t>우암정</t>
    <phoneticPr fontId="2" type="noConversion"/>
  </si>
  <si>
    <t xml:space="preserve">청주시 </t>
    <phoneticPr fontId="2" type="noConversion"/>
  </si>
  <si>
    <t>문화관광과 220-6167</t>
    <phoneticPr fontId="2" type="noConversion"/>
  </si>
  <si>
    <t>위탁
(청주시궁도협회)</t>
    <phoneticPr fontId="2" type="noConversion"/>
  </si>
  <si>
    <t>탄금사정</t>
    <phoneticPr fontId="2" type="noConversion"/>
  </si>
  <si>
    <t>궁도협회 848-9859</t>
    <phoneticPr fontId="2" type="noConversion"/>
  </si>
  <si>
    <t>의림정</t>
    <phoneticPr fontId="2" type="noConversion"/>
  </si>
  <si>
    <t>제천시궁도협회(643-3100)</t>
    <phoneticPr fontId="2" type="noConversion"/>
  </si>
  <si>
    <t>보은 국궁장</t>
    <phoneticPr fontId="2" type="noConversion"/>
  </si>
  <si>
    <t>문화공보과(730-3254)</t>
    <phoneticPr fontId="2" type="noConversion"/>
  </si>
  <si>
    <t>www.oc.go.kr</t>
    <phoneticPr fontId="2" type="noConversion"/>
  </si>
  <si>
    <t>관성정</t>
    <phoneticPr fontId="2" type="noConversion"/>
  </si>
  <si>
    <t>청산정</t>
    <phoneticPr fontId="2" type="noConversion"/>
  </si>
  <si>
    <t>영무정</t>
    <phoneticPr fontId="2" type="noConversion"/>
  </si>
  <si>
    <t>위탁
(영동군궁도연합회)</t>
    <phoneticPr fontId="2" type="noConversion"/>
  </si>
  <si>
    <t>삼보정</t>
    <phoneticPr fontId="2" type="noConversion"/>
  </si>
  <si>
    <t>화랑정</t>
    <phoneticPr fontId="2" type="noConversion"/>
  </si>
  <si>
    <t>문화체육과  533-9464</t>
    <phoneticPr fontId="2" type="noConversion"/>
  </si>
  <si>
    <t>도산정</t>
    <phoneticPr fontId="2" type="noConversion"/>
  </si>
  <si>
    <t>궁도협회 533-3341</t>
    <phoneticPr fontId="2" type="noConversion"/>
  </si>
  <si>
    <t>사호정</t>
    <phoneticPr fontId="2" type="noConversion"/>
  </si>
  <si>
    <t>궁도협회 832-2421</t>
    <phoneticPr fontId="2" type="noConversion"/>
  </si>
  <si>
    <t xml:space="preserve">http://sahojeong.cbgs.net </t>
    <phoneticPr fontId="2" type="noConversion"/>
  </si>
  <si>
    <t>가섭정</t>
    <phoneticPr fontId="2" type="noConversion"/>
  </si>
  <si>
    <t>궁도협회 873-0207</t>
    <phoneticPr fontId="2" type="noConversion"/>
  </si>
  <si>
    <t>2001 (편의시설 정비)</t>
    <phoneticPr fontId="2" type="noConversion"/>
  </si>
  <si>
    <t xml:space="preserve"> 국궁장</t>
    <phoneticPr fontId="2" type="noConversion"/>
  </si>
  <si>
    <t>궁도협회 423-3366</t>
    <phoneticPr fontId="2" type="noConversion"/>
  </si>
  <si>
    <t>천안정</t>
    <phoneticPr fontId="2" type="noConversion"/>
  </si>
  <si>
    <t>천안시생활체육협의회(041-561-7727)</t>
    <phoneticPr fontId="2" type="noConversion"/>
  </si>
  <si>
    <t>ca-sports.net</t>
    <phoneticPr fontId="2" type="noConversion"/>
  </si>
  <si>
    <t>위탁
(생활체육협의회)</t>
    <phoneticPr fontId="2" type="noConversion"/>
  </si>
  <si>
    <t>천궁정</t>
    <phoneticPr fontId="2" type="noConversion"/>
  </si>
  <si>
    <t>관풍정</t>
    <phoneticPr fontId="2" type="noConversion"/>
  </si>
  <si>
    <t>공공시설관리소(041-840-2464)</t>
    <phoneticPr fontId="2" type="noConversion"/>
  </si>
  <si>
    <t>gongju.go.kr</t>
    <phoneticPr fontId="2" type="noConversion"/>
  </si>
  <si>
    <t>문화시설관리소
(궁도협회)</t>
    <phoneticPr fontId="2" type="noConversion"/>
  </si>
  <si>
    <t>보령정</t>
    <phoneticPr fontId="2" type="noConversion"/>
  </si>
  <si>
    <t>충무정</t>
    <phoneticPr fontId="2" type="noConversion"/>
  </si>
  <si>
    <t>아산시 공보체육과(041-540-2253)</t>
    <phoneticPr fontId="2" type="noConversion"/>
  </si>
  <si>
    <t>위탁
(아산시궁도협회)</t>
    <phoneticPr fontId="2" type="noConversion"/>
  </si>
  <si>
    <t>아산정</t>
    <phoneticPr fontId="2" type="noConversion"/>
  </si>
  <si>
    <t>서산 국궁장</t>
    <phoneticPr fontId="2" type="noConversion"/>
  </si>
  <si>
    <t>서산시 공보전산담당관실         (041-660-2254)</t>
    <phoneticPr fontId="2" type="noConversion"/>
  </si>
  <si>
    <t>seoan.chungnam.kr</t>
    <phoneticPr fontId="2" type="noConversion"/>
  </si>
  <si>
    <t>절근콘크리트 슬라브</t>
    <phoneticPr fontId="2" type="noConversion"/>
  </si>
  <si>
    <t>연무 국궁장</t>
    <phoneticPr fontId="2" type="noConversion"/>
  </si>
  <si>
    <t>신도정</t>
    <phoneticPr fontId="2" type="noConversion"/>
  </si>
  <si>
    <t>금산군 궁도협회(041-754-2767)</t>
    <phoneticPr fontId="2" type="noConversion"/>
  </si>
  <si>
    <t>학유정</t>
    <phoneticPr fontId="2" type="noConversion"/>
  </si>
  <si>
    <t>041-363-0627</t>
    <phoneticPr fontId="2" type="noConversion"/>
  </si>
  <si>
    <t xml:space="preserve"> www.dangin.go.kr</t>
    <phoneticPr fontId="2" type="noConversion"/>
  </si>
  <si>
    <t>국수정</t>
    <phoneticPr fontId="2" type="noConversion"/>
  </si>
  <si>
    <t>dangin.go.kr</t>
    <phoneticPr fontId="2" type="noConversion"/>
  </si>
  <si>
    <t>충장정</t>
    <phoneticPr fontId="2" type="noConversion"/>
  </si>
  <si>
    <t>041-350-4421</t>
    <phoneticPr fontId="2" type="noConversion"/>
  </si>
  <si>
    <t>망객정</t>
    <phoneticPr fontId="2" type="noConversion"/>
  </si>
  <si>
    <t>041-350-4631</t>
    <phoneticPr fontId="2" type="noConversion"/>
  </si>
  <si>
    <t>흥관정</t>
    <phoneticPr fontId="2" type="noConversion"/>
  </si>
  <si>
    <t>위탁
(금산군궁도협회)</t>
    <phoneticPr fontId="2" type="noConversion"/>
  </si>
  <si>
    <t>서림정</t>
    <phoneticPr fontId="2" type="noConversion"/>
  </si>
  <si>
    <t>서림회 (041-953-5566)</t>
    <phoneticPr fontId="2" type="noConversion"/>
  </si>
  <si>
    <t>샌드위치판넬</t>
    <phoneticPr fontId="2" type="noConversion"/>
  </si>
  <si>
    <t>금수정</t>
    <phoneticPr fontId="2" type="noConversion"/>
  </si>
  <si>
    <t>금수정 (041-956-1100)</t>
    <phoneticPr fontId="2" type="noConversion"/>
  </si>
  <si>
    <t>철근슬라브</t>
    <phoneticPr fontId="2" type="noConversion"/>
  </si>
  <si>
    <t>청무정</t>
    <phoneticPr fontId="2" type="noConversion"/>
  </si>
  <si>
    <t>청양군궁도협회(041-940-2254)</t>
    <phoneticPr fontId="2" type="noConversion"/>
  </si>
  <si>
    <t>위탁
(청양군궁도협회)</t>
    <phoneticPr fontId="2" type="noConversion"/>
  </si>
  <si>
    <t>홍무정</t>
    <phoneticPr fontId="2" type="noConversion"/>
  </si>
  <si>
    <t>광무정</t>
    <phoneticPr fontId="2" type="noConversion"/>
  </si>
  <si>
    <t>예덕정</t>
    <phoneticPr fontId="2" type="noConversion"/>
  </si>
  <si>
    <t>예산군궁도협회 (041-334-7049)</t>
    <phoneticPr fontId="2" type="noConversion"/>
  </si>
  <si>
    <t>위탁
(예산군궁도협회)</t>
    <phoneticPr fontId="2" type="noConversion"/>
  </si>
  <si>
    <t>포항 국궁장</t>
    <phoneticPr fontId="2" type="noConversion"/>
  </si>
  <si>
    <t>281-0005</t>
    <phoneticPr fontId="2" type="noConversion"/>
  </si>
  <si>
    <t>국궁장(권무정)</t>
    <phoneticPr fontId="2" type="noConversion"/>
  </si>
  <si>
    <t>위탁
(권무정궁도회)</t>
    <phoneticPr fontId="2" type="noConversion"/>
  </si>
  <si>
    <t>황성공원국궁장
(호림정)</t>
    <phoneticPr fontId="2" type="noConversion"/>
  </si>
  <si>
    <t>경주시사적공원관리사무소(779-6711)</t>
    <phoneticPr fontId="2" type="noConversion"/>
  </si>
  <si>
    <t>www.gyeongju.gyeongbuk.kr</t>
    <phoneticPr fontId="2" type="noConversion"/>
  </si>
  <si>
    <t>사적공원
관리사무소</t>
    <phoneticPr fontId="2" type="noConversion"/>
  </si>
  <si>
    <t>종합경기장
궁도장</t>
    <phoneticPr fontId="2" type="noConversion"/>
  </si>
  <si>
    <t>새마을체육과(420-6093)</t>
    <phoneticPr fontId="2" type="noConversion"/>
  </si>
  <si>
    <t>영락정</t>
    <phoneticPr fontId="2" type="noConversion"/>
  </si>
  <si>
    <t>위탁
(안동시궁도협회)</t>
    <phoneticPr fontId="2" type="noConversion"/>
  </si>
  <si>
    <t>금오정</t>
    <phoneticPr fontId="2" type="noConversion"/>
  </si>
  <si>
    <t>위탁
(구미시궁도협회)</t>
    <phoneticPr fontId="2" type="noConversion"/>
  </si>
  <si>
    <t>영주시궁도협회(631-2700)</t>
    <phoneticPr fontId="2" type="noConversion"/>
  </si>
  <si>
    <t>위탁
(영주시궁도협회)</t>
    <phoneticPr fontId="2" type="noConversion"/>
  </si>
  <si>
    <t>영천 시민궁도장</t>
    <phoneticPr fontId="2" type="noConversion"/>
  </si>
  <si>
    <t>영천시 궁도협회</t>
    <phoneticPr fontId="2" type="noConversion"/>
  </si>
  <si>
    <t>위탁
(영천시궁도협회)</t>
    <phoneticPr fontId="2" type="noConversion"/>
  </si>
  <si>
    <t>청호정</t>
    <phoneticPr fontId="2" type="noConversion"/>
  </si>
  <si>
    <t>영덕 궁도장
(화림정)</t>
    <phoneticPr fontId="2" type="noConversion"/>
  </si>
  <si>
    <t>사회복지과(730-6096)</t>
    <phoneticPr fontId="2" type="noConversion"/>
  </si>
  <si>
    <t>yd.co.kr</t>
    <phoneticPr fontId="2" type="noConversion"/>
  </si>
  <si>
    <t>위탁
(영덕군궁도협회)</t>
    <phoneticPr fontId="2" type="noConversion"/>
  </si>
  <si>
    <t>자연제방 이용</t>
    <phoneticPr fontId="2" type="noConversion"/>
  </si>
  <si>
    <t>송암정</t>
    <phoneticPr fontId="2" type="noConversion"/>
  </si>
  <si>
    <t>고령군궁도협회</t>
    <phoneticPr fontId="2" type="noConversion"/>
  </si>
  <si>
    <t>20m</t>
    <phoneticPr fontId="2" type="noConversion"/>
  </si>
  <si>
    <t>안림천 고수부지</t>
    <phoneticPr fontId="2" type="noConversion"/>
  </si>
  <si>
    <t>칠곡 궁도장
(호국정)</t>
    <phoneticPr fontId="2" type="noConversion"/>
  </si>
  <si>
    <t>예천읍사무소(650-6601)</t>
    <phoneticPr fontId="2" type="noConversion"/>
  </si>
  <si>
    <t>무학정</t>
    <phoneticPr fontId="2" type="noConversion"/>
  </si>
  <si>
    <t>위탁
(무학정궁도회)</t>
    <phoneticPr fontId="2" type="noConversion"/>
  </si>
  <si>
    <t>남양 궁도장
(성무정)</t>
    <phoneticPr fontId="2" type="noConversion"/>
  </si>
  <si>
    <t>011-805-6887</t>
    <phoneticPr fontId="2" type="noConversion"/>
  </si>
  <si>
    <t>위탁
(성무정궁도회)</t>
    <phoneticPr fontId="2" type="noConversion"/>
  </si>
  <si>
    <t>저동 궁도장
(무릉정)</t>
    <phoneticPr fontId="2" type="noConversion"/>
  </si>
  <si>
    <t>위탁
(무릉정궁도회)</t>
    <phoneticPr fontId="2" type="noConversion"/>
  </si>
  <si>
    <t>거창군문화관광과</t>
    <phoneticPr fontId="2" type="noConversion"/>
  </si>
  <si>
    <t>한라정(궁도장)</t>
    <phoneticPr fontId="2" type="noConversion"/>
  </si>
  <si>
    <t>문화체육과(750-7255)</t>
    <phoneticPr fontId="2" type="noConversion"/>
  </si>
  <si>
    <t>jejusi.go.kr</t>
    <phoneticPr fontId="2" type="noConversion"/>
  </si>
  <si>
    <t>32,000천원</t>
    <phoneticPr fontId="2" type="noConversion"/>
  </si>
  <si>
    <t>서귀포 궁도장</t>
    <phoneticPr fontId="2" type="noConversion"/>
  </si>
  <si>
    <t>http//www.seogwipo.go.kr</t>
    <phoneticPr fontId="2" type="noConversion"/>
  </si>
  <si>
    <t>탈의실, 샤워실, 휴게실, 주차장 등</t>
    <phoneticPr fontId="2" type="noConversion"/>
  </si>
  <si>
    <t>삼다정 궁도장</t>
    <phoneticPr fontId="2" type="noConversion"/>
  </si>
  <si>
    <t>산방정 궁도장</t>
    <phoneticPr fontId="2" type="noConversion"/>
  </si>
  <si>
    <t>백록정 궁도장</t>
    <phoneticPr fontId="2" type="noConversion"/>
  </si>
  <si>
    <t>서 구</t>
    <phoneticPr fontId="2" type="noConversion"/>
  </si>
  <si>
    <t xml:space="preserve"> 율전동 산8-3</t>
    <phoneticPr fontId="2" type="noConversion"/>
  </si>
  <si>
    <t>상리양궁장</t>
    <phoneticPr fontId="2" type="noConversion"/>
  </si>
  <si>
    <t>수원시 체육청소년과</t>
    <phoneticPr fontId="2" type="noConversion"/>
  </si>
  <si>
    <t>서구청</t>
    <phoneticPr fontId="2" type="noConversion"/>
  </si>
  <si>
    <t>잔디구장</t>
    <phoneticPr fontId="2" type="noConversion"/>
  </si>
  <si>
    <t>자연석</t>
    <phoneticPr fontId="2" type="noConversion"/>
  </si>
  <si>
    <t>남 구</t>
    <phoneticPr fontId="2" type="noConversion"/>
  </si>
  <si>
    <t>태평2동 배수지</t>
    <phoneticPr fontId="2" type="noConversion"/>
  </si>
  <si>
    <t>앞산양궁훈련장</t>
    <phoneticPr fontId="2" type="noConversion"/>
  </si>
  <si>
    <t>체육청소년과</t>
    <phoneticPr fontId="2" type="noConversion"/>
  </si>
  <si>
    <t>위탁
(대구시양궁협회)</t>
    <phoneticPr fontId="2" type="noConversion"/>
  </si>
  <si>
    <t>남  구</t>
    <phoneticPr fontId="2" type="noConversion"/>
  </si>
  <si>
    <t>숭의동7-171</t>
    <phoneticPr fontId="2" type="noConversion"/>
  </si>
  <si>
    <t>수봉양궁장</t>
    <phoneticPr fontId="2" type="noConversion"/>
  </si>
  <si>
    <t>www.incheonsports.or.kr</t>
    <phoneticPr fontId="2" type="noConversion"/>
  </si>
  <si>
    <t>계양아시아드양궁장</t>
    <phoneticPr fontId="2" type="noConversion"/>
  </si>
  <si>
    <t>위탁
(시설관리공단)</t>
    <phoneticPr fontId="2" type="noConversion"/>
  </si>
  <si>
    <t>서향순올림픽제패
기념 양궁장</t>
    <phoneticPr fontId="2" type="noConversion"/>
  </si>
  <si>
    <t>광주광역시도시공사(374-9165)</t>
    <phoneticPr fontId="2" type="noConversion"/>
  </si>
  <si>
    <t>384백만원</t>
    <phoneticPr fontId="2" type="noConversion"/>
  </si>
  <si>
    <t>30백만원</t>
    <phoneticPr fontId="2" type="noConversion"/>
  </si>
  <si>
    <t>월드컵경기장 내</t>
    <phoneticPr fontId="2" type="noConversion"/>
  </si>
  <si>
    <t>광주국제양궁장</t>
    <phoneticPr fontId="2" type="noConversion"/>
  </si>
  <si>
    <t>스탠드</t>
    <phoneticPr fontId="2" type="noConversion"/>
  </si>
  <si>
    <t>내동 220-8</t>
    <phoneticPr fontId="2" type="noConversion"/>
  </si>
  <si>
    <t>월평양궁장</t>
    <phoneticPr fontId="2" type="noConversion"/>
  </si>
  <si>
    <t>시설관리공단(양궁협회533-3698)</t>
    <phoneticPr fontId="2" type="noConversion"/>
  </si>
  <si>
    <t>울산문수국제양궁장</t>
    <phoneticPr fontId="2" type="noConversion"/>
  </si>
  <si>
    <t>수원시 양궁장</t>
    <phoneticPr fontId="2" type="noConversion"/>
  </si>
  <si>
    <t>위탁                     (수원시체육회)</t>
    <phoneticPr fontId="2" type="noConversion"/>
  </si>
  <si>
    <t>실내(6)
실외(8)</t>
    <phoneticPr fontId="2" type="noConversion"/>
  </si>
  <si>
    <t xml:space="preserve">상대원 배수지 </t>
    <phoneticPr fontId="2" type="noConversion"/>
  </si>
  <si>
    <t>성남시
양궁장</t>
    <phoneticPr fontId="2" type="noConversion"/>
  </si>
  <si>
    <t>위탁
(성남시체육회)</t>
    <phoneticPr fontId="2" type="noConversion"/>
  </si>
  <si>
    <t>비산동 488-13번지</t>
    <phoneticPr fontId="2" type="noConversion"/>
  </si>
  <si>
    <t>안양 양궁경기장</t>
    <phoneticPr fontId="2" type="noConversion"/>
  </si>
  <si>
    <t>안양시양궁협회
(448-3579)</t>
    <phoneticPr fontId="2" type="noConversion"/>
  </si>
  <si>
    <t>위탁
(안양시양궁협회)</t>
    <phoneticPr fontId="2" type="noConversion"/>
  </si>
  <si>
    <t>능서면 영릉로 304</t>
    <phoneticPr fontId="2" type="noConversion"/>
  </si>
  <si>
    <t>여주시청양궁장</t>
    <phoneticPr fontId="2" type="noConversion"/>
  </si>
  <si>
    <t>이천훈련원 양궁장</t>
    <phoneticPr fontId="2" type="noConversion"/>
  </si>
  <si>
    <t>문막읍 동화리 108-2</t>
    <phoneticPr fontId="2" type="noConversion"/>
  </si>
  <si>
    <t>원주양궁장</t>
    <phoneticPr fontId="2" type="noConversion"/>
  </si>
  <si>
    <t>5m</t>
    <phoneticPr fontId="2" type="noConversion"/>
  </si>
  <si>
    <t>철근콘크리트스라브</t>
    <phoneticPr fontId="2" type="noConversion"/>
  </si>
  <si>
    <t>1등급(1998)</t>
    <phoneticPr fontId="2" type="noConversion"/>
  </si>
  <si>
    <t>원주 양궁연습장</t>
    <phoneticPr fontId="2" type="noConversion"/>
  </si>
  <si>
    <t>80cm</t>
    <phoneticPr fontId="2" type="noConversion"/>
  </si>
  <si>
    <t xml:space="preserve">충북 </t>
    <phoneticPr fontId="2" type="noConversion"/>
  </si>
  <si>
    <t>올림픽금메달획득기념시설</t>
    <phoneticPr fontId="2" type="noConversion"/>
  </si>
  <si>
    <t>괴산군</t>
    <phoneticPr fontId="2" type="noConversion"/>
  </si>
  <si>
    <t>김형탁양궁훈련원</t>
    <phoneticPr fontId="2" type="noConversion"/>
  </si>
  <si>
    <t>725.01</t>
    <phoneticPr fontId="2" type="noConversion"/>
  </si>
  <si>
    <t>904.84</t>
    <phoneticPr fontId="2" type="noConversion"/>
  </si>
  <si>
    <t>완주군</t>
    <phoneticPr fontId="2" type="noConversion"/>
  </si>
  <si>
    <t>임실군 청웅면 구고리 산46-1</t>
    <phoneticPr fontId="2" type="noConversion"/>
  </si>
  <si>
    <t>전라북도
양궁(훈련)장</t>
    <phoneticPr fontId="2" type="noConversion"/>
  </si>
  <si>
    <t>전라북도체육회(063-643-0104)</t>
    <phoneticPr fontId="2" type="noConversion"/>
  </si>
  <si>
    <t>실내, 실외</t>
    <phoneticPr fontId="2" type="noConversion"/>
  </si>
  <si>
    <t>철근콘크리트라멘조</t>
    <phoneticPr fontId="2" type="noConversion"/>
  </si>
  <si>
    <t>순천양궁연습장</t>
    <phoneticPr fontId="2" type="noConversion"/>
  </si>
  <si>
    <t>체육시설
관리사무소</t>
    <phoneticPr fontId="2" type="noConversion"/>
  </si>
  <si>
    <t>예천읍 청복리 150</t>
    <phoneticPr fontId="2" type="noConversion"/>
  </si>
  <si>
    <t>예천 진호
국제양궁장</t>
    <phoneticPr fontId="2" type="noConversion"/>
  </si>
  <si>
    <t>문화체육시설관리사업소(650-6411)</t>
    <phoneticPr fontId="2" type="noConversion"/>
  </si>
  <si>
    <t>yecheon.go.kr</t>
    <phoneticPr fontId="2" type="noConversion"/>
  </si>
  <si>
    <t>의자식 1,537
계단식 789</t>
    <phoneticPr fontId="2" type="noConversion"/>
  </si>
  <si>
    <t>의자식/     계단식</t>
    <phoneticPr fontId="2" type="noConversion"/>
  </si>
  <si>
    <t>국제경기가능</t>
    <phoneticPr fontId="2" type="noConversion"/>
  </si>
  <si>
    <t>1(14mX4.8m)</t>
    <phoneticPr fontId="2" type="noConversion"/>
  </si>
  <si>
    <t>선수생활관 1동</t>
    <phoneticPr fontId="2" type="noConversion"/>
  </si>
  <si>
    <t>남  구</t>
    <phoneticPr fontId="2" type="noConversion"/>
  </si>
  <si>
    <t>남구 대명동 산306-4</t>
    <phoneticPr fontId="2" type="noConversion"/>
  </si>
  <si>
    <t>대구 승마장</t>
    <phoneticPr fontId="2" type="noConversion"/>
  </si>
  <si>
    <t>경상북도       체육회</t>
    <phoneticPr fontId="2" type="noConversion"/>
  </si>
  <si>
    <t>위탁
(경북도체육회)</t>
    <phoneticPr fontId="2" type="noConversion"/>
  </si>
  <si>
    <t>경상북도승마협회</t>
    <phoneticPr fontId="2" type="noConversion"/>
  </si>
  <si>
    <t>달서구</t>
    <phoneticPr fontId="2" type="noConversion"/>
  </si>
  <si>
    <t>승마힐링센터내 
전용마장</t>
    <phoneticPr fontId="2" type="noConversion"/>
  </si>
  <si>
    <t>체육시설관리사무소
(위탁:시설관리공단)</t>
    <phoneticPr fontId="2" type="noConversion"/>
  </si>
  <si>
    <t xml:space="preserve">송현동 694     </t>
    <phoneticPr fontId="2" type="noConversion"/>
  </si>
  <si>
    <t>대덕 승마장</t>
    <phoneticPr fontId="2" type="noConversion"/>
  </si>
  <si>
    <t>대구시체육시설관리사무소</t>
    <phoneticPr fontId="2" type="noConversion"/>
  </si>
  <si>
    <t>http://sports.daegu.go.kr</t>
    <phoneticPr fontId="2" type="noConversion"/>
  </si>
  <si>
    <t>승마협회</t>
    <phoneticPr fontId="2" type="noConversion"/>
  </si>
  <si>
    <t>실내, 실외</t>
    <phoneticPr fontId="2" type="noConversion"/>
  </si>
  <si>
    <t>3,332백만원</t>
    <phoneticPr fontId="2" type="noConversion"/>
  </si>
  <si>
    <t>1,168백만원</t>
    <phoneticPr fontId="2" type="noConversion"/>
  </si>
  <si>
    <t>서  구</t>
    <phoneticPr fontId="2" type="noConversion"/>
  </si>
  <si>
    <t>화정동</t>
    <phoneticPr fontId="2" type="noConversion"/>
  </si>
  <si>
    <t>광주광역시
승마장</t>
    <phoneticPr fontId="2" type="noConversion"/>
  </si>
  <si>
    <t>광주광역시승마협회(373-0815)</t>
    <phoneticPr fontId="2" type="noConversion"/>
  </si>
  <si>
    <t>시민</t>
    <phoneticPr fontId="2" type="noConversion"/>
  </si>
  <si>
    <t>실내 및 실외</t>
    <phoneticPr fontId="2" type="noConversion"/>
  </si>
  <si>
    <t xml:space="preserve"> 1,252백만원</t>
    <phoneticPr fontId="2" type="noConversion"/>
  </si>
  <si>
    <t>월드컵경기장 내</t>
    <phoneticPr fontId="2" type="noConversion"/>
  </si>
  <si>
    <t>덕명동 산10-11</t>
    <phoneticPr fontId="2" type="noConversion"/>
  </si>
  <si>
    <t>복용 승마장</t>
    <phoneticPr fontId="2" type="noConversion"/>
  </si>
  <si>
    <t>시설관리공단(253-4182)</t>
    <phoneticPr fontId="2" type="noConversion"/>
  </si>
  <si>
    <t>www.djsiseol.or.kr</t>
    <phoneticPr fontId="2" type="noConversion"/>
  </si>
  <si>
    <t>실외</t>
    <phoneticPr fontId="2" type="noConversion"/>
  </si>
  <si>
    <t>철근콘트리트</t>
    <phoneticPr fontId="2" type="noConversion"/>
  </si>
  <si>
    <t>과천시</t>
    <phoneticPr fontId="2" type="noConversion"/>
  </si>
  <si>
    <t>아시안게임
승마장</t>
    <phoneticPr fontId="2" type="noConversion"/>
  </si>
  <si>
    <t>한국마사회</t>
    <phoneticPr fontId="2" type="noConversion"/>
  </si>
  <si>
    <t>춘천시</t>
    <phoneticPr fontId="2" type="noConversion"/>
  </si>
  <si>
    <t>삼천동 474</t>
    <phoneticPr fontId="2" type="noConversion"/>
  </si>
  <si>
    <t>춘천 승마장</t>
    <phoneticPr fontId="2" type="noConversion"/>
  </si>
  <si>
    <t>춘천시승마협회</t>
    <phoneticPr fontId="2" type="noConversion"/>
  </si>
  <si>
    <t>춘천도시공사</t>
    <phoneticPr fontId="2" type="noConversion"/>
  </si>
  <si>
    <t>654백만원</t>
    <phoneticPr fontId="2" type="noConversion"/>
  </si>
  <si>
    <t>기부체납</t>
    <phoneticPr fontId="2" type="noConversion"/>
  </si>
  <si>
    <t>강릉시</t>
    <phoneticPr fontId="2" type="noConversion"/>
  </si>
  <si>
    <t>강동면 안인진리 산 19-8</t>
    <phoneticPr fontId="2" type="noConversion"/>
  </si>
  <si>
    <t>강릉승마장</t>
    <phoneticPr fontId="2" type="noConversion"/>
  </si>
  <si>
    <t>체육시설사무소</t>
    <phoneticPr fontId="2" type="noConversion"/>
  </si>
  <si>
    <t>문화체육시설
관리사업소</t>
    <phoneticPr fontId="2" type="noConversion"/>
  </si>
  <si>
    <t>강릉시승마협회</t>
    <phoneticPr fontId="2" type="noConversion"/>
  </si>
  <si>
    <t>실내외</t>
    <phoneticPr fontId="2" type="noConversion"/>
  </si>
  <si>
    <t>속초시</t>
    <phoneticPr fontId="2" type="noConversion"/>
  </si>
  <si>
    <t>영랑호 화랑도
체험장</t>
    <phoneticPr fontId="2" type="noConversion"/>
  </si>
  <si>
    <t>위탁(한민족 전통
 마상무예·격구협회)</t>
    <phoneticPr fontId="2" type="noConversion"/>
  </si>
  <si>
    <t>충남</t>
    <phoneticPr fontId="2" type="noConversion"/>
  </si>
  <si>
    <t>홍성군</t>
    <phoneticPr fontId="2" type="noConversion"/>
  </si>
  <si>
    <t>홍성군
승마체험장</t>
    <phoneticPr fontId="2" type="noConversion"/>
  </si>
  <si>
    <t>홍성군청(축산과)</t>
    <phoneticPr fontId="2" type="noConversion"/>
  </si>
  <si>
    <t>전북</t>
    <phoneticPr fontId="2" type="noConversion"/>
  </si>
  <si>
    <t>전주시</t>
    <phoneticPr fontId="2" type="noConversion"/>
  </si>
  <si>
    <t>호성동</t>
    <phoneticPr fontId="2" type="noConversion"/>
  </si>
  <si>
    <t>전주 승마장</t>
    <phoneticPr fontId="2" type="noConversion"/>
  </si>
  <si>
    <t>전라북도승마협회()</t>
    <phoneticPr fontId="2" type="noConversion"/>
  </si>
  <si>
    <t>jeonju.go.kr</t>
    <phoneticPr fontId="2" type="noConversion"/>
  </si>
  <si>
    <t>전주시시설관리공단</t>
    <phoneticPr fontId="2" type="noConversion"/>
  </si>
  <si>
    <t>6명</t>
    <phoneticPr fontId="2" type="noConversion"/>
  </si>
  <si>
    <t>전라북도기마경찰대</t>
    <phoneticPr fontId="2" type="noConversion"/>
  </si>
  <si>
    <t>실내,외</t>
    <phoneticPr fontId="2" type="noConversion"/>
  </si>
  <si>
    <t>철근콘크리트슬라브</t>
    <phoneticPr fontId="2" type="noConversion"/>
  </si>
  <si>
    <t>1(2003)</t>
    <phoneticPr fontId="2" type="noConversion"/>
  </si>
  <si>
    <t>장수군</t>
    <phoneticPr fontId="2" type="noConversion"/>
  </si>
  <si>
    <t>장수 승마장</t>
    <phoneticPr fontId="2" type="noConversion"/>
  </si>
  <si>
    <t>전남</t>
    <phoneticPr fontId="2" type="noConversion"/>
  </si>
  <si>
    <t>영광군</t>
    <phoneticPr fontId="2" type="noConversion"/>
  </si>
  <si>
    <t>영광 승마장</t>
    <phoneticPr fontId="2" type="noConversion"/>
  </si>
  <si>
    <t>영광군청</t>
    <phoneticPr fontId="2" type="noConversion"/>
  </si>
  <si>
    <t>경북</t>
    <phoneticPr fontId="2" type="noConversion"/>
  </si>
  <si>
    <t>상주시</t>
    <phoneticPr fontId="2" type="noConversion"/>
  </si>
  <si>
    <t>상주 국제승마장</t>
    <phoneticPr fontId="2" type="noConversion"/>
  </si>
  <si>
    <t>상주시
(축산유통과)</t>
    <phoneticPr fontId="2" type="noConversion"/>
  </si>
  <si>
    <t>구미시</t>
    <phoneticPr fontId="2" type="noConversion"/>
  </si>
  <si>
    <t>구미시승마장</t>
    <phoneticPr fontId="2" type="noConversion"/>
  </si>
  <si>
    <t>구미시설공단</t>
    <phoneticPr fontId="2" type="noConversion"/>
  </si>
  <si>
    <t>영천시</t>
    <phoneticPr fontId="2" type="noConversion"/>
  </si>
  <si>
    <t>운주산승마장</t>
    <phoneticPr fontId="2" type="noConversion"/>
  </si>
  <si>
    <t>인천</t>
    <phoneticPr fontId="2" type="noConversion"/>
  </si>
  <si>
    <t>염주골프센터</t>
    <phoneticPr fontId="2" type="noConversion"/>
  </si>
  <si>
    <t>광주광역시도시공사(374-9165)</t>
    <phoneticPr fontId="2" type="noConversion"/>
  </si>
  <si>
    <t>도시공사</t>
    <phoneticPr fontId="2" type="noConversion"/>
  </si>
  <si>
    <t>2,662백만원</t>
    <phoneticPr fontId="2" type="noConversion"/>
  </si>
  <si>
    <t>월드컵경기장
내 위치</t>
    <phoneticPr fontId="2" type="noConversion"/>
  </si>
  <si>
    <t>치평동</t>
    <phoneticPr fontId="2" type="noConversion"/>
  </si>
  <si>
    <t>모아레포츠타운
골프연습장</t>
    <phoneticPr fontId="2" type="noConversion"/>
  </si>
  <si>
    <t>위탁
(모아레포츠타운㈜)</t>
    <phoneticPr fontId="2" type="noConversion"/>
  </si>
  <si>
    <t>태백시</t>
    <phoneticPr fontId="2" type="noConversion"/>
  </si>
  <si>
    <t>장성동 골프연습장</t>
    <phoneticPr fontId="2" type="noConversion"/>
  </si>
  <si>
    <t>영월군</t>
    <phoneticPr fontId="2" type="noConversion"/>
  </si>
  <si>
    <t>간성읍 살리 433</t>
    <phoneticPr fontId="2" type="noConversion"/>
  </si>
  <si>
    <t>영월 골프연습장</t>
    <phoneticPr fontId="2" type="noConversion"/>
  </si>
  <si>
    <t>고성군(680-3664)</t>
    <phoneticPr fontId="2" type="noConversion"/>
  </si>
  <si>
    <t>신축</t>
    <phoneticPr fontId="2" type="noConversion"/>
  </si>
  <si>
    <t>평창군</t>
    <phoneticPr fontId="2" type="noConversion"/>
  </si>
  <si>
    <t>대화 골프연습장</t>
    <phoneticPr fontId="2" type="noConversion"/>
  </si>
  <si>
    <t>봉평 골프연습장</t>
    <phoneticPr fontId="2" type="noConversion"/>
  </si>
  <si>
    <t>화천군</t>
    <phoneticPr fontId="2" type="noConversion"/>
  </si>
  <si>
    <t>사창 골프연습장</t>
    <phoneticPr fontId="2" type="noConversion"/>
  </si>
  <si>
    <t>고성군</t>
    <phoneticPr fontId="2" type="noConversion"/>
  </si>
  <si>
    <t>고성군 골프연습장</t>
    <phoneticPr fontId="2" type="noConversion"/>
  </si>
  <si>
    <t>충북</t>
    <phoneticPr fontId="2" type="noConversion"/>
  </si>
  <si>
    <t>청주시</t>
    <phoneticPr fontId="2" type="noConversion"/>
  </si>
  <si>
    <t>호미골체육공원
골프연습장</t>
    <phoneticPr fontId="2" type="noConversion"/>
  </si>
  <si>
    <t>한국토지공사</t>
    <phoneticPr fontId="2" type="noConversion"/>
  </si>
  <si>
    <t>화산체육관
실내골프연습장</t>
    <phoneticPr fontId="2" type="noConversion"/>
  </si>
  <si>
    <t>화산체육관
나비골프체험장</t>
    <phoneticPr fontId="2" type="noConversion"/>
  </si>
  <si>
    <t>오림동123</t>
    <phoneticPr fontId="2" type="noConversion"/>
  </si>
  <si>
    <t>팔마 골프장</t>
    <phoneticPr fontId="2" type="noConversion"/>
  </si>
  <si>
    <t>690-7251</t>
    <phoneticPr fontId="2" type="noConversion"/>
  </si>
  <si>
    <t>민간위탁
(개인)</t>
    <phoneticPr fontId="2" type="noConversion"/>
  </si>
  <si>
    <t>기부체납</t>
    <phoneticPr fontId="2" type="noConversion"/>
  </si>
  <si>
    <t>그라운드골프연습장</t>
    <phoneticPr fontId="2" type="noConversion"/>
  </si>
  <si>
    <t>구례공설운동장내</t>
    <phoneticPr fontId="2" type="noConversion"/>
  </si>
  <si>
    <t>장흥 스크린 
골프연습장</t>
    <phoneticPr fontId="2" type="noConversion"/>
  </si>
  <si>
    <t>장흥국민체육
센터내</t>
    <phoneticPr fontId="2" type="noConversion"/>
  </si>
  <si>
    <t>무안스포츠파크
골프연습장</t>
    <phoneticPr fontId="2" type="noConversion"/>
  </si>
  <si>
    <t>762</t>
    <phoneticPr fontId="2" type="noConversion"/>
  </si>
  <si>
    <t>나비 골프연습장</t>
    <phoneticPr fontId="2" type="noConversion"/>
  </si>
  <si>
    <t>위탁
(함평군생활체육회)</t>
    <phoneticPr fontId="2" type="noConversion"/>
  </si>
  <si>
    <t>화동 골프연습장</t>
    <phoneticPr fontId="2" type="noConversion"/>
  </si>
  <si>
    <t>중학교 내</t>
    <phoneticPr fontId="2" type="noConversion"/>
  </si>
  <si>
    <t>화서 골프연습장</t>
    <phoneticPr fontId="2" type="noConversion"/>
  </si>
  <si>
    <t>화령중고등학교내</t>
    <phoneticPr fontId="2" type="noConversion"/>
  </si>
  <si>
    <t>예천 골프연습장
(실외골프연습장)</t>
    <phoneticPr fontId="2" type="noConversion"/>
  </si>
  <si>
    <t>예천군골프협회</t>
    <phoneticPr fontId="2" type="noConversion"/>
  </si>
  <si>
    <t>삼국유사교육문화회관
실내 골프연습장</t>
    <phoneticPr fontId="2" type="noConversion"/>
  </si>
  <si>
    <t>봉화그라운드골프장</t>
    <phoneticPr fontId="2" type="noConversion"/>
  </si>
  <si>
    <t>북면골프연습장</t>
    <phoneticPr fontId="2" type="noConversion"/>
  </si>
  <si>
    <t>시민스포츠센터
골프연습장</t>
    <phoneticPr fontId="2" type="noConversion"/>
  </si>
  <si>
    <t>김해문화재단</t>
    <phoneticPr fontId="2" type="noConversion"/>
  </si>
  <si>
    <t>스포츠센터 부설</t>
    <phoneticPr fontId="2" type="noConversion"/>
  </si>
  <si>
    <t>고성골프랜드</t>
    <phoneticPr fontId="2" type="noConversion"/>
  </si>
  <si>
    <t>위탁(개인)</t>
    <phoneticPr fontId="2" type="noConversion"/>
  </si>
  <si>
    <t>거창군립 골프연습장</t>
    <phoneticPr fontId="2" type="noConversion"/>
  </si>
  <si>
    <t>keochang.net</t>
    <phoneticPr fontId="2" type="noConversion"/>
  </si>
  <si>
    <t>위탁(단체)</t>
    <phoneticPr fontId="2" type="noConversion"/>
  </si>
  <si>
    <t>대병면 회양리 750</t>
    <phoneticPr fontId="2" type="noConversion"/>
  </si>
  <si>
    <t>합천군 골프연습장</t>
    <phoneticPr fontId="2" type="noConversion"/>
  </si>
  <si>
    <t>관광개발사업소(055-930-3762)</t>
    <phoneticPr fontId="2" type="noConversion"/>
  </si>
  <si>
    <t>한림읍 금능리 산19-2</t>
    <phoneticPr fontId="2" type="noConversion"/>
  </si>
  <si>
    <t>청소년수련원
골프연습장</t>
    <phoneticPr fontId="2" type="noConversion"/>
  </si>
  <si>
    <t>근로복지공단제주청소년수련원(064-796-1680)</t>
    <phoneticPr fontId="2" type="noConversion"/>
  </si>
  <si>
    <t>미사리
조정카누경기장</t>
    <phoneticPr fontId="2" type="noConversion"/>
  </si>
  <si>
    <t>한국체육
산업개발</t>
    <phoneticPr fontId="2" type="noConversion"/>
  </si>
  <si>
    <t>한강수</t>
    <phoneticPr fontId="2" type="noConversion"/>
  </si>
  <si>
    <t>1986
2002</t>
    <phoneticPr fontId="2" type="noConversion"/>
  </si>
  <si>
    <t>미니축구장
족구장
경정장</t>
    <phoneticPr fontId="2" type="noConversion"/>
  </si>
  <si>
    <t>용인조정경기장</t>
    <phoneticPr fontId="2" type="noConversion"/>
  </si>
  <si>
    <t>위탁
(용인시체육회)</t>
    <phoneticPr fontId="2" type="noConversion"/>
  </si>
  <si>
    <t>저수지</t>
    <phoneticPr fontId="2" type="noConversion"/>
  </si>
  <si>
    <t>카누경기장</t>
    <phoneticPr fontId="2" type="noConversion"/>
  </si>
  <si>
    <t>초평면 화산리 산75-2</t>
    <phoneticPr fontId="2" type="noConversion"/>
  </si>
  <si>
    <t>충북카누연맹(532-7417)</t>
    <phoneticPr fontId="2" type="noConversion"/>
  </si>
  <si>
    <t>www.jincheon.go.kr</t>
    <phoneticPr fontId="2" type="noConversion"/>
  </si>
  <si>
    <t>탄금호 조정경기장</t>
    <phoneticPr fontId="2" type="noConversion"/>
  </si>
  <si>
    <t>댐</t>
    <phoneticPr fontId="2" type="noConversion"/>
  </si>
  <si>
    <t>탄금호 국제조정경기장</t>
    <phoneticPr fontId="2" type="noConversion"/>
  </si>
  <si>
    <t>진천선수촌
수상훈련장</t>
    <phoneticPr fontId="2" type="noConversion"/>
  </si>
  <si>
    <t>상수도</t>
    <phoneticPr fontId="2" type="noConversion"/>
  </si>
  <si>
    <t>초평카누경기장</t>
    <phoneticPr fontId="2" type="noConversion"/>
  </si>
  <si>
    <t>위탁
(충북카누연맹)</t>
    <phoneticPr fontId="2" type="noConversion"/>
  </si>
  <si>
    <t xml:space="preserve">정고 15개, 바지선 20개, 스테이크보드 20개, 심판석 1식, 국기게양대 3개, 화장실1개소(6.6) </t>
    <phoneticPr fontId="2" type="noConversion"/>
  </si>
  <si>
    <t>목포시 옥암동 공유수면 매립지</t>
    <phoneticPr fontId="2" type="noConversion"/>
  </si>
  <si>
    <t>목포조정카누경기장</t>
    <phoneticPr fontId="2" type="noConversion"/>
  </si>
  <si>
    <t>전남카누협회(061-283-3310)</t>
    <phoneticPr fontId="2" type="noConversion"/>
  </si>
  <si>
    <t>임대
(전남카누협회)</t>
    <phoneticPr fontId="2" type="noConversion"/>
  </si>
  <si>
    <t>영산호</t>
    <phoneticPr fontId="2" type="noConversion"/>
  </si>
  <si>
    <t>전국대회가능(1987년)</t>
    <phoneticPr fontId="2" type="noConversion"/>
  </si>
  <si>
    <t>장성군</t>
    <phoneticPr fontId="2" type="noConversion"/>
  </si>
  <si>
    <t>장성호조정경기장</t>
    <phoneticPr fontId="2" type="noConversion"/>
  </si>
  <si>
    <t>장성호</t>
    <phoneticPr fontId="2" type="noConversion"/>
  </si>
  <si>
    <t>김해 카누경기장</t>
    <phoneticPr fontId="2" type="noConversion"/>
  </si>
  <si>
    <t>경남카누연맹</t>
    <phoneticPr fontId="2" type="noConversion"/>
  </si>
  <si>
    <t>서낙동강</t>
    <phoneticPr fontId="2" type="noConversion"/>
  </si>
  <si>
    <t>경기</t>
    <phoneticPr fontId="2" type="noConversion"/>
  </si>
  <si>
    <t>평택시</t>
    <phoneticPr fontId="2" type="noConversion"/>
  </si>
  <si>
    <t>평택호 요트훈련장</t>
    <phoneticPr fontId="2" type="noConversion"/>
  </si>
  <si>
    <t>평택시관광체육과
(659-4206)</t>
    <phoneticPr fontId="2" type="noConversion"/>
  </si>
  <si>
    <t>www.pyongta.go.kr</t>
    <phoneticPr fontId="2" type="noConversion"/>
  </si>
  <si>
    <t>실외</t>
    <phoneticPr fontId="2" type="noConversion"/>
  </si>
  <si>
    <t>2KM</t>
    <phoneticPr fontId="2" type="noConversion"/>
  </si>
  <si>
    <t>11M</t>
    <phoneticPr fontId="2" type="noConversion"/>
  </si>
  <si>
    <t>강원</t>
    <phoneticPr fontId="2" type="noConversion"/>
  </si>
  <si>
    <t>소계</t>
    <phoneticPr fontId="2" type="noConversion"/>
  </si>
  <si>
    <t>강릉시(640-5578)</t>
    <phoneticPr fontId="2" type="noConversion"/>
  </si>
  <si>
    <t>www.gangneung.gangwon.kr</t>
    <phoneticPr fontId="2" type="noConversion"/>
  </si>
  <si>
    <t>1 / 60</t>
    <phoneticPr fontId="2" type="noConversion"/>
  </si>
  <si>
    <t>강릉시</t>
    <phoneticPr fontId="2" type="noConversion"/>
  </si>
  <si>
    <t>사천 요트장</t>
    <phoneticPr fontId="2" type="noConversion"/>
  </si>
  <si>
    <t>15마일</t>
    <phoneticPr fontId="2" type="noConversion"/>
  </si>
  <si>
    <t>양양군</t>
    <phoneticPr fontId="2" type="noConversion"/>
  </si>
  <si>
    <t>수산항 요트장</t>
    <phoneticPr fontId="2" type="noConversion"/>
  </si>
  <si>
    <t>충북</t>
    <phoneticPr fontId="2" type="noConversion"/>
  </si>
  <si>
    <t>충주시</t>
    <phoneticPr fontId="2" type="noConversion"/>
  </si>
  <si>
    <t>충주 요트경기장</t>
    <phoneticPr fontId="2" type="noConversion"/>
  </si>
  <si>
    <t>거제시윈드셔핑협회</t>
    <phoneticPr fontId="2" type="noConversion"/>
  </si>
  <si>
    <t>충남</t>
    <phoneticPr fontId="2" type="noConversion"/>
  </si>
  <si>
    <t>보령시</t>
    <phoneticPr fontId="2" type="noConversion"/>
  </si>
  <si>
    <t>보령 요트경기장</t>
    <phoneticPr fontId="2" type="noConversion"/>
  </si>
  <si>
    <t>보령시문화공보담당관실
(041)930-3258</t>
    <phoneticPr fontId="2" type="noConversion"/>
  </si>
  <si>
    <t>3명</t>
    <phoneticPr fontId="2" type="noConversion"/>
  </si>
  <si>
    <t>2km</t>
    <phoneticPr fontId="2" type="noConversion"/>
  </si>
  <si>
    <t>50척</t>
    <phoneticPr fontId="2" type="noConversion"/>
  </si>
  <si>
    <t>1동 1층</t>
    <phoneticPr fontId="2" type="noConversion"/>
  </si>
  <si>
    <t>1동 2층</t>
    <phoneticPr fontId="2" type="noConversion"/>
  </si>
  <si>
    <t>전북</t>
    <phoneticPr fontId="2" type="noConversion"/>
  </si>
  <si>
    <t>부안군</t>
    <phoneticPr fontId="2" type="noConversion"/>
  </si>
  <si>
    <t>부안 변산 요트경기장</t>
    <phoneticPr fontId="2" type="noConversion"/>
  </si>
  <si>
    <t>문화관광과(580-4751)</t>
    <phoneticPr fontId="2" type="noConversion"/>
  </si>
  <si>
    <t>위탁
(전라북도 요트협회)</t>
    <phoneticPr fontId="2" type="noConversion"/>
  </si>
  <si>
    <t>1명</t>
    <phoneticPr fontId="2" type="noConversion"/>
  </si>
  <si>
    <t>1동 5대</t>
    <phoneticPr fontId="2" type="noConversion"/>
  </si>
  <si>
    <t>1동 3층</t>
    <phoneticPr fontId="2" type="noConversion"/>
  </si>
  <si>
    <t>24 m</t>
    <phoneticPr fontId="2" type="noConversion"/>
  </si>
  <si>
    <t>전남</t>
    <phoneticPr fontId="2" type="noConversion"/>
  </si>
  <si>
    <t>여수시</t>
    <phoneticPr fontId="2" type="noConversion"/>
  </si>
  <si>
    <t>소호 요트장</t>
    <phoneticPr fontId="2" type="noConversion"/>
  </si>
  <si>
    <t>여수시체육시설관리과</t>
    <phoneticPr fontId="2" type="noConversion"/>
  </si>
  <si>
    <t>2마일</t>
    <phoneticPr fontId="2" type="noConversion"/>
  </si>
  <si>
    <t>목포시</t>
    <phoneticPr fontId="2" type="noConversion"/>
  </si>
  <si>
    <t>목포 요트마리나</t>
    <phoneticPr fontId="2" type="noConversion"/>
  </si>
  <si>
    <t>체육시설관리사업소
요트경기장
(051-741-6440)</t>
    <phoneticPr fontId="2" type="noConversion"/>
  </si>
  <si>
    <t>www.stadium.busan.kr</t>
    <phoneticPr fontId="2" type="noConversion"/>
  </si>
  <si>
    <t>3마일</t>
    <phoneticPr fontId="2" type="noConversion"/>
  </si>
  <si>
    <t>1동, 3층</t>
    <phoneticPr fontId="2" type="noConversion"/>
  </si>
  <si>
    <t>8열, 954m</t>
    <phoneticPr fontId="2" type="noConversion"/>
  </si>
  <si>
    <t>경북</t>
    <phoneticPr fontId="2" type="noConversion"/>
  </si>
  <si>
    <t>울진군</t>
    <phoneticPr fontId="2" type="noConversion"/>
  </si>
  <si>
    <t>후포 요트장</t>
    <phoneticPr fontId="2" type="noConversion"/>
  </si>
  <si>
    <t>경북체육회</t>
    <phoneticPr fontId="2" type="noConversion"/>
  </si>
  <si>
    <t>경남</t>
    <phoneticPr fontId="2" type="noConversion"/>
  </si>
  <si>
    <t>창원시</t>
    <phoneticPr fontId="2" type="noConversion"/>
  </si>
  <si>
    <t>마산 해양레포츠스쿨</t>
    <phoneticPr fontId="32" type="noConversion"/>
  </si>
  <si>
    <t>창원시</t>
    <phoneticPr fontId="32" type="noConversion"/>
  </si>
  <si>
    <t>시설관리공단</t>
    <phoneticPr fontId="32" type="noConversion"/>
  </si>
  <si>
    <t>진해 해양레포츠스쿨</t>
    <phoneticPr fontId="32" type="noConversion"/>
  </si>
  <si>
    <t>통영시</t>
    <phoneticPr fontId="2" type="noConversion"/>
  </si>
  <si>
    <t>통영 해양스포츠센터
요트장</t>
    <phoneticPr fontId="2" type="noConversion"/>
  </si>
  <si>
    <t>위탁
(통영관광개발공사)</t>
    <phoneticPr fontId="2" type="noConversion"/>
  </si>
  <si>
    <t>반경1.2㎞</t>
    <phoneticPr fontId="2" type="noConversion"/>
  </si>
  <si>
    <t>거제시</t>
    <phoneticPr fontId="2" type="noConversion"/>
  </si>
  <si>
    <t>거제시 요트장</t>
    <phoneticPr fontId="2" type="noConversion"/>
  </si>
  <si>
    <t>위탁
(윈드써핑협회)</t>
    <phoneticPr fontId="2" type="noConversion"/>
  </si>
  <si>
    <t>거제시 요트학교</t>
    <phoneticPr fontId="2" type="noConversion"/>
  </si>
  <si>
    <t>위탁
(거제시요트협회)</t>
    <phoneticPr fontId="2" type="noConversion"/>
  </si>
  <si>
    <t>고성군</t>
    <phoneticPr fontId="2" type="noConversion"/>
  </si>
  <si>
    <t>당항포 요트앤스쿨</t>
    <phoneticPr fontId="2" type="noConversion"/>
  </si>
  <si>
    <t>남해군</t>
    <phoneticPr fontId="2" type="noConversion"/>
  </si>
  <si>
    <t>남해군 요트학교</t>
    <phoneticPr fontId="2" type="noConversion"/>
  </si>
  <si>
    <t>위탁
(남해군요트협회)</t>
    <phoneticPr fontId="2" type="noConversion"/>
  </si>
  <si>
    <t>1,500백만원</t>
    <phoneticPr fontId="2" type="noConversion"/>
  </si>
  <si>
    <t>서   구</t>
    <phoneticPr fontId="2" type="noConversion"/>
  </si>
  <si>
    <t>광주실내빙상장</t>
    <phoneticPr fontId="2" type="noConversion"/>
  </si>
  <si>
    <t>도시공사</t>
    <phoneticPr fontId="2" type="noConversion"/>
  </si>
  <si>
    <t>900석</t>
    <phoneticPr fontId="2" type="noConversion"/>
  </si>
  <si>
    <t>철근콘크리트 라멘조</t>
    <phoneticPr fontId="2" type="noConversion"/>
  </si>
  <si>
    <t>4,086백만원</t>
    <phoneticPr fontId="2" type="noConversion"/>
  </si>
  <si>
    <t>월드컵경기장 내
부설</t>
    <phoneticPr fontId="2" type="noConversion"/>
  </si>
  <si>
    <t>대전 서구 탄방동 1084번지</t>
    <phoneticPr fontId="2" type="noConversion"/>
  </si>
  <si>
    <t>남선공원 빙상장</t>
    <phoneticPr fontId="2" type="noConversion"/>
  </si>
  <si>
    <t>위탁
(㈜휴먼넷)</t>
    <phoneticPr fontId="2" type="noConversion"/>
  </si>
  <si>
    <t>철골철근콘크리트조</t>
    <phoneticPr fontId="2" type="noConversion"/>
  </si>
  <si>
    <t>탄천종합운동장
체육회관 빙상장</t>
    <phoneticPr fontId="2" type="noConversion"/>
  </si>
  <si>
    <t>성남시
시설관리공단</t>
    <phoneticPr fontId="2" type="noConversion"/>
  </si>
  <si>
    <t>제2종합운동장내</t>
    <phoneticPr fontId="2" type="noConversion"/>
  </si>
  <si>
    <t xml:space="preserve">종합운동장
체육회관 내 </t>
    <phoneticPr fontId="2" type="noConversion"/>
  </si>
  <si>
    <t>분당스포츠센터
아이스링크</t>
    <phoneticPr fontId="2" type="noConversion"/>
  </si>
  <si>
    <t>국민체육
진흥공단</t>
    <phoneticPr fontId="2" type="noConversion"/>
  </si>
  <si>
    <t>한국체육
산업개발</t>
    <phoneticPr fontId="2" type="noConversion"/>
  </si>
  <si>
    <t>분당스포츠
센터내 포함</t>
    <phoneticPr fontId="2" type="noConversion"/>
  </si>
  <si>
    <t>동안구 비산3동 1023</t>
    <phoneticPr fontId="2" type="noConversion"/>
  </si>
  <si>
    <t>안양실내체육관
실내빙상장</t>
    <phoneticPr fontId="2" type="noConversion"/>
  </si>
  <si>
    <t>실내체육관내</t>
    <phoneticPr fontId="2" type="noConversion"/>
  </si>
  <si>
    <t>안양종합운동장
부지에 포함</t>
    <phoneticPr fontId="2" type="noConversion"/>
  </si>
  <si>
    <t>과천시민회관
빙상장</t>
    <phoneticPr fontId="2" type="noConversion"/>
  </si>
  <si>
    <t>과천시민회관내</t>
    <phoneticPr fontId="2" type="noConversion"/>
  </si>
  <si>
    <t>다목적체육관 내
포함</t>
    <phoneticPr fontId="2" type="noConversion"/>
  </si>
  <si>
    <t>태안로 145</t>
    <phoneticPr fontId="2" type="noConversion"/>
  </si>
  <si>
    <t>유앤아이센터내
빙상장</t>
    <phoneticPr fontId="2" type="noConversion"/>
  </si>
  <si>
    <t>화성시문화재단</t>
    <phoneticPr fontId="2" type="noConversion"/>
  </si>
  <si>
    <t>유앤아이센터내</t>
    <phoneticPr fontId="2" type="noConversion"/>
  </si>
  <si>
    <t>덕양구 성사동 777</t>
    <phoneticPr fontId="2" type="noConversion"/>
  </si>
  <si>
    <t>덕양어울림누리내
성사얼음마루</t>
    <phoneticPr fontId="2" type="noConversion"/>
  </si>
  <si>
    <t>고양시
시설관리공단</t>
    <phoneticPr fontId="2" type="noConversion"/>
  </si>
  <si>
    <t>(가로5.52 X 세로2.4) 1개소</t>
    <phoneticPr fontId="2" type="noConversion"/>
  </si>
  <si>
    <t xml:space="preserve">별무리경기장에
포함 </t>
    <phoneticPr fontId="2" type="noConversion"/>
  </si>
  <si>
    <t>별내클린센터
(별내아이스링크)</t>
    <phoneticPr fontId="2" type="noConversion"/>
  </si>
  <si>
    <t>(주)티에스케이워터</t>
    <phoneticPr fontId="2" type="noConversion"/>
  </si>
  <si>
    <t>별내클린센터에 
포함</t>
    <phoneticPr fontId="2" type="noConversion"/>
  </si>
  <si>
    <t>의정부시 체육로 136</t>
    <phoneticPr fontId="2" type="noConversion"/>
  </si>
  <si>
    <t>의정부시
빙상경기장</t>
    <phoneticPr fontId="2" type="noConversion"/>
  </si>
  <si>
    <t>송암동 700-3</t>
    <phoneticPr fontId="2" type="noConversion"/>
  </si>
  <si>
    <t>의암(실내)빙상장</t>
    <phoneticPr fontId="2" type="noConversion"/>
  </si>
  <si>
    <t>4,200백만원</t>
    <phoneticPr fontId="2" type="noConversion"/>
  </si>
  <si>
    <t>교2동 630-20</t>
    <phoneticPr fontId="2" type="noConversion"/>
  </si>
  <si>
    <t>강릉실내 빙상장</t>
    <phoneticPr fontId="2" type="noConversion"/>
  </si>
  <si>
    <t>위탁
(강릉빙상협회)</t>
    <phoneticPr fontId="2" type="noConversion"/>
  </si>
  <si>
    <t>이순신빙상장</t>
    <phoneticPr fontId="2" type="noConversion"/>
  </si>
  <si>
    <t>중화산동 산45</t>
    <phoneticPr fontId="2" type="noConversion"/>
  </si>
  <si>
    <t>전주 화산체육관 
빙상경기장</t>
    <phoneticPr fontId="2" type="noConversion"/>
  </si>
  <si>
    <t>전주시 
시설관리공단</t>
    <phoneticPr fontId="2" type="noConversion"/>
  </si>
  <si>
    <t>인공암벽장</t>
    <phoneticPr fontId="2" type="noConversion"/>
  </si>
  <si>
    <t>론볼링장</t>
    <phoneticPr fontId="2" type="noConversion"/>
  </si>
  <si>
    <t>풋살장</t>
    <phoneticPr fontId="2" type="noConversion"/>
  </si>
  <si>
    <t>낙동강관리본부</t>
    <phoneticPr fontId="2" type="noConversion"/>
  </si>
  <si>
    <t>강서구</t>
    <phoneticPr fontId="2" type="noConversion"/>
  </si>
  <si>
    <t>맥도생태공원
농구장</t>
    <phoneticPr fontId="2" type="noConversion"/>
  </si>
  <si>
    <t>문수론볼경기장</t>
    <phoneticPr fontId="2" type="noConversion"/>
  </si>
  <si>
    <t>선암인공암벽장</t>
    <phoneticPr fontId="2" type="noConversion"/>
  </si>
  <si>
    <t>남구
시설관리공단</t>
    <phoneticPr fontId="2" type="noConversion"/>
  </si>
  <si>
    <t>문수풋살경기장</t>
    <phoneticPr fontId="2" type="noConversion"/>
  </si>
  <si>
    <t>족구장3면
풋살장1면</t>
    <phoneticPr fontId="2" type="noConversion"/>
  </si>
  <si>
    <t>일산천 풋살경기장</t>
    <phoneticPr fontId="2" type="noConversion"/>
  </si>
  <si>
    <t>풋살장1면</t>
    <phoneticPr fontId="2" type="noConversion"/>
  </si>
  <si>
    <t>소 계</t>
    <phoneticPr fontId="2" type="noConversion"/>
  </si>
  <si>
    <t>인공암벽장</t>
    <phoneticPr fontId="2" type="noConversion"/>
  </si>
  <si>
    <t>전북</t>
    <phoneticPr fontId="2" type="noConversion"/>
  </si>
  <si>
    <t>소 계</t>
    <phoneticPr fontId="2" type="noConversion"/>
  </si>
  <si>
    <t xml:space="preserve"> </t>
    <phoneticPr fontId="2" type="noConversion"/>
  </si>
  <si>
    <t>전주시</t>
    <phoneticPr fontId="2" type="noConversion"/>
  </si>
  <si>
    <t>전주
시설관리공단</t>
    <phoneticPr fontId="2" type="noConversion"/>
  </si>
  <si>
    <t>장애인 론볼장</t>
    <phoneticPr fontId="2" type="noConversion"/>
  </si>
  <si>
    <t>군산시</t>
    <phoneticPr fontId="2" type="noConversion"/>
  </si>
  <si>
    <t>익산시</t>
    <phoneticPr fontId="2" type="noConversion"/>
  </si>
  <si>
    <t>남원시</t>
    <phoneticPr fontId="2" type="noConversion"/>
  </si>
  <si>
    <t>고창군</t>
    <phoneticPr fontId="2" type="noConversion"/>
  </si>
  <si>
    <t>산악자전거
트레이닝센터</t>
    <phoneticPr fontId="2" type="noConversion"/>
  </si>
  <si>
    <t>전남</t>
    <phoneticPr fontId="2" type="noConversion"/>
  </si>
  <si>
    <t>영강체육공원 론볼장</t>
    <phoneticPr fontId="2" type="noConversion"/>
  </si>
  <si>
    <t>12
5</t>
    <phoneticPr fontId="2" type="noConversion"/>
  </si>
  <si>
    <t>봉화군</t>
    <phoneticPr fontId="2" type="noConversion"/>
  </si>
  <si>
    <t>봉화그라운드골프장</t>
    <phoneticPr fontId="2" type="noConversion"/>
  </si>
  <si>
    <t>대구</t>
    <phoneticPr fontId="2" type="noConversion"/>
  </si>
  <si>
    <t>소  계</t>
    <phoneticPr fontId="2" type="noConversion"/>
  </si>
  <si>
    <t>북구</t>
    <phoneticPr fontId="2" type="noConversion"/>
  </si>
  <si>
    <t>대구실내씨름장</t>
    <phoneticPr fontId="2" type="noConversion"/>
  </si>
  <si>
    <t>대구시</t>
    <phoneticPr fontId="2" type="noConversion"/>
  </si>
  <si>
    <t>체육시설관리사업소</t>
    <phoneticPr fontId="2" type="noConversion"/>
  </si>
  <si>
    <t>매트</t>
    <phoneticPr fontId="2" type="noConversion"/>
  </si>
  <si>
    <t>12×12m</t>
    <phoneticPr fontId="2" type="noConversion"/>
  </si>
  <si>
    <t>의자식</t>
    <phoneticPr fontId="2" type="noConversion"/>
  </si>
  <si>
    <t>달성군</t>
    <phoneticPr fontId="2" type="noConversion"/>
  </si>
  <si>
    <t>달성종합스포츠파크
씨름장</t>
    <phoneticPr fontId="2" type="noConversion"/>
  </si>
  <si>
    <t>달성군</t>
    <phoneticPr fontId="2" type="noConversion"/>
  </si>
  <si>
    <t>달성군시설관리공단</t>
    <phoneticPr fontId="2" type="noConversion"/>
  </si>
  <si>
    <t>원형</t>
    <phoneticPr fontId="2" type="noConversion"/>
  </si>
  <si>
    <t>지름 15m</t>
    <phoneticPr fontId="2" type="noConversion"/>
  </si>
  <si>
    <t>인천</t>
    <phoneticPr fontId="2" type="noConversion"/>
  </si>
  <si>
    <t>강화</t>
    <phoneticPr fontId="2" type="noConversion"/>
  </si>
  <si>
    <t>강화씨름장</t>
    <phoneticPr fontId="2" type="noConversion"/>
  </si>
  <si>
    <t>강화군</t>
    <phoneticPr fontId="2" type="noConversion"/>
  </si>
  <si>
    <t>지름 14m</t>
    <phoneticPr fontId="2" type="noConversion"/>
  </si>
  <si>
    <t>광주</t>
    <phoneticPr fontId="2" type="noConversion"/>
  </si>
  <si>
    <t>서구</t>
    <phoneticPr fontId="2" type="noConversion"/>
  </si>
  <si>
    <t>염주씨름장</t>
    <phoneticPr fontId="2" type="noConversion"/>
  </si>
  <si>
    <t>광주시</t>
    <phoneticPr fontId="2" type="noConversion"/>
  </si>
  <si>
    <t>위탁
(광주시체육회)</t>
    <phoneticPr fontId="2" type="noConversion"/>
  </si>
  <si>
    <t>지름 17m</t>
    <phoneticPr fontId="2" type="noConversion"/>
  </si>
  <si>
    <t>계단식</t>
    <phoneticPr fontId="2" type="noConversion"/>
  </si>
  <si>
    <t>광주월드컵
경기장 부지내</t>
    <phoneticPr fontId="2" type="noConversion"/>
  </si>
  <si>
    <t>대전</t>
    <phoneticPr fontId="2" type="noConversion"/>
  </si>
  <si>
    <t>부지면적은 
한밭주경기장 내 포함</t>
    <phoneticPr fontId="2" type="noConversion"/>
  </si>
  <si>
    <t>울산</t>
    <phoneticPr fontId="2" type="noConversion"/>
  </si>
  <si>
    <t>동구</t>
    <phoneticPr fontId="2" type="noConversion"/>
  </si>
  <si>
    <t>동구씨름연습장</t>
    <phoneticPr fontId="2" type="noConversion"/>
  </si>
  <si>
    <t>동 구</t>
    <phoneticPr fontId="2" type="noConversion"/>
  </si>
  <si>
    <t>원형</t>
    <phoneticPr fontId="2" type="noConversion"/>
  </si>
  <si>
    <t>지름 17m</t>
    <phoneticPr fontId="2" type="noConversion"/>
  </si>
  <si>
    <t>원형둘레</t>
    <phoneticPr fontId="2" type="noConversion"/>
  </si>
  <si>
    <t>경기</t>
    <phoneticPr fontId="2" type="noConversion"/>
  </si>
  <si>
    <t>소  계</t>
    <phoneticPr fontId="2" type="noConversion"/>
  </si>
  <si>
    <t>계단식</t>
    <phoneticPr fontId="2" type="noConversion"/>
  </si>
  <si>
    <t>철근콘크리트</t>
    <phoneticPr fontId="2" type="noConversion"/>
  </si>
  <si>
    <t>강원</t>
    <phoneticPr fontId="2" type="noConversion"/>
  </si>
  <si>
    <t>소  계</t>
    <phoneticPr fontId="2" type="noConversion"/>
  </si>
  <si>
    <t>태백시</t>
    <phoneticPr fontId="2" type="noConversion"/>
  </si>
  <si>
    <t>씨름장</t>
    <phoneticPr fontId="2" type="noConversion"/>
  </si>
  <si>
    <t>철골조</t>
    <phoneticPr fontId="2" type="noConversion"/>
  </si>
  <si>
    <t>20×12.1×7m</t>
    <phoneticPr fontId="2" type="noConversion"/>
  </si>
  <si>
    <t>영월군</t>
    <phoneticPr fontId="2" type="noConversion"/>
  </si>
  <si>
    <t>영월읍 덕포리 574-48</t>
    <phoneticPr fontId="2" type="noConversion"/>
  </si>
  <si>
    <t>영월천하장사의 집</t>
    <phoneticPr fontId="2" type="noConversion"/>
  </si>
  <si>
    <t>팔각형</t>
    <phoneticPr fontId="2" type="noConversion"/>
  </si>
  <si>
    <t>14×14m</t>
    <phoneticPr fontId="2" type="noConversion"/>
  </si>
  <si>
    <t>2002
2008</t>
    <phoneticPr fontId="2" type="noConversion"/>
  </si>
  <si>
    <t>166백만원</t>
    <phoneticPr fontId="2" type="noConversion"/>
  </si>
  <si>
    <t>150백만원</t>
    <phoneticPr fontId="2" type="noConversion"/>
  </si>
  <si>
    <t>평창군</t>
    <phoneticPr fontId="2" type="noConversion"/>
  </si>
  <si>
    <t>진부생활체육공원
씨름장</t>
    <phoneticPr fontId="2" type="noConversion"/>
  </si>
  <si>
    <t>평창군
(진부면)</t>
    <phoneticPr fontId="2" type="noConversion"/>
  </si>
  <si>
    <t>지름 9m</t>
    <phoneticPr fontId="2" type="noConversion"/>
  </si>
  <si>
    <t>고성군</t>
    <phoneticPr fontId="2" type="noConversion"/>
  </si>
  <si>
    <t>고성씨름장</t>
    <phoneticPr fontId="2" type="noConversion"/>
  </si>
  <si>
    <t>막구조</t>
    <phoneticPr fontId="2" type="noConversion"/>
  </si>
  <si>
    <t>13×9m</t>
    <phoneticPr fontId="2" type="noConversion"/>
  </si>
  <si>
    <t>충남</t>
    <phoneticPr fontId="2" type="noConversion"/>
  </si>
  <si>
    <t>당진시</t>
    <phoneticPr fontId="2" type="noConversion"/>
  </si>
  <si>
    <t>당진씨름장</t>
    <phoneticPr fontId="2" type="noConversion"/>
  </si>
  <si>
    <t>9×11.2m</t>
    <phoneticPr fontId="2" type="noConversion"/>
  </si>
  <si>
    <t>전북</t>
    <phoneticPr fontId="2" type="noConversion"/>
  </si>
  <si>
    <t>전남</t>
    <phoneticPr fontId="2" type="noConversion"/>
  </si>
  <si>
    <t>소  계</t>
    <phoneticPr fontId="2" type="noConversion"/>
  </si>
  <si>
    <t>경북</t>
    <phoneticPr fontId="2" type="noConversion"/>
  </si>
  <si>
    <t>소  계</t>
    <phoneticPr fontId="2" type="noConversion"/>
  </si>
  <si>
    <t>경남</t>
    <phoneticPr fontId="2" type="noConversion"/>
  </si>
  <si>
    <t>소  계</t>
    <phoneticPr fontId="2" type="noConversion"/>
  </si>
  <si>
    <t>원형</t>
    <phoneticPr fontId="2" type="noConversion"/>
  </si>
  <si>
    <t>철근콘크리트</t>
    <phoneticPr fontId="2" type="noConversion"/>
  </si>
  <si>
    <t>계단식
(콘크리트)</t>
    <phoneticPr fontId="2" type="noConversion"/>
  </si>
  <si>
    <t>제주</t>
    <phoneticPr fontId="2" type="noConversion"/>
  </si>
  <si>
    <t>제주시</t>
    <phoneticPr fontId="2" type="noConversion"/>
  </si>
  <si>
    <t>오라1동 1163-4</t>
    <phoneticPr fontId="2" type="noConversion"/>
  </si>
  <si>
    <t>제주종합경기장
한라씨름장</t>
    <phoneticPr fontId="2" type="noConversion"/>
  </si>
  <si>
    <t>제주특별
자 치 도</t>
    <phoneticPr fontId="2" type="noConversion"/>
  </si>
  <si>
    <t>18(r=9)</t>
    <phoneticPr fontId="2" type="noConversion"/>
  </si>
  <si>
    <t>139백만원</t>
    <phoneticPr fontId="2" type="noConversion"/>
  </si>
  <si>
    <t>(2016년말 기준)</t>
    <phoneticPr fontId="2" type="noConversion"/>
  </si>
  <si>
    <t xml:space="preserve"> ㅇ 본 통계는 "체육시설의 설치ㆍ이용에 관한 법률" 제36조(시책 수립에 필요한 사항 등의 보고) 및 동법 시행규칙 제 28조(보고사항)에 따라 지방자치단체 등이 제출한
     자료를 종합 정리한 것으로서, 2016년 12월말 기준으로 작성된 현황임(단, 건립중인 시설, 학교 교육만을 목적으로 하는 학교체육시설 등은 제외)</t>
    <phoneticPr fontId="2" type="noConversion"/>
  </si>
  <si>
    <t>인조잔디</t>
    <phoneticPr fontId="2" type="noConversion"/>
  </si>
  <si>
    <t>계단식</t>
    <phoneticPr fontId="2" type="noConversion"/>
  </si>
  <si>
    <t>철제</t>
    <phoneticPr fontId="2" type="noConversion"/>
  </si>
  <si>
    <t>서울시설공단</t>
    <phoneticPr fontId="2" type="noConversion"/>
  </si>
  <si>
    <t>양천구</t>
    <phoneticPr fontId="2" type="noConversion"/>
  </si>
  <si>
    <t>해누리 축구장</t>
    <phoneticPr fontId="2" type="noConversion"/>
  </si>
  <si>
    <t>양천구
시설관리공단</t>
    <phoneticPr fontId="2" type="noConversion"/>
  </si>
  <si>
    <t>강서구</t>
    <phoneticPr fontId="2" type="noConversion"/>
  </si>
  <si>
    <t>강서 개화축구장</t>
    <phoneticPr fontId="2" type="noConversion"/>
  </si>
  <si>
    <t>68
18</t>
    <phoneticPr fontId="2" type="noConversion"/>
  </si>
  <si>
    <t>105
38</t>
    <phoneticPr fontId="2" type="noConversion"/>
  </si>
  <si>
    <t>7,140
1,368</t>
    <phoneticPr fontId="2" type="noConversion"/>
  </si>
  <si>
    <t>서울 근로청소년복지관
인조잔디축구장</t>
  </si>
  <si>
    <t>위탁
(한국청소년연맹)</t>
  </si>
  <si>
    <t>1억5천만원</t>
  </si>
  <si>
    <t>3억</t>
  </si>
  <si>
    <t>성동구</t>
    <phoneticPr fontId="2" type="noConversion"/>
  </si>
  <si>
    <t>살곶이야구장</t>
    <phoneticPr fontId="2" type="noConversion"/>
  </si>
  <si>
    <t xml:space="preserve"> </t>
    <phoneticPr fontId="2" type="noConversion"/>
  </si>
  <si>
    <t>성동구도시관리공단</t>
    <phoneticPr fontId="2" type="noConversion"/>
  </si>
  <si>
    <t>토사</t>
    <phoneticPr fontId="2" type="noConversion"/>
  </si>
  <si>
    <t>토사</t>
    <phoneticPr fontId="2" type="noConversion"/>
  </si>
  <si>
    <t>노원구서비스공단</t>
    <phoneticPr fontId="2" type="noConversion"/>
  </si>
  <si>
    <t>육사야구장</t>
    <phoneticPr fontId="2" type="noConversion"/>
  </si>
  <si>
    <t>국방부</t>
    <phoneticPr fontId="2" type="noConversion"/>
  </si>
  <si>
    <t>노원구서비스공단</t>
    <phoneticPr fontId="2" type="noConversion"/>
  </si>
  <si>
    <t>성인용</t>
    <phoneticPr fontId="2" type="noConversion"/>
  </si>
  <si>
    <t>인조잔디</t>
    <phoneticPr fontId="2" type="noConversion"/>
  </si>
  <si>
    <t>하드</t>
    <phoneticPr fontId="2" type="noConversion"/>
  </si>
  <si>
    <t>클레이 12
하  드 6</t>
    <phoneticPr fontId="2" type="noConversion"/>
  </si>
  <si>
    <t>인조잔디</t>
    <phoneticPr fontId="2" type="noConversion"/>
  </si>
  <si>
    <t>구로구</t>
    <phoneticPr fontId="2" type="noConversion"/>
  </si>
  <si>
    <t>신도림테니스장</t>
    <phoneticPr fontId="2" type="noConversion"/>
  </si>
  <si>
    <t>구로구 시설관리공단</t>
    <phoneticPr fontId="2" type="noConversion"/>
  </si>
  <si>
    <t>아크릴</t>
    <phoneticPr fontId="2" type="noConversion"/>
  </si>
  <si>
    <t>광진구</t>
    <phoneticPr fontId="2" type="noConversion"/>
  </si>
  <si>
    <t>광장동실내배드민턴장</t>
    <phoneticPr fontId="2" type="noConversion"/>
  </si>
  <si>
    <t>광진구시설관리공단</t>
    <phoneticPr fontId="2" type="noConversion"/>
  </si>
  <si>
    <t>철골/판넬</t>
    <phoneticPr fontId="2" type="noConversion"/>
  </si>
  <si>
    <t>배드민턴</t>
    <phoneticPr fontId="2" type="noConversion"/>
  </si>
  <si>
    <t>목재</t>
    <phoneticPr fontId="2" type="noConversion"/>
  </si>
  <si>
    <t>서울시설공단</t>
    <phoneticPr fontId="2" type="noConversion"/>
  </si>
  <si>
    <t>금천구</t>
    <phoneticPr fontId="2" type="noConversion"/>
  </si>
  <si>
    <t>독산배드민턴체육관</t>
    <phoneticPr fontId="2" type="noConversion"/>
  </si>
  <si>
    <t>금천구
(금천구배드민턴협회)</t>
    <phoneticPr fontId="2" type="noConversion"/>
  </si>
  <si>
    <t>계단식</t>
    <phoneticPr fontId="2" type="noConversion"/>
  </si>
  <si>
    <t>철근콘크리트</t>
    <phoneticPr fontId="2" type="noConversion"/>
  </si>
  <si>
    <t>위탁
(마포구체육회)</t>
    <phoneticPr fontId="2" type="noConversion"/>
  </si>
  <si>
    <t>마포구</t>
    <phoneticPr fontId="2" type="noConversion"/>
  </si>
  <si>
    <t>마포구민체육센터</t>
    <phoneticPr fontId="2" type="noConversion"/>
  </si>
  <si>
    <t>위탁
(마포구체육회)</t>
    <phoneticPr fontId="2" type="noConversion"/>
  </si>
  <si>
    <t>49×24m, 49×32m</t>
    <phoneticPr fontId="2" type="noConversion"/>
  </si>
  <si>
    <t>배드민턴, 탁구, 농구 , 볼링</t>
    <phoneticPr fontId="2" type="noConversion"/>
  </si>
  <si>
    <t>2015</t>
    <phoneticPr fontId="2" type="noConversion"/>
  </si>
  <si>
    <t>금천구</t>
    <phoneticPr fontId="2" type="noConversion"/>
  </si>
  <si>
    <t>금천구민문화체육센터</t>
    <phoneticPr fontId="2" type="noConversion"/>
  </si>
  <si>
    <t>금천구시설관리공단</t>
    <phoneticPr fontId="2" type="noConversion"/>
  </si>
  <si>
    <t>농구</t>
    <phoneticPr fontId="2" type="noConversion"/>
  </si>
  <si>
    <t>배구</t>
    <phoneticPr fontId="2" type="noConversion"/>
  </si>
  <si>
    <t>탁구</t>
    <phoneticPr fontId="2" type="noConversion"/>
  </si>
  <si>
    <t>풋살</t>
    <phoneticPr fontId="2" type="noConversion"/>
  </si>
  <si>
    <t>40×60×15m</t>
    <phoneticPr fontId="2" type="noConversion"/>
  </si>
  <si>
    <t>배드민턴, 농구, 
배구, 풋살, 탁구</t>
    <phoneticPr fontId="2" type="noConversion"/>
  </si>
  <si>
    <t>25m×15m
13mx5.5m</t>
    <phoneticPr fontId="2" type="noConversion"/>
  </si>
  <si>
    <t>7,032백만원</t>
    <phoneticPr fontId="2" type="noConversion"/>
  </si>
  <si>
    <t>8,400백만원</t>
    <phoneticPr fontId="2" type="noConversion"/>
  </si>
  <si>
    <t>1,500만원</t>
    <phoneticPr fontId="2" type="noConversion"/>
  </si>
  <si>
    <t>2,400cd</t>
    <phoneticPr fontId="2" type="noConversion"/>
  </si>
  <si>
    <t>2400x800</t>
    <phoneticPr fontId="2" type="noConversion"/>
  </si>
  <si>
    <t>300백만원</t>
    <phoneticPr fontId="2" type="noConversion"/>
  </si>
  <si>
    <t>금천구</t>
    <phoneticPr fontId="2" type="noConversion"/>
  </si>
  <si>
    <t>금천청소년수련관
체육관</t>
    <phoneticPr fontId="2" type="noConversion"/>
  </si>
  <si>
    <t>서울시</t>
    <phoneticPr fontId="2" type="noConversion"/>
  </si>
  <si>
    <t>푸른나무 청예단</t>
    <phoneticPr fontId="2" type="noConversion"/>
  </si>
  <si>
    <t>베드민턴, 탁구</t>
    <phoneticPr fontId="2" type="noConversion"/>
  </si>
  <si>
    <t>25×12</t>
    <phoneticPr fontId="2" type="noConversion"/>
  </si>
  <si>
    <t>프로그램실,동아리
활동실,소극장</t>
    <phoneticPr fontId="2" type="noConversion"/>
  </si>
  <si>
    <t>금빛휘트니스센터</t>
    <phoneticPr fontId="2" type="noConversion"/>
  </si>
  <si>
    <t>금천구시설관리공단</t>
    <phoneticPr fontId="2" type="noConversion"/>
  </si>
  <si>
    <t>17×14m</t>
    <phoneticPr fontId="2" type="noConversion"/>
  </si>
  <si>
    <t>탁구,에어로빅</t>
    <phoneticPr fontId="2" type="noConversion"/>
  </si>
  <si>
    <t>야외무대, 문화룸</t>
    <phoneticPr fontId="2" type="noConversion"/>
  </si>
  <si>
    <t>위탁
((사)홀리비전)</t>
    <phoneticPr fontId="2" type="noConversion"/>
  </si>
  <si>
    <t>배드민턴, 농구,
에어로빅</t>
    <phoneticPr fontId="2" type="noConversion"/>
  </si>
  <si>
    <t>중랑구</t>
    <phoneticPr fontId="2" type="noConversion"/>
  </si>
  <si>
    <t>망우저류조공원 게이트볼장</t>
    <phoneticPr fontId="2" type="noConversion"/>
  </si>
  <si>
    <t>20x15</t>
    <phoneticPr fontId="2" type="noConversion"/>
  </si>
  <si>
    <t>게이트볼장</t>
    <phoneticPr fontId="2" type="noConversion"/>
  </si>
  <si>
    <t>막구조</t>
    <phoneticPr fontId="2" type="noConversion"/>
  </si>
  <si>
    <t>금천구 독산4동371-2</t>
    <phoneticPr fontId="2" type="noConversion"/>
  </si>
  <si>
    <t>금천구민문화체육선터
수영장</t>
    <phoneticPr fontId="2" type="noConversion"/>
  </si>
  <si>
    <t>(사)한국사회체육진흥회</t>
    <phoneticPr fontId="2" type="noConversion"/>
  </si>
  <si>
    <t>geumcheon.seoul.kr</t>
    <phoneticPr fontId="2" type="noConversion"/>
  </si>
  <si>
    <t>금천구시설관리공단</t>
    <phoneticPr fontId="2" type="noConversion"/>
  </si>
  <si>
    <t>85명</t>
    <phoneticPr fontId="2" type="noConversion"/>
  </si>
  <si>
    <t>금천구청인라인롤러팀</t>
    <phoneticPr fontId="2" type="noConversion"/>
  </si>
  <si>
    <t>실내</t>
    <phoneticPr fontId="2" type="noConversion"/>
  </si>
  <si>
    <t>50m2</t>
    <phoneticPr fontId="2" type="noConversion"/>
  </si>
  <si>
    <t>의자</t>
    <phoneticPr fontId="2" type="noConversion"/>
  </si>
  <si>
    <t>철근콘크리트</t>
    <phoneticPr fontId="2" type="noConversion"/>
  </si>
  <si>
    <t>체육관내</t>
    <phoneticPr fontId="2" type="noConversion"/>
  </si>
  <si>
    <t>금천구</t>
    <phoneticPr fontId="2" type="noConversion"/>
  </si>
  <si>
    <t>금천청소년수련관
수영장</t>
    <phoneticPr fontId="2" type="noConversion"/>
  </si>
  <si>
    <t>서울시</t>
    <phoneticPr fontId="2" type="noConversion"/>
  </si>
  <si>
    <t>푸른나무 청예단</t>
    <phoneticPr fontId="2" type="noConversion"/>
  </si>
  <si>
    <t>실내</t>
    <phoneticPr fontId="2" type="noConversion"/>
  </si>
  <si>
    <t>청소년수련관내</t>
    <phoneticPr fontId="2" type="noConversion"/>
  </si>
  <si>
    <t>위탁
((사)홀리비전)</t>
    <phoneticPr fontId="2" type="noConversion"/>
  </si>
  <si>
    <t>위탁
(사)흥사단</t>
    <phoneticPr fontId="2" type="noConversion"/>
  </si>
  <si>
    <t>광장동체육부지내
인라인스케이트장</t>
    <phoneticPr fontId="2" type="noConversion"/>
  </si>
  <si>
    <t>실외</t>
    <phoneticPr fontId="2" type="noConversion"/>
  </si>
  <si>
    <t>우레탄
(콘크리트)</t>
    <phoneticPr fontId="2" type="noConversion"/>
  </si>
  <si>
    <t>수지
우레탄</t>
    <phoneticPr fontId="2" type="noConversion"/>
  </si>
  <si>
    <t>금천구민문화체육센터
골프연습장</t>
    <phoneticPr fontId="2" type="noConversion"/>
  </si>
  <si>
    <t>300백만원</t>
    <phoneticPr fontId="2" type="noConversion"/>
  </si>
  <si>
    <t>금빛휘트니스센터
골프연습장</t>
    <phoneticPr fontId="2" type="noConversion"/>
  </si>
  <si>
    <t>강남구 도시관리공단</t>
    <phoneticPr fontId="2" type="noConversion"/>
  </si>
  <si>
    <t>민간위탁</t>
    <phoneticPr fontId="2" type="noConversion"/>
  </si>
  <si>
    <t>체육센터 내</t>
    <phoneticPr fontId="2" type="noConversion"/>
  </si>
  <si>
    <t>송파구</t>
    <phoneticPr fontId="2" type="noConversion"/>
  </si>
  <si>
    <t>풍납동 족구장</t>
    <phoneticPr fontId="2" type="noConversion"/>
  </si>
  <si>
    <t>1면</t>
    <phoneticPr fontId="2" type="noConversion"/>
  </si>
  <si>
    <t>성내천 족구장</t>
    <phoneticPr fontId="2" type="noConversion"/>
  </si>
  <si>
    <t>마포구</t>
    <phoneticPr fontId="2" type="noConversion"/>
  </si>
  <si>
    <t>망원유수지 풋살장</t>
    <phoneticPr fontId="2" type="noConversion"/>
  </si>
  <si>
    <t>종로구</t>
    <phoneticPr fontId="2" type="noConversion"/>
  </si>
  <si>
    <t>종로구시설관리공단</t>
  </si>
  <si>
    <t>탁구대 8</t>
    <phoneticPr fontId="2" type="noConversion"/>
  </si>
  <si>
    <t>서울</t>
    <phoneticPr fontId="2" type="noConversion"/>
  </si>
  <si>
    <t>부산</t>
    <phoneticPr fontId="2" type="noConversion"/>
  </si>
  <si>
    <t>대구</t>
    <phoneticPr fontId="2" type="noConversion"/>
  </si>
  <si>
    <t>충북</t>
    <phoneticPr fontId="2" type="noConversion"/>
  </si>
  <si>
    <t>소 계</t>
    <phoneticPr fontId="2" type="noConversion"/>
  </si>
  <si>
    <t>경남</t>
    <phoneticPr fontId="2" type="noConversion"/>
  </si>
  <si>
    <t>소 계</t>
    <phoneticPr fontId="2" type="noConversion"/>
  </si>
  <si>
    <t>천연잔디
마사토
인조잔디</t>
  </si>
  <si>
    <t>80
79
78</t>
  </si>
  <si>
    <t>120
120
119</t>
  </si>
  <si>
    <t>9,590
9,490
9,295</t>
  </si>
  <si>
    <t>1
1
1</t>
  </si>
  <si>
    <t>700
100
200</t>
  </si>
  <si>
    <t>계단식
의자식
계단식</t>
  </si>
  <si>
    <t>철근콘크리트
경량형강
데크</t>
  </si>
  <si>
    <t>2001
2001
2010</t>
  </si>
  <si>
    <t>위생환경공단축구장</t>
  </si>
  <si>
    <t>부산한경공단위생사업소</t>
  </si>
  <si>
    <t>구량공원 인조잔디운동장</t>
  </si>
  <si>
    <t>백운포체육공원
야구장</t>
  </si>
  <si>
    <t>드림볼 파크</t>
  </si>
  <si>
    <t>인조잔디 3
천연잔디 1</t>
  </si>
  <si>
    <t>금정구테니스장</t>
  </si>
  <si>
    <t>엄궁유수지
테니스장</t>
  </si>
  <si>
    <t>사상구체육회</t>
  </si>
  <si>
    <t>클레이 - 4
인조잔디-2</t>
  </si>
  <si>
    <t>2011
2015</t>
  </si>
  <si>
    <t>남부환경공단
테니스장</t>
  </si>
  <si>
    <t>수영환경공단
테니스장</t>
  </si>
  <si>
    <t>부산환경공단
서부사업소</t>
  </si>
  <si>
    <t>서부하수처리장
테니스장</t>
    <phoneticPr fontId="2" type="noConversion"/>
  </si>
  <si>
    <t>요가실,헬스장
스피닝실, 댄스실등</t>
  </si>
  <si>
    <t>위탁
(북구체육회)</t>
  </si>
  <si>
    <t>위탁
((사)신나는 사상스포츠클럽)</t>
  </si>
  <si>
    <t>(사)동래구 체육회</t>
  </si>
  <si>
    <t>반송 배수지 게이트볼장</t>
  </si>
  <si>
    <t>20 * 23</t>
  </si>
  <si>
    <t>삼락야외수영장</t>
  </si>
  <si>
    <t>구덕정</t>
  </si>
  <si>
    <t>국민체육센터 내</t>
  </si>
  <si>
    <t>풋살장</t>
  </si>
  <si>
    <t>4면</t>
  </si>
  <si>
    <t>족구장</t>
  </si>
  <si>
    <t>화명생태공원
족구장</t>
  </si>
  <si>
    <t>화명생태공원
농구장</t>
  </si>
  <si>
    <t>삼락생태공원                   족구장</t>
  </si>
  <si>
    <t>9
24</t>
  </si>
  <si>
    <t>8면
1면</t>
  </si>
  <si>
    <t>엄궁유수지
 족구장</t>
  </si>
  <si>
    <t>사상구 체육회</t>
  </si>
  <si>
    <t>삼락생태공원
농구장</t>
  </si>
  <si>
    <t>대저생태공원
농구장</t>
  </si>
  <si>
    <t>8면</t>
  </si>
  <si>
    <t>(사)동래구체육회</t>
  </si>
  <si>
    <t>송정체육공원</t>
  </si>
  <si>
    <t>5면</t>
  </si>
  <si>
    <t>반여1동게이트볼장</t>
  </si>
  <si>
    <t>반여베수부지
상부체육공원</t>
  </si>
  <si>
    <t>행복체육공원</t>
  </si>
  <si>
    <t>수영강 시민공원
족구장</t>
  </si>
  <si>
    <t>10면</t>
  </si>
  <si>
    <t>남구환경공원족구장</t>
  </si>
  <si>
    <t>부산환경공단
(남부사업소)</t>
  </si>
  <si>
    <t>동구</t>
    <phoneticPr fontId="2" type="noConversion"/>
  </si>
  <si>
    <t>박주영 축구장</t>
    <phoneticPr fontId="2" type="noConversion"/>
  </si>
  <si>
    <t>동구
(위탁:동구생활체육회)</t>
    <phoneticPr fontId="2" type="noConversion"/>
  </si>
  <si>
    <t>인조잔디</t>
    <phoneticPr fontId="2" type="noConversion"/>
  </si>
  <si>
    <t>계단식</t>
    <phoneticPr fontId="2" type="noConversion"/>
  </si>
  <si>
    <t>율하체육공원내</t>
    <phoneticPr fontId="2" type="noConversion"/>
  </si>
  <si>
    <t>서 구</t>
    <phoneticPr fontId="2" type="noConversion"/>
  </si>
  <si>
    <t>이현동 산28-5외11필지</t>
    <phoneticPr fontId="2" type="noConversion"/>
  </si>
  <si>
    <t>이현공원
다목적운동장</t>
    <phoneticPr fontId="2" type="noConversion"/>
  </si>
  <si>
    <t>서구</t>
    <phoneticPr fontId="2" type="noConversion"/>
  </si>
  <si>
    <t>2명</t>
    <phoneticPr fontId="2" type="noConversion"/>
  </si>
  <si>
    <t>토사</t>
    <phoneticPr fontId="2" type="noConversion"/>
  </si>
  <si>
    <t>철근콘크리트조</t>
    <phoneticPr fontId="2" type="noConversion"/>
  </si>
  <si>
    <t>3,200백만원</t>
    <phoneticPr fontId="2" type="noConversion"/>
  </si>
  <si>
    <t>1</t>
    <phoneticPr fontId="2" type="noConversion"/>
  </si>
  <si>
    <t>서구 비산7동 3442</t>
    <phoneticPr fontId="2" type="noConversion"/>
  </si>
  <si>
    <t>북부하수처리장
축구장</t>
    <phoneticPr fontId="2" type="noConversion"/>
  </si>
  <si>
    <t>대구환경
공단</t>
    <phoneticPr fontId="2" type="noConversion"/>
  </si>
  <si>
    <t>대구환경공단
(북부사업소)</t>
    <phoneticPr fontId="2" type="noConversion"/>
  </si>
  <si>
    <t>1명</t>
    <phoneticPr fontId="2" type="noConversion"/>
  </si>
  <si>
    <t>한국잔디</t>
    <phoneticPr fontId="2" type="noConversion"/>
  </si>
  <si>
    <t>토성식</t>
    <phoneticPr fontId="2" type="noConversion"/>
  </si>
  <si>
    <t>615백만원</t>
    <phoneticPr fontId="2" type="noConversion"/>
  </si>
  <si>
    <t>북구</t>
    <phoneticPr fontId="2" type="noConversion"/>
  </si>
  <si>
    <t>북구 조야동</t>
    <phoneticPr fontId="2" type="noConversion"/>
  </si>
  <si>
    <t>강변축구장</t>
    <phoneticPr fontId="2" type="noConversion"/>
  </si>
  <si>
    <t>대구시</t>
    <phoneticPr fontId="2" type="noConversion"/>
  </si>
  <si>
    <t>체육시설관리사무소</t>
    <phoneticPr fontId="2" type="noConversion"/>
  </si>
  <si>
    <t>양잔디 3
인조잔디 2</t>
    <phoneticPr fontId="2" type="noConversion"/>
  </si>
  <si>
    <t>간이스탠드</t>
    <phoneticPr fontId="2" type="noConversion"/>
  </si>
  <si>
    <t>4,211백만원</t>
    <phoneticPr fontId="2" type="noConversion"/>
  </si>
  <si>
    <t>639 lux</t>
    <phoneticPr fontId="2" type="noConversion"/>
  </si>
  <si>
    <t>850백만원</t>
    <phoneticPr fontId="2" type="noConversion"/>
  </si>
  <si>
    <t>신천유소년축구장</t>
    <phoneticPr fontId="2" type="noConversion"/>
  </si>
  <si>
    <t>대구환경공단
(신천사업소)</t>
    <phoneticPr fontId="2" type="noConversion"/>
  </si>
  <si>
    <t>시민운동장
다목적 유소년 축구장</t>
    <phoneticPr fontId="2" type="noConversion"/>
  </si>
  <si>
    <t>체육시설관리사무소
(위탁:대구FC)</t>
    <phoneticPr fontId="2" type="noConversion"/>
  </si>
  <si>
    <t>연암공원
축구장</t>
    <phoneticPr fontId="2" type="noConversion"/>
  </si>
  <si>
    <t>산격축구장</t>
    <phoneticPr fontId="2" type="noConversion"/>
  </si>
  <si>
    <t>수성구</t>
    <phoneticPr fontId="2" type="noConversion"/>
  </si>
  <si>
    <t>수성구 범어동 356</t>
    <phoneticPr fontId="2" type="noConversion"/>
  </si>
  <si>
    <t>수성구민운동장</t>
    <phoneticPr fontId="2" type="noConversion"/>
  </si>
  <si>
    <t>양잔디</t>
    <phoneticPr fontId="2" type="noConversion"/>
  </si>
  <si>
    <t>의자식</t>
    <phoneticPr fontId="2" type="noConversion"/>
  </si>
  <si>
    <t>2,268백만원</t>
    <phoneticPr fontId="2" type="noConversion"/>
  </si>
  <si>
    <t>1억5천만원</t>
    <phoneticPr fontId="2" type="noConversion"/>
  </si>
  <si>
    <t>3억</t>
    <phoneticPr fontId="2" type="noConversion"/>
  </si>
  <si>
    <t>수성구 노변동 422-5</t>
    <phoneticPr fontId="2" type="noConversion"/>
  </si>
  <si>
    <t>고산정수사업소
운동장</t>
    <phoneticPr fontId="2" type="noConversion"/>
  </si>
  <si>
    <t>고산정수사업소</t>
    <phoneticPr fontId="2" type="noConversion"/>
  </si>
  <si>
    <t>558백만원</t>
    <phoneticPr fontId="2" type="noConversion"/>
  </si>
  <si>
    <t>달서구</t>
    <phoneticPr fontId="2" type="noConversion"/>
  </si>
  <si>
    <t>달서구 대천동 900</t>
    <phoneticPr fontId="2" type="noConversion"/>
  </si>
  <si>
    <t>호림강나루공원
축구장</t>
    <phoneticPr fontId="2" type="noConversion"/>
  </si>
  <si>
    <t>360백만원</t>
    <phoneticPr fontId="2" type="noConversion"/>
  </si>
  <si>
    <t>성서이곡운동장
축구장</t>
    <phoneticPr fontId="2" type="noConversion"/>
  </si>
  <si>
    <t>달성군</t>
    <phoneticPr fontId="2" type="noConversion"/>
  </si>
  <si>
    <t>달성군 다사읍 매곡리 산85</t>
    <phoneticPr fontId="2" type="noConversion"/>
  </si>
  <si>
    <t>매곡정수사업소
축구장</t>
    <phoneticPr fontId="2" type="noConversion"/>
  </si>
  <si>
    <t>매곡정수사업소</t>
    <phoneticPr fontId="2" type="noConversion"/>
  </si>
  <si>
    <t>68
47</t>
    <phoneticPr fontId="2" type="noConversion"/>
  </si>
  <si>
    <t>105
75</t>
    <phoneticPr fontId="2" type="noConversion"/>
  </si>
  <si>
    <t>1,286백만원</t>
    <phoneticPr fontId="2" type="noConversion"/>
  </si>
  <si>
    <t>2</t>
    <phoneticPr fontId="2" type="noConversion"/>
  </si>
  <si>
    <t>달성군민운동장</t>
    <phoneticPr fontId="2" type="noConversion"/>
  </si>
  <si>
    <t>72
40</t>
    <phoneticPr fontId="2" type="noConversion"/>
  </si>
  <si>
    <t>110
80</t>
    <phoneticPr fontId="2" type="noConversion"/>
  </si>
  <si>
    <t>하빈 면민운동장</t>
    <phoneticPr fontId="2" type="noConversion"/>
  </si>
  <si>
    <t>논공축구장</t>
    <phoneticPr fontId="2" type="noConversion"/>
  </si>
  <si>
    <t>벤치</t>
    <phoneticPr fontId="2" type="noConversion"/>
  </si>
  <si>
    <t>다사체육공원
축구장</t>
    <phoneticPr fontId="2" type="noConversion"/>
  </si>
  <si>
    <t>가창체육공원
축구장</t>
    <phoneticPr fontId="2" type="noConversion"/>
  </si>
  <si>
    <t>화원유원지 강변축구장</t>
    <phoneticPr fontId="2" type="noConversion"/>
  </si>
  <si>
    <t>70
70</t>
    <phoneticPr fontId="2" type="noConversion"/>
  </si>
  <si>
    <t>110
95</t>
    <phoneticPr fontId="2" type="noConversion"/>
  </si>
  <si>
    <t>다사축구장</t>
    <phoneticPr fontId="2" type="noConversion"/>
  </si>
  <si>
    <t>화원명곡체육공원 다목적운동장</t>
    <phoneticPr fontId="2" type="noConversion"/>
  </si>
  <si>
    <t>화원명곡체육공원 
다목적운동장</t>
    <phoneticPr fontId="2" type="noConversion"/>
  </si>
  <si>
    <t>달성군시설관리공단</t>
    <phoneticPr fontId="2" type="noConversion"/>
  </si>
  <si>
    <t>달성종합스포츠파크 보조경기장</t>
    <phoneticPr fontId="2" type="noConversion"/>
  </si>
  <si>
    <t>달성종합스포츠파크 
보조경기장</t>
    <phoneticPr fontId="2" type="noConversion"/>
  </si>
  <si>
    <t>건설사업비는 달성종합스포츠파크 총사업비를 말함.</t>
    <phoneticPr fontId="2" type="noConversion"/>
  </si>
  <si>
    <t>하빈지구 강변축구장</t>
    <phoneticPr fontId="2" type="noConversion"/>
  </si>
  <si>
    <t>환경자원사업소 축구장</t>
    <phoneticPr fontId="2" type="noConversion"/>
  </si>
  <si>
    <t>환경자원사업소</t>
    <phoneticPr fontId="2" type="noConversion"/>
  </si>
  <si>
    <t>동 구</t>
  </si>
  <si>
    <t>북구 고성3가2</t>
  </si>
  <si>
    <t>봉무리틀야구장</t>
  </si>
  <si>
    <t>대구광역시체육시설관리사무소</t>
  </si>
  <si>
    <t>http://sports.daegu.go.kr</t>
  </si>
  <si>
    <t>체육시설관리사무소
(위탁:대구시체욱회)</t>
  </si>
  <si>
    <t>철근콘크리트슬라브</t>
  </si>
  <si>
    <t>1,597백만원</t>
  </si>
  <si>
    <t>1980∼1988</t>
  </si>
  <si>
    <t>1,760백만원</t>
  </si>
  <si>
    <t>1,000∼1,400lux</t>
  </si>
  <si>
    <t>수성구</t>
  </si>
  <si>
    <t>대구삼성라이온즈파크</t>
  </si>
  <si>
    <t>북 구</t>
  </si>
  <si>
    <t>대구시민운동장
야구장</t>
  </si>
  <si>
    <t>체육시설
관리사무소</t>
  </si>
  <si>
    <t>강변 리틀야구장</t>
  </si>
  <si>
    <t>달서구 성당동 산184</t>
  </si>
  <si>
    <t>대구 두류야구장</t>
  </si>
  <si>
    <t>두류공원
관리사무소</t>
  </si>
  <si>
    <t>1,450백만원</t>
  </si>
  <si>
    <t>1997∼1998</t>
  </si>
  <si>
    <t>하빈지구 야구장</t>
  </si>
  <si>
    <t>세천리틀야구장</t>
  </si>
  <si>
    <t>리틀야구장 2면</t>
  </si>
  <si>
    <t>세천강변야구장</t>
  </si>
  <si>
    <t>체육시설관리사무소
(위탁:대구시체육회)</t>
  </si>
  <si>
    <t>달성강변야구장</t>
  </si>
  <si>
    <t>위탁
(대구시자전거연맹)</t>
  </si>
  <si>
    <t>중 구</t>
  </si>
  <si>
    <t>달성공원 테니스장</t>
  </si>
  <si>
    <t>달성공원관리사무소</t>
  </si>
  <si>
    <t>달성공원내 위치</t>
  </si>
  <si>
    <t>동  구</t>
  </si>
  <si>
    <t>율하체육공원
테니스장</t>
  </si>
  <si>
    <t>서 구</t>
  </si>
  <si>
    <t>대구시달서구두류3동597</t>
  </si>
  <si>
    <t>대구 감삼테니스장</t>
  </si>
  <si>
    <t>대구광역시테니스협회</t>
  </si>
  <si>
    <t>서구
(위탁 : 서구체육회)</t>
  </si>
  <si>
    <t>케이칼</t>
  </si>
  <si>
    <t>61백만원</t>
  </si>
  <si>
    <t xml:space="preserve">               </t>
  </si>
  <si>
    <t>상리공원 테니스장</t>
  </si>
  <si>
    <t>상리공원 내 위치</t>
  </si>
  <si>
    <t>대구시북구구성3가2</t>
  </si>
  <si>
    <t>시민운동장
테니스장</t>
  </si>
  <si>
    <t>대구시체육시설관리사무소</t>
  </si>
  <si>
    <t>태전 테니스장</t>
  </si>
  <si>
    <t>태전공원내 위치</t>
  </si>
  <si>
    <t>연암 테니스장</t>
  </si>
  <si>
    <t>위탁
(구 생활체육협의회)</t>
  </si>
  <si>
    <t>연암공원내 위치</t>
  </si>
  <si>
    <t>신천하수처리장
테니스장</t>
  </si>
  <si>
    <t>대구환경공단</t>
  </si>
  <si>
    <t>대구환경공단
(신천사업소)</t>
  </si>
  <si>
    <t>신천사업소내</t>
  </si>
  <si>
    <t>화랑공원
테니스장</t>
  </si>
  <si>
    <t>화랑공원 내 위치</t>
  </si>
  <si>
    <t>구민테니스장</t>
  </si>
  <si>
    <t>성서소각장 테니스장</t>
  </si>
  <si>
    <t>대구환경공단
(성서사업소)</t>
  </si>
  <si>
    <t>성서사업소내</t>
  </si>
  <si>
    <t>달서구 두류3동 597</t>
  </si>
  <si>
    <t>두류 테니스장</t>
  </si>
  <si>
    <t>케미칼 6
클레이 3</t>
  </si>
  <si>
    <t>646백만원</t>
  </si>
  <si>
    <t>505백만원</t>
  </si>
  <si>
    <t>380 lux</t>
  </si>
  <si>
    <t>두류공원 내 위치</t>
  </si>
  <si>
    <t>달서구 성당동 154</t>
  </si>
  <si>
    <t>유니버시아드 테니스장</t>
  </si>
  <si>
    <t>두류공원관리사무소(625-1949)</t>
  </si>
  <si>
    <t>3,500백만원</t>
  </si>
  <si>
    <t>1,500백만원</t>
  </si>
  <si>
    <t>5천만원</t>
  </si>
  <si>
    <t>5억</t>
  </si>
  <si>
    <t>성서 이곡운동장
테니스장</t>
  </si>
  <si>
    <t>위탁
(대구시체육회)</t>
  </si>
  <si>
    <t>성서이곡운동장 내
위치</t>
  </si>
  <si>
    <t>원스톱기업지원과
(위탁:성서산업단지 관리공단)</t>
  </si>
  <si>
    <t>명곡 테니스장</t>
  </si>
  <si>
    <t>다사 테니스장</t>
  </si>
  <si>
    <t>달성 군민운동장
테니스장</t>
  </si>
  <si>
    <t>달성군민운동장
내 위치</t>
  </si>
  <si>
    <t>논공 테니스장</t>
  </si>
  <si>
    <t>논공축구장내</t>
  </si>
  <si>
    <t>환경자원사업소
테니스장</t>
  </si>
  <si>
    <t>인조잔디 2면
데코탑 3면</t>
  </si>
  <si>
    <t>다사체육공원
테니스장</t>
  </si>
  <si>
    <t>다사체육공원 내</t>
  </si>
  <si>
    <t>현풍테니스장</t>
  </si>
  <si>
    <t>달성종합스포츠파크 테니스장</t>
  </si>
  <si>
    <t>달성종합스포츠파크 
테니스장</t>
  </si>
  <si>
    <t>달성군시설관리공단</t>
  </si>
  <si>
    <t>가창체육공원
테니스장</t>
  </si>
  <si>
    <t>가창체육공원 내</t>
  </si>
  <si>
    <t>위탁
(대구시체육회)</t>
    <phoneticPr fontId="2" type="noConversion"/>
  </si>
  <si>
    <t>위탁
(대구시테니스협회)</t>
    <phoneticPr fontId="2" type="noConversion"/>
  </si>
  <si>
    <t>달성군
(위탁:달성군시설관리공단)</t>
    <phoneticPr fontId="2" type="noConversion"/>
  </si>
  <si>
    <t>아양아트센터
체육관</t>
  </si>
  <si>
    <t>동구문화재단</t>
  </si>
  <si>
    <t>핸드볼,농구,배구,배드민턴,탁구,미니축구</t>
  </si>
  <si>
    <t>25m×15m,
유아풀(159.39㎡)</t>
  </si>
  <si>
    <t>에어로빅장
무도장</t>
  </si>
  <si>
    <t>강동문화체육센터</t>
  </si>
  <si>
    <t>위탁
(동구생활체육회)</t>
  </si>
  <si>
    <t>599.04
(350)</t>
  </si>
  <si>
    <t>31.2×19.2
(25×14)</t>
  </si>
  <si>
    <t>농구,배구,배드민턴,탁구,프리테니스</t>
  </si>
  <si>
    <t>19×33×10m</t>
  </si>
  <si>
    <t>농구,배구,
배드민턴,족구</t>
  </si>
  <si>
    <t>대불스포츠센터</t>
  </si>
  <si>
    <t>북구
위탁(북구생활체육회)</t>
  </si>
  <si>
    <t>475
1157</t>
  </si>
  <si>
    <t>21.6×22×3.5(H)
27.2×42.5×14(H)</t>
  </si>
  <si>
    <t>배드민턴, 농구, 배구, 탁구, 프리테니스 요가</t>
  </si>
  <si>
    <t>사무실, 관람석</t>
  </si>
  <si>
    <t>수성구 청소년수련관
체육관</t>
  </si>
  <si>
    <t>위탁
(마하야나불교문화원)</t>
  </si>
  <si>
    <t>29×19×8m</t>
  </si>
  <si>
    <t>청소년수련관</t>
  </si>
  <si>
    <t>수성국민체육센터</t>
  </si>
  <si>
    <t>43×34×11m</t>
  </si>
  <si>
    <t>농구,배구,탁구,
배드민턴</t>
  </si>
  <si>
    <t>관람석,,다목적강좌실,체력측정실,샤워실,사무실,무대</t>
  </si>
  <si>
    <t>위탁
(시설관리공단)</t>
  </si>
  <si>
    <t>24×48×8m</t>
  </si>
  <si>
    <t>6,000백만원</t>
  </si>
  <si>
    <t>3,000백만원</t>
  </si>
  <si>
    <t>대구 청소년수련원
체육관</t>
  </si>
  <si>
    <t>위탁
((재)대구카톨릭청소년회)</t>
  </si>
  <si>
    <t>34×22×10m</t>
  </si>
  <si>
    <t>청소년수련원</t>
  </si>
  <si>
    <t>달서구 청소년수련관
체육관</t>
  </si>
  <si>
    <t>위탁(마하야나
불교문화원)</t>
  </si>
  <si>
    <t>30×21×10m</t>
  </si>
  <si>
    <t>달구벌 종합스포츠센터
체육관</t>
  </si>
  <si>
    <t>위탁(사회복지법인
전석복지재단)</t>
  </si>
  <si>
    <t>24×36×10m</t>
  </si>
  <si>
    <t>25m×13m
유아풀(46.2㎡)</t>
  </si>
  <si>
    <t>소체육실</t>
  </si>
  <si>
    <t>성서산업단지 다목적체육관</t>
  </si>
  <si>
    <t>원스톱기업지원과
(위탁:성서산업단지관리공단)</t>
  </si>
  <si>
    <t>40.6×71.1×14.6m</t>
  </si>
  <si>
    <t>농구, 배구,
배드민턴</t>
  </si>
  <si>
    <t>세미나실, 탁구장,
선수대기실, 샤워실</t>
  </si>
  <si>
    <t>달성군 청소년센터
체육관</t>
  </si>
  <si>
    <t>위탁
(달성복지재단)</t>
  </si>
  <si>
    <t>20×32.4×8m</t>
  </si>
  <si>
    <t>달성군 국민체육센터</t>
  </si>
  <si>
    <t>25m×6레인
유아풀장(65㎡)</t>
  </si>
  <si>
    <t>사무실, 운동지도자실,
다목적실</t>
  </si>
  <si>
    <t>화랑교 밑 게이트볼장</t>
  </si>
  <si>
    <t>동구청</t>
  </si>
  <si>
    <t>16*22</t>
  </si>
  <si>
    <t>마사토2 
인조잔디1</t>
  </si>
  <si>
    <t>달성종합스포츠파크 
전천후게이트볼장</t>
  </si>
  <si>
    <t>게이트블</t>
  </si>
  <si>
    <t>성서 실내게이트볼장</t>
  </si>
  <si>
    <t>35*45</t>
  </si>
  <si>
    <t>동구 신암동 664-21</t>
  </si>
  <si>
    <t>아양아트센터
실내수영장</t>
  </si>
  <si>
    <t>동구
(위탁:동구문화재단)</t>
  </si>
  <si>
    <t>문화체육회관내</t>
  </si>
  <si>
    <t>서구
(위탁:함께하는 마음 재단)</t>
  </si>
  <si>
    <t>청소년수련관내</t>
  </si>
  <si>
    <t>`</t>
  </si>
  <si>
    <t>청소년회관내</t>
  </si>
  <si>
    <t>성당동169-1</t>
  </si>
  <si>
    <t>두류 수영장</t>
  </si>
  <si>
    <t>체육시설관리사무소
(위탁:시설관리공단)</t>
  </si>
  <si>
    <t>일반시민</t>
  </si>
  <si>
    <t>5,060백만원</t>
  </si>
  <si>
    <t>240백만원</t>
  </si>
  <si>
    <t>두류공원내</t>
  </si>
  <si>
    <t>본동 산37-5</t>
  </si>
  <si>
    <t>384백만원</t>
  </si>
  <si>
    <t>웃는얼굴수영장</t>
  </si>
  <si>
    <t>위탁
(개인)</t>
  </si>
  <si>
    <t>센터 내(명칭변경)</t>
  </si>
  <si>
    <t>성서운동장
수영장</t>
  </si>
  <si>
    <t>달서구 청소년수련관
수영장</t>
  </si>
  <si>
    <t>위탁
(마하야나 불교문화원)</t>
  </si>
  <si>
    <t>근로자종합복지회관
수영장</t>
  </si>
  <si>
    <t>위탁
(한국노총)</t>
  </si>
  <si>
    <t>근로자종합복지관내 수영장</t>
  </si>
  <si>
    <t>달구벌 종합스포츠센터
수영장</t>
  </si>
  <si>
    <t>장애인복지과
(위탁:전석복지재단)</t>
  </si>
  <si>
    <t>달구벌종합스포츠
센터 내</t>
  </si>
  <si>
    <t>대구학생문화센터
수영장</t>
  </si>
  <si>
    <t>교육청</t>
  </si>
  <si>
    <t>대구학생문화센터</t>
  </si>
  <si>
    <t>학생문화센터 내</t>
  </si>
  <si>
    <t>여성문화복지센터
수영장</t>
  </si>
  <si>
    <t>여성복지센터내</t>
  </si>
  <si>
    <t>달성문화센터수영장</t>
  </si>
  <si>
    <t>13
4</t>
  </si>
  <si>
    <t>6
2</t>
  </si>
  <si>
    <t>323
64</t>
  </si>
  <si>
    <t>달성문화센터 내</t>
  </si>
  <si>
    <t>서재문화체육센터 수영장</t>
  </si>
  <si>
    <t>대구</t>
  </si>
  <si>
    <t>북   구</t>
  </si>
  <si>
    <t>고성3가 2</t>
  </si>
  <si>
    <t>대구실내빙상장</t>
  </si>
  <si>
    <t>체육시설관리사무소
(위탁:시설공단)</t>
  </si>
  <si>
    <t>의자식
(이동식)</t>
  </si>
  <si>
    <t>2,135백만원</t>
  </si>
  <si>
    <t>시민운동장내</t>
  </si>
  <si>
    <t>금호강 물놀이장</t>
  </si>
  <si>
    <t>X-게임장</t>
  </si>
  <si>
    <t>율하
체육공원내</t>
  </si>
  <si>
    <t>강변파크골프장</t>
  </si>
  <si>
    <t>50
90</t>
  </si>
  <si>
    <t>150
170</t>
  </si>
  <si>
    <t>시민생활스포츠센터</t>
  </si>
  <si>
    <t>인공암벽등반장</t>
  </si>
  <si>
    <t>대구체육공원 내 위치</t>
  </si>
  <si>
    <t>청소년수련관운동장
풋살경기장</t>
  </si>
  <si>
    <t>경기장1면
바닥:인조잔디</t>
  </si>
  <si>
    <t>성서산업단지 
체육시설 내 풋살장</t>
  </si>
  <si>
    <t>환경자원사업소
배드민턴장</t>
  </si>
  <si>
    <t>환경자원사업소
족구장</t>
  </si>
  <si>
    <t>환경자원사업소
파크골프장</t>
  </si>
  <si>
    <t>화원파크골프장</t>
  </si>
  <si>
    <t>인천대공원사업소</t>
  </si>
  <si>
    <t>중구국민체육센터 축구장</t>
  </si>
  <si>
    <t>중구 시설관리공단</t>
  </si>
  <si>
    <t>트랙 레인 3</t>
  </si>
  <si>
    <t>영종영마루공원 축구장</t>
  </si>
  <si>
    <t>축구장,풋살장,
트렉 레인 3</t>
  </si>
  <si>
    <t>인천축구전용경기장</t>
  </si>
  <si>
    <t>㈜인천유나이티드</t>
  </si>
  <si>
    <t>게단식</t>
  </si>
  <si>
    <t>트랙 레인6, 농구장
족구장, 풋살장</t>
  </si>
  <si>
    <t>게이트볼장, 족구장, 테니스장</t>
  </si>
  <si>
    <t>영흥면 종합운동장</t>
  </si>
  <si>
    <t>다목적구장</t>
  </si>
  <si>
    <t>대청면 종합운동장</t>
  </si>
  <si>
    <t>승기잔디구장</t>
  </si>
  <si>
    <t>위탁
(㈜인천유나이티드)</t>
  </si>
  <si>
    <t>가좌테니스장</t>
  </si>
  <si>
    <t>위탁
(인천서구청)</t>
  </si>
  <si>
    <t>마사토 6</t>
  </si>
  <si>
    <t>청사2부지 테니스장</t>
  </si>
  <si>
    <t>마사토 3</t>
  </si>
  <si>
    <t>월디테니스장</t>
  </si>
  <si>
    <t>중구생활체육회</t>
  </si>
  <si>
    <t>그라운드
스카이코트</t>
  </si>
  <si>
    <t>열우물 테니스,
스쿼시경기장</t>
  </si>
  <si>
    <t>주적체육공원 테니스장</t>
  </si>
  <si>
    <t>논현포대근린공원 테니스장</t>
  </si>
  <si>
    <t>강화 실내테니스장</t>
  </si>
  <si>
    <t>우레탄 4</t>
  </si>
  <si>
    <t>강서 테니스장</t>
  </si>
  <si>
    <t>우레탄 2</t>
  </si>
  <si>
    <t>덕적면 종합운동장 내 위치</t>
  </si>
  <si>
    <t>영흥면 체육시설 테니스장</t>
  </si>
  <si>
    <t>영흥 종합운동장 내 위치</t>
  </si>
  <si>
    <t>계양테니스장</t>
  </si>
  <si>
    <t>케미칼  6</t>
  </si>
  <si>
    <t>위탁
(계양구 체육회)</t>
  </si>
  <si>
    <t>3</t>
    <phoneticPr fontId="2" type="noConversion"/>
  </si>
  <si>
    <t xml:space="preserve"> </t>
    <phoneticPr fontId="2" type="noConversion"/>
  </si>
  <si>
    <t>시설관리공단</t>
    <phoneticPr fontId="2" type="noConversion"/>
  </si>
  <si>
    <t>4</t>
    <phoneticPr fontId="2" type="noConversion"/>
  </si>
  <si>
    <t>계산국민체육센터</t>
  </si>
  <si>
    <t>22×39×9m</t>
  </si>
  <si>
    <t>계산고양골체육관</t>
  </si>
  <si>
    <t>위탁
(계양구체육회)</t>
  </si>
  <si>
    <t>30×26×8.6
18.8×16×4.4</t>
  </si>
  <si>
    <t>배드민턴
탁구</t>
  </si>
  <si>
    <t>궁도장
반코트농구장</t>
  </si>
  <si>
    <t>계양체육관</t>
  </si>
  <si>
    <t>휘트니스센터,
헬스장</t>
  </si>
  <si>
    <t>효성체육문화센터</t>
  </si>
  <si>
    <t>19.5×45,
14.2×9</t>
  </si>
  <si>
    <t>GX 프로그램 강습실
북카페, 헬스장, 문화교실</t>
  </si>
  <si>
    <t>핸드볼,농구,
배구,배드민턴</t>
  </si>
  <si>
    <t>25m×15m
15m×7m</t>
  </si>
  <si>
    <t>스포츠교실,문화
청소년실,주민생활시설</t>
  </si>
  <si>
    <t>남촌 다목적 체육센터</t>
  </si>
  <si>
    <t>화장실, 사무실</t>
  </si>
  <si>
    <t>부평국민체육센터</t>
  </si>
  <si>
    <t>체력측정실</t>
  </si>
  <si>
    <t>부평구다목적
실내체육관</t>
  </si>
  <si>
    <t>39.5ⅹ22.5</t>
  </si>
  <si>
    <t>에어로빅장(207㎡)</t>
  </si>
  <si>
    <t>중구시설관리공단</t>
  </si>
  <si>
    <t>헬스, 실내골프연습</t>
  </si>
  <si>
    <t>25m×22m</t>
  </si>
  <si>
    <t>다목적체육관</t>
  </si>
  <si>
    <t>검단복지회관
체육관</t>
  </si>
  <si>
    <t>24×18×9.6
24×15×9.6</t>
  </si>
  <si>
    <t>배드민턴,농구,
에어로빅</t>
  </si>
  <si>
    <t>24m×13m</t>
  </si>
  <si>
    <t>헬스장,복지회관</t>
  </si>
  <si>
    <t>서구청소년수련관
체육관</t>
  </si>
  <si>
    <t>14×7×10
10×7×10</t>
  </si>
  <si>
    <t>탁구, 포켓볼</t>
  </si>
  <si>
    <t>25m×13m
12m×5m</t>
  </si>
  <si>
    <t>실내외활동장,
공연장</t>
  </si>
  <si>
    <t>30×20×12</t>
  </si>
  <si>
    <t>농구,배드민턴,
검도,탁구</t>
  </si>
  <si>
    <t>에어로빅,헬스장</t>
  </si>
  <si>
    <t>서부여성회관</t>
  </si>
  <si>
    <t>에어로빅,요가</t>
  </si>
  <si>
    <t>에어로빅,요가,댄스등</t>
  </si>
  <si>
    <t>강화문화체육센터</t>
  </si>
  <si>
    <t>농구,배드민턴,탁구</t>
  </si>
  <si>
    <t>15×28</t>
  </si>
  <si>
    <t>배드민턴, 농구, 볼링</t>
  </si>
  <si>
    <t>볼링장,
소공연연습장</t>
  </si>
  <si>
    <t>남동국민체육센터</t>
  </si>
  <si>
    <t>남동구
도시관리공단</t>
  </si>
  <si>
    <t>30x23x9m</t>
  </si>
  <si>
    <t>에어로빅장,헬스장,
무도장</t>
  </si>
  <si>
    <t>인천시청소년수련관
체육관</t>
  </si>
  <si>
    <t>농구,배드민턴,
탁구</t>
  </si>
  <si>
    <t>25m×16m</t>
  </si>
  <si>
    <t>수영, 헬스,요가
에어로빅,공연장</t>
  </si>
  <si>
    <t>서창동 다목적 
체육센터</t>
  </si>
  <si>
    <t>화장실, 사무실 등</t>
  </si>
  <si>
    <t>옹진국민체육센터</t>
  </si>
  <si>
    <t>배드민턴,농구,배구</t>
  </si>
  <si>
    <t>다목적실,화장실,사무실 등</t>
  </si>
  <si>
    <t>실내게이트볼경기장</t>
  </si>
  <si>
    <t>20×15×16</t>
  </si>
  <si>
    <t>휴게실,사무실, 
배드민턴장</t>
  </si>
  <si>
    <t>중구노인복지관 게이트볼장</t>
  </si>
  <si>
    <t>중구노인복지관</t>
  </si>
  <si>
    <t>막구조</t>
  </si>
  <si>
    <t>영종복합청사내 게이트볼장</t>
  </si>
  <si>
    <t>영종동주민센터</t>
  </si>
  <si>
    <t>영마루공원 게이트볼장</t>
  </si>
  <si>
    <t>22×15</t>
  </si>
  <si>
    <t>다남게이트볼장</t>
  </si>
  <si>
    <t>미후홀공원
게이트볼경기장</t>
  </si>
  <si>
    <t>22×18</t>
  </si>
  <si>
    <t>구월 게이트볼장</t>
  </si>
  <si>
    <t>위탁
(남동구게이트볼연합회)</t>
  </si>
  <si>
    <t>하도리실내게이트볼장</t>
  </si>
  <si>
    <t>대룡리실내게이트볼장</t>
  </si>
  <si>
    <t>망월리실내게이트볼장</t>
  </si>
  <si>
    <t>동막리 실내게이트볼장</t>
  </si>
  <si>
    <t>내가 실내게이트볼장</t>
  </si>
  <si>
    <t>교동 여성게이트볼장</t>
  </si>
  <si>
    <t>양사 전천후 게이트볼장</t>
  </si>
  <si>
    <t>장봉게이트볼장</t>
  </si>
  <si>
    <t>진촌게이트볼장</t>
  </si>
  <si>
    <t>남포게이트볼장</t>
  </si>
  <si>
    <t>대청게이트볼장</t>
  </si>
  <si>
    <t>문갑게이트볼장</t>
  </si>
  <si>
    <t>영흥게이트볼장</t>
  </si>
  <si>
    <t>선재게이트볼장</t>
  </si>
  <si>
    <t>시도게이트볼장</t>
  </si>
  <si>
    <t>연평게이트볼장</t>
  </si>
  <si>
    <t>덕적(서포리)게이트볼장</t>
  </si>
  <si>
    <t>덕적(진리)게이트볼장</t>
  </si>
  <si>
    <t>송현 배수지
인라인스케이트장</t>
  </si>
  <si>
    <t>동춘인라인롤러경기장</t>
  </si>
  <si>
    <t>부평1배수지
인라인롤러장</t>
  </si>
  <si>
    <t>유수지
인라인롤러장</t>
  </si>
  <si>
    <t>검단배수지
인라인스케이트장</t>
  </si>
  <si>
    <t>연희배수지
인라인스케이트장</t>
  </si>
  <si>
    <t>석남배수지
인라인스케이트장</t>
  </si>
  <si>
    <t>수봉궁도장</t>
  </si>
  <si>
    <t>인천시체육회</t>
  </si>
  <si>
    <t>계산고양골체육관 궁도장</t>
  </si>
  <si>
    <t>다남동 국궁장</t>
  </si>
  <si>
    <t>계양구(450-5113)</t>
  </si>
  <si>
    <t>www.gyeyang.go.kr</t>
  </si>
  <si>
    <t>연수정</t>
  </si>
  <si>
    <t>생활체육협의회(819-4200)</t>
  </si>
  <si>
    <t>위탁
(연수구생활체육회)</t>
  </si>
  <si>
    <t>배드민턴장</t>
  </si>
  <si>
    <t>X게임장</t>
  </si>
  <si>
    <t>남수정</t>
  </si>
  <si>
    <t>www.grandpark.net</t>
  </si>
  <si>
    <t>남호정</t>
  </si>
  <si>
    <t>위탁(궁도협회)</t>
  </si>
  <si>
    <t>서무정</t>
  </si>
  <si>
    <t>김미현 골프월드</t>
  </si>
  <si>
    <t>중구국민체육센터 
골프연습장</t>
  </si>
  <si>
    <t>연평 골프연습장</t>
  </si>
  <si>
    <t>백령 골프연습장</t>
  </si>
  <si>
    <t>남동아시아드
럭비경기장</t>
  </si>
  <si>
    <t>강화아시아드
BMX경기장</t>
  </si>
  <si>
    <t>진촌풋살장</t>
  </si>
  <si>
    <t>사곶풋살장</t>
  </si>
  <si>
    <t>대청풋살장</t>
  </si>
  <si>
    <t>소청풋살장</t>
  </si>
  <si>
    <t>등대공원 배드민턴장</t>
  </si>
  <si>
    <t>연평 배드민턴장</t>
  </si>
  <si>
    <t>소청다목적구장</t>
  </si>
  <si>
    <t>연희크리켓경기장</t>
  </si>
  <si>
    <t>장수배수지 
파크골프장</t>
  </si>
  <si>
    <t xml:space="preserve"> 동구</t>
  </si>
  <si>
    <t>용산생활체육시설
인조잔디구장</t>
  </si>
  <si>
    <t>상무시민공원
종합운동장</t>
  </si>
  <si>
    <t>덕흥동 영산강둔치
축구장</t>
  </si>
  <si>
    <t>위탁
(서구생활체육협의회)</t>
  </si>
  <si>
    <t>풍암생활체육공원 축구장</t>
  </si>
  <si>
    <t>영산강둔치
축구장</t>
  </si>
  <si>
    <t>일곡근린공원
인조잔디구장</t>
  </si>
  <si>
    <t>문화근린공원
인조잔디구장</t>
  </si>
  <si>
    <t>산동교 친수지구
축구장</t>
  </si>
  <si>
    <t>첨단체육공원
축구장</t>
  </si>
  <si>
    <t>북구종합운동장
축구장</t>
  </si>
  <si>
    <t>광주 지방공무원 교육원
축구장</t>
  </si>
  <si>
    <t>광주광역시
지방공무원교육원</t>
  </si>
  <si>
    <t>풍영 체육시설단지
축구장</t>
  </si>
  <si>
    <t>하남공원
인조잔디 축구장</t>
  </si>
  <si>
    <t>첨단종합운동장
축구장</t>
  </si>
  <si>
    <t>송정1교구장</t>
  </si>
  <si>
    <t>광산구시설관리공단</t>
  </si>
  <si>
    <t>용동공원 인조잔디 축구장</t>
  </si>
  <si>
    <t>운남체육시설단지 축구장</t>
  </si>
  <si>
    <t>보라매축구공원</t>
  </si>
  <si>
    <t>하남스포츠파크 축구장</t>
  </si>
  <si>
    <t>위탁
(광산구시설관리공단)</t>
  </si>
  <si>
    <t>덕흥동 영산강둔치 야구장</t>
  </si>
  <si>
    <t>위탁
(서구생활체육회)</t>
  </si>
  <si>
    <t>660백만원</t>
  </si>
  <si>
    <t>1983년</t>
  </si>
  <si>
    <t>1988년</t>
  </si>
  <si>
    <t>1개소</t>
  </si>
  <si>
    <t xml:space="preserve"> 무등야구장 </t>
  </si>
  <si>
    <t>U대회 경기전 관람석 4,072석(외야) 철거</t>
  </si>
  <si>
    <t>광주-기아챔피언스필드</t>
  </si>
  <si>
    <t>기아타이거즈</t>
  </si>
  <si>
    <t>북구종합운동장
야구장</t>
  </si>
  <si>
    <t>첨단종합운동장
야구장</t>
  </si>
  <si>
    <t>2009
2013</t>
  </si>
  <si>
    <t>52
347</t>
  </si>
  <si>
    <t>운남생활체육시설단지
야구장</t>
  </si>
  <si>
    <t xml:space="preserve">동구 </t>
  </si>
  <si>
    <t>용산 정구장</t>
  </si>
  <si>
    <t>위탁
(동구청)</t>
  </si>
  <si>
    <t>용산 테니스장</t>
  </si>
  <si>
    <t>풍암동</t>
  </si>
  <si>
    <t>염주 테니스장</t>
  </si>
  <si>
    <t>시체육회(372-6411)</t>
  </si>
  <si>
    <t>1,600백만원</t>
  </si>
  <si>
    <t>월드컵경기장 내
위치</t>
  </si>
  <si>
    <t>전전후테니스장</t>
  </si>
  <si>
    <t>풍암생활체육공원
정구장1</t>
  </si>
  <si>
    <t>풍암생활체육공원
정구장2</t>
  </si>
  <si>
    <t>상무시민공원
테니스장</t>
  </si>
  <si>
    <t>봉선동</t>
  </si>
  <si>
    <t>봉선 테니스장</t>
  </si>
  <si>
    <t>클레이2,
인조잔디2</t>
  </si>
  <si>
    <t>진월국제테니스장</t>
  </si>
  <si>
    <t>중흥동</t>
  </si>
  <si>
    <t>중흥 정구장</t>
  </si>
  <si>
    <t>첨단체육공원
테니스장</t>
  </si>
  <si>
    <t>위탁
(북구생활체육회)</t>
  </si>
  <si>
    <t>우산근린공원
테니스장</t>
  </si>
  <si>
    <t>위탁
(88테니스연합회)</t>
  </si>
  <si>
    <t>중외공원
테니스장</t>
  </si>
  <si>
    <t>광주시립미술관</t>
  </si>
  <si>
    <t>송정근린공원
테니스장</t>
  </si>
  <si>
    <t>첨단 테니스장</t>
  </si>
  <si>
    <t>풍영체육시설단지 
정구장</t>
  </si>
  <si>
    <t>월곡공원테니스장</t>
  </si>
  <si>
    <t>안청공원테니스장</t>
  </si>
  <si>
    <t>화정동</t>
  </si>
  <si>
    <t>염주 종합체육관</t>
  </si>
  <si>
    <t>핸드볼, 농구, 배드민턴,
탁구, 배구</t>
  </si>
  <si>
    <t>5,116백만원</t>
  </si>
  <si>
    <t>2,800백만원</t>
  </si>
  <si>
    <t>3개소</t>
  </si>
  <si>
    <t>전구방식</t>
  </si>
  <si>
    <t>월드컵경기장
포함</t>
  </si>
  <si>
    <t>빛고을 체육관</t>
  </si>
  <si>
    <t>배구, 농구, 핸드볼</t>
  </si>
  <si>
    <t>350백만원</t>
  </si>
  <si>
    <t>광주여대시립유니버시아드체육관</t>
  </si>
  <si>
    <t>위탁
((학)송강학원)</t>
  </si>
  <si>
    <t>배구, 농구, 핸드볼,탁구,배드민턴,리듬체조</t>
  </si>
  <si>
    <t>지하1층 체력단련실</t>
  </si>
  <si>
    <t>동구청소년수련관
체육관</t>
  </si>
  <si>
    <t>위탁
(맥지청소년사회교육원)</t>
  </si>
  <si>
    <t>31×20×9m</t>
  </si>
  <si>
    <t>농구, 배구</t>
  </si>
  <si>
    <t>2867백만원</t>
  </si>
  <si>
    <t>1500백만원</t>
  </si>
  <si>
    <t>3750백만원</t>
  </si>
  <si>
    <t>문화취미교실</t>
  </si>
  <si>
    <t>동구문화센터
체육관</t>
  </si>
  <si>
    <t>30×19m</t>
  </si>
  <si>
    <t>소공연장,문화취미교실,   동아리방</t>
  </si>
  <si>
    <t>25m×14m</t>
  </si>
  <si>
    <t>1,725백만원</t>
  </si>
  <si>
    <t>취미체육교실</t>
  </si>
  <si>
    <t>월드컵경기장
내 위치</t>
  </si>
  <si>
    <t>서구문화센터
체육관</t>
  </si>
  <si>
    <t>위탁
(YMCA)</t>
  </si>
  <si>
    <t>13.7×15×11m</t>
  </si>
  <si>
    <t>요가,에어로빅</t>
  </si>
  <si>
    <t>서구 국민체육센터</t>
  </si>
  <si>
    <t>농구, 배드민턴</t>
  </si>
  <si>
    <t>에어로빅,체력단련장 
헬스클럽,체력측정실</t>
  </si>
  <si>
    <t>광주광역시체육회관</t>
  </si>
  <si>
    <t>43×24×15.6m</t>
  </si>
  <si>
    <t>훈련장, 스쿼시장, 합숙소, 사무실 등</t>
  </si>
  <si>
    <t>광주광역시장애인국민체육센터</t>
  </si>
  <si>
    <t>위탁
(광주시장애인체육회)</t>
  </si>
  <si>
    <t>37.55×24.20×17.4m</t>
  </si>
  <si>
    <t>배구, 농구 ,배드민턴, 보치아</t>
  </si>
  <si>
    <t>훈련장, 합숙소, 체력측정실 등</t>
  </si>
  <si>
    <t>빛고을노인건강타운
체육관</t>
  </si>
  <si>
    <t>(재)빛고을노인재단</t>
  </si>
  <si>
    <t>탁구,농구,
배드민턴</t>
  </si>
  <si>
    <t>남구다목적체육관</t>
  </si>
  <si>
    <t>위탁
(송원스포츠클럽)</t>
  </si>
  <si>
    <t>수영장,다목적강당,
헬스장 등</t>
  </si>
  <si>
    <t>에어로빅,레슬링연습장,
편의시설</t>
  </si>
  <si>
    <t>청소년수련관
체육관</t>
  </si>
  <si>
    <t>(사)한국청소년
인권센터</t>
  </si>
  <si>
    <t>28×32×12m</t>
  </si>
  <si>
    <t>농구,배드민턴</t>
  </si>
  <si>
    <t>공연장, 프로그램실,
청소년상담복지센터</t>
  </si>
  <si>
    <t>북구 국민체육센터</t>
  </si>
  <si>
    <t>전  남
대학교</t>
  </si>
  <si>
    <t>전남대스포츠센터</t>
  </si>
  <si>
    <t>16×27m</t>
  </si>
  <si>
    <t>배드민턴, 배구</t>
  </si>
  <si>
    <t>체력측정실
다목적실</t>
  </si>
  <si>
    <t>장애인종합복지관
체육관</t>
  </si>
  <si>
    <t>위탁((사)광주
장애인총연합회)</t>
  </si>
  <si>
    <t>22.5×41.6×11m</t>
  </si>
  <si>
    <t>배구,농구,
배드민턴</t>
  </si>
  <si>
    <t>18m×4레인</t>
  </si>
  <si>
    <t>만남의 광장</t>
  </si>
  <si>
    <t>동림 다목적체육관</t>
  </si>
  <si>
    <t>43.4×26.4×13.75m</t>
  </si>
  <si>
    <t>배구,탁구,
배드민턴 등</t>
  </si>
  <si>
    <t>사무실, 탈의실, 샤워실</t>
  </si>
  <si>
    <t>북구태봉생활체육관</t>
  </si>
  <si>
    <t>위탁(북구생활체육회)</t>
  </si>
  <si>
    <t>19.5×28.×9.3m</t>
  </si>
  <si>
    <t>배구,탁구,농구
배드민턴 등</t>
  </si>
  <si>
    <t>빛고을국민체육센터</t>
  </si>
  <si>
    <t>31×21×9m</t>
  </si>
  <si>
    <t>핸드볼,농구,배구,
수영장,헬스장</t>
  </si>
  <si>
    <t>4755백만원</t>
  </si>
  <si>
    <t>1000백만원</t>
  </si>
  <si>
    <t>건강관리센터
주민생활시설</t>
  </si>
  <si>
    <t>첨단 실내배드민턴장(신관)</t>
  </si>
  <si>
    <t>60×20×10m</t>
  </si>
  <si>
    <t>13.4×6.1×11m</t>
  </si>
  <si>
    <t>샤워실,탈의실</t>
  </si>
  <si>
    <t>첨단 전천후게이트볼장</t>
  </si>
  <si>
    <t>학동</t>
  </si>
  <si>
    <t>동구문화센터
수영장</t>
  </si>
  <si>
    <t>(사)삼동청소년회</t>
  </si>
  <si>
    <t>시민 및 학생</t>
  </si>
  <si>
    <t>동구국민체육센터 수영장</t>
  </si>
  <si>
    <t>위탁
(사)열린세상</t>
  </si>
  <si>
    <t>광주 실내수영장</t>
  </si>
  <si>
    <t>광주광역시도시공사(374-9165)</t>
  </si>
  <si>
    <t>위탁
(도시공사)</t>
  </si>
  <si>
    <t>21명</t>
  </si>
  <si>
    <t>시민 및 대표선수</t>
  </si>
  <si>
    <t>5*12*0.6H, 60㎡</t>
  </si>
  <si>
    <t>6,284백만원</t>
  </si>
  <si>
    <t>4,000백만원</t>
  </si>
  <si>
    <t>LED</t>
  </si>
  <si>
    <t>56㎡</t>
  </si>
  <si>
    <t>스포츠댄스교실</t>
  </si>
  <si>
    <t>72㎡</t>
  </si>
  <si>
    <t>임대</t>
  </si>
  <si>
    <t>치평동</t>
  </si>
  <si>
    <t>여성발전센터 수영장</t>
  </si>
  <si>
    <t>민간위탁</t>
  </si>
  <si>
    <t xml:space="preserve"> 72㎡</t>
  </si>
  <si>
    <t>6,442백만원</t>
  </si>
  <si>
    <t>남구 청소년수련관
수영장</t>
  </si>
  <si>
    <t>위탁
(송원대학교산학협력단)</t>
  </si>
  <si>
    <t>빛고을노인건강타운
수영장</t>
  </si>
  <si>
    <t>(재)빛고을노인복지재단</t>
  </si>
  <si>
    <t>북구 건강복지타운
(우산수영징)</t>
  </si>
  <si>
    <t>위탁                             (사)꿈과도전</t>
  </si>
  <si>
    <t>광주장애인종합복지관
수영장</t>
  </si>
  <si>
    <t>(사)광주장애인
총연합회</t>
  </si>
  <si>
    <t>1,485백만원</t>
  </si>
  <si>
    <t>복지관내</t>
  </si>
  <si>
    <t>빛고을국민체육센터
수영장</t>
  </si>
  <si>
    <t>남부대시립국제수영장</t>
  </si>
  <si>
    <t>위탁
((학)우암학원)</t>
  </si>
  <si>
    <t>수완 인라인롤러경기장</t>
  </si>
  <si>
    <t>금속혼합물
도료</t>
  </si>
  <si>
    <t>스텐드식</t>
  </si>
  <si>
    <t>첨단 인라인스케이트장</t>
  </si>
  <si>
    <t>관덕정</t>
  </si>
  <si>
    <t>광주시체육회(671-8383)</t>
  </si>
  <si>
    <t>60백만원</t>
  </si>
  <si>
    <t>무등정</t>
  </si>
  <si>
    <t>위탁
(북구 궁도협회)</t>
  </si>
  <si>
    <t>송무정</t>
  </si>
  <si>
    <t>광산구궁도협회(941-0098)</t>
  </si>
  <si>
    <t>2,250백만원</t>
  </si>
  <si>
    <t>상무시민
공원내</t>
  </si>
  <si>
    <t>덕흥동 시각장애인
축구장</t>
  </si>
  <si>
    <t>염주파크골프장</t>
  </si>
  <si>
    <t>장애인 탁구팀
전용훈련장</t>
  </si>
  <si>
    <t>역도훈련장</t>
  </si>
  <si>
    <t>위탁
(시체육회)</t>
  </si>
  <si>
    <t>북구 첨단론볼장</t>
  </si>
  <si>
    <t>위탁
(장애인총연합회)</t>
  </si>
  <si>
    <t>북구종합운동장
족구장</t>
  </si>
  <si>
    <t>각화1교하부
체육공간 족구장</t>
  </si>
  <si>
    <t>각화1교하부
체육공간 풋살장</t>
  </si>
  <si>
    <t>첨단대상파크골프장</t>
  </si>
  <si>
    <t>첨단종합운동장 소프트볼장(3면)</t>
  </si>
  <si>
    <t>서구 체육회</t>
  </si>
  <si>
    <t>위탁
(대승테크)</t>
  </si>
  <si>
    <t>위탁
(서구테니스협회)</t>
  </si>
  <si>
    <t>위탁
(서구체육회)</t>
  </si>
  <si>
    <t>송강체육관</t>
  </si>
  <si>
    <t>위탁
(서구 체육회)</t>
  </si>
  <si>
    <t>동구국민체육센터</t>
  </si>
  <si>
    <t>요가,댄스스포츠</t>
  </si>
  <si>
    <t>핸드볼,농구,
배구배드민턴</t>
  </si>
  <si>
    <t>위탁
(안은정))</t>
  </si>
  <si>
    <t>도마실국민체육센터</t>
  </si>
  <si>
    <t>36×22m</t>
  </si>
  <si>
    <t>배드민턴장, 탁구장</t>
  </si>
  <si>
    <t>위탁
(유성구체육회)</t>
  </si>
  <si>
    <t>동구 국민체육센터</t>
  </si>
  <si>
    <t>유아풀 68㎡포함</t>
  </si>
  <si>
    <t>부지면적 한밭
주경기장 포함</t>
  </si>
  <si>
    <t>위탁
(대전청소년교육연구원)</t>
  </si>
  <si>
    <t>위탁
(사회복지법인 미동)</t>
  </si>
  <si>
    <t>위탁
(안은정)</t>
  </si>
  <si>
    <t>위탁
(목상동주민복지원원회)</t>
  </si>
  <si>
    <t>위탁(대한궁도협회
대전시지회 무덕정)</t>
  </si>
  <si>
    <t>갑천 고수부지 내 
우드볼장</t>
  </si>
  <si>
    <t>도안문화공원 풋살장</t>
  </si>
  <si>
    <t>위탁(유성구체육회)</t>
  </si>
  <si>
    <t>외삼여가녹지 풋살장</t>
  </si>
  <si>
    <t>지수체육공원풋살장</t>
  </si>
  <si>
    <t>세종시</t>
  </si>
  <si>
    <t>칠금동 509-95</t>
  </si>
  <si>
    <t>조치원체육공원
축구장</t>
  </si>
  <si>
    <t>세종시시설관리사업소</t>
  </si>
  <si>
    <t>본부석(스텐드)</t>
  </si>
  <si>
    <t>전의 생활체육공원
축구장</t>
  </si>
  <si>
    <t>한솔동 축구장</t>
  </si>
  <si>
    <t>미호천야구장
(세종제1야구장)</t>
  </si>
  <si>
    <t>세종시
(시설관리사업소)</t>
  </si>
  <si>
    <t>세종야구장(SJ야구장) 
/ 한글공원</t>
  </si>
  <si>
    <t>세종시
(치수방제과)</t>
  </si>
  <si>
    <t>조치원체육공원
테니스장</t>
  </si>
  <si>
    <t>하드5</t>
  </si>
  <si>
    <t>금남 주민자치센터
테니스장</t>
  </si>
  <si>
    <t>슈퍼클레이</t>
  </si>
  <si>
    <t>전의생활체육공원
테니스장</t>
  </si>
  <si>
    <t>소정테니스장</t>
  </si>
  <si>
    <t>수질복원센터 테니스장
(가람동)</t>
  </si>
  <si>
    <t xml:space="preserve">연기군 조치원읍 신흥리380 </t>
  </si>
  <si>
    <t>세종시민 체육관</t>
  </si>
  <si>
    <t>세종시 
시설관리사업소</t>
  </si>
  <si>
    <t>핸드볼,배구,
배드민턴,농구,탁구</t>
  </si>
  <si>
    <t>단풍나무
후로링</t>
  </si>
  <si>
    <t>조치원 배드민턴장</t>
  </si>
  <si>
    <t>부강 생활체육관</t>
  </si>
  <si>
    <t>농어민문화체육센터</t>
  </si>
  <si>
    <t>세종시 시설관리사업소</t>
  </si>
  <si>
    <t>20×36×11m</t>
  </si>
  <si>
    <t>배드민턴,농구,
배구</t>
  </si>
  <si>
    <t>시민체육관
보조 체육시설</t>
  </si>
  <si>
    <t>30×18(2층)
30×14(1층)</t>
  </si>
  <si>
    <t>검도,태권도,탁구,
에어로빅,복싱</t>
  </si>
  <si>
    <t>1-2생활권 복합커뮤니티센터 스포츠센터</t>
  </si>
  <si>
    <t>42×32</t>
  </si>
  <si>
    <t>배드민턴,
배구,농구</t>
  </si>
  <si>
    <t>25mx6레인</t>
  </si>
  <si>
    <t>에어로빅시설</t>
  </si>
  <si>
    <t>1-4생활권 복합커뮤니티센터(도담동)</t>
  </si>
  <si>
    <t>세종시 도담동</t>
  </si>
  <si>
    <t>배드민턴,
배구</t>
  </si>
  <si>
    <t>동사무소,노인복지시설,보육시설,지역아동센터,도서관,문화의집</t>
  </si>
  <si>
    <t>1-5생활권 복합커뮤니티센터(어진동)</t>
  </si>
  <si>
    <t>세종시 행정도시지원과</t>
  </si>
  <si>
    <t>42×34</t>
  </si>
  <si>
    <t>주민센터,노인복지시설,문화의집,도서관,지역아동센터,마을회관</t>
  </si>
  <si>
    <t>1-3생활권 복합커뮤니티센터(종촌동)</t>
  </si>
  <si>
    <t>세종시 종촌동</t>
  </si>
  <si>
    <t>42×35</t>
  </si>
  <si>
    <t>배드민턴, 탁구, 배구,농구</t>
  </si>
  <si>
    <t>죽림리(실내)게이트볼장</t>
  </si>
  <si>
    <t>연동면 게이트볼장</t>
  </si>
  <si>
    <t>신대 게이트볼장</t>
  </si>
  <si>
    <t>봉암  게이트볼장</t>
  </si>
  <si>
    <t>연기면  게이트볼장</t>
  </si>
  <si>
    <t>금남면 게이트볼장</t>
  </si>
  <si>
    <t>전의면 게이트볼장</t>
  </si>
  <si>
    <t>전동면  게이트볼장</t>
  </si>
  <si>
    <t>소정면  게이트볼장</t>
  </si>
  <si>
    <t>부강면  게이트볼장</t>
  </si>
  <si>
    <t>도계(장기)게이트볼장</t>
  </si>
  <si>
    <t>용현게이트볼장</t>
  </si>
  <si>
    <t>도담동 게이트볼장</t>
  </si>
  <si>
    <t>세종시 아름동</t>
  </si>
  <si>
    <t>방축동 22-5</t>
  </si>
  <si>
    <t>세종 국민체육센터 수영장</t>
  </si>
  <si>
    <t>세종시
교육청</t>
  </si>
  <si>
    <t>국민생활관(041-540-2591)</t>
  </si>
  <si>
    <t>asan.chungnam.kr</t>
  </si>
  <si>
    <t>세종시 평생교육연구원</t>
  </si>
  <si>
    <t>직장체육팀(수영)</t>
  </si>
  <si>
    <t>철근콘크리트식</t>
  </si>
  <si>
    <t>전동 시설관리사업소 
수영장</t>
  </si>
  <si>
    <t>한솔중학교 수영장</t>
  </si>
  <si>
    <t>한솔중학교 내</t>
  </si>
  <si>
    <t>1-2생활권 아름동 스포츠센터 수영장</t>
  </si>
  <si>
    <t>아름동 복합커뮤니티센터 내</t>
  </si>
  <si>
    <t>고복야외수영장</t>
  </si>
  <si>
    <t>놀이풀 4조
(4각2조, 원형2조)</t>
  </si>
  <si>
    <t>조천변 인라인스케이트장</t>
  </si>
  <si>
    <t>세종시
시설관리사업소</t>
  </si>
  <si>
    <t>칼라아스콘</t>
  </si>
  <si>
    <t>아름 인라인스케이트장</t>
  </si>
  <si>
    <t>어진인라인스케이트장</t>
  </si>
  <si>
    <t>종촌인라인스케이트장</t>
  </si>
  <si>
    <t>고운인라인스케이트장</t>
  </si>
  <si>
    <t>세종보 인라인스케이트장</t>
  </si>
  <si>
    <t>세종시 치수방제과</t>
  </si>
  <si>
    <t>관운정</t>
  </si>
  <si>
    <t>소정국궁장</t>
  </si>
  <si>
    <t>동운정</t>
  </si>
  <si>
    <t>세종시 조치원읍</t>
  </si>
  <si>
    <t>아름동 클라이밍
(인공암벽)</t>
  </si>
  <si>
    <t>아름동 파크골프장</t>
  </si>
  <si>
    <t>인조잔디 1면</t>
  </si>
  <si>
    <t>인조잔디 1면
천연잔디 1면</t>
  </si>
  <si>
    <t>세종</t>
    <phoneticPr fontId="2" type="noConversion"/>
  </si>
  <si>
    <t>수원시</t>
  </si>
  <si>
    <t xml:space="preserve"> 조원동 775-1</t>
  </si>
  <si>
    <t>수원종합운동장
주경기장</t>
  </si>
  <si>
    <t>수원시종합운동장관리사무소</t>
  </si>
  <si>
    <t>stadium.suwon.ne.kr</t>
  </si>
  <si>
    <t>위탁
(수원시시설관리공단)</t>
  </si>
  <si>
    <t>삼성 프로2군, 수원시청 축구단</t>
  </si>
  <si>
    <t>lux</t>
  </si>
  <si>
    <t xml:space="preserve">조명탑6개소, </t>
  </si>
  <si>
    <t>가평생활체육테니스협회</t>
  </si>
  <si>
    <t>성남시</t>
  </si>
  <si>
    <t>성남동 3110번지</t>
  </si>
  <si>
    <t>성남종합운동장</t>
  </si>
  <si>
    <t>종합운동장관리사무소
(729-5870)</t>
  </si>
  <si>
    <t>cans21.net</t>
  </si>
  <si>
    <t>성남도시개발공사</t>
  </si>
  <si>
    <t>일화축구단</t>
  </si>
  <si>
    <t>야탑동 486번지</t>
  </si>
  <si>
    <t>탄천종합운동장</t>
  </si>
  <si>
    <t>성남시시설관리공단
(725-7100)</t>
  </si>
  <si>
    <t>http//simc.or.kr</t>
  </si>
  <si>
    <t>성남시 중고등부 육상대표부</t>
  </si>
  <si>
    <t>고양시</t>
  </si>
  <si>
    <t>대화동 2320번지</t>
  </si>
  <si>
    <t>고양종합운동장</t>
  </si>
  <si>
    <t>고양시시설관리공단
(929-4800)</t>
  </si>
  <si>
    <t>고양도시관리공사</t>
  </si>
  <si>
    <t>천연탄성고무</t>
  </si>
  <si>
    <t>고양종합운동장
보조경기장</t>
  </si>
  <si>
    <t>부지 및 사업비는 
고양종합운동장 포함</t>
  </si>
  <si>
    <t>덕양 별무리경기장</t>
  </si>
  <si>
    <t>부천시</t>
  </si>
  <si>
    <t>춘의동8번지일원</t>
  </si>
  <si>
    <t>부천종합운동장</t>
  </si>
  <si>
    <t>부천시시설관리공단</t>
  </si>
  <si>
    <t>SK프로축구팀</t>
  </si>
  <si>
    <t>몬도</t>
  </si>
  <si>
    <t>RC및SRC</t>
  </si>
  <si>
    <t>1500lux</t>
  </si>
  <si>
    <t>크레이, 50석,조명탑2,관리실</t>
  </si>
  <si>
    <t>보조경기장</t>
  </si>
  <si>
    <t>부천시설관리공단</t>
  </si>
  <si>
    <t>보조경기장, 테니스장 13면</t>
  </si>
  <si>
    <t>마평동 703</t>
  </si>
  <si>
    <t>용인종합운동장</t>
  </si>
  <si>
    <t>용인시시설관리공단
(329-3401)</t>
  </si>
  <si>
    <t>www.yonginsisul.or.kr</t>
  </si>
  <si>
    <t>용인시육상직장경기부</t>
  </si>
  <si>
    <t>용인시시설관리공단(329-3401)</t>
  </si>
  <si>
    <t>배구장 1면</t>
  </si>
  <si>
    <t>죽전동 1003-235번지일원</t>
  </si>
  <si>
    <t>수지레스피아</t>
  </si>
  <si>
    <t>L90m, 600*4단</t>
  </si>
  <si>
    <t>테니스장4면, 농구장1면,
게이트볼장2면</t>
  </si>
  <si>
    <t>안산시</t>
  </si>
  <si>
    <t>단원구 화랑로 260</t>
  </si>
  <si>
    <t>와~스타디움</t>
  </si>
  <si>
    <t>위탁
안산도시공사</t>
  </si>
  <si>
    <t>주경기장
보조경기장</t>
  </si>
  <si>
    <t>안양시</t>
  </si>
  <si>
    <t xml:space="preserve">  비산3동 1023번지 </t>
  </si>
  <si>
    <t>안양종합운동장
주경기장</t>
  </si>
  <si>
    <t>시설관리공단(389-5215)</t>
  </si>
  <si>
    <t>http://www.ansi.or.kr</t>
  </si>
  <si>
    <t>市소속육상선수, LG축구단</t>
  </si>
  <si>
    <t>1개소(L=12.35m, B=6.45m)</t>
  </si>
  <si>
    <t>이패동 일원</t>
  </si>
  <si>
    <t>남양주시 종합운동장
보조경기장</t>
  </si>
  <si>
    <t>남양주시 공보체육과
(590-4511)</t>
  </si>
  <si>
    <t>남양주 도시공사</t>
  </si>
  <si>
    <t>일반 동호회</t>
  </si>
  <si>
    <t>의자식,토성잔디</t>
  </si>
  <si>
    <t>640lux</t>
  </si>
  <si>
    <t>크레이, 218석(계단식),조명탑12,관리실</t>
  </si>
  <si>
    <t>의정부시 체육로90</t>
  </si>
  <si>
    <t>의정부종합운동장
주경기장</t>
  </si>
  <si>
    <t>체육시설관리사무소
(828-4621)</t>
  </si>
  <si>
    <t>http://www.ui4u.net/city/html/
division/division08_02.html</t>
  </si>
  <si>
    <t>의정부시시설관리공단</t>
  </si>
  <si>
    <t>R.C조</t>
  </si>
  <si>
    <t>1(L:10.24m, H:7.68m)</t>
  </si>
  <si>
    <t>800lux</t>
  </si>
  <si>
    <t>경기장면적 11,455㎡</t>
  </si>
  <si>
    <t>평택시</t>
  </si>
  <si>
    <t>합정동 249</t>
  </si>
  <si>
    <t>소사벌레포츠타운
종합운동장</t>
  </si>
  <si>
    <t>평택시체육시설
운영사업소
031)659-4921</t>
  </si>
  <si>
    <t>www.pyongta.go.kr</t>
  </si>
  <si>
    <t xml:space="preserve">평택시 </t>
  </si>
  <si>
    <t>청북면 후사리 265-1</t>
  </si>
  <si>
    <t>평택 서부 공설운동장</t>
  </si>
  <si>
    <t>시흥시</t>
  </si>
  <si>
    <t>금정동 871번지</t>
  </si>
  <si>
    <t>정왕동
육상경기장</t>
  </si>
  <si>
    <t>군포시 청소년과 
체육시설팀(031-390-0418)</t>
  </si>
  <si>
    <t>http://www.gunpo21.net/</t>
  </si>
  <si>
    <t>군포시민,군포시청 육상부</t>
  </si>
  <si>
    <t>584㎡</t>
  </si>
  <si>
    <t>인조단지</t>
  </si>
  <si>
    <t>멀리뛰기장</t>
  </si>
  <si>
    <t>216㎡</t>
  </si>
  <si>
    <t>개방</t>
  </si>
  <si>
    <t>옥구공원
걷기 트랙</t>
  </si>
  <si>
    <t>화성시</t>
  </si>
  <si>
    <t>향남읍 향남로 470</t>
  </si>
  <si>
    <t>화성종합경기타운
주경기장</t>
  </si>
  <si>
    <t>화성도시공사</t>
  </si>
  <si>
    <t>향남읍 행정리 478</t>
  </si>
  <si>
    <t>도원체육공원 
인조잔디구장</t>
  </si>
  <si>
    <t>반송동 59</t>
  </si>
  <si>
    <t>동탄센트럴파크 
인조잔디구장</t>
  </si>
  <si>
    <t>화성종합경기타운
보조경기장</t>
  </si>
  <si>
    <t>부지면적, 사업비는 화성종합
경기타운 주경기장 포함</t>
  </si>
  <si>
    <t>광명시</t>
  </si>
  <si>
    <t>노온사동 2-1번지</t>
  </si>
  <si>
    <t>노온정수장
 다목적운동장</t>
  </si>
  <si>
    <t>파주시</t>
  </si>
  <si>
    <t xml:space="preserve">금능동 186-5 </t>
  </si>
  <si>
    <t>파주스타디움
(공설운동장)</t>
  </si>
  <si>
    <t>테니스장5면
궁도장 1면 등</t>
  </si>
  <si>
    <t>파주스타디움
(보조경기장)</t>
  </si>
  <si>
    <t>운정건강공원1</t>
  </si>
  <si>
    <t>탄성고무</t>
  </si>
  <si>
    <t>군포시</t>
  </si>
  <si>
    <t>시민체육광장
운동장</t>
  </si>
  <si>
    <t>복합생활스포츠타운
운동장</t>
  </si>
  <si>
    <t>복합탄성고무</t>
  </si>
  <si>
    <t>직선8
곡선6</t>
  </si>
  <si>
    <t>경안동 109</t>
  </si>
  <si>
    <t>광주시 공설운동장</t>
  </si>
  <si>
    <t>광주시민</t>
  </si>
  <si>
    <t>테니스</t>
  </si>
  <si>
    <t>광주시테니스협회</t>
  </si>
  <si>
    <t>광주시배드민턴협회</t>
  </si>
  <si>
    <t>광주시게이트볼협회</t>
  </si>
  <si>
    <t>테니스장 4, 배드민턴장 3, 
게이트볼장 1</t>
  </si>
  <si>
    <t>김포시</t>
  </si>
  <si>
    <t>사우동 290</t>
  </si>
  <si>
    <t>김포시 종합운동장</t>
  </si>
  <si>
    <t>김포시시설관리공단</t>
  </si>
  <si>
    <t>위탁
(김포도시공사)</t>
  </si>
  <si>
    <t>쳔연탄성고무</t>
  </si>
  <si>
    <t>조명탑4,관리실</t>
  </si>
  <si>
    <t>금파테니스클럽</t>
  </si>
  <si>
    <t>테니스장 3면</t>
  </si>
  <si>
    <t>이천시</t>
  </si>
  <si>
    <t>부발읍 무촌리 52-16외</t>
  </si>
  <si>
    <t>이천시 종합운동장</t>
  </si>
  <si>
    <t>체육시설관리사무소
(644-2671)</t>
  </si>
  <si>
    <t>이천상무</t>
  </si>
  <si>
    <t>1, (1200*730)</t>
  </si>
  <si>
    <t>크레이, 관리실</t>
  </si>
  <si>
    <t>통합관리</t>
  </si>
  <si>
    <t>크레이</t>
  </si>
  <si>
    <t>테니스장 3면
족구장 2면.정구장5면</t>
  </si>
  <si>
    <t>이천훈련원 대운동장</t>
  </si>
  <si>
    <t>대한장애인
체육회</t>
  </si>
  <si>
    <t>대한장애인체육회</t>
  </si>
  <si>
    <t>탄성포장재</t>
  </si>
  <si>
    <t>축구장 1면</t>
  </si>
  <si>
    <t>안성시</t>
  </si>
  <si>
    <t>보개면 양복리 210</t>
  </si>
  <si>
    <t>안성시 종합운동장</t>
  </si>
  <si>
    <t>안성시 시설관리공단
(676-2773)</t>
  </si>
  <si>
    <t>http://asimc.or.kr/</t>
  </si>
  <si>
    <t>시민 등</t>
  </si>
  <si>
    <t>양주시</t>
  </si>
  <si>
    <t>고덕체육공원</t>
  </si>
  <si>
    <t>백석읍 오산리 
239-3번지 일원</t>
  </si>
  <si>
    <t>백석생활체육공원</t>
  </si>
  <si>
    <t>군내면 구읍리 691</t>
  </si>
  <si>
    <t>포천종합운동장</t>
  </si>
  <si>
    <t xml:space="preserve"> 주민자치과 
(530-8079)</t>
  </si>
  <si>
    <t>4명</t>
  </si>
  <si>
    <t>포천시민</t>
  </si>
  <si>
    <t xml:space="preserve">조명탑 4개, </t>
  </si>
  <si>
    <t>포천시테니스협회</t>
  </si>
  <si>
    <t>씨름장</t>
  </si>
  <si>
    <t>비가림시설 설치</t>
  </si>
  <si>
    <t>씨름장 1면</t>
  </si>
  <si>
    <t>오산동 49</t>
  </si>
  <si>
    <t>오산시종합운동장</t>
  </si>
  <si>
    <t>osan.go.kr</t>
  </si>
  <si>
    <t>배구장 1, 족구장 1,
배드민턴1</t>
  </si>
  <si>
    <t>하남시</t>
  </si>
  <si>
    <t>하남종합운동장
주경기장</t>
  </si>
  <si>
    <t>하남도시공사</t>
  </si>
  <si>
    <t>여주시</t>
  </si>
  <si>
    <t>여주시 월송동 1
 (영릉로 123)</t>
  </si>
  <si>
    <t>여주종합운동장</t>
  </si>
  <si>
    <t>여주군민</t>
  </si>
  <si>
    <t>군테니스협회</t>
  </si>
  <si>
    <t>대신체육공원</t>
  </si>
  <si>
    <t>누락 추가</t>
  </si>
  <si>
    <t xml:space="preserve">여주시 </t>
  </si>
  <si>
    <t>강천체육공원</t>
  </si>
  <si>
    <t>흥천체육공원</t>
  </si>
  <si>
    <t>금사체육공원</t>
  </si>
  <si>
    <t>산북체육공원</t>
  </si>
  <si>
    <t>북내체육공원</t>
  </si>
  <si>
    <t>오학체육공원</t>
  </si>
  <si>
    <t>능서체육공원</t>
  </si>
  <si>
    <t>가남체육공원</t>
  </si>
  <si>
    <t>동두천시</t>
  </si>
  <si>
    <t>생연동 70</t>
  </si>
  <si>
    <t>동두천시 종합운동장</t>
  </si>
  <si>
    <t>동두천시시설사업소</t>
  </si>
  <si>
    <t>크레이,조명탑4</t>
  </si>
  <si>
    <t>동두천시테니스협회</t>
  </si>
  <si>
    <t>축구 보조구장</t>
  </si>
  <si>
    <t>시설사업소</t>
  </si>
  <si>
    <t>과천시</t>
  </si>
  <si>
    <t>관  문  동 3</t>
  </si>
  <si>
    <t>관문체육공원
운동장</t>
  </si>
  <si>
    <t>과천시시설관리공단</t>
  </si>
  <si>
    <t>citizenshall.or.kr</t>
  </si>
  <si>
    <t>23명</t>
  </si>
  <si>
    <t>대  관</t>
  </si>
  <si>
    <t>1.2m</t>
  </si>
  <si>
    <t>목재계단식</t>
  </si>
  <si>
    <t>4 (1000W x 6개)</t>
  </si>
  <si>
    <t>30 lux</t>
  </si>
  <si>
    <t>조명탑2 (1000W x 2개)</t>
  </si>
  <si>
    <t>과천시 시설관리공단</t>
  </si>
  <si>
    <t>농  구  장</t>
  </si>
  <si>
    <t>배  구  장</t>
  </si>
  <si>
    <t>테 니 스 장</t>
  </si>
  <si>
    <t>조명탑3 (400W x 12개)</t>
  </si>
  <si>
    <t>가평군</t>
  </si>
  <si>
    <t>가평읍 대곡리 320번지</t>
  </si>
  <si>
    <t>가평종합운동장</t>
  </si>
  <si>
    <t>문화체육시설담당
(580~2765)</t>
  </si>
  <si>
    <t>www.ga21.net</t>
  </si>
  <si>
    <t>대교캉카루여자 축구팀</t>
  </si>
  <si>
    <t>계단식+토성잔디</t>
  </si>
  <si>
    <t>연천군</t>
  </si>
  <si>
    <t>연천읍 옥산리 320</t>
  </si>
  <si>
    <t>연천공설운동장</t>
  </si>
  <si>
    <t>시설관리공단(834-9585)</t>
  </si>
  <si>
    <t>전곡초중고학교육상부</t>
  </si>
  <si>
    <t>크레이, 10석,조명탑3</t>
  </si>
  <si>
    <t>연천군시설관리공단</t>
  </si>
  <si>
    <t>게이트볼연합회</t>
  </si>
  <si>
    <t>클레이,조명탑1</t>
  </si>
  <si>
    <t>보조축구장 2, 게이트볼장 4,
 족구장 2, 농구장 2</t>
  </si>
  <si>
    <t xml:space="preserve">연천읍 문화로 150 </t>
  </si>
  <si>
    <t>연천공설운동장 
보조트랙</t>
  </si>
  <si>
    <t>주 경기장에 포함</t>
  </si>
  <si>
    <t>수원시</t>
    <phoneticPr fontId="2" type="noConversion"/>
  </si>
  <si>
    <t xml:space="preserve"> 우만동 228</t>
    <phoneticPr fontId="2" type="noConversion"/>
  </si>
  <si>
    <t>수원월드컵경기장
주경기장</t>
    <phoneticPr fontId="2" type="noConversion"/>
  </si>
  <si>
    <t>경기도,        수원시</t>
    <phoneticPr fontId="2" type="noConversion"/>
  </si>
  <si>
    <t>월드컵경기장
관리재단</t>
    <phoneticPr fontId="2" type="noConversion"/>
  </si>
  <si>
    <t>천연잔디</t>
    <phoneticPr fontId="2" type="noConversion"/>
  </si>
  <si>
    <t>좌석접이식</t>
    <phoneticPr fontId="2" type="noConversion"/>
  </si>
  <si>
    <t>P.C</t>
    <phoneticPr fontId="2" type="noConversion"/>
  </si>
  <si>
    <t>2(248등)</t>
    <phoneticPr fontId="2" type="noConversion"/>
  </si>
  <si>
    <t>2,000lux</t>
    <phoneticPr fontId="2" type="noConversion"/>
  </si>
  <si>
    <t>수원시</t>
    <phoneticPr fontId="2" type="noConversion"/>
  </si>
  <si>
    <t>수원월드컵경기장
보조경기장(천연잔디)</t>
    <phoneticPr fontId="2" type="noConversion"/>
  </si>
  <si>
    <t>경기도,        수원시</t>
    <phoneticPr fontId="2" type="noConversion"/>
  </si>
  <si>
    <t>월드컵경기장
관리재단</t>
    <phoneticPr fontId="2" type="noConversion"/>
  </si>
  <si>
    <t>천연잔디</t>
    <phoneticPr fontId="2" type="noConversion"/>
  </si>
  <si>
    <t>좌판고정식</t>
    <phoneticPr fontId="2" type="noConversion"/>
  </si>
  <si>
    <t>철근콘크리트조</t>
    <phoneticPr fontId="2" type="noConversion"/>
  </si>
  <si>
    <t>6(88등)</t>
    <phoneticPr fontId="2" type="noConversion"/>
  </si>
  <si>
    <t>500lux</t>
    <phoneticPr fontId="2" type="noConversion"/>
  </si>
  <si>
    <t>주경기장 포함</t>
    <phoneticPr fontId="2" type="noConversion"/>
  </si>
  <si>
    <t>수원월드컵경기장
연습경기장(한국잔디)</t>
    <phoneticPr fontId="2" type="noConversion"/>
  </si>
  <si>
    <t>경기도,        수원시</t>
    <phoneticPr fontId="2" type="noConversion"/>
  </si>
  <si>
    <t>벤치식</t>
    <phoneticPr fontId="2" type="noConversion"/>
  </si>
  <si>
    <t>철근콘크리트조</t>
    <phoneticPr fontId="2" type="noConversion"/>
  </si>
  <si>
    <t>6(130등)</t>
    <phoneticPr fontId="2" type="noConversion"/>
  </si>
  <si>
    <t xml:space="preserve"> 우만동 228</t>
    <phoneticPr fontId="2" type="noConversion"/>
  </si>
  <si>
    <t>수원월드컵경기장
인조1경기장</t>
    <phoneticPr fontId="2" type="noConversion"/>
  </si>
  <si>
    <t>경량철골</t>
    <phoneticPr fontId="2" type="noConversion"/>
  </si>
  <si>
    <t xml:space="preserve"> 우만동 228</t>
    <phoneticPr fontId="2" type="noConversion"/>
  </si>
  <si>
    <t>좌판고정식</t>
    <phoneticPr fontId="2" type="noConversion"/>
  </si>
  <si>
    <t>R.C+철골</t>
    <phoneticPr fontId="2" type="noConversion"/>
  </si>
  <si>
    <t>4(32등)</t>
    <phoneticPr fontId="2" type="noConversion"/>
  </si>
  <si>
    <t>2,00lux</t>
    <phoneticPr fontId="2" type="noConversion"/>
  </si>
  <si>
    <t>주경기장 포함</t>
    <phoneticPr fontId="2" type="noConversion"/>
  </si>
  <si>
    <t>조원동 775-1</t>
    <phoneticPr fontId="2" type="noConversion"/>
  </si>
  <si>
    <t>수원종합운동장
보조구장</t>
    <phoneticPr fontId="2" type="noConversion"/>
  </si>
  <si>
    <t>위탁
(수원시시설관리공단)</t>
    <phoneticPr fontId="2" type="noConversion"/>
  </si>
  <si>
    <t>계단의자식</t>
    <phoneticPr fontId="2" type="noConversion"/>
  </si>
  <si>
    <t>철근콘크리트</t>
    <phoneticPr fontId="2" type="noConversion"/>
  </si>
  <si>
    <t>1개소(3.9mx1.5m)</t>
    <phoneticPr fontId="2" type="noConversion"/>
  </si>
  <si>
    <t>1,000lux</t>
    <phoneticPr fontId="2" type="noConversion"/>
  </si>
  <si>
    <t>송죽동 305-1</t>
    <phoneticPr fontId="2" type="noConversion"/>
  </si>
  <si>
    <t>만석
인조잔디구장</t>
    <phoneticPr fontId="2" type="noConversion"/>
  </si>
  <si>
    <t>위  탁
(수원시축구협회)</t>
    <phoneticPr fontId="2" type="noConversion"/>
  </si>
  <si>
    <t>-</t>
    <phoneticPr fontId="2" type="noConversion"/>
  </si>
  <si>
    <t>테니스장</t>
    <phoneticPr fontId="2" type="noConversion"/>
  </si>
  <si>
    <t>클레이</t>
    <phoneticPr fontId="2" type="noConversion"/>
  </si>
  <si>
    <t>강상면사무소</t>
    <phoneticPr fontId="2" type="noConversion"/>
  </si>
  <si>
    <t>게이트볼구장</t>
    <phoneticPr fontId="2" type="noConversion"/>
  </si>
  <si>
    <t>토사</t>
    <phoneticPr fontId="2" type="noConversion"/>
  </si>
  <si>
    <t>강상면사무소</t>
    <phoneticPr fontId="2" type="noConversion"/>
  </si>
  <si>
    <t>수원시</t>
    <phoneticPr fontId="2" type="noConversion"/>
  </si>
  <si>
    <t>서둔동 259-5</t>
    <phoneticPr fontId="2" type="noConversion"/>
  </si>
  <si>
    <t>여기산
인조잔디구장</t>
    <phoneticPr fontId="2" type="noConversion"/>
  </si>
  <si>
    <t>위  탁
(수원시축구협회)</t>
    <phoneticPr fontId="2" type="noConversion"/>
  </si>
  <si>
    <t>인조잔디</t>
    <phoneticPr fontId="2" type="noConversion"/>
  </si>
  <si>
    <t>계단의자식</t>
    <phoneticPr fontId="2" type="noConversion"/>
  </si>
  <si>
    <t>-</t>
    <phoneticPr fontId="2" type="noConversion"/>
  </si>
  <si>
    <t>lux</t>
    <phoneticPr fontId="2" type="noConversion"/>
  </si>
  <si>
    <t>고색동 917</t>
    <phoneticPr fontId="2" type="noConversion"/>
  </si>
  <si>
    <t>지방산업단지
인조잔디구장</t>
    <phoneticPr fontId="2" type="noConversion"/>
  </si>
  <si>
    <t>수원시</t>
    <phoneticPr fontId="2" type="noConversion"/>
  </si>
  <si>
    <t>위  탁
(경기수원중소기업협회)</t>
    <phoneticPr fontId="2" type="noConversion"/>
  </si>
  <si>
    <t>인조잔디</t>
    <phoneticPr fontId="2" type="noConversion"/>
  </si>
  <si>
    <t>벤치식</t>
    <phoneticPr fontId="2" type="noConversion"/>
  </si>
  <si>
    <t>-</t>
    <phoneticPr fontId="2" type="noConversion"/>
  </si>
  <si>
    <t>원천동 산89외40필지</t>
    <phoneticPr fontId="2" type="noConversion"/>
  </si>
  <si>
    <t>영흥
인조잔디구장</t>
    <phoneticPr fontId="2" type="noConversion"/>
  </si>
  <si>
    <t>위  탁
(수원시축구협회)</t>
    <phoneticPr fontId="2" type="noConversion"/>
  </si>
  <si>
    <t>계단의자식</t>
    <phoneticPr fontId="2" type="noConversion"/>
  </si>
  <si>
    <t>화성시 송산동 91</t>
    <phoneticPr fontId="2" type="noConversion"/>
  </si>
  <si>
    <t>화산체육공원
축구장</t>
    <phoneticPr fontId="2" type="noConversion"/>
  </si>
  <si>
    <t>수원시</t>
    <phoneticPr fontId="2" type="noConversion"/>
  </si>
  <si>
    <t>위탁
(수원시시설관리공단)</t>
    <phoneticPr fontId="2" type="noConversion"/>
  </si>
  <si>
    <t>인조잔디</t>
    <phoneticPr fontId="2" type="noConversion"/>
  </si>
  <si>
    <t>-</t>
    <phoneticPr fontId="2" type="noConversion"/>
  </si>
  <si>
    <t>매탄동 811</t>
    <phoneticPr fontId="2" type="noConversion"/>
  </si>
  <si>
    <t>매탄
인조잔디구장</t>
    <phoneticPr fontId="2" type="noConversion"/>
  </si>
  <si>
    <t>위탁                        (수원시체육회)</t>
    <phoneticPr fontId="2" type="noConversion"/>
  </si>
  <si>
    <t>계단의자식</t>
    <phoneticPr fontId="2" type="noConversion"/>
  </si>
  <si>
    <t>성남시</t>
    <phoneticPr fontId="2" type="noConversion"/>
  </si>
  <si>
    <t>중원구 제일로 60</t>
    <phoneticPr fontId="2" type="noConversion"/>
  </si>
  <si>
    <t>성남종합운동장
보조경기장 인조잔디구장</t>
    <phoneticPr fontId="2" type="noConversion"/>
  </si>
  <si>
    <t>경기도,        성남시</t>
    <phoneticPr fontId="2" type="noConversion"/>
  </si>
  <si>
    <t>성남도시개발공사</t>
    <phoneticPr fontId="2" type="noConversion"/>
  </si>
  <si>
    <t>좌판고정식</t>
    <phoneticPr fontId="2" type="noConversion"/>
  </si>
  <si>
    <t>2(248등)</t>
    <phoneticPr fontId="2" type="noConversion"/>
  </si>
  <si>
    <t>2,000lux</t>
    <phoneticPr fontId="2" type="noConversion"/>
  </si>
  <si>
    <t>성남종합운동장
부지내 위치</t>
    <phoneticPr fontId="2" type="noConversion"/>
  </si>
  <si>
    <t>성남시</t>
    <phoneticPr fontId="2" type="noConversion"/>
  </si>
  <si>
    <t>중원구 금광동 산9번지</t>
    <phoneticPr fontId="2" type="noConversion"/>
  </si>
  <si>
    <t>황송공원
인조잔디구장</t>
    <phoneticPr fontId="2" type="noConversion"/>
  </si>
  <si>
    <t>계단식</t>
    <phoneticPr fontId="2" type="noConversion"/>
  </si>
  <si>
    <t>6(88등)</t>
    <phoneticPr fontId="2" type="noConversion"/>
  </si>
  <si>
    <t>500lux</t>
    <phoneticPr fontId="2" type="noConversion"/>
  </si>
  <si>
    <t>중원구 여수동 7-15</t>
    <phoneticPr fontId="2" type="noConversion"/>
  </si>
  <si>
    <t>탄천변 제1체육공원
인조잔디 축구장</t>
    <phoneticPr fontId="2" type="noConversion"/>
  </si>
  <si>
    <t>고양시</t>
    <phoneticPr fontId="2" type="noConversion"/>
  </si>
  <si>
    <t>백석동 1233</t>
    <phoneticPr fontId="2" type="noConversion"/>
  </si>
  <si>
    <t>백석공원 근린공원
축구장</t>
    <phoneticPr fontId="2" type="noConversion"/>
  </si>
  <si>
    <t>고양도시관리공사</t>
    <phoneticPr fontId="2" type="noConversion"/>
  </si>
  <si>
    <t>부지는 체육관에
 포함</t>
    <phoneticPr fontId="2" type="noConversion"/>
  </si>
  <si>
    <t>고양시</t>
    <phoneticPr fontId="2" type="noConversion"/>
  </si>
  <si>
    <t>중산동 1565</t>
    <phoneticPr fontId="2" type="noConversion"/>
  </si>
  <si>
    <t>중산2호 근린공원
축구장</t>
    <phoneticPr fontId="2" type="noConversion"/>
  </si>
  <si>
    <t>고양도시관리공사</t>
    <phoneticPr fontId="2" type="noConversion"/>
  </si>
  <si>
    <t>부지면적 중산전천후
게이트볼장에 포함</t>
    <phoneticPr fontId="2" type="noConversion"/>
  </si>
  <si>
    <t>대자동 473-16</t>
    <phoneticPr fontId="2" type="noConversion"/>
  </si>
  <si>
    <t>고양동운동장
축구장</t>
    <phoneticPr fontId="2" type="noConversion"/>
  </si>
  <si>
    <t>고양시</t>
    <phoneticPr fontId="2" type="noConversion"/>
  </si>
  <si>
    <t>고양시
(덕양구)</t>
    <phoneticPr fontId="2" type="noConversion"/>
  </si>
  <si>
    <t>토사</t>
    <phoneticPr fontId="2" type="noConversion"/>
  </si>
  <si>
    <t>-</t>
    <phoneticPr fontId="2" type="noConversion"/>
  </si>
  <si>
    <t>대화동 2314</t>
    <phoneticPr fontId="2" type="noConversion"/>
  </si>
  <si>
    <t>대화레포츠공원
축구장</t>
    <phoneticPr fontId="2" type="noConversion"/>
  </si>
  <si>
    <t>고양시</t>
    <phoneticPr fontId="2" type="noConversion"/>
  </si>
  <si>
    <t>고양도시관리공사</t>
    <phoneticPr fontId="2" type="noConversion"/>
  </si>
  <si>
    <t>인조잔디</t>
    <phoneticPr fontId="2" type="noConversion"/>
  </si>
  <si>
    <t>-</t>
    <phoneticPr fontId="2" type="noConversion"/>
  </si>
  <si>
    <t>행주내동 202</t>
    <phoneticPr fontId="2" type="noConversion"/>
  </si>
  <si>
    <t>충장체육시설
축구장</t>
    <phoneticPr fontId="2" type="noConversion"/>
  </si>
  <si>
    <t>한국철도
시설공단</t>
    <phoneticPr fontId="2" type="noConversion"/>
  </si>
  <si>
    <t>고양도시관리공사</t>
    <phoneticPr fontId="2" type="noConversion"/>
  </si>
  <si>
    <t>인조잔디</t>
    <phoneticPr fontId="2" type="noConversion"/>
  </si>
  <si>
    <t>-</t>
    <phoneticPr fontId="2" type="noConversion"/>
  </si>
  <si>
    <t>고양시</t>
    <phoneticPr fontId="2" type="noConversion"/>
  </si>
  <si>
    <t>지영동 865</t>
    <phoneticPr fontId="2" type="noConversion"/>
  </si>
  <si>
    <t>지영동생활체육시설
축구장</t>
    <phoneticPr fontId="2" type="noConversion"/>
  </si>
  <si>
    <t>토당동 676-21</t>
    <phoneticPr fontId="2" type="noConversion"/>
  </si>
  <si>
    <t>원능하수처리장축구장</t>
    <phoneticPr fontId="2" type="noConversion"/>
  </si>
  <si>
    <t>고양시
하수행정과</t>
    <phoneticPr fontId="2" type="noConversion"/>
  </si>
  <si>
    <t>어울림축구장</t>
    <phoneticPr fontId="2" type="noConversion"/>
  </si>
  <si>
    <t>계단식</t>
    <phoneticPr fontId="2" type="noConversion"/>
  </si>
  <si>
    <t>철근콘크리트</t>
    <phoneticPr fontId="2" type="noConversion"/>
  </si>
  <si>
    <t>고양종합운동장 축구장</t>
    <phoneticPr fontId="2" type="noConversion"/>
  </si>
  <si>
    <t>천연잔디</t>
    <phoneticPr fontId="2" type="noConversion"/>
  </si>
  <si>
    <t>고양종합운동 보조구장</t>
    <phoneticPr fontId="2" type="noConversion"/>
  </si>
  <si>
    <t>고양종합운동장
사업비 포함</t>
    <phoneticPr fontId="2" type="noConversion"/>
  </si>
  <si>
    <t>동산(창릉동)축구장</t>
    <phoneticPr fontId="2" type="noConversion"/>
  </si>
  <si>
    <t>고양시
(덕양구)</t>
    <phoneticPr fontId="2" type="noConversion"/>
  </si>
  <si>
    <t>토사구장</t>
    <phoneticPr fontId="2" type="noConversion"/>
  </si>
  <si>
    <t>정발산공원축구장</t>
    <phoneticPr fontId="2" type="noConversion"/>
  </si>
  <si>
    <t>고양시
(체육진흥과)</t>
    <phoneticPr fontId="2" type="noConversion"/>
  </si>
  <si>
    <t>강촌공원축구장</t>
    <phoneticPr fontId="2" type="noConversion"/>
  </si>
  <si>
    <t>지도공원축구장</t>
    <phoneticPr fontId="2" type="noConversion"/>
  </si>
  <si>
    <t>신원축구장</t>
    <phoneticPr fontId="2" type="noConversion"/>
  </si>
  <si>
    <t>부천시</t>
    <phoneticPr fontId="2" type="noConversion"/>
  </si>
  <si>
    <t>대장동 434</t>
    <phoneticPr fontId="2" type="noConversion"/>
  </si>
  <si>
    <t>북부수자원생태공원내
인조잔디구장</t>
    <phoneticPr fontId="2" type="noConversion"/>
  </si>
  <si>
    <t xml:space="preserve">부천시 </t>
    <phoneticPr fontId="2" type="noConversion"/>
  </si>
  <si>
    <t>위탁
(㈜하이엔텍)</t>
    <phoneticPr fontId="2" type="noConversion"/>
  </si>
  <si>
    <t>연식의자</t>
    <phoneticPr fontId="2" type="noConversion"/>
  </si>
  <si>
    <t>나무</t>
    <phoneticPr fontId="2" type="noConversion"/>
  </si>
  <si>
    <t>오정동 1-3</t>
    <phoneticPr fontId="2" type="noConversion"/>
  </si>
  <si>
    <t>오정대공원
인조잔디구장</t>
    <phoneticPr fontId="2" type="noConversion"/>
  </si>
  <si>
    <t xml:space="preserve">부천시 </t>
    <phoneticPr fontId="2" type="noConversion"/>
  </si>
  <si>
    <t>시설관리공단</t>
    <phoneticPr fontId="2" type="noConversion"/>
  </si>
  <si>
    <t>계단식</t>
    <phoneticPr fontId="2" type="noConversion"/>
  </si>
  <si>
    <t>철근콘크리트</t>
    <phoneticPr fontId="2" type="noConversion"/>
  </si>
  <si>
    <t>부천시</t>
    <phoneticPr fontId="2" type="noConversion"/>
  </si>
  <si>
    <t>춘의동 8</t>
    <phoneticPr fontId="2" type="noConversion"/>
  </si>
  <si>
    <t>종합운동장
보조구장</t>
    <phoneticPr fontId="2" type="noConversion"/>
  </si>
  <si>
    <t>부천종합운동장 
부지내 위치</t>
    <phoneticPr fontId="2" type="noConversion"/>
  </si>
  <si>
    <t>중동 1024</t>
    <phoneticPr fontId="2" type="noConversion"/>
  </si>
  <si>
    <t>부천체육관
인조잔디구장</t>
    <phoneticPr fontId="2" type="noConversion"/>
  </si>
  <si>
    <t>경량철골</t>
    <phoneticPr fontId="2" type="noConversion"/>
  </si>
  <si>
    <t>부천체육관
부지내 위치</t>
    <phoneticPr fontId="2" type="noConversion"/>
  </si>
  <si>
    <t>옥길지구 근린공원2호 
인조잔디구장</t>
    <phoneticPr fontId="2" type="noConversion"/>
  </si>
  <si>
    <t>소사2배수지 축구장</t>
    <phoneticPr fontId="2" type="noConversion"/>
  </si>
  <si>
    <t>천연잔디</t>
    <phoneticPr fontId="2" type="noConversion"/>
  </si>
  <si>
    <t>콘크리트</t>
    <phoneticPr fontId="2" type="noConversion"/>
  </si>
  <si>
    <t>안산시</t>
    <phoneticPr fontId="2" type="noConversion"/>
  </si>
  <si>
    <t>원시동 782</t>
    <phoneticPr fontId="2" type="noConversion"/>
  </si>
  <si>
    <t>원시운동장</t>
    <phoneticPr fontId="2" type="noConversion"/>
  </si>
  <si>
    <t>위탁
(안산도시공사)</t>
    <phoneticPr fontId="2" type="noConversion"/>
  </si>
  <si>
    <t>본부석, 스탠드</t>
    <phoneticPr fontId="2" type="noConversion"/>
  </si>
  <si>
    <t>테니스장</t>
    <phoneticPr fontId="2" type="noConversion"/>
  </si>
  <si>
    <t>클레이코트</t>
    <phoneticPr fontId="2" type="noConversion"/>
  </si>
  <si>
    <t>직영</t>
    <phoneticPr fontId="2" type="noConversion"/>
  </si>
  <si>
    <t>테니스장 3면</t>
    <phoneticPr fontId="2" type="noConversion"/>
  </si>
  <si>
    <t>안산시</t>
    <phoneticPr fontId="2" type="noConversion"/>
  </si>
  <si>
    <t>부곡동 719-1</t>
    <phoneticPr fontId="2" type="noConversion"/>
  </si>
  <si>
    <t>시낭운동장</t>
    <phoneticPr fontId="2" type="noConversion"/>
  </si>
  <si>
    <t>위탁
(안산도시공사)</t>
    <phoneticPr fontId="2" type="noConversion"/>
  </si>
  <si>
    <t>인조잔디</t>
    <phoneticPr fontId="2" type="noConversion"/>
  </si>
  <si>
    <t>계단식</t>
    <phoneticPr fontId="2" type="noConversion"/>
  </si>
  <si>
    <t>콘크리트</t>
    <phoneticPr fontId="2" type="noConversion"/>
  </si>
  <si>
    <t>부곡동 741</t>
    <phoneticPr fontId="2" type="noConversion"/>
  </si>
  <si>
    <t>성호운동장</t>
    <phoneticPr fontId="2" type="noConversion"/>
  </si>
  <si>
    <t>와동 95-2</t>
    <phoneticPr fontId="2" type="noConversion"/>
  </si>
  <si>
    <t>와동축구장</t>
    <phoneticPr fontId="2" type="noConversion"/>
  </si>
  <si>
    <t>초지동 740-3</t>
    <phoneticPr fontId="2" type="noConversion"/>
  </si>
  <si>
    <t>풍경운동장</t>
    <phoneticPr fontId="2" type="noConversion"/>
  </si>
  <si>
    <t>사동 1513</t>
    <phoneticPr fontId="2" type="noConversion"/>
  </si>
  <si>
    <t>호수공원
축구장</t>
    <phoneticPr fontId="2" type="noConversion"/>
  </si>
  <si>
    <t>천연잔디</t>
    <phoneticPr fontId="2" type="noConversion"/>
  </si>
  <si>
    <t>인조석</t>
    <phoneticPr fontId="2" type="noConversion"/>
  </si>
  <si>
    <t>해양축구장</t>
    <phoneticPr fontId="2" type="noConversion"/>
  </si>
  <si>
    <t>천연잔디 1
마사토 2
인조잔디1</t>
    <phoneticPr fontId="2" type="noConversion"/>
  </si>
  <si>
    <t>64
67</t>
    <phoneticPr fontId="2" type="noConversion"/>
  </si>
  <si>
    <t>100
105</t>
    <phoneticPr fontId="2" type="noConversion"/>
  </si>
  <si>
    <t>19,200
7,035</t>
    <phoneticPr fontId="2" type="noConversion"/>
  </si>
  <si>
    <t>3
1</t>
    <phoneticPr fontId="2" type="noConversion"/>
  </si>
  <si>
    <t>2011
2014</t>
    <phoneticPr fontId="2" type="noConversion"/>
  </si>
  <si>
    <t>221
773</t>
    <phoneticPr fontId="2" type="noConversion"/>
  </si>
  <si>
    <t>(인조구장1면)</t>
    <phoneticPr fontId="2" type="noConversion"/>
  </si>
  <si>
    <t>인조잔디 1면 추가</t>
    <phoneticPr fontId="2" type="noConversion"/>
  </si>
  <si>
    <t>안산시</t>
    <phoneticPr fontId="2" type="noConversion"/>
  </si>
  <si>
    <t>화랑로 260</t>
    <phoneticPr fontId="2" type="noConversion"/>
  </si>
  <si>
    <t>와~스타디움
보조구장</t>
    <phoneticPr fontId="2" type="noConversion"/>
  </si>
  <si>
    <t>위탁
(안산도시공사)</t>
    <phoneticPr fontId="2" type="noConversion"/>
  </si>
  <si>
    <t>천연잔디</t>
    <phoneticPr fontId="2" type="noConversion"/>
  </si>
  <si>
    <t>의자식</t>
    <phoneticPr fontId="2" type="noConversion"/>
  </si>
  <si>
    <t>경량철골</t>
    <phoneticPr fontId="2" type="noConversion"/>
  </si>
  <si>
    <t>육상트랙
(400M *8레인)</t>
    <phoneticPr fontId="2" type="noConversion"/>
  </si>
  <si>
    <t>능길운동장</t>
    <phoneticPr fontId="2" type="noConversion"/>
  </si>
  <si>
    <t>석수운동장</t>
    <phoneticPr fontId="2" type="noConversion"/>
  </si>
  <si>
    <t>유소년 축구장</t>
    <phoneticPr fontId="2" type="noConversion"/>
  </si>
  <si>
    <t>안양시</t>
    <phoneticPr fontId="2" type="noConversion"/>
  </si>
  <si>
    <t>종합운동장 축구장</t>
    <phoneticPr fontId="2" type="noConversion"/>
  </si>
  <si>
    <t>시설관리공단</t>
    <phoneticPr fontId="2" type="noConversion"/>
  </si>
  <si>
    <t>의자</t>
    <phoneticPr fontId="2" type="noConversion"/>
  </si>
  <si>
    <t>철근콘크리트</t>
    <phoneticPr fontId="2" type="noConversion"/>
  </si>
  <si>
    <t>석수동 251-1</t>
    <phoneticPr fontId="2" type="noConversion"/>
  </si>
  <si>
    <t>석수체육공원
축구장</t>
    <phoneticPr fontId="2" type="noConversion"/>
  </si>
  <si>
    <t>계단의자식</t>
    <phoneticPr fontId="2" type="noConversion"/>
  </si>
  <si>
    <t>호계동 1112</t>
    <phoneticPr fontId="2" type="noConversion"/>
  </si>
  <si>
    <t>남양주시</t>
    <phoneticPr fontId="2" type="noConversion"/>
  </si>
  <si>
    <t>종합운동장
인조잔디구장</t>
    <phoneticPr fontId="2" type="noConversion"/>
  </si>
  <si>
    <t>남양주도시공사</t>
    <phoneticPr fontId="2" type="noConversion"/>
  </si>
  <si>
    <t>의자식</t>
    <phoneticPr fontId="2" type="noConversion"/>
  </si>
  <si>
    <t>남양주시</t>
    <phoneticPr fontId="2" type="noConversion"/>
  </si>
  <si>
    <t>수동면
축구장</t>
    <phoneticPr fontId="2" type="noConversion"/>
  </si>
  <si>
    <t>부평리 인조잔디구장</t>
    <phoneticPr fontId="2" type="noConversion"/>
  </si>
  <si>
    <t>오남체육공원 축구장</t>
    <phoneticPr fontId="2" type="noConversion"/>
  </si>
  <si>
    <t>북한강 체육공원 축구장</t>
    <phoneticPr fontId="2" type="noConversion"/>
  </si>
  <si>
    <t>별내동 축구장</t>
    <phoneticPr fontId="2" type="noConversion"/>
  </si>
  <si>
    <t>인조잔디
천연잔디</t>
    <phoneticPr fontId="2" type="noConversion"/>
  </si>
  <si>
    <t>35
64</t>
    <phoneticPr fontId="2" type="noConversion"/>
  </si>
  <si>
    <t>55
100</t>
    <phoneticPr fontId="2" type="noConversion"/>
  </si>
  <si>
    <t>1,925
6,400</t>
    <phoneticPr fontId="2" type="noConversion"/>
  </si>
  <si>
    <t>1
1</t>
    <phoneticPr fontId="2" type="noConversion"/>
  </si>
  <si>
    <t>공원부지 내</t>
    <phoneticPr fontId="2" type="noConversion"/>
  </si>
  <si>
    <t>약대울 체육시설 축구장</t>
    <phoneticPr fontId="2" type="noConversion"/>
  </si>
  <si>
    <t>의자식</t>
    <phoneticPr fontId="2" type="noConversion"/>
  </si>
  <si>
    <t>의정부시</t>
    <phoneticPr fontId="2" type="noConversion"/>
  </si>
  <si>
    <t>의정부시 송현로 125</t>
    <phoneticPr fontId="2" type="noConversion"/>
  </si>
  <si>
    <t>곤제축구장</t>
    <phoneticPr fontId="2" type="noConversion"/>
  </si>
  <si>
    <t>의정부시시설관리공단</t>
    <phoneticPr fontId="2" type="noConversion"/>
  </si>
  <si>
    <t>의정부시 호국로1162번길 73</t>
    <phoneticPr fontId="2" type="noConversion"/>
  </si>
  <si>
    <t>직동축구장</t>
    <phoneticPr fontId="2" type="noConversion"/>
  </si>
  <si>
    <t>계단식</t>
    <phoneticPr fontId="2" type="noConversion"/>
  </si>
  <si>
    <t>활기축구장</t>
    <phoneticPr fontId="2" type="noConversion"/>
  </si>
  <si>
    <t>평택시</t>
    <phoneticPr fontId="2" type="noConversion"/>
  </si>
  <si>
    <t>이충동 산19-5</t>
    <phoneticPr fontId="2" type="noConversion"/>
  </si>
  <si>
    <t>이충레포츠공원
축구장</t>
    <phoneticPr fontId="2" type="noConversion"/>
  </si>
  <si>
    <t>철근콘크리트</t>
    <phoneticPr fontId="2" type="noConversion"/>
  </si>
  <si>
    <t>신대동 621-10</t>
    <phoneticPr fontId="2" type="noConversion"/>
  </si>
  <si>
    <t>신대레포츠공원
축구장</t>
    <phoneticPr fontId="2" type="noConversion"/>
  </si>
  <si>
    <t>합정동 산28</t>
    <phoneticPr fontId="2" type="noConversion"/>
  </si>
  <si>
    <t>소사벌레포츠타운
축구장</t>
    <phoneticPr fontId="2" type="noConversion"/>
  </si>
  <si>
    <t>평택시</t>
    <phoneticPr fontId="2" type="noConversion"/>
  </si>
  <si>
    <t xml:space="preserve">평택시 </t>
    <phoneticPr fontId="2" type="noConversion"/>
  </si>
  <si>
    <t>철근콘크리트</t>
    <phoneticPr fontId="2" type="noConversion"/>
  </si>
  <si>
    <t>팽성읍 객사리 29-1</t>
    <phoneticPr fontId="2" type="noConversion"/>
  </si>
  <si>
    <t>팽성레포츠공원
축구장</t>
    <phoneticPr fontId="2" type="noConversion"/>
  </si>
  <si>
    <t>평택시</t>
    <phoneticPr fontId="2" type="noConversion"/>
  </si>
  <si>
    <t xml:space="preserve">평택시 </t>
    <phoneticPr fontId="2" type="noConversion"/>
  </si>
  <si>
    <t>철근콘크리트</t>
    <phoneticPr fontId="2" type="noConversion"/>
  </si>
  <si>
    <t>이충동 산19-5</t>
    <phoneticPr fontId="2" type="noConversion"/>
  </si>
  <si>
    <t>안중레포츠공원
축구장</t>
    <phoneticPr fontId="2" type="noConversion"/>
  </si>
  <si>
    <t>포승읍 도곡리 1108</t>
    <phoneticPr fontId="2" type="noConversion"/>
  </si>
  <si>
    <t>여술근린공원
축구장</t>
    <phoneticPr fontId="2" type="noConversion"/>
  </si>
  <si>
    <t>평택시</t>
    <phoneticPr fontId="2" type="noConversion"/>
  </si>
  <si>
    <t>이동식</t>
    <phoneticPr fontId="2" type="noConversion"/>
  </si>
  <si>
    <t>철골조</t>
    <phoneticPr fontId="2" type="noConversion"/>
  </si>
  <si>
    <t>서탄면 금암리 126-5</t>
    <phoneticPr fontId="2" type="noConversion"/>
  </si>
  <si>
    <t>서탄 진위천 체육시설
축구장</t>
    <phoneticPr fontId="2" type="noConversion"/>
  </si>
  <si>
    <t>평택시</t>
    <phoneticPr fontId="2" type="noConversion"/>
  </si>
  <si>
    <t>평택동 222-3</t>
    <phoneticPr fontId="2" type="noConversion"/>
  </si>
  <si>
    <t>안성천축구장</t>
    <phoneticPr fontId="2" type="noConversion"/>
  </si>
  <si>
    <t>1명</t>
    <phoneticPr fontId="2" type="noConversion"/>
  </si>
  <si>
    <t>토사</t>
    <phoneticPr fontId="2" type="noConversion"/>
  </si>
  <si>
    <t xml:space="preserve"> </t>
    <phoneticPr fontId="2" type="noConversion"/>
  </si>
  <si>
    <t>테니스장</t>
    <phoneticPr fontId="2" type="noConversion"/>
  </si>
  <si>
    <t>시흥테니스협회</t>
    <phoneticPr fontId="2" type="noConversion"/>
  </si>
  <si>
    <t>농구장</t>
    <phoneticPr fontId="2" type="noConversion"/>
  </si>
  <si>
    <t>농구2조</t>
    <phoneticPr fontId="2" type="noConversion"/>
  </si>
  <si>
    <t>시흥시청 체육진흥팀</t>
    <phoneticPr fontId="2" type="noConversion"/>
  </si>
  <si>
    <t>시흥시</t>
    <phoneticPr fontId="2" type="noConversion"/>
  </si>
  <si>
    <t>정왕동 체육공원</t>
    <phoneticPr fontId="2" type="noConversion"/>
  </si>
  <si>
    <t>시흥시 시설관리공단</t>
    <phoneticPr fontId="2" type="noConversion"/>
  </si>
  <si>
    <t>포동 67-207</t>
    <phoneticPr fontId="2" type="noConversion"/>
  </si>
  <si>
    <t>포동생활체육공원
시민운동장</t>
    <phoneticPr fontId="2" type="noConversion"/>
  </si>
  <si>
    <t>인조잔디 1
클레이    1</t>
    <phoneticPr fontId="2" type="noConversion"/>
  </si>
  <si>
    <t>본부석
(철근콘크리트)</t>
    <phoneticPr fontId="2" type="noConversion"/>
  </si>
  <si>
    <t>시흥테니스협회</t>
    <phoneticPr fontId="2" type="noConversion"/>
  </si>
  <si>
    <t>농구장</t>
    <phoneticPr fontId="2" type="noConversion"/>
  </si>
  <si>
    <t>농구2조</t>
    <phoneticPr fontId="2" type="noConversion"/>
  </si>
  <si>
    <t>시흥시청 체육진흥팀</t>
    <phoneticPr fontId="2" type="noConversion"/>
  </si>
  <si>
    <t xml:space="preserve">농구장1면
배구.족구장 2면 </t>
    <phoneticPr fontId="2" type="noConversion"/>
  </si>
  <si>
    <t>시흥시</t>
    <phoneticPr fontId="2" type="noConversion"/>
  </si>
  <si>
    <t>옥구공원
인조잔디구장</t>
    <phoneticPr fontId="2" type="noConversion"/>
  </si>
  <si>
    <t>본부석
(철근콘크리트)</t>
    <phoneticPr fontId="2" type="noConversion"/>
  </si>
  <si>
    <t>농구장1면
배구.족구장2면</t>
    <phoneticPr fontId="2" type="noConversion"/>
  </si>
  <si>
    <t>희망공원
인조잔디 및 클레이구장</t>
    <phoneticPr fontId="2" type="noConversion"/>
  </si>
  <si>
    <t>인조잔디 1
천연잔디 1</t>
    <phoneticPr fontId="2" type="noConversion"/>
  </si>
  <si>
    <t>희망공원내</t>
    <phoneticPr fontId="2" type="noConversion"/>
  </si>
  <si>
    <t>신천동 축구장</t>
    <phoneticPr fontId="2" type="noConversion"/>
  </si>
  <si>
    <t>시흥시</t>
    <phoneticPr fontId="2" type="noConversion"/>
  </si>
  <si>
    <t>인조잔디1</t>
    <phoneticPr fontId="2" type="noConversion"/>
  </si>
  <si>
    <t>신규추가</t>
    <phoneticPr fontId="2" type="noConversion"/>
  </si>
  <si>
    <t>화성시</t>
    <phoneticPr fontId="2" type="noConversion"/>
  </si>
  <si>
    <t>비봉면 유포리 일원 비봉인공습지</t>
    <phoneticPr fontId="2" type="noConversion"/>
  </si>
  <si>
    <t>비봉인조잔디축구장</t>
    <phoneticPr fontId="2" type="noConversion"/>
  </si>
  <si>
    <t>화성시</t>
    <phoneticPr fontId="2" type="noConversion"/>
  </si>
  <si>
    <t>화성도시공사</t>
    <phoneticPr fontId="2" type="noConversion"/>
  </si>
  <si>
    <t>계단의자식</t>
    <phoneticPr fontId="2" type="noConversion"/>
  </si>
  <si>
    <t>경량철골</t>
    <phoneticPr fontId="2" type="noConversion"/>
  </si>
  <si>
    <t>우정읍 조암리 산28-2</t>
    <phoneticPr fontId="2" type="noConversion"/>
  </si>
  <si>
    <t>쌍봉산근린공원
인조잔디구장</t>
    <phoneticPr fontId="2" type="noConversion"/>
  </si>
  <si>
    <t>화성시</t>
    <phoneticPr fontId="2" type="noConversion"/>
  </si>
  <si>
    <t>화성도시공사</t>
    <phoneticPr fontId="2" type="noConversion"/>
  </si>
  <si>
    <t>인조잔디</t>
    <phoneticPr fontId="2" type="noConversion"/>
  </si>
  <si>
    <t>동탄2 수질복원센터 상부
인조잔디구장</t>
    <phoneticPr fontId="2" type="noConversion"/>
  </si>
  <si>
    <t>동탄1호체육공원
축구장</t>
    <phoneticPr fontId="2" type="noConversion"/>
  </si>
  <si>
    <t>석우동 29-3</t>
    <phoneticPr fontId="2" type="noConversion"/>
  </si>
  <si>
    <t>동학산공원
축구장</t>
    <phoneticPr fontId="2" type="noConversion"/>
  </si>
  <si>
    <t>계단식</t>
    <phoneticPr fontId="2" type="noConversion"/>
  </si>
  <si>
    <t>콘크리트</t>
    <phoneticPr fontId="2" type="noConversion"/>
  </si>
  <si>
    <t>석우동 4</t>
    <phoneticPr fontId="2" type="noConversion"/>
  </si>
  <si>
    <t>돌모루공원
축구장</t>
    <phoneticPr fontId="2" type="noConversion"/>
  </si>
  <si>
    <t>광명시</t>
    <phoneticPr fontId="2" type="noConversion"/>
  </si>
  <si>
    <t>철산동 222-1</t>
    <phoneticPr fontId="2" type="noConversion"/>
  </si>
  <si>
    <t>시민운동장</t>
    <phoneticPr fontId="2" type="noConversion"/>
  </si>
  <si>
    <t>본부석
(철근콘크리트)</t>
    <phoneticPr fontId="2" type="noConversion"/>
  </si>
  <si>
    <t>2개</t>
    <phoneticPr fontId="2" type="noConversion"/>
  </si>
  <si>
    <t>10LUX</t>
    <phoneticPr fontId="2" type="noConversion"/>
  </si>
  <si>
    <t>노온사동 2-1번지</t>
    <phoneticPr fontId="2" type="noConversion"/>
  </si>
  <si>
    <t>노온정수장
다목적운동장</t>
    <phoneticPr fontId="2" type="noConversion"/>
  </si>
  <si>
    <t>시설관리공단</t>
    <phoneticPr fontId="2" type="noConversion"/>
  </si>
  <si>
    <t>파주시</t>
    <phoneticPr fontId="2" type="noConversion"/>
  </si>
  <si>
    <t>문산읍 내포리 산140-1</t>
    <phoneticPr fontId="2" type="noConversion"/>
  </si>
  <si>
    <t>내포리체육공원
(제2공설운동장)</t>
    <phoneticPr fontId="2" type="noConversion"/>
  </si>
  <si>
    <t>의자식</t>
    <phoneticPr fontId="2" type="noConversion"/>
  </si>
  <si>
    <t>철근콘크리트조</t>
    <phoneticPr fontId="2" type="noConversion"/>
  </si>
  <si>
    <t>금촌동 378</t>
    <phoneticPr fontId="2" type="noConversion"/>
  </si>
  <si>
    <t>금촌체육공원
축구장</t>
    <phoneticPr fontId="2" type="noConversion"/>
  </si>
  <si>
    <t>철골</t>
    <phoneticPr fontId="2" type="noConversion"/>
  </si>
  <si>
    <t>파주시</t>
    <phoneticPr fontId="2" type="noConversion"/>
  </si>
  <si>
    <t>적성면 마지리 33-1</t>
    <phoneticPr fontId="2" type="noConversion"/>
  </si>
  <si>
    <t>적성체육공원
축구장</t>
    <phoneticPr fontId="2" type="noConversion"/>
  </si>
  <si>
    <t>광탄면 방축리 386-8</t>
    <phoneticPr fontId="2" type="noConversion"/>
  </si>
  <si>
    <t>광탄 체육공원
축구장</t>
    <phoneticPr fontId="2" type="noConversion"/>
  </si>
  <si>
    <t>파평면 늘노리 12-1</t>
    <phoneticPr fontId="2" type="noConversion"/>
  </si>
  <si>
    <t>파평체육공원
축구장</t>
    <phoneticPr fontId="2" type="noConversion"/>
  </si>
  <si>
    <t>문산읍 임진리 51-21</t>
    <phoneticPr fontId="2" type="noConversion"/>
  </si>
  <si>
    <t>문산체육공원
축구장</t>
    <phoneticPr fontId="2" type="noConversion"/>
  </si>
  <si>
    <t>철골</t>
    <phoneticPr fontId="2" type="noConversion"/>
  </si>
  <si>
    <t>금능동 186-1</t>
    <phoneticPr fontId="2" type="noConversion"/>
  </si>
  <si>
    <t>파주스타디움
(공설운동장) 보조구장</t>
    <phoneticPr fontId="2" type="noConversion"/>
  </si>
  <si>
    <t>주 경기장에 포함</t>
    <phoneticPr fontId="2" type="noConversion"/>
  </si>
  <si>
    <t>월롱면 위전리 58-38</t>
    <phoneticPr fontId="2" type="noConversion"/>
  </si>
  <si>
    <t>월롱체육공원
축구장</t>
    <phoneticPr fontId="2" type="noConversion"/>
  </si>
  <si>
    <t>파주읍 향양리 702</t>
    <phoneticPr fontId="2" type="noConversion"/>
  </si>
  <si>
    <t>향양리체육공원
축구장</t>
    <phoneticPr fontId="2" type="noConversion"/>
  </si>
  <si>
    <t>파주시</t>
    <phoneticPr fontId="2" type="noConversion"/>
  </si>
  <si>
    <t>하지석동 326-3</t>
    <phoneticPr fontId="2" type="noConversion"/>
  </si>
  <si>
    <t>교하체육공원
축구장</t>
    <phoneticPr fontId="2" type="noConversion"/>
  </si>
  <si>
    <t>파주시</t>
    <phoneticPr fontId="2" type="noConversion"/>
  </si>
  <si>
    <t>탄현면 성동리 685</t>
    <phoneticPr fontId="2" type="noConversion"/>
  </si>
  <si>
    <t>축구국가대표
트레이닝센터</t>
    <phoneticPr fontId="2" type="noConversion"/>
  </si>
  <si>
    <t>대한축구협회</t>
    <phoneticPr fontId="2" type="noConversion"/>
  </si>
  <si>
    <t>천연6/인조1</t>
    <phoneticPr fontId="2" type="noConversion"/>
  </si>
  <si>
    <t>가람로 150-41</t>
    <phoneticPr fontId="2" type="noConversion"/>
  </si>
  <si>
    <t>운정체육공원</t>
    <phoneticPr fontId="2" type="noConversion"/>
  </si>
  <si>
    <t>운정건강공원1</t>
    <phoneticPr fontId="2" type="noConversion"/>
  </si>
  <si>
    <t>법원체육공원</t>
    <phoneticPr fontId="2" type="noConversion"/>
  </si>
  <si>
    <t>김포시</t>
    <phoneticPr fontId="2" type="noConversion"/>
  </si>
  <si>
    <t>솔터축구장</t>
    <phoneticPr fontId="2" type="noConversion"/>
  </si>
  <si>
    <t>위탁
(김포도시공사)</t>
    <phoneticPr fontId="2" type="noConversion"/>
  </si>
  <si>
    <t>기부채납</t>
    <phoneticPr fontId="2" type="noConversion"/>
  </si>
  <si>
    <t>걸포동 1553</t>
    <phoneticPr fontId="2" type="noConversion"/>
  </si>
  <si>
    <t>걸포중앙공원
축구장</t>
    <phoneticPr fontId="2" type="noConversion"/>
  </si>
  <si>
    <t>계단의자식</t>
    <phoneticPr fontId="2" type="noConversion"/>
  </si>
  <si>
    <t>2(248등)</t>
    <phoneticPr fontId="2" type="noConversion"/>
  </si>
  <si>
    <t>2,000lux</t>
    <phoneticPr fontId="2" type="noConversion"/>
  </si>
  <si>
    <t>광주시</t>
    <phoneticPr fontId="2" type="noConversion"/>
  </si>
  <si>
    <t>광남생활체육공원
축구장</t>
    <phoneticPr fontId="2" type="noConversion"/>
  </si>
  <si>
    <t>광주시
(광남동사무소)</t>
    <phoneticPr fontId="2" type="noConversion"/>
  </si>
  <si>
    <t>철근콘크리트
(본부석)</t>
    <phoneticPr fontId="2" type="noConversion"/>
  </si>
  <si>
    <t>도척그린공원
축구장</t>
    <phoneticPr fontId="2" type="noConversion"/>
  </si>
  <si>
    <t>광주시
(도척면사무소)</t>
    <phoneticPr fontId="2" type="noConversion"/>
  </si>
  <si>
    <t>막구조(본부석)</t>
    <phoneticPr fontId="2" type="noConversion"/>
  </si>
  <si>
    <t>공설운동장 축구장</t>
    <phoneticPr fontId="2" type="noConversion"/>
  </si>
  <si>
    <t>초월생활체육공원
축구장</t>
    <phoneticPr fontId="2" type="noConversion"/>
  </si>
  <si>
    <t>광주시
(초월읍사무소)</t>
    <phoneticPr fontId="2" type="noConversion"/>
  </si>
  <si>
    <t>곤지암생활체육공원 
축구장</t>
    <phoneticPr fontId="2" type="noConversion"/>
  </si>
  <si>
    <t>광주시
(곤지암읍사무소)</t>
    <phoneticPr fontId="2" type="noConversion"/>
  </si>
  <si>
    <t>곤지암생활체육공원 포함</t>
    <phoneticPr fontId="2" type="noConversion"/>
  </si>
  <si>
    <t>이천시</t>
    <phoneticPr fontId="2" type="noConversion"/>
  </si>
  <si>
    <t>이천시 중리동 449</t>
    <phoneticPr fontId="2" type="noConversion"/>
  </si>
  <si>
    <t>공설운동장</t>
    <phoneticPr fontId="2" type="noConversion"/>
  </si>
  <si>
    <t>의자식,         계단식</t>
    <phoneticPr fontId="2" type="noConversion"/>
  </si>
  <si>
    <t>이천시 부발읍 무촌리 46-6</t>
    <phoneticPr fontId="2" type="noConversion"/>
  </si>
  <si>
    <t>이천 종합운동장
보조구장</t>
    <phoneticPr fontId="2" type="noConversion"/>
  </si>
  <si>
    <t>이천시 호법면 안평리 684-2</t>
    <phoneticPr fontId="2" type="noConversion"/>
  </si>
  <si>
    <t>이천스포츠센터
축구장</t>
    <phoneticPr fontId="2" type="noConversion"/>
  </si>
  <si>
    <t>위탁
(코오롱스포렉스)</t>
    <phoneticPr fontId="2" type="noConversion"/>
  </si>
  <si>
    <t>스텐드</t>
    <phoneticPr fontId="2" type="noConversion"/>
  </si>
  <si>
    <t>이천시 장호원읍 장호원리 331-2외</t>
    <phoneticPr fontId="2" type="noConversion"/>
  </si>
  <si>
    <t>장호원읍 체육공원 축구장</t>
    <phoneticPr fontId="2" type="noConversion"/>
  </si>
  <si>
    <t>이천시 설성면 수산리 746-5</t>
    <phoneticPr fontId="2" type="noConversion"/>
  </si>
  <si>
    <t>설성면 체육공원 축구장</t>
    <phoneticPr fontId="2" type="noConversion"/>
  </si>
  <si>
    <t>스탠드</t>
    <phoneticPr fontId="2" type="noConversion"/>
  </si>
  <si>
    <t>이천시 신둔면 수광리 758</t>
    <phoneticPr fontId="2" type="noConversion"/>
  </si>
  <si>
    <t>신둔면 체육공원 축구장</t>
    <phoneticPr fontId="2" type="noConversion"/>
  </si>
  <si>
    <t>이천시 대월면 대흥리 489</t>
    <phoneticPr fontId="2" type="noConversion"/>
  </si>
  <si>
    <t>대월면 체육공원 축구장</t>
    <phoneticPr fontId="2" type="noConversion"/>
  </si>
  <si>
    <t>이천시</t>
    <phoneticPr fontId="2" type="noConversion"/>
  </si>
  <si>
    <t>스탠드</t>
    <phoneticPr fontId="2" type="noConversion"/>
  </si>
  <si>
    <t>이천시 모가면 소고리 624-1외</t>
    <phoneticPr fontId="2" type="noConversion"/>
  </si>
  <si>
    <t>모가면 체육공원 축구장</t>
    <phoneticPr fontId="2" type="noConversion"/>
  </si>
  <si>
    <t>이천시 호법면 주박리 산6</t>
    <phoneticPr fontId="2" type="noConversion"/>
  </si>
  <si>
    <t>호법면 체육공원 축구장</t>
    <phoneticPr fontId="2" type="noConversion"/>
  </si>
  <si>
    <t>이천시</t>
    <phoneticPr fontId="2" type="noConversion"/>
  </si>
  <si>
    <t>스탠드</t>
    <phoneticPr fontId="2" type="noConversion"/>
  </si>
  <si>
    <t>철근콘크리트</t>
    <phoneticPr fontId="2" type="noConversion"/>
  </si>
  <si>
    <t>이천시 율면 본죽리 30-20</t>
    <phoneticPr fontId="2" type="noConversion"/>
  </si>
  <si>
    <t>율면 체육공원 축구장</t>
    <phoneticPr fontId="2" type="noConversion"/>
  </si>
  <si>
    <t>토사</t>
    <phoneticPr fontId="2" type="noConversion"/>
  </si>
  <si>
    <t>이천시 마장면 이치리 686</t>
    <phoneticPr fontId="2" type="noConversion"/>
  </si>
  <si>
    <t>마장면 체육공원 축구장</t>
    <phoneticPr fontId="2" type="noConversion"/>
  </si>
  <si>
    <t>백사면 체육공원 축구장</t>
    <phoneticPr fontId="2" type="noConversion"/>
  </si>
  <si>
    <t>누락시설 추가</t>
    <phoneticPr fontId="2" type="noConversion"/>
  </si>
  <si>
    <t>이천훈련원 대운동장</t>
    <phoneticPr fontId="2" type="noConversion"/>
  </si>
  <si>
    <t>대한장애인
체육회</t>
    <phoneticPr fontId="2" type="noConversion"/>
  </si>
  <si>
    <t>대한장애인체육회</t>
    <phoneticPr fontId="2" type="noConversion"/>
  </si>
  <si>
    <t>이천훈련원 뇌성축구장</t>
    <phoneticPr fontId="2" type="noConversion"/>
  </si>
  <si>
    <t>천연잔디</t>
    <phoneticPr fontId="2" type="noConversion"/>
  </si>
  <si>
    <t>이천훈련원 시각축구장</t>
    <phoneticPr fontId="2" type="noConversion"/>
  </si>
  <si>
    <t>복하천 체육공원 축구장</t>
    <phoneticPr fontId="2" type="noConversion"/>
  </si>
  <si>
    <t>부발읍 체육공원 축구장</t>
    <phoneticPr fontId="2" type="noConversion"/>
  </si>
  <si>
    <t>구리시</t>
    <phoneticPr fontId="2" type="noConversion"/>
  </si>
  <si>
    <t>경기도 구리시 사노동 37-2</t>
    <phoneticPr fontId="2" type="noConversion"/>
  </si>
  <si>
    <t>구리왕숙체육공원</t>
    <phoneticPr fontId="2" type="noConversion"/>
  </si>
  <si>
    <t>위탁
(구리도시공사)</t>
    <phoneticPr fontId="2" type="noConversion"/>
  </si>
  <si>
    <t>체육공원내 1면</t>
    <phoneticPr fontId="2" type="noConversion"/>
  </si>
  <si>
    <t>구리시</t>
    <phoneticPr fontId="2" type="noConversion"/>
  </si>
  <si>
    <t>구리시 토평동 9-1번지일원</t>
    <phoneticPr fontId="2" type="noConversion"/>
  </si>
  <si>
    <t>주민편익시설내
축구장</t>
    <phoneticPr fontId="2" type="noConversion"/>
  </si>
  <si>
    <t>위탁
(생활체육협의회)</t>
    <phoneticPr fontId="2" type="noConversion"/>
  </si>
  <si>
    <t>양주시</t>
    <phoneticPr fontId="2" type="noConversion"/>
  </si>
  <si>
    <t>고덕생활체육공원</t>
    <phoneticPr fontId="2" type="noConversion"/>
  </si>
  <si>
    <t>체육공원내1면</t>
    <phoneticPr fontId="2" type="noConversion"/>
  </si>
  <si>
    <t>신천하수처리장
축구장</t>
    <phoneticPr fontId="2" type="noConversion"/>
  </si>
  <si>
    <t>장흥하수처리장
축구장</t>
    <phoneticPr fontId="2" type="noConversion"/>
  </si>
  <si>
    <t>고읍축구장</t>
    <phoneticPr fontId="2" type="noConversion"/>
  </si>
  <si>
    <t>철콘</t>
    <phoneticPr fontId="2" type="noConversion"/>
  </si>
  <si>
    <t>광적축구장</t>
    <phoneticPr fontId="2" type="noConversion"/>
  </si>
  <si>
    <t>목재 및 철콘</t>
    <phoneticPr fontId="2" type="noConversion"/>
  </si>
  <si>
    <t>체육공원 내 1면</t>
    <phoneticPr fontId="2" type="noConversion"/>
  </si>
  <si>
    <t>에코스포츠 센터 축구장</t>
    <phoneticPr fontId="2" type="noConversion"/>
  </si>
  <si>
    <t>청소년 수련관 축구장</t>
    <phoneticPr fontId="2" type="noConversion"/>
  </si>
  <si>
    <t>양주시</t>
    <phoneticPr fontId="2" type="noConversion"/>
  </si>
  <si>
    <t>토사</t>
    <phoneticPr fontId="2" type="noConversion"/>
  </si>
  <si>
    <t>안성시</t>
    <phoneticPr fontId="2" type="noConversion"/>
  </si>
  <si>
    <t>공도읍 마정리 45-2 외 8필지</t>
    <phoneticPr fontId="2" type="noConversion"/>
  </si>
  <si>
    <t>대림동산
축구장</t>
    <phoneticPr fontId="2" type="noConversion"/>
  </si>
  <si>
    <t>위탁
(공도읍체육회)</t>
    <phoneticPr fontId="2" type="noConversion"/>
  </si>
  <si>
    <t>인조잔디</t>
    <phoneticPr fontId="2" type="noConversion"/>
  </si>
  <si>
    <t>계단식</t>
    <phoneticPr fontId="2" type="noConversion"/>
  </si>
  <si>
    <t>철근콘크리트</t>
    <phoneticPr fontId="2" type="noConversion"/>
  </si>
  <si>
    <t>보개면 양복리 216-1 외 3필지</t>
    <phoneticPr fontId="2" type="noConversion"/>
  </si>
  <si>
    <t>안성맞춤A구장</t>
    <phoneticPr fontId="2" type="noConversion"/>
  </si>
  <si>
    <t>시설관리공단</t>
    <phoneticPr fontId="2" type="noConversion"/>
  </si>
  <si>
    <t>의자식</t>
    <phoneticPr fontId="2" type="noConversion"/>
  </si>
  <si>
    <t>삼죽면 용월리 421</t>
    <phoneticPr fontId="2" type="noConversion"/>
  </si>
  <si>
    <t>동부지역
축구장</t>
    <phoneticPr fontId="2" type="noConversion"/>
  </si>
  <si>
    <t>위탁
(삼죽면체육회)</t>
    <phoneticPr fontId="2" type="noConversion"/>
  </si>
  <si>
    <t>일죽면 주천리 615 외 1필지</t>
    <phoneticPr fontId="2" type="noConversion"/>
  </si>
  <si>
    <t>일죽 하수처리시설 내 
축구장</t>
    <phoneticPr fontId="2" type="noConversion"/>
  </si>
  <si>
    <t>위탁
(일죽면체육회)</t>
    <phoneticPr fontId="2" type="noConversion"/>
  </si>
  <si>
    <t>죽산면 매산리 190-14 외 5필지</t>
    <phoneticPr fontId="2" type="noConversion"/>
  </si>
  <si>
    <t>죽산 하수처리시설 내 
축구장</t>
    <phoneticPr fontId="2" type="noConversion"/>
  </si>
  <si>
    <t>위탁
(죽산면체육회)</t>
    <phoneticPr fontId="2" type="noConversion"/>
  </si>
  <si>
    <t>안성맞춤B구장</t>
    <phoneticPr fontId="2" type="noConversion"/>
  </si>
  <si>
    <t>신규 추가</t>
    <phoneticPr fontId="2" type="noConversion"/>
  </si>
  <si>
    <t>포천시</t>
    <phoneticPr fontId="2" type="noConversion"/>
  </si>
  <si>
    <t>군내면 구읍리 691</t>
    <phoneticPr fontId="2" type="noConversion"/>
  </si>
  <si>
    <t>소흘읍 생활체육공원
축구장</t>
    <phoneticPr fontId="2" type="noConversion"/>
  </si>
  <si>
    <t>www.bigbird.or.kr</t>
    <phoneticPr fontId="2" type="noConversion"/>
  </si>
  <si>
    <t>2(248등)</t>
    <phoneticPr fontId="2" type="noConversion"/>
  </si>
  <si>
    <t>2,000lux</t>
    <phoneticPr fontId="2" type="noConversion"/>
  </si>
  <si>
    <t>공원내 부지</t>
    <phoneticPr fontId="2" type="noConversion"/>
  </si>
  <si>
    <t>포천시</t>
    <phoneticPr fontId="2" type="noConversion"/>
  </si>
  <si>
    <t>신북면 만세교리 92</t>
    <phoneticPr fontId="2" type="noConversion"/>
  </si>
  <si>
    <t>포천시 자원회수시설 내
축구장</t>
    <phoneticPr fontId="2" type="noConversion"/>
  </si>
  <si>
    <t>시설관리공단</t>
    <phoneticPr fontId="2" type="noConversion"/>
  </si>
  <si>
    <t>자원회수시설 내
위치</t>
    <phoneticPr fontId="2" type="noConversion"/>
  </si>
  <si>
    <t>일동면 사직리 1400</t>
    <phoneticPr fontId="2" type="noConversion"/>
  </si>
  <si>
    <t>일동 하수처리시설 내 
축구장</t>
    <phoneticPr fontId="2" type="noConversion"/>
  </si>
  <si>
    <t>포천시                      (상하수과)</t>
    <phoneticPr fontId="2" type="noConversion"/>
  </si>
  <si>
    <t>영북면 문암리 276</t>
    <phoneticPr fontId="2" type="noConversion"/>
  </si>
  <si>
    <t>영북 하수처리시설 내 
축구장</t>
    <phoneticPr fontId="2" type="noConversion"/>
  </si>
  <si>
    <t>설운동 559-28</t>
    <phoneticPr fontId="2" type="noConversion"/>
  </si>
  <si>
    <t xml:space="preserve"> 설운체육공원 내 축구장</t>
    <phoneticPr fontId="2" type="noConversion"/>
  </si>
  <si>
    <t>포천시                      (환경관리과)</t>
    <phoneticPr fontId="2" type="noConversion"/>
  </si>
  <si>
    <t>신북면 만세교리 산 6</t>
    <phoneticPr fontId="2" type="noConversion"/>
  </si>
  <si>
    <t>포천축구공원</t>
    <phoneticPr fontId="2" type="noConversion"/>
  </si>
  <si>
    <t>포천시                      (문화체육과)</t>
    <phoneticPr fontId="2" type="noConversion"/>
  </si>
  <si>
    <t>군내면 구읍리 470-13</t>
    <phoneticPr fontId="46" type="noConversion"/>
  </si>
  <si>
    <t>철골조</t>
    <phoneticPr fontId="2" type="noConversion"/>
  </si>
  <si>
    <t>군내면 구읍리 470-14</t>
  </si>
  <si>
    <t>화현면 축구장</t>
    <phoneticPr fontId="2" type="noConversion"/>
  </si>
  <si>
    <t>화현면</t>
    <phoneticPr fontId="2" type="noConversion"/>
  </si>
  <si>
    <t>오산시 경기동로 33</t>
    <phoneticPr fontId="2" type="noConversion"/>
  </si>
  <si>
    <t>오산스포츠센터
보조축구장</t>
    <phoneticPr fontId="2" type="noConversion"/>
  </si>
  <si>
    <t>오산시</t>
    <phoneticPr fontId="2" type="noConversion"/>
  </si>
  <si>
    <t>오산시 세교동 619</t>
    <phoneticPr fontId="2" type="noConversion"/>
  </si>
  <si>
    <t>오산죽미체육공원 
다목적구장</t>
    <phoneticPr fontId="2" type="noConversion"/>
  </si>
  <si>
    <t>오산시</t>
    <phoneticPr fontId="2" type="noConversion"/>
  </si>
  <si>
    <t>하남시</t>
    <phoneticPr fontId="2" type="noConversion"/>
  </si>
  <si>
    <t>미사리근린공원
(조정경기장내)</t>
    <phoneticPr fontId="2" type="noConversion"/>
  </si>
  <si>
    <t>국민체육
진흥공단</t>
    <phoneticPr fontId="2" type="noConversion"/>
  </si>
  <si>
    <t>위탁 
(한국체육산업개발)</t>
    <phoneticPr fontId="2" type="noConversion"/>
  </si>
  <si>
    <t>천연잔디 2
토사     1</t>
    <phoneticPr fontId="2" type="noConversion"/>
  </si>
  <si>
    <t>69
(45)</t>
    <phoneticPr fontId="2" type="noConversion"/>
  </si>
  <si>
    <t>115
(109)</t>
    <phoneticPr fontId="2" type="noConversion"/>
  </si>
  <si>
    <t>7,935
(4,905)</t>
    <phoneticPr fontId="2" type="noConversion"/>
  </si>
  <si>
    <t>1997
(2009)</t>
    <phoneticPr fontId="2" type="noConversion"/>
  </si>
  <si>
    <t>하남시</t>
    <phoneticPr fontId="2" type="noConversion"/>
  </si>
  <si>
    <t>종합운동장
보조경기장</t>
    <phoneticPr fontId="2" type="noConversion"/>
  </si>
  <si>
    <t>하남도시공사</t>
    <phoneticPr fontId="2" type="noConversion"/>
  </si>
  <si>
    <t>선동둔치 체육시설</t>
    <phoneticPr fontId="2" type="noConversion"/>
  </si>
  <si>
    <t>천연잔디 3
흙     1</t>
    <phoneticPr fontId="2" type="noConversion"/>
  </si>
  <si>
    <t>의왕시</t>
    <phoneticPr fontId="2" type="noConversion"/>
  </si>
  <si>
    <t>내손동 666</t>
    <phoneticPr fontId="2" type="noConversion"/>
  </si>
  <si>
    <t>내손체육공원
축구장</t>
    <phoneticPr fontId="2" type="noConversion"/>
  </si>
  <si>
    <t>의왕도시공사</t>
    <phoneticPr fontId="2" type="noConversion"/>
  </si>
  <si>
    <t>배구장</t>
    <phoneticPr fontId="2" type="noConversion"/>
  </si>
  <si>
    <t>직영</t>
    <phoneticPr fontId="2" type="noConversion"/>
  </si>
  <si>
    <t>농구장</t>
    <phoneticPr fontId="2" type="noConversion"/>
  </si>
  <si>
    <t>철산동 222-1</t>
    <phoneticPr fontId="2" type="noConversion"/>
  </si>
  <si>
    <t>고천체육공원
축구장</t>
    <phoneticPr fontId="2" type="noConversion"/>
  </si>
  <si>
    <t>토사</t>
    <phoneticPr fontId="2" type="noConversion"/>
  </si>
  <si>
    <t>평의자</t>
    <phoneticPr fontId="2" type="noConversion"/>
  </si>
  <si>
    <t>나무</t>
    <phoneticPr fontId="2" type="noConversion"/>
  </si>
  <si>
    <t>의왕시</t>
    <phoneticPr fontId="2" type="noConversion"/>
  </si>
  <si>
    <t>월암동 421</t>
    <phoneticPr fontId="2" type="noConversion"/>
  </si>
  <si>
    <t>부곡체육공원
축구장</t>
    <phoneticPr fontId="2" type="noConversion"/>
  </si>
  <si>
    <t>의왕도시공사</t>
    <phoneticPr fontId="2" type="noConversion"/>
  </si>
  <si>
    <t>여주시</t>
    <phoneticPr fontId="2" type="noConversion"/>
  </si>
  <si>
    <t>능서면 신지리 254-2
 (능서공원길 101)</t>
    <phoneticPr fontId="2" type="noConversion"/>
  </si>
  <si>
    <t>능서레포츠공원
축구장</t>
    <phoneticPr fontId="2" type="noConversion"/>
  </si>
  <si>
    <t>금사면 이포리 401
 (이여로 1281)</t>
    <phoneticPr fontId="2" type="noConversion"/>
  </si>
  <si>
    <t>금사체육공원
축구장</t>
    <phoneticPr fontId="2" type="noConversion"/>
  </si>
  <si>
    <t xml:space="preserve"> 흥천면 효지리 223</t>
    <phoneticPr fontId="2" type="noConversion"/>
  </si>
  <si>
    <t>흥천체육공원
축구장</t>
    <phoneticPr fontId="2" type="noConversion"/>
  </si>
  <si>
    <t xml:space="preserve"> 가남읍 태평리 533-1</t>
    <phoneticPr fontId="2" type="noConversion"/>
  </si>
  <si>
    <t>가남체육공원
축구장</t>
    <phoneticPr fontId="2" type="noConversion"/>
  </si>
  <si>
    <t>클레이</t>
    <phoneticPr fontId="2" type="noConversion"/>
  </si>
  <si>
    <t>강상면사무소</t>
    <phoneticPr fontId="2" type="noConversion"/>
  </si>
  <si>
    <t>게이트볼구장</t>
    <phoneticPr fontId="2" type="noConversion"/>
  </si>
  <si>
    <t>북내면 당우리 317-5
 (금당로 260-3)</t>
    <phoneticPr fontId="2" type="noConversion"/>
  </si>
  <si>
    <t>북내체육공원
축구장</t>
    <phoneticPr fontId="2" type="noConversion"/>
  </si>
  <si>
    <t>보강토</t>
    <phoneticPr fontId="2" type="noConversion"/>
  </si>
  <si>
    <t>강천면 간매리 171
 (귀안골길 23)</t>
    <phoneticPr fontId="2" type="noConversion"/>
  </si>
  <si>
    <t>강천체육공원
축구장</t>
    <phoneticPr fontId="2" type="noConversion"/>
  </si>
  <si>
    <t>여주시</t>
    <phoneticPr fontId="2" type="noConversion"/>
  </si>
  <si>
    <t>보강토</t>
    <phoneticPr fontId="2" type="noConversion"/>
  </si>
  <si>
    <t>테니스장</t>
    <phoneticPr fontId="2" type="noConversion"/>
  </si>
  <si>
    <t>클레이</t>
    <phoneticPr fontId="2" type="noConversion"/>
  </si>
  <si>
    <t>점동면 사곡리 416-2
 (점동로 298)</t>
    <phoneticPr fontId="2" type="noConversion"/>
  </si>
  <si>
    <t>점동테마공원
축구장</t>
    <phoneticPr fontId="2" type="noConversion"/>
  </si>
  <si>
    <t>콘크리트</t>
    <phoneticPr fontId="2" type="noConversion"/>
  </si>
  <si>
    <t>대신면 율촌리 산40
 (여양로 1500)</t>
    <phoneticPr fontId="2" type="noConversion"/>
  </si>
  <si>
    <t>대신체육공원
축구장</t>
    <phoneticPr fontId="2" type="noConversion"/>
  </si>
  <si>
    <t>여주시 오학동 산17-2
 (어영실로 152)</t>
    <phoneticPr fontId="2" type="noConversion"/>
  </si>
  <si>
    <t>오학체육공원
축구장</t>
    <phoneticPr fontId="2" type="noConversion"/>
  </si>
  <si>
    <t>신설</t>
    <phoneticPr fontId="2" type="noConversion"/>
  </si>
  <si>
    <t>1</t>
    <phoneticPr fontId="2" type="noConversion"/>
  </si>
  <si>
    <t xml:space="preserve"> 산북면 상품리 192</t>
    <phoneticPr fontId="2" type="noConversion"/>
  </si>
  <si>
    <t>산북체육공원
축구장</t>
    <phoneticPr fontId="2" type="noConversion"/>
  </si>
  <si>
    <t>합성목재</t>
    <phoneticPr fontId="2" type="noConversion"/>
  </si>
  <si>
    <t>2</t>
    <phoneticPr fontId="2" type="noConversion"/>
  </si>
  <si>
    <t>여주시 월송동 1</t>
    <phoneticPr fontId="2" type="noConversion"/>
  </si>
  <si>
    <t>여주종합운동장</t>
    <phoneticPr fontId="2" type="noConversion"/>
  </si>
  <si>
    <t>여주시</t>
    <phoneticPr fontId="2" type="noConversion"/>
  </si>
  <si>
    <t>3</t>
    <phoneticPr fontId="2" type="noConversion"/>
  </si>
  <si>
    <t>동두천시</t>
    <phoneticPr fontId="2" type="noConversion"/>
  </si>
  <si>
    <t>아동동 215</t>
    <phoneticPr fontId="2" type="noConversion"/>
  </si>
  <si>
    <t>종합운동장
보조구장</t>
    <phoneticPr fontId="2" type="noConversion"/>
  </si>
  <si>
    <t>인조잔디 1
토사 1</t>
    <phoneticPr fontId="2" type="noConversion"/>
  </si>
  <si>
    <t>주 경기장에 포함</t>
    <phoneticPr fontId="2" type="noConversion"/>
  </si>
  <si>
    <t>소요생활체육공원
축구장</t>
    <phoneticPr fontId="2" type="noConversion"/>
  </si>
  <si>
    <t>철콘</t>
    <phoneticPr fontId="2" type="noConversion"/>
  </si>
  <si>
    <t xml:space="preserve"> </t>
    <phoneticPr fontId="2" type="noConversion"/>
  </si>
  <si>
    <t>양평군</t>
    <phoneticPr fontId="2" type="noConversion"/>
  </si>
  <si>
    <t>강상면 교평리 307번지</t>
    <phoneticPr fontId="2" type="noConversion"/>
  </si>
  <si>
    <t>강상체육공원
축구장</t>
    <phoneticPr fontId="2" type="noConversion"/>
  </si>
  <si>
    <t>양평군</t>
    <phoneticPr fontId="2" type="noConversion"/>
  </si>
  <si>
    <t>천연잔디 2
토사      1
인조잔디 1</t>
    <phoneticPr fontId="2" type="noConversion"/>
  </si>
  <si>
    <t>강하체육공원
축구장</t>
    <phoneticPr fontId="2" type="noConversion"/>
  </si>
  <si>
    <t>강하면 전수리 1044번지</t>
    <phoneticPr fontId="2" type="noConversion"/>
  </si>
  <si>
    <t>강하생활체육공원
축구장</t>
    <phoneticPr fontId="2" type="noConversion"/>
  </si>
  <si>
    <t>양평군</t>
    <phoneticPr fontId="2" type="noConversion"/>
  </si>
  <si>
    <t>콘크리트(야외)</t>
    <phoneticPr fontId="2" type="noConversion"/>
  </si>
  <si>
    <t>lux</t>
    <phoneticPr fontId="2" type="noConversion"/>
  </si>
  <si>
    <t>양서면 용담리 425번지</t>
    <phoneticPr fontId="2" type="noConversion"/>
  </si>
  <si>
    <t>양서레포츠공원
축구장</t>
    <phoneticPr fontId="2" type="noConversion"/>
  </si>
  <si>
    <t>천연잔디 1
토사 1</t>
    <phoneticPr fontId="2" type="noConversion"/>
  </si>
  <si>
    <t>양서면사무소</t>
    <phoneticPr fontId="2" type="noConversion"/>
  </si>
  <si>
    <t>족구장</t>
    <phoneticPr fontId="2" type="noConversion"/>
  </si>
  <si>
    <t>옥천면 옥천리 771번지</t>
    <phoneticPr fontId="2" type="noConversion"/>
  </si>
  <si>
    <t>옥천레포츠공원
축구장</t>
    <phoneticPr fontId="2" type="noConversion"/>
  </si>
  <si>
    <t>테니스장</t>
    <phoneticPr fontId="2" type="noConversion"/>
  </si>
  <si>
    <t>클레이</t>
    <phoneticPr fontId="2" type="noConversion"/>
  </si>
  <si>
    <t>옥천면사무소</t>
    <phoneticPr fontId="2" type="noConversion"/>
  </si>
  <si>
    <t>게이트볼구장</t>
    <phoneticPr fontId="2" type="noConversion"/>
  </si>
  <si>
    <t>서종면 문호리 915번지</t>
    <phoneticPr fontId="2" type="noConversion"/>
  </si>
  <si>
    <t>서종체육공원
축구장</t>
    <phoneticPr fontId="2" type="noConversion"/>
  </si>
  <si>
    <t>천연잔디</t>
    <phoneticPr fontId="2" type="noConversion"/>
  </si>
  <si>
    <t>서종면사무소</t>
    <phoneticPr fontId="2" type="noConversion"/>
  </si>
  <si>
    <t>단월레포츠공원
축구장</t>
    <phoneticPr fontId="2" type="noConversion"/>
  </si>
  <si>
    <t>콘크리트</t>
    <phoneticPr fontId="2" type="noConversion"/>
  </si>
  <si>
    <t>청운면 여물리 113번지</t>
    <phoneticPr fontId="2" type="noConversion"/>
  </si>
  <si>
    <t>청운레포츠공원
축구장</t>
    <phoneticPr fontId="2" type="noConversion"/>
  </si>
  <si>
    <t>청운면사무소</t>
    <phoneticPr fontId="2" type="noConversion"/>
  </si>
  <si>
    <t>풋살구장</t>
    <phoneticPr fontId="2" type="noConversion"/>
  </si>
  <si>
    <t>씨름장</t>
    <phoneticPr fontId="2" type="noConversion"/>
  </si>
  <si>
    <t>양동면 쌍학리 45번지</t>
    <phoneticPr fontId="2" type="noConversion"/>
  </si>
  <si>
    <t>양동레포츠공원
축구장</t>
    <phoneticPr fontId="2" type="noConversion"/>
  </si>
  <si>
    <t>양동면사무소</t>
    <phoneticPr fontId="2" type="noConversion"/>
  </si>
  <si>
    <t>지제면 송현리 500번지</t>
    <phoneticPr fontId="2" type="noConversion"/>
  </si>
  <si>
    <t>지평레포츠공원
축구장</t>
    <phoneticPr fontId="2" type="noConversion"/>
  </si>
  <si>
    <t>지제면사무소</t>
    <phoneticPr fontId="2" type="noConversion"/>
  </si>
  <si>
    <t>족구장</t>
    <phoneticPr fontId="2" type="noConversion"/>
  </si>
  <si>
    <t>양평군</t>
    <phoneticPr fontId="2" type="noConversion"/>
  </si>
  <si>
    <t>용문생활체육공원
축구장</t>
    <phoneticPr fontId="2" type="noConversion"/>
  </si>
  <si>
    <t>자연석</t>
    <phoneticPr fontId="2" type="noConversion"/>
  </si>
  <si>
    <t>족구장2면
풋살구장1면
게이트볼장1면</t>
    <phoneticPr fontId="2" type="noConversion"/>
  </si>
  <si>
    <t>개군면 하자포리 425-15번지</t>
    <phoneticPr fontId="2" type="noConversion"/>
  </si>
  <si>
    <t>개군레포츠공원
축구장</t>
    <phoneticPr fontId="2" type="noConversion"/>
  </si>
  <si>
    <t>개군면사무소</t>
    <phoneticPr fontId="2" type="noConversion"/>
  </si>
  <si>
    <t>농구장</t>
    <phoneticPr fontId="2" type="noConversion"/>
  </si>
  <si>
    <t>양평생활체육공원
축구장</t>
    <phoneticPr fontId="2" type="noConversion"/>
  </si>
  <si>
    <t>양평 안보테마공원
축구장</t>
    <phoneticPr fontId="2" type="noConversion"/>
  </si>
  <si>
    <t>과천시</t>
    <phoneticPr fontId="2" type="noConversion"/>
  </si>
  <si>
    <t xml:space="preserve"> 문원체육공원
축구장</t>
    <phoneticPr fontId="2" type="noConversion"/>
  </si>
  <si>
    <t>과천시
시설관리공단</t>
    <phoneticPr fontId="2" type="noConversion"/>
  </si>
  <si>
    <t>가평군</t>
    <phoneticPr fontId="2" type="noConversion"/>
  </si>
  <si>
    <t>조종생활체육공원
축구장</t>
    <phoneticPr fontId="2" type="noConversion"/>
  </si>
  <si>
    <t>시설관리공단</t>
    <phoneticPr fontId="2" type="noConversion"/>
  </si>
  <si>
    <t>아동동 215</t>
    <phoneticPr fontId="2" type="noConversion"/>
  </si>
  <si>
    <t>축구전용구장</t>
    <phoneticPr fontId="2" type="noConversion"/>
  </si>
  <si>
    <t>가평생활체육공원 
명칭변경 및 2면 증설</t>
    <phoneticPr fontId="2" type="noConversion"/>
  </si>
  <si>
    <t>상면 연하리 220번지일원</t>
    <phoneticPr fontId="2" type="noConversion"/>
  </si>
  <si>
    <t>상면다목적 체육공원</t>
    <phoneticPr fontId="2" type="noConversion"/>
  </si>
  <si>
    <t>설악면 선촌리 산34-2번지 일원</t>
    <phoneticPr fontId="2" type="noConversion"/>
  </si>
  <si>
    <t>설악생활체육공원</t>
    <phoneticPr fontId="2" type="noConversion"/>
  </si>
  <si>
    <t>가평군</t>
    <phoneticPr fontId="2" type="noConversion"/>
  </si>
  <si>
    <t>설악면사무소</t>
    <phoneticPr fontId="2" type="noConversion"/>
  </si>
  <si>
    <t>연천군</t>
    <phoneticPr fontId="2" type="noConversion"/>
  </si>
  <si>
    <t>연천 공설운동장
보조경기장</t>
    <phoneticPr fontId="2" type="noConversion"/>
  </si>
  <si>
    <t>시설관리공단</t>
    <phoneticPr fontId="2" type="noConversion"/>
  </si>
  <si>
    <t>아동동 215</t>
    <phoneticPr fontId="2" type="noConversion"/>
  </si>
  <si>
    <t>한탄강 생활체육공원
축구장</t>
    <phoneticPr fontId="2" type="noConversion"/>
  </si>
  <si>
    <t>연천군</t>
    <phoneticPr fontId="2" type="noConversion"/>
  </si>
  <si>
    <t>시설관리공단</t>
    <phoneticPr fontId="2" type="noConversion"/>
  </si>
  <si>
    <t>조원동 775-1</t>
  </si>
  <si>
    <t>수원종합운동장
야구장</t>
  </si>
  <si>
    <t>좌판고정식</t>
  </si>
  <si>
    <t>1988
2014</t>
  </si>
  <si>
    <t>8,338
31,000</t>
  </si>
  <si>
    <t>1550lus</t>
  </si>
  <si>
    <t>탄천종합운동장
보조경기장 야구장</t>
  </si>
  <si>
    <t>성남시시설관리공단(725-7100)</t>
  </si>
  <si>
    <t>http://simc.or.kr</t>
  </si>
  <si>
    <t>탄천종합운동장
부지내 포함</t>
  </si>
  <si>
    <t>탄천변 제1 체육공원
모란야구장</t>
  </si>
  <si>
    <t>백현야구장</t>
  </si>
  <si>
    <t>리틀야구장</t>
  </si>
  <si>
    <t>대화동2320</t>
  </si>
  <si>
    <t>고양 국가대표 야구연습장</t>
  </si>
  <si>
    <t>고양스포츠타운내</t>
  </si>
  <si>
    <t>원미구 춘의동 48-25</t>
  </si>
  <si>
    <t>부천 야구장</t>
  </si>
  <si>
    <t>개량클레이</t>
  </si>
  <si>
    <t>오정구 작동 산60-8</t>
  </si>
  <si>
    <t>까치울야구장</t>
  </si>
  <si>
    <t>부천시청(정수과)</t>
  </si>
  <si>
    <t>까치울 정수장 
부지내 위치</t>
  </si>
  <si>
    <t>독고탁 야구장</t>
  </si>
  <si>
    <t>북부수자원생태궝원 내 위치</t>
  </si>
  <si>
    <t>처인구 남사면 방아리 1178-3일원</t>
  </si>
  <si>
    <t>남사시민야구장</t>
  </si>
  <si>
    <t>위탁
(용인시체육회)</t>
  </si>
  <si>
    <t xml:space="preserve">수지구 죽전동 </t>
  </si>
  <si>
    <t>위탁
(용인도시공사)</t>
  </si>
  <si>
    <t>모현레스피아 야구장</t>
  </si>
  <si>
    <t>2016년 신규 설치</t>
  </si>
  <si>
    <t>신원로301-15(목내동</t>
  </si>
  <si>
    <t>배나물 야구장</t>
  </si>
  <si>
    <t>안산시체육회(481-3144)</t>
  </si>
  <si>
    <t>위탁
(안산시야구협회)</t>
  </si>
  <si>
    <t>실내야구연습장</t>
  </si>
  <si>
    <t>실내연습</t>
  </si>
  <si>
    <t>아동야구</t>
  </si>
  <si>
    <t>실내야구연습장
리틀야구장 1면</t>
  </si>
  <si>
    <t>성곡동 696</t>
  </si>
  <si>
    <t>성곡 야구장</t>
  </si>
  <si>
    <t>위탁
(안산도시공사)</t>
  </si>
  <si>
    <t>1루:85
3루:99</t>
  </si>
  <si>
    <t>신길동 1376</t>
  </si>
  <si>
    <t>신길야구장</t>
  </si>
  <si>
    <t>87,75</t>
  </si>
  <si>
    <t>123,75</t>
  </si>
  <si>
    <t>사동 1640</t>
  </si>
  <si>
    <t xml:space="preserve">해양야구장                                                   </t>
  </si>
  <si>
    <t>4,500*2면</t>
  </si>
  <si>
    <t>석수체육공원 야구장</t>
  </si>
  <si>
    <t>석수체육공원
축구장부지내포함</t>
  </si>
  <si>
    <t>남양주시야구장</t>
  </si>
  <si>
    <t>위탁(남양주시
야구연합회)</t>
  </si>
  <si>
    <t>남양주시종합운동장
야구장(2구장)</t>
  </si>
  <si>
    <t>인조단디</t>
  </si>
  <si>
    <t>삼패동 야구장</t>
  </si>
  <si>
    <t>삼패동 야구장(2구장)</t>
  </si>
  <si>
    <t>삼패동 야구장(3구장)</t>
  </si>
  <si>
    <t>북한강 체육공원 야구장</t>
  </si>
  <si>
    <t>북부권 야구장</t>
  </si>
  <si>
    <t>남양주시 리틀야구장</t>
  </si>
  <si>
    <t>위탁(남양주시
리틀야구연합회)</t>
  </si>
  <si>
    <t>비봉면 유포리 
404 인근 인공습지</t>
  </si>
  <si>
    <t>화성베이스볼파크</t>
  </si>
  <si>
    <t>향남야구장</t>
  </si>
  <si>
    <t>외야 인조잔디 공사중</t>
  </si>
  <si>
    <t>녹양야구장</t>
  </si>
  <si>
    <t>의정부시
시설관리공단</t>
  </si>
  <si>
    <t>가능동 산28-1</t>
  </si>
  <si>
    <t>의정부시
리틀야구연습장</t>
  </si>
  <si>
    <t>팽성읍 신대리 산23-1</t>
  </si>
  <si>
    <t>계양 야구장</t>
  </si>
  <si>
    <t>포승읍 만호리 589</t>
  </si>
  <si>
    <t>신당 야구장</t>
  </si>
  <si>
    <t>신당공원내
위치 신설</t>
  </si>
  <si>
    <t>진위면 신리 189-1</t>
  </si>
  <si>
    <t>진위 야구장</t>
  </si>
  <si>
    <t>하천부지내
위치 신설</t>
  </si>
  <si>
    <t>서탄면 금암리 124</t>
  </si>
  <si>
    <t>서탄 야구장</t>
  </si>
  <si>
    <t>정왕동 체육공원 야구장</t>
  </si>
  <si>
    <t>시흥시시설관리공단</t>
  </si>
  <si>
    <t>시흥시 정왕동 1368</t>
  </si>
  <si>
    <t>소망공원 야구장</t>
  </si>
  <si>
    <t>하지석동 326-3</t>
  </si>
  <si>
    <t>교하체육공원
야구장</t>
  </si>
  <si>
    <t>교하체육공원
부지내 포함</t>
  </si>
  <si>
    <t>늘노리 산 8번지</t>
  </si>
  <si>
    <t>파평야구장</t>
  </si>
  <si>
    <t>시립광명야구장</t>
  </si>
  <si>
    <t>위탁
(광명시체육회)</t>
  </si>
  <si>
    <t>대곶면 오니산리 239</t>
  </si>
  <si>
    <t>오니산리 야구장</t>
  </si>
  <si>
    <t>해병2사단 8연대내
야구장1면</t>
  </si>
  <si>
    <t>전호야구장</t>
  </si>
  <si>
    <t>위탁
(김포시생활체육회)</t>
  </si>
  <si>
    <t>이천시 모가면 소고리 618외</t>
  </si>
  <si>
    <t>모가 야구장</t>
  </si>
  <si>
    <t>위탁(이천시체육·생활체육회)</t>
  </si>
  <si>
    <t>이천시 야구장</t>
  </si>
  <si>
    <t>복하천 체육공원 야구장</t>
  </si>
  <si>
    <t>구리시</t>
  </si>
  <si>
    <t>아천동 50번지 일원</t>
  </si>
  <si>
    <t>구리시 리틀야구장</t>
  </si>
  <si>
    <t>아천동16-6번지 일원</t>
  </si>
  <si>
    <t xml:space="preserve"> 한강 시민공원 야구장(1)</t>
  </si>
  <si>
    <t>위탁
(구리도시공사)</t>
  </si>
  <si>
    <t>아천동 16-8번지 일원</t>
  </si>
  <si>
    <t>한강 시민공원 야구장(2)</t>
  </si>
  <si>
    <t>한강 시민공원 야구장(3)</t>
  </si>
  <si>
    <t>에코스포츠센터 야구장</t>
  </si>
  <si>
    <t>백석읍 오산리 239-3번지 일원</t>
  </si>
  <si>
    <t>백석생활체육공원 야구장
(성인)</t>
  </si>
  <si>
    <t xml:space="preserve">양주시 </t>
  </si>
  <si>
    <t>백석생활체육공원 
리틀야구장</t>
  </si>
  <si>
    <t>장흥생활체육공원 야구장</t>
  </si>
  <si>
    <t>추가</t>
  </si>
  <si>
    <t>안성맞춤야구장</t>
  </si>
  <si>
    <t>포천시 창수면 오가리 941</t>
  </si>
  <si>
    <t>포천 야구장</t>
  </si>
  <si>
    <t>선동둔치 체육시설</t>
  </si>
  <si>
    <t>여주시 하동 3-114</t>
  </si>
  <si>
    <t>양섬야구장</t>
  </si>
  <si>
    <t>여주시 현암동 213-4</t>
  </si>
  <si>
    <t>여주리틀야구장</t>
  </si>
  <si>
    <t>현암지구내
리틀야구장1면</t>
  </si>
  <si>
    <t>양평군</t>
  </si>
  <si>
    <t>양평군 야구장</t>
  </si>
  <si>
    <t>선촌리 야구장</t>
  </si>
  <si>
    <t>선곡리 야구장</t>
  </si>
  <si>
    <t>선곡리 마을회</t>
  </si>
  <si>
    <t>오목천동 134</t>
  </si>
  <si>
    <t>오목천체육공원
정구장</t>
  </si>
  <si>
    <t>위탁(수원시체육회)</t>
  </si>
  <si>
    <t>권선동 1012</t>
  </si>
  <si>
    <t>올림픽공원
테니스장</t>
  </si>
  <si>
    <t>수원시테니스협회</t>
  </si>
  <si>
    <t>위탁(수원시
생활체육테니스협회)</t>
  </si>
  <si>
    <t>위탁                                   (수원시생활체육회)</t>
  </si>
  <si>
    <t>250lux</t>
  </si>
  <si>
    <t xml:space="preserve">수원시 </t>
  </si>
  <si>
    <t>매탄4동 811</t>
  </si>
  <si>
    <t>매탄공원
테니스장</t>
  </si>
  <si>
    <t>송죽동 305</t>
  </si>
  <si>
    <t>만석공원
테니스장</t>
  </si>
  <si>
    <t>서둔동 259-5</t>
  </si>
  <si>
    <t>여기산공원
테니스장</t>
  </si>
  <si>
    <t>나촌배수지
테니스장</t>
  </si>
  <si>
    <t>고색중보들공원
테니스장</t>
  </si>
  <si>
    <t xml:space="preserve">매탄동 1268 </t>
  </si>
  <si>
    <t>영통구청
테니스장</t>
  </si>
  <si>
    <t>영통구청</t>
  </si>
  <si>
    <t>수원시
(영통구청)</t>
  </si>
  <si>
    <t>호매실배수지
테니스장</t>
  </si>
  <si>
    <t>위탁                                   (수원시체육회)</t>
  </si>
  <si>
    <t>연암배수지
테니스장</t>
  </si>
  <si>
    <t>탄천 종합운동장 
테니스장</t>
  </si>
  <si>
    <t>양지동 986번지</t>
  </si>
  <si>
    <t>양지 테니스장</t>
  </si>
  <si>
    <t>성남시체육회</t>
  </si>
  <si>
    <t>위탁(성남시체육회)</t>
  </si>
  <si>
    <t>성남동 56-1번지</t>
  </si>
  <si>
    <t>대원 테니스장</t>
  </si>
  <si>
    <t>성남시체육회(729-5622)</t>
  </si>
  <si>
    <t>금광동 산9번지</t>
  </si>
  <si>
    <t>황송 테니스장</t>
  </si>
  <si>
    <t>신흥동 2344번지</t>
  </si>
  <si>
    <t>희망대 테니스장</t>
  </si>
  <si>
    <t>분당구 수내동 119-1번지</t>
  </si>
  <si>
    <t>수내 테니스장</t>
  </si>
  <si>
    <t>성사동 산 552</t>
  </si>
  <si>
    <t>고양 시립테니스장</t>
  </si>
  <si>
    <t>체육청소년담당관실
(961-2472)</t>
  </si>
  <si>
    <t>케이컬</t>
  </si>
  <si>
    <t>토당동 3-39</t>
  </si>
  <si>
    <t>토당제2근린공원 
테니스장</t>
  </si>
  <si>
    <t>위탁
(고양시테니스협회)</t>
  </si>
  <si>
    <t>행주내동 202</t>
  </si>
  <si>
    <t>충장체육시설
테니스장</t>
  </si>
  <si>
    <t>한국철도
시설공단</t>
  </si>
  <si>
    <t>대화동 2314</t>
  </si>
  <si>
    <t>대화레포츠공원
테니스장</t>
  </si>
  <si>
    <t>중산동 1565</t>
  </si>
  <si>
    <t>중산제2호근린공원
테니스장</t>
  </si>
  <si>
    <t>화정동 943</t>
  </si>
  <si>
    <t>화정제8호근린공원
테니스장</t>
  </si>
  <si>
    <t>성사동 269</t>
  </si>
  <si>
    <t>성라공원
테니스장</t>
  </si>
  <si>
    <t>벽제동 산 43-32</t>
  </si>
  <si>
    <t>벽제배수지
테니스장</t>
  </si>
  <si>
    <t>위탁(고양시테니스협회)</t>
  </si>
  <si>
    <t>백석동 1235</t>
  </si>
  <si>
    <t>환경에너지 시설 내
 테니스장</t>
  </si>
  <si>
    <t>환경에너지시설
부지 내 위치</t>
  </si>
  <si>
    <t>대화동 2320</t>
  </si>
  <si>
    <t>성저테니스장</t>
  </si>
  <si>
    <t xml:space="preserve">부천시   </t>
  </si>
  <si>
    <t>중동1212</t>
  </si>
  <si>
    <t>복사공원
테니스장</t>
  </si>
  <si>
    <t>국민생활
체육테니스연합회</t>
  </si>
  <si>
    <t>클레이 5
케미칼 1</t>
  </si>
  <si>
    <t>의자(등의자)및  개별의자</t>
  </si>
  <si>
    <t>32백만원</t>
  </si>
  <si>
    <t>원미동14-1</t>
  </si>
  <si>
    <t>원미공원
테니스장</t>
  </si>
  <si>
    <t>의자(등의자)및 개별의자</t>
  </si>
  <si>
    <t>중동1156</t>
  </si>
  <si>
    <t>시청 테니스장</t>
  </si>
  <si>
    <t>부천시청(회계과)</t>
  </si>
  <si>
    <t>소사본동297-5</t>
  </si>
  <si>
    <t>소사1배수지
테니스장</t>
  </si>
  <si>
    <t>부천시소사구청</t>
  </si>
  <si>
    <t>상동416번지</t>
  </si>
  <si>
    <t>석천공원
테니스장</t>
  </si>
  <si>
    <t>춘의동35</t>
  </si>
  <si>
    <t>종합운동장
테니스장</t>
  </si>
  <si>
    <t xml:space="preserve">클레이 10
케미칼 3 </t>
  </si>
  <si>
    <t>대장동607</t>
  </si>
  <si>
    <t>폐기물처리장내 
테니스장</t>
  </si>
  <si>
    <t>폐기물 처리장 부지내 위치</t>
  </si>
  <si>
    <t>소사본1동 
산70-4</t>
  </si>
  <si>
    <t>성주산 생활체육공원 
테니스장</t>
  </si>
  <si>
    <t>성주산 공원부지내
 위치</t>
  </si>
  <si>
    <t>남동 산38-2</t>
  </si>
  <si>
    <t>용인 실외 종합테니스장</t>
  </si>
  <si>
    <t>용인시테니스협회
(285-1148)</t>
  </si>
  <si>
    <t>위탁
(용인시테니스협회)</t>
  </si>
  <si>
    <t>위탁관리</t>
  </si>
  <si>
    <t>1200천원</t>
  </si>
  <si>
    <t>4600천원</t>
  </si>
  <si>
    <t>용인 실내 종합테니스장</t>
  </si>
  <si>
    <t>위탁 (명지대)</t>
  </si>
  <si>
    <t>의자</t>
  </si>
  <si>
    <t>파이프트러스</t>
  </si>
  <si>
    <t>백암면 백암리 224-4</t>
  </si>
  <si>
    <t>백암 테니스장</t>
  </si>
  <si>
    <t>풍덕천동 산13-1</t>
  </si>
  <si>
    <t>수지체육공원
테니스장</t>
  </si>
  <si>
    <t>축구장부지면적
편입</t>
  </si>
  <si>
    <t>수지레스피아
테니스장</t>
  </si>
  <si>
    <t>하갈동 산127</t>
  </si>
  <si>
    <t>기흥 레스피아
테니스장</t>
  </si>
  <si>
    <t>모현면 일산리 41-13</t>
  </si>
  <si>
    <t>모현 레스피아
테니스장</t>
  </si>
  <si>
    <t>동백 테니스장</t>
  </si>
  <si>
    <t>신갈동 534-2</t>
  </si>
  <si>
    <t>신갈고가 하부
 테니스장</t>
  </si>
  <si>
    <t>신봉동 539-9</t>
  </si>
  <si>
    <t>신봉동 고가하부 테니스장</t>
  </si>
  <si>
    <t>공세동테니스장</t>
  </si>
  <si>
    <t>고잔동713-3</t>
  </si>
  <si>
    <t>시립 호수 테니스장</t>
  </si>
  <si>
    <t>안산시체육회</t>
  </si>
  <si>
    <t xml:space="preserve">  비산3동 1023 </t>
  </si>
  <si>
    <t>안양 종합운동장
테니스장</t>
  </si>
  <si>
    <t>안양시 테니스협회
(382-3175)</t>
  </si>
  <si>
    <t xml:space="preserve">  위탁
(안양시테니스협회)</t>
  </si>
  <si>
    <t>평촌동 895</t>
  </si>
  <si>
    <t>중앙공원테니스장</t>
  </si>
  <si>
    <t>위탁
(안양시테니스협회)</t>
  </si>
  <si>
    <t>호계동 1113-2</t>
  </si>
  <si>
    <t>자유공원테니스장</t>
  </si>
  <si>
    <t>위탁
(테니스생활체육연홥회)</t>
  </si>
  <si>
    <t>관양동 1590</t>
  </si>
  <si>
    <t>안양시청 종합운동장
테니스장</t>
  </si>
  <si>
    <t>남양주체육문화센터
테니스장</t>
  </si>
  <si>
    <t>인조잔디 5</t>
  </si>
  <si>
    <t>별내테니스장</t>
  </si>
  <si>
    <t>별내동 테니스장</t>
  </si>
  <si>
    <t>공원부지 내</t>
  </si>
  <si>
    <t>의정부시 체육로 90</t>
  </si>
  <si>
    <t>생활체육테니스협회</t>
  </si>
  <si>
    <t xml:space="preserve">
시설관리공단</t>
  </si>
  <si>
    <t>송산배수지 테니스장</t>
  </si>
  <si>
    <t>푸른마당 테니스장</t>
  </si>
  <si>
    <t>이충동 294</t>
  </si>
  <si>
    <t>이충레포츠공원 
테니스장</t>
  </si>
  <si>
    <t>평택시송탄출장소
(610-8541)</t>
  </si>
  <si>
    <t>위탁
(평택시테니스협회)</t>
  </si>
  <si>
    <t>300LUX</t>
  </si>
  <si>
    <t>신대동 621-10</t>
  </si>
  <si>
    <t>신대레포츠공원
테니스장</t>
  </si>
  <si>
    <t>평택시관광체육과
(659-4206)</t>
  </si>
  <si>
    <t>인조잔디6
하드2</t>
  </si>
  <si>
    <t>팽성읍 송화리 27-4</t>
  </si>
  <si>
    <t>안정근린공원
팽성 테니스장</t>
  </si>
  <si>
    <t>배곧 테니스장</t>
  </si>
  <si>
    <t>복지회관
테니스장</t>
  </si>
  <si>
    <t>시흥시민(포동)운동장
테니스장</t>
  </si>
  <si>
    <t>비둘기공원
테니스장</t>
  </si>
  <si>
    <t>대야배수지 테니스장</t>
  </si>
  <si>
    <t>희망공원 테니스장</t>
  </si>
  <si>
    <t>정왕동 체육공원내
테니스장</t>
  </si>
  <si>
    <t>군자동 테니스장</t>
  </si>
  <si>
    <t>소망공원
테니스장</t>
  </si>
  <si>
    <t>능곡지구
테니스장</t>
  </si>
  <si>
    <t xml:space="preserve">인조잔디 </t>
  </si>
  <si>
    <t>남양동 2000</t>
  </si>
  <si>
    <t>화성시
(369-2173)</t>
  </si>
  <si>
    <t>송산면 사강리 365-5</t>
  </si>
  <si>
    <t>송산 테니스장</t>
  </si>
  <si>
    <t>김포시 테니스협회</t>
  </si>
  <si>
    <t>샌드위치판낼(관리동)</t>
  </si>
  <si>
    <t>관리동,파고라</t>
  </si>
  <si>
    <t>동탄센트럴파크
테니스장</t>
  </si>
  <si>
    <t>위탁
(화성시테니스연합회)</t>
  </si>
  <si>
    <t>기안동 896</t>
  </si>
  <si>
    <t>야생초공원 테니스장</t>
  </si>
  <si>
    <t>도원체육공원
테니스장</t>
  </si>
  <si>
    <t>서신면 매화리 276-3</t>
  </si>
  <si>
    <t>서신생활체육시설 테니스장</t>
  </si>
  <si>
    <t>석우동 4</t>
  </si>
  <si>
    <t>돌모루공원 테니스장</t>
  </si>
  <si>
    <t>남양택지 테니스장</t>
  </si>
  <si>
    <t>노온사동 1267번지</t>
  </si>
  <si>
    <t>시립테니스장</t>
  </si>
  <si>
    <t>위탁
(시 생활체육협의회)</t>
  </si>
  <si>
    <t>금촌동 378</t>
  </si>
  <si>
    <t>금촌체육공원
테니스장</t>
  </si>
  <si>
    <t>파주시 테니스협회</t>
  </si>
  <si>
    <t>위탁
(파주시테니스협회)</t>
  </si>
  <si>
    <t>공원에 포함</t>
  </si>
  <si>
    <t>파주읍 봉서리 
산42</t>
  </si>
  <si>
    <t>통일공원
테니스장</t>
  </si>
  <si>
    <t>인조잔디 3
클레이 3</t>
  </si>
  <si>
    <t>적성면 마지리 
33-1</t>
  </si>
  <si>
    <t>적성체육공원
테니스장</t>
  </si>
  <si>
    <t>금능동 186-1</t>
  </si>
  <si>
    <t>파주스타디움
(공설운동장) 테니스장</t>
  </si>
  <si>
    <t>공설운동장에 포함</t>
  </si>
  <si>
    <t>파주읍 연풍리 
10-13</t>
  </si>
  <si>
    <t>연풍리 체육공원
테니스장</t>
  </si>
  <si>
    <t>월롱면 위전리
 58-38</t>
  </si>
  <si>
    <t>월롱체육공원
테니스장</t>
  </si>
  <si>
    <t>월롱체육공원
부지내 위치</t>
  </si>
  <si>
    <t>교하체육공원
테니스장</t>
  </si>
  <si>
    <t>교하체육공원
부지내 위치</t>
  </si>
  <si>
    <t>광탄면 신산리 
산16-21</t>
  </si>
  <si>
    <t>광탄 테니스장</t>
  </si>
  <si>
    <t>가람로 150-41</t>
  </si>
  <si>
    <t>운정체육공원 테니스장</t>
  </si>
  <si>
    <t>와석순환로 198</t>
  </si>
  <si>
    <t>운정건강공원1
테니스장</t>
  </si>
  <si>
    <t>운정건강공원2
테니스장</t>
  </si>
  <si>
    <t>월롱100주년기념체육관
테니스장</t>
  </si>
  <si>
    <t>법원체육공원
테니스장</t>
  </si>
  <si>
    <t>시민체육광장
테니스장</t>
  </si>
  <si>
    <t>하드코트 9</t>
  </si>
  <si>
    <t>중대동 328-1</t>
  </si>
  <si>
    <t>중대테니스장</t>
  </si>
  <si>
    <t>위탁
(연천군테니스협회)</t>
  </si>
  <si>
    <t>인조잔디 1
클레이 2</t>
  </si>
  <si>
    <t>경안동 97-27</t>
  </si>
  <si>
    <t>광주시공설운동장 테니스장</t>
  </si>
  <si>
    <t>위탁
(광주시테니스협회)</t>
  </si>
  <si>
    <t>도척그린공원 테니스장</t>
  </si>
  <si>
    <t>광주시
(도척면사무소)</t>
  </si>
  <si>
    <t>인조잔디 2</t>
  </si>
  <si>
    <t>누락시설</t>
  </si>
  <si>
    <t>곤지암생활체육공원 
테니스장</t>
  </si>
  <si>
    <t>광주시
(곤지암읍사무소)</t>
  </si>
  <si>
    <t>곤지암생활체육공원 포함</t>
  </si>
  <si>
    <t>고촌면 신곡리 산58-12</t>
  </si>
  <si>
    <t>고촌파르코스공원
테니스장</t>
  </si>
  <si>
    <t>위탁
(테니스협회)</t>
  </si>
  <si>
    <t>솔터 테니스장</t>
  </si>
  <si>
    <t>기부채납</t>
  </si>
  <si>
    <t>종합운동장 내 테니스장</t>
  </si>
  <si>
    <t>이천시 관고동 366외</t>
  </si>
  <si>
    <t>설봉생활체육공원
테니스장</t>
  </si>
  <si>
    <t>위탁(이천시테니스협회)</t>
  </si>
  <si>
    <t>인조잔디 4
클레이 4</t>
  </si>
  <si>
    <t>종합운동장 정구장</t>
  </si>
  <si>
    <t>하드코트 2
클레이3</t>
  </si>
  <si>
    <t>이천훈련원 테니스장</t>
  </si>
  <si>
    <t>토평동 51-6번지 일원</t>
  </si>
  <si>
    <t>구리 시립 테니스장</t>
  </si>
  <si>
    <t>구리시생활체육
협의회(557-7676)</t>
  </si>
  <si>
    <t>없음</t>
  </si>
  <si>
    <t>위탁
(구리시테니스연합회)</t>
  </si>
  <si>
    <t>416LX</t>
  </si>
  <si>
    <t>사노동 37-2번지</t>
  </si>
  <si>
    <t>구리왕숙체육공원
테니스장</t>
  </si>
  <si>
    <t>하드코트 12
클레이  5</t>
  </si>
  <si>
    <t>왕숙체육공원
부지내 위치</t>
  </si>
  <si>
    <t>양주시 남방리 1-1</t>
  </si>
  <si>
    <t>양주 시청
테니스장</t>
  </si>
  <si>
    <t>820-2291</t>
  </si>
  <si>
    <t>위탁
(양주시테니스협회)</t>
  </si>
  <si>
    <t xml:space="preserve"> 장흥면 일영리 155-2</t>
  </si>
  <si>
    <t>장흥테니스장</t>
  </si>
  <si>
    <t>820-5782</t>
  </si>
  <si>
    <t>앙투카3
인조잔디1</t>
  </si>
  <si>
    <t>남면하수처리장 
테니스장</t>
  </si>
  <si>
    <t>광적면 광석리 132</t>
  </si>
  <si>
    <t>광적
테니스장</t>
  </si>
  <si>
    <t>820-5637</t>
  </si>
  <si>
    <t>삼숭동 625-5
번지 일원</t>
  </si>
  <si>
    <t>삼숭생활체육공원 테니스장</t>
  </si>
  <si>
    <t xml:space="preserve">하드코트 </t>
  </si>
  <si>
    <t>백석생활체육공원 테니스장</t>
  </si>
  <si>
    <t>하드코트 5
인조잔디 3</t>
  </si>
  <si>
    <t>옥정배수지체육공원 테니스장</t>
  </si>
  <si>
    <t>하드코트6</t>
  </si>
  <si>
    <t>안성시국제정구장</t>
  </si>
  <si>
    <t>종합운동장 
부지내 위치</t>
  </si>
  <si>
    <t>전용정구장</t>
  </si>
  <si>
    <t>소흘읍 이동교리 산1번지</t>
  </si>
  <si>
    <t>소흘읍 생활체육공원
테니스장</t>
  </si>
  <si>
    <t>체육공원 
부지내 위치</t>
  </si>
  <si>
    <t>영북 테니스장</t>
  </si>
  <si>
    <t>영북면</t>
  </si>
  <si>
    <t>영북체육공원 부지내 위치</t>
  </si>
  <si>
    <t>포천종합운동장 테니스장</t>
  </si>
  <si>
    <t>관인면 테니스장</t>
  </si>
  <si>
    <t>관인면</t>
  </si>
  <si>
    <t>영중 테니스장</t>
  </si>
  <si>
    <t>영중면</t>
  </si>
  <si>
    <t>영중중학교 부지내</t>
  </si>
  <si>
    <t>화현면 테니스장</t>
  </si>
  <si>
    <t>화현면</t>
  </si>
  <si>
    <t>성호대로 141</t>
  </si>
  <si>
    <t>오산시청 테니스장</t>
  </si>
  <si>
    <t>오산천로 267</t>
  </si>
  <si>
    <t>오산 테니스장</t>
  </si>
  <si>
    <t>세교동 627</t>
  </si>
  <si>
    <t>위탁(하남시도시개발공사)</t>
  </si>
  <si>
    <t>클레이 4
하  드 2</t>
  </si>
  <si>
    <t>환경기초시설
테니스장</t>
  </si>
  <si>
    <t xml:space="preserve">하남시테니스연합회 
신장코트 </t>
  </si>
  <si>
    <t>하남시테니스연합회</t>
  </si>
  <si>
    <t>의왕시</t>
  </si>
  <si>
    <t>왕곡동 270-2</t>
  </si>
  <si>
    <t>고천 테니스장</t>
  </si>
  <si>
    <t>의왕도시공사</t>
  </si>
  <si>
    <t xml:space="preserve">인조잔디4 </t>
  </si>
  <si>
    <t>벤치형</t>
  </si>
  <si>
    <t>월암동 421</t>
  </si>
  <si>
    <t>부곡체육공원
테니스장</t>
  </si>
  <si>
    <t>인조잔디3</t>
  </si>
  <si>
    <t>부곡체육공원
부지 면적 포함</t>
  </si>
  <si>
    <t>포일동 120-3</t>
  </si>
  <si>
    <t>청계체육시설
테니스장</t>
  </si>
  <si>
    <t>위탁(의왕시체육회)</t>
  </si>
  <si>
    <t>위탁(청계동체육회)</t>
  </si>
  <si>
    <t>내손동 590</t>
  </si>
  <si>
    <t>내손약수체육시설
테니스장</t>
  </si>
  <si>
    <t>고천 배수지 테니스장</t>
  </si>
  <si>
    <t>인조잔디 3</t>
  </si>
  <si>
    <t>능서면 신지리 254-2</t>
  </si>
  <si>
    <t>능서레포츠공원
테니스장</t>
  </si>
  <si>
    <t>여주군
(능서면)</t>
  </si>
  <si>
    <t>능서체육공원
부지내포함</t>
  </si>
  <si>
    <t>여주시 월송동1번지</t>
  </si>
  <si>
    <t>여주종합운동장
테니스장</t>
  </si>
  <si>
    <t>여주군</t>
  </si>
  <si>
    <t>여주종합운동장
부지내 포함</t>
  </si>
  <si>
    <t>대신체육공원
테니스장</t>
  </si>
  <si>
    <t>대신체육공원
부지내포함</t>
  </si>
  <si>
    <t>흥천면 효지리 224</t>
  </si>
  <si>
    <t>흥천체육공원
테니스장</t>
  </si>
  <si>
    <t>흥천체육공원
부지내포함</t>
  </si>
  <si>
    <t>가남읍 태평리 533-2</t>
  </si>
  <si>
    <t>가남체육공원
테니스장</t>
  </si>
  <si>
    <t>가남체육공원
부지내포함</t>
  </si>
  <si>
    <t>여주시 하동 19-5</t>
  </si>
  <si>
    <t>하동 테니스장</t>
  </si>
  <si>
    <t>환경사업소
부지내 포함</t>
  </si>
  <si>
    <t>위탁
(테니스동호회)</t>
  </si>
  <si>
    <t>인조잔디 2,
아크릴 4</t>
  </si>
  <si>
    <t>소요생활체육공원
테니스장</t>
  </si>
  <si>
    <t>용문 테니스장</t>
  </si>
  <si>
    <t>양평읍 양근리 645-2</t>
  </si>
  <si>
    <t>갈산생활체육공원
테니스장</t>
  </si>
  <si>
    <t>양평테니스동호회
(773-8744)</t>
  </si>
  <si>
    <t>양서면 양수리</t>
  </si>
  <si>
    <t>양서 동네테니스장</t>
  </si>
  <si>
    <t>양서면사무소
(770-2604)</t>
  </si>
  <si>
    <t>강하면 운심리</t>
  </si>
  <si>
    <t>강하생활체육공원 테니스장</t>
  </si>
  <si>
    <t>강하면사무소
(770-2603)</t>
  </si>
  <si>
    <t>강상 테니스장</t>
  </si>
  <si>
    <t>인조잔디 6면</t>
  </si>
  <si>
    <t>옥천레포츠공원
 테니스장</t>
  </si>
  <si>
    <t>양동레포츠공원
 테니스장</t>
  </si>
  <si>
    <t>양동레포츠공원
축구장 부지내</t>
  </si>
  <si>
    <t>지평레포츠공원
 테니스장</t>
  </si>
  <si>
    <t>인조잔디 2면</t>
  </si>
  <si>
    <t>지평레포츠공원
축구장 부지내</t>
  </si>
  <si>
    <t>개군레포츠공원
 테니스장</t>
  </si>
  <si>
    <t>개군레포츠공원
축구장 부지내</t>
  </si>
  <si>
    <t>서종생활체육공원
 테니스장</t>
  </si>
  <si>
    <t>클레이3
인조잔디 1</t>
  </si>
  <si>
    <t>청운레포츠공원
테니스장</t>
  </si>
  <si>
    <t>청운레포츠공원
부지내</t>
  </si>
  <si>
    <t>관문체육공원
테니스장</t>
  </si>
  <si>
    <t>위탁
(과천시테니스협회)</t>
  </si>
  <si>
    <t>인조잔디 6면
클레이 2면</t>
  </si>
  <si>
    <t>철제이동식</t>
  </si>
  <si>
    <t>400W x 12개</t>
  </si>
  <si>
    <t>육상경기장내 위치</t>
  </si>
  <si>
    <t xml:space="preserve"> 문원체육공원
테니스장</t>
  </si>
  <si>
    <t>위탁
(문원테니스회)</t>
  </si>
  <si>
    <t>가평읍 대곡리 472번지일원</t>
  </si>
  <si>
    <t>가평 테니스장</t>
  </si>
  <si>
    <t>연천공설운동장
테니스장</t>
  </si>
  <si>
    <t>전곡읍 선사로424번길 5</t>
  </si>
  <si>
    <t>전곡테니스장</t>
  </si>
  <si>
    <t>성남동 3110</t>
  </si>
  <si>
    <t>광교씨름전용 체육관</t>
  </si>
  <si>
    <t>수원시,
경기대</t>
  </si>
  <si>
    <t>지름 9m</t>
  </si>
  <si>
    <t>성남종합운동장
씨 름 장</t>
  </si>
  <si>
    <t>타원형</t>
  </si>
  <si>
    <t>18x19</t>
  </si>
  <si>
    <t>원형둘레</t>
  </si>
  <si>
    <t>중동 1024</t>
  </si>
  <si>
    <t>부천체육관
야외씨름장</t>
  </si>
  <si>
    <t>15×15m</t>
  </si>
  <si>
    <t>용인시 씨름장</t>
  </si>
  <si>
    <t>사각형</t>
  </si>
  <si>
    <t>18 * 13</t>
  </si>
  <si>
    <t>부곡동 719-1</t>
  </si>
  <si>
    <t>시낭운동장
씨름장</t>
  </si>
  <si>
    <t>위탁
(안산시씨름협회)</t>
  </si>
  <si>
    <t>13×13m</t>
  </si>
  <si>
    <t xml:space="preserve">비산3동 1023번지 </t>
  </si>
  <si>
    <t>지름 18m</t>
  </si>
  <si>
    <t>이충동 산19-5</t>
  </si>
  <si>
    <t>이충레포츠공원
씨름장</t>
  </si>
  <si>
    <t>14.9×13.6</t>
  </si>
  <si>
    <t>공원포함</t>
  </si>
  <si>
    <t>시흥시 씨름연습장</t>
  </si>
  <si>
    <t>시흥시씨름협회</t>
  </si>
  <si>
    <t>팔각형</t>
  </si>
  <si>
    <t>8m * 8m</t>
  </si>
  <si>
    <t>초월생활체육공원
씨름장</t>
  </si>
  <si>
    <t>광주시
(초월읍사무소)</t>
  </si>
  <si>
    <t>14*14m</t>
  </si>
  <si>
    <t>초월생활체육공원 포함</t>
  </si>
  <si>
    <t>곤지암생활체육공원
씨름장</t>
  </si>
  <si>
    <t>지름 10m</t>
  </si>
  <si>
    <t>이천시 장호원읍 진암리 328-2</t>
  </si>
  <si>
    <t>장호원 씨름장</t>
  </si>
  <si>
    <t>지름 12m</t>
  </si>
  <si>
    <t>포천종합운동장
씨름장</t>
  </si>
  <si>
    <t>지름 8.5m</t>
  </si>
  <si>
    <t>종합운동장에 
포함</t>
  </si>
  <si>
    <t>부곡체육공원
씨름장</t>
  </si>
  <si>
    <t>지붕식</t>
  </si>
  <si>
    <t>15m</t>
  </si>
  <si>
    <t>원형, 
콘크리트</t>
  </si>
  <si>
    <t>부곡체육공원
부지면적포함</t>
  </si>
  <si>
    <t>수원 종합운동장
실내체육관</t>
  </si>
  <si>
    <t>배구,농구,핸드볼,
태권도,기타</t>
  </si>
  <si>
    <t>좌석
고정식</t>
  </si>
  <si>
    <t>2개소(6.1x2.4)</t>
  </si>
  <si>
    <t>3,000ㅣux</t>
  </si>
  <si>
    <t>송죽동 316</t>
  </si>
  <si>
    <t>만석 배드민턴
전용경기장</t>
  </si>
  <si>
    <t>위탁
(수원시생활체육회)</t>
  </si>
  <si>
    <t>서수원칠보체육관</t>
  </si>
  <si>
    <t>고정석2723석
가변석1684석</t>
  </si>
  <si>
    <t>중원구 둔촌대로 183번길 20</t>
  </si>
  <si>
    <t>종합운동장
실내체육관</t>
  </si>
  <si>
    <t>철골철근콘트리트트러스</t>
  </si>
  <si>
    <t>배구,핸드볼,농구,
배드민턴,태권도,권투</t>
  </si>
  <si>
    <t>산성실내배드민턴장</t>
  </si>
  <si>
    <t>계단식
수납식</t>
  </si>
  <si>
    <t>성남종합스포츠센터
다목적 체육관</t>
  </si>
  <si>
    <t>철골+철근콘크리트</t>
  </si>
  <si>
    <t>주교동 600</t>
  </si>
  <si>
    <t>고양문예회관
체육관</t>
  </si>
  <si>
    <t>대화 배드민턴경기장</t>
  </si>
  <si>
    <t>위탁
(시 배드민턴연합회)</t>
  </si>
  <si>
    <t>철골</t>
  </si>
  <si>
    <t>성사동 551</t>
  </si>
  <si>
    <t>성사배드민턴장</t>
  </si>
  <si>
    <t>고양동 30</t>
  </si>
  <si>
    <t>고양근린공원
실내배드민턴장</t>
  </si>
  <si>
    <t>타포린</t>
  </si>
  <si>
    <t>백석동 1233</t>
  </si>
  <si>
    <t>백석 배드민턴장</t>
  </si>
  <si>
    <t>가좌동 1098</t>
  </si>
  <si>
    <t>가좌 배드민턴
 경기장</t>
  </si>
  <si>
    <t>주교동 313-16</t>
  </si>
  <si>
    <t>마상 배드민턴장</t>
  </si>
  <si>
    <t>성사동 338-12</t>
  </si>
  <si>
    <t>성라1 배드민턴경기장</t>
  </si>
  <si>
    <t>성라2 배드민턴경기장</t>
  </si>
  <si>
    <t>풍동 582</t>
  </si>
  <si>
    <t>식골 배드민턴장</t>
  </si>
  <si>
    <t>마두동 819</t>
  </si>
  <si>
    <t>정발산 배드민턴경기장</t>
  </si>
  <si>
    <t>중산배드민턴장</t>
  </si>
  <si>
    <t>행신동 665-9</t>
  </si>
  <si>
    <t>행신배드민턴장</t>
  </si>
  <si>
    <t>식사동 1478</t>
  </si>
  <si>
    <t>식사 배드민턴경기장</t>
  </si>
  <si>
    <t>덕이동 145-1</t>
  </si>
  <si>
    <t>덕이 배드민턴경기장</t>
  </si>
  <si>
    <t>탄현동 1472</t>
  </si>
  <si>
    <t>탄현 배드민턴경기장</t>
  </si>
  <si>
    <t xml:space="preserve">철근콘크리트 </t>
    <phoneticPr fontId="2" type="noConversion"/>
  </si>
  <si>
    <t>경량철골조</t>
    <phoneticPr fontId="2" type="noConversion"/>
  </si>
  <si>
    <t>우레탄</t>
    <phoneticPr fontId="2" type="noConversion"/>
  </si>
  <si>
    <t>삼송배드민턴장</t>
  </si>
  <si>
    <t>신원배드민턴장</t>
  </si>
  <si>
    <t>지도공원 배드민턴장</t>
  </si>
  <si>
    <t>대화실내야구연습장</t>
  </si>
  <si>
    <t>야구연습장</t>
  </si>
  <si>
    <t>부천 체육관</t>
  </si>
  <si>
    <t>보조경기장(축구)</t>
  </si>
  <si>
    <t>상동 466</t>
  </si>
  <si>
    <t>서촌 다목적체육관</t>
  </si>
  <si>
    <t>배드민턴, 탁구,
배구, 에어로빅</t>
  </si>
  <si>
    <t>송내동 457</t>
  </si>
  <si>
    <t>송내사회체육관</t>
  </si>
  <si>
    <t>위탁(석왕사 룸비니)</t>
  </si>
  <si>
    <t>철골철근트러스</t>
  </si>
  <si>
    <t>배드민턴, 탁구, 농구</t>
  </si>
  <si>
    <t>부천배드민턴전용
체육관</t>
  </si>
  <si>
    <t>철근콘크리트, 
철골조</t>
  </si>
  <si>
    <t>이동 609-3</t>
  </si>
  <si>
    <t>구룡 체육관</t>
  </si>
  <si>
    <t>입식</t>
  </si>
  <si>
    <t>원곡동 936</t>
  </si>
  <si>
    <t>관산 체육관</t>
  </si>
  <si>
    <t>사동 1342</t>
  </si>
  <si>
    <t>감골 시민홀
체육관</t>
  </si>
  <si>
    <t>위탁
(안산도시공사</t>
  </si>
  <si>
    <t>250~300</t>
  </si>
  <si>
    <t>와동 813</t>
  </si>
  <si>
    <t>와동 체육관</t>
  </si>
  <si>
    <t>운동기구 17점</t>
  </si>
  <si>
    <t>와동 95-3</t>
  </si>
  <si>
    <t>와동 배드민턴경기장</t>
  </si>
  <si>
    <t>부곡동 산40-5</t>
  </si>
  <si>
    <t>부곡생활체육관</t>
  </si>
  <si>
    <t>경량 철골조</t>
  </si>
  <si>
    <t>배드민턴,배구</t>
  </si>
  <si>
    <t>원시동 782</t>
  </si>
  <si>
    <t>원시생활체육관</t>
  </si>
  <si>
    <t>성포생활체육관</t>
  </si>
  <si>
    <t>점섬체육관</t>
  </si>
  <si>
    <t>각골체육관</t>
  </si>
  <si>
    <t>둔배미체육관</t>
  </si>
  <si>
    <t xml:space="preserve"> 비산3동 1023</t>
  </si>
  <si>
    <t>안양 실내체육관</t>
  </si>
  <si>
    <t>농구,배구,배드민턴,
핸드볼,탁구</t>
  </si>
  <si>
    <t>2개(L=2.7m, B=3.0m)
      (L=4.0m, B=1.6m)</t>
  </si>
  <si>
    <t>빙상</t>
  </si>
  <si>
    <t>관람석(1,284), 전광판(1개소)</t>
  </si>
  <si>
    <t>시설관리공단 위탁</t>
  </si>
  <si>
    <t>관람석(552), 전광판(2개소)</t>
  </si>
  <si>
    <t xml:space="preserve"> 금곡동 152-40</t>
  </si>
  <si>
    <t>금곡동 실내체육관</t>
  </si>
  <si>
    <t>남양주시도시공사</t>
  </si>
  <si>
    <t>평내복합멀티스포츠센터</t>
  </si>
  <si>
    <t>의정부 체육관</t>
  </si>
  <si>
    <t>농구,배구,핸드볼,
복싱,탁구</t>
  </si>
  <si>
    <t>(3000x2000) 1개소</t>
  </si>
  <si>
    <t>신곡동 472-5번지</t>
  </si>
  <si>
    <t>추동 배드민턴장</t>
  </si>
  <si>
    <t>행정타운 배드민턴장</t>
  </si>
  <si>
    <t>서정동 800번지</t>
  </si>
  <si>
    <t>평택 북부 문예회관
실내체육관</t>
  </si>
  <si>
    <t>농구,배구,
배드민턴,복싱</t>
  </si>
  <si>
    <t xml:space="preserve">시흥시 </t>
  </si>
  <si>
    <t>장곡동 
복합문화체육센터</t>
  </si>
  <si>
    <t>철근콘크리트
철골조</t>
  </si>
  <si>
    <t>대야동 377-79</t>
  </si>
  <si>
    <t>시흥시 체육관</t>
  </si>
  <si>
    <t>농구,배구,배드민턴,
탁구,핸드볼</t>
  </si>
  <si>
    <t>정왕동 2158</t>
  </si>
  <si>
    <t>정왕동 전용탁구장</t>
  </si>
  <si>
    <t>대야동 63-3</t>
  </si>
  <si>
    <t>대야동 배드민턴장</t>
  </si>
  <si>
    <t>위탁(시흥시 
배드민턴 연합회)</t>
  </si>
  <si>
    <t>군자동 634-4</t>
  </si>
  <si>
    <t>군자동 배드민턴장</t>
  </si>
  <si>
    <t>목감동 배드민턴장</t>
  </si>
  <si>
    <t>시흥시전용배드민턴장</t>
  </si>
  <si>
    <t>과림동배드민턴장</t>
  </si>
  <si>
    <t>월곶동 다목적체육관</t>
  </si>
  <si>
    <t>신규추가</t>
  </si>
  <si>
    <t>은계 배드민턴장</t>
  </si>
  <si>
    <t>위탁(배드민턴연합회)</t>
  </si>
  <si>
    <t>포동 배드민턴장</t>
  </si>
  <si>
    <t>화성종합경기타운
실내체육관</t>
  </si>
  <si>
    <t>농구,배구,배드민턴 등</t>
  </si>
  <si>
    <t>고정식
수납식</t>
  </si>
  <si>
    <t>하안1동 577번지</t>
  </si>
  <si>
    <t>광명 실내체육관</t>
  </si>
  <si>
    <t>태권도,합기도,에어로빅,
스포츠댄스,배드민턴 등</t>
  </si>
  <si>
    <t>3개</t>
  </si>
  <si>
    <t>12LUX</t>
  </si>
  <si>
    <t>체력단련장(골프,헬스,에어로빅,탁구)</t>
  </si>
  <si>
    <t>금촌배드민턴장</t>
  </si>
  <si>
    <t>수납식</t>
  </si>
  <si>
    <t>문산읍 임진리 51-21</t>
  </si>
  <si>
    <t>문산탁구장</t>
  </si>
  <si>
    <t>위탁
(파주시탁구협회)</t>
  </si>
  <si>
    <t>23,896.7</t>
  </si>
  <si>
    <t>샌드위치
 판넬조</t>
  </si>
  <si>
    <t>탁구,배드민턴</t>
  </si>
  <si>
    <t>장단면 조산리 361</t>
  </si>
  <si>
    <t>대성동
실내체육관</t>
  </si>
  <si>
    <t>휴암로 434</t>
  </si>
  <si>
    <t>20.844</t>
  </si>
  <si>
    <t>1,689.27</t>
  </si>
  <si>
    <t>1,870.99</t>
  </si>
  <si>
    <t>철골
콘크리트구조</t>
  </si>
  <si>
    <t>42</t>
  </si>
  <si>
    <t>1,218</t>
  </si>
  <si>
    <t>200</t>
  </si>
  <si>
    <t>아리랑로 55- 81</t>
  </si>
  <si>
    <t>파주시 배드민턴         전용구장</t>
  </si>
  <si>
    <t>36.306</t>
  </si>
  <si>
    <t>2,535.87</t>
  </si>
  <si>
    <t>2,710.76</t>
  </si>
  <si>
    <t>31</t>
  </si>
  <si>
    <t>66</t>
  </si>
  <si>
    <t>2,046</t>
  </si>
  <si>
    <t>500</t>
  </si>
  <si>
    <t>율곡로 408</t>
  </si>
  <si>
    <t>문산국민체육센터</t>
  </si>
  <si>
    <t>1,967.88</t>
  </si>
  <si>
    <t>2,213.80</t>
  </si>
  <si>
    <t>37</t>
  </si>
  <si>
    <t>962</t>
  </si>
  <si>
    <t>297</t>
  </si>
  <si>
    <t>군포 제1체육관
(다목적)</t>
  </si>
  <si>
    <t>철골샌드위치
판넬</t>
  </si>
  <si>
    <t>배구,농구,배드민턴</t>
  </si>
  <si>
    <t>사무실2, 화장실1,샤워장1</t>
  </si>
  <si>
    <t>군포 제2체육관
(탁구)</t>
  </si>
  <si>
    <t>사무실2, 화장실1,샤워장2,락카룸1동</t>
  </si>
  <si>
    <t>군포 제3체육관
(배드민턴 전용)</t>
  </si>
  <si>
    <t>사무실1, 화장실1,샤워장1</t>
  </si>
  <si>
    <t>오포 실내체육관</t>
  </si>
  <si>
    <t>걸포동 1553</t>
  </si>
  <si>
    <t>걸포 다목적체육관</t>
  </si>
  <si>
    <t>양촌면 양곡리 286-32</t>
  </si>
  <si>
    <t>양곡 다목적체육관</t>
  </si>
  <si>
    <t>방송실,공연무대,준비실</t>
  </si>
  <si>
    <t>전호 배드민턴장</t>
  </si>
  <si>
    <t>위탁
(김포시 체육회)</t>
  </si>
  <si>
    <t>김포시 실내체육관</t>
  </si>
  <si>
    <t xml:space="preserve"> 창전동 105-3</t>
  </si>
  <si>
    <t>서희청소년문화센터</t>
  </si>
  <si>
    <t>농구,배구,배드민턴,
탁구</t>
  </si>
  <si>
    <t>창전동 502</t>
  </si>
  <si>
    <t>이천시배드민턴경기장</t>
  </si>
  <si>
    <t>설성면 수산리 746-5</t>
  </si>
  <si>
    <t>설성실내체육관</t>
  </si>
  <si>
    <t>배구.배드민턴</t>
  </si>
  <si>
    <t>신둔실내체육관</t>
  </si>
  <si>
    <t>눈높이배드민턴체육관</t>
  </si>
  <si>
    <t>이천탁구전용체육관</t>
  </si>
  <si>
    <t>벤치식</t>
  </si>
  <si>
    <t>교문동 3-2번지 일원</t>
  </si>
  <si>
    <t>구리시 체육관</t>
  </si>
  <si>
    <t>런링머신외 18종</t>
  </si>
  <si>
    <t>구리 실내배드민턴장</t>
  </si>
  <si>
    <t>인창동 669-2번지</t>
  </si>
  <si>
    <t>동구하늘공원 
배드민턴장</t>
  </si>
  <si>
    <t>배드민턴,족구</t>
  </si>
  <si>
    <t>탄성
우레탄</t>
  </si>
  <si>
    <t>인창동 622-28번지 일원</t>
  </si>
  <si>
    <t>구리국민체육센터</t>
  </si>
  <si>
    <t>배드민턴
(게이트볼장 별도)</t>
  </si>
  <si>
    <t>구리시멀티스포츠센터</t>
  </si>
  <si>
    <t>볼링(16레인), 
스쿼시(3면)</t>
  </si>
  <si>
    <t>합성소재,
목재</t>
  </si>
  <si>
    <t>32
(21)</t>
  </si>
  <si>
    <t>28
(9)</t>
  </si>
  <si>
    <t>896
(189)</t>
  </si>
  <si>
    <t>6
6</t>
  </si>
  <si>
    <t>60
(-)</t>
  </si>
  <si>
    <t>64
(-)</t>
  </si>
  <si>
    <t>의자식
(-)</t>
  </si>
  <si>
    <t xml:space="preserve"> 광적면 광석리 132</t>
  </si>
  <si>
    <t>양주 문화예술회관
체육관</t>
  </si>
  <si>
    <t>덕정 탁구전용구장</t>
  </si>
  <si>
    <t>일반
철골구조</t>
  </si>
  <si>
    <t>덕정체육돔구장</t>
  </si>
  <si>
    <t>철골돔형</t>
  </si>
  <si>
    <t>장흥면 일영리 578-2번지 일원</t>
  </si>
  <si>
    <t>장흥 배드민턴장</t>
  </si>
  <si>
    <t>철골 막구조</t>
  </si>
  <si>
    <t>안성 체육관</t>
  </si>
  <si>
    <t>배드민턴 전용구장</t>
  </si>
  <si>
    <t>일반철골</t>
  </si>
  <si>
    <t>벤치</t>
  </si>
  <si>
    <t>포천 종합체육관</t>
  </si>
  <si>
    <t>배드민턴,농구,배구,
탁구,태권도</t>
  </si>
  <si>
    <t>오산천로 275</t>
  </si>
  <si>
    <t>오산 맑음터공원
배드민턴장</t>
  </si>
  <si>
    <t>k-스포츠클럽</t>
  </si>
  <si>
    <t>합성목재</t>
  </si>
  <si>
    <t>오산천로 52</t>
  </si>
  <si>
    <t>오산 실내배드민턴장</t>
  </si>
  <si>
    <t>수청로 204-26</t>
  </si>
  <si>
    <t>오산죽미체육공원
다목적체육관</t>
  </si>
  <si>
    <t>덕풍동598-1</t>
  </si>
  <si>
    <t>덕풍동 실내배드민턴장</t>
  </si>
  <si>
    <t>일반철골조</t>
  </si>
  <si>
    <t>덕풍동 탁구장</t>
  </si>
  <si>
    <t>증여</t>
  </si>
  <si>
    <t>완곡동 270-2</t>
  </si>
  <si>
    <t>고천 다목적 실내체육관</t>
  </si>
  <si>
    <t>배구,배드민턴</t>
  </si>
  <si>
    <t>부곡 다목적 실내체육관</t>
  </si>
  <si>
    <t>의왕시 문화공원로 33</t>
  </si>
  <si>
    <t>의왕 청소년수련관
체육관</t>
  </si>
  <si>
    <t>(재)의왕시
인재육성재단</t>
  </si>
  <si>
    <t xml:space="preserve">철근
콘크리트 </t>
  </si>
  <si>
    <t>농구, 배구, 
배트민턴</t>
  </si>
  <si>
    <t>여주시 월송동 1</t>
  </si>
  <si>
    <t>여주 실내체육관</t>
  </si>
  <si>
    <t>농구,배구,배드민턴,
탁구,족구</t>
  </si>
  <si>
    <t>동두천
배드민턴 전용구장</t>
  </si>
  <si>
    <t>양평읍 양근리 520</t>
  </si>
  <si>
    <t>양평 실내체육관</t>
  </si>
  <si>
    <t>농구,배구,배드민턴,
검도,탁구</t>
  </si>
  <si>
    <t>양평 배드민턴장</t>
  </si>
  <si>
    <t>철골구조</t>
  </si>
  <si>
    <t>단월 다목적강당</t>
  </si>
  <si>
    <t>철골 및 철근콘크리트</t>
  </si>
  <si>
    <t>배드민턴, 탁구,
헬스장등</t>
  </si>
  <si>
    <t>용문 탁구장</t>
  </si>
  <si>
    <t xml:space="preserve"> 탁구장</t>
  </si>
  <si>
    <t>이천훈련원 
종합체육관</t>
  </si>
  <si>
    <t>농구, 배드민턴, 
배구,골볼, 탁구</t>
  </si>
  <si>
    <t>이천훈련원
다기능체육관</t>
  </si>
  <si>
    <t>보치아, 휠체어럭비</t>
  </si>
  <si>
    <t>관문실내체육관</t>
  </si>
  <si>
    <t>농구,배구,탁구,
체조,배드민턴</t>
  </si>
  <si>
    <t>고정식</t>
  </si>
  <si>
    <t xml:space="preserve"> 가평읍 대곡리 343</t>
  </si>
  <si>
    <t>가평 실내체육관</t>
  </si>
  <si>
    <t>고정식+   수납식</t>
  </si>
  <si>
    <t>300lux</t>
  </si>
  <si>
    <t>다목적생활체육시설</t>
  </si>
  <si>
    <t>게이트볼,족구,풋살</t>
  </si>
  <si>
    <t>전곡읍 전은길 53</t>
  </si>
  <si>
    <t>연천 군립 배드민턴장</t>
  </si>
  <si>
    <t>군남면 삼거3길 8-17</t>
  </si>
  <si>
    <t>삼거리 배드민턴장</t>
  </si>
  <si>
    <t>군남면</t>
  </si>
  <si>
    <t>고무매트</t>
  </si>
  <si>
    <t>군남면 선곡리 561-7</t>
  </si>
  <si>
    <t>선곡리 배드민턴장</t>
  </si>
  <si>
    <t>청산면 아우라지길 16-1</t>
  </si>
  <si>
    <t>청산면 배드민턴장</t>
  </si>
  <si>
    <t>청산면</t>
  </si>
  <si>
    <t>백학면 청정로 534</t>
  </si>
  <si>
    <t>백학면 배드민턴장</t>
  </si>
  <si>
    <t>백학면</t>
  </si>
  <si>
    <t>목재(마루)</t>
  </si>
  <si>
    <t>미산면 청정로 1668</t>
  </si>
  <si>
    <t>미산면 배드민턴장</t>
  </si>
  <si>
    <t>우정리새마을회</t>
  </si>
  <si>
    <t>미산면</t>
  </si>
  <si>
    <t>왕징면 무등리 1-3</t>
  </si>
  <si>
    <t>왕징면 배드민턴장</t>
  </si>
  <si>
    <t>왕징면</t>
  </si>
  <si>
    <t>중면 삼곶리 302-1</t>
  </si>
  <si>
    <t>중면 배드민턴장</t>
  </si>
  <si>
    <t>중면</t>
  </si>
  <si>
    <t>연천군립탁구장</t>
  </si>
  <si>
    <t>서수원 체육관</t>
  </si>
  <si>
    <t>42.6×19.5×11.8m</t>
  </si>
  <si>
    <t>샤워실,탈의실
사무실</t>
  </si>
  <si>
    <t>영흥 체육관</t>
  </si>
  <si>
    <t>18×43×9m</t>
  </si>
  <si>
    <t>권선중앙 체육관</t>
  </si>
  <si>
    <t>44m x 19m</t>
  </si>
  <si>
    <t>숙지 다목적체육관</t>
  </si>
  <si>
    <t>31m x 51m</t>
  </si>
  <si>
    <t>배드민턴, 농구,
배구</t>
  </si>
  <si>
    <t>사무실, 화장실, 
샤워실,락카룸 등</t>
  </si>
  <si>
    <t>매탄 다목적체육관</t>
  </si>
  <si>
    <t>45m x 25m</t>
  </si>
  <si>
    <t>배드민턴, 농구,
탁구, 체조</t>
  </si>
  <si>
    <t>서호체육센터</t>
  </si>
  <si>
    <t>위탁
(수원시체육회)</t>
  </si>
  <si>
    <t>36m x 21.2m</t>
  </si>
  <si>
    <t>배드민턴, 농구</t>
  </si>
  <si>
    <t>샤워실, 락카룸, 체조룸,    주민편의시설 등</t>
  </si>
  <si>
    <t>광교체육센터</t>
  </si>
  <si>
    <t>배드민턴, 농구
GX교실</t>
  </si>
  <si>
    <t>5레인 25m</t>
  </si>
  <si>
    <t>56.1m x 35.1m</t>
  </si>
  <si>
    <t>샤워실, 탈의실 등</t>
  </si>
  <si>
    <t>분당올림픽스포츠센터</t>
  </si>
  <si>
    <t>한국체육산업개발</t>
  </si>
  <si>
    <t>19.5×30m</t>
  </si>
  <si>
    <t>농구,배구</t>
  </si>
  <si>
    <t>25m×15m
18m×12m
16m×8m</t>
  </si>
  <si>
    <t>에어로빅장,탁구장,
검도장,아이스링크</t>
  </si>
  <si>
    <t>수정청소년수련관
체육관</t>
  </si>
  <si>
    <t>성남시청소년재단</t>
  </si>
  <si>
    <t>21.6×32.4m</t>
  </si>
  <si>
    <t>25m×15m
(6레인)</t>
  </si>
  <si>
    <t>중원청소년수련관
체육관</t>
  </si>
  <si>
    <t>36×28m</t>
  </si>
  <si>
    <t>25m×13m
(6레인)</t>
  </si>
  <si>
    <t>정자청소년수련관
체육관</t>
  </si>
  <si>
    <t>33.6×33.9m</t>
  </si>
  <si>
    <t>스포츠교실</t>
  </si>
  <si>
    <t>은행동 다목적체육관</t>
  </si>
  <si>
    <t>21*45</t>
  </si>
  <si>
    <t>탄천스포츠센터</t>
  </si>
  <si>
    <t>3,279
486
3,244</t>
  </si>
  <si>
    <t>볼링장 36레인
테니스장  4면</t>
  </si>
  <si>
    <t>1층:볼링장
2층:골프연습장
3층:테니스장</t>
  </si>
  <si>
    <t>일산 스포츠센터</t>
  </si>
  <si>
    <t>10×27.5m            20.8×42m</t>
  </si>
  <si>
    <t>25×15m, 22×8m,17×8m</t>
  </si>
  <si>
    <t xml:space="preserve">에어로빅장,헬스장,
스쿼시장                </t>
  </si>
  <si>
    <t>덕양 어울림누리
몸과마음닦음터(체육관)</t>
  </si>
  <si>
    <t>핸드볼,배구,
농구</t>
  </si>
  <si>
    <t>50m×20m
12m×15m</t>
  </si>
  <si>
    <t>고양체육관</t>
  </si>
  <si>
    <t>6997석</t>
  </si>
  <si>
    <t>50m×26m
25m×4m
다이빙장 33m×29m</t>
  </si>
  <si>
    <t>유</t>
  </si>
  <si>
    <t>고양장미란체육관</t>
  </si>
  <si>
    <t>27×27m</t>
  </si>
  <si>
    <t>역도연습</t>
  </si>
  <si>
    <t xml:space="preserve"> 선수휴게실, 
스쿼시장, 탁구장</t>
  </si>
  <si>
    <t>탁구장 등</t>
  </si>
  <si>
    <t>고양국민체육센터</t>
  </si>
  <si>
    <t>22.5×30m</t>
  </si>
  <si>
    <t>공연장, 농구장,
배구장등</t>
  </si>
  <si>
    <t>사무실, 헬스장 등</t>
  </si>
  <si>
    <t>소사국민체육센터</t>
  </si>
  <si>
    <t>39×26m</t>
  </si>
  <si>
    <t>농구,배구등</t>
  </si>
  <si>
    <t>50m×20m
10레인</t>
  </si>
  <si>
    <t>에어로빅 등</t>
  </si>
  <si>
    <t>오정레포츠센터</t>
  </si>
  <si>
    <t>36×25.2m</t>
  </si>
  <si>
    <t>농구, 배드민턴등</t>
  </si>
  <si>
    <t>헬스, 에어로빅 등</t>
  </si>
  <si>
    <t>용인시 여성회관
YMCA스포츠센타</t>
  </si>
  <si>
    <t>25m×15m
20m×10m</t>
  </si>
  <si>
    <t>스쿼시,에어로빅,헬스장, 탁구,스피닝, 플라잉요가 등</t>
  </si>
  <si>
    <t>다목적 운동시설 면적 확장</t>
  </si>
  <si>
    <t>용인시청소년수련관
체육관</t>
  </si>
  <si>
    <t>위탁
(청소년육성재단)</t>
  </si>
  <si>
    <t>32×24.3m</t>
  </si>
  <si>
    <t>배드민턴,농구,
실내축구</t>
  </si>
  <si>
    <t>25m×13m
20m×3m</t>
  </si>
  <si>
    <t>스쿼시,에어로빅,
헬스장</t>
  </si>
  <si>
    <t>용인시민체육센터</t>
  </si>
  <si>
    <t>20m×33m</t>
  </si>
  <si>
    <t>25m×25m</t>
  </si>
  <si>
    <t>스퀘시, 에어로빅,
골프연습장</t>
  </si>
  <si>
    <t>아르피아스포츠센터</t>
  </si>
  <si>
    <t>스피닝, 에어로빅 등</t>
  </si>
  <si>
    <t>39×51×12m</t>
  </si>
  <si>
    <t>핸드볼,농구,배구</t>
  </si>
  <si>
    <t>50m×25m</t>
  </si>
  <si>
    <t>스포츠교실
주민생활시설</t>
  </si>
  <si>
    <t>상록수체육관</t>
  </si>
  <si>
    <t>1,612
621</t>
  </si>
  <si>
    <t>31×52m
33.8×18.4m</t>
  </si>
  <si>
    <t>배구,농구(주경기장)
배구,배드민턴(보조)</t>
  </si>
  <si>
    <t>탁구,헬스,에어로빅</t>
  </si>
  <si>
    <t>호계체육관</t>
  </si>
  <si>
    <t>3,351
2,539
2,510</t>
  </si>
  <si>
    <t>1m×19m×32레인
6.1m×13.4m×10면
12m×5m×12면</t>
  </si>
  <si>
    <t xml:space="preserve">  1층 : 볼링장
  2층 : 배드민턴장
  3층 : 탁구장</t>
  </si>
  <si>
    <t>종합운동장
체육문화센터</t>
  </si>
  <si>
    <t>위탁
(남양주시도시공사)</t>
  </si>
  <si>
    <t>19.2×40.5m</t>
  </si>
  <si>
    <t>25m×13m
10m×8.7m</t>
  </si>
  <si>
    <t>에어로빅장
다목적실(공연)</t>
  </si>
  <si>
    <t>호평체육문화센터</t>
  </si>
  <si>
    <t>32×22m</t>
  </si>
  <si>
    <t>25m×13m
13m×5.6m</t>
  </si>
  <si>
    <t>문화교실
다목적강당</t>
  </si>
  <si>
    <t>와부체육문화센터</t>
  </si>
  <si>
    <t>35×22m</t>
  </si>
  <si>
    <t>남양주시
청소년수련관</t>
  </si>
  <si>
    <t>12×27m</t>
  </si>
  <si>
    <t>25m×7m</t>
  </si>
  <si>
    <t>강의실 등</t>
  </si>
  <si>
    <t>오남체육문화센터</t>
  </si>
  <si>
    <t>40×22m</t>
  </si>
  <si>
    <t>30m×22m</t>
  </si>
  <si>
    <t>화도체육문화센터</t>
  </si>
  <si>
    <t>53×34m</t>
  </si>
  <si>
    <t>45m×20m</t>
  </si>
  <si>
    <t>의정부시
스포츠센터</t>
  </si>
  <si>
    <t>낙양물사랑공원</t>
  </si>
  <si>
    <t>서평택국민체육센터</t>
  </si>
  <si>
    <t>20×34.5×10m</t>
  </si>
  <si>
    <t>7레인(25m)</t>
  </si>
  <si>
    <t>취미교실
다목적강의실</t>
  </si>
  <si>
    <t>이충문화체육센터</t>
  </si>
  <si>
    <t>33×50×21m</t>
  </si>
  <si>
    <t>농구,배구,복싱,
배드민턴,핸드볼</t>
  </si>
  <si>
    <t>10레인(30m)</t>
  </si>
  <si>
    <t>팽성 실내체육관</t>
  </si>
  <si>
    <t>28×15×1면</t>
  </si>
  <si>
    <t>취미교실</t>
  </si>
  <si>
    <t>시흥시국민체육센터</t>
  </si>
  <si>
    <t>37.5×21.5×9.3m</t>
  </si>
  <si>
    <t>다목적홀,멀티미디어실,
인라인스케이트장</t>
  </si>
  <si>
    <t>유앤아이센터</t>
  </si>
  <si>
    <t>위탁
(화성문화재단)</t>
  </si>
  <si>
    <t>22×35×9</t>
  </si>
  <si>
    <t>농구,배구,탁구</t>
  </si>
  <si>
    <t>50×20(8레인)</t>
  </si>
  <si>
    <t>빙상장,수영장,골프
연습장,에어로빅장</t>
  </si>
  <si>
    <t>화성국민체육센터</t>
  </si>
  <si>
    <t>26.4×33.7×8.2</t>
  </si>
  <si>
    <t>25(8레인)</t>
  </si>
  <si>
    <t>체력단련실, 에어로빅실, 요가실, 탁구실</t>
  </si>
  <si>
    <t>동탄실내배드민턴장</t>
  </si>
  <si>
    <t>34.2×35.6×7.9</t>
  </si>
  <si>
    <t>배드민턴(10면)</t>
  </si>
  <si>
    <t>사무실, 샤워실, 주차장</t>
  </si>
  <si>
    <t>광명국민체육센터</t>
  </si>
  <si>
    <t>36.2×24×11m</t>
  </si>
  <si>
    <t>배드민턴,배구,
농구</t>
  </si>
  <si>
    <t>탁구,에어로빅,요가</t>
  </si>
  <si>
    <t>위탁
(생활체육협의회)</t>
  </si>
  <si>
    <t>파주시스포츠센터</t>
  </si>
  <si>
    <t>위탁
[코오롱글로벌㈜]</t>
  </si>
  <si>
    <t>에어로빅, 탁구장,
스쿼시</t>
  </si>
  <si>
    <t>25m(11레인)</t>
  </si>
  <si>
    <t>샤워실, 탈의실,
사무실</t>
  </si>
  <si>
    <t>교하청석스포츠센터</t>
  </si>
  <si>
    <t>에어로빅, 핫요가,
어린이체련장,스피닝</t>
  </si>
  <si>
    <t>25m(6레인)
18m(4레인)</t>
  </si>
  <si>
    <t>사무실,샤워실,
탈의실,매점</t>
  </si>
  <si>
    <t>운정스포츠센터</t>
  </si>
  <si>
    <t>에어로빅, 핫요가,
스피닝</t>
  </si>
  <si>
    <t>50m(10레인)</t>
  </si>
  <si>
    <t>광주시문화스포츠센터</t>
  </si>
  <si>
    <t>위탁
(광주지방공사)</t>
  </si>
  <si>
    <t>29m x 36m x 13.5m</t>
  </si>
  <si>
    <t>농구,배드민턴,
탁구 등</t>
  </si>
  <si>
    <t>G.X룸</t>
  </si>
  <si>
    <t>농어민다목적체육관</t>
  </si>
  <si>
    <t>23×39×15m</t>
  </si>
  <si>
    <t>다목적실
(공연장)</t>
  </si>
  <si>
    <t>풍무다목적체육관</t>
  </si>
  <si>
    <t>33×17m</t>
  </si>
  <si>
    <t xml:space="preserve">농구, 배드민턴, </t>
  </si>
  <si>
    <t>5레인(25m)</t>
  </si>
  <si>
    <t>사무실,샤워실,탈의실,다목적실,에어로빅,찜질방</t>
  </si>
  <si>
    <t>김포생활체육관</t>
  </si>
  <si>
    <t>46x26m 2면</t>
  </si>
  <si>
    <t>배드민턴, 탁구, 농구, 핸드볼</t>
  </si>
  <si>
    <t>다목적체육관 2면, 사무실, 선수대기실</t>
  </si>
  <si>
    <t>이천훈련원 
체력단련장</t>
  </si>
  <si>
    <t>13.8x24m</t>
  </si>
  <si>
    <t>20×32×13m</t>
  </si>
  <si>
    <t>장호원국민체육센터</t>
  </si>
  <si>
    <t>24x34.8</t>
  </si>
  <si>
    <t>배드민턴.농구.배구.
탁구</t>
  </si>
  <si>
    <t>24x36m</t>
  </si>
  <si>
    <t>배드민턴.농구.배구.
탁구,족구,헬스</t>
  </si>
  <si>
    <t>설성면 실내체육관</t>
  </si>
  <si>
    <t>18.6x34m</t>
  </si>
  <si>
    <t>배드민턴.농구.배구.
탁구,족구</t>
  </si>
  <si>
    <t>신둔면 실내체육관</t>
  </si>
  <si>
    <t>20x40m</t>
  </si>
  <si>
    <t>구리시민체육센터</t>
  </si>
  <si>
    <t>6m×25m</t>
  </si>
  <si>
    <t>구리시청소년수련관</t>
  </si>
  <si>
    <t>위탁(청소년수련관)</t>
  </si>
  <si>
    <t>사무실,샤워실,매점등</t>
  </si>
  <si>
    <t>장흥 생활체육관</t>
  </si>
  <si>
    <t>28*16</t>
  </si>
  <si>
    <t>은현면 체육회관
체육관</t>
  </si>
  <si>
    <t>배드민턴, 탁구,
에어로빅</t>
  </si>
  <si>
    <t>샤워실, 탈의실,사무실</t>
  </si>
  <si>
    <t>에코스포츠센터</t>
  </si>
  <si>
    <t>에어로빅, 스쿼시</t>
  </si>
  <si>
    <t>샤워실, 탈의실,사무실,
사우나, 찜질방</t>
  </si>
  <si>
    <t>양주국민체육센터</t>
  </si>
  <si>
    <t>배드민턴, 농구, 배구</t>
  </si>
  <si>
    <t>다목적실, 탈의실, 샤워장</t>
  </si>
  <si>
    <t>안성시
농민문화체육센타</t>
  </si>
  <si>
    <t>20×30×12m</t>
  </si>
  <si>
    <t>집회실</t>
  </si>
  <si>
    <t>안성시국민체육센터</t>
  </si>
  <si>
    <t>25m(6레인)</t>
  </si>
  <si>
    <t>다목적실,야외수영장</t>
  </si>
  <si>
    <t>내촌교육문화체육센터</t>
  </si>
  <si>
    <t>38×20×15</t>
  </si>
  <si>
    <t>관인교육문화체육센터</t>
  </si>
  <si>
    <t>39×22×15</t>
  </si>
  <si>
    <t>창수 교육문화센터</t>
  </si>
  <si>
    <t>32*22</t>
  </si>
  <si>
    <t>영북 교육문화센터</t>
  </si>
  <si>
    <t>32.7m*20</t>
  </si>
  <si>
    <t>소흘국민체육센터</t>
  </si>
  <si>
    <t>36.6m×49.6m</t>
  </si>
  <si>
    <t>배드민턴,농구,
탁구등</t>
  </si>
  <si>
    <t>영중체육문화센터</t>
  </si>
  <si>
    <t>34m×21.7m</t>
  </si>
  <si>
    <t>배드민턴,농구,
배구,핸드볼</t>
  </si>
  <si>
    <t>샤워실,탈의실,
사무실</t>
  </si>
  <si>
    <t>신북체육문화센터</t>
  </si>
  <si>
    <t>38.7m×21.4</t>
  </si>
  <si>
    <t>일동체육문화센터</t>
  </si>
  <si>
    <t>선단동체육문화센터</t>
  </si>
  <si>
    <t>34.0m X 41.1m</t>
  </si>
  <si>
    <t>가산체육문화센터</t>
  </si>
  <si>
    <t>31mX59.9m</t>
  </si>
  <si>
    <t>샤워실, 탈의실, 사무실</t>
  </si>
  <si>
    <t xml:space="preserve">포천시 </t>
  </si>
  <si>
    <t>이동교육문화센터</t>
  </si>
  <si>
    <t>10mX20m</t>
  </si>
  <si>
    <t>샤워실, 탈의실, 사무실,    다목적강당</t>
  </si>
  <si>
    <t>오산스포츠센터</t>
  </si>
  <si>
    <t>35m×50m</t>
  </si>
  <si>
    <t>10레인(50m)</t>
  </si>
  <si>
    <t>요가실,샤워실,
에어로빅실, 사무실등</t>
  </si>
  <si>
    <t>하남국민체육센터</t>
  </si>
  <si>
    <t>40×20×16m</t>
  </si>
  <si>
    <t>제2체육관</t>
  </si>
  <si>
    <t>44.8m x 35m</t>
  </si>
  <si>
    <t>배드민턴,농구,배구,핸드볼</t>
  </si>
  <si>
    <t>환경기초시설 체육관</t>
  </si>
  <si>
    <t>55.4 m x 34.4m</t>
  </si>
  <si>
    <t>55.4m x 34.4m</t>
  </si>
  <si>
    <t>2,588,716,273원</t>
  </si>
  <si>
    <t>샤워실, 탈의실, 무대준비실, 화장실</t>
  </si>
  <si>
    <t>의왕시
국민체육센터</t>
  </si>
  <si>
    <t>1,407㎡</t>
  </si>
  <si>
    <t>27m×14m
10.5m×5.7m</t>
  </si>
  <si>
    <t>여주국민체육센터</t>
  </si>
  <si>
    <t>20×30m</t>
  </si>
  <si>
    <t>사무실, 미팅룸</t>
  </si>
  <si>
    <t>복합체육관</t>
  </si>
  <si>
    <t>54m x 20m</t>
  </si>
  <si>
    <t>강천농어촌복합체육관</t>
  </si>
  <si>
    <t>25m x 12m</t>
  </si>
  <si>
    <t>산북농어촌
복합체육관</t>
  </si>
  <si>
    <t>22m x 18m</t>
  </si>
  <si>
    <t>동두천시 시민회관
체육관</t>
  </si>
  <si>
    <t>36×43×11m</t>
  </si>
  <si>
    <t>공연장,다목적실,
교양강좌실</t>
  </si>
  <si>
    <t>소요 생활체육관</t>
  </si>
  <si>
    <t>동두천시 체육회</t>
  </si>
  <si>
    <t>16.4×24.3m</t>
  </si>
  <si>
    <t>샤워실, 탈의실, 화장실,
사무실</t>
  </si>
  <si>
    <t>양평군 문화체육센터</t>
  </si>
  <si>
    <t>위탁
(친환경문화센터)</t>
  </si>
  <si>
    <t>14×18×8m</t>
  </si>
  <si>
    <t>소극장
독서실</t>
  </si>
  <si>
    <t>용문국민체육센터</t>
  </si>
  <si>
    <t>38×20.6m</t>
  </si>
  <si>
    <t>배드민턴,농구,탁구</t>
  </si>
  <si>
    <t>25m×8레인</t>
  </si>
  <si>
    <t>헬스장,에어로빅장,
사무실</t>
  </si>
  <si>
    <t>과천시 청소년수련관
체육관</t>
  </si>
  <si>
    <t>배드민턴,농구,
배구,풋살,탁구</t>
  </si>
  <si>
    <t>25mx5레인</t>
  </si>
  <si>
    <t>다목적실</t>
  </si>
  <si>
    <t>과천 시민회관
다목적체육관</t>
  </si>
  <si>
    <t>40×25m</t>
  </si>
  <si>
    <t>헬스,유도,에어로빅,
태권도등</t>
  </si>
  <si>
    <t>1개</t>
  </si>
  <si>
    <t>9,800만원</t>
  </si>
  <si>
    <t>조종국민체육센터</t>
  </si>
  <si>
    <t>체력단련실,
헬스장, 다목적실</t>
  </si>
  <si>
    <t>한석봉체육관</t>
  </si>
  <si>
    <t>56×35m</t>
  </si>
  <si>
    <t>배드민턴, 배구
클라이밍 등</t>
  </si>
  <si>
    <t>샤워실, 회의실, 사무실 등</t>
  </si>
  <si>
    <t>연천군
농어민문화체육센터</t>
  </si>
  <si>
    <t>연천군
(전곡읍)</t>
  </si>
  <si>
    <t>24.7×35×8m</t>
  </si>
  <si>
    <t>수레울체육관</t>
  </si>
  <si>
    <t>24m x 42m</t>
  </si>
  <si>
    <t>배드민턴,농구,배구
족구,탁구</t>
  </si>
  <si>
    <t>미팅룸,관람석(446석)
사무실</t>
  </si>
  <si>
    <t>50*30</t>
    <phoneticPr fontId="2" type="noConversion"/>
  </si>
  <si>
    <t>야외운동기구 
13대</t>
    <phoneticPr fontId="2" type="noConversion"/>
  </si>
  <si>
    <t>소흘읍사무소 내</t>
    <phoneticPr fontId="2" type="noConversion"/>
  </si>
  <si>
    <t>직두2리 게이트볼장</t>
  </si>
  <si>
    <t>우금리 게이트볼장</t>
    <phoneticPr fontId="2" type="noConversion"/>
  </si>
  <si>
    <t>화대1리 게이트볼장</t>
    <phoneticPr fontId="2" type="noConversion"/>
  </si>
  <si>
    <t>이동교3리 게이트볼장</t>
    <phoneticPr fontId="2" type="noConversion"/>
  </si>
  <si>
    <t>유교1리 게이트볼장</t>
    <phoneticPr fontId="2" type="noConversion"/>
  </si>
  <si>
    <t>심곡리 게이트볼장</t>
    <phoneticPr fontId="2" type="noConversion"/>
  </si>
  <si>
    <t>연곡리 게이트볼장</t>
    <phoneticPr fontId="2" type="noConversion"/>
  </si>
  <si>
    <t>지현리 게이트볼장</t>
    <phoneticPr fontId="2" type="noConversion"/>
  </si>
  <si>
    <t>수원시</t>
    <phoneticPr fontId="2" type="noConversion"/>
  </si>
  <si>
    <t>여기산 게이트볼장</t>
    <phoneticPr fontId="2" type="noConversion"/>
  </si>
  <si>
    <t>위탁
(수원시생활체육회)</t>
    <phoneticPr fontId="2" type="noConversion"/>
  </si>
  <si>
    <t>20x15</t>
    <phoneticPr fontId="2" type="noConversion"/>
  </si>
  <si>
    <t>게이트볼</t>
    <phoneticPr fontId="2" type="noConversion"/>
  </si>
  <si>
    <t>사무소 및 교육장</t>
    <phoneticPr fontId="2" type="noConversion"/>
  </si>
  <si>
    <t>성남시</t>
    <phoneticPr fontId="2" type="noConversion"/>
  </si>
  <si>
    <t>단대 게이트볼장</t>
    <phoneticPr fontId="2" type="noConversion"/>
  </si>
  <si>
    <t>성남시생활체육회</t>
    <phoneticPr fontId="2" type="noConversion"/>
  </si>
  <si>
    <t>22×20</t>
    <phoneticPr fontId="2" type="noConversion"/>
  </si>
  <si>
    <t>황송 게이트볼장</t>
    <phoneticPr fontId="2" type="noConversion"/>
  </si>
  <si>
    <t>고양시</t>
    <phoneticPr fontId="2" type="noConversion"/>
  </si>
  <si>
    <t>중산 전천후 게이트볼장</t>
    <phoneticPr fontId="2" type="noConversion"/>
  </si>
  <si>
    <t>위탁
(고양시게이트볼연합회)</t>
    <phoneticPr fontId="2" type="noConversion"/>
  </si>
  <si>
    <t>파이프</t>
    <phoneticPr fontId="2" type="noConversion"/>
  </si>
  <si>
    <t>15×20</t>
    <phoneticPr fontId="2" type="noConversion"/>
  </si>
  <si>
    <t>환경에너지 시설 내
 게이트볼장</t>
    <phoneticPr fontId="2" type="noConversion"/>
  </si>
  <si>
    <t>시설관리공단</t>
    <phoneticPr fontId="2" type="noConversion"/>
  </si>
  <si>
    <t>23*18</t>
    <phoneticPr fontId="2" type="noConversion"/>
  </si>
  <si>
    <t>환경 에너지
시설 부지내</t>
    <phoneticPr fontId="2" type="noConversion"/>
  </si>
  <si>
    <t>용인시</t>
    <phoneticPr fontId="2" type="noConversion"/>
  </si>
  <si>
    <t>포곡 게이트볼장</t>
    <phoneticPr fontId="2" type="noConversion"/>
  </si>
  <si>
    <t>20*15</t>
    <phoneticPr fontId="2" type="noConversion"/>
  </si>
  <si>
    <t>송전 게이트볼장</t>
    <phoneticPr fontId="2" type="noConversion"/>
  </si>
  <si>
    <t>20*25</t>
    <phoneticPr fontId="2" type="noConversion"/>
  </si>
  <si>
    <t>서리 게이트볼장</t>
    <phoneticPr fontId="2" type="noConversion"/>
  </si>
  <si>
    <t>백암 게이트볼장</t>
    <phoneticPr fontId="2" type="noConversion"/>
  </si>
  <si>
    <t>모현 게이트볼장</t>
    <phoneticPr fontId="2" type="noConversion"/>
  </si>
  <si>
    <t>용인시 게이트볼장</t>
    <phoneticPr fontId="2" type="noConversion"/>
  </si>
  <si>
    <t>위탁(용인시
게이트볼협회)</t>
    <phoneticPr fontId="2" type="noConversion"/>
  </si>
  <si>
    <t>22*20</t>
    <phoneticPr fontId="2" type="noConversion"/>
  </si>
  <si>
    <t>종합운동장내</t>
    <phoneticPr fontId="2" type="noConversion"/>
  </si>
  <si>
    <t>보정동 게이트볼장</t>
    <phoneticPr fontId="2" type="noConversion"/>
  </si>
  <si>
    <t>동백 게이트볼장</t>
    <phoneticPr fontId="2" type="noConversion"/>
  </si>
  <si>
    <t>구갈레스피아
게이트볼장</t>
    <phoneticPr fontId="2" type="noConversion"/>
  </si>
  <si>
    <t>남사면 게이트볼장</t>
    <phoneticPr fontId="2" type="noConversion"/>
  </si>
  <si>
    <t>25*25</t>
    <phoneticPr fontId="2" type="noConversion"/>
  </si>
  <si>
    <t>수지체육공원 게이트볼장</t>
    <phoneticPr fontId="2" type="noConversion"/>
  </si>
  <si>
    <t>20*20</t>
    <phoneticPr fontId="2" type="noConversion"/>
  </si>
  <si>
    <t>신정공원 게이트볼장</t>
    <phoneticPr fontId="2" type="noConversion"/>
  </si>
  <si>
    <t>구성동 게이트볼장</t>
    <phoneticPr fontId="2" type="noConversion"/>
  </si>
  <si>
    <t>22*17</t>
    <phoneticPr fontId="2" type="noConversion"/>
  </si>
  <si>
    <t>보라동 게이트볼장</t>
    <phoneticPr fontId="2" type="noConversion"/>
  </si>
  <si>
    <t>신갈게이트볼장</t>
    <phoneticPr fontId="2" type="noConversion"/>
  </si>
  <si>
    <t>무지개공원 게이트볼장</t>
    <phoneticPr fontId="2" type="noConversion"/>
  </si>
  <si>
    <t>15*20</t>
    <phoneticPr fontId="2" type="noConversion"/>
  </si>
  <si>
    <t>동천동게이트볼장</t>
    <phoneticPr fontId="2" type="noConversion"/>
  </si>
  <si>
    <t>고림게이트볼장</t>
    <phoneticPr fontId="2" type="noConversion"/>
  </si>
  <si>
    <t>유방게이트볼장</t>
    <phoneticPr fontId="2" type="noConversion"/>
  </si>
  <si>
    <t>소실봉게이트볼장</t>
    <phoneticPr fontId="2" type="noConversion"/>
  </si>
  <si>
    <t>25×18.3</t>
    <phoneticPr fontId="2" type="noConversion"/>
  </si>
  <si>
    <t>농서근린공원 게이트볼장</t>
    <phoneticPr fontId="2" type="noConversion"/>
  </si>
  <si>
    <t>부천시</t>
    <phoneticPr fontId="2" type="noConversion"/>
  </si>
  <si>
    <t>산새공원 게이트볼장</t>
    <phoneticPr fontId="2" type="noConversion"/>
  </si>
  <si>
    <t>중앙공원 게이트볼장</t>
    <phoneticPr fontId="2" type="noConversion"/>
  </si>
  <si>
    <t>2015리모델링</t>
    <phoneticPr fontId="2" type="noConversion"/>
  </si>
  <si>
    <t>덕유마을 게이트볼장</t>
    <phoneticPr fontId="2" type="noConversion"/>
  </si>
  <si>
    <t>2016리모델링</t>
    <phoneticPr fontId="2" type="noConversion"/>
  </si>
  <si>
    <t>펄벅공원 게이트볼장</t>
    <phoneticPr fontId="2" type="noConversion"/>
  </si>
  <si>
    <t>옥길근린공원2호 게이트볼장</t>
    <phoneticPr fontId="2" type="noConversion"/>
  </si>
  <si>
    <t>안산시</t>
    <phoneticPr fontId="2" type="noConversion"/>
  </si>
  <si>
    <t>안산 실내게이트볼장
(성어게이트볼장)</t>
    <phoneticPr fontId="2" type="noConversion"/>
  </si>
  <si>
    <t>위탁
(안산도시공사)</t>
    <phoneticPr fontId="2" type="noConversion"/>
  </si>
  <si>
    <t>15m×20m</t>
    <phoneticPr fontId="2" type="noConversion"/>
  </si>
  <si>
    <t>안양시</t>
    <phoneticPr fontId="2" type="noConversion"/>
  </si>
  <si>
    <t>호계실내게이트볼장</t>
    <phoneticPr fontId="2" type="noConversion"/>
  </si>
  <si>
    <t>55*24</t>
    <phoneticPr fontId="2" type="noConversion"/>
  </si>
  <si>
    <t>인조잔디</t>
    <phoneticPr fontId="2" type="noConversion"/>
  </si>
  <si>
    <t>남양주시</t>
    <phoneticPr fontId="2" type="noConversion"/>
  </si>
  <si>
    <t>수동면
운수리 게이트볼장</t>
    <phoneticPr fontId="2" type="noConversion"/>
  </si>
  <si>
    <t>월산리 게이트볼장</t>
    <phoneticPr fontId="2" type="noConversion"/>
  </si>
  <si>
    <t>덕소리 게이트볼장</t>
    <phoneticPr fontId="2" type="noConversion"/>
  </si>
  <si>
    <t>도곡리 게이트볼장</t>
    <phoneticPr fontId="2" type="noConversion"/>
  </si>
  <si>
    <t>금남리 게이트볼장</t>
    <phoneticPr fontId="2" type="noConversion"/>
  </si>
  <si>
    <t>마석우리 폐철도부지 게이트볼장</t>
    <phoneticPr fontId="2" type="noConversion"/>
  </si>
  <si>
    <t>오남 게이트볼장</t>
    <phoneticPr fontId="2" type="noConversion"/>
  </si>
  <si>
    <t>퇴계원역 교량하부 게이트볼장</t>
    <phoneticPr fontId="2" type="noConversion"/>
  </si>
  <si>
    <t>진중리 게이트볼장</t>
    <phoneticPr fontId="2" type="noConversion"/>
  </si>
  <si>
    <t>이패동 게이트볼장</t>
    <phoneticPr fontId="2" type="noConversion"/>
  </si>
  <si>
    <t>별내동 게이트볼장</t>
    <phoneticPr fontId="2" type="noConversion"/>
  </si>
  <si>
    <t>의정부시</t>
    <phoneticPr fontId="2" type="noConversion"/>
  </si>
  <si>
    <t>호원동
 의정부 게이트볼장</t>
    <phoneticPr fontId="2" type="noConversion"/>
  </si>
  <si>
    <t>20m×15m</t>
    <phoneticPr fontId="2" type="noConversion"/>
  </si>
  <si>
    <t>-</t>
    <phoneticPr fontId="2" type="noConversion"/>
  </si>
  <si>
    <t>전천후 시설</t>
    <phoneticPr fontId="2" type="noConversion"/>
  </si>
  <si>
    <t>녹양택지지구
게이트볼장</t>
    <phoneticPr fontId="2" type="noConversion"/>
  </si>
  <si>
    <t>다리목근린공원
게이트볼장</t>
    <phoneticPr fontId="2" type="noConversion"/>
  </si>
  <si>
    <t>종합운동장 게이트볼장</t>
    <phoneticPr fontId="2" type="noConversion"/>
  </si>
  <si>
    <t>장암동 하수처리장 게이트볼장</t>
    <phoneticPr fontId="2" type="noConversion"/>
  </si>
  <si>
    <t>평택시</t>
    <phoneticPr fontId="2" type="noConversion"/>
  </si>
  <si>
    <t>본정리 게이트볼장</t>
    <phoneticPr fontId="2" type="noConversion"/>
  </si>
  <si>
    <t>위탁(평택시
게이트볼연합회)</t>
    <phoneticPr fontId="2" type="noConversion"/>
  </si>
  <si>
    <t>25m×20m</t>
    <phoneticPr fontId="2" type="noConversion"/>
  </si>
  <si>
    <t>동부공원 게이트볼장</t>
    <phoneticPr fontId="2" type="noConversion"/>
  </si>
  <si>
    <t>신장 게이트볼장</t>
    <phoneticPr fontId="2" type="noConversion"/>
  </si>
  <si>
    <t>위탁
(평택시 게이트볼연합회)</t>
    <phoneticPr fontId="2" type="noConversion"/>
  </si>
  <si>
    <t>중앙동 게이트볼장</t>
    <phoneticPr fontId="2" type="noConversion"/>
  </si>
  <si>
    <t>안중 게이트볼장</t>
    <phoneticPr fontId="2" type="noConversion"/>
  </si>
  <si>
    <t>남산근린공원 게이트볼장</t>
    <phoneticPr fontId="2" type="noConversion"/>
  </si>
  <si>
    <t>현화 게이트볼장</t>
    <phoneticPr fontId="2" type="noConversion"/>
  </si>
  <si>
    <t>오성체육시설
게이트볼장</t>
    <phoneticPr fontId="2" type="noConversion"/>
  </si>
  <si>
    <t>19m×23m</t>
    <phoneticPr fontId="2" type="noConversion"/>
  </si>
  <si>
    <t>오성체육시설내
위치 신설</t>
    <phoneticPr fontId="2" type="noConversion"/>
  </si>
  <si>
    <t>서탄 게이트볼장</t>
    <phoneticPr fontId="2" type="noConversion"/>
  </si>
  <si>
    <t xml:space="preserve"> </t>
    <phoneticPr fontId="2" type="noConversion"/>
  </si>
  <si>
    <t>19m x 23m</t>
    <phoneticPr fontId="2" type="noConversion"/>
  </si>
  <si>
    <t>고덕 궁리게이트볼장</t>
    <phoneticPr fontId="2" type="noConversion"/>
  </si>
  <si>
    <t>25m x 20m</t>
    <phoneticPr fontId="2" type="noConversion"/>
  </si>
  <si>
    <t>시흥시</t>
    <phoneticPr fontId="2" type="noConversion"/>
  </si>
  <si>
    <t>포동 실내 게이트볼장</t>
    <phoneticPr fontId="2" type="noConversion"/>
  </si>
  <si>
    <t>20m x 15m</t>
    <phoneticPr fontId="2" type="noConversion"/>
  </si>
  <si>
    <t>화성시</t>
    <phoneticPr fontId="2" type="noConversion"/>
  </si>
  <si>
    <t>마도 게이트볼장</t>
    <phoneticPr fontId="2" type="noConversion"/>
  </si>
  <si>
    <t>송산 게이트볼장</t>
    <phoneticPr fontId="2" type="noConversion"/>
  </si>
  <si>
    <t>서신 게이트볼장</t>
    <phoneticPr fontId="2" type="noConversion"/>
  </si>
  <si>
    <t>팔탄율암 게이트볼장</t>
    <phoneticPr fontId="2" type="noConversion"/>
  </si>
  <si>
    <t>팔탄구장 게이트볼장</t>
    <phoneticPr fontId="2" type="noConversion"/>
  </si>
  <si>
    <t>장안 게이트볼장</t>
    <phoneticPr fontId="2" type="noConversion"/>
  </si>
  <si>
    <t>남양 게이트볼장</t>
    <phoneticPr fontId="2" type="noConversion"/>
  </si>
  <si>
    <t>구봉산근린공원
게이트볼장</t>
    <phoneticPr fontId="2" type="noConversion"/>
  </si>
  <si>
    <t>다람산근린공원
게이트볼장</t>
    <phoneticPr fontId="2" type="noConversion"/>
  </si>
  <si>
    <t>화성추모공원
게이트볼장</t>
    <phoneticPr fontId="2" type="noConversion"/>
  </si>
  <si>
    <t>화성추모공원사무실</t>
    <phoneticPr fontId="2" type="noConversion"/>
  </si>
  <si>
    <t>동탄센트럴파크
게이트볼장</t>
    <phoneticPr fontId="2" type="noConversion"/>
  </si>
  <si>
    <t>화성도시공사</t>
    <phoneticPr fontId="2" type="noConversion"/>
  </si>
  <si>
    <t>23×18</t>
    <phoneticPr fontId="2" type="noConversion"/>
  </si>
  <si>
    <t>도원체육공원
게이트볼장</t>
    <phoneticPr fontId="2" type="noConversion"/>
  </si>
  <si>
    <t>햇빛어린이공원(현대1호) 
게이트볼장</t>
    <phoneticPr fontId="2" type="noConversion"/>
  </si>
  <si>
    <t>쌍봉산근린공원 게이트볼장</t>
    <phoneticPr fontId="2" type="noConversion"/>
  </si>
  <si>
    <t>18×28</t>
    <phoneticPr fontId="2" type="noConversion"/>
  </si>
  <si>
    <t>탄요유적공원 게이트볼장</t>
    <phoneticPr fontId="2" type="noConversion"/>
  </si>
  <si>
    <t>18×23</t>
    <phoneticPr fontId="2" type="noConversion"/>
  </si>
  <si>
    <t>동화마을생태공원 게이트볼장</t>
    <phoneticPr fontId="2" type="noConversion"/>
  </si>
  <si>
    <t>19×24</t>
    <phoneticPr fontId="2" type="noConversion"/>
  </si>
  <si>
    <t>양감 게이트볼장</t>
    <phoneticPr fontId="2" type="noConversion"/>
  </si>
  <si>
    <t>17×22</t>
    <phoneticPr fontId="2" type="noConversion"/>
  </si>
  <si>
    <t>벌말체육공원 게이트볼장</t>
    <phoneticPr fontId="2" type="noConversion"/>
  </si>
  <si>
    <t>파주시</t>
    <phoneticPr fontId="2" type="noConversion"/>
  </si>
  <si>
    <t>파주스타디움
게이트볼장</t>
    <phoneticPr fontId="2" type="noConversion"/>
  </si>
  <si>
    <t>22*27</t>
    <phoneticPr fontId="2" type="noConversion"/>
  </si>
  <si>
    <t>운정체육공원
게이트볼장</t>
    <phoneticPr fontId="2" type="noConversion"/>
  </si>
  <si>
    <t>24*28</t>
    <phoneticPr fontId="2" type="noConversion"/>
  </si>
  <si>
    <t>운정건강공원1
게이트볼장</t>
    <phoneticPr fontId="2" type="noConversion"/>
  </si>
  <si>
    <t>건강공원 부지내 위치</t>
    <phoneticPr fontId="2" type="noConversion"/>
  </si>
  <si>
    <t>적성체육공원
게이트볼장</t>
    <phoneticPr fontId="2" type="noConversion"/>
  </si>
  <si>
    <t>통일공원
게이트볼장</t>
    <phoneticPr fontId="2" type="noConversion"/>
  </si>
  <si>
    <t>20*28</t>
    <phoneticPr fontId="2" type="noConversion"/>
  </si>
  <si>
    <t>한빛공원(근린7호)</t>
    <phoneticPr fontId="2" type="noConversion"/>
  </si>
  <si>
    <t>20*26</t>
    <phoneticPr fontId="2" type="noConversion"/>
  </si>
  <si>
    <t>한솔공원(근린9호)</t>
    <phoneticPr fontId="2" type="noConversion"/>
  </si>
  <si>
    <t>23*30</t>
    <phoneticPr fontId="2" type="noConversion"/>
  </si>
  <si>
    <t>운정건강공원(가온교하부)</t>
    <phoneticPr fontId="2" type="noConversion"/>
  </si>
  <si>
    <t>24*18</t>
    <phoneticPr fontId="2" type="noConversion"/>
  </si>
  <si>
    <t>운정건강공원(체육2호)</t>
    <phoneticPr fontId="2" type="noConversion"/>
  </si>
  <si>
    <t>27*21</t>
    <phoneticPr fontId="2" type="noConversion"/>
  </si>
  <si>
    <t>가람공원(근린2호)</t>
    <phoneticPr fontId="2" type="noConversion"/>
  </si>
  <si>
    <t>18*14</t>
    <phoneticPr fontId="2" type="noConversion"/>
  </si>
  <si>
    <t>해솔공원</t>
    <phoneticPr fontId="2" type="noConversion"/>
  </si>
  <si>
    <t>26*20</t>
    <phoneticPr fontId="2" type="noConversion"/>
  </si>
  <si>
    <t>운정호수공원(수변2호)</t>
    <phoneticPr fontId="2" type="noConversion"/>
  </si>
  <si>
    <t>24*21</t>
    <phoneticPr fontId="2" type="noConversion"/>
  </si>
  <si>
    <t>광명시</t>
    <phoneticPr fontId="2" type="noConversion"/>
  </si>
  <si>
    <t>철산 게이트볼장</t>
    <phoneticPr fontId="2" type="noConversion"/>
  </si>
  <si>
    <t>22x17m</t>
    <phoneticPr fontId="2" type="noConversion"/>
  </si>
  <si>
    <t>사무실</t>
    <phoneticPr fontId="2" type="noConversion"/>
  </si>
  <si>
    <t>군포시</t>
    <phoneticPr fontId="2" type="noConversion"/>
  </si>
  <si>
    <t>시민체육광장 게이트볼장</t>
    <phoneticPr fontId="2" type="noConversion"/>
  </si>
  <si>
    <t>20×15m</t>
    <phoneticPr fontId="2" type="noConversion"/>
  </si>
  <si>
    <t>대야동 게이트볼장</t>
    <phoneticPr fontId="2" type="noConversion"/>
  </si>
  <si>
    <t>22×17m</t>
    <phoneticPr fontId="2" type="noConversion"/>
  </si>
  <si>
    <t>복합생활스포츠타운 
게이트볼장</t>
    <phoneticPr fontId="2" type="noConversion"/>
  </si>
  <si>
    <t>20×20m</t>
    <phoneticPr fontId="2" type="noConversion"/>
  </si>
  <si>
    <t>게이트볼장</t>
    <phoneticPr fontId="2" type="noConversion"/>
  </si>
  <si>
    <t>광주시</t>
    <phoneticPr fontId="2" type="noConversion"/>
  </si>
  <si>
    <t>열미게이트볼장</t>
    <phoneticPr fontId="2" type="noConversion"/>
  </si>
  <si>
    <t>광주시
(곤지암읍사무소)</t>
    <phoneticPr fontId="2" type="noConversion"/>
  </si>
  <si>
    <t>21*18</t>
    <phoneticPr fontId="2" type="noConversion"/>
  </si>
  <si>
    <t>광주시공설운동장 게이트볼장</t>
    <phoneticPr fontId="2" type="noConversion"/>
  </si>
  <si>
    <t>위탁
(광주시게이트볼연합회)</t>
    <phoneticPr fontId="2" type="noConversion"/>
  </si>
  <si>
    <t>31667
(공설운동장 부지면적)</t>
    <phoneticPr fontId="2" type="noConversion"/>
  </si>
  <si>
    <t>도척그린공원 게이트볼장</t>
    <phoneticPr fontId="2" type="noConversion"/>
  </si>
  <si>
    <t>광주시
(도척면사무소)</t>
    <phoneticPr fontId="2" type="noConversion"/>
  </si>
  <si>
    <t>20*24</t>
    <phoneticPr fontId="2" type="noConversion"/>
  </si>
  <si>
    <t>김포시</t>
    <phoneticPr fontId="2" type="noConversion"/>
  </si>
  <si>
    <t>대곶 게이트볼장</t>
    <phoneticPr fontId="2" type="noConversion"/>
  </si>
  <si>
    <t>양택리 게이트볼장</t>
    <phoneticPr fontId="2" type="noConversion"/>
  </si>
  <si>
    <t>25×20m</t>
    <phoneticPr fontId="2" type="noConversion"/>
  </si>
  <si>
    <t>청송 게이트볼장</t>
    <phoneticPr fontId="2" type="noConversion"/>
  </si>
  <si>
    <t>한강신도시 제16호 근린공원내</t>
    <phoneticPr fontId="2" type="noConversion"/>
  </si>
  <si>
    <t>석모리 게이트볼장</t>
    <phoneticPr fontId="2" type="noConversion"/>
  </si>
  <si>
    <t>학운4리 게이트볼장</t>
    <phoneticPr fontId="2" type="noConversion"/>
  </si>
  <si>
    <t>사우동 게이트볼장</t>
    <phoneticPr fontId="2" type="noConversion"/>
  </si>
  <si>
    <t>시암게이트볼장</t>
    <phoneticPr fontId="2" type="noConversion"/>
  </si>
  <si>
    <t>이천시</t>
    <phoneticPr fontId="2" type="noConversion"/>
  </si>
  <si>
    <t>다산공원게이트볼장</t>
    <phoneticPr fontId="2" type="noConversion"/>
  </si>
  <si>
    <t>15x20</t>
    <phoneticPr fontId="2" type="noConversion"/>
  </si>
  <si>
    <t>장호원공원게이트볼장</t>
    <phoneticPr fontId="2" type="noConversion"/>
  </si>
  <si>
    <t>고백리게이트볼장</t>
    <phoneticPr fontId="2" type="noConversion"/>
  </si>
  <si>
    <t>무촌리게이트볼장</t>
    <phoneticPr fontId="2" type="noConversion"/>
  </si>
  <si>
    <t>이천시연합게이트볼장</t>
    <phoneticPr fontId="2" type="noConversion"/>
  </si>
  <si>
    <t>수광리게이트볼장</t>
    <phoneticPr fontId="2" type="noConversion"/>
  </si>
  <si>
    <t>남정리게이트볼장</t>
    <phoneticPr fontId="2" type="noConversion"/>
  </si>
  <si>
    <t>수하리게이트볼장</t>
    <phoneticPr fontId="2" type="noConversion"/>
  </si>
  <si>
    <t>송말3리게이트볼장</t>
    <phoneticPr fontId="2" type="noConversion"/>
  </si>
  <si>
    <t>우곡리게이트볼장</t>
    <phoneticPr fontId="2" type="noConversion"/>
  </si>
  <si>
    <t>주박리게이트볼장</t>
    <phoneticPr fontId="2" type="noConversion"/>
  </si>
  <si>
    <t>오천리게이트볼장</t>
    <phoneticPr fontId="2" type="noConversion"/>
  </si>
  <si>
    <t>구시리게이트볼장</t>
    <phoneticPr fontId="2" type="noConversion"/>
  </si>
  <si>
    <t>초지리게이트볼장</t>
    <phoneticPr fontId="2" type="noConversion"/>
  </si>
  <si>
    <t>도리리게이트볼장</t>
    <phoneticPr fontId="2" type="noConversion"/>
  </si>
  <si>
    <t>진가리게이트볼장</t>
    <phoneticPr fontId="2" type="noConversion"/>
  </si>
  <si>
    <t>이치리게이트볼장</t>
    <phoneticPr fontId="2" type="noConversion"/>
  </si>
  <si>
    <t>마전동그라운도게이트볼장</t>
    <phoneticPr fontId="2" type="noConversion"/>
  </si>
  <si>
    <t>갈매동 선하부지 체육시설 
게이트볼장</t>
    <phoneticPr fontId="2" type="noConversion"/>
  </si>
  <si>
    <t>명산리 게이트볼장</t>
    <phoneticPr fontId="2" type="noConversion"/>
  </si>
  <si>
    <t>좌의리 게이트볼장</t>
    <phoneticPr fontId="2" type="noConversion"/>
  </si>
  <si>
    <t>금현리 게이트볼장</t>
    <phoneticPr fontId="2" type="noConversion"/>
  </si>
  <si>
    <t>마산리 게이트볼장</t>
    <phoneticPr fontId="2" type="noConversion"/>
  </si>
  <si>
    <t>소학리 게이트볼장</t>
    <phoneticPr fontId="2" type="noConversion"/>
  </si>
  <si>
    <t>고소성리 게이트볼장</t>
    <phoneticPr fontId="2" type="noConversion"/>
  </si>
  <si>
    <t>40m×15m</t>
    <phoneticPr fontId="2" type="noConversion"/>
  </si>
  <si>
    <t>유동리 게이트볼장</t>
    <phoneticPr fontId="2" type="noConversion"/>
  </si>
  <si>
    <t>송우리 게이트볼장</t>
    <phoneticPr fontId="2" type="noConversion"/>
  </si>
  <si>
    <t>초가팔리 게이트볼장</t>
    <phoneticPr fontId="2" type="noConversion"/>
  </si>
  <si>
    <t>노곡5리 게이트볼장</t>
    <phoneticPr fontId="2" type="noConversion"/>
  </si>
  <si>
    <t>17m×22m</t>
    <phoneticPr fontId="2" type="noConversion"/>
  </si>
  <si>
    <t>냉정1리 게이트볼장</t>
    <phoneticPr fontId="2" type="noConversion"/>
  </si>
  <si>
    <t>20m×23m</t>
    <phoneticPr fontId="2" type="noConversion"/>
  </si>
  <si>
    <t>초과리 게이트볼장(170-11)</t>
    <phoneticPr fontId="2" type="noConversion"/>
  </si>
  <si>
    <t>초과리 게이트볼장(산66)</t>
    <phoneticPr fontId="2" type="noConversion"/>
  </si>
  <si>
    <t>신읍동 게이트볼장(469-2)</t>
    <phoneticPr fontId="2" type="noConversion"/>
  </si>
  <si>
    <t>신읍동 게이트볼장(108-20)</t>
    <phoneticPr fontId="2" type="noConversion"/>
  </si>
  <si>
    <t>고모1리 게이트볼장</t>
    <phoneticPr fontId="2" type="noConversion"/>
  </si>
  <si>
    <t>용정2리 게이트볼장</t>
    <phoneticPr fontId="2" type="noConversion"/>
  </si>
  <si>
    <t>선단동 게이트볼장</t>
    <phoneticPr fontId="2" type="noConversion"/>
  </si>
  <si>
    <t>자작동 게이트볼장</t>
    <phoneticPr fontId="2" type="noConversion"/>
  </si>
  <si>
    <t>26×30, 17×22</t>
    <phoneticPr fontId="2" type="noConversion"/>
  </si>
  <si>
    <t>2016 재조성</t>
    <phoneticPr fontId="2" type="noConversion"/>
  </si>
  <si>
    <t>24m×15m</t>
    <phoneticPr fontId="2" type="noConversion"/>
  </si>
  <si>
    <t>대기실</t>
    <phoneticPr fontId="2" type="noConversion"/>
  </si>
  <si>
    <t>연천군</t>
    <phoneticPr fontId="2" type="noConversion"/>
  </si>
  <si>
    <t>동중리 게이트볼장</t>
    <phoneticPr fontId="2" type="noConversion"/>
  </si>
  <si>
    <t>왕징면</t>
    <phoneticPr fontId="2" type="noConversion"/>
  </si>
  <si>
    <t>상1리 게이트볼장</t>
    <phoneticPr fontId="2" type="noConversion"/>
  </si>
  <si>
    <t xml:space="preserve">노동리 게이트볼장 </t>
    <phoneticPr fontId="2" type="noConversion"/>
  </si>
  <si>
    <t>청소년문화센터
수영장</t>
  </si>
  <si>
    <t>청소년문화센터</t>
  </si>
  <si>
    <t>www.svcc.or.kr</t>
  </si>
  <si>
    <t>위탁                              (수원시청소년육성재단)</t>
  </si>
  <si>
    <t>수납식                     가변형의자</t>
  </si>
  <si>
    <t>조원동 888</t>
  </si>
  <si>
    <t>장안구민회관 푸르내
수영장</t>
  </si>
  <si>
    <t>분당구야탑동 탄천로 215</t>
  </si>
  <si>
    <t>탄천종합운동장
수영장</t>
  </si>
  <si>
    <t xml:space="preserve">종합운동장
체육관내 </t>
  </si>
  <si>
    <t>종합운동장 내</t>
  </si>
  <si>
    <t>분당구 야탑로 104번지</t>
  </si>
  <si>
    <t>성남시평생학습관
수영장</t>
  </si>
  <si>
    <t>중원구 공단로 288</t>
  </si>
  <si>
    <t>중원청소년수련관
수영장</t>
  </si>
  <si>
    <t>중원 청소년
수련관내</t>
  </si>
  <si>
    <t>수정구 신흥2동 466번지</t>
  </si>
  <si>
    <t>수정청소년수련관
수영장</t>
  </si>
  <si>
    <t>수정 청소년
수련관내</t>
  </si>
  <si>
    <t>분당구 서현동 90번지</t>
  </si>
  <si>
    <t>분당올림픽스포츠센터
수영장</t>
  </si>
  <si>
    <t>18
16</t>
  </si>
  <si>
    <t>12
8</t>
  </si>
  <si>
    <t>4
3</t>
  </si>
  <si>
    <t>216
128</t>
  </si>
  <si>
    <t>분당 스포츠
센터내</t>
  </si>
  <si>
    <t>판교스포츠센터
수영장</t>
  </si>
  <si>
    <t>분당판교청소년수련관
수영장</t>
  </si>
  <si>
    <t>성남종합스포츠센터
수영장</t>
  </si>
  <si>
    <t>마두동 801</t>
  </si>
  <si>
    <t>일산스포츠센터
수영장</t>
  </si>
  <si>
    <t>시설관리공단
(828-4994)</t>
  </si>
  <si>
    <t xml:space="preserve">http://www.siseol.or.kr
</t>
  </si>
  <si>
    <t>위탁(한국체육
산업개발)</t>
  </si>
  <si>
    <t>민간</t>
  </si>
  <si>
    <t>22
17</t>
  </si>
  <si>
    <t>8
8</t>
  </si>
  <si>
    <t xml:space="preserve">스포츠센터내 </t>
  </si>
  <si>
    <t>성사동 777</t>
  </si>
  <si>
    <t>꽃우물수영장</t>
  </si>
  <si>
    <t>별무리경기장
부지에 포함</t>
  </si>
  <si>
    <t>백석동 1235-1</t>
  </si>
  <si>
    <t>환경 에너지 시설
수영장</t>
  </si>
  <si>
    <t>환경에너지시설
 부지내</t>
  </si>
  <si>
    <t>소사본3동400-1</t>
  </si>
  <si>
    <t>소사국민체육센터
수영장</t>
  </si>
  <si>
    <t>동호회및 일반시민</t>
  </si>
  <si>
    <t>1개소(67.03)</t>
  </si>
  <si>
    <t>국민체육센터내</t>
  </si>
  <si>
    <t>소사
국민체육센터 내</t>
  </si>
  <si>
    <t>오정동 782</t>
  </si>
  <si>
    <t>오정레포츠센터
수영장</t>
  </si>
  <si>
    <t>오정
레포츠센터 내</t>
  </si>
  <si>
    <t>풍덕천동 1086</t>
  </si>
  <si>
    <t>체육시설운영사업소
031)659-4921</t>
  </si>
  <si>
    <t>25
20</t>
  </si>
  <si>
    <t>15
10</t>
  </si>
  <si>
    <t>6
4</t>
  </si>
  <si>
    <t>스포츠센터내</t>
  </si>
  <si>
    <t>용인시 여성회관 내</t>
  </si>
  <si>
    <t>삼가동 556</t>
  </si>
  <si>
    <t>용인시청소년수련관
수영장</t>
  </si>
  <si>
    <t>13
3</t>
  </si>
  <si>
    <t>7
1</t>
  </si>
  <si>
    <t>청소년수련관
내 수영장</t>
  </si>
  <si>
    <t>체육관 내</t>
  </si>
  <si>
    <t>금어리 366-1</t>
  </si>
  <si>
    <t>용인
시민체육센터내</t>
  </si>
  <si>
    <t>양지리 460-1</t>
  </si>
  <si>
    <t>양지수영장</t>
  </si>
  <si>
    <t>양지주민자치센터</t>
  </si>
  <si>
    <t>용인아르피아수영장</t>
  </si>
  <si>
    <t>용인아르피아내</t>
  </si>
  <si>
    <t>적금로202(고잔동)</t>
  </si>
  <si>
    <t>안산 올림픽 실내수영장</t>
  </si>
  <si>
    <t>481-2571</t>
  </si>
  <si>
    <t>안산 신길수영장/목욕탕</t>
  </si>
  <si>
    <t>상가내</t>
  </si>
  <si>
    <t>안산 호수공원야외수영장</t>
  </si>
  <si>
    <t>호수공원 내</t>
  </si>
  <si>
    <t>안양실내체육관
수영장</t>
  </si>
  <si>
    <t>시설관리공단
(389-5211)</t>
  </si>
  <si>
    <t>일반</t>
  </si>
  <si>
    <t>실내
실외</t>
  </si>
  <si>
    <t>1개소(5.0m×2.8m)</t>
  </si>
  <si>
    <t>종합운동장
부지에 포함</t>
  </si>
  <si>
    <t>호계복합청사
수영장</t>
  </si>
  <si>
    <t>위탁
(한국생활체육협동조합)</t>
  </si>
  <si>
    <t>호계복합청사 내</t>
  </si>
  <si>
    <t>남양주체육문화센터
수영장</t>
  </si>
  <si>
    <t>문화체육센터내</t>
  </si>
  <si>
    <t>호평체육문화센터
수영장</t>
  </si>
  <si>
    <t xml:space="preserve">체육문화센터내 </t>
  </si>
  <si>
    <t>와부체육문화센터
수영장</t>
  </si>
  <si>
    <t xml:space="preserve">국민체육센터내 </t>
  </si>
  <si>
    <t>남양주시 청소년수련관
수영장</t>
  </si>
  <si>
    <t>청소년수련관 내</t>
  </si>
  <si>
    <t>유앤아이센터내
실내수영장</t>
  </si>
  <si>
    <t>오남체육문화센터 수영장</t>
  </si>
  <si>
    <t>체육문화센터 내</t>
  </si>
  <si>
    <t>화도체육문화센터 수영장</t>
  </si>
  <si>
    <t>의정부시 의정로27(의정부동)</t>
  </si>
  <si>
    <t>의정부 청소년회관
실내수영장</t>
  </si>
  <si>
    <t>의정부시청소년육성재단</t>
  </si>
  <si>
    <t>의정부시 장곡로 101(장암동)</t>
  </si>
  <si>
    <t>의정부시 스포츠센터
실내수영장</t>
  </si>
  <si>
    <t>합정동 365번지</t>
  </si>
  <si>
    <t>평택시 실내수영장</t>
  </si>
  <si>
    <t>이충문화체육센터
실내수영장</t>
  </si>
  <si>
    <t>안중읍 학현리 572-2</t>
  </si>
  <si>
    <t>서평택국민체육센터
실내수영장</t>
  </si>
  <si>
    <t>여성회관 직영
수영장</t>
  </si>
  <si>
    <t>시설관리팀
(310-2861)2명 
교육팀 (031-310-2863)2명</t>
  </si>
  <si>
    <t>www.shwoman.or.kr</t>
  </si>
  <si>
    <t>시흥시국민체육센터
수영장</t>
  </si>
  <si>
    <t>통진문화회관내 
수영장</t>
  </si>
  <si>
    <t>시흥시청소년수련관
수영장</t>
  </si>
  <si>
    <t>태안로 145</t>
  </si>
  <si>
    <t>위탁(화성시문화재단)</t>
  </si>
  <si>
    <t>체육관에 포함</t>
  </si>
  <si>
    <t>봉담읍 동화길 18</t>
  </si>
  <si>
    <t>화성국민체육센터
수영장</t>
  </si>
  <si>
    <t>화성
국민체육센터내</t>
  </si>
  <si>
    <t>봉답읍 하가등리 107-1</t>
  </si>
  <si>
    <t>화성시그린환경센터
주민편익시설 수영장</t>
  </si>
  <si>
    <t xml:space="preserve">그린환경센터 내 </t>
  </si>
  <si>
    <t>반송동 108</t>
  </si>
  <si>
    <t>동탄복합문화센터내 
실내수영장</t>
  </si>
  <si>
    <t>동탄
복합문화센터내</t>
  </si>
  <si>
    <t>광명동 158-970번지</t>
  </si>
  <si>
    <t>광명종합사회복지관</t>
  </si>
  <si>
    <t>소하동 1267번지</t>
  </si>
  <si>
    <t>여성비전센터 수영장</t>
  </si>
  <si>
    <t>민간위탁
(광명체육진흥협회)</t>
  </si>
  <si>
    <t>와동동 1358</t>
  </si>
  <si>
    <t>운정행복센터
수영장</t>
  </si>
  <si>
    <t>당동981</t>
  </si>
  <si>
    <t>군포시근로자종합복지관
수영장</t>
  </si>
  <si>
    <t>한국노총 
경기중부지역지부</t>
  </si>
  <si>
    <t>매점,관리실,탈의실</t>
  </si>
  <si>
    <t>근로자
종합복지관내</t>
  </si>
  <si>
    <t xml:space="preserve">금정동847-3 </t>
  </si>
  <si>
    <t>군포시청소년수련관
수영장</t>
  </si>
  <si>
    <t>위탁(군포시청소년수련관)</t>
  </si>
  <si>
    <t>광주시 송정동 340-1</t>
  </si>
  <si>
    <t>문화스포츠센터 수영장</t>
  </si>
  <si>
    <t>월곶면 고막리 산82-1</t>
  </si>
  <si>
    <t>김포 청소년수영장</t>
  </si>
  <si>
    <t>여성회관내
수영장</t>
  </si>
  <si>
    <t>통진읍 도사리 434-6</t>
  </si>
  <si>
    <t>통진문화회관
수영장</t>
  </si>
  <si>
    <t>노인복지회관내
위치</t>
  </si>
  <si>
    <t>김포시 한강4로 419-37(마산동)</t>
  </si>
  <si>
    <t>김포한강스포츠센터</t>
  </si>
  <si>
    <t>GS건설</t>
  </si>
  <si>
    <t>김포시 자원화센터내 수영장</t>
  </si>
  <si>
    <t>이천시 신둔면 도암리 산2-73</t>
  </si>
  <si>
    <t>이천훈련원 수영장</t>
  </si>
  <si>
    <t>구기체육관 포함
실내복합시설</t>
  </si>
  <si>
    <t>이천시 호법면 안평리 684-2</t>
  </si>
  <si>
    <t>이천 스포츠 센터
실내 수영장</t>
  </si>
  <si>
    <t>위탁
(코오롱스포렉스)</t>
  </si>
  <si>
    <t xml:space="preserve"> 토평동 9-1번지일원</t>
  </si>
  <si>
    <t>구리 주민편익시설내 
수영장</t>
  </si>
  <si>
    <t>구리시생활체육협의회
(557-7676)</t>
  </si>
  <si>
    <t>45㎡</t>
  </si>
  <si>
    <t>주민편익시설내</t>
  </si>
  <si>
    <t>인창동 673-4번지</t>
  </si>
  <si>
    <t>구리 청소년수련관
수영장</t>
  </si>
  <si>
    <t>위탁(구리시
 청소년수련관)</t>
  </si>
  <si>
    <t>구리시멀티스포츠센터 
수영장</t>
  </si>
  <si>
    <t>50
25</t>
  </si>
  <si>
    <t>13
15</t>
  </si>
  <si>
    <t>600
240</t>
  </si>
  <si>
    <t>멀티스포츠센터내</t>
  </si>
  <si>
    <t>양주 청소년수련관
수영장</t>
  </si>
  <si>
    <t>양주시시설관리공단</t>
  </si>
  <si>
    <t>에코스포츠센터 실내수영장</t>
  </si>
  <si>
    <t>주민편익시설</t>
  </si>
  <si>
    <t>안성국민체육센터 수영장</t>
  </si>
  <si>
    <t>신북면 만세교리 92</t>
  </si>
  <si>
    <t>포천시 자원회수시설 내
수영장</t>
  </si>
  <si>
    <t>자원회수시설 내
 위치</t>
  </si>
  <si>
    <t>경기동로 33</t>
  </si>
  <si>
    <t>오산스포츠센터
수영장</t>
  </si>
  <si>
    <t>오산스포츠센터내</t>
  </si>
  <si>
    <t>세교복지타운
수영장</t>
  </si>
  <si>
    <t>하남국민체육센터
수영장</t>
  </si>
  <si>
    <t>의왕시국민체육센터
수영장</t>
  </si>
  <si>
    <t>여성회관
수영장</t>
  </si>
  <si>
    <t>여주시 상동 351-4</t>
  </si>
  <si>
    <t>여주노인복지회관
수영장</t>
  </si>
  <si>
    <t>위탁
(대한불교조계종 사회복지재단)</t>
  </si>
  <si>
    <t>위탁(대한불교조계종 
사회복지재단)</t>
  </si>
  <si>
    <t>노인복지회관내
수영장</t>
  </si>
  <si>
    <t>국민체육센터 수영장</t>
  </si>
  <si>
    <t>위탁(여주도시관리공단)</t>
  </si>
  <si>
    <t>누락추가</t>
  </si>
  <si>
    <t>청소년문화회관
실외수영장</t>
  </si>
  <si>
    <t>시민회관내</t>
  </si>
  <si>
    <t>청소년문화회관 내</t>
  </si>
  <si>
    <t>양평읍 양근리 535-8</t>
  </si>
  <si>
    <t>여성회관
실내수영장</t>
  </si>
  <si>
    <t>문화복지센터
(770-2561)</t>
  </si>
  <si>
    <t>위탁(문화복지센터)</t>
  </si>
  <si>
    <t>과천시민회관
실내수영장</t>
  </si>
  <si>
    <t xml:space="preserve">과천시 </t>
  </si>
  <si>
    <t>다목적체육관내</t>
  </si>
  <si>
    <t>과천시 청소년수련관
실내수영장</t>
  </si>
  <si>
    <t>하면 현리 420-33번지일원</t>
  </si>
  <si>
    <t>조종 국민체육센터
수영장</t>
  </si>
  <si>
    <t>연천군 청소년수련관
수영장</t>
  </si>
  <si>
    <t>위 탁
(YMCA)</t>
  </si>
  <si>
    <t>수내 롤러스케이트장</t>
  </si>
  <si>
    <t>신일산 배수지
인라인하키장</t>
  </si>
  <si>
    <t>P.E MAT</t>
  </si>
  <si>
    <t>용인시종합운동장 내</t>
  </si>
  <si>
    <t>수지체육공원
인라인스케이트장</t>
  </si>
  <si>
    <t>6/8</t>
  </si>
  <si>
    <t>수지레스피아내</t>
  </si>
  <si>
    <t>신봉고가하부
인라인스케이트장</t>
  </si>
  <si>
    <t>성호공원
롤러스케이트장</t>
  </si>
  <si>
    <t>호수공원
인라인장</t>
  </si>
  <si>
    <t>안산도시공사</t>
  </si>
  <si>
    <t>안양시
인라인롤러경기장</t>
  </si>
  <si>
    <t>콘크리트
코로실 코팅</t>
  </si>
  <si>
    <t>아스팔트</t>
  </si>
  <si>
    <t>석수체유공원
인라인스케이트장</t>
  </si>
  <si>
    <t>중랑천 인라인스케이트장</t>
  </si>
  <si>
    <t>250
80</t>
  </si>
  <si>
    <t>3
3</t>
  </si>
  <si>
    <t>금오동 인라인스케이트장</t>
  </si>
  <si>
    <t>벨로드롬 롤러스케이트장</t>
  </si>
  <si>
    <t>소사벌레포츠타운
인라인스케이트장</t>
  </si>
  <si>
    <t>이충레포츠타운
인라인스케이트장</t>
  </si>
  <si>
    <t>쌍봉산근린공원 
인라인스케이트장</t>
  </si>
  <si>
    <t>동탄센트럴파크 
인라인스케이트장</t>
  </si>
  <si>
    <t>다람산근린공원
인라인스케이트장</t>
  </si>
  <si>
    <t>도원체육공원
인라인스케이트장</t>
  </si>
  <si>
    <t>소하 인라인장</t>
  </si>
  <si>
    <t>한내천
유수지내</t>
  </si>
  <si>
    <t>사계절스케이트장</t>
  </si>
  <si>
    <t>김포도시공사</t>
  </si>
  <si>
    <t>패널</t>
  </si>
  <si>
    <t>광명역세권 인라인장</t>
  </si>
  <si>
    <t>군포 인라인장</t>
  </si>
  <si>
    <t>시민
체육광장내</t>
  </si>
  <si>
    <t>이천 인라인장</t>
  </si>
  <si>
    <t>광적생활체육공원 인라인장</t>
  </si>
  <si>
    <t>양주시 시설관리공단</t>
  </si>
  <si>
    <t>하드너</t>
  </si>
  <si>
    <t>광적생활
체육공원 내</t>
  </si>
  <si>
    <t>회천1동 교각 밑 체육시설 
인라인장</t>
  </si>
  <si>
    <t>회천1동
교각체육시설내</t>
  </si>
  <si>
    <t>신천생활체육공원 인라인장</t>
  </si>
  <si>
    <t>공원 내</t>
  </si>
  <si>
    <t>포천 체육공원
롤러스케이트장</t>
  </si>
  <si>
    <t>오산맑음터공원 인라인장</t>
  </si>
  <si>
    <t>콘크리트
코로실코팅</t>
  </si>
  <si>
    <t>하남시
인라인스케이트장</t>
  </si>
  <si>
    <t>종합운동장
인라인스케이트장</t>
  </si>
  <si>
    <t>렌진몰탈</t>
  </si>
  <si>
    <t>에폭시</t>
  </si>
  <si>
    <t>양평군
롤러스케이트장</t>
  </si>
  <si>
    <t>계</t>
  </si>
  <si>
    <t>이의 국궁장</t>
  </si>
  <si>
    <t>수원시궁도협회</t>
  </si>
  <si>
    <t>2개소(8등)</t>
  </si>
  <si>
    <t>분당정</t>
  </si>
  <si>
    <t>성남시체육회
(729-5622)</t>
  </si>
  <si>
    <t>위탁
(성남시체육회)</t>
  </si>
  <si>
    <t>마산공원
국궁장</t>
  </si>
  <si>
    <t>위탁
(공원관리사업소)</t>
  </si>
  <si>
    <t>지영동
국궁장</t>
  </si>
  <si>
    <t>지영동
생활체육공원 내</t>
  </si>
  <si>
    <t>지영 생활체육
공원 내 위치</t>
  </si>
  <si>
    <t>행주산성
국궁장</t>
  </si>
  <si>
    <t>위탁
(고양시궁도협회)</t>
  </si>
  <si>
    <t>레포츠공원
궁도장</t>
  </si>
  <si>
    <t>종합운동장 부지내
('10년도 리모델링)</t>
  </si>
  <si>
    <t>성무정</t>
  </si>
  <si>
    <t>백암수양정</t>
  </si>
  <si>
    <t>2009리모델링</t>
  </si>
  <si>
    <t>용무정</t>
  </si>
  <si>
    <t>광덕정</t>
  </si>
  <si>
    <t>011-228-2544</t>
  </si>
  <si>
    <t>위탁
 (안산도시공사)</t>
  </si>
  <si>
    <t>반월정</t>
  </si>
  <si>
    <t>019-9437-0246</t>
  </si>
  <si>
    <t>안양정</t>
  </si>
  <si>
    <t>안양시 궁도협회
(456-6467)</t>
  </si>
  <si>
    <t>위탁
(안양시궁도협회)</t>
  </si>
  <si>
    <t>무림정</t>
  </si>
  <si>
    <t>위탁
(남양주시궁도연합회)</t>
  </si>
  <si>
    <t>용현정</t>
  </si>
  <si>
    <t>대군정(535-3993)</t>
  </si>
  <si>
    <t>의정부시궁도협회</t>
  </si>
  <si>
    <t>신대레포츠공원
국궁장</t>
  </si>
  <si>
    <t>평택시관광체육과
(삼각정)659-4206</t>
  </si>
  <si>
    <t>지산체육시설
국궁장</t>
  </si>
  <si>
    <t>안중레포츠공원
국궁장</t>
  </si>
  <si>
    <t>시흥정</t>
  </si>
  <si>
    <t>소래정</t>
  </si>
  <si>
    <t>물왕정</t>
  </si>
  <si>
    <t>팔탄 국궁장</t>
  </si>
  <si>
    <t>화성시(팔탄면)</t>
  </si>
  <si>
    <t>시립국궁장</t>
  </si>
  <si>
    <t>파주스타디움
궁도장</t>
  </si>
  <si>
    <t>양주시궁도협회</t>
  </si>
  <si>
    <t>교하체육공원
궁도장</t>
  </si>
  <si>
    <t>감악정</t>
  </si>
  <si>
    <t>태산정</t>
  </si>
  <si>
    <t>금능정</t>
  </si>
  <si>
    <t>설봉 국궁정</t>
  </si>
  <si>
    <t>위탁
(이천시 궁도협회)</t>
  </si>
  <si>
    <t>무호정</t>
  </si>
  <si>
    <t>안성시 궁도장</t>
  </si>
  <si>
    <t>위탁
(안성시궁도협회)</t>
  </si>
  <si>
    <t>대군정</t>
  </si>
  <si>
    <t>위탁
(대군정)</t>
  </si>
  <si>
    <t>용호정</t>
  </si>
  <si>
    <t>위탁                         (용호정)</t>
  </si>
  <si>
    <t>청심정</t>
  </si>
  <si>
    <t>위탁
(여주시궁도협회)</t>
  </si>
  <si>
    <t>흥인정</t>
  </si>
  <si>
    <t>금당정</t>
  </si>
  <si>
    <t>금사체육공원 내</t>
  </si>
  <si>
    <t>오갑정</t>
  </si>
  <si>
    <t>'09년 준공</t>
  </si>
  <si>
    <t>가야정</t>
  </si>
  <si>
    <t>개군면사무소
(770-2612)</t>
  </si>
  <si>
    <t>강천체육공원내</t>
  </si>
  <si>
    <t>대룡정</t>
  </si>
  <si>
    <t>대신체육공원내</t>
  </si>
  <si>
    <t>천양정</t>
  </si>
  <si>
    <t>가남체육공원
국궁장</t>
  </si>
  <si>
    <t>가남체육공원내</t>
  </si>
  <si>
    <t>동호정</t>
  </si>
  <si>
    <t>동안배수지 내</t>
  </si>
  <si>
    <t>양평정</t>
  </si>
  <si>
    <t>개군레포츠공원
축구장 부지 내</t>
  </si>
  <si>
    <t>학소정</t>
  </si>
  <si>
    <t>화산체육공원
골프연습장</t>
  </si>
  <si>
    <t>탄천스포츠센터
골프연습장</t>
  </si>
  <si>
    <t>위탁
(도시개발공사)</t>
  </si>
  <si>
    <t>성남종합스포츠센터
골프연습장</t>
  </si>
  <si>
    <t>스크린3</t>
  </si>
  <si>
    <t>안산시단원구 원곡동 629</t>
  </si>
  <si>
    <t>안산 골프연습장</t>
  </si>
  <si>
    <t>에코스포츠센터
실내골프연습장</t>
  </si>
  <si>
    <t>광명 골프연습장</t>
  </si>
  <si>
    <t>청산 골프연습장</t>
  </si>
  <si>
    <t>중원구 제일로 60</t>
  </si>
  <si>
    <t>인공암벽(실외)</t>
  </si>
  <si>
    <t>성남종합운동장
풋살장</t>
  </si>
  <si>
    <t>단대공원 
다목적운동장</t>
  </si>
  <si>
    <t>성남시 체육회</t>
  </si>
  <si>
    <t>성남종합스포츠센터
인공암벽장</t>
  </si>
  <si>
    <t>성남종합스포츠센터
헬스장</t>
  </si>
  <si>
    <t>성남종합스포츠센터
라켓볼장</t>
  </si>
  <si>
    <t>성남종합스포츠센터
에어로빅/요가장</t>
  </si>
  <si>
    <t>인공암벽등반경기장</t>
  </si>
  <si>
    <t>고양도시
관리공사</t>
  </si>
  <si>
    <t>화정동 859</t>
  </si>
  <si>
    <t>공원관리과</t>
  </si>
  <si>
    <t>화정동 872</t>
  </si>
  <si>
    <t>행신동 1071</t>
  </si>
  <si>
    <t>고양시
(덕양구)</t>
  </si>
  <si>
    <t>중산동 1798</t>
  </si>
  <si>
    <t>주교동 296</t>
  </si>
  <si>
    <t>대자동 대자조절지</t>
  </si>
  <si>
    <t>선유동 520-7</t>
  </si>
  <si>
    <t>고양
도시관리공사</t>
  </si>
  <si>
    <t>환경에너지시설
풋살장</t>
  </si>
  <si>
    <t>덕이풋살장</t>
  </si>
  <si>
    <t>행주풋살장</t>
  </si>
  <si>
    <t>효자풋살장</t>
  </si>
  <si>
    <t>충장풋살장</t>
  </si>
  <si>
    <t>탄현공원풋살장</t>
  </si>
  <si>
    <t>목내동 472</t>
  </si>
  <si>
    <t>능안 론볼경기장</t>
  </si>
  <si>
    <t>사동 1313</t>
  </si>
  <si>
    <t>사동배수지</t>
  </si>
  <si>
    <t>화량유원지내</t>
  </si>
  <si>
    <t>화량
유원지내</t>
  </si>
  <si>
    <t>파크골프장</t>
  </si>
  <si>
    <t>위탁(화성파크골프연합회)</t>
  </si>
  <si>
    <t>용이풋살장</t>
  </si>
  <si>
    <t>그라운드골프장</t>
  </si>
  <si>
    <t>이충레포츠공원
그라운드골프장</t>
  </si>
  <si>
    <t>이충레포츠공원
소프트볼장</t>
  </si>
  <si>
    <t>안중레포츠공원
그라운드골프장</t>
  </si>
  <si>
    <t>안중레포츠공원
풋살장</t>
  </si>
  <si>
    <t xml:space="preserve">의정부시 체육로265-25 앞 </t>
  </si>
  <si>
    <t>자일풋살장</t>
  </si>
  <si>
    <t>의정부시
리틀야구장</t>
  </si>
  <si>
    <t>호원족구장</t>
  </si>
  <si>
    <t>위탁(동체육회)</t>
  </si>
  <si>
    <t>거모4교 족구장</t>
  </si>
  <si>
    <t>신천동 체육시설(농구, 인라인, 족구, 풋살)</t>
  </si>
  <si>
    <t>조남동 풋살구장</t>
  </si>
  <si>
    <t>조남2교 족구장</t>
  </si>
  <si>
    <t>조남3교 족구장</t>
  </si>
  <si>
    <t>금이동 족구장</t>
  </si>
  <si>
    <t>대야동 인공암벽장</t>
  </si>
  <si>
    <t>대야배수지 풋살장</t>
  </si>
  <si>
    <t>대야동 족구장</t>
  </si>
  <si>
    <t>과림동 풋살장</t>
  </si>
  <si>
    <t>과림동 족구장</t>
  </si>
  <si>
    <t>포동 족구장</t>
  </si>
  <si>
    <t>장곡동 인라인장</t>
  </si>
  <si>
    <t>장곡동 족구장</t>
  </si>
  <si>
    <t>중앙공원 인라인장</t>
  </si>
  <si>
    <t>소망공원(족구장)</t>
  </si>
  <si>
    <t>정왕3동 게이트볼장</t>
  </si>
  <si>
    <t>정왕2동 게이트볼장</t>
  </si>
  <si>
    <t>정왕1동 게이트볼장</t>
  </si>
  <si>
    <t>포동 게이트볼장</t>
  </si>
  <si>
    <t>군자교 게이트볼장</t>
  </si>
  <si>
    <t>거모동 게이트볼장</t>
  </si>
  <si>
    <t>조남2교 게이트볼장</t>
  </si>
  <si>
    <t>계수동 게이트볼장</t>
  </si>
  <si>
    <t>과림동 게이트볼장</t>
  </si>
  <si>
    <t>배곧 농구장</t>
  </si>
  <si>
    <t>배곧 풋살장</t>
  </si>
  <si>
    <t>시흥시 론볼경기장</t>
  </si>
  <si>
    <t>대한장애인론볼연맹
2012</t>
  </si>
  <si>
    <t>그라운드 골프장</t>
  </si>
  <si>
    <t>정왕동 호수공원내 설치</t>
  </si>
  <si>
    <t>파주읍 연풍리 10-13</t>
  </si>
  <si>
    <t>연풍리 체육공원 
풋살장</t>
  </si>
  <si>
    <t>문산읍 당동리 129-1</t>
  </si>
  <si>
    <t>당동리 풋살구장</t>
  </si>
  <si>
    <t>운정체육공원</t>
  </si>
  <si>
    <t>운정체육공원 풋살장</t>
  </si>
  <si>
    <t>건강공원1</t>
  </si>
  <si>
    <t>운정건강공원1 풋살장</t>
  </si>
  <si>
    <t>운정건강공원1 인공암벽장</t>
  </si>
  <si>
    <t>운정파크골프장</t>
  </si>
  <si>
    <t>이천시 관고동 375-4외2</t>
  </si>
  <si>
    <t>이천시
인공암벽등반장</t>
  </si>
  <si>
    <t>이천시 관고동 373외</t>
  </si>
  <si>
    <t>히딩크 드림필드
(풋살장)</t>
  </si>
  <si>
    <t>설봉공원축구장을 히딩크 드림필드 구장으로 변경조성</t>
  </si>
  <si>
    <t>설봉공원 축구장 내 위치</t>
  </si>
  <si>
    <t>백석배수지 풋살장</t>
  </si>
  <si>
    <t>26사단</t>
  </si>
  <si>
    <t>기산하수처리장 
풋살장</t>
  </si>
  <si>
    <t>고덕배수지체육공원
풋살장</t>
  </si>
  <si>
    <t>율정매립지 풋살장</t>
  </si>
  <si>
    <t>남방동 풋살장</t>
  </si>
  <si>
    <t>도하리 풋살장</t>
  </si>
  <si>
    <t>복합스포츠타운 
풋살장</t>
  </si>
  <si>
    <t>죽미인공암벽장
(실외)</t>
  </si>
  <si>
    <t>오산스포츠센터
 인공암벽장</t>
  </si>
  <si>
    <t>171
(13*15)</t>
  </si>
  <si>
    <t>토평동 9-1번지 일원</t>
  </si>
  <si>
    <t>풋살구장A</t>
  </si>
  <si>
    <t>풋살구장B.C</t>
  </si>
  <si>
    <t>인창동 동구하늘공원 족구장</t>
  </si>
  <si>
    <t>사계절썰매장</t>
  </si>
  <si>
    <t>125
95</t>
  </si>
  <si>
    <t>인공암벽장(실외)</t>
  </si>
  <si>
    <t>신북체육문화센터 
풋살구장</t>
  </si>
  <si>
    <t>이동생태공원 
족구장</t>
  </si>
  <si>
    <t>이동생태공원 
풋살구장</t>
  </si>
  <si>
    <t>이동생태공원 부지 내 위치</t>
  </si>
  <si>
    <t>노인전용탁구장</t>
  </si>
  <si>
    <t>소흘국민체육센터 부지 내</t>
  </si>
  <si>
    <t>영중면풋살구장</t>
  </si>
  <si>
    <t>영북면족구장</t>
  </si>
  <si>
    <t>풋살구장(동교동)</t>
  </si>
  <si>
    <t>족구장(호국로)</t>
  </si>
  <si>
    <t>풋살구장(가산면)</t>
  </si>
  <si>
    <t>소흘읍 족구장</t>
  </si>
  <si>
    <t>설운동 하천변 
풋살구장</t>
  </si>
  <si>
    <t>포천천 
하천부지</t>
  </si>
  <si>
    <t>내손약수체육시설</t>
  </si>
  <si>
    <t>족구,농구,배드민턴 각1면</t>
  </si>
  <si>
    <t>2015년 리모델링으로
그라운드골프장으로 
용도변경</t>
  </si>
  <si>
    <t>양평군 양평읍 백안리 산42-1번지</t>
  </si>
  <si>
    <t>쉬자파크 
내 위치</t>
  </si>
  <si>
    <t>실내암벽장</t>
  </si>
  <si>
    <t>가평썰매장</t>
  </si>
  <si>
    <t>옥산근린공원 
풋살장</t>
  </si>
  <si>
    <t>춘천도시공사</t>
    <phoneticPr fontId="2" type="noConversion"/>
  </si>
  <si>
    <t>체육시설사업소</t>
    <phoneticPr fontId="2" type="noConversion"/>
  </si>
  <si>
    <t>강릉시</t>
    <phoneticPr fontId="2" type="noConversion"/>
  </si>
  <si>
    <t>교2동 408</t>
    <phoneticPr fontId="2" type="noConversion"/>
  </si>
  <si>
    <t>강릉종합운동장</t>
    <phoneticPr fontId="2" type="noConversion"/>
  </si>
  <si>
    <t>문화체육시설관리사업소</t>
    <phoneticPr fontId="2" type="noConversion"/>
  </si>
  <si>
    <t>강릉시육상연맹</t>
    <phoneticPr fontId="2" type="noConversion"/>
  </si>
  <si>
    <t>계단및 의자식</t>
    <phoneticPr fontId="2" type="noConversion"/>
  </si>
  <si>
    <t>88백만원</t>
    <phoneticPr fontId="2" type="noConversion"/>
  </si>
  <si>
    <t>2,200백만원</t>
    <phoneticPr fontId="2" type="noConversion"/>
  </si>
  <si>
    <t>육상보조트랙</t>
    <phoneticPr fontId="2" type="noConversion"/>
  </si>
  <si>
    <t>문화체육시설관리사무소</t>
    <phoneticPr fontId="2" type="noConversion"/>
  </si>
  <si>
    <t>강릉종합운동장
(육상보조경기장)</t>
    <phoneticPr fontId="2" type="noConversion"/>
  </si>
  <si>
    <t>천곡동 363-1</t>
    <phoneticPr fontId="2" type="noConversion"/>
  </si>
  <si>
    <t>강북공설운동장</t>
    <phoneticPr fontId="2" type="noConversion"/>
  </si>
  <si>
    <t>시설관리공단(530-2858)</t>
    <phoneticPr fontId="2" type="noConversion"/>
  </si>
  <si>
    <t>dhsisul.org</t>
    <phoneticPr fontId="2" type="noConversion"/>
  </si>
  <si>
    <t>주문진읍사무소</t>
    <phoneticPr fontId="2" type="noConversion"/>
  </si>
  <si>
    <t>크레이,240석,조명탑2,관리실</t>
    <phoneticPr fontId="2" type="noConversion"/>
  </si>
  <si>
    <t>6</t>
    <phoneticPr fontId="2" type="noConversion"/>
  </si>
  <si>
    <t>7</t>
    <phoneticPr fontId="2" type="noConversion"/>
  </si>
  <si>
    <t>삼척종합운동장</t>
    <phoneticPr fontId="2" type="noConversion"/>
  </si>
  <si>
    <t>8</t>
    <phoneticPr fontId="2" type="noConversion"/>
  </si>
  <si>
    <t>도계공설운동장</t>
    <phoneticPr fontId="2" type="noConversion"/>
  </si>
  <si>
    <t>9</t>
    <phoneticPr fontId="2" type="noConversion"/>
  </si>
  <si>
    <t>11</t>
    <phoneticPr fontId="2" type="noConversion"/>
  </si>
  <si>
    <t>홍천군(태학리 산23)</t>
    <phoneticPr fontId="2" type="noConversion"/>
  </si>
  <si>
    <t>12</t>
    <phoneticPr fontId="2" type="noConversion"/>
  </si>
  <si>
    <t>13</t>
    <phoneticPr fontId="2" type="noConversion"/>
  </si>
  <si>
    <t>평창군</t>
    <phoneticPr fontId="2" type="noConversion"/>
  </si>
  <si>
    <t>평창읍 종부리 596-3</t>
    <phoneticPr fontId="2" type="noConversion"/>
  </si>
  <si>
    <t>평창종합운동장</t>
    <phoneticPr fontId="2" type="noConversion"/>
  </si>
  <si>
    <t>주민</t>
    <phoneticPr fontId="2" type="noConversion"/>
  </si>
  <si>
    <t>계단/의자</t>
    <phoneticPr fontId="2" type="noConversion"/>
  </si>
  <si>
    <t>정선군</t>
    <phoneticPr fontId="2" type="noConversion"/>
  </si>
  <si>
    <t>고한공설운동장</t>
    <phoneticPr fontId="2" type="noConversion"/>
  </si>
  <si>
    <t>신동공설운동장</t>
    <phoneticPr fontId="2" type="noConversion"/>
  </si>
  <si>
    <t>14</t>
    <phoneticPr fontId="2" type="noConversion"/>
  </si>
  <si>
    <t>정선종합경기장</t>
    <phoneticPr fontId="2" type="noConversion"/>
  </si>
  <si>
    <t>정선군시설관리공단</t>
    <phoneticPr fontId="2" type="noConversion"/>
  </si>
  <si>
    <t>몬도트렉</t>
    <phoneticPr fontId="2" type="noConversion"/>
  </si>
  <si>
    <t>철원군</t>
    <phoneticPr fontId="2" type="noConversion"/>
  </si>
  <si>
    <t>갈말읍 군탄리 산99</t>
    <phoneticPr fontId="2" type="noConversion"/>
  </si>
  <si>
    <t>철원종합운동장</t>
    <phoneticPr fontId="2" type="noConversion"/>
  </si>
  <si>
    <t>철원군(450-5255)</t>
    <phoneticPr fontId="2" type="noConversion"/>
  </si>
  <si>
    <t>철원군체육회</t>
    <phoneticPr fontId="2" type="noConversion"/>
  </si>
  <si>
    <t>몬도트랙</t>
    <phoneticPr fontId="2" type="noConversion"/>
  </si>
  <si>
    <t>천연잔디</t>
    <phoneticPr fontId="2" type="noConversion"/>
  </si>
  <si>
    <t>의자식</t>
    <phoneticPr fontId="2" type="noConversion"/>
  </si>
  <si>
    <t>테니스장</t>
    <phoneticPr fontId="2" type="noConversion"/>
  </si>
  <si>
    <t>400석, 조명탑26,관리실</t>
    <phoneticPr fontId="2" type="noConversion"/>
  </si>
  <si>
    <t>군테니스협회</t>
    <phoneticPr fontId="2" type="noConversion"/>
  </si>
  <si>
    <t>풋살경기장</t>
    <phoneticPr fontId="2" type="noConversion"/>
  </si>
  <si>
    <t>80석, 조명탑2</t>
    <phoneticPr fontId="2" type="noConversion"/>
  </si>
  <si>
    <t>군 풋살협회</t>
    <phoneticPr fontId="2" type="noConversion"/>
  </si>
  <si>
    <t>축구장(보조경기장)</t>
    <phoneticPr fontId="2" type="noConversion"/>
  </si>
  <si>
    <t>철원군청</t>
    <phoneticPr fontId="2" type="noConversion"/>
  </si>
  <si>
    <t>15</t>
    <phoneticPr fontId="2" type="noConversion"/>
  </si>
  <si>
    <t>16</t>
    <phoneticPr fontId="2" type="noConversion"/>
  </si>
  <si>
    <t>화천군</t>
    <phoneticPr fontId="2" type="noConversion"/>
  </si>
  <si>
    <t>사내체육공원</t>
    <phoneticPr fontId="2" type="noConversion"/>
  </si>
  <si>
    <t>우레탄</t>
    <phoneticPr fontId="2" type="noConversion"/>
  </si>
  <si>
    <t>양구군
시설관리사업단</t>
    <phoneticPr fontId="2" type="noConversion"/>
  </si>
  <si>
    <t>인제군</t>
    <phoneticPr fontId="2" type="noConversion"/>
  </si>
  <si>
    <t>서화생활체육공원</t>
    <phoneticPr fontId="2" type="noConversion"/>
  </si>
  <si>
    <t>인제군</t>
    <phoneticPr fontId="2" type="noConversion"/>
  </si>
  <si>
    <t>우레탄</t>
    <phoneticPr fontId="2" type="noConversion"/>
  </si>
  <si>
    <t>인조잔디</t>
    <phoneticPr fontId="2" type="noConversion"/>
  </si>
  <si>
    <t>양양종합운동장</t>
    <phoneticPr fontId="2" type="noConversion"/>
  </si>
  <si>
    <t>롤시트 트랙</t>
    <phoneticPr fontId="2" type="noConversion"/>
  </si>
  <si>
    <t>천연잔디</t>
    <phoneticPr fontId="2" type="noConversion"/>
  </si>
  <si>
    <t>무실체육공원
인조잔디구장</t>
    <phoneticPr fontId="2" type="noConversion"/>
  </si>
  <si>
    <t>두산동 624</t>
    <phoneticPr fontId="2" type="noConversion"/>
  </si>
  <si>
    <t>강릉월드구장</t>
    <phoneticPr fontId="2" type="noConversion"/>
  </si>
  <si>
    <t>문화체육시설
관리사업소</t>
    <phoneticPr fontId="2" type="noConversion"/>
  </si>
  <si>
    <t>야외</t>
    <phoneticPr fontId="2" type="noConversion"/>
  </si>
  <si>
    <t>441천원</t>
    <phoneticPr fontId="2" type="noConversion"/>
  </si>
  <si>
    <t>300천원</t>
    <phoneticPr fontId="2" type="noConversion"/>
  </si>
  <si>
    <t>사무실2동, 화장실,샤워실</t>
    <phoneticPr fontId="2" type="noConversion"/>
  </si>
  <si>
    <t>강남축구공원</t>
    <phoneticPr fontId="2" type="noConversion"/>
  </si>
  <si>
    <t>천연/
인조잔디</t>
    <phoneticPr fontId="2" type="noConversion"/>
  </si>
  <si>
    <t>의자식/
스텐드</t>
    <phoneticPr fontId="2" type="noConversion"/>
  </si>
  <si>
    <t>동해시</t>
    <phoneticPr fontId="2" type="noConversion"/>
  </si>
  <si>
    <t>전용구장</t>
    <phoneticPr fontId="2" type="noConversion"/>
  </si>
  <si>
    <t>강파이프구조</t>
    <phoneticPr fontId="2" type="noConversion"/>
  </si>
  <si>
    <t>고원4구장</t>
    <phoneticPr fontId="2" type="noConversion"/>
  </si>
  <si>
    <t>목재 계단식</t>
    <phoneticPr fontId="2" type="noConversion"/>
  </si>
  <si>
    <t>삼척시</t>
    <phoneticPr fontId="2" type="noConversion"/>
  </si>
  <si>
    <t>남면공설운동장</t>
    <phoneticPr fontId="2" type="noConversion"/>
  </si>
  <si>
    <t>홍천군</t>
    <phoneticPr fontId="2" type="noConversion"/>
  </si>
  <si>
    <t>동면공설운동장</t>
    <phoneticPr fontId="2" type="noConversion"/>
  </si>
  <si>
    <t>생활체육공원 축구장</t>
    <phoneticPr fontId="2" type="noConversion"/>
  </si>
  <si>
    <t>문화체육공원 축구장</t>
    <phoneticPr fontId="2" type="noConversion"/>
  </si>
  <si>
    <t>국민체육센터인조잔디장</t>
    <phoneticPr fontId="2" type="noConversion"/>
  </si>
  <si>
    <t>철구조</t>
    <phoneticPr fontId="2" type="noConversion"/>
  </si>
  <si>
    <t>진부체육공원 축구장</t>
    <phoneticPr fontId="2" type="noConversion"/>
  </si>
  <si>
    <t>토사/
천연잔디</t>
    <phoneticPr fontId="2" type="noConversion"/>
  </si>
  <si>
    <t>정선종합경기장
보조경기장</t>
    <phoneticPr fontId="2" type="noConversion"/>
  </si>
  <si>
    <t>정선군
시설관리공단</t>
    <phoneticPr fontId="2" type="noConversion"/>
  </si>
  <si>
    <t>양구군
시설관리사업단</t>
    <phoneticPr fontId="2" type="noConversion"/>
  </si>
  <si>
    <t>인제군</t>
    <phoneticPr fontId="2" type="noConversion"/>
  </si>
  <si>
    <t>남면생활체육공원</t>
    <phoneticPr fontId="2" type="noConversion"/>
  </si>
  <si>
    <t>원통생활체육공원</t>
    <phoneticPr fontId="2" type="noConversion"/>
  </si>
  <si>
    <t>인제잔디구장</t>
    <phoneticPr fontId="2" type="noConversion"/>
  </si>
  <si>
    <t>서화생활체육공원</t>
    <phoneticPr fontId="2" type="noConversion"/>
  </si>
  <si>
    <t>고성종합운동장 보조구장</t>
    <phoneticPr fontId="2" type="noConversion"/>
  </si>
  <si>
    <t>양양종합운동장</t>
    <phoneticPr fontId="2" type="noConversion"/>
  </si>
  <si>
    <t>태장체육단지 내 야구장</t>
    <phoneticPr fontId="2" type="noConversion"/>
  </si>
  <si>
    <t>명륜동313번지</t>
    <phoneticPr fontId="2" type="noConversion"/>
  </si>
  <si>
    <t>강릉야구장</t>
    <phoneticPr fontId="2" type="noConversion"/>
  </si>
  <si>
    <t>문화체육사업소(741-2539)</t>
    <phoneticPr fontId="2" type="noConversion"/>
  </si>
  <si>
    <t>www.wonju.go.kr</t>
    <phoneticPr fontId="2" type="noConversion"/>
  </si>
  <si>
    <t>634백만원</t>
    <phoneticPr fontId="2" type="noConversion"/>
  </si>
  <si>
    <t>700백만원</t>
    <phoneticPr fontId="2" type="noConversion"/>
  </si>
  <si>
    <t>동해동트는야구장</t>
    <phoneticPr fontId="2" type="noConversion"/>
  </si>
  <si>
    <t>동해시 야구연합회</t>
    <phoneticPr fontId="2" type="noConversion"/>
  </si>
  <si>
    <t>태백스포츠파크 제1야구장</t>
    <phoneticPr fontId="2" type="noConversion"/>
  </si>
  <si>
    <t>태백시</t>
    <phoneticPr fontId="2" type="noConversion"/>
  </si>
  <si>
    <t>인조잔디+토사</t>
    <phoneticPr fontId="2" type="noConversion"/>
  </si>
  <si>
    <t>115m</t>
    <phoneticPr fontId="2" type="noConversion"/>
  </si>
  <si>
    <t>95m</t>
    <phoneticPr fontId="2" type="noConversion"/>
  </si>
  <si>
    <t>횡성군</t>
    <phoneticPr fontId="2" type="noConversion"/>
  </si>
  <si>
    <t>횡성 베이스볼 테마파크</t>
    <phoneticPr fontId="2" type="noConversion"/>
  </si>
  <si>
    <t>인조</t>
    <phoneticPr fontId="2" type="noConversion"/>
  </si>
  <si>
    <t>인조 및 천연</t>
    <phoneticPr fontId="2" type="noConversion"/>
  </si>
  <si>
    <t>영월군</t>
    <phoneticPr fontId="2" type="noConversion"/>
  </si>
  <si>
    <t>동강둔치야구장</t>
    <phoneticPr fontId="2" type="noConversion"/>
  </si>
  <si>
    <t>1루 84
3루 100</t>
    <phoneticPr fontId="2" type="noConversion"/>
  </si>
  <si>
    <t>평창야구장</t>
    <phoneticPr fontId="2" type="noConversion"/>
  </si>
  <si>
    <t>평창군야구연합회</t>
    <phoneticPr fontId="2" type="noConversion"/>
  </si>
  <si>
    <t>철원야구장</t>
    <phoneticPr fontId="2" type="noConversion"/>
  </si>
  <si>
    <t>화천군</t>
    <phoneticPr fontId="2" type="noConversion"/>
  </si>
  <si>
    <t>화천간동야구장</t>
    <phoneticPr fontId="2" type="noConversion"/>
  </si>
  <si>
    <t>양구군</t>
    <phoneticPr fontId="2" type="noConversion"/>
  </si>
  <si>
    <t>하리 제1야구장</t>
    <phoneticPr fontId="2" type="noConversion"/>
  </si>
  <si>
    <t>구암리 야구장</t>
    <phoneticPr fontId="2" type="noConversion"/>
  </si>
  <si>
    <t>춘천도시공사</t>
  </si>
  <si>
    <t>치악테니스장</t>
  </si>
  <si>
    <t>체육시설사업소</t>
  </si>
  <si>
    <t>문막섬강테니스장</t>
  </si>
  <si>
    <t>토사(3)+케미칼(3)</t>
  </si>
  <si>
    <t>교동산11</t>
  </si>
  <si>
    <t>강릉테니스장</t>
  </si>
  <si>
    <t>문화체육시설
관리사업소</t>
  </si>
  <si>
    <t>강북테니스장</t>
  </si>
  <si>
    <t>주문진읍사무소</t>
  </si>
  <si>
    <t>시청테니스장</t>
  </si>
  <si>
    <t>케미칼(7)</t>
  </si>
  <si>
    <t>케미칼(2)</t>
  </si>
  <si>
    <t>도계테니스장</t>
  </si>
  <si>
    <t>위탁
(늑구리테니스협회)</t>
  </si>
  <si>
    <t>홍천테니스장</t>
  </si>
  <si>
    <t>케미칼8</t>
  </si>
  <si>
    <t>내촌테니스장</t>
  </si>
  <si>
    <t>내촌면</t>
  </si>
  <si>
    <t>케미칼2</t>
  </si>
  <si>
    <t>내면</t>
  </si>
  <si>
    <t>클레이1</t>
  </si>
  <si>
    <t>서석면</t>
  </si>
  <si>
    <t>케미칼1</t>
  </si>
  <si>
    <t>남면테니스장</t>
  </si>
  <si>
    <t>남면</t>
  </si>
  <si>
    <t>잿골테니스장</t>
  </si>
  <si>
    <t>위탁
(횡성군테니스협회)</t>
  </si>
  <si>
    <t>문화체육공원 테니스장</t>
  </si>
  <si>
    <t>구 보건소테니스장</t>
  </si>
  <si>
    <t>금강테니스장</t>
  </si>
  <si>
    <t>영원군</t>
  </si>
  <si>
    <t>공설테니스장</t>
  </si>
  <si>
    <t>위탁
(평창군테니스협회)</t>
  </si>
  <si>
    <t>정선군</t>
  </si>
  <si>
    <t>북평면 북평2리 63-2</t>
  </si>
  <si>
    <t>북평테니스장</t>
  </si>
  <si>
    <t>560-2671</t>
  </si>
  <si>
    <t>위탁
(북평테니스협회)</t>
  </si>
  <si>
    <t>21백만원</t>
  </si>
  <si>
    <t>41백만원</t>
  </si>
  <si>
    <t>10백만원</t>
  </si>
  <si>
    <t>임계테니스장</t>
  </si>
  <si>
    <t>위탁
(임계테니스협회)</t>
  </si>
  <si>
    <t>2003
(2009)</t>
  </si>
  <si>
    <t>450
(950)</t>
  </si>
  <si>
    <t>여량테니스장</t>
  </si>
  <si>
    <t>위탁
(여량테니스협회)</t>
  </si>
  <si>
    <t>정선종합경기장
테니스장</t>
  </si>
  <si>
    <t>위탁
(정선읍테니스협회)</t>
  </si>
  <si>
    <t>고한테니스장</t>
  </si>
  <si>
    <t>위탁
(고한테니스협회)</t>
  </si>
  <si>
    <t>신동테니스장</t>
  </si>
  <si>
    <t>위탁
(신동테니스협회)</t>
  </si>
  <si>
    <t>예미테니스장</t>
  </si>
  <si>
    <t>위탁
(예미테니스협회)</t>
  </si>
  <si>
    <t>문곡테니스장</t>
  </si>
  <si>
    <t>위탁
(남면테니스협회)</t>
  </si>
  <si>
    <t>화암테니스장</t>
  </si>
  <si>
    <t>위탁
(화암테니스회)</t>
  </si>
  <si>
    <t>증산테니스장</t>
  </si>
  <si>
    <t>위탁
(증산테니스회)</t>
  </si>
  <si>
    <t>양구군
시설관리사업단</t>
  </si>
  <si>
    <t>케미컬4
클레이4</t>
  </si>
  <si>
    <t>인제군
(북면행정복지센터)</t>
  </si>
  <si>
    <t>케미컬4</t>
  </si>
  <si>
    <t>인제군
(기린면행정복지센터)</t>
  </si>
  <si>
    <t>케미컬2
인조잔디2</t>
  </si>
  <si>
    <t>남면생활체육공원 내
 테니스장</t>
  </si>
  <si>
    <t>인제군
(남면행정복지센터)</t>
  </si>
  <si>
    <t>인조잔디2
케미컬2</t>
  </si>
  <si>
    <t>인제군
(서화면행정복지센터)</t>
  </si>
  <si>
    <t>인조잔디1
케미컬2</t>
  </si>
  <si>
    <t>클레이3
인조잔디1
케이컬2</t>
  </si>
  <si>
    <t>종합체육관</t>
  </si>
  <si>
    <t>교2동 408</t>
  </si>
  <si>
    <t>강릉실내체육관</t>
  </si>
  <si>
    <t>농구,배드민턴,
배구,탁구,핸드볼</t>
  </si>
  <si>
    <t>교2동630-20</t>
  </si>
  <si>
    <t>강릉
실내종합체육관</t>
  </si>
  <si>
    <t>120백만원</t>
  </si>
  <si>
    <t>교2동408</t>
  </si>
  <si>
    <t>주문진체육관</t>
  </si>
  <si>
    <t>황영조기념체육관</t>
  </si>
  <si>
    <t>핸드볼,배드민턴,
탁구등</t>
  </si>
  <si>
    <t>홍천군(태학리 305)</t>
  </si>
  <si>
    <t>철골철근         콘크리트</t>
  </si>
  <si>
    <t>철근 콘크리트
+철골조</t>
  </si>
  <si>
    <t>대관령 트레이닝센터</t>
  </si>
  <si>
    <t>배드민턴,배구, 족구,풋살</t>
  </si>
  <si>
    <t>정선읍 애산리 432-198</t>
  </si>
  <si>
    <t>정선종합경기장 
실내체육관</t>
  </si>
  <si>
    <t>핸드볼,배드민턴,농구,배구</t>
  </si>
  <si>
    <t>416백만원</t>
  </si>
  <si>
    <t>100백만원</t>
  </si>
  <si>
    <t>배구, 배드민턴, 탁구</t>
  </si>
  <si>
    <t>동송체육관</t>
  </si>
  <si>
    <t>배드민턴,탁구,배구</t>
  </si>
  <si>
    <t>와수체육관</t>
  </si>
  <si>
    <t>동송탁구장</t>
  </si>
  <si>
    <t>탁구,배드민턴,배구</t>
  </si>
  <si>
    <t>화강탁구장</t>
  </si>
  <si>
    <t>갈말탁구장</t>
  </si>
  <si>
    <t>화천체육관</t>
  </si>
  <si>
    <t>핸드볼, 배구,농구, 배드민턴,탁구</t>
  </si>
  <si>
    <t>양구실내탁구연습장</t>
  </si>
  <si>
    <t>일반철골/
판넬지붕</t>
  </si>
  <si>
    <t>접이식
의자</t>
  </si>
  <si>
    <t>펜싱훈련장</t>
  </si>
  <si>
    <t>춘천종합체육회관</t>
  </si>
  <si>
    <t>역도,레슬링,유도,
태권도,권투장</t>
  </si>
  <si>
    <t>엘리트체육관</t>
  </si>
  <si>
    <t>역도, 유도, 복싱</t>
  </si>
  <si>
    <t>강릉시 복싱체육관</t>
  </si>
  <si>
    <t>일반철골
구조</t>
  </si>
  <si>
    <t>고원드림훈련장</t>
  </si>
  <si>
    <t>역도,헬스
1층 2층</t>
  </si>
  <si>
    <t>목제</t>
  </si>
  <si>
    <t>홍천학생체육관</t>
  </si>
  <si>
    <t>홍천군(희망리 32)</t>
  </si>
  <si>
    <t>횡성읍 북천리 200-1</t>
  </si>
  <si>
    <t>다목적실내경기장</t>
  </si>
  <si>
    <t>횡성군(340-2900)</t>
  </si>
  <si>
    <t>군 역도연맹</t>
  </si>
  <si>
    <t>역도,유도,
탁구</t>
  </si>
  <si>
    <t>이동식</t>
  </si>
  <si>
    <t>380백만원</t>
  </si>
  <si>
    <t>무도회관</t>
  </si>
  <si>
    <t>철원군태권도협회</t>
  </si>
  <si>
    <t>역도워밍업장</t>
  </si>
  <si>
    <t>양구군 남면</t>
  </si>
  <si>
    <t>일반 건물식 3층</t>
  </si>
  <si>
    <t>역도, 펜싱</t>
  </si>
  <si>
    <t>용하체육관</t>
  </si>
  <si>
    <t>역도,유도</t>
  </si>
  <si>
    <t>봄내체육관</t>
  </si>
  <si>
    <t>25.1×118.1m</t>
  </si>
  <si>
    <t>배트민턴,탁구,
인공암벽</t>
  </si>
  <si>
    <t>샤워실, 탈의실</t>
  </si>
  <si>
    <t>원주드림체육관</t>
  </si>
  <si>
    <t>28x15x11m</t>
  </si>
  <si>
    <t>25mx11m</t>
  </si>
  <si>
    <t>문화체육시설관리사업소</t>
  </si>
  <si>
    <t>33×48m</t>
  </si>
  <si>
    <t>탁구,배드민턴,유도,
태권도</t>
  </si>
  <si>
    <t>기계실, 방송실</t>
  </si>
  <si>
    <t>2012.3.23</t>
  </si>
  <si>
    <t>(구)함태초등학교
체육관</t>
  </si>
  <si>
    <t>태백국민체육센터</t>
  </si>
  <si>
    <t>위탁
(태백시 생활체육회)</t>
  </si>
  <si>
    <t>25m×17m</t>
  </si>
  <si>
    <t>홍천군국민체육센터</t>
  </si>
  <si>
    <t>27×35.8</t>
  </si>
  <si>
    <t>25m×27m폭/6레인</t>
  </si>
  <si>
    <t>피핀장,요가장,유도장</t>
  </si>
  <si>
    <t>사무실, 샤워실</t>
  </si>
  <si>
    <t>37×54×12m</t>
  </si>
  <si>
    <t>사무실,체력단련실,샤워실</t>
  </si>
  <si>
    <t>청일다목적
복지체육센터</t>
  </si>
  <si>
    <t>33×21</t>
  </si>
  <si>
    <t>농구,배구,
배드민턴 등</t>
  </si>
  <si>
    <t>둔내복합체육센터</t>
  </si>
  <si>
    <t>다목적실, 샤워실 등</t>
  </si>
  <si>
    <t>술샘체육관</t>
  </si>
  <si>
    <t>29.7m×23.7m</t>
  </si>
  <si>
    <t>사무실, 간이운동시설 등</t>
  </si>
  <si>
    <t>금강탁구장</t>
  </si>
  <si>
    <t>영월군 탁구협회</t>
  </si>
  <si>
    <t>23m×18m</t>
  </si>
  <si>
    <t>하늘샘체육관</t>
  </si>
  <si>
    <t>24m * 45m</t>
  </si>
  <si>
    <t>생활체육교실 2실</t>
  </si>
  <si>
    <t>한반도면 체육회관</t>
  </si>
  <si>
    <t>목욕장</t>
  </si>
  <si>
    <t>탁구, 핸드볼</t>
  </si>
  <si>
    <t>25×45×12m</t>
  </si>
  <si>
    <t>사내농어촌
복합체육회관</t>
  </si>
  <si>
    <t>DMZ체육관</t>
  </si>
  <si>
    <t>30×18m</t>
  </si>
  <si>
    <t>농구,배구,배드민턴,
태권도,유도 등</t>
  </si>
  <si>
    <t>스쿼시, 탁구, 
에어로빅</t>
  </si>
  <si>
    <t>55m*49m</t>
  </si>
  <si>
    <t>배드민턴, 탁구,농구, 족구 등</t>
  </si>
  <si>
    <t>서면 안보1리 게이트볼장</t>
  </si>
  <si>
    <t>근화동 게이트볼장</t>
  </si>
  <si>
    <t>20×16m</t>
  </si>
  <si>
    <t>동면 월곡리 게이트볼장</t>
  </si>
  <si>
    <t>단구동실내게이트볼장</t>
  </si>
  <si>
    <t>16x20x7.8m</t>
  </si>
  <si>
    <t>소초면수암3리
전천후게이트볼장</t>
  </si>
  <si>
    <t>15x20x5.2m</t>
  </si>
  <si>
    <t>호저면고산리
전천후게이트볼장</t>
  </si>
  <si>
    <t>15x20x5.7m</t>
  </si>
  <si>
    <t>단계동천곡공원
전천후게이트볼장</t>
  </si>
  <si>
    <t>15x20x7.4m</t>
  </si>
  <si>
    <t>무실동전천후게이트볼장</t>
  </si>
  <si>
    <t>18.1x22.6x6.5m</t>
  </si>
  <si>
    <t>문막읍전천후게이트볼장</t>
  </si>
  <si>
    <t>강릉실내게이트볼장</t>
  </si>
  <si>
    <t>위탁
(강릉게이트볼협회)</t>
  </si>
  <si>
    <t>위탁
(동해시게이트볼연합회)</t>
  </si>
  <si>
    <t>항골게이트볼장</t>
  </si>
  <si>
    <t>24×19×1면</t>
  </si>
  <si>
    <t>소도게이트볼장</t>
  </si>
  <si>
    <t>화전게이트볼장</t>
  </si>
  <si>
    <t>황연게이트볼장</t>
  </si>
  <si>
    <t>협심게이트볼장</t>
  </si>
  <si>
    <t>상장게이트볼장</t>
  </si>
  <si>
    <t>철암게이트볼장</t>
  </si>
  <si>
    <t>동점게이트볼장</t>
  </si>
  <si>
    <t>구문소게이트볼장</t>
  </si>
  <si>
    <t>문곡게이트볼장</t>
  </si>
  <si>
    <t>속초공설운동장내 
실외게이트볼장</t>
  </si>
  <si>
    <t>조양동게이트볼장</t>
  </si>
  <si>
    <t>사직전천후게이트볼장</t>
  </si>
  <si>
    <t>건지게이트볼장관리동</t>
  </si>
  <si>
    <t>22×18m</t>
  </si>
  <si>
    <t>노곡 하월산 게이트볼장</t>
  </si>
  <si>
    <t>도계읍 도계리 게이트볼장</t>
  </si>
  <si>
    <t>20×20m</t>
  </si>
  <si>
    <t>도계읍 고사리 게이트볼장</t>
  </si>
  <si>
    <t>도계 늑구 게이트볼장</t>
  </si>
  <si>
    <t>미로 하거노 게이트볼장</t>
  </si>
  <si>
    <t>남양 게이트볼장</t>
  </si>
  <si>
    <t>오분 게이트볼장</t>
  </si>
  <si>
    <t>교동 게이트볼장</t>
  </si>
  <si>
    <t>22x17m</t>
  </si>
  <si>
    <t>잿골실내게이트볼장(중앙)</t>
  </si>
  <si>
    <t>연봉실내게이트볼장</t>
  </si>
  <si>
    <t>자은실내게이트볼장</t>
  </si>
  <si>
    <t>도관실내게이트볼장</t>
  </si>
  <si>
    <t>속초실내게이트볼장</t>
  </si>
  <si>
    <t>상화계실내게이트볼장</t>
  </si>
  <si>
    <t>반곡실내게이트볼장</t>
  </si>
  <si>
    <t>성수실내게이트볼장</t>
  </si>
  <si>
    <t>시동실내게이트볼장</t>
  </si>
  <si>
    <t>철정1리 실내게이트볼장</t>
  </si>
  <si>
    <t>20×24m</t>
  </si>
  <si>
    <t>수하2리 실내게이트볼장</t>
  </si>
  <si>
    <t>20m×24m</t>
  </si>
  <si>
    <t>생곡2리 실내게이트볼장</t>
  </si>
  <si>
    <t>22.5m*17.5m</t>
  </si>
  <si>
    <t>철정2리 실내게이트볼장</t>
  </si>
  <si>
    <t>상오안리 실내게이트볼장</t>
  </si>
  <si>
    <t>23m*18m</t>
  </si>
  <si>
    <t>모곡2리 실내게이트볼장</t>
  </si>
  <si>
    <t>18.6m*28.2m</t>
  </si>
  <si>
    <t>와야1리 실내게이트볼장</t>
  </si>
  <si>
    <t>22×20m</t>
  </si>
  <si>
    <t>외삼포1리실내게이트볼장</t>
  </si>
  <si>
    <t>좌운리 게이트볼장</t>
  </si>
  <si>
    <t>명동리 실내게이트볼장</t>
  </si>
  <si>
    <t>20×18m</t>
  </si>
  <si>
    <t>팔봉1리 실내게이트볼장</t>
  </si>
  <si>
    <t>23×19</t>
  </si>
  <si>
    <t>횡성실내게이트볼장
(게이트볼연합회)</t>
  </si>
  <si>
    <t>덕포리실내게이트볼장</t>
  </si>
  <si>
    <t>17x20</t>
  </si>
  <si>
    <t>위탁
(대관령면노인게이트볼회)</t>
  </si>
  <si>
    <t>운교1리전천후게이트볼장</t>
  </si>
  <si>
    <t>위탁
(운교1리게이트볼회)</t>
  </si>
  <si>
    <t>개수2리전천후게이트볼장</t>
  </si>
  <si>
    <t>위탁
(개수2리게이트볼회)</t>
  </si>
  <si>
    <t>신동게이트볼장</t>
  </si>
  <si>
    <t>위탁
(신동게이트볼회)</t>
  </si>
  <si>
    <t>위탁
(남면게이트볼회)</t>
  </si>
  <si>
    <t>여량게이트볼장</t>
  </si>
  <si>
    <t>위탁
(여량게이트볼회)</t>
  </si>
  <si>
    <t>임계게이트볼장</t>
  </si>
  <si>
    <t>위탁
(임계면게이트볼회)</t>
  </si>
  <si>
    <t>21×26m
15×20m</t>
  </si>
  <si>
    <t>정선읍게이트볼장</t>
  </si>
  <si>
    <t>위탁
(정선읍게이트볼회)</t>
  </si>
  <si>
    <t>15m×20m</t>
  </si>
  <si>
    <t>화암게이트볼장</t>
  </si>
  <si>
    <t>위탁
(화암게이트볼회)</t>
  </si>
  <si>
    <t>사북게이트볼장</t>
  </si>
  <si>
    <t>위탁
(사북게이트볼회)</t>
  </si>
  <si>
    <t>북평게이트볼장</t>
  </si>
  <si>
    <t>위탁
(북평게이트볼회)</t>
  </si>
  <si>
    <t>고한게이트볼장</t>
  </si>
  <si>
    <t>위탁
(고한게이트볼회)</t>
  </si>
  <si>
    <t>김화게이트볼장</t>
  </si>
  <si>
    <t>17×21×5.5m</t>
  </si>
  <si>
    <t>철원읍게이트볼장</t>
  </si>
  <si>
    <t>25×20×9.2m</t>
  </si>
  <si>
    <t>동촌리전천후게이트볼장</t>
  </si>
  <si>
    <t>간척리전천후게이트볼장</t>
  </si>
  <si>
    <t>서오지리전천후게이트볼장</t>
  </si>
  <si>
    <t>유촌리전천후게이트볼장</t>
  </si>
  <si>
    <t>인제군
(상남면행정복지센터)</t>
  </si>
  <si>
    <t>간성읍전천후게이트볼장</t>
  </si>
  <si>
    <t>고성군
(간성읍게이트볼연합회)</t>
  </si>
  <si>
    <t>강현면실내게이트볼장</t>
  </si>
  <si>
    <t>19×24m</t>
  </si>
  <si>
    <t>인라인스케이트장
(생활체육공원내)</t>
  </si>
  <si>
    <t>콘크리트,    아스콘</t>
  </si>
  <si>
    <t>인라인경기장</t>
  </si>
  <si>
    <t>콘크리트+
코러씰 아스콘</t>
  </si>
  <si>
    <t>200
600</t>
  </si>
  <si>
    <t>6
8</t>
  </si>
  <si>
    <t>듀플렉스</t>
  </si>
  <si>
    <t>로울러스케이트장</t>
  </si>
  <si>
    <t>야외로울러스케이트장</t>
  </si>
  <si>
    <t>인라인스케이트장
(도심산림공원내)</t>
  </si>
  <si>
    <t>아크릴
포장</t>
  </si>
  <si>
    <t>철원롤러스케이트장</t>
  </si>
  <si>
    <t>정림롤러스케이트장</t>
  </si>
  <si>
    <t>양양야외인라인스케이트장</t>
  </si>
  <si>
    <t>강원도(본청)</t>
  </si>
  <si>
    <t>춘천파크골프장</t>
  </si>
  <si>
    <t>동해종합운동장내
육상보조트랙</t>
  </si>
  <si>
    <t>동해종합운동장내
풋살경기장</t>
  </si>
  <si>
    <t>2007
2015</t>
  </si>
  <si>
    <t>동해종합운동장내
농구장</t>
  </si>
  <si>
    <t>동해종합운동장내
족구장</t>
  </si>
  <si>
    <t>동해종합운동장내
배드민턴장</t>
  </si>
  <si>
    <t>태백볼링장</t>
  </si>
  <si>
    <t>8레인</t>
  </si>
  <si>
    <t>속초공설운동장내
1족구장</t>
  </si>
  <si>
    <t>위탁
(속초족구협회)</t>
  </si>
  <si>
    <t>속초공설운동장내
2족구장</t>
  </si>
  <si>
    <t>속초공설운동장내
풋살경기장</t>
  </si>
  <si>
    <t>위탁
(속초축구협회)</t>
  </si>
  <si>
    <t>속초종합경기장내
풋살경기장</t>
  </si>
  <si>
    <t>종합운동장족구장</t>
  </si>
  <si>
    <t>족구연합회</t>
  </si>
  <si>
    <t>진주풋살경기장</t>
  </si>
  <si>
    <t>풋살연합회</t>
  </si>
  <si>
    <t>근덕풋살경기장</t>
  </si>
  <si>
    <t>임원풋살경기장</t>
  </si>
  <si>
    <t>사직풋살경기장</t>
  </si>
  <si>
    <t>홍천족구장</t>
  </si>
  <si>
    <t>홍천인공암벽장</t>
  </si>
  <si>
    <t>잿골1풋살경기장</t>
  </si>
  <si>
    <t>잿골2풋살경기장</t>
  </si>
  <si>
    <t>잿골3풋살경기장</t>
  </si>
  <si>
    <t>내면풋살경기장</t>
  </si>
  <si>
    <t>동면풋살경기장</t>
  </si>
  <si>
    <t>횡성종합운동장내
풋살경기장</t>
  </si>
  <si>
    <t>횡성종합운동장내
족구장</t>
  </si>
  <si>
    <t>하늘샘구장</t>
  </si>
  <si>
    <t>스포츠파크 풋살장</t>
  </si>
  <si>
    <t>스포츠파크 족구장</t>
  </si>
  <si>
    <t>스포츠파크 농구장</t>
  </si>
  <si>
    <t>영월그라운드골프장</t>
  </si>
  <si>
    <t>연당초등학교 풋살장</t>
  </si>
  <si>
    <t>봉래중학교 풋살장</t>
  </si>
  <si>
    <t>마차초등학교 풋살장</t>
  </si>
  <si>
    <t>옥동중학교 풋살장</t>
  </si>
  <si>
    <t>무릉초등학교 풋살장</t>
  </si>
  <si>
    <t>녹전중학교 풋살장</t>
  </si>
  <si>
    <t>주천고등학교 풋살장</t>
  </si>
  <si>
    <t>영월공업고등학교 풋살장</t>
  </si>
  <si>
    <t>덕포 풋살장</t>
  </si>
  <si>
    <t>하리 실내풋살장</t>
  </si>
  <si>
    <t>인제그라운드 골프장</t>
  </si>
  <si>
    <t>인제풋살장</t>
  </si>
  <si>
    <t>현남면풋살구장</t>
  </si>
  <si>
    <t>현북면풋살구장</t>
  </si>
  <si>
    <t>강현풋살구장</t>
  </si>
  <si>
    <t>양양읍풋살구장</t>
  </si>
  <si>
    <t>서면풋살구장</t>
  </si>
  <si>
    <t>BMX 경기장</t>
  </si>
  <si>
    <t>양양MTB경기장</t>
  </si>
  <si>
    <t>한국산악자전거연맹
(2015)</t>
  </si>
  <si>
    <t>사직동 808</t>
  </si>
  <si>
    <t>청주종합경기장</t>
  </si>
  <si>
    <t>문화예술체육회관 220-4619</t>
  </si>
  <si>
    <t>육상연맹,축구협회</t>
  </si>
  <si>
    <t>2003-2004</t>
  </si>
  <si>
    <t>1600 lux</t>
  </si>
  <si>
    <t>통합</t>
  </si>
  <si>
    <t>멀리뛰기</t>
  </si>
  <si>
    <t>높이뛰기</t>
  </si>
  <si>
    <t>내수면 덕암리 산11-1</t>
  </si>
  <si>
    <t>내수공설운동장</t>
  </si>
  <si>
    <t>생활체육협의회 251-3581</t>
  </si>
  <si>
    <t>www.puru.net</t>
  </si>
  <si>
    <t>청주시시설관리공단</t>
  </si>
  <si>
    <t>지역주민</t>
  </si>
  <si>
    <t>계딘식</t>
  </si>
  <si>
    <t>토성잔디</t>
  </si>
  <si>
    <t>위탁(생체협)</t>
  </si>
  <si>
    <t>충주시</t>
  </si>
  <si>
    <t>교현동 500</t>
  </si>
  <si>
    <t>충주종합운동장</t>
  </si>
  <si>
    <t>체육시설관리소 850-5696</t>
  </si>
  <si>
    <t>www.chungju.chungbuk.kr</t>
  </si>
  <si>
    <t>스텐드</t>
  </si>
  <si>
    <t>타워조명 2개소</t>
  </si>
  <si>
    <t>화산동 1번지</t>
  </si>
  <si>
    <t>제천종합운동장</t>
  </si>
  <si>
    <t>문화체육시설관리소 640-4056</t>
  </si>
  <si>
    <t>www.okjc.net</t>
  </si>
  <si>
    <t>청풍면 물태리 103</t>
  </si>
  <si>
    <t>청풍공설운동장</t>
  </si>
  <si>
    <t>문화관광과 640-5682</t>
  </si>
  <si>
    <t>보은군</t>
  </si>
  <si>
    <t>보은읍 이평리 42</t>
  </si>
  <si>
    <t>보은공설운동장</t>
  </si>
  <si>
    <t>문화관광과 540-3382</t>
  </si>
  <si>
    <t>www.boeun.go.kr</t>
  </si>
  <si>
    <t>몬도
(천연탄성고무)</t>
  </si>
  <si>
    <t>보은전천후보조육상경기장</t>
  </si>
  <si>
    <t>시설관리사업소</t>
  </si>
  <si>
    <t>옥천 문정 390</t>
  </si>
  <si>
    <t>옥천공설운동장</t>
  </si>
  <si>
    <t>문화공보과 730-3254</t>
  </si>
  <si>
    <t>www.oc.go.kr</t>
  </si>
  <si>
    <t>영동읍 매천리 110-1</t>
  </si>
  <si>
    <t>영동군민운동장</t>
  </si>
  <si>
    <t>문화공보과 740-3235</t>
  </si>
  <si>
    <t>www.yeongdong.go.kr</t>
  </si>
  <si>
    <t xml:space="preserve">육상경기부 등 </t>
  </si>
  <si>
    <t>영동군테니스연합회</t>
  </si>
  <si>
    <t>진천군</t>
  </si>
  <si>
    <t>진천선수촌
옥외 육상장</t>
  </si>
  <si>
    <t>선수촌관리팀</t>
  </si>
  <si>
    <t>교성리 74</t>
  </si>
  <si>
    <t>생거진천종합운동장</t>
  </si>
  <si>
    <t>문화체육과 539-3252</t>
  </si>
  <si>
    <t>www.jincheon.go.kr</t>
  </si>
  <si>
    <t>진천군육상실업팀</t>
  </si>
  <si>
    <t>본부스탠드,사무실,화장실,갱의실,관리실,창고 등</t>
  </si>
  <si>
    <t>배구장</t>
  </si>
  <si>
    <t>필드내</t>
  </si>
  <si>
    <t>괴산군</t>
  </si>
  <si>
    <t>괴산읍 서부리177</t>
  </si>
  <si>
    <t>괴산공설운동장</t>
  </si>
  <si>
    <t>문화관광과 832-2421</t>
  </si>
  <si>
    <t>www.cbgs.net</t>
  </si>
  <si>
    <t>롤러장 1면 450</t>
  </si>
  <si>
    <t>음성군</t>
  </si>
  <si>
    <t>음성읍 읍내리 470-1</t>
  </si>
  <si>
    <t>음성종합운동장</t>
  </si>
  <si>
    <t>문화공보과 871-3075</t>
  </si>
  <si>
    <t>www.es21.net</t>
  </si>
  <si>
    <t>음성군청, 음성고교 육상팀</t>
  </si>
  <si>
    <t>싸이클경기장</t>
  </si>
  <si>
    <t>금왕체육공원
운동장</t>
  </si>
  <si>
    <t>단양군</t>
  </si>
  <si>
    <t>별곡리15-6</t>
  </si>
  <si>
    <t>단양공설운동장</t>
  </si>
  <si>
    <t>위민홍보실 420-3123</t>
  </si>
  <si>
    <t>www.dy21.net</t>
  </si>
  <si>
    <t>의자식 및 스탠드</t>
  </si>
  <si>
    <t>용정축구공원
축구장</t>
  </si>
  <si>
    <t>청주시설관리공단</t>
  </si>
  <si>
    <t>야외시설</t>
  </si>
  <si>
    <t>미호천 축구장</t>
  </si>
  <si>
    <t>청주시
(수질관리과)</t>
  </si>
  <si>
    <t>가덕생활체육공원 축구장</t>
  </si>
  <si>
    <t>강내생활체육공원 축구장</t>
  </si>
  <si>
    <t>청주시
(강내읍)</t>
  </si>
  <si>
    <t>흥덕축구공원축구장</t>
  </si>
  <si>
    <t>탄금 축구장</t>
  </si>
  <si>
    <t>충주시 시설관리공단</t>
  </si>
  <si>
    <t>증평읍 송산리 169-9</t>
  </si>
  <si>
    <t>삼탄 잔디구장</t>
  </si>
  <si>
    <t>충주시
(산척면)</t>
  </si>
  <si>
    <t>수안보생활체육공원 축구장</t>
  </si>
  <si>
    <t>위탁
(충주시체육회)</t>
  </si>
  <si>
    <t>수안보생활체육공원 
다목적구장</t>
  </si>
  <si>
    <t>주덕 다목적구장</t>
  </si>
  <si>
    <t>충주시
(주덕읍)</t>
  </si>
  <si>
    <t>앙성생활체육공원 축구장</t>
  </si>
  <si>
    <t>충주시
(앙성면)</t>
  </si>
  <si>
    <t>제천시 축구센터</t>
  </si>
  <si>
    <t>봉양건강축구캠프장</t>
  </si>
  <si>
    <t>위탁
(스포츠토토)</t>
  </si>
  <si>
    <t>천연잔디,
인조잔디</t>
  </si>
  <si>
    <t>인조잔디구장</t>
  </si>
  <si>
    <t>보은군
시설관리사업소</t>
  </si>
  <si>
    <t>A구장</t>
  </si>
  <si>
    <t xml:space="preserve"> 철근콘크리트조</t>
  </si>
  <si>
    <t>B구장</t>
  </si>
  <si>
    <t>구병산 천연잔디구장</t>
  </si>
  <si>
    <t>증평군</t>
  </si>
  <si>
    <t>증평시민공원
잔디구장</t>
  </si>
  <si>
    <t>증평 녹색다목적운동장</t>
  </si>
  <si>
    <t>역사테마공원
축구장</t>
  </si>
  <si>
    <t>광혜원 운동장</t>
  </si>
  <si>
    <t>광혜원공단</t>
  </si>
  <si>
    <t>혁신도시 유소년 축구장</t>
  </si>
  <si>
    <t>미니축구장</t>
  </si>
  <si>
    <t>괴강관광지
축구장</t>
  </si>
  <si>
    <t>삼성생활체육공원축구장</t>
  </si>
  <si>
    <t>대소생활체육공원축구장</t>
  </si>
  <si>
    <t>매포생활체육공원
축구장</t>
  </si>
  <si>
    <t>단성생활체육공원
축구장</t>
  </si>
  <si>
    <t>대강생활체육공원
축구장</t>
  </si>
  <si>
    <t>별곡지구 생활체육공원
축구장</t>
  </si>
  <si>
    <t>적성체육공원
축구장</t>
  </si>
  <si>
    <t>청주야구장</t>
  </si>
  <si>
    <t>금천동 327번지</t>
  </si>
  <si>
    <t>청주국제테니스장</t>
  </si>
  <si>
    <t>체육회 273-6662</t>
  </si>
  <si>
    <t>외부</t>
  </si>
  <si>
    <t>송정동 산10-1번지</t>
  </si>
  <si>
    <t>청주 솔밭정구장</t>
  </si>
  <si>
    <t>충북정구연맹</t>
  </si>
  <si>
    <t>400-500LUX</t>
  </si>
  <si>
    <t>청원 공설테니스장</t>
  </si>
  <si>
    <t>클레이
인조잔디</t>
  </si>
  <si>
    <t>강내생활체육공원 테니스장</t>
  </si>
  <si>
    <t>탄금테니스장(B)</t>
  </si>
  <si>
    <t>클레이
하 드</t>
  </si>
  <si>
    <t>장애인
론볼 및 테니스장</t>
  </si>
  <si>
    <t>환경과</t>
  </si>
  <si>
    <t>크레이(황토)</t>
  </si>
  <si>
    <t>친환경야외단지
체육시설</t>
  </si>
  <si>
    <t>제천시 화산동 128-1</t>
  </si>
  <si>
    <t>제천정구장</t>
  </si>
  <si>
    <t>위탁(정구연맹)</t>
  </si>
  <si>
    <t>제천테니스장</t>
  </si>
  <si>
    <t>고암체육공원
테니스장</t>
  </si>
  <si>
    <t>신백체육공원
테니스장</t>
  </si>
  <si>
    <t>하소체육공원
테니스장</t>
  </si>
  <si>
    <t>보은 테니스장</t>
  </si>
  <si>
    <t>앙투카
데코터프
소성토</t>
  </si>
  <si>
    <t>옥천 정구장</t>
  </si>
  <si>
    <t>옥천읍 테니스장</t>
  </si>
  <si>
    <t>클레이코트</t>
  </si>
  <si>
    <t>실내테니스장</t>
  </si>
  <si>
    <t>영동 테니스장</t>
  </si>
  <si>
    <t>위탁
(영동군테니스협회)</t>
  </si>
  <si>
    <t>영동군민정구장</t>
  </si>
  <si>
    <t>위탁
(영동군정구연합회)</t>
  </si>
  <si>
    <t>증평 테니스장</t>
  </si>
  <si>
    <t>반탄테니스장</t>
  </si>
  <si>
    <t>실외 테니스/정구장</t>
  </si>
  <si>
    <t>진천선수촌 관리팀</t>
  </si>
  <si>
    <t>케미컬코트 4
 하드코트 6</t>
  </si>
  <si>
    <t>진천읍 장관리 697-1</t>
  </si>
  <si>
    <t>진천 공설테니스장</t>
  </si>
  <si>
    <t>마사토  3</t>
  </si>
  <si>
    <t>400Lux</t>
  </si>
  <si>
    <t>450W/20개, 1000W/20개</t>
  </si>
  <si>
    <t>음성읍 읍내리 769-1</t>
  </si>
  <si>
    <t>음성 테니스장</t>
  </si>
  <si>
    <t>문화공보과(871-3075)</t>
  </si>
  <si>
    <t>클레이
케미컬</t>
  </si>
  <si>
    <t>금왕생활체육공원테니스장</t>
  </si>
  <si>
    <t>앙투카
인조잔디</t>
  </si>
  <si>
    <t>전천후 정구 테니스장</t>
  </si>
  <si>
    <t>음성 종합운동장
부지 내 위치</t>
  </si>
  <si>
    <t>삼성생활체육공원테니스장</t>
  </si>
  <si>
    <t>삼성생활체육공원부지내위치</t>
  </si>
  <si>
    <t>대소생활체육공원테니스장</t>
  </si>
  <si>
    <t>대소생활체육공원
부지내 위치</t>
  </si>
  <si>
    <t>별곡리 9-5</t>
  </si>
  <si>
    <t>단양 공설정구장</t>
  </si>
  <si>
    <t>정구협회 423-2366</t>
  </si>
  <si>
    <t>위탁
(단양군정구연맹)</t>
  </si>
  <si>
    <t>단양 테니스장</t>
  </si>
  <si>
    <t>위탁
(단양군테니스연맹)</t>
  </si>
  <si>
    <t>충북</t>
  </si>
  <si>
    <t>증평인삼씨름훈련장</t>
  </si>
  <si>
    <t>160X180</t>
  </si>
  <si>
    <t>지름16m</t>
  </si>
  <si>
    <t>청주체육관</t>
  </si>
  <si>
    <t>농구,배구,태권도</t>
  </si>
  <si>
    <t>목재
(후로링)</t>
  </si>
  <si>
    <t>배드민턴·태권도장</t>
  </si>
  <si>
    <t>청주시설관리공단
(위탁운영)</t>
  </si>
  <si>
    <t>배드민턴, 태권도</t>
  </si>
  <si>
    <t>오창 스포츠센터</t>
  </si>
  <si>
    <t>배구,농구,
배드민턴,탁구</t>
  </si>
  <si>
    <t>연수동 440번지</t>
  </si>
  <si>
    <t>충주 체육관</t>
  </si>
  <si>
    <t>직팔각형</t>
  </si>
  <si>
    <t>배드민턴,핸드볼,
농구,배구,</t>
  </si>
  <si>
    <t>2개소</t>
  </si>
  <si>
    <t>호암 스포츠센터</t>
  </si>
  <si>
    <t>농구,배구,배드민턴,
태권도,핸드볼,탁구</t>
  </si>
  <si>
    <t>고무용
탄성바닥재</t>
  </si>
  <si>
    <t>농구(실외)</t>
  </si>
  <si>
    <t>우레탄코트</t>
  </si>
  <si>
    <t>호암제2체육관</t>
  </si>
  <si>
    <t>배드민턴, 탁구
게이트볼</t>
  </si>
  <si>
    <t xml:space="preserve">목재(후로링)
인조잔디 </t>
  </si>
  <si>
    <t>39
39</t>
  </si>
  <si>
    <t>58
72</t>
  </si>
  <si>
    <t>14
8</t>
  </si>
  <si>
    <t>제천 체육관</t>
  </si>
  <si>
    <t>회관식</t>
  </si>
  <si>
    <t>배구,농구,
핸드볼,배드민턴</t>
  </si>
  <si>
    <t>제천 배드민턴경기장</t>
  </si>
  <si>
    <t>돔형</t>
  </si>
  <si>
    <t>배드민턴, 배구, 
농구, 핸드볼</t>
  </si>
  <si>
    <t>의림지다목적체육관</t>
  </si>
  <si>
    <t>위탁
(제천시족구협회)</t>
  </si>
  <si>
    <t>족구, 배드민턴</t>
  </si>
  <si>
    <t>옥천체육센터</t>
  </si>
  <si>
    <t>옥천군 생활체육관</t>
  </si>
  <si>
    <t>일반 건물식</t>
  </si>
  <si>
    <t>선수촌 다목적체육관</t>
  </si>
  <si>
    <t xml:space="preserve">증평읍 증평리 479 </t>
  </si>
  <si>
    <t>증평 체육관</t>
  </si>
  <si>
    <t>문화체육시설
관리소</t>
  </si>
  <si>
    <t>음성 실내체육관</t>
  </si>
  <si>
    <t>남궁유도회관</t>
  </si>
  <si>
    <t>위탁
(충청북도유도회)</t>
  </si>
  <si>
    <t>유도협회</t>
  </si>
  <si>
    <t>매트</t>
  </si>
  <si>
    <t>장충동2가200-102</t>
  </si>
  <si>
    <t>청주유도회관</t>
  </si>
  <si>
    <t>남원시 문화관광과(620-6254)</t>
  </si>
  <si>
    <t>2명</t>
  </si>
  <si>
    <t>남원시청 복싱팀</t>
  </si>
  <si>
    <t>950 lx</t>
  </si>
  <si>
    <t>토사, 조명시설</t>
  </si>
  <si>
    <t>충북스포츠센터</t>
  </si>
  <si>
    <t>위탁
(충청북도체육회)</t>
  </si>
  <si>
    <t>구기종목 및 역도등 8개종목 훈련장</t>
  </si>
  <si>
    <t>27×48×9m</t>
  </si>
  <si>
    <t>핸드볼,배구,
태권도</t>
  </si>
  <si>
    <t>충북체육회관
체육관</t>
  </si>
  <si>
    <t>충청북도</t>
  </si>
  <si>
    <t>25m×11m
6×7m</t>
  </si>
  <si>
    <t>내수국민체육센터</t>
  </si>
  <si>
    <t>충북보건과학대학
(위탁운영)</t>
  </si>
  <si>
    <t>20.2×35m</t>
  </si>
  <si>
    <t>배구,탁구
배드민턴</t>
  </si>
  <si>
    <t>25m×12.7m
12.9m×7.5m</t>
  </si>
  <si>
    <t>에어로빅,족구,농구</t>
  </si>
  <si>
    <t>20×33×17m</t>
  </si>
  <si>
    <t>배구,농구,핸드볼
태권도,배드민턴</t>
  </si>
  <si>
    <t>주민생활시설
(취미실,청소년실)</t>
  </si>
  <si>
    <t>올림픽스포츠센터</t>
  </si>
  <si>
    <t>위탁
(KBS비즈니스)</t>
  </si>
  <si>
    <t>25m×15m
11m×7m</t>
  </si>
  <si>
    <t>스쿼시,태권도
에어로빅,골프</t>
  </si>
  <si>
    <t>보은국민체육센터</t>
  </si>
  <si>
    <t>29×44×16</t>
  </si>
  <si>
    <t>25×13
10×4</t>
  </si>
  <si>
    <t>27×47×17m</t>
  </si>
  <si>
    <t>공연,다목적실</t>
  </si>
  <si>
    <t>문화체육센터</t>
  </si>
  <si>
    <t>(유도)</t>
  </si>
  <si>
    <t>13×20m</t>
  </si>
  <si>
    <t>탁구, 유도</t>
  </si>
  <si>
    <t>영동체육관</t>
  </si>
  <si>
    <t>27×47×22m</t>
  </si>
  <si>
    <t>증평종합스포츠센터</t>
  </si>
  <si>
    <t>28×45×17m</t>
  </si>
  <si>
    <t>배구,농구</t>
  </si>
  <si>
    <t>주민생활시설
(탁구,다용도실)</t>
  </si>
  <si>
    <t>대소국민체육센터</t>
  </si>
  <si>
    <t>35X31X15m</t>
  </si>
  <si>
    <t>배드민턴, 농구,
 핸드볼, 배구</t>
  </si>
  <si>
    <t>헬스장, 다목적실,
회의실</t>
  </si>
  <si>
    <t>삼성생활체육공원
체육관</t>
  </si>
  <si>
    <t>농민문화체육센터
(화랑관)</t>
  </si>
  <si>
    <t>24×46×17m</t>
  </si>
  <si>
    <t>핸드볼,농구,
탁구,태권도</t>
  </si>
  <si>
    <t>특별교부세</t>
  </si>
  <si>
    <t>공연장,다목적실
교양강좌실</t>
  </si>
  <si>
    <t>1KW</t>
  </si>
  <si>
    <t>관람석조명 400W</t>
  </si>
  <si>
    <t>괴산문화체육센터</t>
  </si>
  <si>
    <t>27×47×12m</t>
  </si>
  <si>
    <t>축구장,테니스장
게이트볼장,농구장</t>
  </si>
  <si>
    <t>1 (4800㎜×1850㎜)</t>
  </si>
  <si>
    <t>750 ~1100 LUX</t>
  </si>
  <si>
    <t>괴산국민체육센터</t>
  </si>
  <si>
    <t>32×40×11.7m</t>
  </si>
  <si>
    <t>배드민턴,농구,
클라이밍</t>
  </si>
  <si>
    <t>실내골프연습장,탁구장,
스쿼시장,에어로빅장</t>
  </si>
  <si>
    <t>단양다목적체육관</t>
  </si>
  <si>
    <t>24×30×10m</t>
  </si>
  <si>
    <t>골프연습장,검도,
탁구연습장</t>
  </si>
  <si>
    <t>27×38×11m</t>
  </si>
  <si>
    <t>2002. 4.4 -9.30.</t>
  </si>
  <si>
    <t>단양국민체육센터</t>
  </si>
  <si>
    <t>43.6×31×20</t>
  </si>
  <si>
    <t>배구, 탁구, 
배드민턴</t>
  </si>
  <si>
    <t>다목적실, 생활체조실</t>
  </si>
  <si>
    <t>청주 전천후게이트볼장</t>
  </si>
  <si>
    <t>청주시
(청주내덕노인복지관)</t>
  </si>
  <si>
    <t>20.5×50×6m</t>
  </si>
  <si>
    <t>24.5×19.5×6m</t>
  </si>
  <si>
    <t>24.9×20×6m</t>
  </si>
  <si>
    <t>내수읍 전천후게이트볼장</t>
  </si>
  <si>
    <t>강외면 전천후게이트볼장</t>
  </si>
  <si>
    <t>남이면 전천후게이트볼장</t>
  </si>
  <si>
    <t>24.9×20×6</t>
  </si>
  <si>
    <t>가덕생활체육공원 게이트볼장</t>
  </si>
  <si>
    <t>24×18</t>
  </si>
  <si>
    <t>오창다목적체육관 게이트볼장</t>
  </si>
  <si>
    <t>연수 게이트볼장</t>
  </si>
  <si>
    <t>15x20x5m</t>
  </si>
  <si>
    <t>기곡 게이트볼장</t>
  </si>
  <si>
    <t>주덕 게이트볼장</t>
  </si>
  <si>
    <t>수안보게이트볼장</t>
  </si>
  <si>
    <t>산척게이트볼장</t>
  </si>
  <si>
    <t>단월게이트볼장</t>
  </si>
  <si>
    <t>사천게이트볼장</t>
  </si>
  <si>
    <t>제천체육관게이트볼장</t>
  </si>
  <si>
    <t>제천 전천후게이트볼장</t>
  </si>
  <si>
    <t>위탁
(제천시게이트볼연합회)</t>
  </si>
  <si>
    <t>19×24×10m</t>
  </si>
  <si>
    <t>금성 전천후게이트볼장</t>
  </si>
  <si>
    <t>22×17×6m</t>
  </si>
  <si>
    <t>수산 전천후게이트볼장</t>
  </si>
  <si>
    <t>송학 전천후게이트볼장</t>
  </si>
  <si>
    <t>덕산 전천후게이트볼장</t>
  </si>
  <si>
    <t>19×24×7m</t>
  </si>
  <si>
    <t>산곡 전천후게이트볼장</t>
  </si>
  <si>
    <t>청풍 전천후게이트볼장</t>
  </si>
  <si>
    <t>백운 전천후게이트볼장</t>
  </si>
  <si>
    <t>한수 전천후게이트볼장</t>
  </si>
  <si>
    <t>19×24×8m</t>
  </si>
  <si>
    <t>신백 전천후게이트볼장</t>
  </si>
  <si>
    <t>삼승면 전천후게이트볼장</t>
  </si>
  <si>
    <t>22×17×6</t>
  </si>
  <si>
    <t>수한면 전천후게이트볼장</t>
  </si>
  <si>
    <t>산외면 전천후게이트볼장</t>
  </si>
  <si>
    <t>보은 전천후게이트볼장</t>
  </si>
  <si>
    <t>22×17×9</t>
  </si>
  <si>
    <t>마로면 전천후게이트볼장</t>
  </si>
  <si>
    <t>회인면 전천후게이트볼장</t>
  </si>
  <si>
    <t>내북면 전천후게이트볼장</t>
  </si>
  <si>
    <t>속리산면 전천후게이트볼장</t>
  </si>
  <si>
    <t>20×15×6</t>
  </si>
  <si>
    <t>탄부면 전천후게이트볼장</t>
  </si>
  <si>
    <t>봉비리 전천후게이트볼장</t>
  </si>
  <si>
    <t>20×15×5</t>
  </si>
  <si>
    <t>보은 중동 전천후게이트볼장</t>
  </si>
  <si>
    <t>안내 전천후게이트볼장</t>
  </si>
  <si>
    <t>20×16×5</t>
  </si>
  <si>
    <t>동이 전천후게이트볼장</t>
  </si>
  <si>
    <t>24×19×5</t>
  </si>
  <si>
    <t>청산 게이트볼장</t>
  </si>
  <si>
    <t>월외리 전천후게이트볼장</t>
  </si>
  <si>
    <t>군서 전천후게이트볼장</t>
  </si>
  <si>
    <t>공설 전천후게이트볼장</t>
  </si>
  <si>
    <t>이원 전천후게이트볼장</t>
  </si>
  <si>
    <t>군북전천후게이트볼장</t>
  </si>
  <si>
    <t>20×15×3</t>
  </si>
  <si>
    <t>안남 전천후게이트볼장</t>
  </si>
  <si>
    <t>청성 전천후게이트볼장</t>
  </si>
  <si>
    <t>노인복지회관 게이트볼장</t>
  </si>
  <si>
    <t>22×17×5</t>
  </si>
  <si>
    <t>황간면 전천후게이트볼장</t>
  </si>
  <si>
    <t>24×18×5.7m</t>
  </si>
  <si>
    <t>용화면 전천후게이트볼장</t>
  </si>
  <si>
    <t>심천면 초강리 전천후게이트볼장</t>
  </si>
  <si>
    <t>24×20×5.7m</t>
  </si>
  <si>
    <t>심천면 심천리 전천후게이트볼장</t>
  </si>
  <si>
    <t>용산면 전천후게이트볼장</t>
  </si>
  <si>
    <t>26×19×5.8m</t>
  </si>
  <si>
    <t>양산면 전천후게이트볼장</t>
  </si>
  <si>
    <t>24×18×5.2m</t>
  </si>
  <si>
    <t>상촌면 전천후게이트볼장</t>
  </si>
  <si>
    <t>학산면 전천후게이트볼장</t>
  </si>
  <si>
    <t>매곡면 전천후게이트볼장</t>
  </si>
  <si>
    <t>실내 1면
실외 1면</t>
  </si>
  <si>
    <t>추풍령면 전천후게이트볼장</t>
  </si>
  <si>
    <t>영동 전천후게이트볼장</t>
  </si>
  <si>
    <t>23X18m</t>
  </si>
  <si>
    <t>실내 4면</t>
  </si>
  <si>
    <t>석곡리전천후게아트볼장</t>
  </si>
  <si>
    <t>19.60x19.30</t>
  </si>
  <si>
    <t>증평전천후게이트볼장</t>
  </si>
  <si>
    <t>21×17m</t>
  </si>
  <si>
    <t>실내2면</t>
  </si>
  <si>
    <t>송정리 실내게이트볼장
(송정리)</t>
  </si>
  <si>
    <t>실내1면</t>
  </si>
  <si>
    <t>초평 전천후게이트볼장</t>
  </si>
  <si>
    <t>덕산게이트볼장</t>
  </si>
  <si>
    <t>사석게이트볼장</t>
  </si>
  <si>
    <t>광혜원게이트볼장</t>
  </si>
  <si>
    <t>화풍이월 생활체육공원 
게이트볼장</t>
  </si>
  <si>
    <t>백곡생활체육공원게이트볼장</t>
  </si>
  <si>
    <t>19×25</t>
  </si>
  <si>
    <t>괴산 전천후게이트볼장</t>
  </si>
  <si>
    <t>사리면 전천후게이트볼장</t>
  </si>
  <si>
    <t>23.5×17×5</t>
  </si>
  <si>
    <t>청안면 전천후게이트볼장</t>
  </si>
  <si>
    <t>신기 전천후게이트볼장</t>
  </si>
  <si>
    <t>연풍 전천후게이트볼장</t>
  </si>
  <si>
    <t>장연 전천후게이트볼장</t>
  </si>
  <si>
    <t>청천 전천후게이트볼장</t>
  </si>
  <si>
    <t>부흥전천후게이트볼장</t>
  </si>
  <si>
    <t>21×17</t>
  </si>
  <si>
    <t>음성 전천후게이트볼장</t>
  </si>
  <si>
    <t>20×15×6.5m</t>
  </si>
  <si>
    <t>맹동 전천후게이트볼장</t>
  </si>
  <si>
    <t>대소 전천후게이트볼장</t>
  </si>
  <si>
    <t>24×19×6.5m</t>
  </si>
  <si>
    <t>삼성 전천후게이트볼장</t>
  </si>
  <si>
    <t>23×19×6.5m</t>
  </si>
  <si>
    <t>소이 전천후게이트볼장</t>
  </si>
  <si>
    <t>원남 전천후게이트볼장</t>
  </si>
  <si>
    <t>22×17×5m</t>
  </si>
  <si>
    <t>생극전천후게이트볼장</t>
  </si>
  <si>
    <t>24×19×5m</t>
  </si>
  <si>
    <t>금왕전천후게이트볼장</t>
  </si>
  <si>
    <t>20×15×7.4m</t>
  </si>
  <si>
    <t>덕생전천후게이트볼장</t>
  </si>
  <si>
    <t>가곡 전천후게이트볼장</t>
  </si>
  <si>
    <t>21×19</t>
  </si>
  <si>
    <t>별곡 전천후게이트볼장</t>
  </si>
  <si>
    <t>21×27</t>
  </si>
  <si>
    <t>상진 전천후게이트볼장</t>
  </si>
  <si>
    <t>평동 전천후게이트볼장</t>
  </si>
  <si>
    <t>임현 전천후게이트볼장</t>
  </si>
  <si>
    <t>적성 전천후게이트볼장</t>
  </si>
  <si>
    <t>대강 전천후게이트볼장</t>
  </si>
  <si>
    <t>별방 전천후게이트볼장</t>
  </si>
  <si>
    <t>단성 전천후게이트볼장</t>
  </si>
  <si>
    <t>가평 전천후게이트볼장</t>
  </si>
  <si>
    <t>19x23.8</t>
  </si>
  <si>
    <t>사직동 788</t>
  </si>
  <si>
    <t>청주 실내수영장</t>
  </si>
  <si>
    <t>시민,수영연맹</t>
  </si>
  <si>
    <t>음성읍 읍내리 817-37</t>
  </si>
  <si>
    <t>충주 국민체육센터
수영장</t>
  </si>
  <si>
    <t>환경체육센터
(충주시클린에너지파크수영장)</t>
  </si>
  <si>
    <t>옥천국민체육센터</t>
  </si>
  <si>
    <t>12
25</t>
  </si>
  <si>
    <t>5
15</t>
  </si>
  <si>
    <t>2
6</t>
  </si>
  <si>
    <t>60
375</t>
  </si>
  <si>
    <t>신규설치</t>
  </si>
  <si>
    <t>음성 수영장</t>
  </si>
  <si>
    <t>음성군근로자종합복지관
(음성스포츠문화회관)</t>
  </si>
  <si>
    <t>위탁
(음성군 수영연맹)</t>
  </si>
  <si>
    <t>단양 청소년수련관
수영장</t>
  </si>
  <si>
    <t>진천국민체육센터</t>
  </si>
  <si>
    <t>진천선수촌 실내수영장</t>
  </si>
  <si>
    <t>증평 국민체육센터
수영장</t>
  </si>
  <si>
    <t>위탁
(충북사회복지개발회)</t>
  </si>
  <si>
    <t>청주 롤러스케이트장</t>
  </si>
  <si>
    <t>시설관리공단
(위탁운영)</t>
  </si>
  <si>
    <t>가덕생활체육공원
인라인스케이트장</t>
  </si>
  <si>
    <t>시민의광장
인라인스케이트장</t>
  </si>
  <si>
    <t>제천체육관 광장
인라인스케이트장</t>
  </si>
  <si>
    <t>영동 인라인스케이트장</t>
  </si>
  <si>
    <t>롤러스케이트장</t>
  </si>
  <si>
    <t>청원군내수습형동리산51-1번지</t>
  </si>
  <si>
    <t xml:space="preserve"> 청주종합사격장</t>
  </si>
  <si>
    <t>실내외여</t>
  </si>
  <si>
    <t>내수국궁장
(약수정)</t>
  </si>
  <si>
    <t xml:space="preserve">청주시 </t>
  </si>
  <si>
    <t>용정동 산27-1</t>
  </si>
  <si>
    <t>김수녕양궁장</t>
  </si>
  <si>
    <t>문화예술체육회관 279 -4619</t>
  </si>
  <si>
    <t>올림픽금메달획득기념시설</t>
  </si>
  <si>
    <t>오창양궁연습장</t>
  </si>
  <si>
    <t>충주시</t>
    <phoneticPr fontId="2" type="noConversion"/>
  </si>
  <si>
    <t>수안보인공암벽장</t>
    <phoneticPr fontId="2" type="noConversion"/>
  </si>
  <si>
    <t>보치아전용구장</t>
    <phoneticPr fontId="2" type="noConversion"/>
  </si>
  <si>
    <t>제천시</t>
    <phoneticPr fontId="2" type="noConversion"/>
  </si>
  <si>
    <t>산악자전거경기장
(크로스컨트리)</t>
    <phoneticPr fontId="2" type="noConversion"/>
  </si>
  <si>
    <t>국제공인
'2010. 9월</t>
    <phoneticPr fontId="2" type="noConversion"/>
  </si>
  <si>
    <t>2010</t>
    <phoneticPr fontId="2" type="noConversion"/>
  </si>
  <si>
    <t>산악자전거경기장
(다운힐경기장)</t>
    <phoneticPr fontId="2" type="noConversion"/>
  </si>
  <si>
    <t>BMX 경기장</t>
    <phoneticPr fontId="2" type="noConversion"/>
  </si>
  <si>
    <t>에콜리안골프장</t>
    <phoneticPr fontId="2" type="noConversion"/>
  </si>
  <si>
    <t>국민체육
진흥공단</t>
    <phoneticPr fontId="2" type="noConversion"/>
  </si>
  <si>
    <t>보은군</t>
    <phoneticPr fontId="2" type="noConversion"/>
  </si>
  <si>
    <t>보은다목적실(탁구장)</t>
    <phoneticPr fontId="2" type="noConversion"/>
  </si>
  <si>
    <t>영동군</t>
    <phoneticPr fontId="2" type="noConversion"/>
  </si>
  <si>
    <t>영동군민탁구장</t>
    <phoneticPr fontId="2" type="noConversion"/>
  </si>
  <si>
    <t>영동군
탁구연합회</t>
    <phoneticPr fontId="2" type="noConversion"/>
  </si>
  <si>
    <t>2011
2016</t>
    <phoneticPr fontId="2" type="noConversion"/>
  </si>
  <si>
    <t>3층 증축</t>
    <phoneticPr fontId="2" type="noConversion"/>
  </si>
  <si>
    <t>풋살장(생활체육공원내)</t>
    <phoneticPr fontId="2" type="noConversion"/>
  </si>
  <si>
    <t>그라운드골프장
(생활체육공원내)</t>
    <phoneticPr fontId="2" type="noConversion"/>
  </si>
  <si>
    <t>옥천군</t>
    <phoneticPr fontId="2" type="noConversion"/>
  </si>
  <si>
    <t>옥천상계체육공원
그라운드골프장/
풋살장</t>
    <phoneticPr fontId="2" type="noConversion"/>
  </si>
  <si>
    <t>옥천상계체육공원
농구장/배드민턴장</t>
    <phoneticPr fontId="2" type="noConversion"/>
  </si>
  <si>
    <t>옥천상계체육공원
족구장/배구장</t>
    <phoneticPr fontId="2" type="noConversion"/>
  </si>
  <si>
    <t>옥천 문정리 그라운드골프장</t>
    <phoneticPr fontId="2" type="noConversion"/>
  </si>
  <si>
    <t>옥천 문정 체육공원</t>
    <phoneticPr fontId="2" type="noConversion"/>
  </si>
  <si>
    <t>옥천공설 다목적구장</t>
    <phoneticPr fontId="2" type="noConversion"/>
  </si>
  <si>
    <t>옥천 서정리 족구장</t>
    <phoneticPr fontId="2" type="noConversion"/>
  </si>
  <si>
    <t>가화쌈지숲 생활체육시설</t>
    <phoneticPr fontId="2" type="noConversion"/>
  </si>
  <si>
    <t>천안종합운동장</t>
  </si>
  <si>
    <t>공주시</t>
  </si>
  <si>
    <t>공주시종합운동장</t>
  </si>
  <si>
    <t>문화시설사업소</t>
  </si>
  <si>
    <t>보령시</t>
  </si>
  <si>
    <t>보령종합경기장</t>
  </si>
  <si>
    <t>문화체육관리사업소</t>
  </si>
  <si>
    <t>이순신종합운동장</t>
  </si>
  <si>
    <t>서산종합운동장</t>
  </si>
  <si>
    <t>스포츠플렉스</t>
  </si>
  <si>
    <t xml:space="preserve"> 21,279㎡ </t>
  </si>
  <si>
    <t>논산공설운동장</t>
  </si>
  <si>
    <t>계룡시</t>
  </si>
  <si>
    <t>계룡종합운동장</t>
  </si>
  <si>
    <t>계룡시
(어울림터사업소)</t>
  </si>
  <si>
    <t>당진시</t>
  </si>
  <si>
    <t>당진 종합운동장</t>
  </si>
  <si>
    <t>몬드트랙</t>
  </si>
  <si>
    <t>금산군</t>
  </si>
  <si>
    <t>창평동 391-1번지</t>
  </si>
  <si>
    <t>금산종합운동장</t>
  </si>
  <si>
    <t>문화공보과(219-7554)</t>
  </si>
  <si>
    <t>bukgu.ulsan.kr</t>
  </si>
  <si>
    <t>원목</t>
  </si>
  <si>
    <t>청양군</t>
  </si>
  <si>
    <t>청양공설운동장</t>
  </si>
  <si>
    <t>공공시설사업소</t>
  </si>
  <si>
    <t>홍성군</t>
  </si>
  <si>
    <t>홍주종합경기장</t>
  </si>
  <si>
    <t>공공시설관리사무소</t>
  </si>
  <si>
    <t>예산군</t>
  </si>
  <si>
    <t>예산공설운동장</t>
  </si>
  <si>
    <t>예산군
(문화체육과)</t>
  </si>
  <si>
    <t>태안군</t>
  </si>
  <si>
    <t>태안종합운동장</t>
  </si>
  <si>
    <t>태안군
(문화예술센터)</t>
  </si>
  <si>
    <t>천안축구센터</t>
  </si>
  <si>
    <t>천안생활체육공원</t>
  </si>
  <si>
    <t>천연잔디 1
인조잔디 1</t>
  </si>
  <si>
    <t>이순신종합운동장
보조구장</t>
  </si>
  <si>
    <t>둔포하수종말처리장
축구장</t>
  </si>
  <si>
    <t>관람석
(고정형)</t>
  </si>
  <si>
    <t>선장면 축구장</t>
  </si>
  <si>
    <t>탕정면 축구장</t>
  </si>
  <si>
    <t>인조잔디1
마사토1</t>
  </si>
  <si>
    <t>서산종합운동장
보조구장</t>
  </si>
  <si>
    <t>연무체육공원
축구장</t>
  </si>
  <si>
    <t>논산시
(연무읍)</t>
  </si>
  <si>
    <t>콘크리트
스텐드</t>
  </si>
  <si>
    <t>계룡시종합운동장
보조경기장</t>
  </si>
  <si>
    <t>종합운동장 내
보조경기장</t>
  </si>
  <si>
    <t>당진시
(체육육성과)</t>
  </si>
  <si>
    <t>상록수공원 내
축구장</t>
  </si>
  <si>
    <t>당진시
(산림녹지과)</t>
  </si>
  <si>
    <t>남부체육문화센타
축구장</t>
  </si>
  <si>
    <t>홍주종합경기장
보조경기장</t>
  </si>
  <si>
    <t>광천생활체육공원
경기장</t>
  </si>
  <si>
    <t>예산공설운동장
보조경기장</t>
  </si>
  <si>
    <t>무한천둔치공원 축구장</t>
  </si>
  <si>
    <t>금학단생활체육공원
경기장</t>
  </si>
  <si>
    <t>남면 달산포 체육공원</t>
  </si>
  <si>
    <t>천안 하키장</t>
  </si>
  <si>
    <t>종합체육시설
관리소</t>
  </si>
  <si>
    <t>아산학선하키장</t>
  </si>
  <si>
    <t>천안야구장</t>
  </si>
  <si>
    <t>공주시립야구장</t>
  </si>
  <si>
    <t>아산시 곡교천
야구장</t>
  </si>
  <si>
    <t>위탁관리
(아산시 야구협의회)</t>
  </si>
  <si>
    <t>국유지(하천)
점용 사용</t>
  </si>
  <si>
    <t>한마음야구장</t>
  </si>
  <si>
    <t>강경리틀야구장</t>
  </si>
  <si>
    <t>국유지(하천)
점용 사용 (총1면)</t>
  </si>
  <si>
    <t>잠홍야구장</t>
  </si>
  <si>
    <t>서산시
(체육진흥과)</t>
  </si>
  <si>
    <t>야구장 2면</t>
  </si>
  <si>
    <t>당진야구장</t>
  </si>
  <si>
    <t>위탁관리
(당진시 야구연합회)</t>
  </si>
  <si>
    <t>구드래 야구장</t>
  </si>
  <si>
    <t>내포야구장</t>
  </si>
  <si>
    <t>무한천야구장 1구장</t>
  </si>
  <si>
    <t>무한천야구장 2구장</t>
  </si>
  <si>
    <t>대회리야구장</t>
  </si>
  <si>
    <t>백석동</t>
  </si>
  <si>
    <t>천안 실외 테니스장</t>
  </si>
  <si>
    <t>홈페이지 제작중</t>
  </si>
  <si>
    <t xml:space="preserve">클레이 
하드코트  </t>
  </si>
  <si>
    <t>돌계단</t>
  </si>
  <si>
    <t>185백만원</t>
  </si>
  <si>
    <t>천안시 실내테니스장</t>
  </si>
  <si>
    <t>원성동</t>
  </si>
  <si>
    <t>오룡경기장
정구장</t>
  </si>
  <si>
    <t>6백만원</t>
  </si>
  <si>
    <t>병천체육시설</t>
  </si>
  <si>
    <t>천안시
(동남구청)</t>
  </si>
  <si>
    <t>공주 시립테니스장</t>
  </si>
  <si>
    <t>문화체육과
(공주시테니스연합회)</t>
  </si>
  <si>
    <t>보령 테니스장</t>
  </si>
  <si>
    <t>강변 테니스장</t>
  </si>
  <si>
    <t>위탁
(아산시테니스협회)</t>
  </si>
  <si>
    <t>이순신 테니스장</t>
  </si>
  <si>
    <t>클레이 
인조잔디</t>
  </si>
  <si>
    <t>둔포하수종말처리시설
테니스장</t>
  </si>
  <si>
    <t>둔포면사무소</t>
  </si>
  <si>
    <t>서산종합운동장
테니스장</t>
  </si>
  <si>
    <t>덕진동 1가 1220</t>
  </si>
  <si>
    <t>논산시 환경사업소
테니스장</t>
  </si>
  <si>
    <t>전주시사회체육과</t>
  </si>
  <si>
    <t>jeonju.go.kr</t>
  </si>
  <si>
    <t>논산시 
(환경사업소)</t>
  </si>
  <si>
    <t>클레이 4
하드  2
앙투카 2</t>
  </si>
  <si>
    <t>철근콘크리트,외부석축</t>
  </si>
  <si>
    <t>500 lx</t>
  </si>
  <si>
    <t>공설운동장
테니스장</t>
  </si>
  <si>
    <t>논산시
(공공시설사업소)</t>
  </si>
  <si>
    <t>연무체육공원
테니스장</t>
  </si>
  <si>
    <t>논산시
(연무읍사무소)</t>
  </si>
  <si>
    <t>강경테니스장</t>
  </si>
  <si>
    <t>논산시
(체육팀)</t>
  </si>
  <si>
    <t>인조잔디 8</t>
  </si>
  <si>
    <t>금암동 테니스장</t>
  </si>
  <si>
    <t>당진읍 체육공원
 테니스장</t>
  </si>
  <si>
    <t>클레이
마사토</t>
  </si>
  <si>
    <t>합덕읍 테니스장</t>
  </si>
  <si>
    <t>케미칼
인조잔디</t>
  </si>
  <si>
    <t>순성체육공원
테니스장</t>
  </si>
  <si>
    <t>우강체육공원
테니스장</t>
  </si>
  <si>
    <t>합덕산업단지
테니스장</t>
  </si>
  <si>
    <t>금산군 실내테니스장</t>
  </si>
  <si>
    <t>클레이4</t>
  </si>
  <si>
    <t>클레이  4
인조잔디 8</t>
  </si>
  <si>
    <t>서천군</t>
  </si>
  <si>
    <t>사곡근린 테니스장</t>
  </si>
  <si>
    <t>장항 테니스장</t>
  </si>
  <si>
    <t>청양군 테니스장</t>
  </si>
  <si>
    <t>위탁
(군 테니스연합회)</t>
  </si>
  <si>
    <t>인조잔디 2
앙투카  4</t>
  </si>
  <si>
    <t>홍주 종합경기장
테니스장</t>
  </si>
  <si>
    <t>공공시설관리사업소</t>
  </si>
  <si>
    <t>클레이 4
인조잔디 4</t>
  </si>
  <si>
    <t>광천생활체육공원
테니스장</t>
  </si>
  <si>
    <t xml:space="preserve">클레이 
하드코트 </t>
  </si>
  <si>
    <t>예산읍 대회리 89-6</t>
  </si>
  <si>
    <t>예산군 테니스장</t>
  </si>
  <si>
    <t>공공시설관리사업소  (041-330-2563)</t>
  </si>
  <si>
    <t>인조잔디3
클레이3</t>
  </si>
  <si>
    <t>170백만원</t>
  </si>
  <si>
    <t>태안종합운동장
경기장</t>
  </si>
  <si>
    <t>유관순 체육관</t>
  </si>
  <si>
    <t>종합체육시설관리소</t>
  </si>
  <si>
    <t>3억2천만원</t>
  </si>
  <si>
    <t>천안시 병천면 탑월리 79</t>
  </si>
  <si>
    <t>아우내 체육관</t>
  </si>
  <si>
    <t>천안시
(사적관리소)</t>
  </si>
  <si>
    <t>천안 신방 체육관</t>
  </si>
  <si>
    <t>위탁(천안
생활체육협의회)</t>
  </si>
  <si>
    <t>검도.게이트볼</t>
  </si>
  <si>
    <t>동면 다목적체육관</t>
  </si>
  <si>
    <t>천안시
(동면)</t>
  </si>
  <si>
    <t>장애인 종합체육관</t>
  </si>
  <si>
    <t>천안시
(체육교육과)</t>
  </si>
  <si>
    <t>농구,배구,논볼</t>
  </si>
  <si>
    <t>지하1층
지상3층</t>
  </si>
  <si>
    <t>목천 체육관</t>
  </si>
  <si>
    <t>천안시
(동남구)</t>
  </si>
  <si>
    <t>농구,배구,족구</t>
  </si>
  <si>
    <t>고무</t>
  </si>
  <si>
    <t>천안시 실내배드민턴장</t>
  </si>
  <si>
    <t>공주시 웅진동 516-1</t>
  </si>
  <si>
    <t>백제 체육관</t>
  </si>
  <si>
    <t>문화시설관리소</t>
  </si>
  <si>
    <t>시립 탁구체육관</t>
  </si>
  <si>
    <t>교육체육과
(공주시탁구연합회)</t>
  </si>
  <si>
    <t>종합사회복지관
체육관(론볼링장)</t>
  </si>
  <si>
    <t>교육체육과
(공주시론볼연합회)</t>
  </si>
  <si>
    <t>론볼링</t>
  </si>
  <si>
    <t>보령시 죽정동 432-6</t>
  </si>
  <si>
    <t>대천 체육관</t>
  </si>
  <si>
    <t>핸드볼,배구,
배드민턴,탁구,씨름</t>
  </si>
  <si>
    <t>아산시 방축동22-5</t>
  </si>
  <si>
    <t>아산 시민체육관</t>
  </si>
  <si>
    <t>아산시
(체육육성과)</t>
  </si>
  <si>
    <t>목재
후로링</t>
  </si>
  <si>
    <t>이순신체육관</t>
  </si>
  <si>
    <t>계룡 시민체육관</t>
  </si>
  <si>
    <t>배구,농구,핸드볼,
배드민턴</t>
  </si>
  <si>
    <t>당진군 고대면 진관리349-2</t>
  </si>
  <si>
    <t>당진 실내체육관</t>
  </si>
  <si>
    <t>배구,농구,탁구,
핸드볼,배드민턴</t>
  </si>
  <si>
    <t>금산군 생활체육관</t>
  </si>
  <si>
    <t>금산군
(문화공보관광과)</t>
  </si>
  <si>
    <t>족구,배구,배드민턴,
탁구</t>
  </si>
  <si>
    <t>부리면 체육센터</t>
  </si>
  <si>
    <t>족구,배구,배드민턴</t>
  </si>
  <si>
    <t>남일면 체육센터</t>
  </si>
  <si>
    <t>금산군 배드민턴장</t>
  </si>
  <si>
    <t>금산종합체육관</t>
  </si>
  <si>
    <t>농구, 배구, 배드민턴, 핸드볼</t>
  </si>
  <si>
    <t>목재후로링</t>
  </si>
  <si>
    <t>부여군 부여읍 동남리463</t>
  </si>
  <si>
    <t>부여 군민체육관</t>
  </si>
  <si>
    <t>부여군
(문화관광과)</t>
  </si>
  <si>
    <t>배구,배드민턴,농구</t>
  </si>
  <si>
    <t>부여국민체육센터</t>
  </si>
  <si>
    <t>은산면 체육회관</t>
  </si>
  <si>
    <t>충남 서천군 장항읍 화천리330</t>
  </si>
  <si>
    <t>서천 군민체육관</t>
  </si>
  <si>
    <t>위탁( 서천군
체육회 )</t>
  </si>
  <si>
    <t>청양 군민체육관</t>
  </si>
  <si>
    <t>청양군
(공공시설사업소)</t>
  </si>
  <si>
    <t>배구,배드민턴,
핸드볼,농구</t>
  </si>
  <si>
    <t>홍주 문화체육센터</t>
  </si>
  <si>
    <t>공공시설
관리사업소</t>
  </si>
  <si>
    <t>배드민턴.배구
농구</t>
  </si>
  <si>
    <t>윤봉길체육관</t>
  </si>
  <si>
    <t>예산군(교육체육과)</t>
  </si>
  <si>
    <t>철골,철근         콘크리트</t>
  </si>
  <si>
    <t>고남 실내체육관</t>
  </si>
  <si>
    <t>태안군
(문화체육센터)</t>
  </si>
  <si>
    <t>배구,배드민턴,탁구</t>
  </si>
  <si>
    <t>태안읍 동문리 9-6번지</t>
  </si>
  <si>
    <t>태안 군민체육관</t>
  </si>
  <si>
    <t>배구,배드민턴,
핸드볼,농구,탁구</t>
  </si>
  <si>
    <t>천안국민체육센터</t>
  </si>
  <si>
    <t>스쿼시장,에어로빅장,
주민생활시설</t>
  </si>
  <si>
    <t>보령종합체육관</t>
  </si>
  <si>
    <t>47.6*31.7*15.8</t>
  </si>
  <si>
    <t>배구, 농구 
배드민턴</t>
  </si>
  <si>
    <t>스쿼시장,볼링장,탁구장</t>
  </si>
  <si>
    <t>공주국민체육센터</t>
  </si>
  <si>
    <t>공   주
대학교</t>
  </si>
  <si>
    <t>공주대학교</t>
  </si>
  <si>
    <t>평생학습관</t>
  </si>
  <si>
    <t>아산시
(평생학습관)</t>
  </si>
  <si>
    <t>24×48×12m</t>
  </si>
  <si>
    <t>아산시국민체육센터</t>
  </si>
  <si>
    <t>35×20×10m</t>
  </si>
  <si>
    <t>배구, 농구, 배드민턴</t>
  </si>
  <si>
    <t>헬스장, 배드민턴장</t>
  </si>
  <si>
    <t>서산국민체육센터</t>
  </si>
  <si>
    <t>서산시민체육관</t>
  </si>
  <si>
    <t>55×65×21m</t>
  </si>
  <si>
    <t>900룩스</t>
  </si>
  <si>
    <t>논산문화체육센타</t>
  </si>
  <si>
    <t>37×51×12m</t>
  </si>
  <si>
    <t>주민생활시설,
체력측정실</t>
  </si>
  <si>
    <t>논산국민체육센터</t>
  </si>
  <si>
    <t>28×15×8m</t>
  </si>
  <si>
    <t>체력단련장
에어로빅장</t>
  </si>
  <si>
    <t>당진
교육문화스포츠센터</t>
  </si>
  <si>
    <t>50m×6레인</t>
  </si>
  <si>
    <t>도서관
평생교육센터</t>
  </si>
  <si>
    <t>당진트레이닝센터</t>
  </si>
  <si>
    <t>20×10×4m</t>
  </si>
  <si>
    <t>탁구,태권도,유도, 
검도,복싱,트레이닝</t>
  </si>
  <si>
    <t>세미나실</t>
  </si>
  <si>
    <t>종합운동장 
내 위치</t>
  </si>
  <si>
    <t>신평문화스포츠센터</t>
  </si>
  <si>
    <t>23×45×16m</t>
  </si>
  <si>
    <t>배드민턴,농구,족구</t>
  </si>
  <si>
    <t>도서관, 식당, 
주민생활시설</t>
  </si>
  <si>
    <t>당진국민체육센터</t>
  </si>
  <si>
    <t>30×32</t>
  </si>
  <si>
    <t>체력단련장, 복싱장, 탁구장, 검도장</t>
  </si>
  <si>
    <t>금산스포츠센터</t>
  </si>
  <si>
    <t>26×32×7m</t>
  </si>
  <si>
    <t>건강측정실</t>
  </si>
  <si>
    <t>서천농어촌
복합체육시설</t>
  </si>
  <si>
    <t>20m x15m 2면</t>
  </si>
  <si>
    <t>레크레이션실, 다목적실</t>
  </si>
  <si>
    <t>서천국민체육센터</t>
  </si>
  <si>
    <t>40 x 20 1면</t>
  </si>
  <si>
    <t>핸드볼, 배드민턴,
농구, 배구</t>
  </si>
  <si>
    <t>무대, 다목적실, 탈의실, 
샤워실, 화장실</t>
  </si>
  <si>
    <t>청양군문화체육센터</t>
  </si>
  <si>
    <t>21×30×10m</t>
  </si>
  <si>
    <t>예산군생활체육관</t>
  </si>
  <si>
    <t>예산군 문화체육과</t>
  </si>
  <si>
    <t>22.9X54.4X7.5m</t>
  </si>
  <si>
    <t>삽교국민체육센터</t>
  </si>
  <si>
    <t>삽교읍사무소</t>
  </si>
  <si>
    <t>32.4X18.25X10.5</t>
  </si>
  <si>
    <t>에어로빅장
체련측정실, 다목적실</t>
  </si>
  <si>
    <t>봉산면농어촌
복합체육시설</t>
  </si>
  <si>
    <t>봉산면사무소</t>
  </si>
  <si>
    <t>27.5X19.0X8.0</t>
  </si>
  <si>
    <t>배드맨턴, 탁구</t>
  </si>
  <si>
    <t xml:space="preserve">무대,화장실,탈의실,
샤워실 </t>
  </si>
  <si>
    <t>태안국민체육센터</t>
  </si>
  <si>
    <t>직산 게이트볼장</t>
  </si>
  <si>
    <t>천안시
(서북구자치행정과)</t>
  </si>
  <si>
    <t>목천 서리 게이트볼장</t>
  </si>
  <si>
    <t>천안시
(동남구자치행정과)</t>
  </si>
  <si>
    <t>풍세 게이트볼장</t>
  </si>
  <si>
    <t>18*23</t>
  </si>
  <si>
    <t>광덕 게이트볼장</t>
  </si>
  <si>
    <t>성남 게이트볼장</t>
  </si>
  <si>
    <t>수신 게이트볼장</t>
  </si>
  <si>
    <t>병천 게이트볼장</t>
  </si>
  <si>
    <t>중앙동 게이트볼장</t>
  </si>
  <si>
    <t>원성1동 게이트볼장</t>
  </si>
  <si>
    <t>쌍용1동 게이트볼장</t>
  </si>
  <si>
    <t>쌍용3동 게이트볼장</t>
  </si>
  <si>
    <t>성환 게이트볼장</t>
  </si>
  <si>
    <t>천안시
(서북구 자치행정과)</t>
  </si>
  <si>
    <t>목천 삼성리 게이트볼장</t>
  </si>
  <si>
    <t>쌍용 배수지 게이트볼장</t>
  </si>
  <si>
    <t>동면 게이트볼장</t>
  </si>
  <si>
    <t>성거읍 게이트볼장</t>
  </si>
  <si>
    <t>석남리 게이트볼장</t>
  </si>
  <si>
    <t>교육체육과
(게이트볼협회)</t>
  </si>
  <si>
    <t>17*22</t>
  </si>
  <si>
    <t>이인리 게이트볼장</t>
  </si>
  <si>
    <t>삼각리 게이트볼장</t>
  </si>
  <si>
    <t>16*21</t>
  </si>
  <si>
    <t>광명리 게이트볼장</t>
  </si>
  <si>
    <t>가산리 게이트볼장</t>
  </si>
  <si>
    <t>공암리 게이트볼장</t>
  </si>
  <si>
    <t>단지리 게이트볼장</t>
  </si>
  <si>
    <t>17*23</t>
  </si>
  <si>
    <t>청룡리 게이트볼장</t>
  </si>
  <si>
    <t>16*20</t>
  </si>
  <si>
    <t>화은리 게이트볼장</t>
  </si>
  <si>
    <t>경천리 게이트볼장</t>
  </si>
  <si>
    <t>월암리 게이트볼장</t>
  </si>
  <si>
    <t>계실리 게이트볼장</t>
  </si>
  <si>
    <t xml:space="preserve">호계리 게이트볼장 </t>
  </si>
  <si>
    <t>17*21</t>
  </si>
  <si>
    <t xml:space="preserve">호계1리 게이트볼장 </t>
  </si>
  <si>
    <t>화월리 
게이트볼장</t>
  </si>
  <si>
    <t>월가리 게이트볼장</t>
  </si>
  <si>
    <t>송선리 게이트볼장</t>
  </si>
  <si>
    <t>청흥리 게이트볼장</t>
  </si>
  <si>
    <t>산정리 게이트볼장</t>
  </si>
  <si>
    <t>금학동 게이트볼장</t>
  </si>
  <si>
    <t xml:space="preserve">금흥동 게이트볼장 </t>
  </si>
  <si>
    <t>청라면 게이트볼장</t>
  </si>
  <si>
    <t>청라면사무소</t>
  </si>
  <si>
    <t>보령노인종합복지관
게이트볼장</t>
  </si>
  <si>
    <t>12.7*20</t>
  </si>
  <si>
    <t>보령게이트볼장</t>
  </si>
  <si>
    <t>24.8*20.7</t>
  </si>
  <si>
    <t>동대동게이트볼장</t>
  </si>
  <si>
    <t>17.6*24.5</t>
  </si>
  <si>
    <t>성주면게이트볼장</t>
  </si>
  <si>
    <t>20*23.8</t>
  </si>
  <si>
    <t>천북게이트볼장</t>
  </si>
  <si>
    <t>천북면사무소</t>
  </si>
  <si>
    <t>신흑동게이트볼장</t>
  </si>
  <si>
    <t>22*27</t>
  </si>
  <si>
    <t>웅천게이트볼장</t>
  </si>
  <si>
    <t>웅천읍사무소</t>
  </si>
  <si>
    <t>23*17.4</t>
  </si>
  <si>
    <t>중리 게이트볼장</t>
  </si>
  <si>
    <t>21*18</t>
  </si>
  <si>
    <t>탕정면 게이트볼장</t>
  </si>
  <si>
    <t>21*23</t>
  </si>
  <si>
    <t>둔포 게이트볼장</t>
  </si>
  <si>
    <t>23*18</t>
  </si>
  <si>
    <t>공세리 게이트볼장</t>
  </si>
  <si>
    <t>밀두리 게이트볼장</t>
  </si>
  <si>
    <t>22*21</t>
  </si>
  <si>
    <t>송촌 게이트볼장</t>
  </si>
  <si>
    <t>영인 게이트볼장</t>
  </si>
  <si>
    <t>장곳리 게이트볼장</t>
  </si>
  <si>
    <t>22*18</t>
  </si>
  <si>
    <t>기곡리 게이트볼장</t>
  </si>
  <si>
    <t>덕지리 게이트볼장</t>
  </si>
  <si>
    <t>대주 게이트볼장</t>
  </si>
  <si>
    <t>신언리 게이트볼장</t>
  </si>
  <si>
    <t>신달리 게이트볼장</t>
  </si>
  <si>
    <t>온양1동 게이트볼장</t>
  </si>
  <si>
    <t>온양3동 게이트볼장</t>
  </si>
  <si>
    <t>온양5동 게이트볼장</t>
  </si>
  <si>
    <t>24*18</t>
  </si>
  <si>
    <t>북수리 게이트볼장</t>
  </si>
  <si>
    <t>화장실1동</t>
  </si>
  <si>
    <t>회룡리 게이트볼장</t>
  </si>
  <si>
    <t>신운리 게이트볼장</t>
  </si>
  <si>
    <t>경로당</t>
  </si>
  <si>
    <t>쌍룡리 게이트볼장</t>
  </si>
  <si>
    <t>20*18</t>
  </si>
  <si>
    <t>대흥리 게이트볼장</t>
  </si>
  <si>
    <t>역촌리 게이트볼장</t>
  </si>
  <si>
    <t>석정리 게이트볼장</t>
  </si>
  <si>
    <t>해미게이트볼장</t>
  </si>
  <si>
    <t>서산시게이트볼협회
해미게이트볼분회</t>
  </si>
  <si>
    <t>대산 게이트볼장</t>
  </si>
  <si>
    <t>서산시게이트볼협회
대산게이트볼분회</t>
  </si>
  <si>
    <t>화곡 게이트볼장</t>
  </si>
  <si>
    <t>서산시게이트볼협회
화곡게이트볼분회</t>
  </si>
  <si>
    <t>가사 게이트볼장</t>
  </si>
  <si>
    <t>서산시게이트볼협회
가사게이트볼분회</t>
  </si>
  <si>
    <t>22.3*17.2</t>
  </si>
  <si>
    <t>팔봉 게이트볼장</t>
  </si>
  <si>
    <t>서산시게이트볼협회 
팔봉게이트볼분회</t>
  </si>
  <si>
    <t>지곡 게이트볼장</t>
  </si>
  <si>
    <t>서산시게이트볼협회
지곡게이트볼분회</t>
  </si>
  <si>
    <t>음암 게이트볼장</t>
  </si>
  <si>
    <t>서산시게이트볼협회
음암게이트볼분회</t>
  </si>
  <si>
    <t>22.4*17.5</t>
  </si>
  <si>
    <t>고북 게이트볼장</t>
  </si>
  <si>
    <t>서산시게이트볼협회
고북게이트볼분회</t>
  </si>
  <si>
    <t>22*19</t>
  </si>
  <si>
    <t xml:space="preserve">용암 게이트볼장 </t>
  </si>
  <si>
    <t>서산시게이트볼협회
용암게이트볼분회</t>
  </si>
  <si>
    <t>석림 게이트볼장</t>
  </si>
  <si>
    <t>서산시게이트볼협회
석림게이트볼분회</t>
  </si>
  <si>
    <t>21.7*16.4</t>
  </si>
  <si>
    <t>부석 게이트볼장</t>
  </si>
  <si>
    <t>서산시게이트볼협회
취평게이트볼분회</t>
  </si>
  <si>
    <t>18*21</t>
  </si>
  <si>
    <t>성연게이트볼장</t>
  </si>
  <si>
    <t>서산시게이트볼협회
성연게이트볼분회</t>
  </si>
  <si>
    <t>인지 게이트볼장</t>
  </si>
  <si>
    <t>서산시게이트볼협회
인지게이트볼분회</t>
  </si>
  <si>
    <t>20*16</t>
  </si>
  <si>
    <t>석남 게이트볼장</t>
  </si>
  <si>
    <t>서산시게이트볼협회
석남게이트볼분회</t>
  </si>
  <si>
    <t>부적면 마구평리
게이트볼장</t>
  </si>
  <si>
    <t>취암동
게이트볼장</t>
  </si>
  <si>
    <t>연무읍 안심리
게이트볼장</t>
  </si>
  <si>
    <t>성동면 원남리
게이트볼장</t>
  </si>
  <si>
    <t>광석면 이사리
게이트볼장</t>
  </si>
  <si>
    <t>광석면 오강리
게이트볼장</t>
  </si>
  <si>
    <t>노성면 읍내리
게이트볼장</t>
  </si>
  <si>
    <t>20-25</t>
  </si>
  <si>
    <t>노성면 화곡리
게이트볼장(신규)</t>
  </si>
  <si>
    <t>20*15.5</t>
  </si>
  <si>
    <t>노성면 화곡리
게이트볼장</t>
  </si>
  <si>
    <t>상월면 대명리
게이트볼장</t>
  </si>
  <si>
    <t>부적면 아호리
게이트볼장</t>
  </si>
  <si>
    <t>연산면 청동리
게이트볼장</t>
  </si>
  <si>
    <t>벌곡면 한삼천리
게이트볼장</t>
  </si>
  <si>
    <t>양촌면 남산리
게이트볼장</t>
  </si>
  <si>
    <t>가야곡면 육곡리
게이트볼장</t>
  </si>
  <si>
    <t>가야곡면 산노리
게이트볼장</t>
  </si>
  <si>
    <t>은진면 용산리
게이트볼장</t>
  </si>
  <si>
    <t>채운면 화정리
게이트볼장</t>
  </si>
  <si>
    <t>금암동 게이트볼장</t>
  </si>
  <si>
    <t>사무실,화장실</t>
  </si>
  <si>
    <t>실내 1면,
실외 1면</t>
  </si>
  <si>
    <t>엄사 게이트볼장</t>
  </si>
  <si>
    <t>게룡시</t>
  </si>
  <si>
    <t>종합운동장
전천후게이트볼장</t>
  </si>
  <si>
    <t>대호지 장정리
전천후게이트볼장</t>
  </si>
  <si>
    <t>대호지 조금리
전천후게이트볼장</t>
  </si>
  <si>
    <t>송악면 중흥리
전천후게이트볼장</t>
  </si>
  <si>
    <t>송산면 삼월리
전천후게이트볼장</t>
  </si>
  <si>
    <t>신평면 도성리
전천후게이트볼장</t>
  </si>
  <si>
    <t>우강면 부장리
 전천후게이트볼장</t>
  </si>
  <si>
    <t>합덕읍 소들공원
전천후게이트볼장</t>
  </si>
  <si>
    <t>면천면 성하리
전천후게이트볼장</t>
  </si>
  <si>
    <t>순성면 광천리
전천후게이트볼장</t>
  </si>
  <si>
    <t>우강면 신촌리
전천후 게이트볼장</t>
  </si>
  <si>
    <t>순성면 양유리
전천후 게이트볼장</t>
  </si>
  <si>
    <t>정미면 천의리
전천후 게이트볼장</t>
  </si>
  <si>
    <t>사무실
창고</t>
  </si>
  <si>
    <t>당진시 원당동 
전천후게이트볼장</t>
  </si>
  <si>
    <t>25*15</t>
  </si>
  <si>
    <t>순성면 봉소리 
전천후게이트볼장</t>
  </si>
  <si>
    <t>면천면 자개리 
전천후게이트볼장</t>
  </si>
  <si>
    <t>당진군</t>
  </si>
  <si>
    <t>석문면 삼봉리 
전천후게이트볼장</t>
  </si>
  <si>
    <t>우강면 송산리 
전천후게이트볼장</t>
  </si>
  <si>
    <t>내부리 게이트볼장</t>
  </si>
  <si>
    <t>사무실,화장실
창고,식당</t>
  </si>
  <si>
    <t>용지리 게이트볼장</t>
  </si>
  <si>
    <t>실외 1면(인조)</t>
  </si>
  <si>
    <t>금산군 게이트볼장</t>
  </si>
  <si>
    <t>실외 2면(인조)</t>
  </si>
  <si>
    <t>부리면 게이트볼장</t>
  </si>
  <si>
    <t>금성면 게이트볼장</t>
  </si>
  <si>
    <t>진산면 게이트볼장</t>
  </si>
  <si>
    <t>제원면 게이트볼장</t>
  </si>
  <si>
    <t>남일면 게이트볼장</t>
  </si>
  <si>
    <t>남이면 게이트볼장</t>
  </si>
  <si>
    <t>군북면 게이트볼장</t>
  </si>
  <si>
    <t>복수면 게이트볼장</t>
  </si>
  <si>
    <t>금성면 파초게이트볼장</t>
  </si>
  <si>
    <t>추부면 신평게이트볼장</t>
  </si>
  <si>
    <t>부여읍 게이트볼장</t>
  </si>
  <si>
    <t>규암면 자온대 게이트볼장</t>
  </si>
  <si>
    <t>규암면 게이트볼장</t>
  </si>
  <si>
    <t>은산면 게이트볼장</t>
  </si>
  <si>
    <t>사무실,휴게실
화장실,창고,
경기운영실</t>
  </si>
  <si>
    <t>외산면 게이트볼장</t>
  </si>
  <si>
    <t>내산면 게이트볼장</t>
  </si>
  <si>
    <t>구룡면 게이트볼장</t>
  </si>
  <si>
    <t>홍산면 게이트볼장</t>
  </si>
  <si>
    <t>옥산면 게이트볼장</t>
  </si>
  <si>
    <t>남면 게이트볼장</t>
  </si>
  <si>
    <t>충화면 게이트볼장</t>
  </si>
  <si>
    <t>양화면 게이트볼장</t>
  </si>
  <si>
    <t>임천면 게이트볼장</t>
  </si>
  <si>
    <t>임천면 발산 게이트볼장</t>
  </si>
  <si>
    <t>장암면 게이트볼장</t>
  </si>
  <si>
    <t>세도면 게이트볼장</t>
  </si>
  <si>
    <t>석성면 게이트볼장</t>
  </si>
  <si>
    <t>초촌면 게이트볼장</t>
  </si>
  <si>
    <t>장항 게이트볼장</t>
  </si>
  <si>
    <t>탕비실,휴게실,
사무실</t>
  </si>
  <si>
    <t>한산 게이트볼장</t>
  </si>
  <si>
    <t>기산 게이트볼장</t>
  </si>
  <si>
    <t>사무실, 화장실</t>
  </si>
  <si>
    <t>복지타운게이트볼장</t>
  </si>
  <si>
    <t>농어촌복합체육시설</t>
  </si>
  <si>
    <t>청양읍 내리 게이트볼장</t>
  </si>
  <si>
    <t>주방,휴게실,
사무실창고</t>
  </si>
  <si>
    <t>송방리 게이트볼장</t>
  </si>
  <si>
    <t>실외 1면</t>
  </si>
  <si>
    <t>운곡면 게이트볼장</t>
  </si>
  <si>
    <t>대치면 게이트볼장</t>
  </si>
  <si>
    <t>정산면 게이트볼장</t>
  </si>
  <si>
    <t>목면 대평리 게이트볼장</t>
  </si>
  <si>
    <t>목면 안심리 게이트볼장</t>
  </si>
  <si>
    <t>청남면 게이트볼장</t>
  </si>
  <si>
    <t>장평면 게이트볼장</t>
  </si>
  <si>
    <t>남양면 게이트볼장</t>
  </si>
  <si>
    <t>화성면 게이트볼장</t>
  </si>
  <si>
    <t>비봉면 게이트볼장</t>
  </si>
  <si>
    <t>홍성 전천후게이트볼장</t>
  </si>
  <si>
    <t>홍성군게이트볼연합회
(남산지회)</t>
  </si>
  <si>
    <t>사무실
화장실</t>
  </si>
  <si>
    <t>홍성군게이트볼연합회
(동부지회)</t>
  </si>
  <si>
    <t>광천 게이트볼장</t>
  </si>
  <si>
    <t>홍성군게이트볼연합회
(광천지회)</t>
  </si>
  <si>
    <t>금마 게이트볼장</t>
  </si>
  <si>
    <t>홍성군게이트볼연합회
(금마지회)</t>
  </si>
  <si>
    <t>갈산 게이트볼장</t>
  </si>
  <si>
    <t>홍성군게이트볼연합회
(갈산지회)</t>
  </si>
  <si>
    <t>홍북 게이트볼장</t>
  </si>
  <si>
    <t>홍성군게이트볼연합회
(홍북지회)</t>
  </si>
  <si>
    <t>주방,사무실
화장실</t>
  </si>
  <si>
    <t>은하게이트볼장</t>
  </si>
  <si>
    <t>홍성군게이트볼연합회
(은하지회)</t>
  </si>
  <si>
    <t>구항 게이트볼장</t>
  </si>
  <si>
    <t>홍성군게이트볼연합회
(구항지회)</t>
  </si>
  <si>
    <t>결성 게이트볼장</t>
  </si>
  <si>
    <t>홍성군게이트볼연합회
(결성지회)</t>
  </si>
  <si>
    <t>사무실,화장실,
탕비실</t>
  </si>
  <si>
    <t>홍주 게이트볼장</t>
  </si>
  <si>
    <t>홍성군게이트볼연합회
(홍주지회)</t>
  </si>
  <si>
    <t>홍동 게이트볼장</t>
  </si>
  <si>
    <t>홍성군게이트볼연합회
(홍동지회)</t>
  </si>
  <si>
    <t>서부 게이트볼장</t>
  </si>
  <si>
    <t>홍성군게이트볼연합회
(서부지회)</t>
  </si>
  <si>
    <t>장곡 게이트볼장</t>
  </si>
  <si>
    <t>홍성군게이트볼연합회
(장곡지회)</t>
  </si>
  <si>
    <t>은하전천후게이트볼장</t>
  </si>
  <si>
    <t>예산 게이트볼장</t>
  </si>
  <si>
    <t>예산읍
게이트볼분회</t>
  </si>
  <si>
    <t>신례원 게이트볼장</t>
  </si>
  <si>
    <t>신례원
게이트볼분회</t>
  </si>
  <si>
    <t>산성리 게이트볼장</t>
  </si>
  <si>
    <t>산성리
게이트볼분회</t>
  </si>
  <si>
    <t>주방, 사무실,
화장실</t>
  </si>
  <si>
    <t>광시 게이트볼장</t>
  </si>
  <si>
    <t>광시
게이트볼분회</t>
  </si>
  <si>
    <t>덕산 게이트볼장</t>
  </si>
  <si>
    <t>덕산
게이트볼분회</t>
  </si>
  <si>
    <t>삽교 게이트볼장</t>
  </si>
  <si>
    <t>삽교읍
게이트볼분회</t>
  </si>
  <si>
    <t>신양 게이트볼장</t>
  </si>
  <si>
    <t>신양면
게이트볼분회</t>
  </si>
  <si>
    <t>응봉 게이트볼장</t>
  </si>
  <si>
    <t>응봉면
게이트볼분회</t>
  </si>
  <si>
    <t>고덕 게이트볼장</t>
  </si>
  <si>
    <t>고덕면
게이트볼분회</t>
  </si>
  <si>
    <t>신암 게이트볼장</t>
  </si>
  <si>
    <t>신암면
게이트볼분회</t>
  </si>
  <si>
    <t>오가 게이트볼장</t>
  </si>
  <si>
    <t>오가면
게이트볼분회</t>
  </si>
  <si>
    <t>봉산게이트볼장</t>
  </si>
  <si>
    <t>봉산면                        게이트볼분회</t>
  </si>
  <si>
    <t>이곡리 게이트볼장</t>
  </si>
  <si>
    <t>이곡리
게이트볼분회</t>
  </si>
  <si>
    <t>15m*20m</t>
  </si>
  <si>
    <t>인평리 게이트볼장</t>
  </si>
  <si>
    <t>인평리
게이트볼분회</t>
  </si>
  <si>
    <t>고남 게이트볼장</t>
  </si>
  <si>
    <t>고남리
게이트볼분회</t>
  </si>
  <si>
    <t>샘골 게이트볼장</t>
  </si>
  <si>
    <t>샘골
게이트볼분회</t>
  </si>
  <si>
    <t>소원 게이트볼장</t>
  </si>
  <si>
    <t>소원
게이트볼분회</t>
  </si>
  <si>
    <t>포지리 게이트볼장</t>
  </si>
  <si>
    <t>포지리
게이트볼분회</t>
  </si>
  <si>
    <t>안면 게이트볼장</t>
  </si>
  <si>
    <t>안면
게이트볼분회</t>
  </si>
  <si>
    <t>보령 국민체육센터
수영장</t>
  </si>
  <si>
    <t>아산 실내수영장</t>
  </si>
  <si>
    <t>신정호 야외수영장</t>
  </si>
  <si>
    <t>아산시
(신정호사업소)</t>
  </si>
  <si>
    <t>생활체육공원내</t>
  </si>
  <si>
    <t>배미 실내수영장</t>
  </si>
  <si>
    <t>서산국민체육센터수영장</t>
  </si>
  <si>
    <t>강경실내수영장</t>
  </si>
  <si>
    <t>청양국민체육센터수영장</t>
  </si>
  <si>
    <t>종합운동장 농구장</t>
  </si>
  <si>
    <t>어울림터</t>
  </si>
  <si>
    <t>종합운동장
배구, 족구장</t>
  </si>
  <si>
    <t>위탁(당진시스포츠클라이밍협회)</t>
  </si>
  <si>
    <t>2010</t>
  </si>
  <si>
    <t>당진종합운동장내 위치</t>
  </si>
  <si>
    <t>복지타운파크골프장</t>
  </si>
  <si>
    <t>씨름연습장</t>
  </si>
  <si>
    <t>무한천파크골프장</t>
  </si>
  <si>
    <t>청양군 공공시설사업소</t>
  </si>
  <si>
    <t>청양공설운동장내 위치</t>
  </si>
  <si>
    <t>전주시</t>
  </si>
  <si>
    <t>반월동</t>
  </si>
  <si>
    <t>전주월드컵경기장</t>
  </si>
  <si>
    <t>전주시
시설관리공단</t>
  </si>
  <si>
    <t>p.c</t>
  </si>
  <si>
    <t>2,000 lx</t>
  </si>
  <si>
    <t>전주월드컵경기장
(보조경기장)</t>
  </si>
  <si>
    <t>전주덕진체련공원
축구장</t>
  </si>
  <si>
    <t>콘크리트식</t>
  </si>
  <si>
    <t>전주덕진체련공원
풋살경기장</t>
  </si>
  <si>
    <t>2007
2009</t>
  </si>
  <si>
    <t>전주 아중체련공원
축구장</t>
  </si>
  <si>
    <t>전주 아중체련공원
풋살경기장</t>
  </si>
  <si>
    <t>전주종합운동장
축구장</t>
  </si>
  <si>
    <t>완산생활체육공원
축구장</t>
  </si>
  <si>
    <t>가설스텐드</t>
  </si>
  <si>
    <t>철골조립식</t>
  </si>
  <si>
    <t>완산생활체육공원
유소년축구장</t>
  </si>
  <si>
    <t>히딩크드림필드Ⅳ호축구장</t>
  </si>
  <si>
    <t>전라북도</t>
  </si>
  <si>
    <t>군산시</t>
  </si>
  <si>
    <t>어린이교통공원
축구장</t>
  </si>
  <si>
    <t>위탁(군산자전거타기
생활화운동본부)</t>
  </si>
  <si>
    <t>금강공원
축구장</t>
  </si>
  <si>
    <t>생말공원
축구장</t>
  </si>
  <si>
    <t>수송공원
축구장</t>
  </si>
  <si>
    <t>화강석</t>
  </si>
  <si>
    <t>군산국민체육센터
축구장</t>
  </si>
  <si>
    <t>익산시</t>
  </si>
  <si>
    <t>영등시민공원
축구장</t>
  </si>
  <si>
    <t>팔봉3호 근린공원
축구장</t>
  </si>
  <si>
    <t>익산시
(산림공원과)</t>
  </si>
  <si>
    <t>배산체육공원
축구장</t>
  </si>
  <si>
    <t>함열 아사달공원
축구장</t>
  </si>
  <si>
    <t>문화체육센터
축구장</t>
  </si>
  <si>
    <t>수도산 체육공원</t>
  </si>
  <si>
    <t>익산 축구공원 축구장</t>
  </si>
  <si>
    <t>용안 축구장(금강하천)</t>
  </si>
  <si>
    <t>익산시                                      (건설과)</t>
  </si>
  <si>
    <t>중앙체육공원 풋살경기장</t>
  </si>
  <si>
    <t>영등시민공원 풋살경기장</t>
  </si>
  <si>
    <t>배산체육공원 풋살경기장</t>
  </si>
  <si>
    <t>수도산체육공원 풋살경기장</t>
  </si>
  <si>
    <t>함열 돌숲공원 풋살경기장</t>
  </si>
  <si>
    <t>익산시                                          (도시공원과)</t>
  </si>
  <si>
    <t>황등생활체육공원 풋살경기장</t>
  </si>
  <si>
    <t>황등면사무소</t>
  </si>
  <si>
    <t>정읍시</t>
  </si>
  <si>
    <t>신태인 인조잔디보조구장</t>
  </si>
  <si>
    <t>공설운동장
축구장</t>
  </si>
  <si>
    <t>정읍체육공원
축구장</t>
  </si>
  <si>
    <t>칠보 인조잔디축구장</t>
  </si>
  <si>
    <t>신태인잔디축구장</t>
  </si>
  <si>
    <t>정읍 황토현수련원 
풋살경기장</t>
  </si>
  <si>
    <t>신태인풋살경기장</t>
  </si>
  <si>
    <t>정읍 태산선비권역
풋살경기장</t>
  </si>
  <si>
    <t>정읍체육공원 
풋살경기장</t>
  </si>
  <si>
    <t>신태인인조잔디구장</t>
  </si>
  <si>
    <t>남원시</t>
  </si>
  <si>
    <t>남원문화체육센터
잔디운동장</t>
  </si>
  <si>
    <t>왕정자연공원
축구장</t>
  </si>
  <si>
    <t>공원관리센터</t>
  </si>
  <si>
    <t>운봉고원레포츠축구장</t>
  </si>
  <si>
    <t>김제시</t>
  </si>
  <si>
    <t>검산생활체육공원
축구장</t>
  </si>
  <si>
    <t>시민체육공원족구장</t>
  </si>
  <si>
    <t>위탁
(족구협회)</t>
  </si>
  <si>
    <t>검산공원족구장</t>
  </si>
  <si>
    <t>완주군</t>
  </si>
  <si>
    <t>삼례읍 신금리 416-3</t>
  </si>
  <si>
    <t>완주군 공설운동장</t>
  </si>
  <si>
    <t>문화체육
시설관리사업소</t>
  </si>
  <si>
    <t>5명</t>
  </si>
  <si>
    <t>육상단거리트랙</t>
  </si>
  <si>
    <t>고산생활체육공원
축구장</t>
  </si>
  <si>
    <t>소양체련공원
축구장</t>
  </si>
  <si>
    <t>봉동 율소 축구장</t>
  </si>
  <si>
    <t>모악산
다목적 운동장</t>
  </si>
  <si>
    <t>산림공원사업소</t>
  </si>
  <si>
    <t>완주산업단지 중앙공원
축구장</t>
  </si>
  <si>
    <t>공단관리사무소</t>
  </si>
  <si>
    <t>경천면 생활체육공원
축구장</t>
  </si>
  <si>
    <t>운주면 생활체육공원
축구장</t>
  </si>
  <si>
    <t>동상면민운동장</t>
  </si>
  <si>
    <t>둔산공원축구장</t>
  </si>
  <si>
    <t>자연휴양림다목적운동장</t>
  </si>
  <si>
    <t>경천면 운동장축구장</t>
  </si>
  <si>
    <t>경천면</t>
  </si>
  <si>
    <t>삼례수도산근린공원축구장</t>
  </si>
  <si>
    <t>삼례읍</t>
  </si>
  <si>
    <t>봉동근린공원축구장</t>
  </si>
  <si>
    <t>봉동읍</t>
  </si>
  <si>
    <t>화산생활체육공원축구장</t>
  </si>
  <si>
    <t>화산면</t>
  </si>
  <si>
    <t>봉동용암공원 풋살장</t>
  </si>
  <si>
    <t>산업단지사무소</t>
  </si>
  <si>
    <t>구이덕천리 풋살장</t>
  </si>
  <si>
    <t>상관생활체육축구장</t>
  </si>
  <si>
    <t>상관면</t>
  </si>
  <si>
    <t>비봉생활체육축구장</t>
  </si>
  <si>
    <t>비봉면</t>
  </si>
  <si>
    <t>비봉생활체육풋살장</t>
  </si>
  <si>
    <t>상전수변체련공원
축구장</t>
  </si>
  <si>
    <t>P.C</t>
  </si>
  <si>
    <t>정천수변체련공원
축구장</t>
  </si>
  <si>
    <t>안천수변체련공원
축구장</t>
  </si>
  <si>
    <t>주천수변체련공원
축구장</t>
  </si>
  <si>
    <t>성수체련공원
축구장</t>
  </si>
  <si>
    <t>안천 소공원
축구장</t>
  </si>
  <si>
    <t>용담 축구장</t>
  </si>
  <si>
    <t>동향 체련공원 축구장</t>
  </si>
  <si>
    <t>마령 체련공원 축구장</t>
  </si>
  <si>
    <t>무주군</t>
  </si>
  <si>
    <t>무주군 무주읍 당산리1094-4</t>
  </si>
  <si>
    <t>무주등나무운동장</t>
  </si>
  <si>
    <t>무주군 
시설사업소</t>
  </si>
  <si>
    <t>8명</t>
  </si>
  <si>
    <t>토사+콘크리트</t>
  </si>
  <si>
    <t>면생활체육공원
(무풍축구장)</t>
  </si>
  <si>
    <t>면생활체육공원
(설천축구장)</t>
  </si>
  <si>
    <t>면생활체육공원
(적상축구장)</t>
  </si>
  <si>
    <t>면생활체육공원
(안성축구장)</t>
  </si>
  <si>
    <t>면생활체육공원
(부남축구장)</t>
  </si>
  <si>
    <t>장수군</t>
  </si>
  <si>
    <t>월강축구장</t>
  </si>
  <si>
    <t>장계체육공원
축구장</t>
  </si>
  <si>
    <t>의자식+
계단식</t>
  </si>
  <si>
    <t>철콘/
막구조</t>
  </si>
  <si>
    <t>관람석신축</t>
  </si>
  <si>
    <t>유등면 오교리524-135 일대</t>
  </si>
  <si>
    <t>농공단지
축구장</t>
  </si>
  <si>
    <t>15명</t>
  </si>
  <si>
    <t>2002. 12월</t>
  </si>
  <si>
    <t>장수 풋살경기장</t>
  </si>
  <si>
    <t>장수군풋살경기장</t>
  </si>
  <si>
    <t>천천 체육공원
(천천 축구장)</t>
  </si>
  <si>
    <t>신설 : 2015.12.28.</t>
  </si>
  <si>
    <t>번암인조잔디축구장</t>
  </si>
  <si>
    <t>장수</t>
  </si>
  <si>
    <t>임실군</t>
  </si>
  <si>
    <t>사선대 축구장</t>
  </si>
  <si>
    <t>임실군공설운동장
축구장</t>
  </si>
  <si>
    <t>순창군</t>
  </si>
  <si>
    <t>순창생활체육운동장</t>
  </si>
  <si>
    <t>섬진강군민체육공원
축구장</t>
  </si>
  <si>
    <t>다목적풋살경기장</t>
  </si>
  <si>
    <t>고창군</t>
  </si>
  <si>
    <t>생활축구경기장</t>
  </si>
  <si>
    <t>체육청소년사업소</t>
  </si>
  <si>
    <t>성송풋살장</t>
  </si>
  <si>
    <t>고창풋살장</t>
  </si>
  <si>
    <t>해리풋살장</t>
  </si>
  <si>
    <t>부안군</t>
  </si>
  <si>
    <t>스포츠파크 보조축구장</t>
  </si>
  <si>
    <t>줄포만 갯벌체험 축구장</t>
  </si>
  <si>
    <t>부안군 해양수산과</t>
  </si>
  <si>
    <t>쳔연잔디 1</t>
  </si>
  <si>
    <t>부안청림천문대 풋살장</t>
  </si>
  <si>
    <t>새만금국제협력과</t>
  </si>
  <si>
    <t>전주종합경기장
야구장</t>
  </si>
  <si>
    <t>(내)의자식(외)계단식</t>
  </si>
  <si>
    <t>콘크리트(라멘,세멘)</t>
  </si>
  <si>
    <t>1000 lx</t>
  </si>
  <si>
    <t>효자야구장</t>
  </si>
  <si>
    <t>금강공원1야구장</t>
  </si>
  <si>
    <t>사정동 164-1</t>
  </si>
  <si>
    <t>군산 월명 종합경기장
야구장</t>
  </si>
  <si>
    <t>체육시설관리과(452-2924)</t>
  </si>
  <si>
    <t>시설관리사무소</t>
  </si>
  <si>
    <t>690-3980 lx</t>
  </si>
  <si>
    <t>금강공원
리틀야구장</t>
  </si>
  <si>
    <t>익산야구장(잔디구장)</t>
  </si>
  <si>
    <t>익산야구장(흙구장)</t>
  </si>
  <si>
    <t>익산시                     (건강체육과)</t>
  </si>
  <si>
    <t>용안 야구장</t>
  </si>
  <si>
    <t>요천야구장</t>
  </si>
  <si>
    <t>남원시
(교육체육과)</t>
  </si>
  <si>
    <t>광역매립장 체육공원
야구장(1)</t>
  </si>
  <si>
    <t>1루:86
3루:91</t>
  </si>
  <si>
    <t>광역매립장 체육공원
야구장(2)</t>
  </si>
  <si>
    <t>스파랜드야구장</t>
  </si>
  <si>
    <t>섬진강생활체육공원 야구장</t>
  </si>
  <si>
    <t>성수야구장</t>
  </si>
  <si>
    <t>장수공설운동장 야구장</t>
  </si>
  <si>
    <t>생활야구경기장</t>
  </si>
  <si>
    <t>덕진체련공원
테니스장</t>
  </si>
  <si>
    <t>전주시시설관리공단</t>
  </si>
  <si>
    <t>인조잔디10</t>
  </si>
  <si>
    <t>1991
2006</t>
  </si>
  <si>
    <t>완산생활체육공원
테니스장</t>
  </si>
  <si>
    <t>클레이  6
케미컬  6</t>
  </si>
  <si>
    <t>3942
3,601</t>
  </si>
  <si>
    <t>완산생활체육공원
전주실내테니스장</t>
  </si>
  <si>
    <t>군산월명종합경기장          테니스장</t>
  </si>
  <si>
    <t>32명</t>
  </si>
  <si>
    <t xml:space="preserve">인조잔디 5
우 레 탄  5 </t>
  </si>
  <si>
    <t>금동 9-1</t>
  </si>
  <si>
    <t>월명공원
테니스장</t>
  </si>
  <si>
    <t>군산시테니스협회(467-0119)</t>
  </si>
  <si>
    <t>위탁
(군산시테니스협회)</t>
  </si>
  <si>
    <t>1명</t>
  </si>
  <si>
    <t>생말공원 테니스장</t>
  </si>
  <si>
    <t>군산국민체육센터
 테니스장</t>
  </si>
  <si>
    <t>중앙체육공원
테니스장</t>
  </si>
  <si>
    <t>위탁
(익산시테니스협회)</t>
  </si>
  <si>
    <t>황등생활체육공원
테니스장</t>
  </si>
  <si>
    <t>세미앙투카</t>
  </si>
  <si>
    <t>배산체육공원
테니스장</t>
  </si>
  <si>
    <t>팔봉3호근린공원
테니스장</t>
  </si>
  <si>
    <t>문화체육센터
테니스장</t>
  </si>
  <si>
    <t>위탁
(익산시체육회)</t>
  </si>
  <si>
    <t>금마다목적체육관 테니스장</t>
  </si>
  <si>
    <t>함열올림픽 스포츠센터
테니스장</t>
  </si>
  <si>
    <t>익산시                                              (국민생활관 사업소)</t>
  </si>
  <si>
    <t>여산 테니스장</t>
  </si>
  <si>
    <t>여산면사무소</t>
  </si>
  <si>
    <t>정읍체육공원
테니스장</t>
  </si>
  <si>
    <t>클레이6
리바운드2</t>
  </si>
  <si>
    <t>신태인테니스장</t>
  </si>
  <si>
    <t>여성문화센터
테니스장</t>
  </si>
  <si>
    <t>여성문화센터</t>
  </si>
  <si>
    <t>농공단지
테니스장</t>
  </si>
  <si>
    <t>육면 테니스장</t>
  </si>
  <si>
    <t>왕정자연공원
테니스장</t>
  </si>
  <si>
    <t>운봉서림공원
테니스장</t>
  </si>
  <si>
    <t>춘향골다목적구장</t>
  </si>
  <si>
    <t>검산동</t>
  </si>
  <si>
    <t>검산체육공원
테니스장</t>
  </si>
  <si>
    <t>문화체육시설관리사업소(540-3533)</t>
  </si>
  <si>
    <t>www.egimje.net</t>
  </si>
  <si>
    <t>인조잔디5</t>
  </si>
  <si>
    <t>47백만원</t>
  </si>
  <si>
    <t>완주산업단지
테니스장</t>
  </si>
  <si>
    <t xml:space="preserve">완주군 </t>
  </si>
  <si>
    <t>완주산업단지
제2테니스장</t>
  </si>
  <si>
    <t>진안공설운동장
테니스장</t>
  </si>
  <si>
    <t>용담 테니스장</t>
  </si>
  <si>
    <t>안천 테니스장</t>
  </si>
  <si>
    <t>탄성재</t>
  </si>
  <si>
    <t>동향 테니스장</t>
  </si>
  <si>
    <t>백운 테니스장</t>
  </si>
  <si>
    <t>정천 테니스장</t>
  </si>
  <si>
    <t>상전 테니스장</t>
  </si>
  <si>
    <t>무주군 무주읍 당산리</t>
  </si>
  <si>
    <t>반딧불 체육관
테니스장</t>
  </si>
  <si>
    <t>시설관리담당(063-320-2581)</t>
  </si>
  <si>
    <t>www.muju.org</t>
  </si>
  <si>
    <t>공사중</t>
  </si>
  <si>
    <t>면생활체육공원
(무풍테니스장)</t>
  </si>
  <si>
    <t>리바운드
에이스</t>
  </si>
  <si>
    <t>면생활체육공원
(설천테니스장)</t>
  </si>
  <si>
    <t>데코탑</t>
  </si>
  <si>
    <t>면생활체육공원
(적상테니스장)</t>
  </si>
  <si>
    <t>면생활체육공원
(안성테니스장)</t>
  </si>
  <si>
    <t>무주읍 테니스장</t>
  </si>
  <si>
    <t>면생활체육공원
(부남테니스장)</t>
  </si>
  <si>
    <t>하드코트1,
인조잔디1, 
클레이3</t>
  </si>
  <si>
    <t>장수읍 장수리 412-1</t>
  </si>
  <si>
    <t>장수공설운동장
테니스장</t>
  </si>
  <si>
    <t>장수군테니스협회</t>
  </si>
  <si>
    <t>인조잔디  2
클레이  3</t>
  </si>
  <si>
    <t>장계체육공원
테니스장</t>
  </si>
  <si>
    <t>천천면 
전천후 테니스장</t>
  </si>
  <si>
    <t>산서 동화 테니스장</t>
  </si>
  <si>
    <t>번암체육공원조성</t>
  </si>
  <si>
    <t>임실군공설운동장
테니스장</t>
  </si>
  <si>
    <t>순창읍 백산리 산20번지</t>
  </si>
  <si>
    <t>사선대 테니스장</t>
  </si>
  <si>
    <t>마사토4</t>
  </si>
  <si>
    <t>80 lx</t>
  </si>
  <si>
    <t>5백만원</t>
  </si>
  <si>
    <t>순창 공공테니스장</t>
  </si>
  <si>
    <t>공설운동장
야외테니스장</t>
  </si>
  <si>
    <t>하드
앙투가 4</t>
  </si>
  <si>
    <t>공설운동장
다목적구장</t>
  </si>
  <si>
    <t>공설운동장
실내다목적(돔)구장</t>
  </si>
  <si>
    <t>월암리 349</t>
  </si>
  <si>
    <t>고창공설운동장
테니스장</t>
  </si>
  <si>
    <t>고창군시설관리사업소</t>
  </si>
  <si>
    <t>http:www.gochang.jeonbuk/</t>
  </si>
  <si>
    <t>60명</t>
  </si>
  <si>
    <t>월산동네체육시설 테니스장</t>
  </si>
  <si>
    <t>부안 공설 테니스장</t>
  </si>
  <si>
    <t>수송공원씨름장</t>
  </si>
  <si>
    <t>월명씨름장</t>
  </si>
  <si>
    <t>14×14m</t>
  </si>
  <si>
    <t>정읍생활체육공원
씨름장</t>
  </si>
  <si>
    <t>정읍시 
시설관리사업소</t>
  </si>
  <si>
    <t>14×16m</t>
  </si>
  <si>
    <t>진안공설운동장
씨름장</t>
  </si>
  <si>
    <t>지름10m</t>
  </si>
  <si>
    <t>노면</t>
  </si>
  <si>
    <t>공설운동장에 
포함</t>
  </si>
  <si>
    <t>장수씨름훈련장</t>
  </si>
  <si>
    <t>임실군공설운동장
씨름장</t>
  </si>
  <si>
    <t>지름 8m</t>
  </si>
  <si>
    <t>고창군공설운동장
씨름장</t>
  </si>
  <si>
    <t>10m</t>
  </si>
  <si>
    <t>부안 씨름장</t>
  </si>
  <si>
    <t>문화체육시설
사업소</t>
  </si>
  <si>
    <t>부안스포츠파크
내 위치</t>
  </si>
  <si>
    <t>실내다목적구장</t>
  </si>
  <si>
    <t>순창 실내다목적구장</t>
  </si>
  <si>
    <t>테니스,정구,족구</t>
  </si>
  <si>
    <t>전라북도 도립 장애인
종합복지관 체육관</t>
  </si>
  <si>
    <t>위탁
(전북장애인복지회)</t>
  </si>
  <si>
    <t>23×35×10m</t>
  </si>
  <si>
    <t>체련공원
배드민턴장</t>
  </si>
  <si>
    <t>전주시설관리공단</t>
  </si>
  <si>
    <t>군산실내배드민턴장</t>
  </si>
  <si>
    <t>체육진흥과</t>
  </si>
  <si>
    <t>배드민턴장15면</t>
  </si>
  <si>
    <t>함열올림픽스포츠센터</t>
  </si>
  <si>
    <t>익산시
(체육진흥과)</t>
  </si>
  <si>
    <t>15×28×15m</t>
  </si>
  <si>
    <t>25m×17m
15m×8m</t>
  </si>
  <si>
    <t>18억</t>
  </si>
  <si>
    <t>45억</t>
  </si>
  <si>
    <t>에어로빅장,테니스장,
롤러스케이트장</t>
  </si>
  <si>
    <t>올림픽기념국민생활관</t>
  </si>
  <si>
    <t>배드민턴,탁구,
검도</t>
  </si>
  <si>
    <t>올림픽기금잉여금</t>
  </si>
  <si>
    <t>웅포문화체육센터</t>
  </si>
  <si>
    <t>14×28×13m</t>
  </si>
  <si>
    <t>배드민턴,배구,
족구</t>
  </si>
  <si>
    <t>다목적운동장
주민생활시설</t>
  </si>
  <si>
    <t>250 lx</t>
  </si>
  <si>
    <t>황등생활체육공원
체육관</t>
  </si>
  <si>
    <t>15×31×8m</t>
  </si>
  <si>
    <t>다목적운동장</t>
  </si>
  <si>
    <t>낭산생활체육공원
체육관</t>
  </si>
  <si>
    <t>19×21×8m</t>
  </si>
  <si>
    <t>모현도서관체육관</t>
  </si>
  <si>
    <t>관람실</t>
  </si>
  <si>
    <t>태인복합체육회관</t>
  </si>
  <si>
    <t>태인면</t>
  </si>
  <si>
    <t>28×36m</t>
  </si>
  <si>
    <t>옹동전통문화생활관</t>
  </si>
  <si>
    <t>28×16.5m</t>
  </si>
  <si>
    <t>18×32×18m</t>
  </si>
  <si>
    <t>잔디운동장
게이트볼장</t>
  </si>
  <si>
    <t>춘향골 체육관</t>
  </si>
  <si>
    <t>53×31×20m</t>
  </si>
  <si>
    <t>17×32×11m</t>
  </si>
  <si>
    <t>1200 lx</t>
  </si>
  <si>
    <t>25m×12.5m
10m×4m</t>
  </si>
  <si>
    <t>36×21×12m</t>
  </si>
  <si>
    <t>25m×11m
10m×4m</t>
  </si>
  <si>
    <t>예체문화관</t>
  </si>
  <si>
    <t>무주군
시설사업소</t>
  </si>
  <si>
    <t>배드민턴,탁구,
유도,복싱</t>
  </si>
  <si>
    <t>무주국민체육센터</t>
  </si>
  <si>
    <t>철근콘크리트
철골트러스</t>
  </si>
  <si>
    <t>36×44m</t>
  </si>
  <si>
    <t>관람실, 수련실, 사무실 등</t>
  </si>
  <si>
    <t>안성문화체육관</t>
  </si>
  <si>
    <t>32×20m</t>
  </si>
  <si>
    <t>무대, 탈의실, 샤워실 등</t>
  </si>
  <si>
    <t>장수 한누리
생활체육관</t>
  </si>
  <si>
    <t>37.6×27.8</t>
  </si>
  <si>
    <t>농구,배구,족구,
배드민턴,탁구</t>
  </si>
  <si>
    <t>장계 생활체육관</t>
  </si>
  <si>
    <t>15.2×15</t>
  </si>
  <si>
    <t>장수 국민체육센터</t>
  </si>
  <si>
    <t>25×31.5</t>
  </si>
  <si>
    <t>에어로빅,
체력측정실</t>
  </si>
  <si>
    <t>계북 열린체육관</t>
  </si>
  <si>
    <t>27×18</t>
  </si>
  <si>
    <t>산서다목적체육관</t>
  </si>
  <si>
    <t>13.5×10</t>
  </si>
  <si>
    <t>배구,탁구</t>
  </si>
  <si>
    <t>번암 봉화체육관</t>
  </si>
  <si>
    <t>31.2×20</t>
  </si>
  <si>
    <t>신축</t>
  </si>
  <si>
    <t>47×35</t>
  </si>
  <si>
    <t>테니스,탁구,배드민턴,족구,배구</t>
  </si>
  <si>
    <t>공연무대,동호인실,탁구장,샤워실, 화장실</t>
  </si>
  <si>
    <t>임실군 군민회관
체육관</t>
  </si>
  <si>
    <t>24mⅹ36mⅹ13m</t>
  </si>
  <si>
    <t>배구,배드민턴,
탁구</t>
  </si>
  <si>
    <t>27mⅹ10m
(5레인)</t>
  </si>
  <si>
    <t>순창 농어촌
복합체육시설</t>
  </si>
  <si>
    <t>순창공설운동장
실내족구장</t>
  </si>
  <si>
    <t>19.8ⅹ19.7ⅹ6.6m</t>
  </si>
  <si>
    <t>족구,배드민턴</t>
  </si>
  <si>
    <t>적성면 실내다목적구장</t>
  </si>
  <si>
    <t>20×25m</t>
  </si>
  <si>
    <t>베드민턴</t>
  </si>
  <si>
    <t>인계면 체육관</t>
  </si>
  <si>
    <t>23×17m</t>
  </si>
  <si>
    <t>복흥면 체육관</t>
  </si>
  <si>
    <t>20×32m</t>
  </si>
  <si>
    <t>고창 문화체육센터</t>
  </si>
  <si>
    <t>22×36×16m</t>
  </si>
  <si>
    <t>220</t>
  </si>
  <si>
    <t>주민생활시설
잔디운동장</t>
  </si>
  <si>
    <t>450 lx</t>
  </si>
  <si>
    <t>잔디운동장</t>
  </si>
  <si>
    <t>성송체육회관
체육관</t>
  </si>
  <si>
    <t>20×34×12m</t>
  </si>
  <si>
    <t>공음 실내체육관</t>
  </si>
  <si>
    <t>19×31.5×14.9m</t>
  </si>
  <si>
    <t>준비실, 샤워실,
화장실</t>
  </si>
  <si>
    <t>상하 실내체육관</t>
  </si>
  <si>
    <t>57.15×26×12.8m</t>
  </si>
  <si>
    <t>배구,농구,풋살
배드민턴,탁구</t>
  </si>
  <si>
    <t>심원면국민체육센터</t>
  </si>
  <si>
    <t>33×22.5×12.8</t>
  </si>
  <si>
    <t>배구,농구,족구
배드민턴,탁구</t>
  </si>
  <si>
    <t>무장 체육문화센터</t>
  </si>
  <si>
    <t>35*18</t>
  </si>
  <si>
    <t>송천 실내게이트볼장</t>
  </si>
  <si>
    <t>22×15m</t>
  </si>
  <si>
    <t>완산생활체련공원
게이트볼장</t>
  </si>
  <si>
    <t>월명 게이트볼장</t>
  </si>
  <si>
    <t>임피 전천후게이트볼장</t>
  </si>
  <si>
    <t>나포 전천후게이트볼장</t>
  </si>
  <si>
    <t>성산 전천후게이트볼장</t>
  </si>
  <si>
    <t>24.1×18.3m</t>
  </si>
  <si>
    <t>창고,화장실</t>
  </si>
  <si>
    <t>옥구 게이트볼장</t>
  </si>
  <si>
    <t>노인종합복지관 
실내게이트볼장</t>
  </si>
  <si>
    <t>노인종합복지관</t>
  </si>
  <si>
    <t>대야 게이트볼장</t>
  </si>
  <si>
    <t>22×14m</t>
  </si>
  <si>
    <t>대야 게이트볼장
(국민체육센터)</t>
  </si>
  <si>
    <t xml:space="preserve">원주곡 게이트볼장 </t>
  </si>
  <si>
    <t>한국농어촌공사</t>
  </si>
  <si>
    <t>임피 월하리 서황게이트볼장</t>
  </si>
  <si>
    <t>함열 실내게이트볼장</t>
  </si>
  <si>
    <t>함열읍</t>
  </si>
  <si>
    <t>창고,화장실
사무실등</t>
  </si>
  <si>
    <t>함라신등리실내게이트볼장</t>
  </si>
  <si>
    <t>함라게이트볼협회</t>
  </si>
  <si>
    <t>용안 실내게이트볼장</t>
  </si>
  <si>
    <t>용안게이트볼협회</t>
  </si>
  <si>
    <t>오산 실내게이트볼장</t>
  </si>
  <si>
    <t>오산게이트볼협회</t>
  </si>
  <si>
    <t>웅포 실내게이트볼장</t>
  </si>
  <si>
    <t>웅포게이트볼협회</t>
  </si>
  <si>
    <t>성당 실내게이트볼장</t>
  </si>
  <si>
    <t>성당게이트볼협회</t>
  </si>
  <si>
    <t>여산 실내게이트볼장</t>
  </si>
  <si>
    <t>여산게이트볼협회</t>
  </si>
  <si>
    <t>황등 황등리 실내게이트볼장</t>
  </si>
  <si>
    <t>함라 함열리 실내게이트볼장</t>
  </si>
  <si>
    <t>배산실내체육관 게이트볼장</t>
  </si>
  <si>
    <t>용동 실내게이트볼장</t>
  </si>
  <si>
    <t>용동면사무소</t>
  </si>
  <si>
    <t>금마 실내게이트볼장</t>
  </si>
  <si>
    <t>금마면</t>
  </si>
  <si>
    <t>수성 전천후게이트볼장</t>
  </si>
  <si>
    <t>27×21m</t>
  </si>
  <si>
    <t>고부 전천후게이트볼장</t>
  </si>
  <si>
    <t>태인 전천후게이트볼장</t>
  </si>
  <si>
    <t>덕천 전천후게이트볼장</t>
  </si>
  <si>
    <t>19.2×18.4m</t>
  </si>
  <si>
    <t>신태인 전천후게이트볼장</t>
  </si>
  <si>
    <t>44.8×18.5m</t>
  </si>
  <si>
    <t>영원 전천후게이트볼장</t>
  </si>
  <si>
    <t>23.5×19m</t>
  </si>
  <si>
    <t>칠보 전천후게이트볼장</t>
  </si>
  <si>
    <t>산내 전천후게이트볼장</t>
  </si>
  <si>
    <t>이평 전천후게이트볼장</t>
  </si>
  <si>
    <t>소성 전천후게이트볼장</t>
  </si>
  <si>
    <t>24×18m</t>
  </si>
  <si>
    <t>금붕 전전천후게이트볼장</t>
  </si>
  <si>
    <t>44×31.55</t>
  </si>
  <si>
    <t>정읍체육공원
실내게이트볼장</t>
  </si>
  <si>
    <t>27×21(2면)</t>
  </si>
  <si>
    <t>입암 전천후게이트볼장</t>
  </si>
  <si>
    <t>감곡 전천후게이트볼장</t>
  </si>
  <si>
    <t>망제동전천후게이트볼장</t>
  </si>
  <si>
    <t>인월 전천후게이트볼장</t>
  </si>
  <si>
    <t>15×20×5.6m</t>
  </si>
  <si>
    <t>송동 전천후게이트볼장</t>
  </si>
  <si>
    <t>왕정 전천후게이트볼장</t>
  </si>
  <si>
    <t>노암 전천후게이트볼장</t>
  </si>
  <si>
    <t>검산 게이트볼장</t>
  </si>
  <si>
    <t>15×20(1면)</t>
  </si>
  <si>
    <t>김제 지평선 게이트볼장</t>
  </si>
  <si>
    <t>15×20(2면)</t>
  </si>
  <si>
    <t>삼례 전천후게이트볼장</t>
  </si>
  <si>
    <t>봉동 복지관
게이트볼장</t>
  </si>
  <si>
    <t>화산 게이트볼장</t>
  </si>
  <si>
    <t>화장실,샤워실
사무실</t>
  </si>
  <si>
    <t>둔산 게이트볼장</t>
  </si>
  <si>
    <t>고산 게이트볼장</t>
  </si>
  <si>
    <t>완주게이트볼장</t>
  </si>
  <si>
    <t>23×18</t>
  </si>
  <si>
    <t>사무실,화장실
기계실</t>
  </si>
  <si>
    <t>진안 전천후게이트볼장</t>
  </si>
  <si>
    <t>완주군 240-4585</t>
  </si>
  <si>
    <t>한내클럽(배드민턴)</t>
  </si>
  <si>
    <t>23.5×18.5×7.9m</t>
  </si>
  <si>
    <t>사무실,화장실
주민편의시설</t>
  </si>
  <si>
    <t>정천 전천후게이트볼장</t>
  </si>
  <si>
    <t>19.8×23×6.3m</t>
  </si>
  <si>
    <t>동향 전천후게이트볼장</t>
  </si>
  <si>
    <t>19.8×25×6.3m</t>
  </si>
  <si>
    <t>사무실,화장실
샤워실</t>
  </si>
  <si>
    <t>성수 전천후게이트볼장</t>
  </si>
  <si>
    <t>19.8×24×6.3m</t>
  </si>
  <si>
    <t>부귀 전천후게이트볼장</t>
  </si>
  <si>
    <t>용담 전천후게이트볼장</t>
  </si>
  <si>
    <t>안천 전천후게이트볼장</t>
  </si>
  <si>
    <t>상전 전천후게이트볼장</t>
  </si>
  <si>
    <t>마령 전천후게이트볼장</t>
  </si>
  <si>
    <t>주천 전천후게이트볼장</t>
  </si>
  <si>
    <t>동향 체련공원 게이트볼장</t>
  </si>
  <si>
    <t>18.7×24.5×7.0m</t>
  </si>
  <si>
    <t>부귀 황금리 전전후 게이트볼장</t>
  </si>
  <si>
    <t>19.7×24.8×7.0m</t>
  </si>
  <si>
    <t>진안 주공2차 전천후게이트볼장</t>
  </si>
  <si>
    <t>18.8×25×6.15m</t>
  </si>
  <si>
    <t>반딧불체육관
게이트볼장</t>
  </si>
  <si>
    <t>주민편의시설
화장실,사무실</t>
  </si>
  <si>
    <t>면생활체육공원
(무풍게이트볼장)</t>
  </si>
  <si>
    <t>면생활체육공원
(설천게이트볼장)</t>
  </si>
  <si>
    <t>면생활체육공원
(적상게이트볼장)</t>
  </si>
  <si>
    <t>면생활체육공원
(안성게이트볼장)</t>
  </si>
  <si>
    <t>부남 게이트볼장</t>
  </si>
  <si>
    <t>안성체육회관(게이트볼장)</t>
  </si>
  <si>
    <t>주민편의시설
화장실, 사무실</t>
  </si>
  <si>
    <t>무주게이트볼장</t>
  </si>
  <si>
    <t>장수 게이트볼장</t>
  </si>
  <si>
    <t>산서 게이트볼장</t>
  </si>
  <si>
    <t>번암 게이트볼장</t>
  </si>
  <si>
    <t>장계 게이트볼장</t>
  </si>
  <si>
    <t>천천 게이트볼장</t>
  </si>
  <si>
    <t>계남 게이트볼장</t>
  </si>
  <si>
    <t>계북 게이트볼장</t>
  </si>
  <si>
    <t>임실 전천후게이트볼장</t>
  </si>
  <si>
    <t>신평 전천후게이트볼장</t>
  </si>
  <si>
    <t>문화체육시설관리사업소(840-3785)</t>
  </si>
  <si>
    <t>청웅 전천후게이트볼장</t>
  </si>
  <si>
    <t>문화체육시설관리사업소(840-3558)</t>
  </si>
  <si>
    <t>20명</t>
  </si>
  <si>
    <t>23mⅹ18m</t>
  </si>
  <si>
    <t>수영장 별도기재</t>
  </si>
  <si>
    <t>삼계 전천후게이트볼장</t>
  </si>
  <si>
    <t>문화체육시설관리사업소(850-3558)</t>
  </si>
  <si>
    <t>21.6mⅹ18.1m</t>
  </si>
  <si>
    <t>운동장</t>
  </si>
  <si>
    <t>150㎡</t>
  </si>
  <si>
    <t>남원 직장축구팀</t>
  </si>
  <si>
    <t>19mⅹ13m</t>
  </si>
  <si>
    <t>잔디구장(100*75)</t>
  </si>
  <si>
    <t>토사(22*17)</t>
  </si>
  <si>
    <t>관촌 전천후게이트볼장</t>
  </si>
  <si>
    <t>지사 전천후게이트볼장</t>
  </si>
  <si>
    <t>신덕 전천후게이트볼장</t>
  </si>
  <si>
    <t>덕치 전천후게이트볼장</t>
  </si>
  <si>
    <t>강진 전천후게이트볼장</t>
  </si>
  <si>
    <t>오수 전천후게이트볼장</t>
  </si>
  <si>
    <t>22mⅹ17m</t>
  </si>
  <si>
    <t>쌍치 전천후게이트볼장</t>
  </si>
  <si>
    <t>19.8ⅹ24ⅹ6.3m</t>
  </si>
  <si>
    <t>복흥 전천후게이트볼장</t>
  </si>
  <si>
    <t>19.8ⅹ25ⅹ6.4m</t>
  </si>
  <si>
    <t>유등 전천후게이트볼장</t>
  </si>
  <si>
    <t>22ⅹ17m</t>
  </si>
  <si>
    <t>동계 전천후게이트볼장</t>
  </si>
  <si>
    <t>25.4ⅹ16.4m</t>
  </si>
  <si>
    <t>구림 전천후게이트볼장</t>
  </si>
  <si>
    <t>20mⅹ25m</t>
  </si>
  <si>
    <t>순창 게이트볼장</t>
  </si>
  <si>
    <t>오산 전천후게이트볼장</t>
  </si>
  <si>
    <t>게이터볼</t>
  </si>
  <si>
    <t>순창 순화게이트볼장</t>
  </si>
  <si>
    <t>고수 전천후게이트볼장</t>
  </si>
  <si>
    <t>고창 전천후게이트볼장 1</t>
  </si>
  <si>
    <t>고창 전천후게이트볼장 2</t>
  </si>
  <si>
    <t>대산 전천후게이트볼장</t>
  </si>
  <si>
    <t>대산 전천후게이트볼장1</t>
  </si>
  <si>
    <t>부안 전천후게이트볼장</t>
  </si>
  <si>
    <t>아산 전천후게이트볼장</t>
  </si>
  <si>
    <t>무장 전천후게이트볼장</t>
  </si>
  <si>
    <t>칠암 전천후게이트볼장</t>
  </si>
  <si>
    <t>23×17.5m</t>
  </si>
  <si>
    <t>상하 전천후게이트볼장</t>
  </si>
  <si>
    <t>23×18.5m</t>
  </si>
  <si>
    <t>해리 전천후게이트볼장</t>
  </si>
  <si>
    <t>22.7×16.7m</t>
  </si>
  <si>
    <t>성송 전천후게이트볼장</t>
  </si>
  <si>
    <t>23.3×17.3m</t>
  </si>
  <si>
    <t>심원 전천후게이트볼장</t>
  </si>
  <si>
    <t>휴게실,화장실</t>
  </si>
  <si>
    <t>성내 전천후게이트볼장</t>
  </si>
  <si>
    <t>신림 전천후게이트볼장</t>
  </si>
  <si>
    <t>공음예전게이트볼장</t>
  </si>
  <si>
    <t>고창게이트볼장3</t>
  </si>
  <si>
    <t>43×42m</t>
  </si>
  <si>
    <t>아산게이트볼장1</t>
  </si>
  <si>
    <t>24×20m</t>
  </si>
  <si>
    <t>흥덕 게이트볼장</t>
  </si>
  <si>
    <t>24×22m</t>
  </si>
  <si>
    <t>흥덕 게이트볼장1</t>
  </si>
  <si>
    <t>24×17m</t>
  </si>
  <si>
    <t>주산 게이트볼장</t>
  </si>
  <si>
    <t>사무실,샤워실</t>
  </si>
  <si>
    <t>행안 게이트볼장</t>
  </si>
  <si>
    <t>계화 게이트볼장</t>
  </si>
  <si>
    <t>보안 게이트볼장</t>
  </si>
  <si>
    <t>변산 게이트볼장</t>
  </si>
  <si>
    <t>진서 게이트볼장</t>
  </si>
  <si>
    <t>상서 게이트볼장</t>
  </si>
  <si>
    <t>하서 게이트볼장</t>
  </si>
  <si>
    <t>줄포게이트볼장</t>
  </si>
  <si>
    <t>사무실,샤워장</t>
  </si>
  <si>
    <t>동진게이트볼장</t>
  </si>
  <si>
    <t>백산게이트볼장</t>
  </si>
  <si>
    <t>진남정</t>
  </si>
  <si>
    <t>송백정(855-5841)</t>
  </si>
  <si>
    <t>위탁
(군산시궁도협회)</t>
  </si>
  <si>
    <t>송백정</t>
  </si>
  <si>
    <t>위탁
(송백궁도회)</t>
  </si>
  <si>
    <t>필야정</t>
  </si>
  <si>
    <t>문화관광과(063-620-6254)</t>
  </si>
  <si>
    <t>105,739천원</t>
  </si>
  <si>
    <t>황산정</t>
  </si>
  <si>
    <t>홍심정</t>
  </si>
  <si>
    <t>문화공보담당관실(540-3274)</t>
  </si>
  <si>
    <t>금만정</t>
  </si>
  <si>
    <t>진안생활체육공원
국궁장</t>
  </si>
  <si>
    <t>벽계정</t>
  </si>
  <si>
    <t>벽계정(350-2316)</t>
  </si>
  <si>
    <t>위탁
(벽계궁도회)</t>
  </si>
  <si>
    <t>관리소 1동</t>
  </si>
  <si>
    <t>백화정</t>
  </si>
  <si>
    <t>gochang.jeonbuk.kr/</t>
  </si>
  <si>
    <t>임실 국궁장</t>
  </si>
  <si>
    <t>위탁(임실 군자정)</t>
  </si>
  <si>
    <t>육일정</t>
  </si>
  <si>
    <t>순창군궁도협회(063-653-3137)</t>
  </si>
  <si>
    <t>위탁
(순창군궁도협회)</t>
  </si>
  <si>
    <t>모양정</t>
  </si>
  <si>
    <t xml:space="preserve">초파정 </t>
  </si>
  <si>
    <t>장사정</t>
  </si>
  <si>
    <t>부안스포츠파크궁도장</t>
  </si>
  <si>
    <t>유달경기장</t>
  </si>
  <si>
    <t>목포시 문화체육시설관리사업소
(061-270-8369)</t>
  </si>
  <si>
    <t>www.mokpo.go.kr:2002/sports/index.html</t>
  </si>
  <si>
    <t>전남,목포육상연맹</t>
  </si>
  <si>
    <t>검도체육관</t>
  </si>
  <si>
    <t>조립식경량철골조 1동</t>
  </si>
  <si>
    <t>진남경기장</t>
  </si>
  <si>
    <t>시전동109번지</t>
  </si>
  <si>
    <t>망마경기장</t>
  </si>
  <si>
    <t>육상경기
준비 운동장</t>
  </si>
  <si>
    <t>순천시</t>
  </si>
  <si>
    <t>연향동 771</t>
  </si>
  <si>
    <t>팔마종합운동장</t>
  </si>
  <si>
    <t>순천시체육시설관리사무소</t>
  </si>
  <si>
    <t>순천육상팀</t>
  </si>
  <si>
    <t>나주시</t>
  </si>
  <si>
    <t xml:space="preserve">나주시 종합운동장 </t>
  </si>
  <si>
    <t>빛가람혁신도시
체육공원1호</t>
  </si>
  <si>
    <t>광양시</t>
  </si>
  <si>
    <t>광양읍 구산리 299</t>
  </si>
  <si>
    <t>광양시 공설운동장</t>
  </si>
  <si>
    <t>광양시 문체사업소</t>
  </si>
  <si>
    <t>담양군</t>
  </si>
  <si>
    <t>담양읍객사리2-1</t>
  </si>
  <si>
    <t>추성경기장</t>
  </si>
  <si>
    <t>담양군 383-5764</t>
  </si>
  <si>
    <t>담양군민</t>
  </si>
  <si>
    <t>조명3</t>
  </si>
  <si>
    <t>담양군테니스협회</t>
  </si>
  <si>
    <t>구례군</t>
  </si>
  <si>
    <t>구례공설운동장</t>
  </si>
  <si>
    <t>고흥군</t>
  </si>
  <si>
    <t>고흥읍 호형리 991번지</t>
  </si>
  <si>
    <t>고흥공설운동장</t>
  </si>
  <si>
    <t>고흥군 종합문회회관(830-5517)</t>
  </si>
  <si>
    <t>군민, 전지훈련팀 등</t>
  </si>
  <si>
    <t>보성군</t>
  </si>
  <si>
    <t>보성읍 보성리 338</t>
  </si>
  <si>
    <t>보성공설운동장</t>
  </si>
  <si>
    <t>주민자치과</t>
  </si>
  <si>
    <t>체육동호인</t>
  </si>
  <si>
    <t>벌교생태공원
운동장</t>
  </si>
  <si>
    <t>화순군</t>
  </si>
  <si>
    <t>화순읍 대리 501-6</t>
  </si>
  <si>
    <t>화순공설운동장</t>
  </si>
  <si>
    <t>화순군청 문화관광과</t>
  </si>
  <si>
    <t>화순군 체육회</t>
  </si>
  <si>
    <t>크레이, 조명탑2,관리실</t>
  </si>
  <si>
    <t>화순군 테니스협회</t>
  </si>
  <si>
    <t>장흥군</t>
  </si>
  <si>
    <t xml:space="preserve"> 장흥읍충열리63-3번지</t>
  </si>
  <si>
    <t>장흥군 공설운동장</t>
  </si>
  <si>
    <t>체육시설물 관리사무실</t>
  </si>
  <si>
    <t>강진군</t>
  </si>
  <si>
    <t>교촌리210</t>
  </si>
  <si>
    <t>강진종합운동장</t>
  </si>
  <si>
    <t>조명탑,관리실,관중석</t>
  </si>
  <si>
    <t>강진군테니스협회</t>
  </si>
  <si>
    <t>영암군</t>
  </si>
  <si>
    <t>영암군 영암읍 역리126</t>
  </si>
  <si>
    <t>영암공설운동장</t>
  </si>
  <si>
    <t>체육관리사무소</t>
  </si>
  <si>
    <t>1988
(2007)</t>
  </si>
  <si>
    <t>990
(2,168)</t>
  </si>
  <si>
    <t>무안군</t>
  </si>
  <si>
    <t>무안스포츠파크
운동장</t>
  </si>
  <si>
    <t>함평군</t>
  </si>
  <si>
    <t>대동면 향교리 147</t>
  </si>
  <si>
    <t>함평군 공설운동장</t>
  </si>
  <si>
    <t>문화관광과(320-3396)</t>
  </si>
  <si>
    <t>함평군민</t>
  </si>
  <si>
    <t>영광군</t>
  </si>
  <si>
    <t>영광읍 단주리 233</t>
  </si>
  <si>
    <t>영광군 종합운동장</t>
  </si>
  <si>
    <t>영광군청 문화관광과</t>
  </si>
  <si>
    <t xml:space="preserve">몬도 </t>
  </si>
  <si>
    <t>영광군 종합운동장
보조구장</t>
  </si>
  <si>
    <t>장성군</t>
  </si>
  <si>
    <t>기산리 384-1</t>
  </si>
  <si>
    <t>장성군 공설운동장</t>
  </si>
  <si>
    <t>장성군청문화관광과</t>
  </si>
  <si>
    <t>어린이유소년축구팀</t>
  </si>
  <si>
    <t>완도군</t>
  </si>
  <si>
    <t>가용50-31번지</t>
  </si>
  <si>
    <t>완도군 종합운동장</t>
  </si>
  <si>
    <t>재무과시설관리계</t>
  </si>
  <si>
    <t>완도군민</t>
  </si>
  <si>
    <t>진도군</t>
  </si>
  <si>
    <t>진도군 공설운동장</t>
  </si>
  <si>
    <t>신안군</t>
  </si>
  <si>
    <t>신안공설운동장</t>
  </si>
  <si>
    <t>목포시</t>
    <phoneticPr fontId="2" type="noConversion"/>
  </si>
  <si>
    <t>오림동123번지</t>
    <phoneticPr fontId="2" type="noConversion"/>
  </si>
  <si>
    <t>북항환경관리소
축구장</t>
    <phoneticPr fontId="2" type="noConversion"/>
  </si>
  <si>
    <t>북항환경관리소</t>
    <phoneticPr fontId="2" type="noConversion"/>
  </si>
  <si>
    <t>목포국제축구센터
인조잔디구장 1</t>
    <phoneticPr fontId="2" type="noConversion"/>
  </si>
  <si>
    <t>등받이</t>
    <phoneticPr fontId="2" type="noConversion"/>
  </si>
  <si>
    <t>주 경기장에 포함</t>
    <phoneticPr fontId="2" type="noConversion"/>
  </si>
  <si>
    <t>목포국제축구센터
인조잔디구장 2</t>
    <phoneticPr fontId="2" type="noConversion"/>
  </si>
  <si>
    <t>부주산 축구 인조잔디구장</t>
    <phoneticPr fontId="2" type="noConversion"/>
  </si>
  <si>
    <t>체육시설관리과</t>
    <phoneticPr fontId="2" type="noConversion"/>
  </si>
  <si>
    <t>여수시</t>
    <phoneticPr fontId="2" type="noConversion"/>
  </si>
  <si>
    <t>진남보조경기장</t>
    <phoneticPr fontId="2" type="noConversion"/>
  </si>
  <si>
    <t>진모 축구장 1</t>
    <phoneticPr fontId="2" type="noConversion"/>
  </si>
  <si>
    <t>진모 축구장 2</t>
    <phoneticPr fontId="2" type="noConversion"/>
  </si>
  <si>
    <t>순천시</t>
    <phoneticPr fontId="2" type="noConversion"/>
  </si>
  <si>
    <t>상하수 축구장 1</t>
    <phoneticPr fontId="2" type="noConversion"/>
  </si>
  <si>
    <t>팔마보조경기장</t>
    <phoneticPr fontId="2" type="noConversion"/>
  </si>
  <si>
    <t>체육시설관리소</t>
    <phoneticPr fontId="2" type="noConversion"/>
  </si>
  <si>
    <t>강천수변공원
경기장</t>
    <phoneticPr fontId="2" type="noConversion"/>
  </si>
  <si>
    <t>서면사무소</t>
    <phoneticPr fontId="2" type="noConversion"/>
  </si>
  <si>
    <t>돌계단</t>
    <phoneticPr fontId="2" type="noConversion"/>
  </si>
  <si>
    <t>상사축구장</t>
    <phoneticPr fontId="2" type="noConversion"/>
  </si>
  <si>
    <t>조곡생활체육공원 축구장</t>
  </si>
  <si>
    <t>국가정원스포츠센터 축구장</t>
  </si>
  <si>
    <t>나주시</t>
    <phoneticPr fontId="2" type="noConversion"/>
  </si>
  <si>
    <t>둔치체육공원
축구장1</t>
    <phoneticPr fontId="2" type="noConversion"/>
  </si>
  <si>
    <t>종합운동장 보조축구장</t>
    <phoneticPr fontId="2" type="noConversion"/>
  </si>
  <si>
    <t>종합운동장축구장</t>
    <phoneticPr fontId="2" type="noConversion"/>
  </si>
  <si>
    <t>빛가람혁신도시 
체육공원1호 축구장</t>
    <phoneticPr fontId="2" type="noConversion"/>
  </si>
  <si>
    <t>광양시</t>
    <phoneticPr fontId="2" type="noConversion"/>
  </si>
  <si>
    <t>광양공설운동장
축구전용1구장</t>
    <phoneticPr fontId="2" type="noConversion"/>
  </si>
  <si>
    <t>광양공설운동장
축구전용2구장</t>
    <phoneticPr fontId="2" type="noConversion"/>
  </si>
  <si>
    <t>광양시</t>
    <phoneticPr fontId="2" type="noConversion"/>
  </si>
  <si>
    <t xml:space="preserve">철근콘크리트 </t>
    <phoneticPr fontId="2" type="noConversion"/>
  </si>
  <si>
    <t>환경사업소
축구장</t>
    <phoneticPr fontId="2" type="noConversion"/>
  </si>
  <si>
    <t>천연전디</t>
    <phoneticPr fontId="2" type="noConversion"/>
  </si>
  <si>
    <t>마동 축구전용 1구장</t>
    <phoneticPr fontId="2" type="noConversion"/>
  </si>
  <si>
    <t>마동 축구전용 2구장</t>
    <phoneticPr fontId="2" type="noConversion"/>
  </si>
  <si>
    <t>담양군</t>
    <phoneticPr fontId="2" type="noConversion"/>
  </si>
  <si>
    <t>백진공원
잔디구장</t>
    <phoneticPr fontId="2" type="noConversion"/>
  </si>
  <si>
    <t>담양군</t>
    <phoneticPr fontId="2" type="noConversion"/>
  </si>
  <si>
    <t>천연잔디</t>
    <phoneticPr fontId="2" type="noConversion"/>
  </si>
  <si>
    <t>철근콘크리트</t>
    <phoneticPr fontId="2" type="noConversion"/>
  </si>
  <si>
    <t>추성경기장</t>
    <phoneticPr fontId="2" type="noConversion"/>
  </si>
  <si>
    <t>에코스포츠파크</t>
    <phoneticPr fontId="2" type="noConversion"/>
  </si>
  <si>
    <t>곡성군</t>
    <phoneticPr fontId="2" type="noConversion"/>
  </si>
  <si>
    <t>오림동123번지</t>
    <phoneticPr fontId="2" type="noConversion"/>
  </si>
  <si>
    <t>곡성 다목적운동장</t>
    <phoneticPr fontId="2" type="noConversion"/>
  </si>
  <si>
    <t>-</t>
    <phoneticPr fontId="2" type="noConversion"/>
  </si>
  <si>
    <t>동악체육공원</t>
    <phoneticPr fontId="2" type="noConversion"/>
  </si>
  <si>
    <t>청근콘크리트</t>
    <phoneticPr fontId="2" type="noConversion"/>
  </si>
  <si>
    <t>심청체육공원</t>
    <phoneticPr fontId="2" type="noConversion"/>
  </si>
  <si>
    <t>곡성군</t>
    <phoneticPr fontId="2" type="noConversion"/>
  </si>
  <si>
    <t>곡성군</t>
  </si>
  <si>
    <t>대황강체육공원</t>
  </si>
  <si>
    <t>구례군</t>
    <phoneticPr fontId="2" type="noConversion"/>
  </si>
  <si>
    <t>구례 공설운동장
보조축구장</t>
    <phoneticPr fontId="2" type="noConversion"/>
  </si>
  <si>
    <t>인조잔디 1
천연잔디 2
토사   1</t>
    <phoneticPr fontId="2" type="noConversion"/>
  </si>
  <si>
    <t>60
65
68</t>
    <phoneticPr fontId="2" type="noConversion"/>
  </si>
  <si>
    <t>90
105
104</t>
    <phoneticPr fontId="2" type="noConversion"/>
  </si>
  <si>
    <t>주 경기장에 포함</t>
    <phoneticPr fontId="2" type="noConversion"/>
  </si>
  <si>
    <t>고흥군</t>
    <phoneticPr fontId="2" type="noConversion"/>
  </si>
  <si>
    <t>고흥 박지성공설운동장</t>
    <phoneticPr fontId="2" type="noConversion"/>
  </si>
  <si>
    <t>고흥 생활체육공원
축구장</t>
    <phoneticPr fontId="2" type="noConversion"/>
  </si>
  <si>
    <t>고흥 생활체육공원
사계절잔디 축구장</t>
    <phoneticPr fontId="2" type="noConversion"/>
  </si>
  <si>
    <t>도양 김태영축구장</t>
    <phoneticPr fontId="2" type="noConversion"/>
  </si>
  <si>
    <t>이동식
계단식</t>
    <phoneticPr fontId="2" type="noConversion"/>
  </si>
  <si>
    <t>보성군</t>
    <phoneticPr fontId="2" type="noConversion"/>
  </si>
  <si>
    <t>보성 공설운동장</t>
    <phoneticPr fontId="2" type="noConversion"/>
  </si>
  <si>
    <t>계</t>
    <phoneticPr fontId="2" type="noConversion"/>
  </si>
  <si>
    <t>벌교생태공원
축구장</t>
    <phoneticPr fontId="2" type="noConversion"/>
  </si>
  <si>
    <t>복내체육공원
축구장</t>
    <phoneticPr fontId="2" type="noConversion"/>
  </si>
  <si>
    <t>천연잔디 1
인조잔디 2</t>
    <phoneticPr fontId="2" type="noConversion"/>
  </si>
  <si>
    <t>화순군</t>
    <phoneticPr fontId="2" type="noConversion"/>
  </si>
  <si>
    <t>화순보조경기장</t>
    <phoneticPr fontId="2" type="noConversion"/>
  </si>
  <si>
    <t>화순 인조잔디구장</t>
    <phoneticPr fontId="2" type="noConversion"/>
  </si>
  <si>
    <t>다지리 구장</t>
    <phoneticPr fontId="2" type="noConversion"/>
  </si>
  <si>
    <t>영벽정 구장</t>
    <phoneticPr fontId="2" type="noConversion"/>
  </si>
  <si>
    <t>장흥군</t>
    <phoneticPr fontId="2" type="noConversion"/>
  </si>
  <si>
    <t>장흥댐
축구전용구장</t>
    <phoneticPr fontId="2" type="noConversion"/>
  </si>
  <si>
    <t xml:space="preserve">철근콘크리트 </t>
    <phoneticPr fontId="2" type="noConversion"/>
  </si>
  <si>
    <t>정남진리조트축구장</t>
    <phoneticPr fontId="2" type="noConversion"/>
  </si>
  <si>
    <t>천연잔디 1
인조잔디 1</t>
    <phoneticPr fontId="2" type="noConversion"/>
  </si>
  <si>
    <t>계단식
의자식</t>
    <phoneticPr fontId="2" type="noConversion"/>
  </si>
  <si>
    <t>해남군</t>
    <phoneticPr fontId="2" type="noConversion"/>
  </si>
  <si>
    <t>우슬체육공원
축구장</t>
    <phoneticPr fontId="2" type="noConversion"/>
  </si>
  <si>
    <t>해남도립공원
축구장</t>
    <phoneticPr fontId="2" type="noConversion"/>
  </si>
  <si>
    <t>우수영 축구장</t>
    <phoneticPr fontId="2" type="noConversion"/>
  </si>
  <si>
    <t>황토나라테마촌
축구장</t>
    <phoneticPr fontId="2" type="noConversion"/>
  </si>
  <si>
    <t>강진군</t>
    <phoneticPr fontId="2" type="noConversion"/>
  </si>
  <si>
    <t>축구전용경기장</t>
    <phoneticPr fontId="2" type="noConversion"/>
  </si>
  <si>
    <t>천연잔디 3
인조잔디 4</t>
    <phoneticPr fontId="2" type="noConversion"/>
  </si>
  <si>
    <t>2005
(2007)</t>
    <phoneticPr fontId="2" type="noConversion"/>
  </si>
  <si>
    <t>무안군</t>
    <phoneticPr fontId="2" type="noConversion"/>
  </si>
  <si>
    <t>무안읍 성남리 436-53</t>
    <phoneticPr fontId="2" type="noConversion"/>
  </si>
  <si>
    <t>무안 대곡 축구장</t>
    <phoneticPr fontId="2" type="noConversion"/>
  </si>
  <si>
    <t>무안스포츠파크
축구장</t>
    <phoneticPr fontId="2" type="noConversion"/>
  </si>
  <si>
    <t>무안스포츠파크
보조축구장</t>
  </si>
  <si>
    <t>영암군</t>
    <phoneticPr fontId="2" type="noConversion"/>
  </si>
  <si>
    <t>삼호면 용앙리1637</t>
    <phoneticPr fontId="2" type="noConversion"/>
  </si>
  <si>
    <t>삼호천연잔디구장</t>
    <phoneticPr fontId="2" type="noConversion"/>
  </si>
  <si>
    <t>영암군</t>
    <phoneticPr fontId="2" type="noConversion"/>
  </si>
  <si>
    <t>위탁
(삼호중공업)</t>
    <phoneticPr fontId="2" type="noConversion"/>
  </si>
  <si>
    <t>삼호근린공원
축구장</t>
    <phoneticPr fontId="2" type="noConversion"/>
  </si>
  <si>
    <t>2002
(2011)</t>
    <phoneticPr fontId="2" type="noConversion"/>
  </si>
  <si>
    <t>소등 축구장</t>
    <phoneticPr fontId="2" type="noConversion"/>
  </si>
  <si>
    <t>영암공설운동장</t>
    <phoneticPr fontId="2" type="noConversion"/>
  </si>
  <si>
    <t>계단식, 의자</t>
    <phoneticPr fontId="2" type="noConversion"/>
  </si>
  <si>
    <t>철근콘크리트,
토사</t>
    <phoneticPr fontId="2" type="noConversion"/>
  </si>
  <si>
    <t>영암기찬스포츠
테마파크축구장</t>
    <phoneticPr fontId="2" type="noConversion"/>
  </si>
  <si>
    <t>함평군</t>
    <phoneticPr fontId="2" type="noConversion"/>
  </si>
  <si>
    <t>용성 운동장</t>
    <phoneticPr fontId="2" type="noConversion"/>
  </si>
  <si>
    <t>함평 공설운동장</t>
    <phoneticPr fontId="2" type="noConversion"/>
  </si>
  <si>
    <t>콘크리트</t>
    <phoneticPr fontId="2" type="noConversion"/>
  </si>
  <si>
    <t>함평 축구장</t>
    <phoneticPr fontId="2" type="noConversion"/>
  </si>
  <si>
    <t>마사토</t>
    <phoneticPr fontId="2" type="noConversion"/>
  </si>
  <si>
    <t>영광군</t>
    <phoneticPr fontId="2" type="noConversion"/>
  </si>
  <si>
    <t>와탄천체육공원
축구장</t>
    <phoneticPr fontId="2" type="noConversion"/>
  </si>
  <si>
    <t>종합운동장
(축구전용구장)</t>
    <phoneticPr fontId="2" type="noConversion"/>
  </si>
  <si>
    <t>완도군</t>
    <phoneticPr fontId="2" type="noConversion"/>
  </si>
  <si>
    <t>해신축구전용구장</t>
    <phoneticPr fontId="2" type="noConversion"/>
  </si>
  <si>
    <t>종합운동장</t>
    <phoneticPr fontId="2" type="noConversion"/>
  </si>
  <si>
    <t>의자, 계단식</t>
    <phoneticPr fontId="2" type="noConversion"/>
  </si>
  <si>
    <t>축구전용구장</t>
    <phoneticPr fontId="2" type="noConversion"/>
  </si>
  <si>
    <t>축구보조구장</t>
    <phoneticPr fontId="2" type="noConversion"/>
  </si>
  <si>
    <t>진도군</t>
    <phoneticPr fontId="2" type="noConversion"/>
  </si>
  <si>
    <t>아리랑체육공원
(축구 보조구장)</t>
    <phoneticPr fontId="2" type="noConversion"/>
  </si>
  <si>
    <t>신안군</t>
    <phoneticPr fontId="2" type="noConversion"/>
  </si>
  <si>
    <t>우전 운동장</t>
    <phoneticPr fontId="2" type="noConversion"/>
  </si>
  <si>
    <t>임자면 관상리 산87</t>
    <phoneticPr fontId="2" type="noConversion"/>
  </si>
  <si>
    <t>대광 운동장</t>
    <phoneticPr fontId="2" type="noConversion"/>
  </si>
  <si>
    <t>지도 운동장</t>
    <phoneticPr fontId="2" type="noConversion"/>
  </si>
  <si>
    <t>자은두모운동장</t>
    <phoneticPr fontId="2" type="noConversion"/>
  </si>
  <si>
    <t>안좌 해변운동장</t>
    <phoneticPr fontId="2" type="noConversion"/>
  </si>
  <si>
    <t>신안 축구장</t>
    <phoneticPr fontId="2" type="noConversion"/>
  </si>
  <si>
    <t>도초 종합운동장</t>
    <phoneticPr fontId="2" type="noConversion"/>
  </si>
  <si>
    <t>하의 종합운동장</t>
    <phoneticPr fontId="2" type="noConversion"/>
  </si>
  <si>
    <t>비금 대광축구장</t>
    <phoneticPr fontId="2" type="noConversion"/>
  </si>
  <si>
    <t>진남 야구경기장</t>
  </si>
  <si>
    <t>진남 실내야구연습장</t>
  </si>
  <si>
    <t>상사호야구장 1</t>
  </si>
  <si>
    <t>상사호야구장 2</t>
  </si>
  <si>
    <t>영산강둔치체육공원 
야구장</t>
  </si>
  <si>
    <t>영산강저류지체육공원</t>
  </si>
  <si>
    <t>백진공원야구장</t>
  </si>
  <si>
    <t>고흥거금야구장(정규)</t>
  </si>
  <si>
    <t>고흥거금야구장(보조)</t>
  </si>
  <si>
    <t>회천생태공원
야구장</t>
  </si>
  <si>
    <t>인공소성토</t>
  </si>
  <si>
    <t>마골 야구장</t>
  </si>
  <si>
    <t>영암기찬스포츠
테마파크야구장</t>
  </si>
  <si>
    <t>인조</t>
  </si>
  <si>
    <t>남해포권역야구장</t>
  </si>
  <si>
    <t>남해포권역</t>
  </si>
  <si>
    <t>무안생활야구장</t>
  </si>
  <si>
    <t>함평 리틀야구장</t>
  </si>
  <si>
    <t>대동면 용성리 402-1</t>
  </si>
  <si>
    <t>전남 야구경기장</t>
  </si>
  <si>
    <t>합숙소 내야구장</t>
  </si>
  <si>
    <t>함평 야구장</t>
  </si>
  <si>
    <t>천연잔디
(마사)</t>
  </si>
  <si>
    <t>대마산단야구장</t>
  </si>
  <si>
    <t>쳔연잔디</t>
  </si>
  <si>
    <t>장흥생활체육야구장</t>
  </si>
  <si>
    <t>완도야구장</t>
  </si>
  <si>
    <t>학동168번지</t>
  </si>
  <si>
    <t>여천시립테니스장</t>
  </si>
  <si>
    <t>여문 테니스장</t>
  </si>
  <si>
    <t>위탁(테니스클럽)</t>
  </si>
  <si>
    <t>웅천테니스장</t>
  </si>
  <si>
    <t>위탁 (테니스협회)</t>
  </si>
  <si>
    <t>연향동 215</t>
  </si>
  <si>
    <t>팔마 테니스장</t>
  </si>
  <si>
    <t>조적조슬라브</t>
  </si>
  <si>
    <t>연향동 721</t>
  </si>
  <si>
    <t>팔마 정구장 1</t>
  </si>
  <si>
    <t>팔마 정구장 2</t>
  </si>
  <si>
    <t>나주시립테니스장</t>
  </si>
  <si>
    <t>나주시 테니스협회</t>
  </si>
  <si>
    <t>나주시 운곡동 107</t>
  </si>
  <si>
    <t>환경사업소
테니스장</t>
  </si>
  <si>
    <t>영산테니스클럽</t>
  </si>
  <si>
    <t>마동 테니스장</t>
  </si>
  <si>
    <t>광양 시립테니스장</t>
  </si>
  <si>
    <t>하드6
토사2</t>
  </si>
  <si>
    <t>담양읍객사리1</t>
  </si>
  <si>
    <t>담양 테니스장</t>
  </si>
  <si>
    <t>남도 테니스장</t>
  </si>
  <si>
    <t>마사토,
인조잔디</t>
  </si>
  <si>
    <t xml:space="preserve">곡성읍 읍내리 </t>
  </si>
  <si>
    <t>곡성군 테니스장</t>
  </si>
  <si>
    <t>360-8357</t>
  </si>
  <si>
    <t>곡성 정구장</t>
  </si>
  <si>
    <t>구례읍 봉북리 1432</t>
  </si>
  <si>
    <t>구례 테니스장</t>
  </si>
  <si>
    <t>구례군테니스협회</t>
  </si>
  <si>
    <t>구례군
(시설관리과)</t>
  </si>
  <si>
    <t>마산면 사도리 879</t>
  </si>
  <si>
    <t>섬지 테니스장</t>
  </si>
  <si>
    <t>구례군 상하수도사업소</t>
  </si>
  <si>
    <t>상하수도사업소</t>
  </si>
  <si>
    <t>고흥읍 299</t>
  </si>
  <si>
    <t>고흥군민회관
테니스장</t>
  </si>
  <si>
    <t>고흥테니스클럽(834-6944)</t>
  </si>
  <si>
    <t>녹동 테니스장</t>
  </si>
  <si>
    <t>고흥생활체육공원
테니스장</t>
  </si>
  <si>
    <t>보성읍 보성리 338번지</t>
  </si>
  <si>
    <t>보성 테니스장</t>
  </si>
  <si>
    <t>보성테니스협회</t>
  </si>
  <si>
    <t>하드코트,
 마사토</t>
  </si>
  <si>
    <t>홍교 테니스장</t>
  </si>
  <si>
    <t>조성 테니스장</t>
  </si>
  <si>
    <t>화순읍 대리498-2</t>
  </si>
  <si>
    <t>화순 테니스장</t>
  </si>
  <si>
    <t>화순군테니스협회</t>
  </si>
  <si>
    <t>클래이 8
캐미칼 2</t>
  </si>
  <si>
    <t>이양테니스장</t>
  </si>
  <si>
    <t>장흥 공공테니스장</t>
  </si>
  <si>
    <t>강진 테니스장</t>
  </si>
  <si>
    <t>삼호읍 용앙리 1637</t>
  </si>
  <si>
    <t>삼호 테니스장</t>
  </si>
  <si>
    <t>현대삼호중공업</t>
  </si>
  <si>
    <t>위탁
(삼호중공업)</t>
  </si>
  <si>
    <t>대불산단 테니스장</t>
  </si>
  <si>
    <t>위탁(㈜태신)</t>
  </si>
  <si>
    <t>영암기찬스포츠
테마파크 테니스장</t>
  </si>
  <si>
    <t>아크릴(2)
클레이(3)</t>
  </si>
  <si>
    <t>무안읍 성동리 712</t>
  </si>
  <si>
    <t>무안 테니스장</t>
  </si>
  <si>
    <t>무안군테니스협회</t>
  </si>
  <si>
    <t>무안 연식정구장</t>
  </si>
  <si>
    <t>청계 테니스장</t>
  </si>
  <si>
    <t>일로 테니스장</t>
  </si>
  <si>
    <t>구룡 테니스장</t>
  </si>
  <si>
    <t>위탁(함평군
테니스협회)</t>
  </si>
  <si>
    <t>영광읍 단주리 290</t>
  </si>
  <si>
    <t>종합체육센터
테니스장</t>
  </si>
  <si>
    <t>하드 2
앙투카 4</t>
  </si>
  <si>
    <t>종합체육센터
 테니스장</t>
  </si>
  <si>
    <t>하드 3</t>
  </si>
  <si>
    <t>장성군 테니스장</t>
  </si>
  <si>
    <t>문화센터관리사업소</t>
  </si>
  <si>
    <t>삼계 테니스장</t>
  </si>
  <si>
    <t>황룡강변생활체육공원 
테니스장</t>
  </si>
  <si>
    <t>완도읍중도리760-1</t>
  </si>
  <si>
    <t>완도군립테니스장1</t>
  </si>
  <si>
    <t>완도군테니스협회</t>
  </si>
  <si>
    <t>하드3</t>
  </si>
  <si>
    <t>완도군립테니스장2</t>
  </si>
  <si>
    <t>하드6</t>
  </si>
  <si>
    <t>진도읍 동외리</t>
  </si>
  <si>
    <t>가마골 테니스장</t>
  </si>
  <si>
    <t>테니스협회</t>
  </si>
  <si>
    <t>진도 테니스장</t>
  </si>
  <si>
    <t>신안테니스장</t>
  </si>
  <si>
    <t>여수씨름경기장</t>
  </si>
  <si>
    <t>사각</t>
  </si>
  <si>
    <t>18*25m</t>
  </si>
  <si>
    <t>철근콘크리트 케이스판넬</t>
  </si>
  <si>
    <t>팔마씨름장</t>
  </si>
  <si>
    <t>체육시설관리소</t>
  </si>
  <si>
    <t>지름 20m</t>
  </si>
  <si>
    <t>지름 13m</t>
  </si>
  <si>
    <t>생활체육
씨름장</t>
  </si>
  <si>
    <t>16m*16m</t>
  </si>
  <si>
    <t>벌교씨름장</t>
  </si>
  <si>
    <t>지름 9m
(12m*12m)</t>
  </si>
  <si>
    <t>공설운동장 씨름장</t>
  </si>
  <si>
    <t>해남우슬씨름장</t>
  </si>
  <si>
    <t>16*16</t>
  </si>
  <si>
    <t>영광군 씨름장</t>
  </si>
  <si>
    <t>목포 국민체육센터</t>
  </si>
  <si>
    <t>KBS비즈니스㈜</t>
  </si>
  <si>
    <t>라켓볼</t>
  </si>
  <si>
    <t>체력단련장</t>
  </si>
  <si>
    <t>수영장,댄스로빅,헬스장,라켓볼</t>
  </si>
  <si>
    <t>25m×6레인
유아풀 4레인</t>
  </si>
  <si>
    <t>에어로빅장
라켓볼장</t>
  </si>
  <si>
    <t>목포다목적체육관</t>
  </si>
  <si>
    <t>목포시
(스포츠산업과)</t>
  </si>
  <si>
    <t>24×49m</t>
  </si>
  <si>
    <t>탁구, 배드민턴, 
농구, 핸드볼</t>
  </si>
  <si>
    <t>21×33×13m</t>
  </si>
  <si>
    <t>배드민턴,농구, 
배구</t>
  </si>
  <si>
    <t>망마체육센터</t>
  </si>
  <si>
    <t>47×25×9.5m</t>
  </si>
  <si>
    <t>25mⅹ8레인</t>
  </si>
  <si>
    <t>배드민턴,테니스</t>
  </si>
  <si>
    <t>헬스,에어로빅,탁구</t>
  </si>
  <si>
    <t>위탁
(공산면발전협의회)</t>
  </si>
  <si>
    <t>20×39×11m</t>
  </si>
  <si>
    <t>배드민턴,농구,
 배구</t>
  </si>
  <si>
    <t>도서관,목욕장, 찜질방,
체력단련장, 다목적체육관</t>
  </si>
  <si>
    <t>22m*30m</t>
  </si>
  <si>
    <t>선수합숙소, 회의실,식당,주방,트레이닝센터</t>
  </si>
  <si>
    <t>청소년수련체육관</t>
  </si>
  <si>
    <t>위탁(YMCA)</t>
  </si>
  <si>
    <t>헬스,수영,전시</t>
  </si>
  <si>
    <t>곡성실내체육관</t>
  </si>
  <si>
    <t>60.5*33*11.2</t>
  </si>
  <si>
    <t>배드민턴, 농구,
배구 등</t>
  </si>
  <si>
    <t>도양 농어민
복합체육관</t>
  </si>
  <si>
    <t>25x50x20</t>
  </si>
  <si>
    <t>배드민턴,배구,농구 등</t>
  </si>
  <si>
    <t>강진국민체육센터</t>
  </si>
  <si>
    <t>56×58×22m</t>
  </si>
  <si>
    <t>조깅트랙(80M)</t>
  </si>
  <si>
    <t>웨이트트레이닝장</t>
  </si>
  <si>
    <t>14m*33m</t>
  </si>
  <si>
    <t>웨이트트레이닝</t>
  </si>
  <si>
    <t>회의실,샤워장 등</t>
  </si>
  <si>
    <t>칠량복합 체육관</t>
  </si>
  <si>
    <t>17×33.05×12.7m</t>
  </si>
  <si>
    <t>다목적실,화장실,샤워장,
탈의실,레크레이션실등</t>
  </si>
  <si>
    <t>해남 다목적
생활체육관</t>
  </si>
  <si>
    <t>문예체육진흥사업소</t>
  </si>
  <si>
    <t>20×15×8m</t>
  </si>
  <si>
    <t>다목적실, 화장실</t>
  </si>
  <si>
    <t>영암 국민체육센터</t>
  </si>
  <si>
    <t>20m×38m×7m</t>
  </si>
  <si>
    <t>수영장, 체력단련장 등</t>
  </si>
  <si>
    <t>삼호종합문화체육센터</t>
  </si>
  <si>
    <t>46m×26m×13.9m</t>
  </si>
  <si>
    <t>공연장, 회의실 등</t>
  </si>
  <si>
    <t>무안 스포츠파크
실내체육관</t>
  </si>
  <si>
    <t>44×24×12.8m</t>
  </si>
  <si>
    <t>핸드볼, 배구,
배드민턴</t>
  </si>
  <si>
    <t>관람석 1,700</t>
  </si>
  <si>
    <t>일로다목적생활체육관</t>
  </si>
  <si>
    <t>25..3×32m</t>
  </si>
  <si>
    <t>배구, 배드민턴</t>
  </si>
  <si>
    <t>함평군
농어민문화체육센터</t>
  </si>
  <si>
    <t>26×47×20m</t>
  </si>
  <si>
    <t>관람석
무대</t>
  </si>
  <si>
    <t>영광국민체육센터</t>
  </si>
  <si>
    <t>29×48×19m</t>
  </si>
  <si>
    <t>탁구,배구,농구,
배드민턴 등</t>
  </si>
  <si>
    <t>주민생활시설
관람석 2,080석</t>
  </si>
  <si>
    <t>실내보조체육관</t>
  </si>
  <si>
    <t>28×40×20m</t>
  </si>
  <si>
    <t>주민생활시설
관람석 140석</t>
  </si>
  <si>
    <t>홍길동체육관</t>
  </si>
  <si>
    <t>문화센터
관리사업소</t>
  </si>
  <si>
    <t>타구</t>
  </si>
  <si>
    <t>28×42×18m</t>
  </si>
  <si>
    <t>배드민턴,농구,
핸드볼,탁구</t>
  </si>
  <si>
    <t>에어로빅장,유도장,
스쿼시장</t>
  </si>
  <si>
    <t>완도군
농어민문화체육센터</t>
  </si>
  <si>
    <t>29×35×10m</t>
  </si>
  <si>
    <t>하당노인복지관
게이트볼장</t>
  </si>
  <si>
    <t>진남 게이트볼장</t>
  </si>
  <si>
    <t>위탁
(게이트볼연합회)</t>
  </si>
  <si>
    <t>15＊20m</t>
  </si>
  <si>
    <t>망마 게이트볼장</t>
  </si>
  <si>
    <t>28*20</t>
  </si>
  <si>
    <t>팔마 게이트볼장</t>
  </si>
  <si>
    <t>송광 게이트볼장</t>
  </si>
  <si>
    <t>주암게이트볼장</t>
  </si>
  <si>
    <t>15*20m</t>
  </si>
  <si>
    <t>봉림 게이트볼장</t>
  </si>
  <si>
    <t>2012</t>
  </si>
  <si>
    <t>구룡 게이트볼장</t>
  </si>
  <si>
    <t>월등 게이트볼장</t>
  </si>
  <si>
    <t>승주 게이트볼장</t>
  </si>
  <si>
    <t>상사게이트볼장</t>
  </si>
  <si>
    <t>황전게이트볼장</t>
  </si>
  <si>
    <t>해룡게이트볼장</t>
  </si>
  <si>
    <t>2015</t>
  </si>
  <si>
    <t>도사게이트볼장</t>
  </si>
  <si>
    <t>노안 금동 게이트볼장</t>
  </si>
  <si>
    <t>반남 흥덕 게이트볼장</t>
  </si>
  <si>
    <t>송월 게이트볼장</t>
  </si>
  <si>
    <t>왕곡 본양게이트볼장</t>
  </si>
  <si>
    <t>봉황 죽석게이트볼장</t>
  </si>
  <si>
    <t>왕곡 양산게이트볼장</t>
  </si>
  <si>
    <t>다도 신동 게이트볼장</t>
  </si>
  <si>
    <t>세지 벽산 게이트볼장</t>
  </si>
  <si>
    <t>공산 금곡 게이트볼장</t>
  </si>
  <si>
    <t>동강 인동 게이트볼장</t>
  </si>
  <si>
    <t>산포 덕례 게이트볼장</t>
  </si>
  <si>
    <t>다시게이트볼장</t>
  </si>
  <si>
    <t>17×24m</t>
  </si>
  <si>
    <t>담양 게이트볼구장</t>
  </si>
  <si>
    <t>봉산 게이트볼구장</t>
  </si>
  <si>
    <t>고서 게이트볼구장</t>
  </si>
  <si>
    <t>창평 게이트볼구장</t>
  </si>
  <si>
    <t>대덕 게이트볼구장</t>
  </si>
  <si>
    <t>무정 게이트볼구장</t>
  </si>
  <si>
    <t>금성 게이트볼구장</t>
  </si>
  <si>
    <t>용면 게이트볼구장</t>
  </si>
  <si>
    <t>월산 게이트볼장</t>
  </si>
  <si>
    <t>수북 게이트볼장</t>
  </si>
  <si>
    <t>대전 게이트볼구장</t>
  </si>
  <si>
    <t>곡성생활체육공원
게이트볼장</t>
  </si>
  <si>
    <t xml:space="preserve">23x22.4 </t>
  </si>
  <si>
    <t>학정 게이트볼장</t>
  </si>
  <si>
    <t>학정2구</t>
  </si>
  <si>
    <t xml:space="preserve">25x20 </t>
  </si>
  <si>
    <t>오곡면 게이트볼장</t>
  </si>
  <si>
    <t>오곡 게이트볼회</t>
  </si>
  <si>
    <t xml:space="preserve">21x21 </t>
  </si>
  <si>
    <t>삼기면 게이트볼장</t>
  </si>
  <si>
    <t>삼기 게이트볼회</t>
  </si>
  <si>
    <t xml:space="preserve">24.8x19 </t>
  </si>
  <si>
    <t>죽곡면 게이트볼장</t>
  </si>
  <si>
    <t>죽곡 게이트볼회</t>
  </si>
  <si>
    <t xml:space="preserve">22.5x20 </t>
  </si>
  <si>
    <t>옥과 게이트볼장</t>
  </si>
  <si>
    <t>옥과 게이트볼회</t>
  </si>
  <si>
    <t xml:space="preserve">22.1x20 </t>
  </si>
  <si>
    <t>입면 게이트볼장</t>
  </si>
  <si>
    <t>입면 게이트볼회</t>
  </si>
  <si>
    <t xml:space="preserve">20x18 </t>
  </si>
  <si>
    <t>겸면 게이트볼장</t>
  </si>
  <si>
    <t>겸면 게이트볼회</t>
  </si>
  <si>
    <t xml:space="preserve">22x20.4 </t>
  </si>
  <si>
    <t>석곡면 게이트볼장</t>
  </si>
  <si>
    <t>석곡 게이트볼회</t>
  </si>
  <si>
    <t xml:space="preserve">24x20 </t>
  </si>
  <si>
    <t>목사동면 게이트볼장</t>
  </si>
  <si>
    <t>목사동 게이트볼회</t>
  </si>
  <si>
    <t xml:space="preserve">23x19 </t>
  </si>
  <si>
    <t>겸면 흥복게이트볼장</t>
  </si>
  <si>
    <t>간전 게이트볼장</t>
  </si>
  <si>
    <t>구례 게이트볼장</t>
  </si>
  <si>
    <t>문척 게이트볼장</t>
  </si>
  <si>
    <t>토지 게이트볼장</t>
  </si>
  <si>
    <t>마산 게이트볼장</t>
  </si>
  <si>
    <t>산동 게이트볼장</t>
  </si>
  <si>
    <t>광의 게이트볼장</t>
  </si>
  <si>
    <t>용방 게이트볼장</t>
  </si>
  <si>
    <t>금산면 전천후
게이트볼장</t>
  </si>
  <si>
    <t>금산게이트볼분회</t>
  </si>
  <si>
    <t>부속사 1식</t>
  </si>
  <si>
    <t>두원 중앙 게이트볼장</t>
  </si>
  <si>
    <t>중앙게이트볼분회</t>
  </si>
  <si>
    <t>식당1식</t>
  </si>
  <si>
    <t>노인복지타운게이트볼장</t>
  </si>
  <si>
    <t>관리사무실</t>
  </si>
  <si>
    <t>동강게이트볼장</t>
  </si>
  <si>
    <t>부속창고</t>
  </si>
  <si>
    <t>보성 전천후게이트볼장</t>
  </si>
  <si>
    <t>게이트볼잘</t>
  </si>
  <si>
    <t>벌교 전천후게이트볼장</t>
  </si>
  <si>
    <t>부속사1식</t>
  </si>
  <si>
    <t>조성 전천후게이트볼장</t>
  </si>
  <si>
    <t>회천 천포 전천후 게이트볼장</t>
  </si>
  <si>
    <t>화순 전천후게이트볼장</t>
  </si>
  <si>
    <t>능주 게이트볼장</t>
  </si>
  <si>
    <t>청풍  게이트볼장</t>
  </si>
  <si>
    <t>전라남도
교육감</t>
  </si>
  <si>
    <t>이양 게이트볼장</t>
  </si>
  <si>
    <t>동복 게이트볼장</t>
  </si>
  <si>
    <t>정남진 전천후게이트볼장</t>
  </si>
  <si>
    <t>관산읍 전천후게이트볼장</t>
  </si>
  <si>
    <t>부산면 전천후게이트볼장</t>
  </si>
  <si>
    <t>대덕읍 전천후게이트볼장</t>
  </si>
  <si>
    <t>안양면 전천후 게이트볼장</t>
  </si>
  <si>
    <t>장평면 전천후게이트볼장</t>
  </si>
  <si>
    <t>유치면 전천후게이트볼장</t>
  </si>
  <si>
    <t>장동면 전천후게이트볼장</t>
  </si>
  <si>
    <t>성전 게이트볼장</t>
  </si>
  <si>
    <t>19 * 24m</t>
  </si>
  <si>
    <t>칠량 게이트볼장</t>
  </si>
  <si>
    <t>18 * 23m</t>
  </si>
  <si>
    <t>병영 게이트볼장</t>
  </si>
  <si>
    <t>20 * 25m</t>
  </si>
  <si>
    <t>도암 게이트볼장</t>
  </si>
  <si>
    <t>대구 게이트볼장</t>
  </si>
  <si>
    <t>군동 게이트볼장</t>
  </si>
  <si>
    <t>작천 게이트볼장</t>
  </si>
  <si>
    <t>신전 게이트볼장</t>
  </si>
  <si>
    <t>옴천 게이트볼장</t>
  </si>
  <si>
    <t>강진 게이트볼장</t>
  </si>
  <si>
    <t>신전 사초리 게이트볼장</t>
  </si>
  <si>
    <t>마량 게이트볼장</t>
  </si>
  <si>
    <t>삼산 게이트볼장</t>
  </si>
  <si>
    <t>우슬 게이트볼장</t>
  </si>
  <si>
    <t>실내2, 야외4</t>
  </si>
  <si>
    <t>북평 게이트볼장</t>
  </si>
  <si>
    <t>현산 게이트볼장</t>
  </si>
  <si>
    <t>송지 게이트볼장</t>
  </si>
  <si>
    <t>북일 게이트볼장</t>
  </si>
  <si>
    <t>옥천 게이트볼장</t>
  </si>
  <si>
    <t>황산 게이트볼장</t>
  </si>
  <si>
    <t>산이 게이트볼장</t>
  </si>
  <si>
    <t>문내 게이트볼장</t>
  </si>
  <si>
    <t>화원 게이트볼장</t>
  </si>
  <si>
    <t>계곡 게이트볼장</t>
  </si>
  <si>
    <t>마산용전 게이트볼장</t>
  </si>
  <si>
    <t>마산송석 게이트볼장</t>
  </si>
  <si>
    <t>영암군 전천후게이트볼 경기장</t>
  </si>
  <si>
    <t>금정 전천후게이트볼 경기장</t>
  </si>
  <si>
    <t>시종 전천후게이트볼 경기장</t>
  </si>
  <si>
    <t>군서 전천후게이트볼 경기장</t>
  </si>
  <si>
    <t>도포 전천후게이트볼장경기장</t>
  </si>
  <si>
    <t>학산 전천후게이트볼장경기장</t>
  </si>
  <si>
    <t>서호 전천후게이트볼장경기장</t>
  </si>
  <si>
    <t>미암 전천후게이트볼장경기장</t>
  </si>
  <si>
    <t>신북 전천후게이트볼장경기장</t>
  </si>
  <si>
    <t>덕진 전천후게이트볼장경기장</t>
  </si>
  <si>
    <t>삼호전천후게이트볼경기장</t>
  </si>
  <si>
    <t>청계 게이트볼장</t>
  </si>
  <si>
    <t>삼향 전천후게이트볼장</t>
  </si>
  <si>
    <t>운남전천후게이트볼장</t>
  </si>
  <si>
    <t>20m*15m</t>
  </si>
  <si>
    <t>현경전천후게이트볼장</t>
  </si>
  <si>
    <t>무안전천후게이트볼장</t>
  </si>
  <si>
    <t>일로전천후게이트볼장</t>
  </si>
  <si>
    <t xml:space="preserve">무안군 </t>
  </si>
  <si>
    <t>해제전천후게이트볼장</t>
  </si>
  <si>
    <t>대동 전천후게이트볼장</t>
  </si>
  <si>
    <t>25*18.8</t>
  </si>
  <si>
    <t>신광 전천후게이트볼장</t>
  </si>
  <si>
    <t>25*19</t>
  </si>
  <si>
    <t>함평 전천후게이트볼장</t>
  </si>
  <si>
    <t>24*20</t>
  </si>
  <si>
    <t>손불 전천후게이트볼장</t>
  </si>
  <si>
    <t>월야 전천후게이트볼장</t>
  </si>
  <si>
    <t>백수 한성 실내게이트볼장</t>
  </si>
  <si>
    <t>24 * 18</t>
  </si>
  <si>
    <t>대마 비가림게이트볼장</t>
  </si>
  <si>
    <t>21 * 18</t>
  </si>
  <si>
    <t>묘량 영양 비가림게이트볼장</t>
  </si>
  <si>
    <t>20 * 18</t>
  </si>
  <si>
    <t>백수 상촌 실내게이트볼장</t>
  </si>
  <si>
    <t>23 *20</t>
  </si>
  <si>
    <t>불갑 비가림게이트볼장</t>
  </si>
  <si>
    <t>22 * 17</t>
  </si>
  <si>
    <t>군남 비가림게이트볼장</t>
  </si>
  <si>
    <t>묘량 삼학 비가림게이트볼장</t>
  </si>
  <si>
    <t>염산 비가림게이트볼장</t>
  </si>
  <si>
    <t>군서 실내게이트볼장</t>
  </si>
  <si>
    <t>25 * 18</t>
  </si>
  <si>
    <t>홍농 실내게이트볼장</t>
  </si>
  <si>
    <t>25 * 19</t>
  </si>
  <si>
    <t>백수 대전실내게이트볼장</t>
  </si>
  <si>
    <t>법성 실내게이트볼장</t>
  </si>
  <si>
    <t>25 * 20</t>
  </si>
  <si>
    <t>생활체육공원 실내게이트볼장</t>
  </si>
  <si>
    <t>26.0 × 51.3 m</t>
  </si>
  <si>
    <t>백수 양성 실내게이트볼장</t>
  </si>
  <si>
    <t>20 * 15</t>
  </si>
  <si>
    <t>홍농 진덕 실내게이트볼장</t>
  </si>
  <si>
    <t xml:space="preserve">장성군 </t>
  </si>
  <si>
    <t>북일면 전천후 게이트볼장</t>
  </si>
  <si>
    <t>17x22</t>
  </si>
  <si>
    <t>서삼면 전천후 게이트볼장</t>
  </si>
  <si>
    <t>황룡면 전천후 게이트볼장</t>
  </si>
  <si>
    <t>북이면 전천후게이트볼장</t>
  </si>
  <si>
    <t>장성군 게이트볼 경기장</t>
  </si>
  <si>
    <t>동화전천후게이트볼장</t>
  </si>
  <si>
    <t>15x20</t>
  </si>
  <si>
    <t>진원전천후게이트볼장</t>
  </si>
  <si>
    <t>삼계전천후게이트볼장</t>
  </si>
  <si>
    <t>삼서면전천후게이트볼장</t>
  </si>
  <si>
    <t>완도 전천후게이트볼장</t>
  </si>
  <si>
    <t>사무실,휴게실</t>
  </si>
  <si>
    <t>신지 전천후게이트볼장</t>
  </si>
  <si>
    <t>군외 전천후게이트볼장</t>
  </si>
  <si>
    <t>임자 진리게이트볼장</t>
  </si>
  <si>
    <t>비금 덕산게이트볼장</t>
  </si>
  <si>
    <t>24*19</t>
  </si>
  <si>
    <t>팔금읍 리게이트볼장</t>
  </si>
  <si>
    <t>암태 단고 게이트볼장</t>
  </si>
  <si>
    <t>도초 수항 게이트볼장</t>
  </si>
  <si>
    <t>장산 전천후게이트볼장</t>
  </si>
  <si>
    <t>증도 전천후게이트볼장</t>
  </si>
  <si>
    <t>24*22.5</t>
  </si>
  <si>
    <t>압해 전천후게이트볼장</t>
  </si>
  <si>
    <t>지도 전천후게이트볼장</t>
  </si>
  <si>
    <t>안좌 전천후게이트볼장</t>
  </si>
  <si>
    <t>의신 전천후게이트볼장</t>
  </si>
  <si>
    <t>위탁(의신
게이트볼분회)</t>
  </si>
  <si>
    <t>22*19.5</t>
  </si>
  <si>
    <t>옥외2면</t>
  </si>
  <si>
    <t>지산 전천후게이트볼장</t>
  </si>
  <si>
    <t>위탁(지산
게이트볼분회)</t>
  </si>
  <si>
    <t>옥외1면,
화장실</t>
  </si>
  <si>
    <t>지산면 길은리 
전천후 게이트볼장</t>
  </si>
  <si>
    <t>위탁(지산 동부
게이트볼분회)</t>
  </si>
  <si>
    <t>금계리 전천후게이트볼장</t>
  </si>
  <si>
    <t>위탁(고군 금계
게이트분회)</t>
  </si>
  <si>
    <t>옥내1면, 화장실</t>
  </si>
  <si>
    <t>지산면 소포리 
전천후게이트볼장</t>
  </si>
  <si>
    <t>위탁(지산 소포리
 게이트볼분회)</t>
  </si>
  <si>
    <t>임회 전천후게이트볼장</t>
  </si>
  <si>
    <t>위탁(임회
게이트볼분회)</t>
  </si>
  <si>
    <t>고군 전천후게이트볼장</t>
  </si>
  <si>
    <t>위탁(고군
게이트볼분회)</t>
  </si>
  <si>
    <t>옥외2면,
화장실</t>
  </si>
  <si>
    <t>군내 전천후게이트볼장</t>
  </si>
  <si>
    <t>위탁(군내
게이트볼분회)</t>
  </si>
  <si>
    <t>옥외1면</t>
  </si>
  <si>
    <t>조도 전천후게이트볼장</t>
  </si>
  <si>
    <t>위탁(조도
게이트볼분회)</t>
  </si>
  <si>
    <t>아리랑체육공원 
전천후게이트볼장</t>
  </si>
  <si>
    <t>위탁
(진도군게이트볼연합회)</t>
  </si>
  <si>
    <t>옥외4면</t>
  </si>
  <si>
    <t>의산만길 실내게이트볼장</t>
  </si>
  <si>
    <t>여수국민체육센터
수영장</t>
  </si>
  <si>
    <t>팔마 수영장</t>
  </si>
  <si>
    <t>올림픽기념관
국민생활관내</t>
  </si>
  <si>
    <t>원도심수영장</t>
  </si>
  <si>
    <t>나주실내수영장</t>
  </si>
  <si>
    <t>광양 청소년수련관
수영장</t>
  </si>
  <si>
    <t>커뮤니티센터
 수영장</t>
  </si>
  <si>
    <t>광양수영장</t>
  </si>
  <si>
    <t xml:space="preserve">광양시 </t>
  </si>
  <si>
    <t>곡성군민체육센터
수영장</t>
  </si>
  <si>
    <t>곡성교육청</t>
  </si>
  <si>
    <t>구례군민체육센터
수영장</t>
  </si>
  <si>
    <t>고흥읍 호형리 991번지일원</t>
  </si>
  <si>
    <t>종합문화회관
실내수영장</t>
  </si>
  <si>
    <t>종합문화회관(830-5517)</t>
  </si>
  <si>
    <t>군민종합문화센터
수영장</t>
  </si>
  <si>
    <t>장흥국민체육센터
수영장</t>
  </si>
  <si>
    <t>교촌리210-1</t>
  </si>
  <si>
    <t>강진국민체육센터
수영장</t>
  </si>
  <si>
    <t>061-430-3880</t>
  </si>
  <si>
    <t>우슬국민체육센터</t>
  </si>
  <si>
    <t>우슬국민체육센터
수영장</t>
  </si>
  <si>
    <t>문예체육
진흥사업소</t>
  </si>
  <si>
    <t>체력측정실
다목적실
샤워장,탈의실</t>
  </si>
  <si>
    <t>영암국민체육센터
수영장</t>
  </si>
  <si>
    <t>무안스포츠파크
수영장</t>
  </si>
  <si>
    <t>영광실내수영장</t>
  </si>
  <si>
    <t>장성실내수영장</t>
  </si>
  <si>
    <t>진도국민체육센터
수영장</t>
  </si>
  <si>
    <t>목포시 궁도장</t>
  </si>
  <si>
    <t>목포시궁도협회(061-)</t>
  </si>
  <si>
    <t>군자정</t>
  </si>
  <si>
    <t>여수시
(여수시궁도협회)</t>
  </si>
  <si>
    <t>무선정</t>
  </si>
  <si>
    <t>환선정</t>
  </si>
  <si>
    <t>061-744-3927</t>
  </si>
  <si>
    <t>순천시
(순천시궁도협회)</t>
  </si>
  <si>
    <t>인향정</t>
  </si>
  <si>
    <t>061-755-5721</t>
  </si>
  <si>
    <t>인덕정</t>
  </si>
  <si>
    <t xml:space="preserve">나주시 총무과 </t>
  </si>
  <si>
    <t>시중당</t>
  </si>
  <si>
    <t>우산 궁도정 1</t>
  </si>
  <si>
    <t>문체사업소</t>
  </si>
  <si>
    <t>위탁(유림정)</t>
  </si>
  <si>
    <t>백운정</t>
  </si>
  <si>
    <t>위탁(백운정)</t>
  </si>
  <si>
    <t>총무정</t>
  </si>
  <si>
    <t>담양군궁도협회</t>
  </si>
  <si>
    <t>위탁(담양총무정)</t>
  </si>
  <si>
    <t>봉덕정</t>
  </si>
  <si>
    <t>위탁
(봉덕정궁도회)</t>
  </si>
  <si>
    <t>지산정</t>
  </si>
  <si>
    <t>지산정궁도동호인</t>
  </si>
  <si>
    <t>위탁
(지산정궁도회)</t>
  </si>
  <si>
    <t>고흥 봉황정</t>
  </si>
  <si>
    <t>고흥봉황정(832-2157)</t>
  </si>
  <si>
    <t>위탁
(고흥봉황정)</t>
  </si>
  <si>
    <t>두원 문무정</t>
  </si>
  <si>
    <t>두원문무정(8354547)</t>
  </si>
  <si>
    <t>위탁
(두원문무정)</t>
  </si>
  <si>
    <t>녹동 경호정</t>
  </si>
  <si>
    <t>녹동경호정(842-2644)</t>
  </si>
  <si>
    <t>위탁
(녹동경호정)</t>
  </si>
  <si>
    <t>풍양 흥무정</t>
  </si>
  <si>
    <t>풍양흥무정</t>
  </si>
  <si>
    <t>위탁
(풍양흥무정)</t>
  </si>
  <si>
    <t>과역 영주정</t>
  </si>
  <si>
    <t>과역영주정</t>
  </si>
  <si>
    <t>위탁
(과역영주정)</t>
  </si>
  <si>
    <t>금산 거금정</t>
  </si>
  <si>
    <t>금산거금정</t>
  </si>
  <si>
    <t>위탁
(금산거금정)</t>
  </si>
  <si>
    <t>보성 청학정</t>
  </si>
  <si>
    <t>서양정</t>
  </si>
  <si>
    <t>서양정동호인</t>
  </si>
  <si>
    <t>군자정동호인</t>
  </si>
  <si>
    <t>모후정</t>
  </si>
  <si>
    <t>영덕정</t>
  </si>
  <si>
    <t>흥덕정</t>
  </si>
  <si>
    <t>양무정</t>
  </si>
  <si>
    <t>위탁(강진양무정)</t>
  </si>
  <si>
    <t>영암기찬스포츠
테마파크궁도장</t>
  </si>
  <si>
    <t>궁도협회
(영암군궁도협회)</t>
  </si>
  <si>
    <t>숭덕정</t>
  </si>
  <si>
    <t>무안군궁도협회</t>
  </si>
  <si>
    <t>청마정</t>
  </si>
  <si>
    <t>함평 국궁장</t>
  </si>
  <si>
    <t>위탁
(함평군궁도협회)</t>
  </si>
  <si>
    <t>장성 국궁장</t>
  </si>
  <si>
    <t>영광 궁도장</t>
  </si>
  <si>
    <t>위탁
(영광군궁도협회)</t>
  </si>
  <si>
    <t>청해정</t>
  </si>
  <si>
    <t>위탁
(완도군궁도협회)</t>
  </si>
  <si>
    <t>창덕정</t>
  </si>
  <si>
    <t>진도궁도협회</t>
  </si>
  <si>
    <t>용항정</t>
  </si>
  <si>
    <t>도청</t>
  </si>
  <si>
    <t>F1국제 자동차 
경주장</t>
  </si>
  <si>
    <t>전남개발공사
KIC사업단</t>
  </si>
  <si>
    <t>국제공인
F1A 1등급
(2010)</t>
  </si>
  <si>
    <t>국가정원스포츠센터
(풋살장)</t>
  </si>
  <si>
    <t>혁신도시 파크골프장</t>
  </si>
  <si>
    <t>광양시립정구장</t>
  </si>
  <si>
    <t>마동 풋살 1구장</t>
  </si>
  <si>
    <t>마동 풋살 2구장</t>
  </si>
  <si>
    <t>백진공원 파크골프장</t>
  </si>
  <si>
    <t>2006
2012</t>
  </si>
  <si>
    <t>장흥군민정구장</t>
  </si>
  <si>
    <t>위탁
(정구협회)</t>
  </si>
  <si>
    <t>장흥군민족구장</t>
  </si>
  <si>
    <t>함평파크골프장</t>
  </si>
  <si>
    <t>함평베이스타운</t>
  </si>
  <si>
    <t>포항시</t>
  </si>
  <si>
    <t>제기동 23</t>
  </si>
  <si>
    <t>포항종합운동장</t>
  </si>
  <si>
    <t>문화공보관광과(245-6571)</t>
  </si>
  <si>
    <t>포항시시설관리공단</t>
  </si>
  <si>
    <t>농구대 2</t>
  </si>
  <si>
    <t>경주시</t>
  </si>
  <si>
    <t>황성동 산1-1</t>
  </si>
  <si>
    <t>경주시민운동장</t>
  </si>
  <si>
    <t>경주시사적관리사무소(779-6711)</t>
  </si>
  <si>
    <t>www.gyeongju.gyeongbuk.kr</t>
  </si>
  <si>
    <t>사적공원관리사무소</t>
  </si>
  <si>
    <t>경주시육상연맹</t>
  </si>
  <si>
    <t>안강읍 산대리 108-6</t>
  </si>
  <si>
    <t>안강운동장</t>
  </si>
  <si>
    <t>안강읍사무소(761-2080)</t>
  </si>
  <si>
    <t>경주시청여자하키팀</t>
  </si>
  <si>
    <t>건천운동장</t>
  </si>
  <si>
    <t>김천시</t>
  </si>
  <si>
    <t>삼락동 488-1</t>
  </si>
  <si>
    <t>김천시 종합운동장</t>
  </si>
  <si>
    <t>새마을체육과(420-6093)</t>
  </si>
  <si>
    <t>김천교육청 및 각학교</t>
  </si>
  <si>
    <t>김천시 종합운동장
보조경기장</t>
  </si>
  <si>
    <t>부지면적은 
종합운동장에 포함</t>
  </si>
  <si>
    <t>정하동 417</t>
  </si>
  <si>
    <t>안동시민운동장</t>
  </si>
  <si>
    <t>문화체육시설관리사무소(851-6535)</t>
  </si>
  <si>
    <t>안동시민운동장
보조경기장</t>
  </si>
  <si>
    <t>광평동 277</t>
  </si>
  <si>
    <t>구미시민종합운동장</t>
  </si>
  <si>
    <t>체육시설관리사무소(450-0353)</t>
  </si>
  <si>
    <t>구미시청실업팀</t>
  </si>
  <si>
    <t>계단식, 의자식</t>
  </si>
  <si>
    <t>1999-2001</t>
  </si>
  <si>
    <t>1(22.5m*6.05m)</t>
  </si>
  <si>
    <t>시민운동장관리사무소(639-6695)</t>
  </si>
  <si>
    <t>www.yeong.ju.go.kr</t>
  </si>
  <si>
    <t>실업팀, 학교</t>
  </si>
  <si>
    <t>1(12,900*6,200)</t>
  </si>
  <si>
    <t>성화대높이11m, 스텐레스, 160백만원</t>
  </si>
  <si>
    <t>7,140(68*105)</t>
  </si>
  <si>
    <t>야외농구장</t>
  </si>
  <si>
    <t>576(32*18)</t>
  </si>
  <si>
    <t>영주시</t>
  </si>
  <si>
    <t>가흥1동 산21-1</t>
  </si>
  <si>
    <t>영주시민운동장</t>
  </si>
  <si>
    <t>영주시
(체육진흥과)</t>
  </si>
  <si>
    <t>영천시</t>
  </si>
  <si>
    <t>교촌동281</t>
  </si>
  <si>
    <t>영천시민운동장</t>
  </si>
  <si>
    <t>체육시설관리사업소(330-6561)</t>
  </si>
  <si>
    <t>yc.go.kr</t>
  </si>
  <si>
    <t>의자식+계단식</t>
  </si>
  <si>
    <t>상주시</t>
  </si>
  <si>
    <t>계산동 산59</t>
  </si>
  <si>
    <t>상주시민운동장</t>
  </si>
  <si>
    <t>시민운동장관리사무소(530-6217)</t>
  </si>
  <si>
    <t>시민운동장
관리사무소</t>
  </si>
  <si>
    <t>상주시민운동장
보조경기장</t>
  </si>
  <si>
    <t>문경시</t>
  </si>
  <si>
    <t>모전동415-1</t>
  </si>
  <si>
    <t>문경시민운동장</t>
  </si>
  <si>
    <t>사회진흥과(550-6092)</t>
  </si>
  <si>
    <t>의성군</t>
  </si>
  <si>
    <t>의성읍 중리리 516</t>
  </si>
  <si>
    <t>의성군 종합운동장</t>
  </si>
  <si>
    <t>의성군문화체육관리사업소(830-6236)</t>
  </si>
  <si>
    <t>uiseong.go.kr</t>
  </si>
  <si>
    <t>문화체육
관리사업소</t>
  </si>
  <si>
    <t>토사
(우레탄)</t>
  </si>
  <si>
    <t>청송군</t>
  </si>
  <si>
    <t>청송군민운동장</t>
  </si>
  <si>
    <t>영양군</t>
  </si>
  <si>
    <t>영양읍 서부리22-1</t>
  </si>
  <si>
    <t>영양군 공설운동장</t>
  </si>
  <si>
    <t>문화체육시설담당(680-6167)</t>
  </si>
  <si>
    <t>http://yeongyang.gyeongbuk.kr</t>
  </si>
  <si>
    <t>계단식,토성잔디</t>
  </si>
  <si>
    <t>영덕군</t>
  </si>
  <si>
    <t>영덕읍 화개리 251</t>
  </si>
  <si>
    <t>영덕군민운동장</t>
  </si>
  <si>
    <t>사회복지과(730-6096)</t>
  </si>
  <si>
    <t>YD.GO.KR</t>
  </si>
  <si>
    <t>크레이3면, 조명탑3, 관리사1</t>
  </si>
  <si>
    <t>영덕군테니스협회</t>
  </si>
  <si>
    <t>우레탄1면, 골대4</t>
  </si>
  <si>
    <t>토사2면, 편의시설</t>
  </si>
  <si>
    <t>영해생활체육공원</t>
  </si>
  <si>
    <t>2016년 시설 리모델링</t>
  </si>
  <si>
    <t>16년 시설리모델링</t>
  </si>
  <si>
    <t>청도군</t>
  </si>
  <si>
    <t>화양읍 동천리 504-2</t>
  </si>
  <si>
    <t>청도공설운동장</t>
  </si>
  <si>
    <t>새마을과(370-6093)</t>
  </si>
  <si>
    <t>성주공설운동장</t>
  </si>
  <si>
    <t>경산시</t>
  </si>
  <si>
    <t>경산생활체육공원테니스장</t>
  </si>
  <si>
    <t>경산시테니스협회</t>
  </si>
  <si>
    <t>예천군</t>
  </si>
  <si>
    <t>예천읍 동본리 186</t>
  </si>
  <si>
    <t>예천군 공설운동장
육상보조경기장</t>
  </si>
  <si>
    <t>문화체육시설관리사업소(650-6411)</t>
  </si>
  <si>
    <t>yecheon.go.kr</t>
  </si>
  <si>
    <t>예천군체육회</t>
  </si>
  <si>
    <t>계단식(의자식)</t>
  </si>
  <si>
    <t>울진군</t>
  </si>
  <si>
    <t>울진종합운동장</t>
  </si>
  <si>
    <t>울진종합운동장          보조경기장</t>
  </si>
  <si>
    <t>죽변운동장</t>
  </si>
  <si>
    <t>백암다목적운동장</t>
  </si>
  <si>
    <t>칠곡군</t>
  </si>
  <si>
    <t>칠곡종합운동장</t>
  </si>
  <si>
    <t>칠곡군
(체육시설사업소)</t>
  </si>
  <si>
    <t>울릉군</t>
  </si>
  <si>
    <t>울릉공설운동장</t>
  </si>
  <si>
    <t>남구 제철동368-28</t>
  </si>
  <si>
    <t>인덕잔디구장</t>
  </si>
  <si>
    <t>흥해축구장</t>
  </si>
  <si>
    <t>기계면민운동장</t>
  </si>
  <si>
    <t>구룡포축구장</t>
  </si>
  <si>
    <t>돌, 시멘트</t>
  </si>
  <si>
    <t>연일읍민운동장</t>
  </si>
  <si>
    <t>오천읍민운동장</t>
  </si>
  <si>
    <t>동해면민운동장</t>
  </si>
  <si>
    <t>청림운동장</t>
  </si>
  <si>
    <t>생활체육운동장</t>
  </si>
  <si>
    <t>흥해옥성리운동장</t>
  </si>
  <si>
    <t>흥해곡강축구장</t>
  </si>
  <si>
    <t>양덕축구장</t>
  </si>
  <si>
    <t>위탁
(포항시축구협회)</t>
  </si>
  <si>
    <t>감포읍 전동리 50-1</t>
  </si>
  <si>
    <t>감포축구장</t>
  </si>
  <si>
    <t>감포하수종말
처리장</t>
  </si>
  <si>
    <t>경주축구공원(1,2,3구장)</t>
  </si>
  <si>
    <t>간이스탠드</t>
  </si>
  <si>
    <t>알천축구장(1)</t>
  </si>
  <si>
    <t>경주축구공원(4구장)</t>
  </si>
  <si>
    <t>경주축구공원(5.6구장)</t>
  </si>
  <si>
    <t>안강생활체육공원
축구장</t>
  </si>
  <si>
    <t>내남생활체육공원
축구장</t>
  </si>
  <si>
    <t>건천운동장
축구장</t>
  </si>
  <si>
    <t>종합운동장
보조경기장</t>
  </si>
  <si>
    <t>천연잔디
400m트랙</t>
  </si>
  <si>
    <t>생활체육공원
축구장(1)</t>
  </si>
  <si>
    <t>위탁
(안동시축구협회)</t>
  </si>
  <si>
    <t>임하댐 축구장</t>
  </si>
  <si>
    <t>동락공원 축구장</t>
  </si>
  <si>
    <t>환경자원화시설 축구장</t>
  </si>
  <si>
    <t>낙동강 체육공원</t>
  </si>
  <si>
    <t xml:space="preserve"> 보조경기장</t>
  </si>
  <si>
    <t>선산 뒷골 체육공원</t>
  </si>
  <si>
    <t>구포동 생활체육공원</t>
  </si>
  <si>
    <t>시민운동장
보조경기장</t>
  </si>
  <si>
    <t>광복공원축구장</t>
  </si>
  <si>
    <t>영천강변체육공원축구장(1)</t>
  </si>
  <si>
    <t>영천강변체육공원축구장(2)</t>
  </si>
  <si>
    <t>상주시 생활체육공원
축구장</t>
  </si>
  <si>
    <t>계단식 
스탠드형</t>
  </si>
  <si>
    <t>육상트랙 2레인</t>
  </si>
  <si>
    <t>영강체육공원
축구장</t>
  </si>
  <si>
    <t>위 탁
(문경시축구연합회)</t>
  </si>
  <si>
    <t>생활체육공원
럭비경기장</t>
  </si>
  <si>
    <t>군위군</t>
  </si>
  <si>
    <t>생활체육공원
축구장(2)</t>
  </si>
  <si>
    <t>생활체육공원
축구장</t>
  </si>
  <si>
    <t>영해생활체육공원
축구장</t>
  </si>
  <si>
    <t>해맞이축구장</t>
  </si>
  <si>
    <t>강구 대게축구장(A,B)</t>
  </si>
  <si>
    <t>고령군</t>
  </si>
  <si>
    <t>사문진생활체육공원</t>
  </si>
  <si>
    <t>인평공원
인조잔디축구장</t>
  </si>
  <si>
    <t>철골,막구조</t>
  </si>
  <si>
    <t>예천 인조잔디축구장</t>
  </si>
  <si>
    <t>예천축구장</t>
  </si>
  <si>
    <t>경북</t>
  </si>
  <si>
    <t>봉화군</t>
  </si>
  <si>
    <t>춘양생활체육공원</t>
  </si>
  <si>
    <t>봉화인조잔디축구장</t>
  </si>
  <si>
    <t>영덕읍 화개리 22</t>
  </si>
  <si>
    <t>평해 남대천 축구장</t>
  </si>
  <si>
    <t>울진종합운동장
인조잔디축구장</t>
  </si>
  <si>
    <t>후포생활체육공원
인조잔디축구장</t>
  </si>
  <si>
    <t>평해읍 생활체육공원 
인조잔디축구장</t>
  </si>
  <si>
    <t>울릉공설운동장 
보조경기장</t>
  </si>
  <si>
    <t>마사</t>
  </si>
  <si>
    <t>남구 대도동313-1</t>
  </si>
  <si>
    <t>포항 시민테니스장</t>
  </si>
  <si>
    <t>281-0005</t>
  </si>
  <si>
    <t>문덕 테니스장</t>
  </si>
  <si>
    <t>뱃머리 테니스장</t>
  </si>
  <si>
    <t>위탁
(포항시테니스협회)</t>
  </si>
  <si>
    <t>연일테니스장</t>
  </si>
  <si>
    <t>위탁
(연일읍체육회)</t>
  </si>
  <si>
    <t>대송면테니스장</t>
  </si>
  <si>
    <t>동해테니스장</t>
  </si>
  <si>
    <t>위탁
(동해테니스클럽)</t>
  </si>
  <si>
    <t>청하테니스장</t>
  </si>
  <si>
    <t>장량테니스장</t>
  </si>
  <si>
    <t>위탁
(장량포항시테니스협회)</t>
  </si>
  <si>
    <t>흥해옥성테니스장</t>
  </si>
  <si>
    <t>위탁
(흥해테니스협회)</t>
  </si>
  <si>
    <t>위탁
(경주시테니스협회)</t>
  </si>
  <si>
    <t>북천생활체육공원
테니스장</t>
  </si>
  <si>
    <t>위탁
(시민테니스클럽)</t>
  </si>
  <si>
    <t>김천 테니스장</t>
  </si>
  <si>
    <t>김천
국제실내테니스장</t>
  </si>
  <si>
    <t>안동시민테니스장(실내)</t>
  </si>
  <si>
    <t>금오테니스장</t>
  </si>
  <si>
    <t>1,000W×64개</t>
  </si>
  <si>
    <t>실외6면</t>
  </si>
  <si>
    <t>광복공원
테니스장</t>
  </si>
  <si>
    <t>교촌동 319-1</t>
  </si>
  <si>
    <t>영천 시민테니스장</t>
  </si>
  <si>
    <t>영천시 테니스협회</t>
  </si>
  <si>
    <t>위탁
(영천시테니스협회)</t>
  </si>
  <si>
    <t>인조잔디8</t>
  </si>
  <si>
    <t>상주 시민테니스장</t>
  </si>
  <si>
    <t>상주시
시설관리사업소</t>
  </si>
  <si>
    <t>상주시 생활체육공원
테니스장</t>
  </si>
  <si>
    <t>문경 시민정구장</t>
  </si>
  <si>
    <t>실내2, 실외11</t>
  </si>
  <si>
    <t>모전근린공원
테니스장</t>
  </si>
  <si>
    <t>영강체육공원
테니스장</t>
  </si>
  <si>
    <t>군위실내테니스장</t>
  </si>
  <si>
    <t>의성읍 중리리 519</t>
  </si>
  <si>
    <t>의성 군민테니스장</t>
  </si>
  <si>
    <t>문화체육관리사업소(830-6236)</t>
  </si>
  <si>
    <t>위탁
(의성군테니스협회)</t>
  </si>
  <si>
    <t>케미칼2
앙투카3</t>
  </si>
  <si>
    <t>조명폴 8본,투광기64(400w)</t>
  </si>
  <si>
    <t>의성생활체육공원
테니스장</t>
  </si>
  <si>
    <t>위탁
(안계정우회)</t>
  </si>
  <si>
    <t>케미칼2
앙투카2</t>
  </si>
  <si>
    <t>청송 군민테니스장</t>
  </si>
  <si>
    <t>케미칼2       하  드4</t>
  </si>
  <si>
    <t>청송군민회관
테니스장</t>
  </si>
  <si>
    <t>위탁
(청송군테니스협회)</t>
  </si>
  <si>
    <t>생활체육공원
테니스장</t>
  </si>
  <si>
    <t>케미칼1
앙투카2</t>
  </si>
  <si>
    <t>영양읍 서부리139</t>
  </si>
  <si>
    <t>영양 군민테니스장</t>
  </si>
  <si>
    <t>사회과(680-6093)</t>
  </si>
  <si>
    <t>철근콘크리드</t>
  </si>
  <si>
    <t>영양수련원
테니스장</t>
  </si>
  <si>
    <t>영덕 군민테니스장</t>
  </si>
  <si>
    <t>위탁
(영덕군테니스협회)</t>
  </si>
  <si>
    <t>국민체육센터 테니스장</t>
  </si>
  <si>
    <t>마사토,
우레탄</t>
  </si>
  <si>
    <t>성주읍 경산리 283-1</t>
  </si>
  <si>
    <t>고령테니스장</t>
  </si>
  <si>
    <t>새마을과(930-6093)</t>
  </si>
  <si>
    <t>고령군테니스연합회</t>
  </si>
  <si>
    <t>1999
2014</t>
  </si>
  <si>
    <t>성주 생활체육공원
테니스장</t>
  </si>
  <si>
    <t>새미앙투카6
아크릴2
우레탄2</t>
  </si>
  <si>
    <t>칠곡종합운동장
테니스장</t>
  </si>
  <si>
    <t>칠곡석적테니스장</t>
  </si>
  <si>
    <t>케미칼2
클레이2</t>
  </si>
  <si>
    <t>가산면민운동장
테니스장</t>
  </si>
  <si>
    <t>클레이2</t>
  </si>
  <si>
    <t>클레이 2
인조잔디 1</t>
  </si>
  <si>
    <t>소천테니스장</t>
  </si>
  <si>
    <t>인조잔디 1</t>
  </si>
  <si>
    <t>석포테니스장</t>
  </si>
  <si>
    <t>상운테니스장</t>
  </si>
  <si>
    <t>하드 1</t>
  </si>
  <si>
    <t>봉화체육공원
테니스장</t>
  </si>
  <si>
    <t>위탁
(봉화군테니스협회)</t>
  </si>
  <si>
    <t>클레이 4
 하  드 2
인조잔디 2</t>
  </si>
  <si>
    <t>울진종합운동장
테니스장</t>
  </si>
  <si>
    <t>케미칼 6
클레이 2</t>
  </si>
  <si>
    <t>후포생활체육공원
테니스장</t>
  </si>
  <si>
    <t>죽변운동장
테니스장</t>
  </si>
  <si>
    <t>평해읍 생활체육공원
테니스장</t>
  </si>
  <si>
    <t>인조잔디 6</t>
  </si>
  <si>
    <t>울릉 사동테니스장</t>
  </si>
  <si>
    <t>울릉 테니스연합회</t>
  </si>
  <si>
    <t>서면 남서리 테니스장</t>
  </si>
  <si>
    <t>우레탄
하드</t>
  </si>
  <si>
    <t>농업기술센터
테니스장</t>
  </si>
  <si>
    <t>황성동 산 1-1</t>
  </si>
  <si>
    <t>황성공원씨름장</t>
  </si>
  <si>
    <t>사적공원
관리사무소</t>
  </si>
  <si>
    <t>지름 11m</t>
  </si>
  <si>
    <t>계단식,
토성잔디</t>
  </si>
  <si>
    <t>구미시 씨름연습장</t>
  </si>
  <si>
    <t>16m×15m</t>
  </si>
  <si>
    <t>보조경기장씨름장</t>
  </si>
  <si>
    <t>18.7m×15m</t>
  </si>
  <si>
    <t>등의자</t>
  </si>
  <si>
    <t>주경기장 포함</t>
  </si>
  <si>
    <t>영주시 씨름연습장</t>
  </si>
  <si>
    <t>12×8m</t>
  </si>
  <si>
    <t xml:space="preserve">체육시설사업소 </t>
  </si>
  <si>
    <t>지름 15m</t>
  </si>
  <si>
    <t>상주시민운동장
씨름경기장</t>
  </si>
  <si>
    <t>상주시민운동장
관리사무소</t>
  </si>
  <si>
    <t>문경씨름장</t>
  </si>
  <si>
    <t>지름 16m</t>
  </si>
  <si>
    <t>군위생활체육공원</t>
  </si>
  <si>
    <t>인도블럭 및
천연잔디</t>
  </si>
  <si>
    <t>고령생활체육공원</t>
  </si>
  <si>
    <t>군민운동장씨름장</t>
  </si>
  <si>
    <t>북구 대도동313-1</t>
  </si>
  <si>
    <t>포항 실내체육관</t>
  </si>
  <si>
    <t>흥해읍 옥성리산2-1</t>
  </si>
  <si>
    <t>흥해 실내체육관</t>
  </si>
  <si>
    <t>농구,배구,핸드볼,
배드민턴,복싱</t>
  </si>
  <si>
    <t>만인당(다목적체육관)</t>
  </si>
  <si>
    <t>농구,배구,핸드볼,
배드민턴,족구</t>
  </si>
  <si>
    <t>합성목</t>
  </si>
  <si>
    <t>연일읍민실내체육관</t>
  </si>
  <si>
    <t>황성동 1022-1</t>
  </si>
  <si>
    <t>경주 실내체육관</t>
  </si>
  <si>
    <t>배구,배드민턴,
농구,핸드볼,탁구</t>
  </si>
  <si>
    <t>의자식
가변식</t>
  </si>
  <si>
    <t>울진읍 연지리793</t>
  </si>
  <si>
    <t>김천 실내체육관</t>
  </si>
  <si>
    <t>농구,배드민턴,배구,
핸드볼,탁구</t>
  </si>
  <si>
    <t>운흥동 300-1</t>
  </si>
  <si>
    <t>안동 체육관</t>
  </si>
  <si>
    <t>안동시시설관리공단</t>
  </si>
  <si>
    <t>농구,배구,핸드볼,
배드민턴,탁구</t>
  </si>
  <si>
    <t>광평동 산50번지</t>
  </si>
  <si>
    <t>구미 박정희체육관</t>
  </si>
  <si>
    <t>4,830
1,312</t>
  </si>
  <si>
    <t>1(6m*4.08m), 보조4(5.2m*1.55m)</t>
  </si>
  <si>
    <t>2,018lux</t>
  </si>
  <si>
    <t>영주 생활체육관</t>
  </si>
  <si>
    <t>핸드볼,농구,배구,탁구,
배드민턴,검도,우슈</t>
  </si>
  <si>
    <t>1(스코어보드)</t>
  </si>
  <si>
    <t>교촌동306</t>
  </si>
  <si>
    <t>영천 체육관</t>
  </si>
  <si>
    <t>2,200Lux</t>
  </si>
  <si>
    <t>금호읍 교대리 127-2</t>
  </si>
  <si>
    <t>영천 금호 체육관</t>
  </si>
  <si>
    <t>이동식(핸드볼)</t>
  </si>
  <si>
    <t>1,200Lux</t>
  </si>
  <si>
    <t>상주 시민체육관</t>
  </si>
  <si>
    <t>300Lux</t>
  </si>
  <si>
    <t>상주시실내체육관</t>
  </si>
  <si>
    <t>모전동 산7-1</t>
  </si>
  <si>
    <t>문경 실내체육관</t>
  </si>
  <si>
    <t>1,500Lux</t>
  </si>
  <si>
    <t>문경 배드민턴경기장</t>
  </si>
  <si>
    <t>경산 실내체육관</t>
  </si>
  <si>
    <t>배드민턴,배구,농구,
탁구,핸드볼</t>
  </si>
  <si>
    <t>700lux</t>
  </si>
  <si>
    <t>청송읍 금곡리797</t>
  </si>
  <si>
    <t>청송 실내체육관</t>
  </si>
  <si>
    <t>배드민턴,배구,탁구,
에어로빅,헬스</t>
  </si>
  <si>
    <t>청송군체육회(870-6510)</t>
  </si>
  <si>
    <t>영양읍 서부리141-1</t>
  </si>
  <si>
    <t>영양 군민회관
체육관</t>
  </si>
  <si>
    <t>배드민턴,족구,배구</t>
  </si>
  <si>
    <t>주산 체육관</t>
  </si>
  <si>
    <t>성주 체육관</t>
  </si>
  <si>
    <t>봉화읍 내성리42-1</t>
  </si>
  <si>
    <t>봉화 군민체육관</t>
  </si>
  <si>
    <t>농구,배구,
탁구,배드민턴</t>
  </si>
  <si>
    <t>춘양체육관</t>
  </si>
  <si>
    <t>예천군민탁구장</t>
  </si>
  <si>
    <t>현포배드민턴장</t>
  </si>
  <si>
    <t>포항 국민체육센터</t>
  </si>
  <si>
    <t>29x32×14m</t>
  </si>
  <si>
    <t>에어로빅장
취미교실</t>
  </si>
  <si>
    <t>기계면
농어촌복합체육시설</t>
  </si>
  <si>
    <t>레크레이션센터</t>
  </si>
  <si>
    <t>시민볼링장</t>
  </si>
  <si>
    <t>볼링장</t>
  </si>
  <si>
    <t>경주국민체육센터</t>
  </si>
  <si>
    <t>25m×15m
6m</t>
  </si>
  <si>
    <t>에어로빅장,체력측정실</t>
  </si>
  <si>
    <t>김천국민체육센터</t>
  </si>
  <si>
    <t>헬스장,체력측정실,
다목적실</t>
  </si>
  <si>
    <t>구미시설공단</t>
  </si>
  <si>
    <t>에어로빅장, 탁구장</t>
  </si>
  <si>
    <t>선산체육관</t>
  </si>
  <si>
    <t>핸드볼, 배드민턴</t>
  </si>
  <si>
    <t>구미 실내배드민턴장</t>
  </si>
  <si>
    <t>위 탁
(구미시 배드민턴 협회)</t>
  </si>
  <si>
    <t>19×50×12m</t>
  </si>
  <si>
    <t>14×26m</t>
  </si>
  <si>
    <t>구미시장애인체육관</t>
  </si>
  <si>
    <t>위 탁
((사)한국교통장애인협회)</t>
  </si>
  <si>
    <t>15×28m</t>
  </si>
  <si>
    <t xml:space="preserve">농구, 배구 </t>
  </si>
  <si>
    <t>식당, 샤워장</t>
  </si>
  <si>
    <t>영주 국민체육센터</t>
  </si>
  <si>
    <t>30×48×21m</t>
  </si>
  <si>
    <t>배드민턴,농구,
배구,탁구,족구</t>
  </si>
  <si>
    <t>풍기체육회관</t>
  </si>
  <si>
    <t>17×28×12m</t>
  </si>
  <si>
    <t>배드민턴,탁구
배구</t>
  </si>
  <si>
    <t>관람석(96석)
다목적실,소그룹실
레크레이션센터</t>
  </si>
  <si>
    <t>영천 생활체육관</t>
  </si>
  <si>
    <t>30×45×12m</t>
  </si>
  <si>
    <t>배드민턴,농구,
탁구,배구,핸드볼</t>
  </si>
  <si>
    <t>상주국민체육센터</t>
  </si>
  <si>
    <t>15x28×14m</t>
  </si>
  <si>
    <t>에어로빅실,다목적실,
체력측정실</t>
  </si>
  <si>
    <t>문경문화체육센터</t>
  </si>
  <si>
    <t>21×35×14m</t>
  </si>
  <si>
    <t>강의실</t>
  </si>
  <si>
    <t>1,000 Lux</t>
  </si>
  <si>
    <t>문경시국민체육센터</t>
  </si>
  <si>
    <t>문경온누리스포츠센터</t>
  </si>
  <si>
    <t>21.6x33X12m</t>
  </si>
  <si>
    <t>배구,농구,탁구
배드민턴,골볼</t>
  </si>
  <si>
    <t>체력단련실,다목적실</t>
  </si>
  <si>
    <t>장애인체육관</t>
  </si>
  <si>
    <t>경산시 문화회관</t>
  </si>
  <si>
    <t>23×48×14m</t>
  </si>
  <si>
    <t>823.2 Lux</t>
  </si>
  <si>
    <t>경산국민체육센터</t>
  </si>
  <si>
    <t>에어로빅실, 체력단련실</t>
  </si>
  <si>
    <t>군위국민체육센터</t>
  </si>
  <si>
    <t>20×34×14m</t>
  </si>
  <si>
    <t>25*12
6레인</t>
  </si>
  <si>
    <t>문화체육회관</t>
  </si>
  <si>
    <t>21×35x14m</t>
  </si>
  <si>
    <t>공연장</t>
  </si>
  <si>
    <t>투광기 73개</t>
  </si>
  <si>
    <t>점곡면 
농어촌복합체육시설</t>
  </si>
  <si>
    <t>배드민턴,탁구,
에어로빅</t>
  </si>
  <si>
    <t>자가운동센터, 
커뮤니티센터</t>
  </si>
  <si>
    <t>의성국민체육센터</t>
  </si>
  <si>
    <t>진보문화체육센터</t>
  </si>
  <si>
    <t>26x15m</t>
  </si>
  <si>
    <t>배드민턴,배구
탁구</t>
  </si>
  <si>
    <t>공연장,강의실</t>
  </si>
  <si>
    <t>영양국민체육센터</t>
  </si>
  <si>
    <t>취미강의실</t>
  </si>
  <si>
    <t>복합체육시설</t>
  </si>
  <si>
    <t>탁구, 체조</t>
  </si>
  <si>
    <t>영덕문화체육센터</t>
  </si>
  <si>
    <t>24×45×12m</t>
  </si>
  <si>
    <t>에어로빅장, 강의실,
 주민생활시설</t>
  </si>
  <si>
    <t>영덕 군민탁구장</t>
  </si>
  <si>
    <t>13×25m</t>
  </si>
  <si>
    <t>청도국민체육센터</t>
  </si>
  <si>
    <t>다목적강당.에어로빅,
댄스</t>
  </si>
  <si>
    <t xml:space="preserve">청도군 </t>
  </si>
  <si>
    <t>각남면 농어촌
복합체육시설</t>
  </si>
  <si>
    <t>24×13.8</t>
  </si>
  <si>
    <t>배드민턴,
탁구</t>
  </si>
  <si>
    <t>고령국민체육센터</t>
  </si>
  <si>
    <t>에어로빅장,탈의실,
샤워실</t>
  </si>
  <si>
    <t>칠곡국민체육센터</t>
  </si>
  <si>
    <t>21.4×35</t>
  </si>
  <si>
    <t>예천군문화체육센터</t>
  </si>
  <si>
    <t>문화체육사업소</t>
  </si>
  <si>
    <t>24×46×10m</t>
  </si>
  <si>
    <t>관람석(1,500석)
독서실,양궁장</t>
  </si>
  <si>
    <t>울릉국민체육센터</t>
  </si>
  <si>
    <t>21.4×38</t>
  </si>
  <si>
    <t>배드민턴,농구,배구,
테니스,탁구</t>
  </si>
  <si>
    <t>체력단련실, 측정실</t>
  </si>
  <si>
    <t>27m×22m</t>
  </si>
  <si>
    <t>안동 낙동강변 게이트볼장</t>
  </si>
  <si>
    <t>인조9, 천연3</t>
  </si>
  <si>
    <t>부곡 실내
게이트볼장</t>
  </si>
  <si>
    <t>김천시
(부곡동)</t>
  </si>
  <si>
    <t>38x25.1x7.6m</t>
  </si>
  <si>
    <t>선산 전천후게이트볼장</t>
  </si>
  <si>
    <t>구미시선산읍
게이트볼 분회</t>
  </si>
  <si>
    <t>24x17.8x6.1m</t>
  </si>
  <si>
    <t>주아리 전천후게이트볼장</t>
  </si>
  <si>
    <t>구미시옥성면
게이트볼 분회</t>
  </si>
  <si>
    <t>24x19x5.5m</t>
  </si>
  <si>
    <t>초곡리 전천후게이트볼장</t>
  </si>
  <si>
    <t>25x21x5.7m</t>
  </si>
  <si>
    <t>신곡리 전천후 게이트볼장</t>
  </si>
  <si>
    <t>구미시도개면
게이트볼 분회</t>
  </si>
  <si>
    <t>19.3x23x5.7m</t>
  </si>
  <si>
    <t>송정동 전천후 게이트볼장</t>
  </si>
  <si>
    <t>구미시송정동
게이트볼 분회</t>
  </si>
  <si>
    <t>하장리 전천후 게이트볼장</t>
  </si>
  <si>
    <t>구미시장천면
게이트볼 분회</t>
  </si>
  <si>
    <t>25x20x5.9m</t>
  </si>
  <si>
    <t>구평공원 전천후 게이트볼장</t>
  </si>
  <si>
    <t>구미시인동동
게이트볼 분회</t>
  </si>
  <si>
    <t>한정 전천후게이트볼장</t>
  </si>
  <si>
    <t>위탁(영주시
게이트볼남부분회)</t>
  </si>
  <si>
    <t>22x17x7.5m</t>
  </si>
  <si>
    <t>사무실(관리실)</t>
  </si>
  <si>
    <t>문수면 대양1리 게이트볼장</t>
  </si>
  <si>
    <t>위탁(영주시
문수면 게이트볼분회
게이트볼남부분회)</t>
  </si>
  <si>
    <t>22x17x5.3m</t>
  </si>
  <si>
    <t>상주시 생활체육공원
전천후게이트볼장</t>
  </si>
  <si>
    <t>15x20x5.8m</t>
  </si>
  <si>
    <t>영강체육공원
게이트볼장</t>
  </si>
  <si>
    <t>진량읍게이트볼장</t>
  </si>
  <si>
    <t>16mx21m</t>
  </si>
  <si>
    <t>의성 전천후게이트볼장</t>
  </si>
  <si>
    <t>94x40x10m</t>
  </si>
  <si>
    <t>봉양 게이트볼장</t>
  </si>
  <si>
    <t>17x66m</t>
  </si>
  <si>
    <t>단북 게이트볼장</t>
  </si>
  <si>
    <t>24x19m</t>
  </si>
  <si>
    <t>안계 게이트볼장</t>
  </si>
  <si>
    <t>50x26x6.1m
50x26m</t>
  </si>
  <si>
    <t>창고, 대기실</t>
  </si>
  <si>
    <t>다인 게이트볼장</t>
  </si>
  <si>
    <t>22x18x5.3m
22x18m</t>
  </si>
  <si>
    <t>청송생활체육공원
게이트볼장</t>
  </si>
  <si>
    <t>청도 전천후게이트볼장</t>
  </si>
  <si>
    <t>22.7*17.4*5.8</t>
  </si>
  <si>
    <t>각남 전천후게이트볼장</t>
  </si>
  <si>
    <t>22*17.5*.6.59</t>
  </si>
  <si>
    <t>고령게이트볼장</t>
  </si>
  <si>
    <t>고령군게이트볼연합회
고령분회</t>
  </si>
  <si>
    <t>덕곡게이트볼장</t>
  </si>
  <si>
    <t>고령군게이트볼연합회
덕곡분회</t>
  </si>
  <si>
    <t>운수게이트볼장</t>
  </si>
  <si>
    <t>고령군게이트볼연합회
운수분회</t>
  </si>
  <si>
    <t>고령군게이트볼연합회
화암분회</t>
  </si>
  <si>
    <t>고령군게이트볼연합회
성산분회</t>
  </si>
  <si>
    <t>다산게이트볼장</t>
  </si>
  <si>
    <t>고령군게이트볼연합회
다산분회</t>
  </si>
  <si>
    <t>개진게이트볼장</t>
  </si>
  <si>
    <t>고령군게이트볼연합회
개진분회</t>
  </si>
  <si>
    <t>게이브볼</t>
  </si>
  <si>
    <t>우곡게이트볼장</t>
  </si>
  <si>
    <t>고령군게이트볼연합회
우곡분회</t>
  </si>
  <si>
    <t>쌍림게이트볼장</t>
  </si>
  <si>
    <t>고령군게이트볼연합회
쌍림분회</t>
  </si>
  <si>
    <t>성주읍 성산 게이트볼장</t>
  </si>
  <si>
    <t>23.3x19.9x1.5m</t>
  </si>
  <si>
    <t>선남면 게이트볼장</t>
  </si>
  <si>
    <t>27.4x21.3x1.5m</t>
  </si>
  <si>
    <t>대가면 게이트볼장</t>
  </si>
  <si>
    <t>24x19.4x1.5m</t>
  </si>
  <si>
    <t>벽진면 게이트볼장</t>
  </si>
  <si>
    <t>25.2x21.4x1.5m</t>
  </si>
  <si>
    <t>수륜면 게이트볼장</t>
  </si>
  <si>
    <t>29.2x16.9x1.5m</t>
  </si>
  <si>
    <t>사무실
(휴게실 등)</t>
  </si>
  <si>
    <t>초전면 게이트볼장</t>
  </si>
  <si>
    <t>21.2x17.2x1.5m</t>
  </si>
  <si>
    <t>도동게이트볼장</t>
  </si>
  <si>
    <t>울릉게이트볼연합회</t>
  </si>
  <si>
    <t>20x16</t>
  </si>
  <si>
    <t>남서리게이트볼장</t>
  </si>
  <si>
    <t>23x17</t>
  </si>
  <si>
    <t>저동게이트볼장</t>
  </si>
  <si>
    <t>24*17</t>
  </si>
  <si>
    <t>포항 실내수영장</t>
  </si>
  <si>
    <t>포항시
(시설관리공단)</t>
  </si>
  <si>
    <t>경주국민체육센터
수영장</t>
  </si>
  <si>
    <t>김천 실내수영장</t>
  </si>
  <si>
    <t>수영(다이빙) 지상훈련장</t>
  </si>
  <si>
    <t>안동 청소년수련관
수영장</t>
  </si>
  <si>
    <t>공단동 256-18</t>
  </si>
  <si>
    <t>구미 근로자종합복지회관
수영장</t>
  </si>
  <si>
    <t>근로자종합복지회관(464-2000)</t>
  </si>
  <si>
    <t>http://www.wel.gumi.go.kr</t>
  </si>
  <si>
    <t>34명</t>
  </si>
  <si>
    <t>230.8㎡</t>
  </si>
  <si>
    <t>러닝머신 외 29종</t>
  </si>
  <si>
    <t>회원제</t>
  </si>
  <si>
    <t>134㎡</t>
  </si>
  <si>
    <t>국민생활관 내</t>
  </si>
  <si>
    <t>구미시 근로자문화센타 
수영장</t>
  </si>
  <si>
    <t>한국노총구미지부
(위탁운영)</t>
  </si>
  <si>
    <t>종합스포츠센터
수영장</t>
  </si>
  <si>
    <t>상주국민체육센터
수영장</t>
  </si>
  <si>
    <t>상주시장</t>
  </si>
  <si>
    <t>문경시국민체육센터
수영장</t>
  </si>
  <si>
    <t>군위읍 동부리 149-2</t>
  </si>
  <si>
    <t>군위국민체육센터
수영장</t>
  </si>
  <si>
    <t>054)383-6051</t>
  </si>
  <si>
    <t>www.gunwi.kyongbuk.kr</t>
  </si>
  <si>
    <t>17명</t>
  </si>
  <si>
    <t xml:space="preserve">  </t>
  </si>
  <si>
    <t>체육관</t>
  </si>
  <si>
    <t>농구.배구.탁구.배드민턴</t>
  </si>
  <si>
    <t>직   영</t>
  </si>
  <si>
    <t>직 영</t>
  </si>
  <si>
    <t>의성청소년센터
수영장</t>
  </si>
  <si>
    <t>영덕문화체육센터
수영장</t>
  </si>
  <si>
    <t>청도군건강증진센터
수영장</t>
  </si>
  <si>
    <t>청도군보건소</t>
  </si>
  <si>
    <t>칠곡 교육문화회관
수영장</t>
  </si>
  <si>
    <t>예천 청소년수련관
수영장</t>
  </si>
  <si>
    <t>경북 의성컬링장</t>
  </si>
  <si>
    <t>접의식
의자</t>
  </si>
  <si>
    <t>봉화군</t>
    <phoneticPr fontId="2" type="noConversion"/>
  </si>
  <si>
    <t>명호면 풋살장</t>
    <phoneticPr fontId="2" type="noConversion"/>
  </si>
  <si>
    <t>두대동 145</t>
  </si>
  <si>
    <t>창원종합운동장</t>
  </si>
  <si>
    <t>창원시시설관리공단</t>
  </si>
  <si>
    <t>역도장</t>
  </si>
  <si>
    <t>마산종합운동장
주경기장</t>
  </si>
  <si>
    <t>2890럭스</t>
  </si>
  <si>
    <t>진해공설운동장</t>
  </si>
  <si>
    <t>문화공보실</t>
  </si>
  <si>
    <t>진주시</t>
  </si>
  <si>
    <t>진주종합경기장
주경기장</t>
  </si>
  <si>
    <t>신안동1-1</t>
  </si>
  <si>
    <t>진주공설운동장</t>
  </si>
  <si>
    <t>진주시기획예산담당관실</t>
  </si>
  <si>
    <t>jinju.go.kr</t>
  </si>
  <si>
    <t>통영시</t>
  </si>
  <si>
    <t>북신동77-2</t>
  </si>
  <si>
    <t>통영공설운동장</t>
  </si>
  <si>
    <t>통영시공공시설관리사업소</t>
  </si>
  <si>
    <t>통영시민,체육단체</t>
  </si>
  <si>
    <t>복합시설(축구장)</t>
  </si>
  <si>
    <t>사천시</t>
  </si>
  <si>
    <t>벌리동274-3</t>
  </si>
  <si>
    <t>삼천포종합운동장</t>
  </si>
  <si>
    <t>사천시체육시설관리사업소(830-4462)</t>
  </si>
  <si>
    <t>철근콘크리이트</t>
  </si>
  <si>
    <t>140백만원</t>
  </si>
  <si>
    <t>720백만원</t>
  </si>
  <si>
    <t>사천읍.정의7</t>
  </si>
  <si>
    <t>사천종합운동장</t>
  </si>
  <si>
    <t>269백만원</t>
  </si>
  <si>
    <t>김해운동장</t>
  </si>
  <si>
    <t>김해시도시개발공사</t>
  </si>
  <si>
    <t>복합시설
(축구장, 체육관)</t>
  </si>
  <si>
    <t>진영읍 진영리 1279</t>
  </si>
  <si>
    <t>진영공설운동장
육상경기장</t>
  </si>
  <si>
    <t>http://gsiseol.or.kr</t>
  </si>
  <si>
    <t>콘크리트 구조</t>
  </si>
  <si>
    <t>밀양시</t>
  </si>
  <si>
    <t>밀양시 교동 1113</t>
  </si>
  <si>
    <t>밀양공설운동장</t>
  </si>
  <si>
    <t>밀양시공공시설관리사업소</t>
  </si>
  <si>
    <t>밀양육상경기연맹</t>
  </si>
  <si>
    <t>코트4면, 조명시설6개,관리실1동,본부석1식</t>
  </si>
  <si>
    <t>밀양시테니스협회</t>
  </si>
  <si>
    <t>밀양시 삼문동 15-21</t>
  </si>
  <si>
    <t>삼문공설운동장</t>
  </si>
  <si>
    <t>축구조기회</t>
  </si>
  <si>
    <t>거제시</t>
  </si>
  <si>
    <t>거제종합운동장</t>
  </si>
  <si>
    <t>위탁
(거제해양관광개발공사)</t>
  </si>
  <si>
    <t>합성탄성고무</t>
  </si>
  <si>
    <t>신현읍 고현리 564</t>
  </si>
  <si>
    <t>아주운동장</t>
  </si>
  <si>
    <t>거제시시설관리공단</t>
  </si>
  <si>
    <t>관내동호회 및 시민</t>
  </si>
  <si>
    <t>아주동295-30</t>
  </si>
  <si>
    <t>옥포운동장</t>
  </si>
  <si>
    <t>거제스포츠파크
주경기장</t>
  </si>
  <si>
    <t>둔덕가족체육공원</t>
  </si>
  <si>
    <t>둔덕가족체육공원(복합시설)</t>
  </si>
  <si>
    <t>북부동 471-11</t>
  </si>
  <si>
    <t>양산종합운동장</t>
  </si>
  <si>
    <t>양산시공공시설관리사업소</t>
  </si>
  <si>
    <t>www.yscity.or.kr</t>
  </si>
  <si>
    <t>1,400 lux</t>
  </si>
  <si>
    <t>의령읍 동동리 821</t>
  </si>
  <si>
    <t>의령공설운동장</t>
  </si>
  <si>
    <t>의령군시설관리사업소(055-570-2463)</t>
  </si>
  <si>
    <t>http://uiryeong.go.kr</t>
  </si>
  <si>
    <t>마사토, 계단식,라이터2,사무실</t>
  </si>
  <si>
    <t>한울테니스협회</t>
  </si>
  <si>
    <t>정구장</t>
  </si>
  <si>
    <t>의령정구연맹</t>
  </si>
  <si>
    <t>마사토,사무실</t>
  </si>
  <si>
    <t>의령군게이트볼연합회</t>
  </si>
  <si>
    <t>부림공설운동장</t>
  </si>
  <si>
    <t>함안군</t>
  </si>
  <si>
    <t>가야읍 도항리 249-1</t>
  </si>
  <si>
    <t>함안공설운동장</t>
  </si>
  <si>
    <t>haman.go.kr</t>
  </si>
  <si>
    <t>11명</t>
  </si>
  <si>
    <t>함안군청육상선수단</t>
  </si>
  <si>
    <t>잔디구장</t>
  </si>
  <si>
    <t>창녕군</t>
  </si>
  <si>
    <t>창녕읍 퇴천리 62</t>
  </si>
  <si>
    <t>창녕공설운동장</t>
  </si>
  <si>
    <t>창녕군 문화공보과</t>
  </si>
  <si>
    <t>http://cng.go.kr</t>
  </si>
  <si>
    <t>창녕군개발공사</t>
  </si>
  <si>
    <t>창녕군육상연맹,축구협회</t>
  </si>
  <si>
    <t>고성읍 기월리83-10</t>
  </si>
  <si>
    <t>고성군 종합운동장</t>
  </si>
  <si>
    <t>고성군공공시설관리사업소</t>
  </si>
  <si>
    <t>http://www.goseong.go.kr</t>
  </si>
  <si>
    <t>동계합숙훈련팀</t>
  </si>
  <si>
    <t>거류체육공원</t>
  </si>
  <si>
    <t>남해군</t>
  </si>
  <si>
    <t>남해읍 서변리 산1번지</t>
  </si>
  <si>
    <t>남해군공설운동장</t>
  </si>
  <si>
    <t>namhae.go.kr</t>
  </si>
  <si>
    <t>하동군</t>
  </si>
  <si>
    <t>하동공설운동장</t>
  </si>
  <si>
    <t>하동군
(체육시설사업소)</t>
  </si>
  <si>
    <t>본부석 스탠드</t>
  </si>
  <si>
    <t>산청군</t>
  </si>
  <si>
    <t>산청공설운동장</t>
  </si>
  <si>
    <t>함양읍 백연리 569-1</t>
  </si>
  <si>
    <t>함양종합운동장</t>
  </si>
  <si>
    <t>함양군청(960-5551)</t>
  </si>
  <si>
    <t>함양군체육회</t>
  </si>
  <si>
    <t>몬도
(우레탄)</t>
  </si>
  <si>
    <t>50석. 조명탑2</t>
  </si>
  <si>
    <t>함양군테니스협회</t>
  </si>
  <si>
    <t>거창읍 양평리 1160</t>
  </si>
  <si>
    <t>거창종합운동장</t>
  </si>
  <si>
    <t>거창군문화관광과</t>
  </si>
  <si>
    <t>keochang.net</t>
  </si>
  <si>
    <t>거창스포츠파크 내 위치</t>
  </si>
  <si>
    <t>합천군</t>
  </si>
  <si>
    <t>합천읍.리 937번지</t>
  </si>
  <si>
    <t>합천공설운동장</t>
  </si>
  <si>
    <t>공공시설관리사업소(055-930-3734)</t>
  </si>
  <si>
    <t>합천마라톤클럽</t>
  </si>
  <si>
    <t>2001(관람석)</t>
  </si>
  <si>
    <t>2002(트랙)</t>
  </si>
  <si>
    <t>퇴촌동 산28</t>
  </si>
  <si>
    <t>창원종합사격장내
축구장</t>
  </si>
  <si>
    <t>사격장
복합시설</t>
  </si>
  <si>
    <t>두대동145</t>
  </si>
  <si>
    <t>창원종합운동장내
보조경기장</t>
  </si>
  <si>
    <t>창원축구센터 
주경기장</t>
  </si>
  <si>
    <t>창원축구센터 
보조경기장1</t>
  </si>
  <si>
    <t>창원축구센터 내</t>
  </si>
  <si>
    <t>창원축구센터 
보조경기장2</t>
  </si>
  <si>
    <t>창원축구센터 
보조경기장3</t>
  </si>
  <si>
    <t>창원축구센터 
보조경기장4</t>
  </si>
  <si>
    <t>창원축구센터 
하프돔</t>
  </si>
  <si>
    <t>내서운동장</t>
  </si>
  <si>
    <t>창원시(내서읍)</t>
  </si>
  <si>
    <t>동읍운동장</t>
  </si>
  <si>
    <t>창원시(동읍)</t>
  </si>
  <si>
    <t>북면공설운동장</t>
  </si>
  <si>
    <t>창원시(북면)</t>
  </si>
  <si>
    <t>팔용어울림운동장</t>
  </si>
  <si>
    <t>창원시(팔용동)</t>
  </si>
  <si>
    <t>웅남운동장</t>
  </si>
  <si>
    <t>창원시(웅남동)</t>
  </si>
  <si>
    <t>진북면 지산리 61</t>
  </si>
  <si>
    <t>삼진운동장</t>
  </si>
  <si>
    <t>창원시(진북면)</t>
  </si>
  <si>
    <t>모래주머니</t>
  </si>
  <si>
    <t>진북면사무소</t>
  </si>
  <si>
    <t>군북면 중암리1111-18</t>
  </si>
  <si>
    <t>남양동 영길운동장</t>
  </si>
  <si>
    <t>마사구장</t>
  </si>
  <si>
    <t>2010년 리모델링</t>
  </si>
  <si>
    <t>풍호체육공원 축구장</t>
  </si>
  <si>
    <t>계단식
(의자식)</t>
  </si>
  <si>
    <t>이동 생활체육시설
축구장</t>
  </si>
  <si>
    <t>명서2주민운동장 축구장</t>
  </si>
  <si>
    <t>도계체육공원 축구장</t>
  </si>
  <si>
    <t>신월운동장 축구장</t>
  </si>
  <si>
    <t>대방체육공원 축구장</t>
  </si>
  <si>
    <t>소계체육공원 축구장</t>
  </si>
  <si>
    <t>진주공설운동장
제1보조구장</t>
  </si>
  <si>
    <t>진주공설운동장
제2보조구장</t>
  </si>
  <si>
    <t>모덕축구장</t>
  </si>
  <si>
    <t>진주스포츠파크</t>
  </si>
  <si>
    <t>천연잔디 1
인조잔디 2</t>
  </si>
  <si>
    <t>진주종합경기장
보조경기장</t>
  </si>
  <si>
    <t>진주종합경기장
부지내</t>
  </si>
  <si>
    <t>평림동463-2</t>
  </si>
  <si>
    <t>평림 체육전지훈련장
축구장</t>
  </si>
  <si>
    <t>위탁관리
(통영관광개발공사)</t>
  </si>
  <si>
    <t>축구장(마사토)</t>
  </si>
  <si>
    <t>미수동601-3번지외11필지</t>
  </si>
  <si>
    <t>미수소 운동장</t>
  </si>
  <si>
    <t>통영생활체육공원
축구장</t>
  </si>
  <si>
    <t>통영산양스포츠파크
축구장</t>
  </si>
  <si>
    <t>천연잔디 3
인조잔디 3</t>
  </si>
  <si>
    <t>의령군 정곡면 성황리 793</t>
  </si>
  <si>
    <t>남일대
인조잔디축구장</t>
  </si>
  <si>
    <t>마사토, 휀스, 사무실</t>
  </si>
  <si>
    <t>정곡게이트볼분회</t>
  </si>
  <si>
    <t>삼천포 보조축구장</t>
  </si>
  <si>
    <t>사천 보조축구장</t>
  </si>
  <si>
    <t>곤명축구장</t>
  </si>
  <si>
    <t>안동체육공원
축구장</t>
  </si>
  <si>
    <t>김해도시개발공사</t>
  </si>
  <si>
    <t>콘크리트구조</t>
  </si>
  <si>
    <t>장유체육공원
축구장</t>
  </si>
  <si>
    <t>어방체육공원
축구장</t>
  </si>
  <si>
    <t>상동운동장
축구장</t>
  </si>
  <si>
    <t>상동면체육회</t>
  </si>
  <si>
    <t>화포천 체육공원 축구장</t>
  </si>
  <si>
    <t>한림면체육회</t>
  </si>
  <si>
    <t>잔디(평떼)</t>
  </si>
  <si>
    <t>대동생태체육공원 축구장</t>
  </si>
  <si>
    <t>대동면체육회</t>
  </si>
  <si>
    <t>마사토
잔디</t>
  </si>
  <si>
    <t>임호체육공원 축구장</t>
  </si>
  <si>
    <t>밀양공설운동장
보조경기장</t>
  </si>
  <si>
    <t>계단식      (의자식)</t>
  </si>
  <si>
    <t>미리벌관 부속시설로 부지면적 제외</t>
  </si>
  <si>
    <t>무안축구장</t>
  </si>
  <si>
    <t>환경관리과</t>
  </si>
  <si>
    <t>하청운동장</t>
  </si>
  <si>
    <t>위탁
(하청면체육회)</t>
  </si>
  <si>
    <t>사등운동장</t>
  </si>
  <si>
    <t>위탁
(사등면체육회)</t>
  </si>
  <si>
    <t>고현 보조운동장</t>
  </si>
  <si>
    <t>거제스포츠파크 축구장1</t>
  </si>
  <si>
    <t>거제스포츠파크 축구장2</t>
  </si>
  <si>
    <t>양산종합운동장
보조구장</t>
  </si>
  <si>
    <t>웅상읍 소주리 3-1</t>
  </si>
  <si>
    <t>서창 운동장</t>
  </si>
  <si>
    <t>양산시 웅상출장소</t>
  </si>
  <si>
    <t>수질정화공원
(제1구장)</t>
  </si>
  <si>
    <t>수질정화공원
(제2구장)</t>
  </si>
  <si>
    <t>위탁(삼산조기회)</t>
  </si>
  <si>
    <t>하북체육공원
축구장</t>
  </si>
  <si>
    <t>복합시설
(웅상체육공원)</t>
  </si>
  <si>
    <t>웅상생활체육공원 축구장</t>
  </si>
  <si>
    <t>2구장</t>
  </si>
  <si>
    <t>물금체육공원</t>
  </si>
  <si>
    <t>동면상동체육공원</t>
  </si>
  <si>
    <t>철근
콘크리트조</t>
  </si>
  <si>
    <t>서동생활공원
다목적구장</t>
  </si>
  <si>
    <t>가례 공설운동장</t>
  </si>
  <si>
    <t>용덕 공설운동장</t>
  </si>
  <si>
    <t>정곡 공설운동장</t>
  </si>
  <si>
    <t>토사형
스탠드</t>
  </si>
  <si>
    <t>의령군 지정면봉곡리 515</t>
  </si>
  <si>
    <t>지정 공설운동장</t>
  </si>
  <si>
    <t>지정게이트볼분회</t>
  </si>
  <si>
    <t>부림 공설운동장</t>
  </si>
  <si>
    <t>봉수 공설운동장</t>
  </si>
  <si>
    <t>대의 공설운동장</t>
  </si>
  <si>
    <t>화정 공설운동장</t>
  </si>
  <si>
    <t>칠서면운동장</t>
  </si>
  <si>
    <t>여항면운동장</t>
  </si>
  <si>
    <t>함안축구전용구장1</t>
  </si>
  <si>
    <t>함안축구전용구장2</t>
  </si>
  <si>
    <t>복합시설(육상)</t>
  </si>
  <si>
    <t>함안면 봉성리 1238-3</t>
  </si>
  <si>
    <t>함안면 운동장</t>
  </si>
  <si>
    <t>군북면 운동장</t>
  </si>
  <si>
    <t>칠북면 공설운동장</t>
  </si>
  <si>
    <t>칠원면 공설운동장</t>
  </si>
  <si>
    <t>법수면 공설운동장</t>
  </si>
  <si>
    <t xml:space="preserve">계단식 </t>
  </si>
  <si>
    <t>산인면 공설운동장</t>
  </si>
  <si>
    <t>대산면 공설운동장</t>
  </si>
  <si>
    <t>함안스포츠타운
축구장 1</t>
  </si>
  <si>
    <t>함안스포츠타운
축구장 2</t>
  </si>
  <si>
    <t>함안스포츠타운
축구장 3</t>
  </si>
  <si>
    <t>남지읍 남지리 835</t>
  </si>
  <si>
    <t>남지체육공원
축구장</t>
  </si>
  <si>
    <t>천연잔디
마사</t>
  </si>
  <si>
    <t>공원전체관리</t>
  </si>
  <si>
    <t>부곡면 거문리 231-3</t>
  </si>
  <si>
    <t>부곡온천
축구장</t>
  </si>
  <si>
    <t>남지 축구장</t>
  </si>
  <si>
    <t>천연잔디
인조구장</t>
  </si>
  <si>
    <t>남지체육공원내</t>
  </si>
  <si>
    <t>창녕스포츠파크</t>
  </si>
  <si>
    <t>천연잔디1
인조잔디3</t>
  </si>
  <si>
    <t>부곡스포츠파크</t>
  </si>
  <si>
    <t>창녕오리정운동장</t>
  </si>
  <si>
    <t>유어 마수원지구 체육공원
축구장</t>
  </si>
  <si>
    <t>이방 우산지구 체육공원
축구장</t>
  </si>
  <si>
    <t>고성읍 교사리 53</t>
  </si>
  <si>
    <t>고성군 구 공설운동장</t>
  </si>
  <si>
    <t>석축</t>
  </si>
  <si>
    <t>하이면 체육공원
축구장</t>
  </si>
  <si>
    <t>고성군 생활체육공원</t>
  </si>
  <si>
    <t>서면 서상리 1182</t>
  </si>
  <si>
    <t>남해스포츠파크
주경기장</t>
  </si>
  <si>
    <t>서면 서상리 1316-5</t>
  </si>
  <si>
    <t>치자 구장</t>
  </si>
  <si>
    <t>비자 구장</t>
  </si>
  <si>
    <t>나비 구장</t>
  </si>
  <si>
    <t>바다 구장</t>
  </si>
  <si>
    <t>나비 인조구장</t>
  </si>
  <si>
    <t>다초 구장</t>
  </si>
  <si>
    <t>남면 공설운동장</t>
  </si>
  <si>
    <t>비자 인조구장</t>
  </si>
  <si>
    <t>미조 공설운동장</t>
  </si>
  <si>
    <t>상주한려해상체육공원
축구장</t>
  </si>
  <si>
    <t>천연잔디 2
인조잔디 2</t>
  </si>
  <si>
    <t>75
72</t>
  </si>
  <si>
    <t>107
104</t>
  </si>
  <si>
    <t>8,025
7,488</t>
  </si>
  <si>
    <t>계단식, 
의자식</t>
  </si>
  <si>
    <t>이동공설운동장</t>
  </si>
  <si>
    <t>천연잔디 1</t>
  </si>
  <si>
    <t>창선생활체육공원</t>
  </si>
  <si>
    <t>하동군공설운동장
보조구장</t>
  </si>
  <si>
    <t>관람석 설치
(2015)</t>
  </si>
  <si>
    <t>양보생활체육공원</t>
  </si>
  <si>
    <t>옥종다목적생활공원</t>
  </si>
  <si>
    <t>하동군
(하동군)</t>
  </si>
  <si>
    <t>청암생활체육공원</t>
  </si>
  <si>
    <t>악양생활체육공원</t>
  </si>
  <si>
    <t>진교민다리생활체육공원</t>
  </si>
  <si>
    <t>고전생활체육공원</t>
  </si>
  <si>
    <t>금성생활체육공원</t>
  </si>
  <si>
    <t>삼장체육공원
축구장</t>
  </si>
  <si>
    <t>생초체육공원
축구장</t>
  </si>
  <si>
    <t>단성체육공원
축구장</t>
  </si>
  <si>
    <t xml:space="preserve"> 산청 남부체육공원 축구장</t>
  </si>
  <si>
    <t>생초 제2축구장</t>
  </si>
  <si>
    <t>단성 묵곡 축구장</t>
  </si>
  <si>
    <t>오부 축구장</t>
  </si>
  <si>
    <t xml:space="preserve">오부면 </t>
  </si>
  <si>
    <t>함양종합운동장
축구장</t>
  </si>
  <si>
    <t>함양생활체육공원
잔디구장</t>
  </si>
  <si>
    <t>마천생활체육공원
잔디구장</t>
  </si>
  <si>
    <t>거창종합운동장
축구장</t>
  </si>
  <si>
    <t>종합운동장 부지내</t>
  </si>
  <si>
    <t>거창스포츠파크
보조축구장</t>
  </si>
  <si>
    <t>거창스포츠파크
다목적운동장</t>
  </si>
  <si>
    <t>거창스포츠파크 내
 실버레포츠타운</t>
  </si>
  <si>
    <t>합천공설운동장
잔디축구장</t>
  </si>
  <si>
    <t>사계절잔디</t>
  </si>
  <si>
    <t>합천군민
공설운동장 내</t>
  </si>
  <si>
    <t>군민체육공원
인조잔디 축구장(1)</t>
  </si>
  <si>
    <t>공원 부지내</t>
  </si>
  <si>
    <t>군민체육공원
인조잔디 축구장(2)</t>
  </si>
  <si>
    <t>군민체육공원
인조잔디 축구장(3)</t>
  </si>
  <si>
    <t>군민체육공원
인조잔디 축구장(4)</t>
  </si>
  <si>
    <t>군민체육공원 다목적구장
천연잔디 축구장(1)</t>
  </si>
  <si>
    <t>군민체육공원 다목적구장
천연잔디 축구장(2)</t>
  </si>
  <si>
    <t>군민체육공원 다목적구장
천연잔디 축구장(3)</t>
  </si>
  <si>
    <t>봉산체육공원
축구장</t>
  </si>
  <si>
    <t>율곡영전수변공원
축구장</t>
  </si>
  <si>
    <t>율곡면</t>
  </si>
  <si>
    <t>초계 천연잔디 축구장</t>
  </si>
  <si>
    <t>초계면</t>
  </si>
  <si>
    <t>삼가체육공원
축구장</t>
  </si>
  <si>
    <t>삼가면</t>
  </si>
  <si>
    <t>대병체육공원
축구장</t>
  </si>
  <si>
    <t>대병면</t>
  </si>
  <si>
    <t>용주생활체육공원 
축구장</t>
  </si>
  <si>
    <t>용주면</t>
  </si>
  <si>
    <t>적중생활체육공원 
축구장</t>
  </si>
  <si>
    <t>적중면</t>
  </si>
  <si>
    <t>가회생활체육공원</t>
  </si>
  <si>
    <t>가회면</t>
  </si>
  <si>
    <t>대산면 사회인야구장(1)</t>
  </si>
  <si>
    <t>통영야구장</t>
  </si>
  <si>
    <t>사등야구장</t>
  </si>
  <si>
    <t>삼계동 산 4-1</t>
  </si>
  <si>
    <t>김해야구장</t>
  </si>
  <si>
    <t xml:space="preserve">김해시 </t>
  </si>
  <si>
    <t>조만강 체육공원 야구장</t>
  </si>
  <si>
    <t>김해시 야구협회</t>
  </si>
  <si>
    <t>대동생태체육공원 야구장(1)</t>
  </si>
  <si>
    <t>사회인야구장</t>
  </si>
  <si>
    <t>대동생태체육공원 야구장(2)</t>
  </si>
  <si>
    <t>상동매리야구장(1)</t>
  </si>
  <si>
    <t>상동면</t>
  </si>
  <si>
    <t>상동매리야구장(2)</t>
  </si>
  <si>
    <t>가곡야구장</t>
  </si>
  <si>
    <t>하청 야구장</t>
  </si>
  <si>
    <t>위탁
(거제시야구연합회)</t>
  </si>
  <si>
    <t>의령친환경야구장</t>
  </si>
  <si>
    <t>위탁
(의령군야구협회)</t>
  </si>
  <si>
    <t>함안 스포츠파크
생활야구장(리틀)</t>
  </si>
  <si>
    <t>남지체육공원 야구장</t>
  </si>
  <si>
    <t>남해스포츠파크
인조야구장</t>
  </si>
  <si>
    <t>㈜남해레져(055-862-8811)</t>
  </si>
  <si>
    <t>실내, 내야, 투수연습장</t>
  </si>
  <si>
    <t>합천야구장(A)</t>
  </si>
  <si>
    <t>합천야구장(B)</t>
  </si>
  <si>
    <t>토월동 709</t>
  </si>
  <si>
    <t>창원 종합테니스장</t>
  </si>
  <si>
    <t>녹색도시관리사업소</t>
  </si>
  <si>
    <t>우레탄 12
마사토 10</t>
  </si>
  <si>
    <t>농구대</t>
  </si>
  <si>
    <t>마산종합운동장
테니스장</t>
  </si>
  <si>
    <t>창원덕동시립테니스장</t>
  </si>
  <si>
    <t>진해공설운동장
테니스장</t>
  </si>
  <si>
    <t>토성블럭</t>
  </si>
  <si>
    <t>3,200와트</t>
  </si>
  <si>
    <t>25백만원</t>
  </si>
  <si>
    <t>동읍운동장 테니스장</t>
  </si>
  <si>
    <t>북면공설운동장 테니스장</t>
  </si>
  <si>
    <t>의창스포츠파크 테니스장</t>
  </si>
  <si>
    <t>명서2주민운동장 테니스장</t>
  </si>
  <si>
    <t>도계체육공원 테니스장</t>
  </si>
  <si>
    <t>사림운동장 테니스장</t>
  </si>
  <si>
    <t>봉곡운동장 테니스장</t>
  </si>
  <si>
    <t>신월운동장 테니스장</t>
  </si>
  <si>
    <t>반지어울림운동장 테니스장</t>
  </si>
  <si>
    <t>한마음푸르미운동장 
테니스장</t>
  </si>
  <si>
    <t>중앙체육공원 테니스장</t>
  </si>
  <si>
    <t>대방체육공원 테니스장</t>
  </si>
  <si>
    <t>성주주민운동장 테니스장</t>
  </si>
  <si>
    <t>웅남주민운동장 테니스장</t>
  </si>
  <si>
    <t>영길운동장 테니스장</t>
  </si>
  <si>
    <t>가술테니스장</t>
  </si>
  <si>
    <t>대산면</t>
  </si>
  <si>
    <t>회성동테니스장</t>
  </si>
  <si>
    <t>마산회원구청 
문화위생과</t>
  </si>
  <si>
    <t>장복테니스장</t>
  </si>
  <si>
    <t>진해구청 
문화위생과</t>
  </si>
  <si>
    <t>백구테니스장</t>
  </si>
  <si>
    <t>진동돈사단지 테니스장</t>
  </si>
  <si>
    <t>마산합포구청
문화위생과</t>
  </si>
  <si>
    <t>진주 공설테니스장</t>
  </si>
  <si>
    <t>진주공설운동장
부지내</t>
  </si>
  <si>
    <t>생활체육 테니스장</t>
  </si>
  <si>
    <t>상대동809-1</t>
  </si>
  <si>
    <t>모덕 생활테니스장</t>
  </si>
  <si>
    <t>진주시
(2006. 7. 1)</t>
  </si>
  <si>
    <t>남가람 테니스장</t>
  </si>
  <si>
    <t>케미칼12
클레이(정구)4</t>
  </si>
  <si>
    <t>정구장(4면) 포함</t>
  </si>
  <si>
    <t>진주종합경기장
테니스장</t>
  </si>
  <si>
    <t>정량동162-32</t>
  </si>
  <si>
    <t>공공시설관리사업소(055-640-4682)</t>
  </si>
  <si>
    <t>미수소운동장
테니스장</t>
  </si>
  <si>
    <t>통영 시립테니스장</t>
  </si>
  <si>
    <t>위탁
(통영관광개발공사)</t>
  </si>
  <si>
    <t>인조  8
크레이4</t>
  </si>
  <si>
    <t>욕지 테니스장</t>
  </si>
  <si>
    <t>노산 테니스장</t>
  </si>
  <si>
    <t>통영산양스포츠파크
테니스장</t>
  </si>
  <si>
    <t>산양스포츠파크내
시설</t>
  </si>
  <si>
    <t>벌리272-2</t>
  </si>
  <si>
    <t>삼천포 공설테니스장</t>
  </si>
  <si>
    <t>위탁(사천시테니스협회)</t>
  </si>
  <si>
    <t>40백만</t>
  </si>
  <si>
    <t>사남.방지52-1</t>
  </si>
  <si>
    <t>사남 공설테니스장</t>
  </si>
  <si>
    <t>200백만</t>
  </si>
  <si>
    <t>인조4, 토사3</t>
  </si>
  <si>
    <t>인조6</t>
  </si>
  <si>
    <t>시민체육공원
테니스장</t>
  </si>
  <si>
    <t>055-333-0222</t>
  </si>
  <si>
    <t>김해시테니스협회</t>
  </si>
  <si>
    <t>토사 12
하드 2</t>
  </si>
  <si>
    <t>600,000천원</t>
  </si>
  <si>
    <t>동부테니스장</t>
  </si>
  <si>
    <t>토사 7</t>
  </si>
  <si>
    <t>장유능동테니스장</t>
  </si>
  <si>
    <t>토사 8
하드 8</t>
  </si>
  <si>
    <t>어방테니스장</t>
  </si>
  <si>
    <t>경원테니스장</t>
  </si>
  <si>
    <t>금병공원테니스장</t>
  </si>
  <si>
    <t>한림테니스장</t>
  </si>
  <si>
    <t>미리벌관
테니스장</t>
  </si>
  <si>
    <t>위탁
(밀양시테니스협회)</t>
  </si>
  <si>
    <t>케미칼
앙투카</t>
  </si>
  <si>
    <t>밀양공설운동장
부속테니스장</t>
  </si>
  <si>
    <t>신현읍 고현리 551</t>
  </si>
  <si>
    <t>거제 시립테니스장</t>
  </si>
  <si>
    <t>능포동 472-2</t>
  </si>
  <si>
    <t>능포 테니스장</t>
  </si>
  <si>
    <t>옥포동 1285</t>
  </si>
  <si>
    <t>옥포 테니스장</t>
  </si>
  <si>
    <t>레니스</t>
  </si>
  <si>
    <t>양정 테니스장</t>
  </si>
  <si>
    <t>거제스포츠파크테니스장</t>
  </si>
  <si>
    <t>송정IC체육공원</t>
  </si>
  <si>
    <t>구조라 테니스장</t>
  </si>
  <si>
    <t>다포 테니스장</t>
  </si>
  <si>
    <t>양산종합운동장
테니스장</t>
  </si>
  <si>
    <t>클레이  6      아크릴  2</t>
  </si>
  <si>
    <t>수질정화공원
테니스장</t>
  </si>
  <si>
    <t>서창운동장
테니스장</t>
  </si>
  <si>
    <t>아크릴 1
인조잔디 2</t>
  </si>
  <si>
    <t>남양산 테니스장</t>
  </si>
  <si>
    <t>하북체육공원
테니스장</t>
  </si>
  <si>
    <t>의령군 의령읍 동동리 821</t>
  </si>
  <si>
    <t>의령공설운동장
테니스장</t>
  </si>
  <si>
    <t>한울테니스회(572-0304)</t>
  </si>
  <si>
    <t>위탁
(한울테니스회)</t>
  </si>
  <si>
    <t>정곡공설운동장
테니스장</t>
  </si>
  <si>
    <t>위탁
(정곡테니스회)</t>
  </si>
  <si>
    <t>서동생활공원체육센터
테니스장</t>
  </si>
  <si>
    <t>클레이
우레탄</t>
  </si>
  <si>
    <t>청심테니스장</t>
  </si>
  <si>
    <t>부림 테니스장</t>
  </si>
  <si>
    <t>대의공설운동장 테니스장</t>
  </si>
  <si>
    <t>대의면</t>
  </si>
  <si>
    <t>함안 테니스장</t>
  </si>
  <si>
    <t>055)580-3061</t>
  </si>
  <si>
    <t>함안군 환경기초시설 
테니스장</t>
  </si>
  <si>
    <t>함안지방공사</t>
  </si>
  <si>
    <t>창녕읍 퇴천리 99-1</t>
  </si>
  <si>
    <t>창녕 공설테니스장</t>
  </si>
  <si>
    <t>창녕군테니스협회</t>
  </si>
  <si>
    <t>위탁
(창녕군개발공사)</t>
  </si>
  <si>
    <t>클레이
케미칼</t>
  </si>
  <si>
    <t>슬라브</t>
  </si>
  <si>
    <t>남지 테니스장</t>
  </si>
  <si>
    <t>창녕국민체육센터 테니스장</t>
  </si>
  <si>
    <t>고성읍 교사리 377</t>
  </si>
  <si>
    <t>고성군
공설테니스장</t>
  </si>
  <si>
    <t>남해스포츠파크
테니스장</t>
  </si>
  <si>
    <t>아크릴
케미칼</t>
  </si>
  <si>
    <t>남해읍 북변리 79-1</t>
  </si>
  <si>
    <t>창선 테니스장</t>
  </si>
  <si>
    <t>창선면 수산리 365-2</t>
  </si>
  <si>
    <t>상주체육공원
테니스장</t>
  </si>
  <si>
    <t>창선생활체육공원 테니스장</t>
  </si>
  <si>
    <t>남해공설테니스장</t>
  </si>
  <si>
    <t>하동읍 광평리 63-2</t>
  </si>
  <si>
    <t>하동 생활 테니스장</t>
  </si>
  <si>
    <t>수변공원(섬진강)
테니스장</t>
  </si>
  <si>
    <t>금서면 매촌리 1</t>
  </si>
  <si>
    <t>산청 테니스장</t>
  </si>
  <si>
    <t>산청군테니스협회</t>
  </si>
  <si>
    <t>남부 테니스장</t>
  </si>
  <si>
    <t>장승배기 테니스장</t>
  </si>
  <si>
    <t>덕산체육공원
테니스장</t>
  </si>
  <si>
    <t>아크릴
케미칼
잔디, 
인조잔디</t>
  </si>
  <si>
    <t>생초체육공원
테니스장</t>
  </si>
  <si>
    <t>삼장체육공원
테니스장</t>
  </si>
  <si>
    <t>함양생활체육공원
테니스장</t>
  </si>
  <si>
    <t>거창군립테니스장</t>
  </si>
  <si>
    <t>인조잔디 6
하드 6</t>
  </si>
  <si>
    <t>2005
2009</t>
  </si>
  <si>
    <t>스포츠파크
내 위치</t>
  </si>
  <si>
    <t>합천읍.리 황강둔치</t>
  </si>
  <si>
    <t>함벽루체육공원 
테니스장</t>
  </si>
  <si>
    <t>군민체육공원 
테니스장</t>
  </si>
  <si>
    <t>대병 테니스장</t>
  </si>
  <si>
    <t>봉산 테니스장</t>
  </si>
  <si>
    <t>봉산면</t>
  </si>
  <si>
    <t>가야 테니스장</t>
  </si>
  <si>
    <t>가야면</t>
  </si>
  <si>
    <t>야로 테니스장</t>
  </si>
  <si>
    <t>야로면</t>
  </si>
  <si>
    <t>초계 테니스장</t>
  </si>
  <si>
    <t>교방동 산40 외1</t>
  </si>
  <si>
    <t>종합체련장
씨름장(1)</t>
  </si>
  <si>
    <t>위탁
(마산시씨름협회)</t>
  </si>
  <si>
    <t>석재
계단식</t>
  </si>
  <si>
    <t>헬스장(유도장)</t>
  </si>
  <si>
    <t>마산시씨름협회 위탁관리</t>
  </si>
  <si>
    <t>종합체련장
씨름장(2)</t>
  </si>
  <si>
    <t>콘크리트       계단</t>
  </si>
  <si>
    <t>씨름장 
동일부지내</t>
  </si>
  <si>
    <t>거제시씨름연습장</t>
  </si>
  <si>
    <t>함안씨름장</t>
  </si>
  <si>
    <t>함안체육시설사업소</t>
  </si>
  <si>
    <t>영월읍 덕포리 574-48</t>
  </si>
  <si>
    <t>고성군야외씨름장</t>
  </si>
  <si>
    <t>166백만원</t>
  </si>
  <si>
    <t>150백만원</t>
  </si>
  <si>
    <t>거창실버레포츠타운    씨름장</t>
  </si>
  <si>
    <t>창원 체육관</t>
  </si>
  <si>
    <t>농구,배구,핸드볼</t>
  </si>
  <si>
    <t>동읍 용잠리575</t>
  </si>
  <si>
    <t>동읍 체육관</t>
  </si>
  <si>
    <t>창원시
(동읍)</t>
  </si>
  <si>
    <t>마산 체육관</t>
  </si>
  <si>
    <t>800럭스</t>
  </si>
  <si>
    <t>실내수영장</t>
  </si>
  <si>
    <t>삼진 체육관</t>
  </si>
  <si>
    <t>창원시
(진북면)</t>
  </si>
  <si>
    <t>단일 건물식</t>
  </si>
  <si>
    <t>태백동 98</t>
  </si>
  <si>
    <t>진해시 시민회관
체육관</t>
  </si>
  <si>
    <t>상평동268-2</t>
  </si>
  <si>
    <t>상평 생활체육관</t>
  </si>
  <si>
    <t>강당식</t>
  </si>
  <si>
    <t>문산읍삼곡리1033-1</t>
  </si>
  <si>
    <t>문산 실내체육관</t>
  </si>
  <si>
    <t>진주 실내체육관</t>
  </si>
  <si>
    <t>북신동 80-1</t>
  </si>
  <si>
    <t>배구,배드민턴,
농구,탁구</t>
  </si>
  <si>
    <t>용강816-3</t>
  </si>
  <si>
    <t>삼천포 체육관</t>
  </si>
  <si>
    <t>철골,철근
콘크리트조</t>
  </si>
  <si>
    <t>사천읍.수석3</t>
  </si>
  <si>
    <t>사천 체육관</t>
  </si>
  <si>
    <t>사주체육관</t>
  </si>
  <si>
    <t>봉황동 449</t>
  </si>
  <si>
    <t>단일
건물식</t>
  </si>
  <si>
    <t>진영문화체육센터</t>
  </si>
  <si>
    <t>한림면 장방리 1955-2</t>
  </si>
  <si>
    <t>한림체육관</t>
  </si>
  <si>
    <t>위탁
(한림면 체육회)</t>
  </si>
  <si>
    <t>1,715천원</t>
  </si>
  <si>
    <t>초전리 236번지</t>
  </si>
  <si>
    <t>진례체육관</t>
  </si>
  <si>
    <t>위탁(진례면
생활체육협의회)</t>
  </si>
  <si>
    <t>1,200천원</t>
  </si>
  <si>
    <t>김해체육관</t>
  </si>
  <si>
    <t>목재,
우레탄</t>
  </si>
  <si>
    <t>김해운동장
부설</t>
  </si>
  <si>
    <t>불암동체육관</t>
  </si>
  <si>
    <t>율하체육관</t>
  </si>
  <si>
    <t>밀양시 삼문동 4-19</t>
  </si>
  <si>
    <t>밀양시 교동 1121-3</t>
  </si>
  <si>
    <t>밀양 미리벌관</t>
  </si>
  <si>
    <t>배드민턴,농구,
배구,탁구,스쿼시</t>
  </si>
  <si>
    <t>7,069백만원</t>
  </si>
  <si>
    <t>2,500백만원</t>
  </si>
  <si>
    <t>2,200백만원</t>
  </si>
  <si>
    <t>코트6면, 조명시설 6식</t>
  </si>
  <si>
    <t>축구보조잔디운동장</t>
  </si>
  <si>
    <t xml:space="preserve">축구골대 1식, 관람석 </t>
  </si>
  <si>
    <t>육상</t>
  </si>
  <si>
    <t>잔디운동장
테니스장</t>
  </si>
  <si>
    <t>거제국민체육센터</t>
  </si>
  <si>
    <t>철근콘크리트
일반철골구조</t>
  </si>
  <si>
    <t>거제스포츠파크 
조성부지 내</t>
  </si>
  <si>
    <t>신현읍 고현리 910</t>
  </si>
  <si>
    <t>거제시 체육관</t>
  </si>
  <si>
    <t>배구,농구,배드민턴,
핸드볼,탁구</t>
  </si>
  <si>
    <t xml:space="preserve">목재 </t>
  </si>
  <si>
    <t>사등 체육관</t>
  </si>
  <si>
    <t>거제시
(사등면)</t>
  </si>
  <si>
    <t>배구,배드민턴,
탁구,농구</t>
  </si>
  <si>
    <t>거제시탁구장</t>
  </si>
  <si>
    <t>양산 실내체육관</t>
  </si>
  <si>
    <t>양산시시설관리공단</t>
  </si>
  <si>
    <t>일반건물식</t>
  </si>
  <si>
    <t>군북 3ㆍ1기념체육관</t>
  </si>
  <si>
    <t>군북면</t>
  </si>
  <si>
    <t>칠서 이룡체육관</t>
  </si>
  <si>
    <t>칠서면</t>
  </si>
  <si>
    <t>창녕읍 퇴천리 80</t>
  </si>
  <si>
    <t>창녕 군민체육관</t>
  </si>
  <si>
    <t>108개(1kw)</t>
  </si>
  <si>
    <t>헬스기구</t>
  </si>
  <si>
    <t>창녕군민탁구장</t>
  </si>
  <si>
    <t>사무실, 
휴게실</t>
  </si>
  <si>
    <t>고성읍 교사리 391</t>
  </si>
  <si>
    <t>고성군 실내체육관</t>
  </si>
  <si>
    <t>400백만원</t>
  </si>
  <si>
    <t>하일면 실내체육관</t>
  </si>
  <si>
    <t>고성군
(하일면)</t>
  </si>
  <si>
    <t>남해 실내체육관</t>
  </si>
  <si>
    <t>배드민턴,검도,배구,
탁구, 농구</t>
  </si>
  <si>
    <t xml:space="preserve">복싱장,
에어로빅장 </t>
  </si>
  <si>
    <t>남해군 생활체육관
(탁구장)</t>
  </si>
  <si>
    <t>적량면 고절리 산 195</t>
  </si>
  <si>
    <t>하동체육관</t>
  </si>
  <si>
    <t>선수대기실,샤워실,사무실등</t>
  </si>
  <si>
    <t>하동공설운동장내 시설물</t>
  </si>
  <si>
    <t>옥종다목적 생활체육관</t>
  </si>
  <si>
    <t>하동군
(녹색환경과)</t>
  </si>
  <si>
    <t>산청군 실내체육관</t>
  </si>
  <si>
    <t>산청복합체육시설</t>
  </si>
  <si>
    <t>함양읍 백연리 550</t>
  </si>
  <si>
    <t>함양 고운 체육관</t>
  </si>
  <si>
    <t>함양 탁구회관
체육관</t>
  </si>
  <si>
    <t>거창군체육관</t>
  </si>
  <si>
    <t>배드민턴,농구,
탁구,배구,씨름, 사격</t>
  </si>
  <si>
    <t>1000룩스</t>
  </si>
  <si>
    <t>합천읍.리 923-1</t>
  </si>
  <si>
    <t>합천체육관</t>
  </si>
  <si>
    <t>수영장</t>
  </si>
  <si>
    <t>길이25, 폭15, 레인6</t>
  </si>
  <si>
    <t>시민생활체육관</t>
  </si>
  <si>
    <t>40×50×6m</t>
  </si>
  <si>
    <t>50m×20m</t>
  </si>
  <si>
    <t>볼링장, 댄스실, 유아체육실,에어로빅장, 태권도장</t>
  </si>
  <si>
    <t>서부스포츠센터</t>
  </si>
  <si>
    <t>34×26×6m</t>
  </si>
  <si>
    <t>25m×23m</t>
  </si>
  <si>
    <t>빙상장, 스쿼시
 휘트니센터</t>
  </si>
  <si>
    <t>내서문화체육센터</t>
  </si>
  <si>
    <t>21×36×16m</t>
  </si>
  <si>
    <t>세미나실 등</t>
  </si>
  <si>
    <t>23×47×10m</t>
  </si>
  <si>
    <t>배드민턴,
에어로빅</t>
  </si>
  <si>
    <t>올림픽 전시설
청소년수련시설, 극장</t>
  </si>
  <si>
    <t>700럭스</t>
  </si>
  <si>
    <t>우리누리청소년 
문화체육센터</t>
  </si>
  <si>
    <t>45m×25m</t>
  </si>
  <si>
    <t>배드민턴,
배구,농구,현드볼</t>
  </si>
  <si>
    <t>소공연장,교육실,
다목적실</t>
  </si>
  <si>
    <t>진해국민체육센터</t>
  </si>
  <si>
    <t>19×35×14m</t>
  </si>
  <si>
    <t>50m×22.5m</t>
  </si>
  <si>
    <t>협찬금</t>
  </si>
  <si>
    <t>에어로빅장,유아체능단</t>
  </si>
  <si>
    <t>창원 종합사회복지관
체육관</t>
  </si>
  <si>
    <t>천주교
마산교구회</t>
  </si>
  <si>
    <t>24×33×8m</t>
  </si>
  <si>
    <t>33m×33.6m
15m×6m</t>
  </si>
  <si>
    <t>늘푸른전당 체육관</t>
  </si>
  <si>
    <t>36×30m</t>
  </si>
  <si>
    <t>성산스포츠센터</t>
  </si>
  <si>
    <t>30×22×6m</t>
  </si>
  <si>
    <t>통영산양스포츠센터
국민체육센터</t>
  </si>
  <si>
    <t>사무실,회의실,동호인실</t>
  </si>
  <si>
    <t>산양
스포츠파크내</t>
  </si>
  <si>
    <t>사천국민체육센터</t>
  </si>
  <si>
    <t>위탁(사천스포츠클럽)</t>
  </si>
  <si>
    <t>36x26.4m</t>
  </si>
  <si>
    <t>배드민턴, 농구, 
배구등</t>
  </si>
  <si>
    <t>에어로빅장, 체력측정실, 탁구장</t>
  </si>
  <si>
    <t xml:space="preserve">사천시 </t>
  </si>
  <si>
    <t>동서금동생활체육시설</t>
  </si>
  <si>
    <t>당구대,탁구</t>
  </si>
  <si>
    <t>샛담마을생활체육시설</t>
  </si>
  <si>
    <t>장유스포츠센터우정관</t>
  </si>
  <si>
    <t>22×44×14m</t>
  </si>
  <si>
    <t>배드민턴, 농구,
배구, 탁구</t>
  </si>
  <si>
    <t>사무실
조깅트랙</t>
  </si>
  <si>
    <t>동부스포츠센터</t>
  </si>
  <si>
    <t>33×44×14m</t>
  </si>
  <si>
    <t>해동이국민체육센터</t>
  </si>
  <si>
    <t>25m×6레인
유아풀 2레인</t>
  </si>
  <si>
    <t>사무실
다목적강당</t>
  </si>
  <si>
    <t>옥포다목적체육관</t>
  </si>
  <si>
    <t>위탁
(거제시탁구연합회)</t>
  </si>
  <si>
    <t>21×15×4m</t>
  </si>
  <si>
    <t>송정체육시설</t>
  </si>
  <si>
    <t>덕포소체육시설</t>
  </si>
  <si>
    <t>웅상문화체육센터</t>
  </si>
  <si>
    <t>43×25×13m</t>
  </si>
  <si>
    <t>25m×6레인
15m×6레인</t>
  </si>
  <si>
    <t>에어로빅장, 실내골프 
연습장, 공연장 등</t>
  </si>
  <si>
    <t>양산시국민체육센터</t>
  </si>
  <si>
    <t>46×22.5×12m</t>
  </si>
  <si>
    <t>배드민턴,농구,
배구,탁구등</t>
  </si>
  <si>
    <t>25m×6레인
17m×3레인</t>
  </si>
  <si>
    <t>에어로빅장,잠수풀,실내
골프연습장,볼링장 등</t>
  </si>
  <si>
    <t>자원회수시설
주민체육시설(체육관)</t>
  </si>
  <si>
    <t>25m×6레인
유아풀11.5m×6m</t>
  </si>
  <si>
    <t>에어로빅장, 유아체능단,어린이도서관,청소년열람실,문화교실,유아놀이방</t>
  </si>
  <si>
    <t>의령국민체육센터</t>
  </si>
  <si>
    <t>의령군시설관리사업소</t>
  </si>
  <si>
    <t>35×19×14m</t>
  </si>
  <si>
    <t>25m×4레인
유아풀 1레인</t>
  </si>
  <si>
    <t>헬스장,강의실
체력측정실</t>
  </si>
  <si>
    <t>함안군
국민체육센터</t>
  </si>
  <si>
    <t>문화관람실, 개인연습실,
도서실</t>
  </si>
  <si>
    <t>함안체육관</t>
  </si>
  <si>
    <t>25m 6레인</t>
  </si>
  <si>
    <t>에어로빅실, 방송실, 
사무실 등</t>
  </si>
  <si>
    <t>193억원</t>
  </si>
  <si>
    <t>이방 체육회관
체육관</t>
  </si>
  <si>
    <t>14*28</t>
  </si>
  <si>
    <t>배드민턴, 족구</t>
  </si>
  <si>
    <t>샤워실, 주차장</t>
  </si>
  <si>
    <t>창녕 국민체육센터</t>
  </si>
  <si>
    <t>철골,
철근콘크리트조</t>
  </si>
  <si>
    <t>배드민턴,탁구,
농구</t>
  </si>
  <si>
    <t>26*43</t>
  </si>
  <si>
    <t>헬스장, 에어로빅장</t>
  </si>
  <si>
    <t>대가면다목적복지회관</t>
  </si>
  <si>
    <t>고성군(대가면사무소)</t>
  </si>
  <si>
    <t>53×21×13m</t>
  </si>
  <si>
    <t>농구, 배드민턴,배구</t>
  </si>
  <si>
    <t>방송실, 사무실, 
주차장 등</t>
  </si>
  <si>
    <t>하이다목적생활체육관</t>
  </si>
  <si>
    <t>39.6m*19m</t>
  </si>
  <si>
    <t>농구, 배구, 족구</t>
  </si>
  <si>
    <t>남해군
문화체육센터</t>
  </si>
  <si>
    <t>문화관광과</t>
  </si>
  <si>
    <t>족구,농구</t>
  </si>
  <si>
    <t>기타실내행사</t>
  </si>
  <si>
    <t>19×39×14m</t>
  </si>
  <si>
    <t>배드민턴,농구,
배구,검토,족구</t>
  </si>
  <si>
    <t>2,076백만원</t>
  </si>
  <si>
    <t>200백만원</t>
  </si>
  <si>
    <t>1,100백만원(마사회)</t>
  </si>
  <si>
    <t>1,000lux</t>
  </si>
  <si>
    <t>26×19×11.2m</t>
  </si>
  <si>
    <t>레크레이션실,
동호인실 등</t>
  </si>
  <si>
    <t>하동공설운동장 내 시설물</t>
  </si>
  <si>
    <t>하동국민체육센터</t>
  </si>
  <si>
    <t>샤워실, 주차장 등</t>
  </si>
  <si>
    <t>산청 국민체육센터</t>
  </si>
  <si>
    <t>65.6×41.0m</t>
  </si>
  <si>
    <t>테니스,족구,배구 등</t>
  </si>
  <si>
    <t>사무실,방송실,화장실 등</t>
  </si>
  <si>
    <t>산청 다목적구장</t>
  </si>
  <si>
    <t>29×34m</t>
  </si>
  <si>
    <t>농구,배구,족구 등</t>
  </si>
  <si>
    <t>연암 체육관</t>
  </si>
  <si>
    <t>23×33×13m</t>
  </si>
  <si>
    <t>방송실
사무실등</t>
  </si>
  <si>
    <t>거창국민체육센터</t>
  </si>
  <si>
    <t>2층 22.5×17.5×6m</t>
  </si>
  <si>
    <t>2층:탁구장
3층:볼링장</t>
  </si>
  <si>
    <t>성인풀25m×6레인
유아풀18.5m×2레인</t>
  </si>
  <si>
    <t xml:space="preserve"> 관리사무실</t>
  </si>
  <si>
    <t>고제문화체육관</t>
  </si>
  <si>
    <t>34.8×18.6m</t>
  </si>
  <si>
    <t>배드민턴,
배구,족구 등</t>
  </si>
  <si>
    <t>고제면 소재</t>
  </si>
  <si>
    <t>가야국민체육센터</t>
  </si>
  <si>
    <t>에어로빅실, 관리실,
사무실,헬스장 등</t>
  </si>
  <si>
    <t>합천군스포츠센터</t>
  </si>
  <si>
    <t>26×16m</t>
  </si>
  <si>
    <t>방송실, 사무실 등</t>
  </si>
  <si>
    <t>공설운동장
부설</t>
  </si>
  <si>
    <t>청덕체육관</t>
  </si>
  <si>
    <t>동읍 봉강 게이트볼장</t>
  </si>
  <si>
    <t>의창스포츠파크 게이트볼장</t>
  </si>
  <si>
    <t>위탁                                            (의창주민자치센터)</t>
  </si>
  <si>
    <t>팔용어울림운동장 게이트볼장</t>
  </si>
  <si>
    <t>호계게이트볼장</t>
  </si>
  <si>
    <t>남가람 게이트볼장</t>
  </si>
  <si>
    <t>15X20</t>
  </si>
  <si>
    <t>막구조3면</t>
  </si>
  <si>
    <t>노산 게이트볼장</t>
  </si>
  <si>
    <t>사천 공설
전천후게이트볼장</t>
  </si>
  <si>
    <t>동성 게이트볼장</t>
  </si>
  <si>
    <t>초전공원
게이트볼장</t>
  </si>
  <si>
    <t>곤양 게이트볼장</t>
  </si>
  <si>
    <t>지압보도,족구장,
체육시설6종</t>
  </si>
  <si>
    <t>곤명 전천후게이트볼장</t>
  </si>
  <si>
    <t>서포 게이트볼장</t>
  </si>
  <si>
    <t>지압보도,족구장</t>
  </si>
  <si>
    <t>각산 게이트볼장</t>
  </si>
  <si>
    <t>삼천포 공설
전천후게이트볼장</t>
  </si>
  <si>
    <t>샛담 게이트볼장</t>
  </si>
  <si>
    <t>용현하수처리장 게이트볼장</t>
  </si>
  <si>
    <t>마사토(25*20)</t>
  </si>
  <si>
    <t>게이트볼, 
테니스, 족구</t>
  </si>
  <si>
    <t>게이트볼, 테니스, 족구</t>
  </si>
  <si>
    <t>생림전천후게이트볼장</t>
  </si>
  <si>
    <t>생림면</t>
  </si>
  <si>
    <t>17X22</t>
  </si>
  <si>
    <t>상동다목적게이트볼장</t>
  </si>
  <si>
    <t>대동다목적게이트볼장</t>
  </si>
  <si>
    <t>대동면</t>
  </si>
  <si>
    <t>밀양시실내게이트볼장</t>
  </si>
  <si>
    <t>마사토(20*15)
인조잔디
(20*15)</t>
  </si>
  <si>
    <t>사무실,회의실</t>
  </si>
  <si>
    <t>일운면전천후게이트볼장</t>
  </si>
  <si>
    <t>원리 게이트볼장</t>
  </si>
  <si>
    <t>원리노인회</t>
  </si>
  <si>
    <t>25x18</t>
  </si>
  <si>
    <t xml:space="preserve">양산시 </t>
  </si>
  <si>
    <t>상북문화의집 게이트볼장</t>
  </si>
  <si>
    <t>상북면
생활체육게이트볼</t>
  </si>
  <si>
    <t>23x18</t>
  </si>
  <si>
    <t>하북 북부공원 게이트볼장</t>
  </si>
  <si>
    <t>대한노인회 하북분회</t>
  </si>
  <si>
    <t>24x18</t>
  </si>
  <si>
    <t>삼감 게이트볼장</t>
  </si>
  <si>
    <t>삼감노인회</t>
  </si>
  <si>
    <t>22x18</t>
  </si>
  <si>
    <t>종합운동장 게이트볼장</t>
  </si>
  <si>
    <t>남부 게이트볼장</t>
  </si>
  <si>
    <t>노인게이트볼회</t>
  </si>
  <si>
    <t>북정 게이트볼장</t>
  </si>
  <si>
    <t>삼성동노인회</t>
  </si>
  <si>
    <t>어곡 게이트볼장</t>
  </si>
  <si>
    <t>동리마을회</t>
  </si>
  <si>
    <t>25x19</t>
  </si>
  <si>
    <t>춘추공원 게이트볼장</t>
  </si>
  <si>
    <t>교동노인회</t>
  </si>
  <si>
    <t>웅상 게이트볼장</t>
  </si>
  <si>
    <t>20x15</t>
  </si>
  <si>
    <t>서창 게이트볼장</t>
  </si>
  <si>
    <t>평산 게이트볼장</t>
  </si>
  <si>
    <t>국민체육센터 게이트볼장</t>
  </si>
  <si>
    <t>정암 게이트볼장</t>
  </si>
  <si>
    <t>국(건설부)</t>
  </si>
  <si>
    <t>벽화 학구 게이트볼장</t>
  </si>
  <si>
    <t>가례 게이트볼장</t>
  </si>
  <si>
    <t>가례 게이트볼회</t>
  </si>
  <si>
    <t>23x20</t>
  </si>
  <si>
    <t>봉림
부락회</t>
  </si>
  <si>
    <t>봉림 게이트볼회</t>
  </si>
  <si>
    <t>칠곡 게이트볼장</t>
  </si>
  <si>
    <t>사무실, 창고</t>
  </si>
  <si>
    <t>행정 게이트볼장</t>
  </si>
  <si>
    <t>마쌍 게이트볼장</t>
  </si>
  <si>
    <t>상정 게이트볼장</t>
  </si>
  <si>
    <t>25x30</t>
  </si>
  <si>
    <t>18x25</t>
  </si>
  <si>
    <t>화양 게이트볼장</t>
  </si>
  <si>
    <t>22x17</t>
  </si>
  <si>
    <t>운곡
부락회</t>
  </si>
  <si>
    <t>덕암 게이트볼장</t>
  </si>
  <si>
    <t>백곡 게이트볼장</t>
  </si>
  <si>
    <t>정곡 게이트볼장</t>
  </si>
  <si>
    <t>정곡 게이트볼회</t>
  </si>
  <si>
    <t>예둔 게이트볼장</t>
  </si>
  <si>
    <t>21x15</t>
  </si>
  <si>
    <t>지정 게이트볼장</t>
  </si>
  <si>
    <t>낙서 전화 게이트볼장</t>
  </si>
  <si>
    <t>낙서 정곡 게이트볼장</t>
  </si>
  <si>
    <t>입산 게이트볼장</t>
  </si>
  <si>
    <t>감암 게이트볼장</t>
  </si>
  <si>
    <t>죽전 게이트볼장</t>
  </si>
  <si>
    <t>그늘 쉼터</t>
  </si>
  <si>
    <t>서암 게이트볼장</t>
  </si>
  <si>
    <t>서암 게이트볼회</t>
  </si>
  <si>
    <t>궁유 게이트볼장</t>
  </si>
  <si>
    <t>봉황대공설운동장유지관리위원회</t>
  </si>
  <si>
    <t>궁류 게이트볼회</t>
  </si>
  <si>
    <t>유곡(칠곡) 게이트볼장</t>
  </si>
  <si>
    <t xml:space="preserve">유곡(칠곡) 게이트볼회 </t>
  </si>
  <si>
    <t>송산 게이트볼장</t>
  </si>
  <si>
    <t>송산 게이트볼회</t>
  </si>
  <si>
    <t>유곡 게이트볼장</t>
  </si>
  <si>
    <t>재단법인세계기독교통일신령협회유지재단</t>
  </si>
  <si>
    <t>유곡 게이트볼회</t>
  </si>
  <si>
    <t>칠서 게이트볼장</t>
  </si>
  <si>
    <t>20 × 15</t>
  </si>
  <si>
    <t>게이트볼장 1면</t>
  </si>
  <si>
    <t xml:space="preserve">2면 중 1면 </t>
  </si>
  <si>
    <t>월촌 게이트볼장</t>
  </si>
  <si>
    <t>법수 게이트볼장</t>
  </si>
  <si>
    <t xml:space="preserve"> 칠원 게이트볼장</t>
  </si>
  <si>
    <t>가야 게이트볼장</t>
  </si>
  <si>
    <t>3면 중 2면
(증1면)</t>
  </si>
  <si>
    <t>군북 게이트볼장</t>
  </si>
  <si>
    <t>함안 게이트볼장</t>
  </si>
  <si>
    <t>칠북 게이트볼장</t>
  </si>
  <si>
    <t>산인모곡 게이트볼장</t>
  </si>
  <si>
    <t>칠서 에이스아파트 게이트볼장</t>
  </si>
  <si>
    <t>부곡 전천후게이트볼장</t>
  </si>
  <si>
    <t>주차장,사무실
실외 4면</t>
  </si>
  <si>
    <t>성사 게이트볼장</t>
  </si>
  <si>
    <t>대기실</t>
  </si>
  <si>
    <t>성산 게이트볼장</t>
  </si>
  <si>
    <t>장가 게이트볼장</t>
  </si>
  <si>
    <t>증산 게이트볼장</t>
  </si>
  <si>
    <t>하이면 게이트볼장</t>
  </si>
  <si>
    <t>영오면 게이트볼장</t>
  </si>
  <si>
    <t>개천면 게이트볼장</t>
  </si>
  <si>
    <t>영현면 게이트볼장</t>
  </si>
  <si>
    <t>화장실/창고</t>
  </si>
  <si>
    <t>거류면 게이트볼장</t>
  </si>
  <si>
    <t>실내1면
실외1면
사무실/화장실</t>
  </si>
  <si>
    <t>설천게이트볼장</t>
  </si>
  <si>
    <t>20*15m</t>
  </si>
  <si>
    <t>실외1면, 사무실</t>
  </si>
  <si>
    <t>대서게이트볼장</t>
  </si>
  <si>
    <t>중현게이트볼장</t>
  </si>
  <si>
    <t>동천게이트볼장</t>
  </si>
  <si>
    <t>창선게이트볼장</t>
  </si>
  <si>
    <t>중현 게이트볼장</t>
  </si>
  <si>
    <t>실외1면</t>
  </si>
  <si>
    <t>고현도마게이트볼장</t>
  </si>
  <si>
    <t>초음게이트볼장</t>
  </si>
  <si>
    <t>고현대사게이트볼장</t>
  </si>
  <si>
    <t>횡천 게이트볼장</t>
  </si>
  <si>
    <t>고전게이트볼장</t>
  </si>
  <si>
    <t xml:space="preserve"> 악양게이트볼장</t>
  </si>
  <si>
    <t>양보게이트볼장</t>
  </si>
  <si>
    <t>금성 게이트볼장</t>
  </si>
  <si>
    <t>진교 게이트볼장</t>
  </si>
  <si>
    <t>북천 게이트볼장</t>
  </si>
  <si>
    <t>청암 게이트볼장</t>
  </si>
  <si>
    <t>12*12</t>
  </si>
  <si>
    <t>옥종게이트볼장</t>
  </si>
  <si>
    <t>휴게실, 화장실</t>
  </si>
  <si>
    <t>적량 게이트볼장</t>
  </si>
  <si>
    <t>휴게시러</t>
  </si>
  <si>
    <t>하동읍 게이트볼장</t>
  </si>
  <si>
    <t>차황 게이트볼장</t>
  </si>
  <si>
    <t>오전 게이트볼장</t>
  </si>
  <si>
    <t>오성 게이트볼장</t>
  </si>
  <si>
    <t>서하 게이트볼장</t>
  </si>
  <si>
    <t>신안 게이트볼장</t>
  </si>
  <si>
    <t>신등 게이트볼장</t>
  </si>
  <si>
    <t>생비량 게이트볼장</t>
  </si>
  <si>
    <t>삼장 게이트볼장</t>
  </si>
  <si>
    <t>공설 게이트볼장</t>
  </si>
  <si>
    <t>26*35</t>
  </si>
  <si>
    <t>단성 게이트볼장</t>
  </si>
  <si>
    <t>시천 게이트볼장</t>
  </si>
  <si>
    <t>생초 게이트볼장</t>
  </si>
  <si>
    <t>함양 게이트볼장</t>
  </si>
  <si>
    <t>20*12</t>
  </si>
  <si>
    <t>사무실, 화장실,
창고</t>
  </si>
  <si>
    <t>지곡게이트볼장</t>
  </si>
  <si>
    <t>유림게이트볼장</t>
  </si>
  <si>
    <t>상남게이트볼장</t>
  </si>
  <si>
    <t>안평마을게이트볼장</t>
  </si>
  <si>
    <t>22*16</t>
  </si>
  <si>
    <t>백현마을게이트볼장</t>
  </si>
  <si>
    <t>휴천게이트볼장</t>
  </si>
  <si>
    <t>서상게이트볼장</t>
  </si>
  <si>
    <t>2015.12.21</t>
  </si>
  <si>
    <t>거창스포츠파크
게이트볼장</t>
  </si>
  <si>
    <t>위탁
(거창군게이트볼연합회)</t>
  </si>
  <si>
    <t>막구조,
인조잔디</t>
  </si>
  <si>
    <t>거창스포츠파크
전천후게이트볼장</t>
  </si>
  <si>
    <t>철골조,
인조잔디</t>
  </si>
  <si>
    <t>신원면 전천후게이트볼장</t>
  </si>
  <si>
    <t>사무실, 휴게실</t>
  </si>
  <si>
    <t>가조면 어린이공원
전천후게이트볼장</t>
  </si>
  <si>
    <t>화장실, 팔각정자</t>
  </si>
  <si>
    <t>웅양면 전천후 게이트볼장</t>
  </si>
  <si>
    <t>게이트톨</t>
  </si>
  <si>
    <t>가북면 전전후 게이트볼장</t>
  </si>
  <si>
    <t>초계 게이트볼장</t>
  </si>
  <si>
    <t>적중 게이트볼장</t>
  </si>
  <si>
    <t>대병게이트볼장</t>
  </si>
  <si>
    <t>대양게이트볼장</t>
  </si>
  <si>
    <t>묘산게이트볼장</t>
  </si>
  <si>
    <t>쌍책게이트볼장</t>
  </si>
  <si>
    <t>율곡와리게이트볼장</t>
  </si>
  <si>
    <t>적중 양림게이트볼장</t>
  </si>
  <si>
    <t>청덕게이트볼장</t>
  </si>
  <si>
    <t>삼가게이트볼장</t>
  </si>
  <si>
    <t>창원 실내수영장</t>
  </si>
  <si>
    <t>삼동동293</t>
  </si>
  <si>
    <t>늘푸른전당
수영장</t>
  </si>
  <si>
    <t>청소년
수련복합시설</t>
  </si>
  <si>
    <t>상남동43-2</t>
  </si>
  <si>
    <t>시민생활체육관
수영장</t>
  </si>
  <si>
    <t>여가생활
복합시설</t>
  </si>
  <si>
    <t>서부스포츠센터
수영장</t>
  </si>
  <si>
    <t>올림픽기념국민생활관
체육관 부설수영장</t>
  </si>
  <si>
    <t>체육시설관리소(240-2700)</t>
  </si>
  <si>
    <t>올림픽기념관내</t>
  </si>
  <si>
    <t>우리누리 청소년문화센터
실내수영장</t>
  </si>
  <si>
    <t>마산실내체육관내 수영장</t>
  </si>
  <si>
    <t>마산실내체육관내</t>
  </si>
  <si>
    <t>진동종합복지관내 
실내수영장</t>
  </si>
  <si>
    <t>수영장 별관</t>
  </si>
  <si>
    <t>곰두리국민체육센터 
수영장</t>
  </si>
  <si>
    <t>경남지체장애인협회
창원지회</t>
  </si>
  <si>
    <t>성산스포츠센터
수영장</t>
  </si>
  <si>
    <t>진주 실내수영장</t>
  </si>
  <si>
    <t xml:space="preserve">체육관 내 </t>
  </si>
  <si>
    <t>동호동 230-1</t>
  </si>
  <si>
    <t>통영 실내수영장</t>
  </si>
  <si>
    <t>시민문화회관</t>
  </si>
  <si>
    <t>민간위탁
(통영관광개발공사)</t>
  </si>
  <si>
    <t>스탠드식</t>
  </si>
  <si>
    <t>통영국민체육센터
수영장</t>
  </si>
  <si>
    <t xml:space="preserve">산양스포츠파크내
국민체육센터 </t>
  </si>
  <si>
    <t>벌리동331</t>
  </si>
  <si>
    <t>사천 실내수영장</t>
  </si>
  <si>
    <t>사천시체육시설관리사업소(830-4467)</t>
  </si>
  <si>
    <t>7129백만원</t>
  </si>
  <si>
    <t>650백만원</t>
  </si>
  <si>
    <t>헬스장1식</t>
  </si>
  <si>
    <t>시민스포츠센터
수영장</t>
  </si>
  <si>
    <t>김해문화재단</t>
  </si>
  <si>
    <t>유아풀 설치</t>
  </si>
  <si>
    <t>미리벌관
수영장</t>
  </si>
  <si>
    <t>밀양시공공시설관리사업소(055-359-6261)</t>
  </si>
  <si>
    <t>거제시문화예술회관 수영장</t>
  </si>
  <si>
    <t>(재)거제시문화예술재단
(위탁)</t>
  </si>
  <si>
    <t>문화예술회관 내 개인임대로 인하여 누락(2012년 거제시문화예술재단위탁)</t>
  </si>
  <si>
    <t>의령국민체육센터수영장</t>
  </si>
  <si>
    <t>고성군문화체육센터
수영장</t>
  </si>
  <si>
    <t>4,291백만원</t>
  </si>
  <si>
    <t>1,400백만원</t>
  </si>
  <si>
    <t>66*2</t>
  </si>
  <si>
    <t>2식</t>
  </si>
  <si>
    <t>종합운동장내</t>
  </si>
  <si>
    <t>서면 서상리 1182-8</t>
  </si>
  <si>
    <t>남해스포츠파크
실내수영장</t>
  </si>
  <si>
    <t>남해국민체육센터
실내수영장</t>
  </si>
  <si>
    <t>산청문화예술회관
수영장</t>
  </si>
  <si>
    <t>위탁
(산청군체육회)</t>
  </si>
  <si>
    <t>문화예술회관내</t>
  </si>
  <si>
    <t>합천읍 합천리923-1</t>
  </si>
  <si>
    <t>함양국민체육센터(수영장)</t>
  </si>
  <si>
    <t>공공시설관리사업소(055-930-3736)</t>
  </si>
  <si>
    <t>수영협회</t>
  </si>
  <si>
    <t>합천 실내수영장</t>
  </si>
  <si>
    <t>합천 
체육관 내</t>
  </si>
  <si>
    <t>창원롤러스케이트장</t>
  </si>
  <si>
    <t>마산X-게임장
롤러스케이트장</t>
  </si>
  <si>
    <t>적색강화
콘크리트</t>
  </si>
  <si>
    <t>강화
콘크리트</t>
  </si>
  <si>
    <t>마산종합운동장내 
인라인스케이트장</t>
  </si>
  <si>
    <t>진해시 인라인스케이트장</t>
  </si>
  <si>
    <t>공원관리사업소</t>
  </si>
  <si>
    <t>유색세립
투수콘</t>
  </si>
  <si>
    <t>204(고급)
153(중급)
128(초급)</t>
  </si>
  <si>
    <t>8(고급)
4(중급)
4(초급)</t>
  </si>
  <si>
    <t>창원롤러경기장</t>
  </si>
  <si>
    <t>진주종합경기장
롤러경기장</t>
  </si>
  <si>
    <t>진주종합경기장부지내</t>
  </si>
  <si>
    <t>평거동롤러경기장</t>
  </si>
  <si>
    <t>나무밴치</t>
  </si>
  <si>
    <t>남강둔치</t>
  </si>
  <si>
    <t>김해시민 롤러스케이트장</t>
  </si>
  <si>
    <t>장유체육공원 
롤러스케이트장</t>
  </si>
  <si>
    <t>아스콘포장</t>
  </si>
  <si>
    <t>장유
체육공원 내</t>
  </si>
  <si>
    <t>금병공원
롤러스케이트장</t>
  </si>
  <si>
    <t>김해스케이트파크</t>
  </si>
  <si>
    <t>콘크리트포장</t>
  </si>
  <si>
    <t>B3 park
기물 12종</t>
  </si>
  <si>
    <t>거제시롤러경기장</t>
  </si>
  <si>
    <t>데코</t>
  </si>
  <si>
    <t>서동생활공원
인라인스케이트장</t>
  </si>
  <si>
    <t>남지인라인스케이트장</t>
  </si>
  <si>
    <t>산청
인라인스케이트장</t>
  </si>
  <si>
    <t>하정리
인라인스케이트장</t>
  </si>
  <si>
    <t>칼라
아스콘</t>
  </si>
  <si>
    <t>함양인라인스케이트장</t>
  </si>
  <si>
    <t>거창스포츠파크
인라인스케이트장</t>
  </si>
  <si>
    <t>창원 궁도장</t>
  </si>
  <si>
    <t>용마정</t>
  </si>
  <si>
    <t>마산시궁도협회</t>
  </si>
  <si>
    <t>위탁
(창원시궁도협회)</t>
  </si>
  <si>
    <t>벽해정</t>
  </si>
  <si>
    <t>055-547-8251</t>
  </si>
  <si>
    <t>진주시 궁도장</t>
  </si>
  <si>
    <t>위탁
(진주시궁도협회)</t>
  </si>
  <si>
    <t>열무정</t>
  </si>
  <si>
    <t>공공시설관리사업소(055-650-4682)</t>
  </si>
  <si>
    <t>위탁
(통영시궁도협회)</t>
  </si>
  <si>
    <t>장군정</t>
  </si>
  <si>
    <t>위탁(사천시궁도협회)</t>
  </si>
  <si>
    <t>100백만</t>
  </si>
  <si>
    <t>와룡정</t>
  </si>
  <si>
    <t>금병정</t>
  </si>
  <si>
    <t>위탁
(금병회)</t>
  </si>
  <si>
    <t>217,000천원</t>
  </si>
  <si>
    <t>봉화정</t>
  </si>
  <si>
    <t>위탁
(한림면 궁도회)</t>
  </si>
  <si>
    <t>생림궁도장</t>
  </si>
  <si>
    <t>위탁
(생림면 궁도회)</t>
  </si>
  <si>
    <t>35,700천원</t>
  </si>
  <si>
    <t>13,300천원</t>
  </si>
  <si>
    <t>계룡정</t>
  </si>
  <si>
    <t>거제시궁도협회(632-6194)</t>
  </si>
  <si>
    <t>위탁
(거제시궁도협회)</t>
  </si>
  <si>
    <t>금무정</t>
  </si>
  <si>
    <t>거제시궁도협회(635-0555)</t>
  </si>
  <si>
    <t>벽파정</t>
  </si>
  <si>
    <t>거제시궁도협회(681-3456)</t>
  </si>
  <si>
    <t>춘추정</t>
  </si>
  <si>
    <t>위탁
(춘추정)</t>
  </si>
  <si>
    <t>회야정</t>
  </si>
  <si>
    <t>홍의정</t>
  </si>
  <si>
    <t>홍의정(연락처:573-3156)</t>
  </si>
  <si>
    <t>위탁
(홍의정)</t>
  </si>
  <si>
    <t>기반조성상태</t>
  </si>
  <si>
    <t>정심정</t>
  </si>
  <si>
    <t>정심정(연락처:574-2988)</t>
  </si>
  <si>
    <t>위탁
(정심정)</t>
  </si>
  <si>
    <t>마륜정</t>
  </si>
  <si>
    <t>위탁
(마륜정)</t>
  </si>
  <si>
    <t>위탁
(가야정궁도회)</t>
  </si>
  <si>
    <t>무광정</t>
  </si>
  <si>
    <t>칠북
경노회</t>
  </si>
  <si>
    <t>위탁
(무광정궁도회)</t>
  </si>
  <si>
    <t>성심정</t>
  </si>
  <si>
    <t>위탁
(성심정궁도회)</t>
  </si>
  <si>
    <t>백이정</t>
  </si>
  <si>
    <t>백이정
궁도회</t>
  </si>
  <si>
    <t>위탁
(백이정궁도회)</t>
  </si>
  <si>
    <t>부곡정</t>
  </si>
  <si>
    <t>창녕군 부곡정</t>
  </si>
  <si>
    <t>철근스라브</t>
  </si>
  <si>
    <t>창녕정(창녕궁도장)</t>
  </si>
  <si>
    <t>강남정(남지궁도장)</t>
  </si>
  <si>
    <t>용산정(영산궁도장)</t>
  </si>
  <si>
    <t>철성정</t>
  </si>
  <si>
    <t>위탁
(고성군궁도협회)</t>
  </si>
  <si>
    <t>금해정</t>
  </si>
  <si>
    <t>하상정</t>
  </si>
  <si>
    <t>용산정</t>
  </si>
  <si>
    <t>횡강정</t>
  </si>
  <si>
    <t>청학정</t>
  </si>
  <si>
    <t>옥산정</t>
  </si>
  <si>
    <t>청호정</t>
  </si>
  <si>
    <t>산청군궁도협회</t>
  </si>
  <si>
    <t>산청정</t>
  </si>
  <si>
    <t>호연정</t>
  </si>
  <si>
    <t>함양군궁도협회(963-8188)</t>
  </si>
  <si>
    <t>아림정</t>
  </si>
  <si>
    <t>keochang</t>
  </si>
  <si>
    <t>위탁
(거창군궁도협회)</t>
  </si>
  <si>
    <t>죽죽정</t>
  </si>
  <si>
    <t>죽죽정(055-931-4400)</t>
  </si>
  <si>
    <t>위탁
(죽죽정궁도회)</t>
  </si>
  <si>
    <t>초팔정</t>
  </si>
  <si>
    <t>초팔정(055-930-3182)</t>
  </si>
  <si>
    <t>위탁
(초팔정궁도회)</t>
  </si>
  <si>
    <t>의용정</t>
  </si>
  <si>
    <t>내동 1131</t>
  </si>
  <si>
    <t>서부스포츠센터
빙상장</t>
  </si>
  <si>
    <t>2009</t>
  </si>
  <si>
    <t>20,000천원</t>
  </si>
  <si>
    <t>부지면적은 스포츠센터 수영장 면적에 포함</t>
  </si>
  <si>
    <t>성산스포츠센터
빙상장</t>
  </si>
  <si>
    <t>시민스포츠센터
빙상장</t>
  </si>
  <si>
    <t>2003</t>
  </si>
  <si>
    <t>부지면적
 수영장에 포함</t>
  </si>
  <si>
    <t>진주론볼경기장</t>
  </si>
  <si>
    <t>8링크</t>
  </si>
  <si>
    <t>모덕족구장</t>
  </si>
  <si>
    <t>실내인공암벽장</t>
  </si>
  <si>
    <t>산악연맹위탁</t>
  </si>
  <si>
    <t>사천
종합운동장</t>
  </si>
  <si>
    <t>국제</t>
  </si>
  <si>
    <t>2014년 
재건축</t>
  </si>
  <si>
    <t>아주풋살구장</t>
  </si>
  <si>
    <t>가례풋살장</t>
  </si>
  <si>
    <t>함안볼링장</t>
  </si>
  <si>
    <t>함안탁구장</t>
  </si>
  <si>
    <t>태권도연습장</t>
  </si>
  <si>
    <t>2004
(2013)</t>
  </si>
  <si>
    <t>제주시</t>
  </si>
  <si>
    <t>오라1동 1163-4</t>
  </si>
  <si>
    <t>제주종합경기장
주경기장</t>
  </si>
  <si>
    <t>제주특별
자 치 도</t>
  </si>
  <si>
    <t>종합경기장관리사무소(750-7683)</t>
  </si>
  <si>
    <t>jejusi.go.kr</t>
  </si>
  <si>
    <t>제주시(체육진흥과)</t>
  </si>
  <si>
    <t>제주도육상경기연맹외</t>
  </si>
  <si>
    <t>1.25m</t>
  </si>
  <si>
    <t>10,870㎡</t>
  </si>
  <si>
    <t>철근콘크리트조(일부 철골조)</t>
  </si>
  <si>
    <t>16백만원</t>
  </si>
  <si>
    <t>2,519백만원</t>
  </si>
  <si>
    <t>1994. 5. 20</t>
  </si>
  <si>
    <t>1,870백만원</t>
  </si>
  <si>
    <t>투포환, 창던지기, 높이뛰기</t>
  </si>
  <si>
    <t>각 1면</t>
  </si>
  <si>
    <t>주경기장과 병행 관리</t>
  </si>
  <si>
    <t>육상보조 트랙</t>
  </si>
  <si>
    <t>애향운동장</t>
  </si>
  <si>
    <t>종합경기장관리사무소</t>
  </si>
  <si>
    <t>축구협회, 생활체육축구연합회, 일반</t>
  </si>
  <si>
    <t>콘크리트(7계단)</t>
  </si>
  <si>
    <t>390백만원</t>
  </si>
  <si>
    <t>하도운동장</t>
  </si>
  <si>
    <t>제주시(구좌읍)</t>
  </si>
  <si>
    <t>한림종합운동장</t>
  </si>
  <si>
    <t>제주시
(한립읍)</t>
  </si>
  <si>
    <t>한림읍 한림리 887-2</t>
  </si>
  <si>
    <t>구좌체육공원
운동장</t>
  </si>
  <si>
    <t>체육시설관리사무소(064-741-0531)</t>
  </si>
  <si>
    <t>bukjeju.go.kr</t>
  </si>
  <si>
    <t>제주시
(구좌읍)</t>
  </si>
  <si>
    <t>4,770㎡</t>
  </si>
  <si>
    <t>5,246백만원</t>
  </si>
  <si>
    <t>642백만원</t>
  </si>
  <si>
    <t>685백만원</t>
  </si>
  <si>
    <t>1개소(5600*3920)</t>
  </si>
  <si>
    <t>273백만원</t>
  </si>
  <si>
    <t>마사토,조명시설</t>
  </si>
  <si>
    <t>론볼링장</t>
  </si>
  <si>
    <t>1(5링크)</t>
  </si>
  <si>
    <t>1,450㎡</t>
  </si>
  <si>
    <t>야외시설, 인조잔디</t>
  </si>
  <si>
    <t>체력단련시설</t>
  </si>
  <si>
    <t>106㎡</t>
  </si>
  <si>
    <t>23기구</t>
  </si>
  <si>
    <t>서귀포시</t>
  </si>
  <si>
    <t>강정동 1461</t>
  </si>
  <si>
    <t>강창학종합경기장 
A구장</t>
  </si>
  <si>
    <t>체육시설관리사업단(064-766-2002)</t>
  </si>
  <si>
    <t>http//www.seogwipo.go.kr</t>
  </si>
  <si>
    <t>서귀포시
(체육진흥과)</t>
  </si>
  <si>
    <t>10870㎡</t>
  </si>
  <si>
    <t>478백만원</t>
  </si>
  <si>
    <t>강창학종합경기장 
B구장</t>
  </si>
  <si>
    <t>4개소</t>
  </si>
  <si>
    <t>460백만원</t>
  </si>
  <si>
    <t>부지 면적은 강창학
종합경기장 A구장에 포함</t>
  </si>
  <si>
    <t>제주공천포전지훈련
센터 주경기장</t>
  </si>
  <si>
    <t>남원읍 남원리 2337-1</t>
  </si>
  <si>
    <t>남원생활체육관
주경기장</t>
  </si>
  <si>
    <t>체육시설관리사무소(064-730-1577)</t>
  </si>
  <si>
    <t>namjeju.go.kr</t>
  </si>
  <si>
    <t>서귀포시
(남원읍)</t>
  </si>
  <si>
    <t>13명</t>
  </si>
  <si>
    <t>2159㎡</t>
  </si>
  <si>
    <t>1,074백만원</t>
  </si>
  <si>
    <t>465백만원</t>
  </si>
  <si>
    <t>544㎡</t>
  </si>
  <si>
    <t>792㎡</t>
  </si>
  <si>
    <t>대정읍 영락리 산1, 동일리 산1</t>
  </si>
  <si>
    <t>대정문화체육센터
주경기장</t>
  </si>
  <si>
    <t>서귀포시
(대정읍)</t>
  </si>
  <si>
    <t>생활체육단체</t>
  </si>
  <si>
    <t>4,612㎡</t>
  </si>
  <si>
    <t>379백만원</t>
  </si>
  <si>
    <t>81백만원</t>
  </si>
  <si>
    <t>주민성금</t>
  </si>
  <si>
    <t>1,994㎡</t>
  </si>
  <si>
    <t>1,380㎡</t>
  </si>
  <si>
    <t>안덕면 화순리 2026</t>
  </si>
  <si>
    <t>안덕생활체육관
주경기장</t>
  </si>
  <si>
    <t>남제주군 체육시설
관리사무소
(064-730-1577)</t>
  </si>
  <si>
    <t>서귀포시
(안덕면)</t>
  </si>
  <si>
    <t>4,463㎡</t>
  </si>
  <si>
    <t>441백만원</t>
  </si>
  <si>
    <t>표선면 하천리 1832-1</t>
  </si>
  <si>
    <t>표선생활체육관
주경기장</t>
  </si>
  <si>
    <t>서귀포시
(표선면)</t>
  </si>
  <si>
    <t>3737㎡</t>
  </si>
  <si>
    <t>894백만원</t>
  </si>
  <si>
    <t>214백만원</t>
  </si>
  <si>
    <t>7,700㎡</t>
  </si>
  <si>
    <t>6,800㎡</t>
  </si>
  <si>
    <t>성산국민체육센터
주경기장</t>
  </si>
  <si>
    <t>서귀포시
(성산읍)</t>
  </si>
  <si>
    <t>노형 미리내공원
축구장</t>
  </si>
  <si>
    <t>제주시
(위탁 제주시체육회)</t>
  </si>
  <si>
    <t>제주시생활체육공원
축구장</t>
  </si>
  <si>
    <t>한경 축구장</t>
  </si>
  <si>
    <t>제주시(한경면)</t>
  </si>
  <si>
    <t>이호 축구장</t>
  </si>
  <si>
    <t>철근구조물조</t>
  </si>
  <si>
    <t>외도 축구장</t>
  </si>
  <si>
    <t>사라봉 축구장</t>
  </si>
  <si>
    <t>우도 축구장</t>
  </si>
  <si>
    <t>제주시(우도면)</t>
  </si>
  <si>
    <t>2008   2012</t>
  </si>
  <si>
    <t>950          796</t>
  </si>
  <si>
    <t>애월 축구장</t>
  </si>
  <si>
    <t>제주시(애월읍)</t>
  </si>
  <si>
    <t>삼양 축구장</t>
  </si>
  <si>
    <t>법환동 914번지 일대</t>
  </si>
  <si>
    <t>제주월드컵경기장</t>
  </si>
  <si>
    <t>철골,  철근
콘크리트조</t>
  </si>
  <si>
    <t>452,500백만원</t>
  </si>
  <si>
    <t>345,500백만원</t>
  </si>
  <si>
    <t>285,000백만원</t>
  </si>
  <si>
    <t>3,100백만원</t>
  </si>
  <si>
    <t>2,300룩스</t>
  </si>
  <si>
    <t>690백만원</t>
  </si>
  <si>
    <t>토평동 1128-1</t>
  </si>
  <si>
    <t>시민축구장</t>
  </si>
  <si>
    <t>479백만원</t>
  </si>
  <si>
    <t>459백만원</t>
  </si>
  <si>
    <t>대포동 2499</t>
  </si>
  <si>
    <t>중문단지 축구장</t>
  </si>
  <si>
    <t>657백만원</t>
  </si>
  <si>
    <t>걸매 축구장</t>
  </si>
  <si>
    <t>서귀포시
(위탁 서귀포시체육회)</t>
  </si>
  <si>
    <t>효돈축구공원</t>
  </si>
  <si>
    <t>일출고성운동장</t>
  </si>
  <si>
    <t>일출 고성운동장</t>
  </si>
  <si>
    <t>제주유나이티드
전용구장</t>
  </si>
  <si>
    <t>75
94</t>
  </si>
  <si>
    <t>112
94</t>
  </si>
  <si>
    <t>8,400
8,836</t>
  </si>
  <si>
    <t>제주공천포전지훈련센터
축구장</t>
  </si>
  <si>
    <t>표선 생활체육
인조잔디구장</t>
  </si>
  <si>
    <t>제주 주경기장
야구장</t>
  </si>
  <si>
    <t>제주특별
자치도</t>
  </si>
  <si>
    <t>제주시
(체육진흥과)</t>
  </si>
  <si>
    <t>134백</t>
  </si>
  <si>
    <t>고정식        등받이 의자</t>
  </si>
  <si>
    <t>743백만원</t>
  </si>
  <si>
    <t>1,316백만원</t>
  </si>
  <si>
    <t>300백만원</t>
  </si>
  <si>
    <t>제주공천포 
전지훈련센터 야구장</t>
  </si>
  <si>
    <t>부지면적 
전지훈련센터 
주경기장에 포함</t>
  </si>
  <si>
    <t>서귀포 야구장</t>
  </si>
  <si>
    <t>쳔연잔디
인조잔디</t>
  </si>
  <si>
    <t>123
73
(어린이)</t>
  </si>
  <si>
    <t>100
63(어린이)</t>
  </si>
  <si>
    <t>서귀포생활야구장</t>
  </si>
  <si>
    <t>제주 종합경기장
연정 정구장</t>
  </si>
  <si>
    <t>계단식(철근콘크리트)</t>
  </si>
  <si>
    <t>254백만원</t>
  </si>
  <si>
    <t>2002. 9. 28 증축(165,159천원)</t>
  </si>
  <si>
    <t>12개</t>
  </si>
  <si>
    <t>250∼300 lux</t>
  </si>
  <si>
    <t>90백만원</t>
  </si>
  <si>
    <t>한림 테니스장</t>
  </si>
  <si>
    <t>제주시
(한림읍)</t>
  </si>
  <si>
    <t>제주시 생활체육공원
테니스장</t>
  </si>
  <si>
    <t>리바운드,에이스,데코터프</t>
  </si>
  <si>
    <t>동홍동 1447</t>
  </si>
  <si>
    <t>서귀포시 테니스장</t>
  </si>
  <si>
    <t>체육시설관리사업단(064-7662002)</t>
  </si>
  <si>
    <t>하드 15
인조잔디 2</t>
  </si>
  <si>
    <t>2007
(증축)</t>
  </si>
  <si>
    <t>14개소</t>
  </si>
  <si>
    <t>제주전지훈련센터
테니스장</t>
  </si>
  <si>
    <t>전지훈련센터 
주경기장에 포함</t>
  </si>
  <si>
    <t>표선 생활체육
테니스장</t>
  </si>
  <si>
    <t>성산국민체육센터
테니스장</t>
  </si>
  <si>
    <t>제주 종합경기장
한라 체육관</t>
  </si>
  <si>
    <t>배구,배드민턴,
농구,핸드볼</t>
  </si>
  <si>
    <t>2,817백만원</t>
  </si>
  <si>
    <t>1,183백만원</t>
  </si>
  <si>
    <t>2,000∼3,000 lux</t>
  </si>
  <si>
    <t>종합경기장
부설</t>
  </si>
  <si>
    <t>제주시 이도1동 1700-1</t>
  </si>
  <si>
    <t>제주 시민회관
체육관</t>
  </si>
  <si>
    <t>배드민턴,태권도</t>
  </si>
  <si>
    <t>18백만원</t>
  </si>
  <si>
    <t>2,000∼2,500 lux</t>
  </si>
  <si>
    <t>동홍동 1460-8</t>
  </si>
  <si>
    <t>제주시
생활체육관</t>
  </si>
  <si>
    <t>오현학원</t>
  </si>
  <si>
    <t>아치형</t>
  </si>
  <si>
    <t>325백만원</t>
  </si>
  <si>
    <t>740백만원</t>
  </si>
  <si>
    <t>22백만원</t>
  </si>
  <si>
    <t>830lux</t>
  </si>
  <si>
    <t>사라봉다목적체육관</t>
  </si>
  <si>
    <t>제주시
(위탁 제주시체육회 )</t>
  </si>
  <si>
    <t>농구, 배구, 배드민턴,
탁구</t>
  </si>
  <si>
    <t>한림 체육관</t>
  </si>
  <si>
    <t>3,973백만원</t>
  </si>
  <si>
    <t>287백만원</t>
  </si>
  <si>
    <t>575백만원</t>
  </si>
  <si>
    <t>2개</t>
  </si>
  <si>
    <t>애월읍 고내리 1356</t>
  </si>
  <si>
    <t>애월 체육관</t>
  </si>
  <si>
    <t>제주시
(애월읍)</t>
  </si>
  <si>
    <t>1,369백만원</t>
  </si>
  <si>
    <t>550백만원</t>
  </si>
  <si>
    <t>30백만원</t>
  </si>
  <si>
    <t>구좌읍 김녕리 497-1</t>
  </si>
  <si>
    <t>구좌 체육관</t>
  </si>
  <si>
    <t>1,032백만원</t>
  </si>
  <si>
    <t>410백만원</t>
  </si>
  <si>
    <t>1(4링크)</t>
  </si>
  <si>
    <t>914㎡</t>
  </si>
  <si>
    <t>조천읍 조천리 1176-1</t>
  </si>
  <si>
    <t>조천 체육관</t>
  </si>
  <si>
    <t>제주시
(조천읍)</t>
  </si>
  <si>
    <t>1,223백만원</t>
  </si>
  <si>
    <t>한경 체육관</t>
  </si>
  <si>
    <t>제주시
(한경면)</t>
  </si>
  <si>
    <t>983백만원</t>
  </si>
  <si>
    <t>추자 체육관</t>
  </si>
  <si>
    <t>제주시
(추자면)</t>
  </si>
  <si>
    <t>우도 체육관</t>
  </si>
  <si>
    <t>제주시
(우도면)</t>
  </si>
  <si>
    <t>동홍 생활체육관</t>
  </si>
  <si>
    <t>제주특별자치도
교육청</t>
  </si>
  <si>
    <t>햐효동 147-3</t>
  </si>
  <si>
    <t>효돈 생활체육관</t>
  </si>
  <si>
    <t>배구,농구,
배드민턴,핸드볼</t>
  </si>
  <si>
    <t>559백만원</t>
  </si>
  <si>
    <t>288벡만원</t>
  </si>
  <si>
    <t>309백만원</t>
  </si>
  <si>
    <t>600lux</t>
  </si>
  <si>
    <t>샤워실, 탈의장, 주차장</t>
  </si>
  <si>
    <t>동홍동 454</t>
  </si>
  <si>
    <t>서귀포 시민회관
체육관</t>
  </si>
  <si>
    <t>주차장, 샤워실</t>
  </si>
  <si>
    <t>남원 생활체육관</t>
  </si>
  <si>
    <t>570백만원</t>
  </si>
  <si>
    <t>부지면적 : 남원생활체육관  주경기장 포함</t>
  </si>
  <si>
    <t>표선생활체육관</t>
  </si>
  <si>
    <t>860백만원</t>
  </si>
  <si>
    <t>800백만원</t>
  </si>
  <si>
    <t>471백만원</t>
  </si>
  <si>
    <t>부지면적 : 표선생활체육관  주경기장 포함</t>
  </si>
  <si>
    <t>안덕생활체육관</t>
  </si>
  <si>
    <t>1,533백만원</t>
  </si>
  <si>
    <t>부지면적 : 안덕생활체육관  주경기장 포함</t>
  </si>
  <si>
    <t>서귀포다목적체육관</t>
  </si>
  <si>
    <t>배구,배드민턴농구,
핸드볼</t>
  </si>
  <si>
    <t>부지면적 : 제주공천포전지훈련센터 주경기장 포함</t>
  </si>
  <si>
    <t>제주특별자치도 유도회관</t>
  </si>
  <si>
    <t>제주특별자치도
(위탁 제주
특별자치도유도회)</t>
  </si>
  <si>
    <t>제주국민체육센터</t>
  </si>
  <si>
    <t>18×34×18m</t>
  </si>
  <si>
    <t>배드민턴,수영,헬스,
 에어로빅, 조깅</t>
  </si>
  <si>
    <t>25×13.5m</t>
  </si>
  <si>
    <t>전시실</t>
  </si>
  <si>
    <t>애월국민체육센터</t>
  </si>
  <si>
    <t>제주복합체육관</t>
  </si>
  <si>
    <t>제주특별자치도</t>
  </si>
  <si>
    <t>제주특별자치도
(위탁 제주특별자치도체육회)</t>
  </si>
  <si>
    <t>36×49×12m</t>
  </si>
  <si>
    <t>배드민턴,  게이트볼</t>
  </si>
  <si>
    <t>서귀포올림픽기념
국민생활관</t>
  </si>
  <si>
    <t>21×40×14m</t>
  </si>
  <si>
    <t>1,293백만원</t>
  </si>
  <si>
    <t>예식장</t>
  </si>
  <si>
    <t>39백만원</t>
  </si>
  <si>
    <t>680lux</t>
  </si>
  <si>
    <t>서귀포국민체육센터</t>
  </si>
  <si>
    <t>23Ｘ36Ｘ13m</t>
  </si>
  <si>
    <t>배드민터,농구,
배구</t>
  </si>
  <si>
    <t>50mＸ10레인</t>
  </si>
  <si>
    <t>도서관</t>
  </si>
  <si>
    <t>대정문화체육센터</t>
  </si>
  <si>
    <t>26×46×18m</t>
  </si>
  <si>
    <t>1,066백만원</t>
  </si>
  <si>
    <t>450백만원</t>
  </si>
  <si>
    <t>마사회지원</t>
  </si>
  <si>
    <t>소극장
청소년교실</t>
  </si>
  <si>
    <t>48백만원</t>
  </si>
  <si>
    <t>부지면적 : 대정문화체육센터 경기장에 포함</t>
  </si>
  <si>
    <t>성산국민체육센터</t>
  </si>
  <si>
    <t>서귀포시
(성산음)</t>
  </si>
  <si>
    <t>26x48x16m</t>
  </si>
  <si>
    <t>회의실,다목적실 등</t>
  </si>
  <si>
    <t>부지면적 : 성산문화체육센터 경기장에 포함</t>
  </si>
  <si>
    <t>서귀포
생활체육문화센터</t>
  </si>
  <si>
    <t>서귀포시(체육진흥과)</t>
  </si>
  <si>
    <t>20×33×9m</t>
  </si>
  <si>
    <t>북카페,어린이놀이방</t>
  </si>
  <si>
    <t>부지면적 : 제주월드컵경기장에 포함</t>
  </si>
  <si>
    <t>애월 전천후게이트볼장</t>
  </si>
  <si>
    <t>구좌 전천후게이트볼장</t>
  </si>
  <si>
    <t>한림 전천후게이트볼장</t>
  </si>
  <si>
    <t>사무실, 회의실,
체력단련실, 창고</t>
  </si>
  <si>
    <t>조천 전천후게이트볼장</t>
  </si>
  <si>
    <t>사무실,
체력단련실</t>
  </si>
  <si>
    <t>구좌 동부 전천후게이트볼장</t>
  </si>
  <si>
    <t>한경 전천후게이트볼장</t>
  </si>
  <si>
    <t>함덕 전천후게이트볼장</t>
  </si>
  <si>
    <t>애월 동부 전천후게이볼장</t>
  </si>
  <si>
    <t xml:space="preserve">제주시 </t>
  </si>
  <si>
    <t>삼양전천후게이트볼장</t>
  </si>
  <si>
    <t>서귀포시 전천후게이트볼장</t>
  </si>
  <si>
    <t>남원 전천후게이트볼장</t>
  </si>
  <si>
    <t>전지훈련팀및 시민</t>
  </si>
  <si>
    <t>446㎡</t>
  </si>
  <si>
    <t>33종55점</t>
  </si>
  <si>
    <t>대정 전천후게이트볼장</t>
  </si>
  <si>
    <t>표선 전천후게이트볼장</t>
  </si>
  <si>
    <t>성산 서부 전천후게이트볼장</t>
  </si>
  <si>
    <t>남원 위미전천후게이트볼장</t>
  </si>
  <si>
    <t>제주공천포전지훈련센터
 게이트볼장</t>
  </si>
  <si>
    <t>탈의실</t>
  </si>
  <si>
    <t>강정전천후게이트볼장</t>
  </si>
  <si>
    <t>태흥리농어촌복합체육시설</t>
  </si>
  <si>
    <t>서귀포시
(납원읍)</t>
  </si>
  <si>
    <t>보성리전천후게이트볼장</t>
  </si>
  <si>
    <t>중문동전천후게이트볼장</t>
  </si>
  <si>
    <t>10명</t>
  </si>
  <si>
    <t>제주도수영연맹, 일반</t>
  </si>
  <si>
    <t>제주도대표수영선수, 관내주민</t>
  </si>
  <si>
    <t>제주시
(위탁 제주흥사단)</t>
  </si>
  <si>
    <t>한림론볼링장</t>
  </si>
  <si>
    <t>조천론볼링장</t>
  </si>
  <si>
    <t>제주시
(위탁 산악연맹제주도연맹)</t>
  </si>
  <si>
    <t>다이빙지상훈련장</t>
  </si>
  <si>
    <t>한라농구장</t>
  </si>
  <si>
    <t>한라족구장</t>
  </si>
  <si>
    <t>제주시생활체육공원 
파크골프장</t>
  </si>
  <si>
    <t>18홀</t>
  </si>
  <si>
    <t>동아마라톤센터</t>
  </si>
  <si>
    <t>서귀포시
(위탁 동아 마라톤
꿈나무재단)</t>
  </si>
  <si>
    <t>실내암장</t>
  </si>
  <si>
    <t>부지면적 : 제주월드컵경기장 포함</t>
  </si>
  <si>
    <t>전천후실내육상연습장</t>
  </si>
  <si>
    <t>제주</t>
    <phoneticPr fontId="2" type="noConversion"/>
  </si>
  <si>
    <t>소  계</t>
    <phoneticPr fontId="2" type="noConversion"/>
  </si>
  <si>
    <t>2015년말 기준</t>
    <phoneticPr fontId="2" type="noConversion"/>
  </si>
  <si>
    <r>
      <t xml:space="preserve">2001
</t>
    </r>
    <r>
      <rPr>
        <sz val="6"/>
        <color theme="1"/>
        <rFont val="돋움"/>
        <family val="3"/>
        <charset val="129"/>
      </rPr>
      <t>(2007보수)</t>
    </r>
    <phoneticPr fontId="2" type="noConversion"/>
  </si>
  <si>
    <r>
      <t xml:space="preserve">동부공원녹지사업소
</t>
    </r>
    <r>
      <rPr>
        <sz val="7"/>
        <color theme="1"/>
        <rFont val="돋움"/>
        <family val="3"/>
        <charset val="129"/>
      </rPr>
      <t>(보라매공원관리사업소)</t>
    </r>
    <phoneticPr fontId="2" type="noConversion"/>
  </si>
  <si>
    <t>체육시설관리사무소
(위탁:대구시체육회)</t>
    <phoneticPr fontId="2" type="noConversion"/>
  </si>
  <si>
    <r>
      <t xml:space="preserve">원스톱기업지원과
</t>
    </r>
    <r>
      <rPr>
        <sz val="6"/>
        <color theme="1"/>
        <rFont val="돋움"/>
        <family val="3"/>
        <charset val="129"/>
      </rPr>
      <t>(위탁:성서산업단지관리공단)</t>
    </r>
    <phoneticPr fontId="2" type="noConversion"/>
  </si>
  <si>
    <r>
      <t xml:space="preserve">달성군
</t>
    </r>
    <r>
      <rPr>
        <sz val="7"/>
        <color theme="1"/>
        <rFont val="돋움"/>
        <family val="3"/>
        <charset val="129"/>
      </rPr>
      <t>(위탁:달성군시설관리공단)</t>
    </r>
    <phoneticPr fontId="2" type="noConversion"/>
  </si>
  <si>
    <r>
      <t xml:space="preserve">위탁
</t>
    </r>
    <r>
      <rPr>
        <sz val="7"/>
        <color theme="1"/>
        <rFont val="맑은 고딕"/>
        <family val="3"/>
        <charset val="129"/>
      </rPr>
      <t>(동아대학교산하협력단)</t>
    </r>
  </si>
  <si>
    <r>
      <t xml:space="preserve">위탁
</t>
    </r>
    <r>
      <rPr>
        <sz val="7"/>
        <color theme="1"/>
        <rFont val="돋움"/>
        <family val="3"/>
        <charset val="129"/>
      </rPr>
      <t>(게이트볼생활체육연합회)</t>
    </r>
    <phoneticPr fontId="2" type="noConversion"/>
  </si>
  <si>
    <r>
      <t xml:space="preserve">서초구
</t>
    </r>
    <r>
      <rPr>
        <sz val="7"/>
        <color theme="1"/>
        <rFont val="돋움"/>
        <family val="3"/>
        <charset val="129"/>
      </rPr>
      <t>(한국문화스포츠진흥원 위탁)</t>
    </r>
    <phoneticPr fontId="2" type="noConversion"/>
  </si>
  <si>
    <r>
      <t xml:space="preserve">위탁
</t>
    </r>
    <r>
      <rPr>
        <sz val="7"/>
        <color theme="1"/>
        <rFont val="돋움"/>
        <family val="3"/>
        <charset val="129"/>
      </rPr>
      <t>((사)한국청소년연맹)</t>
    </r>
    <phoneticPr fontId="2" type="noConversion"/>
  </si>
  <si>
    <r>
      <t xml:space="preserve">위탁
</t>
    </r>
    <r>
      <rPr>
        <sz val="6"/>
        <color theme="1"/>
        <rFont val="돋움"/>
        <family val="3"/>
        <charset val="129"/>
      </rPr>
      <t>(한국문화스포츠진흥원)</t>
    </r>
    <phoneticPr fontId="2" type="noConversion"/>
  </si>
  <si>
    <r>
      <t xml:space="preserve">서초구
</t>
    </r>
    <r>
      <rPr>
        <sz val="7"/>
        <color theme="1"/>
        <rFont val="돋움"/>
        <family val="3"/>
        <charset val="129"/>
      </rPr>
      <t>(코오롱글로벌㈜ 위탁)</t>
    </r>
    <phoneticPr fontId="2" type="noConversion"/>
  </si>
  <si>
    <t>2016년말 기준</t>
    <phoneticPr fontId="2" type="noConversion"/>
  </si>
  <si>
    <t>ㆍ트랙경기장 : 일주거리 200m의 트랙, 주폭 6m 이상
ㆍ로드경기장 : 250m~1,000m, 주폭 8m 이상
ㆍ경기장 규격이 정규수준에 미달되는 시설</t>
    <phoneticPr fontId="2" type="noConversion"/>
  </si>
  <si>
    <t xml:space="preserve">
ㆍ폭 25m, 길이 50m 8레인으로 레인폭은 2.5m이상(1레인과 8레인 수영조 벽과
   폭 0.5m 이상) 또는 이와 유사한 규격
ㆍ폭과 길이가 25m×33m, 수심 5m
ㆍ경기장 규격이 정규수준에 미달되는 시설</t>
    <phoneticPr fontId="2" type="noConversion"/>
  </si>
  <si>
    <t xml:space="preserve">
ㆍ 길이 60m, 폭 30m(일주거리 111.12m의 트랙)또는 이와 유사한 규격
   (아이스하키 경기 가능)
ㆍ 일주거리 400m이상 333.3m미만의 길이의 두개의 주로</t>
    <phoneticPr fontId="2" type="noConversion"/>
  </si>
  <si>
    <t>ㆍ 핸드볼, 농구, 배구, 배드민턴 등 구기 종목의 경기 개최가 가능한 체육관
ㆍ 유도, 레슬링, 복싱, 태권도, 펜싱, 검도, 씨름, 체조, 역도 등 투기종목의
    경기 개최가 가능한 체육관
ㆍ 농구, 배구 등 구기 종목과 수영, 볼링, 에어로빅, 헬스 등 생활체육 종목의
    각종  체육시설이 복합 설치된 체육관(올림픽 기념국민생활관, 국민체육센터, 
   시민체육관, 구민체육센터, 농어민 문화ㆍ체육센터, 농어촌 복합체육시설 등)</t>
    <phoneticPr fontId="2" type="noConversion"/>
  </si>
  <si>
    <t>주 경기장에 포함</t>
    <phoneticPr fontId="2" type="noConversion"/>
  </si>
  <si>
    <t>주경기장에
포함</t>
    <phoneticPr fontId="2" type="noConversion"/>
  </si>
  <si>
    <t>테니스장 6, 보조축구장 2,
 게이트볼장 1</t>
    <phoneticPr fontId="2" type="noConversion"/>
  </si>
  <si>
    <t>육상경기장 내 축구장 포함</t>
    <phoneticPr fontId="2" type="noConversion"/>
  </si>
  <si>
    <t>주 경기장에 포함</t>
    <phoneticPr fontId="2" type="noConversion"/>
  </si>
  <si>
    <t>게이트볼장,
다목적구장, 족구장</t>
    <phoneticPr fontId="2" type="noConversion"/>
  </si>
  <si>
    <t>농구장, 배드민턴장, 족구장, X-게임장</t>
    <phoneticPr fontId="2" type="noConversion"/>
  </si>
  <si>
    <t>농구장,족구장</t>
    <phoneticPr fontId="2" type="noConversion"/>
  </si>
  <si>
    <t>트랙 레인 3,
헬스기구 5</t>
    <phoneticPr fontId="2" type="noConversion"/>
  </si>
  <si>
    <t>하수처리시설내
옥상 복개체육시설</t>
    <phoneticPr fontId="2" type="noConversion"/>
  </si>
  <si>
    <t>광주 공설운동장
포함</t>
    <phoneticPr fontId="2" type="noConversion"/>
  </si>
  <si>
    <t>초월생활체육공원 
포함</t>
    <phoneticPr fontId="2" type="noConversion"/>
  </si>
  <si>
    <t>부지면적 서귀포 전천후게이트볼장에 포함</t>
    <phoneticPr fontId="2" type="noConversion"/>
  </si>
  <si>
    <r>
      <t xml:space="preserve">서귀포시
</t>
    </r>
    <r>
      <rPr>
        <sz val="7.5"/>
        <color theme="1"/>
        <rFont val="돋움"/>
        <family val="3"/>
        <charset val="129"/>
      </rPr>
      <t>(위탁 제주유나이티드Fc)</t>
    </r>
    <phoneticPr fontId="2" type="noConversion"/>
  </si>
  <si>
    <t>부지면적 주경기장
(잠실종합운동장)에 포함</t>
    <phoneticPr fontId="2" type="noConversion"/>
  </si>
  <si>
    <t>유소년야구장</t>
    <phoneticPr fontId="2" type="noConversion"/>
  </si>
  <si>
    <t>토사3면,잔디1면
마사토3면, 인조잔디(내야)1면</t>
    <phoneticPr fontId="2" type="noConversion"/>
  </si>
  <si>
    <r>
      <t xml:space="preserve">달성군
</t>
    </r>
    <r>
      <rPr>
        <sz val="7"/>
        <color theme="1"/>
        <rFont val="맑은 고딕"/>
        <family val="3"/>
        <charset val="129"/>
      </rPr>
      <t>(위탁:달성군시설관리공단)</t>
    </r>
    <phoneticPr fontId="2" type="noConversion"/>
  </si>
  <si>
    <r>
      <t xml:space="preserve">체육시설관리사무소
</t>
    </r>
    <r>
      <rPr>
        <sz val="7"/>
        <color theme="1"/>
        <rFont val="맑은 고딕"/>
        <family val="3"/>
        <charset val="129"/>
      </rPr>
      <t>(위탁:달성군생활체육회)</t>
    </r>
    <phoneticPr fontId="2" type="noConversion"/>
  </si>
  <si>
    <t>토사, 잔디
마사토</t>
    <phoneticPr fontId="2" type="noConversion"/>
  </si>
  <si>
    <t>시설개선공사로 좌석감소('15.12.18. 22,005석 → 20,639석 / 감 1,366)</t>
    <phoneticPr fontId="2" type="noConversion"/>
  </si>
  <si>
    <t>2면
안청공원축구장 부지내</t>
    <phoneticPr fontId="2" type="noConversion"/>
  </si>
  <si>
    <t>탄천변 제1체육공원 
부지내 포함</t>
    <phoneticPr fontId="2" type="noConversion"/>
  </si>
  <si>
    <t>인조잔디,
앙투카</t>
    <phoneticPr fontId="2" type="noConversion"/>
  </si>
  <si>
    <t>위탁(의정부시
야구연합회)</t>
    <phoneticPr fontId="2" type="noConversion"/>
  </si>
  <si>
    <t>강상축구장부지내 
리틀야구장1면, 총2면</t>
    <phoneticPr fontId="2" type="noConversion"/>
  </si>
  <si>
    <t>토사, 잔디마사
토, 인조잔디</t>
    <phoneticPr fontId="2" type="noConversion"/>
  </si>
  <si>
    <r>
      <t xml:space="preserve">서귀포시
</t>
    </r>
    <r>
      <rPr>
        <sz val="7"/>
        <color theme="1"/>
        <rFont val="맑은 고딕"/>
        <family val="3"/>
        <charset val="129"/>
      </rPr>
      <t>(위탁 서귀포시야구협회)</t>
    </r>
    <phoneticPr fontId="2" type="noConversion"/>
  </si>
  <si>
    <t>마사
+인조잔디</t>
    <phoneticPr fontId="2" type="noConversion"/>
  </si>
  <si>
    <t>마사+
인조잔디</t>
    <phoneticPr fontId="2" type="noConversion"/>
  </si>
  <si>
    <t>중구국민체육센터에 포함</t>
    <phoneticPr fontId="2" type="noConversion"/>
  </si>
  <si>
    <t>축구장2면, 풋살장
3면, 족구장1면</t>
    <phoneticPr fontId="2" type="noConversion"/>
  </si>
  <si>
    <t>축구장1면,트랙4
레인,농구장2면</t>
    <phoneticPr fontId="2" type="noConversion"/>
  </si>
  <si>
    <t>실내체육관, 축구장
1면, 다목적구장1면</t>
    <phoneticPr fontId="2" type="noConversion"/>
  </si>
  <si>
    <t>가람동 수질복원센터내
축구장</t>
    <phoneticPr fontId="2" type="noConversion"/>
  </si>
  <si>
    <t>하수종말처리장 생활체육
시설 인조잔디구장</t>
    <phoneticPr fontId="2" type="noConversion"/>
  </si>
  <si>
    <r>
      <t xml:space="preserve">환경체육센터
</t>
    </r>
    <r>
      <rPr>
        <sz val="7.5"/>
        <color theme="1"/>
        <rFont val="돋움"/>
        <family val="3"/>
        <charset val="129"/>
      </rPr>
      <t>(충주시클린에너지파크축구장)</t>
    </r>
    <phoneticPr fontId="2" type="noConversion"/>
  </si>
  <si>
    <t>별곡지구생활체육
공원에 포함됨</t>
    <phoneticPr fontId="2" type="noConversion"/>
  </si>
  <si>
    <t>럭비전용1면, 풋살장 1면, 농구장 1면, 
족구장 2면</t>
    <phoneticPr fontId="2" type="noConversion"/>
  </si>
  <si>
    <t>부지면적 전지훈련센터
주경기장(육상)에 포함</t>
    <phoneticPr fontId="2" type="noConversion"/>
  </si>
  <si>
    <t>부지 면적, 표선생활체육 주경기장에 포함</t>
    <phoneticPr fontId="2" type="noConversion"/>
  </si>
  <si>
    <r>
      <rPr>
        <sz val="8"/>
        <color theme="1"/>
        <rFont val="돋움"/>
        <family val="3"/>
        <charset val="129"/>
      </rPr>
      <t>성북구도시관리공단</t>
    </r>
    <r>
      <rPr>
        <sz val="7"/>
        <color theme="1"/>
        <rFont val="돋움"/>
        <family val="3"/>
        <charset val="129"/>
      </rPr>
      <t xml:space="preserve">
(성북구테니스연합회위탁)</t>
    </r>
    <phoneticPr fontId="2" type="noConversion"/>
  </si>
  <si>
    <t>동구
(위탁 : 동구생활체육회)</t>
    <phoneticPr fontId="2" type="noConversion"/>
  </si>
  <si>
    <r>
      <t xml:space="preserve">서구
</t>
    </r>
    <r>
      <rPr>
        <sz val="7.5"/>
        <color theme="1"/>
        <rFont val="돋움"/>
        <family val="3"/>
        <charset val="129"/>
      </rPr>
      <t>(위탁 : 서구테니스연합회)</t>
    </r>
    <phoneticPr fontId="2" type="noConversion"/>
  </si>
  <si>
    <r>
      <t xml:space="preserve">위탁
</t>
    </r>
    <r>
      <rPr>
        <sz val="7.5"/>
        <color theme="1"/>
        <rFont val="돋움"/>
        <family val="3"/>
        <charset val="129"/>
      </rPr>
      <t>(태전테니스장운영위원회</t>
    </r>
    <r>
      <rPr>
        <sz val="8"/>
        <color theme="1"/>
        <rFont val="돋움"/>
        <family val="3"/>
        <charset val="129"/>
      </rPr>
      <t>)</t>
    </r>
    <phoneticPr fontId="2" type="noConversion"/>
  </si>
  <si>
    <t>달성군
(위탁:달성군시설관리공단)</t>
    <phoneticPr fontId="2" type="noConversion"/>
  </si>
  <si>
    <t>아시아드주경기장 내 
테니스장</t>
    <phoneticPr fontId="2" type="noConversion"/>
  </si>
  <si>
    <t>안청공원 축구장
부지옆</t>
    <phoneticPr fontId="2" type="noConversion"/>
  </si>
  <si>
    <t>종합운동장에 
포함</t>
    <phoneticPr fontId="2" type="noConversion"/>
  </si>
  <si>
    <t>인조잔디4
클레이2, 하드2</t>
    <phoneticPr fontId="2" type="noConversion"/>
  </si>
  <si>
    <t>클레이 4,   하드 3, 인조잔디 1</t>
    <phoneticPr fontId="2" type="noConversion"/>
  </si>
  <si>
    <t>곤지암생활체육
공원 포함</t>
    <phoneticPr fontId="2" type="noConversion"/>
  </si>
  <si>
    <t>화현면사무소 
부지내</t>
    <phoneticPr fontId="2" type="noConversion"/>
  </si>
  <si>
    <t>케미칼, 클레이,
인조잔디</t>
    <phoneticPr fontId="2" type="noConversion"/>
  </si>
  <si>
    <t>클레이 9,
인조잔디3</t>
    <phoneticPr fontId="2" type="noConversion"/>
  </si>
  <si>
    <t>케미칼, 앙투카
클레이</t>
    <phoneticPr fontId="2" type="noConversion"/>
  </si>
  <si>
    <t>론볼장 :12면, 3,039㎡
테니스장:2면, 1,251㎡</t>
    <phoneticPr fontId="2" type="noConversion"/>
  </si>
  <si>
    <r>
      <t xml:space="preserve">환경체육센터
</t>
    </r>
    <r>
      <rPr>
        <sz val="7"/>
        <color theme="1"/>
        <rFont val="돋움"/>
        <family val="3"/>
        <charset val="129"/>
      </rPr>
      <t>(충주시클린에너지파크테니스장)</t>
    </r>
    <phoneticPr fontId="2" type="noConversion"/>
  </si>
  <si>
    <t>백곡둑높이기사업에 하드코트 3명 (1,832㎡) 수용</t>
    <phoneticPr fontId="2" type="noConversion"/>
  </si>
  <si>
    <t>실내 4면,
 실외 11면</t>
    <phoneticPr fontId="2" type="noConversion"/>
  </si>
  <si>
    <r>
      <t xml:space="preserve">서귀포시
</t>
    </r>
    <r>
      <rPr>
        <sz val="7"/>
        <color theme="1"/>
        <rFont val="돋움"/>
        <family val="3"/>
        <charset val="129"/>
      </rPr>
      <t>(위탁 서귀포시테니스협회</t>
    </r>
    <r>
      <rPr>
        <sz val="8"/>
        <color theme="1"/>
        <rFont val="돋움"/>
        <family val="3"/>
        <charset val="129"/>
      </rPr>
      <t>)</t>
    </r>
    <phoneticPr fontId="2" type="noConversion"/>
  </si>
  <si>
    <t>신봉동 고가하부
 체육시설내</t>
    <phoneticPr fontId="2" type="noConversion"/>
  </si>
  <si>
    <t>서정리 
야외씨름연습장</t>
    <phoneticPr fontId="2" type="noConversion"/>
  </si>
  <si>
    <t>구례공설운동장 
씨름장</t>
    <phoneticPr fontId="2" type="noConversion"/>
  </si>
  <si>
    <t>군위생활체육
공원내 위치</t>
    <phoneticPr fontId="2" type="noConversion"/>
  </si>
  <si>
    <t>주경기장 
부지면적
(용인시종합운)
동장 내</t>
    <phoneticPr fontId="2" type="noConversion"/>
  </si>
  <si>
    <t>배구,배드민턴,농구,
다목적실</t>
    <phoneticPr fontId="2" type="noConversion"/>
  </si>
  <si>
    <t>배드민턴,배구,농구,
탁구,다목적</t>
    <phoneticPr fontId="2" type="noConversion"/>
  </si>
  <si>
    <t>배드민턴장,탁구장,농구장,
풋살장,게이트볼장</t>
    <phoneticPr fontId="2" type="noConversion"/>
  </si>
  <si>
    <r>
      <t xml:space="preserve">위탁
</t>
    </r>
    <r>
      <rPr>
        <sz val="7"/>
        <color theme="1"/>
        <rFont val="돋움"/>
        <family val="3"/>
        <charset val="129"/>
      </rPr>
      <t>(파주시배드민턴연합회</t>
    </r>
    <r>
      <rPr>
        <sz val="8"/>
        <color theme="1"/>
        <rFont val="돋움"/>
        <family val="3"/>
        <charset val="129"/>
      </rPr>
      <t>)</t>
    </r>
    <phoneticPr fontId="2" type="noConversion"/>
  </si>
  <si>
    <r>
      <t xml:space="preserve">위탁
</t>
    </r>
    <r>
      <rPr>
        <sz val="7"/>
        <color theme="1"/>
        <rFont val="돋움"/>
        <family val="3"/>
        <charset val="129"/>
      </rPr>
      <t>(파주시배드민턴연합회)</t>
    </r>
    <phoneticPr fontId="2" type="noConversion"/>
  </si>
  <si>
    <t>월롱 100주년 
기념체육관</t>
    <phoneticPr fontId="2" type="noConversion"/>
  </si>
  <si>
    <t>종합운동장 
부지 내 시설</t>
    <phoneticPr fontId="2" type="noConversion"/>
  </si>
  <si>
    <t>고정식
플라스틱</t>
    <phoneticPr fontId="2" type="noConversion"/>
  </si>
  <si>
    <t>농구, 배구, 배드민턴,
복싱, 족구</t>
    <phoneticPr fontId="2" type="noConversion"/>
  </si>
  <si>
    <t>의자식,
수납식</t>
    <phoneticPr fontId="2" type="noConversion"/>
  </si>
  <si>
    <r>
      <t xml:space="preserve">위탁
</t>
    </r>
    <r>
      <rPr>
        <sz val="7"/>
        <color theme="1"/>
        <rFont val="돋움"/>
        <family val="3"/>
        <charset val="129"/>
      </rPr>
      <t>(제천시배드민턴연합회</t>
    </r>
    <r>
      <rPr>
        <sz val="8"/>
        <color theme="1"/>
        <rFont val="돋움"/>
        <family val="3"/>
        <charset val="129"/>
      </rPr>
      <t>)</t>
    </r>
    <phoneticPr fontId="2" type="noConversion"/>
  </si>
  <si>
    <t>배드민턴, 탁구, 헬스, 
배구</t>
    <phoneticPr fontId="2" type="noConversion"/>
  </si>
  <si>
    <t>영광생활체육공원 
실내배드민턴장</t>
    <phoneticPr fontId="2" type="noConversion"/>
  </si>
  <si>
    <t>영광생활체육공원 
실내탁구장</t>
    <phoneticPr fontId="2" type="noConversion"/>
  </si>
  <si>
    <r>
      <t xml:space="preserve">위탁
</t>
    </r>
    <r>
      <rPr>
        <sz val="7"/>
        <color theme="1"/>
        <rFont val="돋움"/>
        <family val="3"/>
        <charset val="129"/>
      </rPr>
      <t>(거제해양관광개발공사)</t>
    </r>
    <phoneticPr fontId="2" type="noConversion"/>
  </si>
  <si>
    <r>
      <t xml:space="preserve">위탁
</t>
    </r>
    <r>
      <rPr>
        <sz val="7"/>
        <color theme="1"/>
        <rFont val="돋움"/>
        <family val="3"/>
        <charset val="129"/>
      </rPr>
      <t>(거제해양관광개발공사</t>
    </r>
    <r>
      <rPr>
        <sz val="8"/>
        <color theme="1"/>
        <rFont val="돋움"/>
        <family val="3"/>
        <charset val="129"/>
      </rPr>
      <t>)</t>
    </r>
    <phoneticPr fontId="2" type="noConversion"/>
  </si>
  <si>
    <r>
      <t xml:space="preserve">거제시
</t>
    </r>
    <r>
      <rPr>
        <sz val="7"/>
        <color theme="1"/>
        <rFont val="돋움"/>
        <family val="3"/>
        <charset val="129"/>
      </rPr>
      <t>(거제해양관광개발공사)</t>
    </r>
    <phoneticPr fontId="2" type="noConversion"/>
  </si>
  <si>
    <t>농구,배구,배드민턴, 
탁구</t>
    <phoneticPr fontId="2" type="noConversion"/>
  </si>
  <si>
    <t>핸드볼, 배구,농구, 배드민턴,복싱, 족구,탁구 등</t>
    <phoneticPr fontId="2" type="noConversion"/>
  </si>
  <si>
    <t>농구 1코트, 배구 1코트, 배드민턴 3코트 골볼</t>
    <phoneticPr fontId="2" type="noConversion"/>
  </si>
  <si>
    <t>휠체어럭비 1코트, 보치아 3코트</t>
    <phoneticPr fontId="2" type="noConversion"/>
  </si>
  <si>
    <t>철근철골
콘크리트조</t>
    <phoneticPr fontId="2" type="noConversion"/>
  </si>
  <si>
    <t>접이
의자식</t>
    <phoneticPr fontId="2" type="noConversion"/>
  </si>
  <si>
    <t>시도</t>
    <phoneticPr fontId="2" type="noConversion"/>
  </si>
  <si>
    <t>보성다목적
트레이닝장</t>
    <phoneticPr fontId="2" type="noConversion"/>
  </si>
  <si>
    <t>다목적체육관, 체력단련실, 
볼링장, GX룸, 샤워실 등</t>
    <phoneticPr fontId="2" type="noConversion"/>
  </si>
  <si>
    <t>25×10m,15×6m,
11×7m</t>
    <phoneticPr fontId="2" type="noConversion"/>
  </si>
  <si>
    <t>에어로빅실,라켓볼장,
컴퓨터교실,청소년교실</t>
    <phoneticPr fontId="2" type="noConversion"/>
  </si>
  <si>
    <t>농구, 배드민턴, 
탁구 등</t>
    <phoneticPr fontId="2" type="noConversion"/>
  </si>
  <si>
    <t>첨단 실내배드민턴장
(구관)</t>
    <phoneticPr fontId="2" type="noConversion"/>
  </si>
  <si>
    <t>샤워실,탈의실,사무실,
다목적강당</t>
    <phoneticPr fontId="2" type="noConversion"/>
  </si>
  <si>
    <t>배드민턴,탁구,
핸드볼 등</t>
    <phoneticPr fontId="2" type="noConversion"/>
  </si>
  <si>
    <t>에어로빅실, 샤워실, 
탈의실</t>
    <phoneticPr fontId="2" type="noConversion"/>
  </si>
  <si>
    <t>농구,배구,배드민턴 
족구 등</t>
    <phoneticPr fontId="2" type="noConversion"/>
  </si>
  <si>
    <t xml:space="preserve">농구,배구,배드민턴 
족구, </t>
    <phoneticPr fontId="2" type="noConversion"/>
  </si>
  <si>
    <t>생활체조실, 체력측정실
주민생활시설</t>
    <phoneticPr fontId="2" type="noConversion"/>
  </si>
  <si>
    <t>핸드볼,배구,농구,
족구,탁구 등</t>
    <phoneticPr fontId="2" type="noConversion"/>
  </si>
  <si>
    <t>배드민턴, 탁구, 
족구 등</t>
    <phoneticPr fontId="2" type="noConversion"/>
  </si>
  <si>
    <t>장수 한누리
다목적체육관</t>
    <phoneticPr fontId="2" type="noConversion"/>
  </si>
  <si>
    <t>배드민턴,배구,
탁구 등</t>
    <phoneticPr fontId="2" type="noConversion"/>
  </si>
  <si>
    <t>샤워실, 안내실, 기계실, 
화장실 등</t>
    <phoneticPr fontId="2" type="noConversion"/>
  </si>
  <si>
    <t>샤워실, 탈의실, 화장실, 
방송실, 무대 등</t>
    <phoneticPr fontId="2" type="noConversion"/>
  </si>
  <si>
    <t>화장실,락카룸,
휴게실</t>
    <phoneticPr fontId="2" type="noConversion"/>
  </si>
  <si>
    <t>신북체육문화
센터 부지 내</t>
    <phoneticPr fontId="2" type="noConversion"/>
  </si>
  <si>
    <t>영북체육문화
센터 부지 내</t>
    <phoneticPr fontId="2" type="noConversion"/>
  </si>
  <si>
    <t>이동생태공원 부지내 위치</t>
    <phoneticPr fontId="2" type="noConversion"/>
  </si>
  <si>
    <r>
      <t xml:space="preserve">위탁
</t>
    </r>
    <r>
      <rPr>
        <sz val="7"/>
        <color theme="1"/>
        <rFont val="돋움"/>
        <family val="3"/>
        <charset val="129"/>
      </rPr>
      <t>(동해시노인게이트볼연합회)</t>
    </r>
    <phoneticPr fontId="2" type="noConversion"/>
  </si>
  <si>
    <t xml:space="preserve">양강면 괴목리 
전천후게이트볼장 </t>
    <phoneticPr fontId="2" type="noConversion"/>
  </si>
  <si>
    <t>사무실,화장실
창고,식당, 인조잔디</t>
    <phoneticPr fontId="2" type="noConversion"/>
  </si>
  <si>
    <t>사무실,화장실
창고,식당</t>
    <phoneticPr fontId="2" type="noConversion"/>
  </si>
  <si>
    <t>레크레이션,
화장실,휴게실</t>
    <phoneticPr fontId="2" type="noConversion"/>
  </si>
  <si>
    <t>전라북도
교육감</t>
    <phoneticPr fontId="2" type="noConversion"/>
  </si>
  <si>
    <t>오산면
노인회</t>
    <phoneticPr fontId="2" type="noConversion"/>
  </si>
  <si>
    <t>신등
경로회</t>
    <phoneticPr fontId="2" type="noConversion"/>
  </si>
  <si>
    <t>두동마을
경로회</t>
    <phoneticPr fontId="2" type="noConversion"/>
  </si>
  <si>
    <t>익산시</t>
    <phoneticPr fontId="2" type="noConversion"/>
  </si>
  <si>
    <t>2
(실외1포함)</t>
    <phoneticPr fontId="2" type="noConversion"/>
  </si>
  <si>
    <t>2면실내(인조잔디)
1면야외(마사토)</t>
    <phoneticPr fontId="2" type="noConversion"/>
  </si>
  <si>
    <t>1면실내(인조잔디)
1면 야외</t>
    <phoneticPr fontId="2" type="noConversion"/>
  </si>
  <si>
    <t>1면실내
(인조잔디)</t>
    <phoneticPr fontId="2" type="noConversion"/>
  </si>
  <si>
    <t>1면실내
(인조잔디)</t>
    <phoneticPr fontId="2" type="noConversion"/>
  </si>
  <si>
    <t>벽화학구
복지회</t>
    <phoneticPr fontId="2" type="noConversion"/>
  </si>
  <si>
    <t>(신규)
2면 중 1면</t>
    <phoneticPr fontId="2" type="noConversion"/>
  </si>
  <si>
    <t>(신규)2면
중 1면</t>
    <phoneticPr fontId="2" type="noConversion"/>
  </si>
  <si>
    <t>(신규)
2면 중 1면</t>
    <phoneticPr fontId="2" type="noConversion"/>
  </si>
  <si>
    <t>(신규)
2면 중 1면</t>
    <phoneticPr fontId="2" type="noConversion"/>
  </si>
  <si>
    <t>창고,휴게실,
화장실</t>
    <phoneticPr fontId="2" type="noConversion"/>
  </si>
  <si>
    <t>사무실, 회의실,
부대시설</t>
    <phoneticPr fontId="2" type="noConversion"/>
  </si>
  <si>
    <t>운정체육공원  
부지내 위치</t>
    <phoneticPr fontId="2" type="noConversion"/>
  </si>
  <si>
    <t>한국남부
발전㈜ 
영월천연
가스발전소</t>
    <phoneticPr fontId="2" type="noConversion"/>
  </si>
  <si>
    <t>게이트볼
연합회
웅포분회</t>
    <phoneticPr fontId="2" type="noConversion"/>
  </si>
  <si>
    <t>(재)제칠일안식일예수
재림교한국연합회유지재단</t>
    <phoneticPr fontId="2" type="noConversion"/>
  </si>
  <si>
    <t>성인=1,500,유아풀=200 물놀이풀=863</t>
    <phoneticPr fontId="2" type="noConversion"/>
  </si>
  <si>
    <r>
      <t xml:space="preserve">위탁
</t>
    </r>
    <r>
      <rPr>
        <sz val="7.5"/>
        <color theme="1"/>
        <rFont val="돋움"/>
        <family val="3"/>
        <charset val="129"/>
      </rPr>
      <t>((사)신나는 사상스포츠클럽)</t>
    </r>
    <phoneticPr fontId="2" type="noConversion"/>
  </si>
  <si>
    <t>동부여성문화
회관 내</t>
    <phoneticPr fontId="2" type="noConversion"/>
  </si>
  <si>
    <r>
      <rPr>
        <sz val="8"/>
        <color theme="1"/>
        <rFont val="돋움"/>
        <family val="3"/>
        <charset val="129"/>
      </rPr>
      <t>북구</t>
    </r>
    <r>
      <rPr>
        <sz val="6"/>
        <color theme="1"/>
        <rFont val="돋움"/>
        <family val="3"/>
        <charset val="129"/>
      </rPr>
      <t xml:space="preserve">
</t>
    </r>
    <r>
      <rPr>
        <sz val="6.5"/>
        <color theme="1"/>
        <rFont val="돋움"/>
        <family val="3"/>
        <charset val="129"/>
      </rPr>
      <t>(위탁:(재)대구시북구청소년회관)</t>
    </r>
    <phoneticPr fontId="2" type="noConversion"/>
  </si>
  <si>
    <t>서재문화체육
센터 내</t>
    <phoneticPr fontId="2" type="noConversion"/>
  </si>
  <si>
    <r>
      <t>2급</t>
    </r>
    <r>
      <rPr>
        <sz val="7"/>
        <color theme="1"/>
        <rFont val="돋움"/>
        <family val="3"/>
        <charset val="129"/>
      </rPr>
      <t>(1993.9)</t>
    </r>
    <phoneticPr fontId="2" type="noConversion"/>
  </si>
  <si>
    <t>양주국민체육센터 
실내수영장</t>
    <phoneticPr fontId="2" type="noConversion"/>
  </si>
  <si>
    <t>종합운동장 부지
내 위치</t>
    <phoneticPr fontId="2" type="noConversion"/>
  </si>
  <si>
    <t>청송군
문화체육시설사업소"</t>
    <phoneticPr fontId="2" type="noConversion"/>
  </si>
  <si>
    <t>우리누리청소년
문화센터내</t>
    <phoneticPr fontId="2" type="noConversion"/>
  </si>
  <si>
    <t>팔공산자연공원관리
사무소</t>
    <phoneticPr fontId="2" type="noConversion"/>
  </si>
  <si>
    <t>구례공설운동장 
인라인스케이트장</t>
    <phoneticPr fontId="2" type="noConversion"/>
  </si>
  <si>
    <t>스포츠파크
부설</t>
    <phoneticPr fontId="2" type="noConversion"/>
  </si>
  <si>
    <t>김해시도시
개발공사</t>
    <phoneticPr fontId="2" type="noConversion"/>
  </si>
  <si>
    <t>대한장애인
체육회</t>
    <phoneticPr fontId="2" type="noConversion"/>
  </si>
  <si>
    <t>올림픽기념 국민생활관 지하1층내 일부</t>
    <phoneticPr fontId="2" type="noConversion"/>
  </si>
  <si>
    <t>위탁
((사)신나는 사상
스포츠클럽)</t>
    <phoneticPr fontId="2" type="noConversion"/>
  </si>
  <si>
    <t>중구 국민체육센터 
내</t>
    <phoneticPr fontId="2" type="noConversion"/>
  </si>
  <si>
    <t>인조잔디 
풋살장</t>
    <phoneticPr fontId="2" type="noConversion"/>
  </si>
  <si>
    <t>종로구립탁구
전용구장</t>
    <phoneticPr fontId="2" type="noConversion"/>
  </si>
  <si>
    <t>팔공산공원 
내 위치</t>
    <phoneticPr fontId="2" type="noConversion"/>
  </si>
  <si>
    <t>달서구
(위탁:마하야나
불교문화원)</t>
    <phoneticPr fontId="2" type="noConversion"/>
  </si>
  <si>
    <r>
      <t xml:space="preserve">체육시설
관리사무소
</t>
    </r>
    <r>
      <rPr>
        <sz val="7"/>
        <color theme="1"/>
        <rFont val="돋움"/>
        <family val="3"/>
        <charset val="129"/>
      </rPr>
      <t>(위탁:대구등산학교)</t>
    </r>
    <phoneticPr fontId="2" type="noConversion"/>
  </si>
  <si>
    <t>원스톱기업
지원과
(위탁:성서산업단지관리공단)</t>
    <phoneticPr fontId="2" type="noConversion"/>
  </si>
  <si>
    <t>축구장
조성비에 포함</t>
    <phoneticPr fontId="2" type="noConversion"/>
  </si>
  <si>
    <t>환경자원사업소</t>
    <phoneticPr fontId="2" type="noConversion"/>
  </si>
  <si>
    <r>
      <t xml:space="preserve">대구시 
자원순환과
</t>
    </r>
    <r>
      <rPr>
        <sz val="7"/>
        <color theme="1"/>
        <rFont val="돋움"/>
        <family val="3"/>
        <charset val="129"/>
      </rPr>
      <t>(위탁:시설관리공단)</t>
    </r>
    <phoneticPr fontId="2" type="noConversion"/>
  </si>
  <si>
    <t>달성군</t>
    <phoneticPr fontId="2" type="noConversion"/>
  </si>
  <si>
    <t>히딩크드림필드 
풋살장</t>
    <phoneticPr fontId="2" type="noConversion"/>
  </si>
  <si>
    <t>다사체육공원
내 인조잔디</t>
    <phoneticPr fontId="2" type="noConversion"/>
  </si>
  <si>
    <r>
      <t xml:space="preserve">위탁
</t>
    </r>
    <r>
      <rPr>
        <sz val="7"/>
        <color theme="1"/>
        <rFont val="돋움"/>
        <family val="3"/>
        <charset val="129"/>
      </rPr>
      <t>(강화고려역사재단)</t>
    </r>
    <phoneticPr fontId="2" type="noConversion"/>
  </si>
  <si>
    <r>
      <t xml:space="preserve">위탁
</t>
    </r>
    <r>
      <rPr>
        <sz val="7.5"/>
        <color theme="1"/>
        <rFont val="돋움"/>
        <family val="3"/>
        <charset val="129"/>
      </rPr>
      <t>(시장애인체육회</t>
    </r>
    <r>
      <rPr>
        <sz val="8"/>
        <color theme="1"/>
        <rFont val="돋움"/>
        <family val="3"/>
        <charset val="129"/>
      </rPr>
      <t>)</t>
    </r>
    <phoneticPr fontId="2" type="noConversion"/>
  </si>
  <si>
    <t>탁구대 6면</t>
    <phoneticPr fontId="2" type="noConversion"/>
  </si>
  <si>
    <t>경기장 9홀,
퍼팅장1개소</t>
    <phoneticPr fontId="2" type="noConversion"/>
  </si>
  <si>
    <r>
      <t xml:space="preserve">위탁
</t>
    </r>
    <r>
      <rPr>
        <sz val="7"/>
        <color theme="1"/>
        <rFont val="돋움"/>
        <family val="3"/>
        <charset val="129"/>
      </rPr>
      <t>(시장애인체육회)</t>
    </r>
    <phoneticPr fontId="2" type="noConversion"/>
  </si>
  <si>
    <t>월드컵부지내 포함</t>
    <phoneticPr fontId="2" type="noConversion"/>
  </si>
  <si>
    <t>2면</t>
    <phoneticPr fontId="2" type="noConversion"/>
  </si>
  <si>
    <t>위탁
(시체육회)</t>
    <phoneticPr fontId="2" type="noConversion"/>
  </si>
  <si>
    <t>위탁
7.5)</t>
    <phoneticPr fontId="2" type="noConversion"/>
  </si>
  <si>
    <t>위탁
(유성구체육회)</t>
    <phoneticPr fontId="2" type="noConversion"/>
  </si>
  <si>
    <t>동천체육관다목적구장
(풋살, 족구장)</t>
    <phoneticPr fontId="2" type="noConversion"/>
  </si>
  <si>
    <t>한두리대교 북단 
그라운드골프장</t>
    <phoneticPr fontId="2" type="noConversion"/>
  </si>
  <si>
    <t>조천변
 그라운드골프장</t>
    <phoneticPr fontId="2" type="noConversion"/>
  </si>
  <si>
    <t>성남도시
개발공사</t>
    <phoneticPr fontId="2" type="noConversion"/>
  </si>
  <si>
    <t>고양도시
관리공사</t>
    <phoneticPr fontId="2" type="noConversion"/>
  </si>
  <si>
    <t>능곡동 유수지
(인라인,농구)</t>
    <phoneticPr fontId="2" type="noConversion"/>
  </si>
  <si>
    <t>산들공원 체육시설
(풋살장)</t>
    <phoneticPr fontId="2" type="noConversion"/>
  </si>
  <si>
    <t>비둘기공원 
배드민턴장</t>
    <phoneticPr fontId="2" type="noConversion"/>
  </si>
  <si>
    <t>의정부시
야구협회</t>
    <phoneticPr fontId="2" type="noConversion"/>
  </si>
  <si>
    <t>거모동 체육시설
(족구,게이트볼)</t>
    <phoneticPr fontId="2" type="noConversion"/>
  </si>
  <si>
    <t>포동 생활체육공원
(농구, 씨름,인라인)</t>
    <phoneticPr fontId="2" type="noConversion"/>
  </si>
  <si>
    <t>중앙공원
(풋살장,인라인,농구)</t>
    <phoneticPr fontId="2" type="noConversion"/>
  </si>
  <si>
    <t>옥구공원
(농구,배구,족구)</t>
    <phoneticPr fontId="2" type="noConversion"/>
  </si>
  <si>
    <r>
      <t xml:space="preserve">위탁
</t>
    </r>
    <r>
      <rPr>
        <sz val="7"/>
        <color theme="1"/>
        <rFont val="돋움"/>
        <family val="3"/>
        <charset val="129"/>
      </rPr>
      <t>(이천시등산학교</t>
    </r>
    <r>
      <rPr>
        <sz val="8"/>
        <color theme="1"/>
        <rFont val="돋움"/>
        <family val="3"/>
        <charset val="129"/>
      </rPr>
      <t>)</t>
    </r>
    <phoneticPr fontId="2" type="noConversion"/>
  </si>
  <si>
    <t>26사해와달마을 
일원 풋살장</t>
    <phoneticPr fontId="2" type="noConversion"/>
  </si>
  <si>
    <t>울대리 동네체육
시설내 풋살장</t>
    <phoneticPr fontId="2" type="noConversion"/>
  </si>
  <si>
    <t>갈매동 선하부지 
체육시설 족구장</t>
    <phoneticPr fontId="2" type="noConversion"/>
  </si>
  <si>
    <t>소흘생활체육공원 내 위치</t>
    <phoneticPr fontId="2" type="noConversion"/>
  </si>
  <si>
    <t>신북체육문화센터 부지 내 위치</t>
    <phoneticPr fontId="2" type="noConversion"/>
  </si>
  <si>
    <t>설운체육
공원 내</t>
    <phoneticPr fontId="2" type="noConversion"/>
  </si>
  <si>
    <t>내촌 하수처리시설 
내 다목적 운동장</t>
    <phoneticPr fontId="2" type="noConversion"/>
  </si>
  <si>
    <t>설운체육공원
풋살구장</t>
    <phoneticPr fontId="2" type="noConversion"/>
  </si>
  <si>
    <t>아리솔청소년 
체육광장</t>
    <phoneticPr fontId="2" type="noConversion"/>
  </si>
  <si>
    <t>강남권역 그라운드 
골프장</t>
    <phoneticPr fontId="2" type="noConversion"/>
  </si>
  <si>
    <t>옥천 공설 그라운드
골프장</t>
    <phoneticPr fontId="2" type="noConversion"/>
  </si>
  <si>
    <t>옥천 풋살장
(국민체육센터옆)</t>
    <phoneticPr fontId="2" type="noConversion"/>
  </si>
  <si>
    <t>풋살장, 족구장, 
야구연습장</t>
    <phoneticPr fontId="2" type="noConversion"/>
  </si>
  <si>
    <t>함평스포츠텔
(다목적합숙소)</t>
    <phoneticPr fontId="2" type="noConversion"/>
  </si>
  <si>
    <t>청송클라이밍아카데미
인공암벽장</t>
    <phoneticPr fontId="2" type="noConversion"/>
  </si>
  <si>
    <t>삼천포 종합
운동장 내</t>
    <phoneticPr fontId="2" type="noConversion"/>
  </si>
  <si>
    <t>양산종합
운동장내</t>
    <phoneticPr fontId="2" type="noConversion"/>
  </si>
  <si>
    <r>
      <t xml:space="preserve">위탁
</t>
    </r>
    <r>
      <rPr>
        <sz val="7"/>
        <color theme="1"/>
        <rFont val="돋움"/>
        <family val="3"/>
        <charset val="129"/>
      </rPr>
      <t>(함안군탁구협희)</t>
    </r>
    <phoneticPr fontId="2" type="noConversion"/>
  </si>
  <si>
    <t>콘크리트</t>
    <phoneticPr fontId="2" type="noConversion"/>
  </si>
  <si>
    <t>다목적실,샤워실,화장실,
사무실등</t>
    <phoneticPr fontId="2" type="noConversion"/>
  </si>
  <si>
    <t>풋살,배드민턴,
족구겸용 배구
다목적구장</t>
    <phoneticPr fontId="2" type="noConversion"/>
  </si>
  <si>
    <t>내야,외야: 
인조잔디
중앙길이:65
1,3루 길이:26</t>
    <phoneticPr fontId="2" type="noConversion"/>
  </si>
  <si>
    <r>
      <t xml:space="preserve">위탁
</t>
    </r>
    <r>
      <rPr>
        <sz val="7.5"/>
        <color theme="1"/>
        <rFont val="돋움"/>
        <family val="3"/>
        <charset val="129"/>
      </rPr>
      <t>횡성군족구연합회</t>
    </r>
    <phoneticPr fontId="2" type="noConversion"/>
  </si>
  <si>
    <t>영월공업고등학교 
풋살장</t>
    <phoneticPr fontId="2" type="noConversion"/>
  </si>
  <si>
    <t>위탁(천안생활
체육협의회)</t>
    <phoneticPr fontId="2" type="noConversion"/>
  </si>
  <si>
    <t>공설운동장에포함</t>
    <phoneticPr fontId="2" type="noConversion"/>
  </si>
  <si>
    <t>운동장 내</t>
    <phoneticPr fontId="2" type="noConversion"/>
  </si>
  <si>
    <t>막구조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</si>
</sst>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5">
    <numFmt numFmtId="42" formatCode="_-&quot;₩&quot;* #,##0_-;\-&quot;₩&quot;* #,##0_-;_-&quot;₩&quot;* &quot;-&quot;_-;_-@_-"/>
    <numFmt numFmtId="41" formatCode="_-* #,##0_-;\-* #,##0_-;_-* &quot;-&quot;_-;_-@_-"/>
    <numFmt numFmtId="176" formatCode="#,##0_ "/>
    <numFmt numFmtId="177" formatCode="0_);[Red]\(0\)"/>
    <numFmt numFmtId="178" formatCode="_-* #,##0.0_-;\-* #,##0.0_-;_-* &quot;-&quot;_-;_-@_-"/>
    <numFmt numFmtId="179" formatCode="#,##0.0_);[Red]\(#,##0.0\)"/>
    <numFmt numFmtId="180" formatCode="#,##0_);[Red]\(#,##0\)"/>
    <numFmt numFmtId="181" formatCode="#,##0&quot;㎡&quot;"/>
    <numFmt numFmtId="182" formatCode="#,##0&quot;백만원&quot;"/>
    <numFmt numFmtId="183" formatCode="#,##0;[Red]#,##0"/>
    <numFmt numFmtId="184" formatCode="0;[Red]0"/>
    <numFmt numFmtId="185" formatCode="0_ "/>
    <numFmt numFmtId="186" formatCode="#,##0.00_);[Red]\(#,##0.00\)"/>
    <numFmt numFmtId="187" formatCode="#,##0.0&quot;백만원&quot;"/>
    <numFmt numFmtId="188" formatCode="0.0"/>
    <numFmt numFmtId="189" formatCode="#,##0_);\(#,##0\)"/>
    <numFmt numFmtId="190" formatCode="0_);\(0\)"/>
    <numFmt numFmtId="191" formatCode="#,##0&quot;개소&quot;"/>
    <numFmt numFmtId="192" formatCode="#,##0_ ;[Red]\-#,##0\ "/>
    <numFmt numFmtId="193" formatCode="0.0_);[Red]\(0.0\)"/>
    <numFmt numFmtId="194" formatCode="General&quot;개소&quot;"/>
    <numFmt numFmtId="195" formatCode="_(* #,##0_);_(* \(#,##0\);_(* &quot;-&quot;_);_(@_)"/>
    <numFmt numFmtId="196" formatCode="0.0;[Red]0.0"/>
    <numFmt numFmtId="197" formatCode="#,##0.00_ "/>
    <numFmt numFmtId="198" formatCode="#,##0.0_ "/>
  </numFmts>
  <fonts count="90">
    <font>
      <sz val="11"/>
      <name val="돋움"/>
      <family val="3"/>
      <charset val="129"/>
    </font>
    <font>
      <sz val="11"/>
      <name val="돋움"/>
      <family val="3"/>
      <charset val="129"/>
    </font>
    <font>
      <sz val="8"/>
      <name val="돋움"/>
      <family val="3"/>
      <charset val="129"/>
    </font>
    <font>
      <sz val="10"/>
      <name val="돋움"/>
      <family val="3"/>
      <charset val="129"/>
    </font>
    <font>
      <sz val="9"/>
      <name val="돋움"/>
      <family val="3"/>
      <charset val="129"/>
    </font>
    <font>
      <b/>
      <sz val="12"/>
      <name val="돋움"/>
      <family val="3"/>
      <charset val="129"/>
    </font>
    <font>
      <u/>
      <sz val="11"/>
      <color indexed="12"/>
      <name val="돋움"/>
      <family val="3"/>
      <charset val="129"/>
    </font>
    <font>
      <b/>
      <sz val="10"/>
      <name val="돋움"/>
      <family val="3"/>
      <charset val="129"/>
    </font>
    <font>
      <sz val="8"/>
      <color indexed="8"/>
      <name val="돋움"/>
      <family val="3"/>
      <charset val="129"/>
    </font>
    <font>
      <sz val="8"/>
      <color indexed="8"/>
      <name val="굴림"/>
      <family val="3"/>
      <charset val="129"/>
    </font>
    <font>
      <sz val="10"/>
      <color indexed="8"/>
      <name val="돋움"/>
      <family val="3"/>
      <charset val="129"/>
    </font>
    <font>
      <sz val="11"/>
      <color indexed="8"/>
      <name val="돋움"/>
      <family val="3"/>
      <charset val="129"/>
    </font>
    <font>
      <b/>
      <sz val="8"/>
      <color indexed="8"/>
      <name val="돋움"/>
      <family val="3"/>
      <charset val="129"/>
    </font>
    <font>
      <sz val="11"/>
      <color indexed="9"/>
      <name val="돋움"/>
      <family val="3"/>
      <charset val="129"/>
    </font>
    <font>
      <sz val="11"/>
      <color indexed="10"/>
      <name val="돋움"/>
      <family val="3"/>
      <charset val="129"/>
    </font>
    <font>
      <b/>
      <sz val="11"/>
      <color indexed="52"/>
      <name val="돋움"/>
      <family val="3"/>
      <charset val="129"/>
    </font>
    <font>
      <sz val="11"/>
      <color indexed="20"/>
      <name val="돋움"/>
      <family val="3"/>
      <charset val="129"/>
    </font>
    <font>
      <sz val="11"/>
      <color indexed="60"/>
      <name val="돋움"/>
      <family val="3"/>
      <charset val="129"/>
    </font>
    <font>
      <i/>
      <sz val="11"/>
      <color indexed="23"/>
      <name val="돋움"/>
      <family val="3"/>
      <charset val="129"/>
    </font>
    <font>
      <b/>
      <sz val="11"/>
      <color indexed="9"/>
      <name val="돋움"/>
      <family val="3"/>
      <charset val="129"/>
    </font>
    <font>
      <sz val="11"/>
      <color indexed="52"/>
      <name val="돋움"/>
      <family val="3"/>
      <charset val="129"/>
    </font>
    <font>
      <b/>
      <sz val="11"/>
      <color indexed="8"/>
      <name val="돋움"/>
      <family val="3"/>
      <charset val="129"/>
    </font>
    <font>
      <sz val="11"/>
      <color indexed="62"/>
      <name val="돋움"/>
      <family val="3"/>
      <charset val="129"/>
    </font>
    <font>
      <b/>
      <sz val="18"/>
      <color indexed="56"/>
      <name val="맑은 고딕"/>
      <family val="3"/>
      <charset val="129"/>
    </font>
    <font>
      <b/>
      <sz val="15"/>
      <color indexed="56"/>
      <name val="돋움"/>
      <family val="3"/>
      <charset val="129"/>
    </font>
    <font>
      <b/>
      <sz val="13"/>
      <color indexed="56"/>
      <name val="돋움"/>
      <family val="3"/>
      <charset val="129"/>
    </font>
    <font>
      <b/>
      <sz val="11"/>
      <color indexed="56"/>
      <name val="돋움"/>
      <family val="3"/>
      <charset val="129"/>
    </font>
    <font>
      <sz val="11"/>
      <color indexed="17"/>
      <name val="돋움"/>
      <family val="3"/>
      <charset val="129"/>
    </font>
    <font>
      <b/>
      <sz val="11"/>
      <color indexed="63"/>
      <name val="돋움"/>
      <family val="3"/>
      <charset val="129"/>
    </font>
    <font>
      <b/>
      <sz val="8"/>
      <name val="돋움"/>
      <family val="3"/>
      <charset val="129"/>
    </font>
    <font>
      <b/>
      <sz val="12"/>
      <color indexed="8"/>
      <name val="돋움"/>
      <family val="3"/>
      <charset val="129"/>
    </font>
    <font>
      <b/>
      <sz val="9"/>
      <name val="돋움"/>
      <family val="3"/>
      <charset val="129"/>
    </font>
    <font>
      <sz val="8"/>
      <name val="맑은 고딕"/>
      <family val="3"/>
      <charset val="129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sz val="7"/>
      <name val="돋움"/>
      <family val="3"/>
      <charset val="129"/>
    </font>
    <font>
      <b/>
      <sz val="11"/>
      <name val="돋움"/>
      <family val="3"/>
      <charset val="129"/>
    </font>
    <font>
      <sz val="8"/>
      <color rgb="FFFF0000"/>
      <name val="돋움"/>
      <family val="3"/>
      <charset val="129"/>
    </font>
    <font>
      <b/>
      <sz val="36"/>
      <name val="HY크리스탈M"/>
      <family val="1"/>
      <charset val="129"/>
    </font>
    <font>
      <b/>
      <sz val="28"/>
      <name val="HY크리스탈M"/>
      <family val="1"/>
      <charset val="129"/>
    </font>
    <font>
      <b/>
      <sz val="9"/>
      <color indexed="8"/>
      <name val="돋움"/>
      <family val="3"/>
      <charset val="129"/>
    </font>
    <font>
      <b/>
      <sz val="14"/>
      <name val="돋움"/>
      <family val="3"/>
      <charset val="129"/>
    </font>
    <font>
      <sz val="8"/>
      <color theme="1"/>
      <name val="돋움"/>
      <family val="3"/>
      <charset val="129"/>
    </font>
    <font>
      <u/>
      <sz val="8"/>
      <color theme="1"/>
      <name val="돋움"/>
      <family val="3"/>
      <charset val="129"/>
    </font>
    <font>
      <b/>
      <sz val="9"/>
      <color indexed="81"/>
      <name val="굴림"/>
      <family val="3"/>
      <charset val="129"/>
    </font>
    <font>
      <sz val="9"/>
      <color indexed="81"/>
      <name val="돋움"/>
      <family val="3"/>
      <charset val="129"/>
    </font>
    <font>
      <sz val="8"/>
      <name val="맑은 고딕"/>
      <family val="2"/>
      <charset val="129"/>
      <scheme val="minor"/>
    </font>
    <font>
      <b/>
      <sz val="7"/>
      <name val="돋움"/>
      <family val="3"/>
      <charset val="129"/>
    </font>
    <font>
      <b/>
      <sz val="7"/>
      <color indexed="8"/>
      <name val="돋움"/>
      <family val="3"/>
      <charset val="129"/>
    </font>
    <font>
      <b/>
      <sz val="24"/>
      <name val="HY크리스탈M"/>
      <family val="1"/>
      <charset val="129"/>
    </font>
    <font>
      <b/>
      <sz val="8"/>
      <color theme="1"/>
      <name val="돋움"/>
      <family val="3"/>
      <charset val="129"/>
    </font>
    <font>
      <sz val="7"/>
      <color theme="1"/>
      <name val="돋움"/>
      <family val="3"/>
      <charset val="129"/>
    </font>
    <font>
      <sz val="11"/>
      <color theme="1"/>
      <name val="돋움"/>
      <family val="3"/>
      <charset val="129"/>
    </font>
    <font>
      <sz val="10"/>
      <color theme="1"/>
      <name val="돋움"/>
      <family val="3"/>
      <charset val="129"/>
    </font>
    <font>
      <sz val="11"/>
      <color rgb="FF000000"/>
      <name val="돋움"/>
      <family val="3"/>
      <charset val="129"/>
    </font>
    <font>
      <sz val="28"/>
      <name val="HY헤드라인M"/>
      <family val="1"/>
      <charset val="129"/>
    </font>
    <font>
      <sz val="8"/>
      <color theme="1"/>
      <name val="맑은 고딕"/>
      <family val="3"/>
      <charset val="129"/>
    </font>
    <font>
      <sz val="6"/>
      <name val="돋움"/>
      <family val="3"/>
      <charset val="129"/>
    </font>
    <font>
      <u/>
      <sz val="8"/>
      <name val="돋움"/>
      <family val="3"/>
      <charset val="129"/>
    </font>
    <font>
      <u/>
      <sz val="8"/>
      <name val="맑은 고딕"/>
      <family val="3"/>
      <charset val="129"/>
    </font>
    <font>
      <sz val="8"/>
      <name val="맑은 고딕"/>
      <family val="3"/>
      <charset val="129"/>
      <scheme val="major"/>
    </font>
    <font>
      <sz val="7"/>
      <name val="맑은 고딕"/>
      <family val="3"/>
      <charset val="129"/>
    </font>
    <font>
      <sz val="11"/>
      <name val="맑은 고딕"/>
      <family val="3"/>
      <charset val="129"/>
    </font>
    <font>
      <sz val="12"/>
      <name val="맑은 고딕"/>
      <family val="3"/>
      <charset val="129"/>
    </font>
    <font>
      <sz val="18"/>
      <name val="맑은 고딕"/>
      <family val="3"/>
      <charset val="129"/>
    </font>
    <font>
      <u/>
      <sz val="8"/>
      <color theme="1"/>
      <name val="맑은 고딕"/>
      <family val="3"/>
      <charset val="129"/>
    </font>
    <font>
      <sz val="8"/>
      <color theme="1"/>
      <name val="굴림"/>
      <family val="3"/>
      <charset val="129"/>
    </font>
    <font>
      <sz val="11"/>
      <color theme="1"/>
      <name val="맑은 고딕"/>
      <family val="3"/>
      <charset val="129"/>
    </font>
    <font>
      <sz val="9"/>
      <color theme="1"/>
      <name val="돋움"/>
      <family val="3"/>
      <charset val="129"/>
    </font>
    <font>
      <b/>
      <sz val="12"/>
      <color theme="1"/>
      <name val="돋움"/>
      <family val="3"/>
      <charset val="129"/>
    </font>
    <font>
      <sz val="6"/>
      <color theme="1"/>
      <name val="돋움"/>
      <family val="3"/>
      <charset val="129"/>
    </font>
    <font>
      <sz val="7"/>
      <color theme="1"/>
      <name val="맑은 고딕"/>
      <family val="3"/>
      <charset val="129"/>
    </font>
    <font>
      <b/>
      <sz val="12"/>
      <color theme="1"/>
      <name val="굴림"/>
      <family val="3"/>
      <charset val="129"/>
    </font>
    <font>
      <sz val="12"/>
      <color theme="1"/>
      <name val="굴림"/>
      <family val="3"/>
      <charset val="129"/>
    </font>
    <font>
      <b/>
      <sz val="8"/>
      <color theme="1"/>
      <name val="굴림"/>
      <family val="3"/>
      <charset val="129"/>
    </font>
    <font>
      <sz val="6"/>
      <color theme="1"/>
      <name val="맑은 고딕"/>
      <family val="3"/>
      <charset val="129"/>
    </font>
    <font>
      <sz val="10"/>
      <color theme="1"/>
      <name val="맑은 고딕"/>
      <family val="3"/>
      <charset val="129"/>
    </font>
    <font>
      <sz val="7.5"/>
      <color theme="1"/>
      <name val="돋움"/>
      <family val="3"/>
      <charset val="129"/>
    </font>
    <font>
      <sz val="5"/>
      <color theme="1"/>
      <name val="돋움"/>
      <family val="3"/>
      <charset val="129"/>
    </font>
    <font>
      <sz val="9"/>
      <color theme="1"/>
      <name val="맑은 고딕"/>
      <family val="3"/>
      <charset val="129"/>
    </font>
    <font>
      <b/>
      <sz val="11"/>
      <color theme="1"/>
      <name val="돋움"/>
      <family val="3"/>
      <charset val="129"/>
    </font>
    <font>
      <sz val="8"/>
      <color theme="1"/>
      <name val="맑은 고딕"/>
      <family val="3"/>
      <charset val="129"/>
      <scheme val="minor"/>
    </font>
    <font>
      <b/>
      <sz val="7"/>
      <color theme="1"/>
      <name val="돋움"/>
      <family val="3"/>
      <charset val="129"/>
    </font>
    <font>
      <sz val="8"/>
      <color theme="1"/>
      <name val="굴림체"/>
      <family val="3"/>
      <charset val="129"/>
    </font>
    <font>
      <sz val="8"/>
      <color theme="1"/>
      <name val="맑은 고딕"/>
      <family val="2"/>
      <charset val="129"/>
      <scheme val="minor"/>
    </font>
    <font>
      <sz val="7.5"/>
      <color theme="1"/>
      <name val="맑은 고딕"/>
      <family val="3"/>
      <charset val="129"/>
    </font>
    <font>
      <sz val="12"/>
      <color theme="1"/>
      <name val="맑은 고딕"/>
      <family val="3"/>
      <charset val="129"/>
    </font>
    <font>
      <u/>
      <sz val="8"/>
      <color theme="1"/>
      <name val="맑은 고딕"/>
      <family val="3"/>
      <charset val="129"/>
      <scheme val="minor"/>
    </font>
    <font>
      <sz val="6.5"/>
      <color theme="1"/>
      <name val="돋움"/>
      <family val="3"/>
      <charset val="129"/>
    </font>
    <font>
      <sz val="7.2"/>
      <color theme="1"/>
      <name val="돋움"/>
      <family val="3"/>
      <charset val="129"/>
    </font>
  </fonts>
  <fills count="31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26"/>
      </patternFill>
    </fill>
    <fill>
      <patternFill patternType="solid">
        <fgColor indexed="43"/>
      </patternFill>
    </fill>
    <fill>
      <patternFill patternType="solid">
        <fgColor indexed="55"/>
      </patternFill>
    </fill>
    <fill>
      <patternFill patternType="solid">
        <fgColor indexed="9"/>
        <bgColor indexed="64"/>
      </patternFill>
    </fill>
    <fill>
      <patternFill patternType="solid">
        <fgColor indexed="24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0" tint="-0.24994659260841701"/>
        <bgColor indexed="64"/>
      </patternFill>
    </fill>
  </fills>
  <borders count="81">
    <border>
      <left/>
      <right/>
      <top/>
      <bottom/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/>
      <right style="thin">
        <color indexed="64"/>
      </right>
      <top style="hair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13"/>
      </left>
      <right style="thin">
        <color indexed="13"/>
      </right>
      <top/>
      <bottom style="thin">
        <color indexed="13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ck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/>
      <diagonal/>
    </border>
    <border>
      <left style="thin">
        <color indexed="64"/>
      </left>
      <right style="thin">
        <color indexed="64"/>
      </right>
      <top style="thin">
        <color indexed="13"/>
      </top>
      <bottom style="thin">
        <color indexed="13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theme="1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theme="1"/>
      </top>
      <bottom/>
      <diagonal/>
    </border>
    <border>
      <left style="thin">
        <color indexed="64"/>
      </left>
      <right style="thin">
        <color theme="1"/>
      </right>
      <top style="thin">
        <color theme="1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theme="1"/>
      </left>
      <right style="thin">
        <color indexed="64"/>
      </right>
      <top style="thin">
        <color indexed="64"/>
      </top>
      <bottom/>
      <diagonal/>
    </border>
    <border>
      <left style="thin">
        <color theme="1"/>
      </left>
      <right style="thin">
        <color indexed="64"/>
      </right>
      <top/>
      <bottom/>
      <diagonal/>
    </border>
    <border>
      <left style="thin">
        <color theme="1"/>
      </left>
      <right style="thin">
        <color indexed="64"/>
      </right>
      <top/>
      <bottom style="thin">
        <color indexed="64"/>
      </bottom>
      <diagonal/>
    </border>
    <border>
      <left/>
      <right style="thin">
        <color theme="1"/>
      </right>
      <top/>
      <bottom/>
      <diagonal/>
    </border>
    <border>
      <left style="thin">
        <color indexed="64"/>
      </left>
      <right style="thin">
        <color theme="1"/>
      </right>
      <top style="thin">
        <color indexed="64"/>
      </top>
      <bottom/>
      <diagonal/>
    </border>
    <border>
      <left style="thin">
        <color indexed="64"/>
      </left>
      <right style="thin">
        <color theme="1"/>
      </right>
      <top/>
      <bottom style="thin">
        <color indexed="64"/>
      </bottom>
      <diagonal/>
    </border>
    <border>
      <left style="thin">
        <color theme="1"/>
      </left>
      <right style="thin">
        <color indexed="64"/>
      </right>
      <top/>
      <bottom style="thin">
        <color theme="1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theme="1"/>
      </bottom>
      <diagonal/>
    </border>
    <border>
      <left style="thin">
        <color indexed="64"/>
      </left>
      <right style="thin">
        <color theme="1"/>
      </right>
      <top style="thin">
        <color indexed="64"/>
      </top>
      <bottom style="thin">
        <color theme="1"/>
      </bottom>
      <diagonal/>
    </border>
    <border>
      <left style="thin">
        <color rgb="FF000000"/>
      </left>
      <right style="thin">
        <color rgb="FF000000"/>
      </right>
      <top style="hair">
        <color rgb="FF000000"/>
      </top>
      <bottom style="hair">
        <color rgb="FF000000"/>
      </bottom>
      <diagonal/>
    </border>
    <border>
      <left/>
      <right style="thin">
        <color theme="1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8"/>
      </top>
      <bottom style="thin">
        <color indexed="64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 style="thin">
        <color theme="1"/>
      </left>
      <right/>
      <top style="thin">
        <color theme="1"/>
      </top>
      <bottom style="thin">
        <color theme="1"/>
      </bottom>
      <diagonal/>
    </border>
    <border>
      <left style="thin">
        <color theme="1"/>
      </left>
      <right style="thin">
        <color indexed="64"/>
      </right>
      <top style="thin">
        <color theme="1"/>
      </top>
      <bottom style="thin">
        <color theme="1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/>
      <diagonal/>
    </border>
  </borders>
  <cellStyleXfs count="59">
    <xf numFmtId="0" fontId="0" fillId="0" borderId="0">
      <alignment vertical="center"/>
    </xf>
    <xf numFmtId="0" fontId="11" fillId="2" borderId="0" applyNumberFormat="0" applyBorder="0" applyAlignment="0" applyProtection="0">
      <alignment vertical="center"/>
    </xf>
    <xf numFmtId="0" fontId="11" fillId="3" borderId="0" applyNumberFormat="0" applyBorder="0" applyAlignment="0" applyProtection="0">
      <alignment vertical="center"/>
    </xf>
    <xf numFmtId="0" fontId="11" fillId="4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6" borderId="0" applyNumberFormat="0" applyBorder="0" applyAlignment="0" applyProtection="0">
      <alignment vertical="center"/>
    </xf>
    <xf numFmtId="0" fontId="11" fillId="7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9" borderId="0" applyNumberFormat="0" applyBorder="0" applyAlignment="0" applyProtection="0">
      <alignment vertical="center"/>
    </xf>
    <xf numFmtId="0" fontId="11" fillId="10" borderId="0" applyNumberFormat="0" applyBorder="0" applyAlignment="0" applyProtection="0">
      <alignment vertical="center"/>
    </xf>
    <xf numFmtId="0" fontId="11" fillId="5" borderId="0" applyNumberFormat="0" applyBorder="0" applyAlignment="0" applyProtection="0">
      <alignment vertical="center"/>
    </xf>
    <xf numFmtId="0" fontId="11" fillId="8" borderId="0" applyNumberFormat="0" applyBorder="0" applyAlignment="0" applyProtection="0">
      <alignment vertical="center"/>
    </xf>
    <xf numFmtId="0" fontId="11" fillId="11" borderId="0" applyNumberFormat="0" applyBorder="0" applyAlignment="0" applyProtection="0">
      <alignment vertical="center"/>
    </xf>
    <xf numFmtId="0" fontId="13" fillId="12" borderId="0" applyNumberFormat="0" applyBorder="0" applyAlignment="0" applyProtection="0">
      <alignment vertical="center"/>
    </xf>
    <xf numFmtId="0" fontId="13" fillId="9" borderId="0" applyNumberFormat="0" applyBorder="0" applyAlignment="0" applyProtection="0">
      <alignment vertical="center"/>
    </xf>
    <xf numFmtId="0" fontId="13" fillId="10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5" borderId="0" applyNumberFormat="0" applyBorder="0" applyAlignment="0" applyProtection="0">
      <alignment vertical="center"/>
    </xf>
    <xf numFmtId="0" fontId="13" fillId="16" borderId="0" applyNumberFormat="0" applyBorder="0" applyAlignment="0" applyProtection="0">
      <alignment vertical="center"/>
    </xf>
    <xf numFmtId="0" fontId="13" fillId="17" borderId="0" applyNumberFormat="0" applyBorder="0" applyAlignment="0" applyProtection="0">
      <alignment vertical="center"/>
    </xf>
    <xf numFmtId="0" fontId="13" fillId="18" borderId="0" applyNumberFormat="0" applyBorder="0" applyAlignment="0" applyProtection="0">
      <alignment vertical="center"/>
    </xf>
    <xf numFmtId="0" fontId="13" fillId="13" borderId="0" applyNumberFormat="0" applyBorder="0" applyAlignment="0" applyProtection="0">
      <alignment vertical="center"/>
    </xf>
    <xf numFmtId="0" fontId="13" fillId="14" borderId="0" applyNumberFormat="0" applyBorder="0" applyAlignment="0" applyProtection="0">
      <alignment vertical="center"/>
    </xf>
    <xf numFmtId="0" fontId="13" fillId="19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20" borderId="1" applyNumberFormat="0" applyAlignment="0" applyProtection="0">
      <alignment vertical="center"/>
    </xf>
    <xf numFmtId="0" fontId="16" fillId="3" borderId="0" applyNumberFormat="0" applyBorder="0" applyAlignment="0" applyProtection="0">
      <alignment vertical="center"/>
    </xf>
    <xf numFmtId="0" fontId="1" fillId="21" borderId="2" applyNumberFormat="0" applyFont="0" applyAlignment="0" applyProtection="0">
      <alignment vertical="center"/>
    </xf>
    <xf numFmtId="9" fontId="1" fillId="0" borderId="0" applyFont="0" applyFill="0" applyBorder="0" applyAlignment="0" applyProtection="0">
      <alignment vertical="center"/>
    </xf>
    <xf numFmtId="0" fontId="17" fillId="22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9" fillId="23" borderId="3" applyNumberFormat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41" fontId="1" fillId="0" borderId="0" applyFont="0" applyFill="0" applyBorder="0" applyAlignment="0" applyProtection="0">
      <alignment vertical="center"/>
    </xf>
    <xf numFmtId="0" fontId="20" fillId="0" borderId="4" applyNumberFormat="0" applyFill="0" applyAlignment="0" applyProtection="0">
      <alignment vertical="center"/>
    </xf>
    <xf numFmtId="0" fontId="21" fillId="0" borderId="5" applyNumberFormat="0" applyFill="0" applyAlignment="0" applyProtection="0">
      <alignment vertical="center"/>
    </xf>
    <xf numFmtId="0" fontId="22" fillId="7" borderId="1" applyNumberFormat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0" fontId="24" fillId="0" borderId="6" applyNumberFormat="0" applyFill="0" applyAlignment="0" applyProtection="0">
      <alignment vertical="center"/>
    </xf>
    <xf numFmtId="0" fontId="25" fillId="0" borderId="7" applyNumberFormat="0" applyFill="0" applyAlignment="0" applyProtection="0">
      <alignment vertical="center"/>
    </xf>
    <xf numFmtId="0" fontId="26" fillId="0" borderId="8" applyNumberFormat="0" applyFill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7" fillId="4" borderId="0" applyNumberFormat="0" applyBorder="0" applyAlignment="0" applyProtection="0">
      <alignment vertical="center"/>
    </xf>
    <xf numFmtId="0" fontId="28" fillId="20" borderId="9" applyNumberFormat="0" applyAlignment="0" applyProtection="0">
      <alignment vertical="center"/>
    </xf>
    <xf numFmtId="42" fontId="1" fillId="0" borderId="0" applyFont="0" applyFill="0" applyBorder="0" applyAlignment="0" applyProtection="0">
      <alignment vertical="center"/>
    </xf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1" fillId="0" borderId="0"/>
    <xf numFmtId="0" fontId="6" fillId="0" borderId="0" applyNumberFormat="0" applyFill="0" applyBorder="0" applyAlignment="0" applyProtection="0">
      <alignment vertical="top"/>
      <protection locked="0"/>
    </xf>
    <xf numFmtId="0" fontId="2" fillId="0" borderId="10" xfId="33" applyNumberFormat="1" applyFont="1" applyFill="1" applyBorder="1" applyAlignment="1">
      <alignment horizontal="center" wrapText="1"/>
    </xf>
    <xf numFmtId="41" fontId="1" fillId="0" borderId="0" applyFont="0" applyFill="0" applyBorder="0" applyAlignment="0" applyProtection="0">
      <alignment vertical="center"/>
    </xf>
    <xf numFmtId="0" fontId="54" fillId="0" borderId="0">
      <alignment vertical="center"/>
    </xf>
    <xf numFmtId="0" fontId="54" fillId="0" borderId="0"/>
  </cellStyleXfs>
  <cellXfs count="1510">
    <xf numFmtId="0" fontId="0" fillId="0" borderId="0" xfId="0">
      <alignment vertical="center"/>
    </xf>
    <xf numFmtId="176" fontId="4" fillId="0" borderId="0" xfId="0" applyNumberFormat="1" applyFont="1" applyFill="1" applyBorder="1" applyAlignment="1">
      <alignment horizontal="center" vertical="center"/>
    </xf>
    <xf numFmtId="176" fontId="3" fillId="0" borderId="0" xfId="0" applyNumberFormat="1" applyFont="1">
      <alignment vertical="center"/>
    </xf>
    <xf numFmtId="0" fontId="2" fillId="0" borderId="0" xfId="46" applyFont="1" applyFill="1" applyAlignment="1">
      <alignment wrapText="1"/>
    </xf>
    <xf numFmtId="180" fontId="2" fillId="0" borderId="0" xfId="46" applyNumberFormat="1" applyFont="1" applyFill="1" applyAlignment="1">
      <alignment horizontal="center" wrapText="1"/>
    </xf>
    <xf numFmtId="179" fontId="2" fillId="0" borderId="0" xfId="46" applyNumberFormat="1" applyFont="1" applyFill="1" applyAlignment="1">
      <alignment horizontal="center" wrapText="1"/>
    </xf>
    <xf numFmtId="0" fontId="2" fillId="0" borderId="0" xfId="46" applyFont="1" applyFill="1" applyBorder="1" applyAlignment="1">
      <alignment wrapText="1"/>
    </xf>
    <xf numFmtId="0" fontId="2" fillId="0" borderId="0" xfId="46" applyNumberFormat="1" applyFont="1" applyFill="1" applyAlignment="1">
      <alignment wrapText="1"/>
    </xf>
    <xf numFmtId="0" fontId="2" fillId="0" borderId="0" xfId="46" applyFont="1" applyFill="1" applyAlignment="1">
      <alignment horizontal="center" vertical="center" wrapText="1"/>
    </xf>
    <xf numFmtId="180" fontId="2" fillId="0" borderId="0" xfId="46" applyNumberFormat="1" applyFont="1" applyFill="1" applyAlignment="1">
      <alignment wrapText="1"/>
    </xf>
    <xf numFmtId="177" fontId="2" fillId="0" borderId="0" xfId="46" applyNumberFormat="1" applyFont="1" applyFill="1" applyAlignment="1">
      <alignment wrapText="1"/>
    </xf>
    <xf numFmtId="0" fontId="8" fillId="0" borderId="0" xfId="46" applyFont="1" applyFill="1" applyAlignment="1">
      <alignment wrapText="1"/>
    </xf>
    <xf numFmtId="177" fontId="8" fillId="0" borderId="0" xfId="46" applyNumberFormat="1" applyFont="1" applyFill="1" applyAlignment="1">
      <alignment wrapText="1"/>
    </xf>
    <xf numFmtId="180" fontId="8" fillId="0" borderId="0" xfId="46" applyNumberFormat="1" applyFont="1" applyFill="1" applyAlignment="1">
      <alignment wrapText="1"/>
    </xf>
    <xf numFmtId="177" fontId="8" fillId="0" borderId="0" xfId="46" applyNumberFormat="1" applyFont="1" applyFill="1" applyAlignment="1">
      <alignment horizontal="center" wrapText="1"/>
    </xf>
    <xf numFmtId="0" fontId="9" fillId="24" borderId="0" xfId="46" applyFont="1" applyFill="1"/>
    <xf numFmtId="176" fontId="8" fillId="0" borderId="10" xfId="33" applyNumberFormat="1" applyFont="1" applyFill="1" applyBorder="1" applyAlignment="1">
      <alignment horizontal="center" vertical="center" wrapText="1"/>
    </xf>
    <xf numFmtId="191" fontId="2" fillId="0" borderId="0" xfId="46" applyNumberFormat="1" applyFont="1" applyFill="1" applyAlignment="1">
      <alignment wrapText="1"/>
    </xf>
    <xf numFmtId="191" fontId="8" fillId="0" borderId="0" xfId="46" applyNumberFormat="1" applyFont="1" applyFill="1" applyAlignment="1">
      <alignment wrapText="1"/>
    </xf>
    <xf numFmtId="180" fontId="8" fillId="0" borderId="0" xfId="46" applyNumberFormat="1" applyFont="1" applyFill="1" applyAlignment="1">
      <alignment horizontal="center" vertical="center" wrapText="1"/>
    </xf>
    <xf numFmtId="180" fontId="8" fillId="0" borderId="0" xfId="46" applyNumberFormat="1" applyFont="1" applyFill="1" applyAlignment="1">
      <alignment horizontal="center" wrapText="1"/>
    </xf>
    <xf numFmtId="180" fontId="8" fillId="0" borderId="10" xfId="33" applyNumberFormat="1" applyFont="1" applyFill="1" applyBorder="1" applyAlignment="1">
      <alignment horizontal="center" vertical="center" wrapText="1" shrinkToFit="1"/>
    </xf>
    <xf numFmtId="180" fontId="8" fillId="0" borderId="10" xfId="46" applyNumberFormat="1" applyFont="1" applyFill="1" applyBorder="1" applyAlignment="1">
      <alignment wrapText="1"/>
    </xf>
    <xf numFmtId="0" fontId="9" fillId="0" borderId="0" xfId="46" applyFont="1" applyFill="1"/>
    <xf numFmtId="180" fontId="9" fillId="0" borderId="0" xfId="46" applyNumberFormat="1" applyFont="1" applyFill="1" applyAlignment="1">
      <alignment horizontal="center"/>
    </xf>
    <xf numFmtId="180" fontId="9" fillId="0" borderId="0" xfId="46" applyNumberFormat="1" applyFont="1" applyFill="1" applyAlignment="1"/>
    <xf numFmtId="0" fontId="9" fillId="0" borderId="0" xfId="46" applyFont="1" applyFill="1" applyAlignment="1">
      <alignment wrapText="1"/>
    </xf>
    <xf numFmtId="177" fontId="9" fillId="0" borderId="0" xfId="46" applyNumberFormat="1" applyFont="1" applyFill="1" applyAlignment="1">
      <alignment wrapText="1"/>
    </xf>
    <xf numFmtId="0" fontId="8" fillId="0" borderId="0" xfId="46" applyNumberFormat="1" applyFont="1" applyFill="1" applyAlignment="1">
      <alignment wrapText="1"/>
    </xf>
    <xf numFmtId="180" fontId="8" fillId="0" borderId="0" xfId="46" applyNumberFormat="1" applyFont="1" applyFill="1" applyBorder="1" applyAlignment="1">
      <alignment horizontal="center" wrapText="1"/>
    </xf>
    <xf numFmtId="180" fontId="8" fillId="0" borderId="0" xfId="46" applyNumberFormat="1" applyFont="1" applyFill="1" applyBorder="1" applyAlignment="1">
      <alignment wrapText="1"/>
    </xf>
    <xf numFmtId="0" fontId="8" fillId="0" borderId="0" xfId="46" applyFont="1" applyFill="1" applyBorder="1" applyAlignment="1">
      <alignment wrapText="1"/>
    </xf>
    <xf numFmtId="191" fontId="8" fillId="0" borderId="16" xfId="46" applyNumberFormat="1" applyFont="1" applyFill="1" applyBorder="1" applyAlignment="1">
      <alignment wrapText="1"/>
    </xf>
    <xf numFmtId="0" fontId="8" fillId="0" borderId="0" xfId="46" applyNumberFormat="1" applyFont="1" applyFill="1" applyBorder="1" applyAlignment="1">
      <alignment wrapText="1"/>
    </xf>
    <xf numFmtId="180" fontId="8" fillId="0" borderId="17" xfId="33" applyNumberFormat="1" applyFont="1" applyFill="1" applyBorder="1" applyAlignment="1">
      <alignment horizontal="center" vertical="center" wrapText="1"/>
    </xf>
    <xf numFmtId="191" fontId="8" fillId="0" borderId="0" xfId="46" applyNumberFormat="1" applyFont="1" applyFill="1" applyBorder="1" applyAlignment="1">
      <alignment wrapText="1"/>
    </xf>
    <xf numFmtId="180" fontId="8" fillId="0" borderId="12" xfId="33" quotePrefix="1" applyNumberFormat="1" applyFont="1" applyFill="1" applyBorder="1" applyAlignment="1">
      <alignment horizontal="center" vertical="center" wrapText="1"/>
    </xf>
    <xf numFmtId="180" fontId="8" fillId="0" borderId="14" xfId="33" quotePrefix="1" applyNumberFormat="1" applyFont="1" applyFill="1" applyBorder="1" applyAlignment="1">
      <alignment horizontal="center" vertical="center" wrapText="1"/>
    </xf>
    <xf numFmtId="176" fontId="2" fillId="0" borderId="0" xfId="0" applyNumberFormat="1" applyFont="1">
      <alignment vertical="center"/>
    </xf>
    <xf numFmtId="185" fontId="8" fillId="0" borderId="10" xfId="33" applyNumberFormat="1" applyFont="1" applyFill="1" applyBorder="1" applyAlignment="1">
      <alignment horizontal="center" vertical="center" wrapText="1"/>
    </xf>
    <xf numFmtId="0" fontId="9" fillId="0" borderId="0" xfId="46" applyNumberFormat="1" applyFont="1" applyFill="1"/>
    <xf numFmtId="0" fontId="2" fillId="0" borderId="0" xfId="46" applyNumberFormat="1" applyFont="1" applyFill="1" applyAlignment="1">
      <alignment horizontal="center" wrapText="1"/>
    </xf>
    <xf numFmtId="41" fontId="8" fillId="0" borderId="10" xfId="33" applyNumberFormat="1" applyFont="1" applyFill="1" applyBorder="1" applyAlignment="1">
      <alignment horizontal="center" vertical="center" wrapText="1"/>
    </xf>
    <xf numFmtId="0" fontId="2" fillId="0" borderId="0" xfId="46" applyFont="1" applyFill="1" applyBorder="1" applyAlignment="1">
      <alignment horizontal="center" vertical="center" wrapText="1"/>
    </xf>
    <xf numFmtId="0" fontId="2" fillId="0" borderId="10" xfId="33" applyNumberFormat="1" applyFont="1" applyFill="1" applyBorder="1" applyAlignment="1">
      <alignment vertical="center" wrapText="1"/>
    </xf>
    <xf numFmtId="180" fontId="2" fillId="0" borderId="10" xfId="33" applyNumberFormat="1" applyFont="1" applyFill="1" applyBorder="1" applyAlignment="1">
      <alignment horizontal="center" vertical="center" wrapText="1" shrinkToFit="1"/>
    </xf>
    <xf numFmtId="0" fontId="2" fillId="0" borderId="10" xfId="33" applyNumberFormat="1" applyFont="1" applyFill="1" applyBorder="1" applyAlignment="1">
      <alignment wrapText="1"/>
    </xf>
    <xf numFmtId="180" fontId="2" fillId="0" borderId="0" xfId="46" applyNumberFormat="1" applyFont="1" applyFill="1" applyBorder="1" applyAlignment="1">
      <alignment horizontal="center" vertical="center" wrapText="1"/>
    </xf>
    <xf numFmtId="0" fontId="2" fillId="0" borderId="0" xfId="46" applyNumberFormat="1" applyFont="1" applyFill="1" applyBorder="1" applyAlignment="1">
      <alignment horizontal="center" vertical="center" wrapText="1"/>
    </xf>
    <xf numFmtId="177" fontId="2" fillId="0" borderId="0" xfId="46" applyNumberFormat="1" applyFont="1" applyFill="1" applyBorder="1" applyAlignment="1">
      <alignment horizontal="center" vertical="center" wrapText="1"/>
    </xf>
    <xf numFmtId="180" fontId="2" fillId="0" borderId="0" xfId="46" applyNumberFormat="1" applyFont="1" applyFill="1" applyAlignment="1">
      <alignment horizontal="center" vertical="center" wrapText="1"/>
    </xf>
    <xf numFmtId="41" fontId="2" fillId="0" borderId="10" xfId="33" applyNumberFormat="1" applyFont="1" applyFill="1" applyBorder="1" applyAlignment="1">
      <alignment horizontal="center" vertical="center" wrapText="1"/>
    </xf>
    <xf numFmtId="0" fontId="2" fillId="0" borderId="0" xfId="46" applyNumberFormat="1" applyFont="1" applyFill="1" applyBorder="1" applyAlignment="1">
      <alignment wrapText="1"/>
    </xf>
    <xf numFmtId="180" fontId="2" fillId="0" borderId="0" xfId="46" applyNumberFormat="1" applyFont="1" applyFill="1" applyBorder="1" applyAlignment="1">
      <alignment wrapText="1"/>
    </xf>
    <xf numFmtId="0" fontId="2" fillId="0" borderId="11" xfId="46" applyNumberFormat="1" applyFont="1" applyFill="1" applyBorder="1" applyAlignment="1">
      <alignment wrapText="1"/>
    </xf>
    <xf numFmtId="0" fontId="2" fillId="0" borderId="10" xfId="33" applyNumberFormat="1" applyFont="1" applyFill="1" applyBorder="1" applyAlignment="1">
      <alignment horizontal="center" wrapText="1"/>
    </xf>
    <xf numFmtId="176" fontId="2" fillId="0" borderId="10" xfId="33" applyNumberFormat="1" applyFont="1" applyFill="1" applyBorder="1" applyAlignment="1">
      <alignment horizontal="center" wrapText="1"/>
    </xf>
    <xf numFmtId="176" fontId="2" fillId="0" borderId="10" xfId="33" applyNumberFormat="1" applyFont="1" applyFill="1" applyBorder="1" applyAlignment="1">
      <alignment wrapText="1"/>
    </xf>
    <xf numFmtId="180" fontId="2" fillId="0" borderId="10" xfId="33" applyNumberFormat="1" applyFont="1" applyFill="1" applyBorder="1" applyAlignment="1">
      <alignment wrapText="1"/>
    </xf>
    <xf numFmtId="0" fontId="8" fillId="0" borderId="10" xfId="33" applyNumberFormat="1" applyFont="1" applyFill="1" applyBorder="1" applyAlignment="1">
      <alignment horizontal="center" vertical="center" wrapText="1"/>
    </xf>
    <xf numFmtId="180" fontId="8" fillId="0" borderId="13" xfId="33" applyNumberFormat="1" applyFont="1" applyFill="1" applyBorder="1" applyAlignment="1">
      <alignment horizontal="center" vertical="center" wrapText="1"/>
    </xf>
    <xf numFmtId="0" fontId="5" fillId="0" borderId="0" xfId="0" applyFont="1" applyBorder="1" applyAlignment="1">
      <alignment vertical="center" wrapText="1"/>
    </xf>
    <xf numFmtId="0" fontId="0" fillId="0" borderId="0" xfId="0" applyBorder="1" applyAlignment="1">
      <alignment vertical="center" wrapText="1"/>
    </xf>
    <xf numFmtId="0" fontId="7" fillId="0" borderId="0" xfId="0" applyFont="1" applyBorder="1" applyAlignment="1">
      <alignment vertical="center" wrapText="1"/>
    </xf>
    <xf numFmtId="0" fontId="3" fillId="0" borderId="0" xfId="0" applyFont="1" applyBorder="1" applyAlignment="1">
      <alignment horizontal="left" vertical="center" wrapText="1"/>
    </xf>
    <xf numFmtId="0" fontId="7" fillId="0" borderId="0" xfId="0" applyFont="1" applyBorder="1" applyAlignment="1" applyProtection="1">
      <alignment vertical="center" wrapText="1"/>
    </xf>
    <xf numFmtId="0" fontId="3" fillId="0" borderId="0" xfId="0" applyFont="1" applyBorder="1" applyAlignment="1">
      <alignment vertical="center" wrapText="1"/>
    </xf>
    <xf numFmtId="0" fontId="3" fillId="0" borderId="0" xfId="0" applyFont="1" applyAlignment="1">
      <alignment horizontal="center" vertical="center"/>
    </xf>
    <xf numFmtId="0" fontId="4" fillId="0" borderId="10" xfId="0" applyFont="1" applyBorder="1" applyAlignment="1">
      <alignment vertical="center" wrapText="1"/>
    </xf>
    <xf numFmtId="0" fontId="4" fillId="0" borderId="0" xfId="0" applyFont="1" applyAlignment="1">
      <alignment vertical="center"/>
    </xf>
    <xf numFmtId="0" fontId="4" fillId="0" borderId="10" xfId="0" applyFont="1" applyBorder="1" applyAlignment="1">
      <alignment vertical="center"/>
    </xf>
    <xf numFmtId="176" fontId="4" fillId="0" borderId="0" xfId="0" applyNumberFormat="1" applyFont="1" applyAlignment="1">
      <alignment horizontal="center" vertical="center"/>
    </xf>
    <xf numFmtId="176" fontId="2" fillId="0" borderId="10" xfId="0" applyNumberFormat="1" applyFont="1" applyBorder="1" applyAlignment="1">
      <alignment horizontal="left" vertical="center"/>
    </xf>
    <xf numFmtId="176" fontId="2" fillId="0" borderId="10" xfId="0" applyNumberFormat="1" applyFont="1" applyBorder="1" applyAlignment="1">
      <alignment horizontal="left" vertical="center" wrapText="1"/>
    </xf>
    <xf numFmtId="176" fontId="4" fillId="0" borderId="0" xfId="0" applyNumberFormat="1" applyFont="1" applyAlignment="1">
      <alignment horizontal="left" vertical="center"/>
    </xf>
    <xf numFmtId="0" fontId="4" fillId="0" borderId="0" xfId="0" applyFont="1" applyAlignment="1">
      <alignment horizontal="center" vertical="center"/>
    </xf>
    <xf numFmtId="176" fontId="0" fillId="0" borderId="0" xfId="0" applyNumberFormat="1">
      <alignment vertical="center"/>
    </xf>
    <xf numFmtId="176" fontId="3" fillId="0" borderId="0" xfId="0" applyNumberFormat="1" applyFont="1" applyAlignment="1">
      <alignment horizontal="center" vertical="center"/>
    </xf>
    <xf numFmtId="176" fontId="40" fillId="28" borderId="10" xfId="0" applyNumberFormat="1" applyFont="1" applyFill="1" applyBorder="1" applyAlignment="1">
      <alignment horizontal="center" vertical="center"/>
    </xf>
    <xf numFmtId="176" fontId="31" fillId="28" borderId="10" xfId="0" applyNumberFormat="1" applyFont="1" applyFill="1" applyBorder="1" applyAlignment="1">
      <alignment horizontal="center" vertical="center"/>
    </xf>
    <xf numFmtId="176" fontId="31" fillId="28" borderId="14" xfId="0" applyNumberFormat="1" applyFont="1" applyFill="1" applyBorder="1" applyAlignment="1">
      <alignment horizontal="center" vertical="center"/>
    </xf>
    <xf numFmtId="176" fontId="40" fillId="28" borderId="14" xfId="0" applyNumberFormat="1" applyFont="1" applyFill="1" applyBorder="1" applyAlignment="1">
      <alignment horizontal="center" vertical="center"/>
    </xf>
    <xf numFmtId="176" fontId="40" fillId="28" borderId="25" xfId="0" applyNumberFormat="1" applyFont="1" applyFill="1" applyBorder="1" applyAlignment="1">
      <alignment horizontal="center" vertical="center"/>
    </xf>
    <xf numFmtId="176" fontId="40" fillId="28" borderId="26" xfId="0" applyNumberFormat="1" applyFont="1" applyFill="1" applyBorder="1" applyAlignment="1">
      <alignment horizontal="center" vertical="center"/>
    </xf>
    <xf numFmtId="0" fontId="31" fillId="28" borderId="10" xfId="0" applyFont="1" applyFill="1" applyBorder="1" applyAlignment="1">
      <alignment horizontal="center" vertical="center"/>
    </xf>
    <xf numFmtId="176" fontId="7" fillId="28" borderId="25" xfId="0" applyNumberFormat="1" applyFont="1" applyFill="1" applyBorder="1" applyAlignment="1">
      <alignment horizontal="center" vertical="center"/>
    </xf>
    <xf numFmtId="176" fontId="7" fillId="28" borderId="26" xfId="0" applyNumberFormat="1" applyFont="1" applyFill="1" applyBorder="1" applyAlignment="1">
      <alignment horizontal="center" vertical="center"/>
    </xf>
    <xf numFmtId="176" fontId="7" fillId="28" borderId="21" xfId="0" applyNumberFormat="1" applyFont="1" applyFill="1" applyBorder="1" applyAlignment="1">
      <alignment horizontal="center" vertical="center"/>
    </xf>
    <xf numFmtId="176" fontId="7" fillId="28" borderId="10" xfId="0" applyNumberFormat="1" applyFont="1" applyFill="1" applyBorder="1" applyAlignment="1">
      <alignment horizontal="center" vertical="center"/>
    </xf>
    <xf numFmtId="176" fontId="29" fillId="28" borderId="14" xfId="0" applyNumberFormat="1" applyFont="1" applyFill="1" applyBorder="1" applyAlignment="1">
      <alignment horizontal="center" vertical="center"/>
    </xf>
    <xf numFmtId="176" fontId="29" fillId="28" borderId="25" xfId="0" applyNumberFormat="1" applyFont="1" applyFill="1" applyBorder="1" applyAlignment="1">
      <alignment horizontal="center" vertical="center"/>
    </xf>
    <xf numFmtId="176" fontId="29" fillId="28" borderId="21" xfId="0" applyNumberFormat="1" applyFont="1" applyFill="1" applyBorder="1" applyAlignment="1">
      <alignment horizontal="center" vertical="center"/>
    </xf>
    <xf numFmtId="176" fontId="29" fillId="28" borderId="10" xfId="0" applyNumberFormat="1" applyFont="1" applyFill="1" applyBorder="1" applyAlignment="1">
      <alignment horizontal="center" vertical="center"/>
    </xf>
    <xf numFmtId="176" fontId="7" fillId="28" borderId="14" xfId="0" applyNumberFormat="1" applyFont="1" applyFill="1" applyBorder="1" applyAlignment="1">
      <alignment horizontal="center" vertical="center"/>
    </xf>
    <xf numFmtId="0" fontId="2" fillId="0" borderId="10" xfId="46" applyFont="1" applyFill="1" applyBorder="1" applyAlignment="1">
      <alignment wrapText="1"/>
    </xf>
    <xf numFmtId="0" fontId="29" fillId="28" borderId="10" xfId="33" applyNumberFormat="1" applyFont="1" applyFill="1" applyBorder="1" applyAlignment="1">
      <alignment horizontal="center" vertical="center" wrapText="1"/>
    </xf>
    <xf numFmtId="0" fontId="29" fillId="28" borderId="10" xfId="46" applyNumberFormat="1" applyFont="1" applyFill="1" applyBorder="1" applyAlignment="1">
      <alignment horizontal="center" vertical="center" wrapText="1"/>
    </xf>
    <xf numFmtId="0" fontId="12" fillId="28" borderId="10" xfId="33" applyNumberFormat="1" applyFont="1" applyFill="1" applyBorder="1" applyAlignment="1">
      <alignment horizontal="center" vertical="center" wrapText="1"/>
    </xf>
    <xf numFmtId="0" fontId="12" fillId="28" borderId="10" xfId="46" applyNumberFormat="1" applyFont="1" applyFill="1" applyBorder="1" applyAlignment="1">
      <alignment horizontal="center" vertical="center" wrapText="1"/>
    </xf>
    <xf numFmtId="0" fontId="42" fillId="0" borderId="10" xfId="46" applyFont="1" applyFill="1" applyBorder="1" applyAlignment="1">
      <alignment horizontal="center" vertical="center" wrapText="1"/>
    </xf>
    <xf numFmtId="180" fontId="42" fillId="0" borderId="10" xfId="46" applyNumberFormat="1" applyFont="1" applyFill="1" applyBorder="1" applyAlignment="1">
      <alignment horizontal="center" vertical="center" wrapText="1"/>
    </xf>
    <xf numFmtId="41" fontId="42" fillId="0" borderId="13" xfId="33" applyFont="1" applyFill="1" applyBorder="1" applyAlignment="1">
      <alignment horizontal="center" vertical="center" wrapText="1"/>
    </xf>
    <xf numFmtId="176" fontId="40" fillId="28" borderId="10" xfId="0" applyNumberFormat="1" applyFont="1" applyFill="1" applyBorder="1" applyAlignment="1">
      <alignment horizontal="center" vertical="center"/>
    </xf>
    <xf numFmtId="176" fontId="12" fillId="28" borderId="10" xfId="0" applyNumberFormat="1" applyFont="1" applyFill="1" applyBorder="1" applyAlignment="1">
      <alignment horizontal="center" vertical="center"/>
    </xf>
    <xf numFmtId="176" fontId="2" fillId="0" borderId="0" xfId="0" applyNumberFormat="1" applyFont="1" applyFill="1" applyBorder="1" applyAlignment="1">
      <alignment horizontal="center" vertical="center"/>
    </xf>
    <xf numFmtId="0" fontId="42" fillId="0" borderId="10" xfId="46" applyNumberFormat="1" applyFont="1" applyFill="1" applyBorder="1" applyAlignment="1">
      <alignment horizontal="center" vertical="center" wrapText="1"/>
    </xf>
    <xf numFmtId="0" fontId="42" fillId="0" borderId="10" xfId="46" applyFont="1" applyFill="1" applyBorder="1" applyAlignment="1">
      <alignment vertical="center" wrapText="1"/>
    </xf>
    <xf numFmtId="0" fontId="42" fillId="0" borderId="10" xfId="46" applyFont="1" applyFill="1" applyBorder="1" applyAlignment="1">
      <alignment wrapText="1"/>
    </xf>
    <xf numFmtId="180" fontId="42" fillId="0" borderId="10" xfId="46" applyNumberFormat="1" applyFont="1" applyFill="1" applyBorder="1" applyAlignment="1">
      <alignment wrapText="1"/>
    </xf>
    <xf numFmtId="0" fontId="29" fillId="28" borderId="10" xfId="33" applyNumberFormat="1" applyFont="1" applyFill="1" applyBorder="1" applyAlignment="1">
      <alignment horizontal="center" vertical="center" wrapText="1"/>
    </xf>
    <xf numFmtId="0" fontId="29" fillId="28" borderId="10" xfId="46" applyNumberFormat="1" applyFont="1" applyFill="1" applyBorder="1" applyAlignment="1">
      <alignment horizontal="center" vertical="center" wrapText="1"/>
    </xf>
    <xf numFmtId="0" fontId="2" fillId="0" borderId="10" xfId="0" applyFont="1" applyBorder="1" applyAlignment="1">
      <alignment vertical="center"/>
    </xf>
    <xf numFmtId="0" fontId="2" fillId="0" borderId="10" xfId="0" applyFont="1" applyBorder="1" applyAlignment="1">
      <alignment vertical="center" wrapText="1"/>
    </xf>
    <xf numFmtId="0" fontId="2" fillId="0" borderId="0" xfId="0" applyFont="1" applyAlignment="1">
      <alignment vertical="center"/>
    </xf>
    <xf numFmtId="0" fontId="2" fillId="0" borderId="0" xfId="0" applyFont="1" applyBorder="1" applyAlignment="1">
      <alignment vertical="center" wrapText="1"/>
    </xf>
    <xf numFmtId="176" fontId="48" fillId="28" borderId="10" xfId="0" applyNumberFormat="1" applyFont="1" applyFill="1" applyBorder="1" applyAlignment="1">
      <alignment horizontal="center" vertical="center"/>
    </xf>
    <xf numFmtId="176" fontId="47" fillId="28" borderId="10" xfId="0" applyNumberFormat="1" applyFont="1" applyFill="1" applyBorder="1" applyAlignment="1">
      <alignment horizontal="center" vertical="center"/>
    </xf>
    <xf numFmtId="176" fontId="47" fillId="28" borderId="14" xfId="0" applyNumberFormat="1" applyFont="1" applyFill="1" applyBorder="1" applyAlignment="1">
      <alignment horizontal="center" vertical="center"/>
    </xf>
    <xf numFmtId="176" fontId="48" fillId="28" borderId="14" xfId="0" applyNumberFormat="1" applyFont="1" applyFill="1" applyBorder="1" applyAlignment="1">
      <alignment horizontal="center" vertical="center"/>
    </xf>
    <xf numFmtId="176" fontId="48" fillId="28" borderId="26" xfId="0" applyNumberFormat="1" applyFont="1" applyFill="1" applyBorder="1" applyAlignment="1">
      <alignment horizontal="center" vertical="center"/>
    </xf>
    <xf numFmtId="176" fontId="48" fillId="28" borderId="25" xfId="0" applyNumberFormat="1" applyFont="1" applyFill="1" applyBorder="1" applyAlignment="1">
      <alignment horizontal="center" vertical="center"/>
    </xf>
    <xf numFmtId="176" fontId="35" fillId="0" borderId="10" xfId="0" applyNumberFormat="1" applyFont="1" applyBorder="1" applyAlignment="1">
      <alignment horizontal="center" vertical="center"/>
    </xf>
    <xf numFmtId="176" fontId="35" fillId="0" borderId="14" xfId="0" applyNumberFormat="1" applyFont="1" applyBorder="1" applyAlignment="1">
      <alignment horizontal="center" vertical="center"/>
    </xf>
    <xf numFmtId="176" fontId="35" fillId="0" borderId="26" xfId="0" applyNumberFormat="1" applyFont="1" applyBorder="1" applyAlignment="1">
      <alignment horizontal="center" vertical="center"/>
    </xf>
    <xf numFmtId="176" fontId="35" fillId="0" borderId="25" xfId="0" applyNumberFormat="1" applyFont="1" applyBorder="1" applyAlignment="1">
      <alignment horizontal="center" vertical="center"/>
    </xf>
    <xf numFmtId="185" fontId="35" fillId="0" borderId="10" xfId="33" applyNumberFormat="1" applyFont="1" applyBorder="1" applyAlignment="1">
      <alignment horizontal="center" vertical="center"/>
    </xf>
    <xf numFmtId="176" fontId="35" fillId="0" borderId="10" xfId="33" applyNumberFormat="1" applyFont="1" applyBorder="1" applyAlignment="1">
      <alignment horizontal="center" vertical="center"/>
    </xf>
    <xf numFmtId="176" fontId="35" fillId="0" borderId="43" xfId="0" applyNumberFormat="1" applyFont="1" applyBorder="1" applyAlignment="1">
      <alignment horizontal="center" vertical="center"/>
    </xf>
    <xf numFmtId="176" fontId="35" fillId="0" borderId="44" xfId="0" applyNumberFormat="1" applyFont="1" applyBorder="1" applyAlignment="1">
      <alignment horizontal="center" vertical="center"/>
    </xf>
    <xf numFmtId="0" fontId="29" fillId="28" borderId="10" xfId="33" applyNumberFormat="1" applyFont="1" applyFill="1" applyBorder="1" applyAlignment="1">
      <alignment horizontal="center" vertical="center" wrapText="1"/>
    </xf>
    <xf numFmtId="0" fontId="29" fillId="28" borderId="10" xfId="46" applyNumberFormat="1" applyFont="1" applyFill="1" applyBorder="1" applyAlignment="1">
      <alignment horizontal="center" vertical="center" wrapText="1"/>
    </xf>
    <xf numFmtId="41" fontId="12" fillId="28" borderId="10" xfId="33" applyFont="1" applyFill="1" applyBorder="1" applyAlignment="1">
      <alignment horizontal="center" vertical="center" wrapText="1"/>
    </xf>
    <xf numFmtId="0" fontId="12" fillId="28" borderId="10" xfId="46" applyFont="1" applyFill="1" applyBorder="1" applyAlignment="1">
      <alignment horizontal="center" vertical="center" wrapText="1"/>
    </xf>
    <xf numFmtId="180" fontId="12" fillId="28" borderId="10" xfId="33" applyNumberFormat="1" applyFont="1" applyFill="1" applyBorder="1" applyAlignment="1">
      <alignment horizontal="center" vertical="center" wrapText="1"/>
    </xf>
    <xf numFmtId="180" fontId="12" fillId="28" borderId="10" xfId="46" applyNumberFormat="1" applyFont="1" applyFill="1" applyBorder="1" applyAlignment="1">
      <alignment horizontal="center" vertical="center" wrapText="1"/>
    </xf>
    <xf numFmtId="177" fontId="12" fillId="28" borderId="10" xfId="33" applyNumberFormat="1" applyFont="1" applyFill="1" applyBorder="1" applyAlignment="1">
      <alignment horizontal="center" vertical="center" wrapText="1"/>
    </xf>
    <xf numFmtId="177" fontId="12" fillId="28" borderId="10" xfId="46" applyNumberFormat="1" applyFont="1" applyFill="1" applyBorder="1" applyAlignment="1">
      <alignment horizontal="center" vertical="center" wrapText="1"/>
    </xf>
    <xf numFmtId="0" fontId="2" fillId="0" borderId="20" xfId="33" applyNumberFormat="1" applyFont="1" applyFill="1" applyBorder="1" applyAlignment="1">
      <alignment vertical="top" wrapText="1"/>
    </xf>
    <xf numFmtId="0" fontId="2" fillId="0" borderId="20" xfId="33" applyNumberFormat="1" applyFont="1" applyFill="1" applyBorder="1" applyAlignment="1">
      <alignment horizontal="center" vertical="top" wrapText="1"/>
    </xf>
    <xf numFmtId="176" fontId="2" fillId="0" borderId="20" xfId="33" applyNumberFormat="1" applyFont="1" applyFill="1" applyBorder="1" applyAlignment="1">
      <alignment horizontal="center" vertical="top" wrapText="1"/>
    </xf>
    <xf numFmtId="176" fontId="2" fillId="0" borderId="20" xfId="33" applyNumberFormat="1" applyFont="1" applyFill="1" applyBorder="1" applyAlignment="1">
      <alignment vertical="top" wrapText="1"/>
    </xf>
    <xf numFmtId="180" fontId="2" fillId="0" borderId="20" xfId="33" applyNumberFormat="1" applyFont="1" applyFill="1" applyBorder="1" applyAlignment="1">
      <alignment vertical="top" wrapText="1"/>
    </xf>
    <xf numFmtId="0" fontId="8" fillId="0" borderId="0" xfId="46" applyFont="1" applyFill="1" applyAlignment="1">
      <alignment vertical="top" wrapText="1"/>
    </xf>
    <xf numFmtId="180" fontId="8" fillId="0" borderId="0" xfId="46" applyNumberFormat="1" applyFont="1" applyFill="1" applyAlignment="1">
      <alignment horizontal="center" vertical="top" wrapText="1"/>
    </xf>
    <xf numFmtId="180" fontId="8" fillId="0" borderId="0" xfId="46" applyNumberFormat="1" applyFont="1" applyFill="1" applyAlignment="1">
      <alignment vertical="top" wrapText="1"/>
    </xf>
    <xf numFmtId="180" fontId="2" fillId="0" borderId="10" xfId="33" applyNumberFormat="1" applyFont="1" applyFill="1" applyBorder="1" applyAlignment="1">
      <alignment horizontal="center" vertical="center" wrapText="1"/>
    </xf>
    <xf numFmtId="0" fontId="42" fillId="0" borderId="10" xfId="33" quotePrefix="1" applyNumberFormat="1" applyFont="1" applyFill="1" applyBorder="1" applyAlignment="1">
      <alignment horizontal="center" vertical="center" wrapText="1"/>
    </xf>
    <xf numFmtId="41" fontId="42" fillId="0" borderId="16" xfId="33" applyFont="1" applyFill="1" applyBorder="1" applyAlignment="1">
      <alignment horizontal="center" vertical="center" wrapText="1"/>
    </xf>
    <xf numFmtId="41" fontId="43" fillId="0" borderId="10" xfId="54" applyNumberFormat="1" applyFont="1" applyFill="1" applyBorder="1" applyAlignment="1" applyProtection="1">
      <alignment horizontal="center" vertical="center" wrapText="1"/>
    </xf>
    <xf numFmtId="41" fontId="42" fillId="0" borderId="10" xfId="33" quotePrefix="1" applyFont="1" applyFill="1" applyBorder="1" applyAlignment="1">
      <alignment horizontal="center" vertical="center" wrapText="1"/>
    </xf>
    <xf numFmtId="0" fontId="42" fillId="0" borderId="16" xfId="46" applyFont="1" applyFill="1" applyBorder="1" applyAlignment="1">
      <alignment wrapText="1"/>
    </xf>
    <xf numFmtId="0" fontId="42" fillId="0" borderId="21" xfId="33" applyNumberFormat="1" applyFont="1" applyFill="1" applyBorder="1" applyAlignment="1">
      <alignment horizontal="center" vertical="center" wrapText="1"/>
    </xf>
    <xf numFmtId="41" fontId="42" fillId="0" borderId="21" xfId="33" applyFont="1" applyFill="1" applyBorder="1" applyAlignment="1">
      <alignment horizontal="center" vertical="center" wrapText="1"/>
    </xf>
    <xf numFmtId="0" fontId="42" fillId="0" borderId="21" xfId="46" applyNumberFormat="1" applyFont="1" applyFill="1" applyBorder="1" applyAlignment="1">
      <alignment horizontal="center" vertical="center" wrapText="1"/>
    </xf>
    <xf numFmtId="41" fontId="42" fillId="0" borderId="15" xfId="33" applyFont="1" applyFill="1" applyBorder="1" applyAlignment="1">
      <alignment horizontal="center" vertical="center" wrapText="1"/>
    </xf>
    <xf numFmtId="41" fontId="42" fillId="0" borderId="20" xfId="33" applyFont="1" applyFill="1" applyBorder="1" applyAlignment="1">
      <alignment horizontal="center" vertical="center" wrapText="1"/>
    </xf>
    <xf numFmtId="41" fontId="43" fillId="0" borderId="10" xfId="54" applyNumberFormat="1" applyFont="1" applyFill="1" applyBorder="1" applyAlignment="1" applyProtection="1">
      <alignment horizontal="center" vertical="center" wrapText="1" shrinkToFit="1"/>
    </xf>
    <xf numFmtId="0" fontId="42" fillId="0" borderId="21" xfId="53" applyFont="1" applyFill="1" applyBorder="1" applyAlignment="1">
      <alignment horizontal="center" vertical="center" wrapText="1"/>
    </xf>
    <xf numFmtId="0" fontId="42" fillId="0" borderId="10" xfId="53" applyFont="1" applyFill="1" applyBorder="1" applyAlignment="1">
      <alignment horizontal="center" vertical="center" wrapText="1"/>
    </xf>
    <xf numFmtId="180" fontId="42" fillId="0" borderId="10" xfId="53" applyNumberFormat="1" applyFont="1" applyFill="1" applyBorder="1" applyAlignment="1">
      <alignment horizontal="center" vertical="center" wrapText="1"/>
    </xf>
    <xf numFmtId="0" fontId="42" fillId="0" borderId="10" xfId="53" applyNumberFormat="1" applyFont="1" applyFill="1" applyBorder="1" applyAlignment="1">
      <alignment horizontal="center" vertical="center" wrapText="1"/>
    </xf>
    <xf numFmtId="0" fontId="42" fillId="0" borderId="21" xfId="53" applyNumberFormat="1" applyFont="1" applyFill="1" applyBorder="1" applyAlignment="1">
      <alignment horizontal="center" vertical="center" wrapText="1"/>
    </xf>
    <xf numFmtId="0" fontId="42" fillId="0" borderId="10" xfId="53" quotePrefix="1" applyFont="1" applyFill="1" applyBorder="1" applyAlignment="1">
      <alignment horizontal="center" vertical="center" wrapText="1"/>
    </xf>
    <xf numFmtId="0" fontId="42" fillId="0" borderId="0" xfId="46" applyFont="1" applyFill="1" applyAlignment="1">
      <alignment wrapText="1"/>
    </xf>
    <xf numFmtId="0" fontId="51" fillId="0" borderId="10" xfId="46" applyFont="1" applyFill="1" applyBorder="1" applyAlignment="1">
      <alignment horizontal="center" vertical="center" wrapText="1"/>
    </xf>
    <xf numFmtId="0" fontId="42" fillId="0" borderId="0" xfId="46" applyNumberFormat="1" applyFont="1" applyFill="1" applyAlignment="1">
      <alignment wrapText="1"/>
    </xf>
    <xf numFmtId="177" fontId="42" fillId="0" borderId="0" xfId="46" applyNumberFormat="1" applyFont="1" applyFill="1" applyAlignment="1">
      <alignment horizontal="center" wrapText="1"/>
    </xf>
    <xf numFmtId="180" fontId="42" fillId="0" borderId="0" xfId="46" applyNumberFormat="1" applyFont="1" applyFill="1" applyAlignment="1">
      <alignment horizontal="center" wrapText="1"/>
    </xf>
    <xf numFmtId="180" fontId="42" fillId="0" borderId="0" xfId="46" applyNumberFormat="1" applyFont="1" applyFill="1" applyAlignment="1">
      <alignment wrapText="1"/>
    </xf>
    <xf numFmtId="0" fontId="42" fillId="0" borderId="0" xfId="46" applyFont="1" applyFill="1" applyAlignment="1">
      <alignment horizontal="right" wrapText="1"/>
    </xf>
    <xf numFmtId="0" fontId="42" fillId="0" borderId="0" xfId="46" applyNumberFormat="1" applyFont="1" applyFill="1" applyAlignment="1">
      <alignment horizontal="center" vertical="center" wrapText="1"/>
    </xf>
    <xf numFmtId="177" fontId="42" fillId="0" borderId="0" xfId="46" applyNumberFormat="1" applyFont="1" applyFill="1" applyAlignment="1">
      <alignment horizontal="center" vertical="center" wrapText="1"/>
    </xf>
    <xf numFmtId="0" fontId="42" fillId="0" borderId="0" xfId="46" applyFont="1" applyFill="1" applyAlignment="1">
      <alignment horizontal="center" vertical="center" wrapText="1"/>
    </xf>
    <xf numFmtId="180" fontId="42" fillId="0" borderId="0" xfId="46" applyNumberFormat="1" applyFont="1" applyFill="1" applyAlignment="1">
      <alignment horizontal="center" vertical="center" wrapText="1"/>
    </xf>
    <xf numFmtId="0" fontId="42" fillId="0" borderId="10" xfId="46" applyNumberFormat="1" applyFont="1" applyFill="1" applyBorder="1" applyAlignment="1">
      <alignment wrapText="1"/>
    </xf>
    <xf numFmtId="191" fontId="42" fillId="0" borderId="0" xfId="46" applyNumberFormat="1" applyFont="1" applyFill="1" applyAlignment="1">
      <alignment wrapText="1"/>
    </xf>
    <xf numFmtId="176" fontId="40" fillId="28" borderId="10" xfId="0" applyNumberFormat="1" applyFont="1" applyFill="1" applyBorder="1" applyAlignment="1">
      <alignment horizontal="center" vertical="center"/>
    </xf>
    <xf numFmtId="41" fontId="42" fillId="0" borderId="10" xfId="33" applyFont="1" applyFill="1" applyBorder="1" applyAlignment="1">
      <alignment horizontal="center" vertical="center" wrapText="1"/>
    </xf>
    <xf numFmtId="176" fontId="37" fillId="26" borderId="10" xfId="0" applyNumberFormat="1" applyFont="1" applyFill="1" applyBorder="1" applyAlignment="1">
      <alignment horizontal="center" vertical="center"/>
    </xf>
    <xf numFmtId="0" fontId="42" fillId="0" borderId="0" xfId="33" applyNumberFormat="1" applyFont="1" applyFill="1" applyBorder="1" applyAlignment="1">
      <alignment horizontal="center" vertical="center" wrapText="1"/>
    </xf>
    <xf numFmtId="41" fontId="42" fillId="0" borderId="0" xfId="33" applyFont="1" applyFill="1" applyBorder="1" applyAlignment="1">
      <alignment horizontal="center" vertical="center" wrapText="1"/>
    </xf>
    <xf numFmtId="176" fontId="2" fillId="0" borderId="10" xfId="0" applyNumberFormat="1" applyFont="1" applyBorder="1" applyAlignment="1">
      <alignment horizontal="center" vertical="center"/>
    </xf>
    <xf numFmtId="179" fontId="42" fillId="0" borderId="10" xfId="33" quotePrefix="1" applyNumberFormat="1" applyFont="1" applyFill="1" applyBorder="1" applyAlignment="1">
      <alignment horizontal="center" vertical="center" wrapText="1"/>
    </xf>
    <xf numFmtId="180" fontId="42" fillId="0" borderId="0" xfId="33" applyNumberFormat="1" applyFont="1" applyFill="1" applyBorder="1" applyAlignment="1">
      <alignment horizontal="center" vertical="center" wrapText="1"/>
    </xf>
    <xf numFmtId="176" fontId="42" fillId="0" borderId="18" xfId="0" applyNumberFormat="1" applyFont="1" applyFill="1" applyBorder="1" applyAlignment="1">
      <alignment horizontal="center" vertical="center"/>
    </xf>
    <xf numFmtId="176" fontId="2" fillId="0" borderId="13" xfId="0" applyNumberFormat="1" applyFont="1" applyBorder="1" applyAlignment="1">
      <alignment horizontal="center" vertical="center"/>
    </xf>
    <xf numFmtId="180" fontId="8" fillId="0" borderId="13" xfId="46" applyNumberFormat="1" applyFont="1" applyFill="1" applyBorder="1" applyAlignment="1">
      <alignment wrapText="1"/>
    </xf>
    <xf numFmtId="180" fontId="42" fillId="0" borderId="13" xfId="33" applyNumberFormat="1" applyFont="1" applyFill="1" applyBorder="1" applyAlignment="1">
      <alignment horizontal="center" vertical="center" wrapText="1"/>
    </xf>
    <xf numFmtId="0" fontId="42" fillId="0" borderId="39" xfId="46" applyFont="1" applyFill="1" applyBorder="1" applyAlignment="1">
      <alignment horizontal="center" vertical="center" wrapText="1"/>
    </xf>
    <xf numFmtId="176" fontId="42" fillId="0" borderId="38" xfId="33" applyNumberFormat="1" applyFont="1" applyFill="1" applyBorder="1" applyAlignment="1">
      <alignment horizontal="center" vertical="center" wrapText="1"/>
    </xf>
    <xf numFmtId="176" fontId="7" fillId="28" borderId="10" xfId="0" applyNumberFormat="1" applyFont="1" applyFill="1" applyBorder="1" applyAlignment="1">
      <alignment horizontal="center" vertical="center"/>
    </xf>
    <xf numFmtId="176" fontId="0" fillId="29" borderId="0" xfId="0" applyNumberFormat="1" applyFill="1">
      <alignment vertical="center"/>
    </xf>
    <xf numFmtId="176" fontId="0" fillId="0" borderId="0" xfId="0" applyNumberFormat="1" applyFill="1">
      <alignment vertical="center"/>
    </xf>
    <xf numFmtId="176" fontId="7" fillId="30" borderId="26" xfId="0" applyNumberFormat="1" applyFont="1" applyFill="1" applyBorder="1" applyAlignment="1">
      <alignment horizontal="center" vertical="center"/>
    </xf>
    <xf numFmtId="176" fontId="29" fillId="30" borderId="26" xfId="0" applyNumberFormat="1" applyFont="1" applyFill="1" applyBorder="1" applyAlignment="1">
      <alignment horizontal="center" vertical="center"/>
    </xf>
    <xf numFmtId="176" fontId="7" fillId="30" borderId="10" xfId="0" applyNumberFormat="1" applyFont="1" applyFill="1" applyBorder="1" applyAlignment="1">
      <alignment horizontal="center" vertical="center"/>
    </xf>
    <xf numFmtId="176" fontId="29" fillId="30" borderId="10" xfId="0" applyNumberFormat="1" applyFont="1" applyFill="1" applyBorder="1" applyAlignment="1">
      <alignment horizontal="center" vertical="center"/>
    </xf>
    <xf numFmtId="176" fontId="42" fillId="0" borderId="27" xfId="0" applyNumberFormat="1" applyFont="1" applyFill="1" applyBorder="1" applyAlignment="1">
      <alignment horizontal="center" vertical="center"/>
    </xf>
    <xf numFmtId="176" fontId="42" fillId="0" borderId="28" xfId="0" applyNumberFormat="1" applyFont="1" applyFill="1" applyBorder="1" applyAlignment="1">
      <alignment horizontal="center" vertical="center"/>
    </xf>
    <xf numFmtId="176" fontId="42" fillId="0" borderId="22" xfId="0" applyNumberFormat="1" applyFont="1" applyFill="1" applyBorder="1" applyAlignment="1">
      <alignment horizontal="center" vertical="center"/>
    </xf>
    <xf numFmtId="176" fontId="42" fillId="0" borderId="17" xfId="0" applyNumberFormat="1" applyFont="1" applyFill="1" applyBorder="1" applyAlignment="1">
      <alignment horizontal="center" vertical="center"/>
    </xf>
    <xf numFmtId="176" fontId="42" fillId="0" borderId="33" xfId="0" applyNumberFormat="1" applyFont="1" applyFill="1" applyBorder="1" applyAlignment="1">
      <alignment horizontal="center" vertical="center"/>
    </xf>
    <xf numFmtId="180" fontId="42" fillId="0" borderId="18" xfId="33" applyNumberFormat="1" applyFont="1" applyFill="1" applyBorder="1" applyAlignment="1">
      <alignment horizontal="center" vertical="center" wrapText="1"/>
    </xf>
    <xf numFmtId="176" fontId="42" fillId="0" borderId="31" xfId="0" applyNumberFormat="1" applyFont="1" applyFill="1" applyBorder="1" applyAlignment="1">
      <alignment horizontal="center" vertical="center"/>
    </xf>
    <xf numFmtId="176" fontId="42" fillId="0" borderId="52" xfId="0" applyNumberFormat="1" applyFont="1" applyFill="1" applyBorder="1" applyAlignment="1">
      <alignment horizontal="center" vertical="center"/>
    </xf>
    <xf numFmtId="176" fontId="42" fillId="0" borderId="23" xfId="0" applyNumberFormat="1" applyFont="1" applyFill="1" applyBorder="1" applyAlignment="1">
      <alignment horizontal="center" vertical="center"/>
    </xf>
    <xf numFmtId="176" fontId="42" fillId="0" borderId="18" xfId="0" applyNumberFormat="1" applyFont="1" applyFill="1" applyBorder="1" applyAlignment="1">
      <alignment horizontal="center" vertical="center" shrinkToFit="1"/>
    </xf>
    <xf numFmtId="176" fontId="42" fillId="0" borderId="36" xfId="0" applyNumberFormat="1" applyFont="1" applyFill="1" applyBorder="1" applyAlignment="1">
      <alignment horizontal="center" vertical="center"/>
    </xf>
    <xf numFmtId="176" fontId="42" fillId="0" borderId="34" xfId="0" applyNumberFormat="1" applyFont="1" applyFill="1" applyBorder="1" applyAlignment="1">
      <alignment horizontal="center" vertical="center"/>
    </xf>
    <xf numFmtId="176" fontId="42" fillId="0" borderId="34" xfId="0" applyNumberFormat="1" applyFont="1" applyFill="1" applyBorder="1" applyAlignment="1">
      <alignment horizontal="center" vertical="center" shrinkToFit="1"/>
    </xf>
    <xf numFmtId="176" fontId="42" fillId="0" borderId="35" xfId="0" applyNumberFormat="1" applyFont="1" applyFill="1" applyBorder="1" applyAlignment="1">
      <alignment horizontal="center" vertical="center"/>
    </xf>
    <xf numFmtId="176" fontId="42" fillId="0" borderId="51" xfId="0" applyNumberFormat="1" applyFont="1" applyFill="1" applyBorder="1" applyAlignment="1">
      <alignment horizontal="center" vertical="center"/>
    </xf>
    <xf numFmtId="176" fontId="42" fillId="0" borderId="50" xfId="0" applyNumberFormat="1" applyFont="1" applyFill="1" applyBorder="1" applyAlignment="1">
      <alignment horizontal="center" vertical="center"/>
    </xf>
    <xf numFmtId="176" fontId="42" fillId="0" borderId="24" xfId="0" applyNumberFormat="1" applyFont="1" applyFill="1" applyBorder="1" applyAlignment="1">
      <alignment horizontal="center" vertical="center"/>
    </xf>
    <xf numFmtId="176" fontId="42" fillId="0" borderId="19" xfId="0" applyNumberFormat="1" applyFont="1" applyFill="1" applyBorder="1" applyAlignment="1">
      <alignment horizontal="center" vertical="center"/>
    </xf>
    <xf numFmtId="176" fontId="42" fillId="0" borderId="32" xfId="0" applyNumberFormat="1" applyFont="1" applyFill="1" applyBorder="1" applyAlignment="1">
      <alignment horizontal="center" vertical="center"/>
    </xf>
    <xf numFmtId="176" fontId="42" fillId="0" borderId="16" xfId="0" applyNumberFormat="1" applyFont="1" applyFill="1" applyBorder="1" applyAlignment="1">
      <alignment horizontal="center" vertical="center"/>
    </xf>
    <xf numFmtId="180" fontId="42" fillId="0" borderId="18" xfId="0" applyNumberFormat="1" applyFont="1" applyFill="1" applyBorder="1" applyAlignment="1">
      <alignment horizontal="center" vertical="center"/>
    </xf>
    <xf numFmtId="180" fontId="42" fillId="0" borderId="18" xfId="46" applyNumberFormat="1" applyFont="1" applyFill="1" applyBorder="1" applyAlignment="1">
      <alignment wrapText="1"/>
    </xf>
    <xf numFmtId="176" fontId="42" fillId="0" borderId="52" xfId="0" applyNumberFormat="1" applyFont="1" applyFill="1" applyBorder="1" applyAlignment="1">
      <alignment horizontal="center" vertical="center" shrinkToFit="1"/>
    </xf>
    <xf numFmtId="176" fontId="42" fillId="0" borderId="45" xfId="0" applyNumberFormat="1" applyFont="1" applyFill="1" applyBorder="1" applyAlignment="1">
      <alignment horizontal="center" vertical="center"/>
    </xf>
    <xf numFmtId="176" fontId="42" fillId="0" borderId="46" xfId="0" applyNumberFormat="1" applyFont="1" applyFill="1" applyBorder="1" applyAlignment="1">
      <alignment horizontal="center" vertical="center"/>
    </xf>
    <xf numFmtId="176" fontId="42" fillId="0" borderId="47" xfId="0" applyNumberFormat="1" applyFont="1" applyFill="1" applyBorder="1" applyAlignment="1">
      <alignment horizontal="center" vertical="center"/>
    </xf>
    <xf numFmtId="176" fontId="53" fillId="0" borderId="0" xfId="0" applyNumberFormat="1" applyFont="1" applyFill="1" applyAlignment="1">
      <alignment horizontal="center" vertical="center"/>
    </xf>
    <xf numFmtId="176" fontId="52" fillId="0" borderId="0" xfId="0" applyNumberFormat="1" applyFont="1" applyFill="1">
      <alignment vertical="center"/>
    </xf>
    <xf numFmtId="176" fontId="42" fillId="0" borderId="18" xfId="0" applyNumberFormat="1" applyFont="1" applyFill="1" applyBorder="1" applyAlignment="1">
      <alignment horizontal="center" vertical="center" wrapText="1"/>
    </xf>
    <xf numFmtId="176" fontId="42" fillId="0" borderId="48" xfId="0" applyNumberFormat="1" applyFont="1" applyFill="1" applyBorder="1" applyAlignment="1">
      <alignment horizontal="center" vertical="center"/>
    </xf>
    <xf numFmtId="0" fontId="51" fillId="0" borderId="73" xfId="0" applyFont="1" applyFill="1" applyBorder="1" applyAlignment="1">
      <alignment horizontal="justify" vertical="center" wrapText="1"/>
    </xf>
    <xf numFmtId="176" fontId="53" fillId="0" borderId="11" xfId="0" applyNumberFormat="1" applyFont="1" applyFill="1" applyBorder="1" applyAlignment="1">
      <alignment horizontal="center" vertical="center"/>
    </xf>
    <xf numFmtId="176" fontId="53" fillId="0" borderId="0" xfId="0" applyNumberFormat="1" applyFont="1" applyFill="1" applyBorder="1" applyAlignment="1">
      <alignment horizontal="center" vertical="center"/>
    </xf>
    <xf numFmtId="176" fontId="52" fillId="0" borderId="0" xfId="0" applyNumberFormat="1" applyFont="1" applyFill="1" applyBorder="1">
      <alignment vertical="center"/>
    </xf>
    <xf numFmtId="176" fontId="42" fillId="0" borderId="29" xfId="0" applyNumberFormat="1" applyFont="1" applyFill="1" applyBorder="1" applyAlignment="1">
      <alignment horizontal="center" vertical="center"/>
    </xf>
    <xf numFmtId="176" fontId="42" fillId="0" borderId="30" xfId="0" applyNumberFormat="1" applyFont="1" applyFill="1" applyBorder="1" applyAlignment="1">
      <alignment horizontal="center" vertical="center"/>
    </xf>
    <xf numFmtId="176" fontId="50" fillId="30" borderId="10" xfId="0" applyNumberFormat="1" applyFont="1" applyFill="1" applyBorder="1" applyAlignment="1">
      <alignment horizontal="center" vertical="center"/>
    </xf>
    <xf numFmtId="176" fontId="42" fillId="30" borderId="10" xfId="0" applyNumberFormat="1" applyFont="1" applyFill="1" applyBorder="1" applyAlignment="1">
      <alignment horizontal="center" vertical="center"/>
    </xf>
    <xf numFmtId="180" fontId="42" fillId="30" borderId="10" xfId="46" applyNumberFormat="1" applyFont="1" applyFill="1" applyBorder="1" applyAlignment="1">
      <alignment wrapText="1"/>
    </xf>
    <xf numFmtId="176" fontId="42" fillId="30" borderId="49" xfId="0" applyNumberFormat="1" applyFont="1" applyFill="1" applyBorder="1" applyAlignment="1">
      <alignment horizontal="center" vertical="center"/>
    </xf>
    <xf numFmtId="176" fontId="42" fillId="30" borderId="26" xfId="0" applyNumberFormat="1" applyFont="1" applyFill="1" applyBorder="1" applyAlignment="1">
      <alignment horizontal="center" vertical="center"/>
    </xf>
    <xf numFmtId="176" fontId="42" fillId="30" borderId="21" xfId="0" applyNumberFormat="1" applyFont="1" applyFill="1" applyBorder="1" applyAlignment="1">
      <alignment horizontal="center" vertical="center"/>
    </xf>
    <xf numFmtId="0" fontId="56" fillId="0" borderId="10" xfId="33" applyNumberFormat="1" applyFont="1" applyFill="1" applyBorder="1" applyAlignment="1">
      <alignment horizontal="center" vertical="center" wrapText="1"/>
    </xf>
    <xf numFmtId="0" fontId="56" fillId="0" borderId="10" xfId="33" applyNumberFormat="1" applyFont="1" applyFill="1" applyBorder="1" applyAlignment="1">
      <alignment wrapText="1"/>
    </xf>
    <xf numFmtId="0" fontId="56" fillId="0" borderId="10" xfId="33" quotePrefix="1" applyNumberFormat="1" applyFont="1" applyFill="1" applyBorder="1" applyAlignment="1">
      <alignment horizontal="center" vertical="center" wrapText="1"/>
    </xf>
    <xf numFmtId="0" fontId="56" fillId="0" borderId="21" xfId="33" applyNumberFormat="1" applyFont="1" applyFill="1" applyBorder="1" applyAlignment="1">
      <alignment wrapText="1"/>
    </xf>
    <xf numFmtId="41" fontId="56" fillId="0" borderId="10" xfId="33" quotePrefix="1" applyFont="1" applyFill="1" applyBorder="1" applyAlignment="1">
      <alignment horizontal="center" vertical="center" wrapText="1"/>
    </xf>
    <xf numFmtId="0" fontId="56" fillId="0" borderId="14" xfId="33" quotePrefix="1" applyNumberFormat="1" applyFont="1" applyFill="1" applyBorder="1" applyAlignment="1">
      <alignment horizontal="center" vertical="center" wrapText="1"/>
    </xf>
    <xf numFmtId="180" fontId="56" fillId="0" borderId="10" xfId="46" applyNumberFormat="1" applyFont="1" applyFill="1" applyBorder="1" applyAlignment="1">
      <alignment horizontal="center" vertical="center" wrapText="1"/>
    </xf>
    <xf numFmtId="0" fontId="42" fillId="0" borderId="0" xfId="46" applyFont="1" applyFill="1" applyBorder="1" applyAlignment="1">
      <alignment horizontal="center" vertical="center" wrapText="1"/>
    </xf>
    <xf numFmtId="41" fontId="42" fillId="0" borderId="0" xfId="33" quotePrefix="1" applyFont="1" applyFill="1" applyBorder="1" applyAlignment="1">
      <alignment horizontal="center" vertical="center" wrapText="1"/>
    </xf>
    <xf numFmtId="0" fontId="42" fillId="0" borderId="0" xfId="33" quotePrefix="1" applyNumberFormat="1" applyFont="1" applyFill="1" applyBorder="1" applyAlignment="1">
      <alignment horizontal="center" vertical="center" wrapText="1"/>
    </xf>
    <xf numFmtId="179" fontId="42" fillId="0" borderId="0" xfId="33" quotePrefix="1" applyNumberFormat="1" applyFont="1" applyFill="1" applyBorder="1" applyAlignment="1">
      <alignment horizontal="center" vertical="center" wrapText="1"/>
    </xf>
    <xf numFmtId="179" fontId="43" fillId="0" borderId="0" xfId="33" quotePrefix="1" applyNumberFormat="1" applyFont="1" applyFill="1" applyBorder="1" applyAlignment="1">
      <alignment horizontal="center" vertical="center" wrapText="1"/>
    </xf>
    <xf numFmtId="41" fontId="56" fillId="0" borderId="12" xfId="33" applyFont="1" applyFill="1" applyBorder="1" applyAlignment="1">
      <alignment horizontal="center" vertical="center" wrapText="1"/>
    </xf>
    <xf numFmtId="0" fontId="56" fillId="0" borderId="0" xfId="46" applyFont="1" applyFill="1" applyAlignment="1">
      <alignment wrapText="1"/>
    </xf>
    <xf numFmtId="41" fontId="56" fillId="0" borderId="12" xfId="33" quotePrefix="1" applyFont="1" applyFill="1" applyBorder="1" applyAlignment="1">
      <alignment horizontal="center" vertical="center" wrapText="1"/>
    </xf>
    <xf numFmtId="41" fontId="56" fillId="0" borderId="14" xfId="33" quotePrefix="1" applyFont="1" applyFill="1" applyBorder="1" applyAlignment="1">
      <alignment horizontal="center" vertical="center" wrapText="1"/>
    </xf>
    <xf numFmtId="179" fontId="56" fillId="0" borderId="12" xfId="33" quotePrefix="1" applyNumberFormat="1" applyFont="1" applyFill="1" applyBorder="1" applyAlignment="1">
      <alignment horizontal="center" vertical="center" wrapText="1"/>
    </xf>
    <xf numFmtId="41" fontId="56" fillId="0" borderId="12" xfId="33" applyFont="1" applyFill="1" applyBorder="1" applyAlignment="1">
      <alignment horizontal="center" vertical="center"/>
    </xf>
    <xf numFmtId="0" fontId="56" fillId="0" borderId="0" xfId="46" applyFont="1" applyFill="1"/>
    <xf numFmtId="41" fontId="56" fillId="0" borderId="12" xfId="33" quotePrefix="1" applyFont="1" applyFill="1" applyBorder="1" applyAlignment="1">
      <alignment horizontal="center" vertical="center"/>
    </xf>
    <xf numFmtId="41" fontId="56" fillId="0" borderId="14" xfId="33" quotePrefix="1" applyFont="1" applyFill="1" applyBorder="1" applyAlignment="1">
      <alignment horizontal="center" vertical="center"/>
    </xf>
    <xf numFmtId="0" fontId="56" fillId="0" borderId="14" xfId="33" quotePrefix="1" applyNumberFormat="1" applyFont="1" applyFill="1" applyBorder="1" applyAlignment="1">
      <alignment horizontal="center" vertical="center"/>
    </xf>
    <xf numFmtId="0" fontId="56" fillId="0" borderId="12" xfId="33" quotePrefix="1" applyNumberFormat="1" applyFont="1" applyFill="1" applyBorder="1" applyAlignment="1">
      <alignment horizontal="center" vertical="center"/>
    </xf>
    <xf numFmtId="0" fontId="56" fillId="0" borderId="20" xfId="46" applyFont="1" applyFill="1" applyBorder="1"/>
    <xf numFmtId="0" fontId="56" fillId="0" borderId="0" xfId="46" applyFont="1" applyFill="1" applyAlignment="1">
      <alignment horizontal="center" vertical="center"/>
    </xf>
    <xf numFmtId="179" fontId="56" fillId="0" borderId="12" xfId="33" quotePrefix="1" applyNumberFormat="1" applyFont="1" applyFill="1" applyBorder="1" applyAlignment="1">
      <alignment horizontal="center" vertical="center"/>
    </xf>
    <xf numFmtId="41" fontId="56" fillId="0" borderId="0" xfId="33" quotePrefix="1" applyFont="1" applyFill="1" applyBorder="1" applyAlignment="1">
      <alignment horizontal="center" vertical="center"/>
    </xf>
    <xf numFmtId="0" fontId="56" fillId="0" borderId="0" xfId="46" applyFont="1" applyFill="1" applyBorder="1" applyAlignment="1">
      <alignment wrapText="1"/>
    </xf>
    <xf numFmtId="179" fontId="56" fillId="0" borderId="14" xfId="33" quotePrefix="1" applyNumberFormat="1" applyFont="1" applyFill="1" applyBorder="1" applyAlignment="1">
      <alignment horizontal="center" vertical="center" wrapText="1"/>
    </xf>
    <xf numFmtId="41" fontId="42" fillId="0" borderId="14" xfId="33" applyFont="1" applyFill="1" applyBorder="1" applyAlignment="1">
      <alignment horizontal="center" vertical="center" wrapText="1"/>
    </xf>
    <xf numFmtId="41" fontId="42" fillId="0" borderId="14" xfId="33" quotePrefix="1" applyFont="1" applyFill="1" applyBorder="1" applyAlignment="1">
      <alignment horizontal="center" vertical="center" wrapText="1"/>
    </xf>
    <xf numFmtId="0" fontId="42" fillId="0" borderId="14" xfId="46" applyFont="1" applyFill="1" applyBorder="1" applyAlignment="1">
      <alignment horizontal="center" vertical="center" wrapText="1"/>
    </xf>
    <xf numFmtId="0" fontId="42" fillId="0" borderId="11" xfId="46" applyFont="1" applyFill="1" applyBorder="1" applyAlignment="1">
      <alignment wrapText="1"/>
    </xf>
    <xf numFmtId="0" fontId="42" fillId="0" borderId="11" xfId="46" applyFont="1" applyFill="1" applyBorder="1" applyAlignment="1">
      <alignment horizontal="center" vertical="center" wrapText="1"/>
    </xf>
    <xf numFmtId="41" fontId="42" fillId="0" borderId="11" xfId="33" quotePrefix="1" applyFont="1" applyFill="1" applyBorder="1" applyAlignment="1">
      <alignment horizontal="center" vertical="center" wrapText="1"/>
    </xf>
    <xf numFmtId="0" fontId="42" fillId="0" borderId="14" xfId="33" quotePrefix="1" applyNumberFormat="1" applyFont="1" applyFill="1" applyBorder="1" applyAlignment="1">
      <alignment horizontal="center" vertical="center" wrapText="1"/>
    </xf>
    <xf numFmtId="0" fontId="42" fillId="0" borderId="14" xfId="33" applyNumberFormat="1" applyFont="1" applyFill="1" applyBorder="1" applyAlignment="1">
      <alignment horizontal="center" vertical="center" wrapText="1"/>
    </xf>
    <xf numFmtId="179" fontId="42" fillId="0" borderId="14" xfId="33" quotePrefix="1" applyNumberFormat="1" applyFont="1" applyFill="1" applyBorder="1" applyAlignment="1">
      <alignment horizontal="center" vertical="center" wrapText="1"/>
    </xf>
    <xf numFmtId="0" fontId="42" fillId="0" borderId="15" xfId="46" applyFont="1" applyFill="1" applyBorder="1" applyAlignment="1">
      <alignment wrapText="1"/>
    </xf>
    <xf numFmtId="41" fontId="42" fillId="0" borderId="12" xfId="33" applyFont="1" applyFill="1" applyBorder="1" applyAlignment="1">
      <alignment horizontal="center" vertical="center" wrapText="1"/>
    </xf>
    <xf numFmtId="0" fontId="42" fillId="0" borderId="12" xfId="33" quotePrefix="1" applyNumberFormat="1" applyFont="1" applyFill="1" applyBorder="1" applyAlignment="1">
      <alignment horizontal="center" vertical="center" wrapText="1"/>
    </xf>
    <xf numFmtId="41" fontId="42" fillId="0" borderId="12" xfId="33" quotePrefix="1" applyFont="1" applyFill="1" applyBorder="1" applyAlignment="1">
      <alignment horizontal="center" vertical="center" wrapText="1"/>
    </xf>
    <xf numFmtId="179" fontId="42" fillId="0" borderId="12" xfId="33" quotePrefix="1" applyNumberFormat="1" applyFont="1" applyFill="1" applyBorder="1" applyAlignment="1">
      <alignment horizontal="center" vertical="center" wrapText="1"/>
    </xf>
    <xf numFmtId="176" fontId="42" fillId="0" borderId="12" xfId="33" applyNumberFormat="1" applyFont="1" applyFill="1" applyBorder="1" applyAlignment="1">
      <alignment horizontal="center" vertical="center" wrapText="1"/>
    </xf>
    <xf numFmtId="41" fontId="42" fillId="0" borderId="14" xfId="33" quotePrefix="1" applyFont="1" applyFill="1" applyBorder="1" applyAlignment="1">
      <alignment horizontal="right" vertical="center" wrapText="1"/>
    </xf>
    <xf numFmtId="41" fontId="42" fillId="0" borderId="12" xfId="33" quotePrefix="1" applyFont="1" applyFill="1" applyBorder="1" applyAlignment="1">
      <alignment horizontal="right" vertical="center" wrapText="1"/>
    </xf>
    <xf numFmtId="0" fontId="56" fillId="0" borderId="0" xfId="46" applyFont="1" applyFill="1" applyAlignment="1">
      <alignment horizontal="center" vertical="center" wrapText="1"/>
    </xf>
    <xf numFmtId="0" fontId="56" fillId="0" borderId="0" xfId="46" applyFont="1" applyFill="1" applyBorder="1" applyAlignment="1">
      <alignment horizontal="center" vertical="center" wrapText="1"/>
    </xf>
    <xf numFmtId="0" fontId="56" fillId="0" borderId="12" xfId="33" quotePrefix="1" applyNumberFormat="1" applyFont="1" applyFill="1" applyBorder="1" applyAlignment="1">
      <alignment horizontal="center" vertical="center" wrapText="1"/>
    </xf>
    <xf numFmtId="0" fontId="56" fillId="0" borderId="20" xfId="46" applyFont="1" applyFill="1" applyBorder="1" applyAlignment="1">
      <alignment horizontal="center" vertical="center" wrapText="1"/>
    </xf>
    <xf numFmtId="0" fontId="42" fillId="0" borderId="20" xfId="46" applyFont="1" applyFill="1" applyBorder="1" applyAlignment="1">
      <alignment horizontal="center" vertical="center" wrapText="1"/>
    </xf>
    <xf numFmtId="0" fontId="42" fillId="0" borderId="0" xfId="46" applyNumberFormat="1" applyFont="1" applyFill="1" applyBorder="1" applyAlignment="1">
      <alignment wrapText="1"/>
    </xf>
    <xf numFmtId="0" fontId="42" fillId="0" borderId="0" xfId="46" applyNumberFormat="1" applyFont="1" applyFill="1" applyBorder="1" applyAlignment="1">
      <alignment horizontal="center" vertical="center" wrapText="1"/>
    </xf>
    <xf numFmtId="0" fontId="53" fillId="0" borderId="0" xfId="46" applyFont="1" applyFill="1" applyAlignment="1">
      <alignment horizontal="center" vertical="center"/>
    </xf>
    <xf numFmtId="0" fontId="52" fillId="0" borderId="0" xfId="46" applyFont="1" applyFill="1"/>
    <xf numFmtId="0" fontId="42" fillId="0" borderId="11" xfId="33" applyNumberFormat="1" applyFont="1" applyFill="1" applyBorder="1" applyAlignment="1">
      <alignment horizontal="center" vertical="center" wrapText="1"/>
    </xf>
    <xf numFmtId="177" fontId="42" fillId="0" borderId="0" xfId="46" applyNumberFormat="1" applyFont="1" applyFill="1" applyBorder="1" applyAlignment="1">
      <alignment horizontal="center" vertical="center" wrapText="1"/>
    </xf>
    <xf numFmtId="180" fontId="42" fillId="0" borderId="0" xfId="46" applyNumberFormat="1" applyFont="1" applyFill="1" applyBorder="1" applyAlignment="1">
      <alignment horizontal="center" vertical="center" wrapText="1"/>
    </xf>
    <xf numFmtId="0" fontId="56" fillId="0" borderId="14" xfId="46" applyFont="1" applyFill="1" applyBorder="1" applyAlignment="1">
      <alignment horizontal="center" vertical="center" wrapText="1"/>
    </xf>
    <xf numFmtId="0" fontId="56" fillId="0" borderId="14" xfId="46" applyNumberFormat="1" applyFont="1" applyFill="1" applyBorder="1" applyAlignment="1">
      <alignment horizontal="center" vertical="center" wrapText="1"/>
    </xf>
    <xf numFmtId="0" fontId="56" fillId="0" borderId="15" xfId="46" applyNumberFormat="1" applyFont="1" applyFill="1" applyBorder="1" applyAlignment="1">
      <alignment horizontal="center" vertical="center" wrapText="1"/>
    </xf>
    <xf numFmtId="0" fontId="56" fillId="0" borderId="15" xfId="46" applyFont="1" applyFill="1" applyBorder="1" applyAlignment="1">
      <alignment horizontal="center" vertical="center" wrapText="1"/>
    </xf>
    <xf numFmtId="0" fontId="56" fillId="0" borderId="14" xfId="45" applyNumberFormat="1" applyFont="1" applyFill="1" applyBorder="1" applyAlignment="1">
      <alignment horizontal="center" vertical="center" wrapText="1"/>
    </xf>
    <xf numFmtId="0" fontId="56" fillId="0" borderId="0" xfId="46" applyNumberFormat="1" applyFont="1" applyFill="1" applyAlignment="1">
      <alignment horizontal="center" vertical="center" wrapText="1"/>
    </xf>
    <xf numFmtId="180" fontId="56" fillId="0" borderId="0" xfId="46" applyNumberFormat="1" applyFont="1" applyFill="1" applyAlignment="1">
      <alignment horizontal="center" vertical="center" wrapText="1"/>
    </xf>
    <xf numFmtId="177" fontId="56" fillId="0" borderId="0" xfId="46" applyNumberFormat="1" applyFont="1" applyFill="1" applyAlignment="1">
      <alignment horizontal="center" vertical="center" wrapText="1"/>
    </xf>
    <xf numFmtId="41" fontId="42" fillId="0" borderId="20" xfId="33" quotePrefix="1" applyFont="1" applyFill="1" applyBorder="1" applyAlignment="1">
      <alignment horizontal="center" vertical="center" wrapText="1"/>
    </xf>
    <xf numFmtId="0" fontId="42" fillId="0" borderId="12" xfId="46" applyFont="1" applyFill="1" applyBorder="1" applyAlignment="1">
      <alignment horizontal="center" vertical="center" wrapText="1"/>
    </xf>
    <xf numFmtId="180" fontId="42" fillId="0" borderId="0" xfId="46" applyNumberFormat="1" applyFont="1" applyFill="1" applyBorder="1" applyAlignment="1">
      <alignment wrapText="1"/>
    </xf>
    <xf numFmtId="180" fontId="42" fillId="0" borderId="0" xfId="33" quotePrefix="1" applyNumberFormat="1" applyFont="1" applyFill="1" applyBorder="1" applyAlignment="1">
      <alignment horizontal="center" vertical="center" wrapText="1"/>
    </xf>
    <xf numFmtId="0" fontId="42" fillId="0" borderId="0" xfId="46" applyFont="1" applyFill="1" applyBorder="1" applyAlignment="1">
      <alignment wrapText="1"/>
    </xf>
    <xf numFmtId="0" fontId="42" fillId="0" borderId="20" xfId="46" applyFont="1" applyFill="1" applyBorder="1" applyAlignment="1">
      <alignment wrapText="1"/>
    </xf>
    <xf numFmtId="177" fontId="56" fillId="0" borderId="12" xfId="33" applyNumberFormat="1" applyFont="1" applyFill="1" applyBorder="1" applyAlignment="1">
      <alignment horizontal="center" vertical="center" wrapText="1"/>
    </xf>
    <xf numFmtId="177" fontId="56" fillId="0" borderId="0" xfId="46" applyNumberFormat="1" applyFont="1" applyFill="1" applyAlignment="1">
      <alignment horizontal="center" wrapText="1"/>
    </xf>
    <xf numFmtId="177" fontId="56" fillId="0" borderId="12" xfId="33" quotePrefix="1" applyNumberFormat="1" applyFont="1" applyFill="1" applyBorder="1" applyAlignment="1">
      <alignment horizontal="center" vertical="center" wrapText="1"/>
    </xf>
    <xf numFmtId="177" fontId="56" fillId="0" borderId="0" xfId="46" applyNumberFormat="1" applyFont="1" applyFill="1" applyAlignment="1">
      <alignment wrapText="1"/>
    </xf>
    <xf numFmtId="180" fontId="42" fillId="0" borderId="12" xfId="33" applyNumberFormat="1" applyFont="1" applyFill="1" applyBorder="1" applyAlignment="1">
      <alignment horizontal="center" vertical="center" wrapText="1"/>
    </xf>
    <xf numFmtId="180" fontId="42" fillId="0" borderId="12" xfId="33" quotePrefix="1" applyNumberFormat="1" applyFont="1" applyFill="1" applyBorder="1" applyAlignment="1">
      <alignment horizontal="center" vertical="center" wrapText="1"/>
    </xf>
    <xf numFmtId="180" fontId="42" fillId="0" borderId="12" xfId="46" applyNumberFormat="1" applyFont="1" applyFill="1" applyBorder="1" applyAlignment="1">
      <alignment horizontal="center" vertical="center" wrapText="1"/>
    </xf>
    <xf numFmtId="180" fontId="42" fillId="0" borderId="14" xfId="33" quotePrefix="1" applyNumberFormat="1" applyFont="1" applyFill="1" applyBorder="1" applyAlignment="1">
      <alignment horizontal="center" vertical="center" wrapText="1"/>
    </xf>
    <xf numFmtId="180" fontId="42" fillId="0" borderId="10" xfId="33" applyNumberFormat="1" applyFont="1" applyFill="1" applyBorder="1" applyAlignment="1">
      <alignment horizontal="center" vertical="center" wrapText="1"/>
    </xf>
    <xf numFmtId="0" fontId="42" fillId="0" borderId="10" xfId="33" applyNumberFormat="1" applyFont="1" applyFill="1" applyBorder="1" applyAlignment="1">
      <alignment horizontal="center" vertical="center" wrapText="1"/>
    </xf>
    <xf numFmtId="41" fontId="56" fillId="0" borderId="10" xfId="33" applyFont="1" applyFill="1" applyBorder="1" applyAlignment="1">
      <alignment horizontal="center" vertical="center" wrapText="1"/>
    </xf>
    <xf numFmtId="180" fontId="8" fillId="0" borderId="10" xfId="33" applyNumberFormat="1" applyFont="1" applyFill="1" applyBorder="1" applyAlignment="1">
      <alignment horizontal="center" vertical="center" wrapText="1"/>
    </xf>
    <xf numFmtId="191" fontId="2" fillId="0" borderId="10" xfId="33" applyNumberFormat="1" applyFont="1" applyFill="1" applyBorder="1" applyAlignment="1">
      <alignment horizontal="center" vertical="center" wrapText="1"/>
    </xf>
    <xf numFmtId="176" fontId="42" fillId="0" borderId="11" xfId="0" applyNumberFormat="1" applyFont="1" applyFill="1" applyBorder="1" applyAlignment="1">
      <alignment horizontal="left" vertical="center"/>
    </xf>
    <xf numFmtId="176" fontId="42" fillId="0" borderId="31" xfId="0" applyNumberFormat="1" applyFont="1" applyFill="1" applyBorder="1" applyAlignment="1">
      <alignment horizontal="left" vertical="center"/>
    </xf>
    <xf numFmtId="176" fontId="42" fillId="0" borderId="31" xfId="0" applyNumberFormat="1" applyFont="1" applyFill="1" applyBorder="1" applyAlignment="1">
      <alignment horizontal="left" vertical="center" wrapText="1"/>
    </xf>
    <xf numFmtId="176" fontId="42" fillId="0" borderId="35" xfId="0" applyNumberFormat="1" applyFont="1" applyFill="1" applyBorder="1" applyAlignment="1">
      <alignment horizontal="left" vertical="center"/>
    </xf>
    <xf numFmtId="176" fontId="42" fillId="0" borderId="50" xfId="0" applyNumberFormat="1" applyFont="1" applyFill="1" applyBorder="1" applyAlignment="1">
      <alignment horizontal="left" vertical="center"/>
    </xf>
    <xf numFmtId="176" fontId="42" fillId="30" borderId="14" xfId="0" applyNumberFormat="1" applyFont="1" applyFill="1" applyBorder="1" applyAlignment="1">
      <alignment horizontal="center" vertical="center"/>
    </xf>
    <xf numFmtId="176" fontId="42" fillId="0" borderId="33" xfId="0" applyNumberFormat="1" applyFont="1" applyFill="1" applyBorder="1" applyAlignment="1">
      <alignment horizontal="left" vertical="center"/>
    </xf>
    <xf numFmtId="176" fontId="42" fillId="0" borderId="28" xfId="0" applyNumberFormat="1" applyFont="1" applyFill="1" applyBorder="1" applyAlignment="1">
      <alignment horizontal="left" vertical="center"/>
    </xf>
    <xf numFmtId="176" fontId="42" fillId="0" borderId="16" xfId="0" applyNumberFormat="1" applyFont="1" applyFill="1" applyBorder="1" applyAlignment="1">
      <alignment horizontal="left" vertical="center"/>
    </xf>
    <xf numFmtId="176" fontId="42" fillId="0" borderId="18" xfId="0" applyNumberFormat="1" applyFont="1" applyFill="1" applyBorder="1" applyAlignment="1">
      <alignment horizontal="left" vertical="center"/>
    </xf>
    <xf numFmtId="176" fontId="42" fillId="0" borderId="18" xfId="0" applyNumberFormat="1" applyFont="1" applyFill="1" applyBorder="1" applyAlignment="1">
      <alignment horizontal="left" vertical="center" wrapText="1"/>
    </xf>
    <xf numFmtId="176" fontId="42" fillId="0" borderId="34" xfId="0" applyNumberFormat="1" applyFont="1" applyFill="1" applyBorder="1" applyAlignment="1">
      <alignment horizontal="left" vertical="center"/>
    </xf>
    <xf numFmtId="176" fontId="42" fillId="0" borderId="32" xfId="0" applyNumberFormat="1" applyFont="1" applyFill="1" applyBorder="1" applyAlignment="1">
      <alignment horizontal="left" vertical="center"/>
    </xf>
    <xf numFmtId="179" fontId="42" fillId="26" borderId="14" xfId="33" quotePrefix="1" applyNumberFormat="1" applyFont="1" applyFill="1" applyBorder="1" applyAlignment="1">
      <alignment horizontal="center" vertical="center" wrapText="1"/>
    </xf>
    <xf numFmtId="0" fontId="42" fillId="26" borderId="0" xfId="46" applyFont="1" applyFill="1" applyAlignment="1">
      <alignment wrapText="1"/>
    </xf>
    <xf numFmtId="180" fontId="42" fillId="0" borderId="14" xfId="46" applyNumberFormat="1" applyFont="1" applyFill="1" applyBorder="1" applyAlignment="1">
      <alignment wrapText="1"/>
    </xf>
    <xf numFmtId="180" fontId="42" fillId="0" borderId="11" xfId="46" applyNumberFormat="1" applyFont="1" applyFill="1" applyBorder="1" applyAlignment="1">
      <alignment wrapText="1"/>
    </xf>
    <xf numFmtId="41" fontId="2" fillId="0" borderId="16" xfId="33" applyFont="1" applyFill="1" applyBorder="1" applyAlignment="1">
      <alignment horizontal="center" vertical="center" wrapText="1"/>
    </xf>
    <xf numFmtId="0" fontId="2" fillId="0" borderId="21" xfId="33" applyNumberFormat="1" applyFont="1" applyFill="1" applyBorder="1" applyAlignment="1">
      <alignment horizontal="center" vertical="center" wrapText="1"/>
    </xf>
    <xf numFmtId="41" fontId="2" fillId="0" borderId="10" xfId="33" applyFont="1" applyFill="1" applyBorder="1" applyAlignment="1">
      <alignment horizontal="center" vertical="center" wrapText="1"/>
    </xf>
    <xf numFmtId="0" fontId="2" fillId="0" borderId="16" xfId="33" applyNumberFormat="1" applyFont="1" applyFill="1" applyBorder="1" applyAlignment="1">
      <alignment horizontal="center" vertical="center" wrapText="1"/>
    </xf>
    <xf numFmtId="49" fontId="2" fillId="0" borderId="10" xfId="33" applyNumberFormat="1" applyFont="1" applyFill="1" applyBorder="1" applyAlignment="1">
      <alignment horizontal="center" vertical="center" wrapText="1"/>
    </xf>
    <xf numFmtId="182" fontId="2" fillId="0" borderId="10" xfId="33" applyNumberFormat="1" applyFont="1" applyFill="1" applyBorder="1" applyAlignment="1">
      <alignment horizontal="center" vertical="center" wrapText="1"/>
    </xf>
    <xf numFmtId="0" fontId="2" fillId="0" borderId="10" xfId="46" applyFont="1" applyFill="1" applyBorder="1" applyAlignment="1">
      <alignment horizontal="center" vertical="center" wrapText="1"/>
    </xf>
    <xf numFmtId="180" fontId="2" fillId="0" borderId="10" xfId="46" applyNumberFormat="1" applyFont="1" applyFill="1" applyBorder="1" applyAlignment="1">
      <alignment horizontal="center" vertical="center" wrapText="1"/>
    </xf>
    <xf numFmtId="180" fontId="42" fillId="0" borderId="14" xfId="33" applyNumberFormat="1" applyFont="1" applyFill="1" applyBorder="1" applyAlignment="1">
      <alignment horizontal="center" vertical="center" wrapText="1"/>
    </xf>
    <xf numFmtId="180" fontId="42" fillId="0" borderId="14" xfId="46" applyNumberFormat="1" applyFont="1" applyFill="1" applyBorder="1" applyAlignment="1">
      <alignment horizontal="center" vertical="center" wrapText="1"/>
    </xf>
    <xf numFmtId="180" fontId="2" fillId="0" borderId="13" xfId="33" applyNumberFormat="1" applyFont="1" applyFill="1" applyBorder="1" applyAlignment="1">
      <alignment horizontal="center" vertical="center" wrapText="1"/>
    </xf>
    <xf numFmtId="180" fontId="35" fillId="0" borderId="10" xfId="33" applyNumberFormat="1" applyFont="1" applyFill="1" applyBorder="1" applyAlignment="1">
      <alignment horizontal="center" vertical="center" wrapText="1"/>
    </xf>
    <xf numFmtId="0" fontId="2" fillId="0" borderId="10" xfId="33" applyNumberFormat="1" applyFont="1" applyFill="1" applyBorder="1" applyAlignment="1">
      <alignment horizontal="center" vertical="center" wrapText="1"/>
    </xf>
    <xf numFmtId="176" fontId="35" fillId="0" borderId="10" xfId="0" applyNumberFormat="1" applyFont="1" applyFill="1" applyBorder="1" applyAlignment="1">
      <alignment horizontal="center" vertical="center"/>
    </xf>
    <xf numFmtId="176" fontId="47" fillId="30" borderId="10" xfId="0" applyNumberFormat="1" applyFont="1" applyFill="1" applyBorder="1" applyAlignment="1">
      <alignment horizontal="center" vertical="center"/>
    </xf>
    <xf numFmtId="0" fontId="32" fillId="0" borderId="10" xfId="33" applyNumberFormat="1" applyFont="1" applyFill="1" applyBorder="1" applyAlignment="1">
      <alignment horizontal="center" vertical="center" wrapText="1"/>
    </xf>
    <xf numFmtId="191" fontId="32" fillId="0" borderId="10" xfId="33" applyNumberFormat="1" applyFont="1" applyFill="1" applyBorder="1" applyAlignment="1">
      <alignment horizontal="center" vertical="center" wrapText="1"/>
    </xf>
    <xf numFmtId="176" fontId="32" fillId="0" borderId="10" xfId="33" applyNumberFormat="1" applyFont="1" applyFill="1" applyBorder="1" applyAlignment="1">
      <alignment horizontal="center" vertical="center" wrapText="1"/>
    </xf>
    <xf numFmtId="180" fontId="32" fillId="0" borderId="10" xfId="33" applyNumberFormat="1" applyFont="1" applyFill="1" applyBorder="1" applyAlignment="1">
      <alignment horizontal="center" vertical="center" wrapText="1"/>
    </xf>
    <xf numFmtId="0" fontId="32" fillId="0" borderId="17" xfId="33" applyNumberFormat="1" applyFont="1" applyFill="1" applyBorder="1" applyAlignment="1">
      <alignment horizontal="center" vertical="center" wrapText="1"/>
    </xf>
    <xf numFmtId="0" fontId="32" fillId="0" borderId="16" xfId="33" applyNumberFormat="1" applyFont="1" applyFill="1" applyBorder="1" applyAlignment="1">
      <alignment horizontal="center" vertical="center" wrapText="1"/>
    </xf>
    <xf numFmtId="0" fontId="59" fillId="0" borderId="10" xfId="33" applyNumberFormat="1" applyFont="1" applyFill="1" applyBorder="1" applyAlignment="1">
      <alignment horizontal="center" vertical="center" wrapText="1"/>
    </xf>
    <xf numFmtId="38" fontId="32" fillId="0" borderId="10" xfId="33" applyNumberFormat="1" applyFont="1" applyFill="1" applyBorder="1" applyAlignment="1">
      <alignment horizontal="center" vertical="center" wrapText="1"/>
    </xf>
    <xf numFmtId="0" fontId="32" fillId="0" borderId="10" xfId="33" applyNumberFormat="1" applyFont="1" applyFill="1" applyBorder="1" applyAlignment="1">
      <alignment horizontal="left" vertical="center" wrapText="1"/>
    </xf>
    <xf numFmtId="0" fontId="32" fillId="0" borderId="13" xfId="33" applyNumberFormat="1" applyFont="1" applyFill="1" applyBorder="1" applyAlignment="1">
      <alignment horizontal="center" vertical="center" wrapText="1"/>
    </xf>
    <xf numFmtId="0" fontId="32" fillId="0" borderId="17" xfId="33" applyNumberFormat="1" applyFont="1" applyFill="1" applyBorder="1" applyAlignment="1" applyProtection="1">
      <alignment horizontal="center" vertical="center" wrapText="1"/>
    </xf>
    <xf numFmtId="0" fontId="32" fillId="0" borderId="10" xfId="33" applyNumberFormat="1" applyFont="1" applyFill="1" applyBorder="1" applyAlignment="1" applyProtection="1">
      <alignment horizontal="center" vertical="center" wrapText="1"/>
    </xf>
    <xf numFmtId="191" fontId="32" fillId="0" borderId="10" xfId="33" applyNumberFormat="1" applyFont="1" applyFill="1" applyBorder="1" applyAlignment="1" applyProtection="1">
      <alignment horizontal="center" vertical="center" wrapText="1"/>
    </xf>
    <xf numFmtId="0" fontId="59" fillId="0" borderId="10" xfId="33" applyNumberFormat="1" applyFont="1" applyFill="1" applyBorder="1" applyAlignment="1" applyProtection="1">
      <alignment horizontal="center" vertical="center" wrapText="1"/>
    </xf>
    <xf numFmtId="176" fontId="32" fillId="0" borderId="10" xfId="33" applyNumberFormat="1" applyFont="1" applyFill="1" applyBorder="1" applyAlignment="1" applyProtection="1">
      <alignment horizontal="center" vertical="center" wrapText="1"/>
    </xf>
    <xf numFmtId="180" fontId="32" fillId="0" borderId="10" xfId="33" applyNumberFormat="1" applyFont="1" applyFill="1" applyBorder="1" applyAlignment="1" applyProtection="1">
      <alignment horizontal="center" vertical="center" wrapText="1"/>
    </xf>
    <xf numFmtId="0" fontId="32" fillId="0" borderId="16" xfId="33" applyNumberFormat="1" applyFont="1" applyFill="1" applyBorder="1" applyAlignment="1" applyProtection="1">
      <alignment horizontal="center" vertical="center" wrapText="1"/>
    </xf>
    <xf numFmtId="0" fontId="32" fillId="0" borderId="10" xfId="33" applyNumberFormat="1" applyFont="1" applyFill="1" applyBorder="1" applyAlignment="1" applyProtection="1">
      <alignment horizontal="left" vertical="center" wrapText="1"/>
    </xf>
    <xf numFmtId="0" fontId="32" fillId="0" borderId="13" xfId="33" applyNumberFormat="1" applyFont="1" applyFill="1" applyBorder="1" applyAlignment="1" applyProtection="1">
      <alignment horizontal="center" vertical="center" wrapText="1"/>
    </xf>
    <xf numFmtId="0" fontId="32" fillId="0" borderId="10" xfId="33" quotePrefix="1" applyNumberFormat="1" applyFont="1" applyFill="1" applyBorder="1" applyAlignment="1">
      <alignment horizontal="center" vertical="center" wrapText="1"/>
    </xf>
    <xf numFmtId="0" fontId="32" fillId="0" borderId="10" xfId="33" applyNumberFormat="1" applyFont="1" applyFill="1" applyBorder="1" applyAlignment="1">
      <alignment wrapText="1"/>
    </xf>
    <xf numFmtId="0" fontId="32" fillId="0" borderId="10" xfId="33" applyNumberFormat="1" applyFont="1" applyFill="1" applyBorder="1" applyAlignment="1">
      <alignment vertical="center" wrapText="1"/>
    </xf>
    <xf numFmtId="188" fontId="32" fillId="0" borderId="10" xfId="33" applyNumberFormat="1" applyFont="1" applyFill="1" applyBorder="1" applyAlignment="1">
      <alignment horizontal="center" vertical="center" wrapText="1"/>
    </xf>
    <xf numFmtId="0" fontId="32" fillId="0" borderId="16" xfId="33" applyNumberFormat="1" applyFont="1" applyFill="1" applyBorder="1" applyAlignment="1">
      <alignment wrapText="1"/>
    </xf>
    <xf numFmtId="41" fontId="32" fillId="0" borderId="10" xfId="33" applyFont="1" applyFill="1" applyBorder="1" applyAlignment="1">
      <alignment horizontal="center" vertical="center" wrapText="1"/>
    </xf>
    <xf numFmtId="176" fontId="2" fillId="0" borderId="10" xfId="33" applyNumberFormat="1" applyFont="1" applyFill="1" applyBorder="1" applyAlignment="1">
      <alignment horizontal="center" vertical="center" wrapText="1"/>
    </xf>
    <xf numFmtId="0" fontId="32" fillId="0" borderId="10" xfId="33" applyNumberFormat="1" applyFont="1" applyFill="1" applyBorder="1" applyAlignment="1">
      <alignment horizontal="center" wrapText="1"/>
    </xf>
    <xf numFmtId="41" fontId="32" fillId="0" borderId="17" xfId="33" applyFont="1" applyFill="1" applyBorder="1" applyAlignment="1">
      <alignment horizontal="center" vertical="center" wrapText="1"/>
    </xf>
    <xf numFmtId="41" fontId="32" fillId="0" borderId="16" xfId="33" applyFont="1" applyFill="1" applyBorder="1" applyAlignment="1">
      <alignment horizontal="center" vertical="center" wrapText="1"/>
    </xf>
    <xf numFmtId="41" fontId="32" fillId="0" borderId="10" xfId="33" applyFont="1" applyFill="1" applyBorder="1" applyAlignment="1">
      <alignment horizontal="center" vertical="center" wrapText="1" shrinkToFit="1"/>
    </xf>
    <xf numFmtId="41" fontId="59" fillId="0" borderId="10" xfId="54" applyNumberFormat="1" applyFont="1" applyFill="1" applyBorder="1" applyAlignment="1" applyProtection="1">
      <alignment horizontal="center" vertical="center" wrapText="1"/>
    </xf>
    <xf numFmtId="178" fontId="32" fillId="0" borderId="10" xfId="33" applyNumberFormat="1" applyFont="1" applyFill="1" applyBorder="1" applyAlignment="1">
      <alignment horizontal="center" vertical="center" wrapText="1"/>
    </xf>
    <xf numFmtId="41" fontId="32" fillId="0" borderId="10" xfId="33" applyFont="1" applyFill="1" applyBorder="1" applyAlignment="1">
      <alignment horizontal="left" vertical="center" wrapText="1"/>
    </xf>
    <xf numFmtId="176" fontId="32" fillId="0" borderId="10" xfId="33" applyNumberFormat="1" applyFont="1" applyFill="1" applyBorder="1" applyAlignment="1">
      <alignment horizontal="center" vertical="center" shrinkToFit="1"/>
    </xf>
    <xf numFmtId="0" fontId="59" fillId="0" borderId="17" xfId="33" applyNumberFormat="1" applyFont="1" applyFill="1" applyBorder="1" applyAlignment="1">
      <alignment horizontal="center" vertical="center" wrapText="1"/>
    </xf>
    <xf numFmtId="176" fontId="32" fillId="0" borderId="17" xfId="33" applyNumberFormat="1" applyFont="1" applyFill="1" applyBorder="1" applyAlignment="1">
      <alignment horizontal="center" vertical="center" wrapText="1"/>
    </xf>
    <xf numFmtId="180" fontId="32" fillId="0" borderId="17" xfId="33" applyNumberFormat="1" applyFont="1" applyFill="1" applyBorder="1" applyAlignment="1">
      <alignment horizontal="center" vertical="center" wrapText="1"/>
    </xf>
    <xf numFmtId="0" fontId="32" fillId="0" borderId="17" xfId="33" applyNumberFormat="1" applyFont="1" applyFill="1" applyBorder="1" applyAlignment="1">
      <alignment horizontal="left" vertical="center" wrapText="1"/>
    </xf>
    <xf numFmtId="0" fontId="32" fillId="0" borderId="10" xfId="46" applyFont="1" applyFill="1" applyBorder="1" applyAlignment="1">
      <alignment horizontal="center" vertical="center" wrapText="1"/>
    </xf>
    <xf numFmtId="0" fontId="59" fillId="0" borderId="13" xfId="33" applyNumberFormat="1" applyFont="1" applyFill="1" applyBorder="1" applyAlignment="1">
      <alignment horizontal="center" vertical="center" wrapText="1"/>
    </xf>
    <xf numFmtId="176" fontId="32" fillId="0" borderId="13" xfId="33" applyNumberFormat="1" applyFont="1" applyFill="1" applyBorder="1" applyAlignment="1">
      <alignment horizontal="center" vertical="center" wrapText="1"/>
    </xf>
    <xf numFmtId="180" fontId="32" fillId="0" borderId="13" xfId="33" applyNumberFormat="1" applyFont="1" applyFill="1" applyBorder="1" applyAlignment="1">
      <alignment horizontal="center" vertical="center" wrapText="1"/>
    </xf>
    <xf numFmtId="0" fontId="32" fillId="0" borderId="13" xfId="33" applyNumberFormat="1" applyFont="1" applyFill="1" applyBorder="1" applyAlignment="1">
      <alignment horizontal="left" vertical="center" wrapText="1"/>
    </xf>
    <xf numFmtId="0" fontId="32" fillId="0" borderId="10" xfId="33" applyNumberFormat="1" applyFont="1" applyFill="1" applyBorder="1" applyAlignment="1">
      <alignment horizontal="center" vertical="center" wrapText="1" shrinkToFit="1"/>
    </xf>
    <xf numFmtId="176" fontId="32" fillId="0" borderId="10" xfId="33" quotePrefix="1" applyNumberFormat="1" applyFont="1" applyFill="1" applyBorder="1" applyAlignment="1">
      <alignment horizontal="center" vertical="center" wrapText="1"/>
    </xf>
    <xf numFmtId="197" fontId="32" fillId="0" borderId="10" xfId="33" applyNumberFormat="1" applyFont="1" applyFill="1" applyBorder="1" applyAlignment="1">
      <alignment horizontal="center" vertical="center" wrapText="1"/>
    </xf>
    <xf numFmtId="180" fontId="32" fillId="0" borderId="10" xfId="33" quotePrefix="1" applyNumberFormat="1" applyFont="1" applyFill="1" applyBorder="1" applyAlignment="1">
      <alignment horizontal="center" vertical="center" wrapText="1"/>
    </xf>
    <xf numFmtId="42" fontId="32" fillId="0" borderId="10" xfId="45" applyFont="1" applyFill="1" applyBorder="1" applyAlignment="1">
      <alignment horizontal="center" vertical="center" wrapText="1"/>
    </xf>
    <xf numFmtId="0" fontId="32" fillId="0" borderId="0" xfId="33" applyNumberFormat="1" applyFont="1" applyFill="1" applyBorder="1" applyAlignment="1">
      <alignment horizontal="center" vertical="center" wrapText="1"/>
    </xf>
    <xf numFmtId="0" fontId="32" fillId="0" borderId="10" xfId="0" applyFont="1" applyFill="1" applyBorder="1" applyAlignment="1">
      <alignment horizontal="justify" vertical="center"/>
    </xf>
    <xf numFmtId="0" fontId="60" fillId="0" borderId="10" xfId="33" applyNumberFormat="1" applyFont="1" applyFill="1" applyBorder="1" applyAlignment="1">
      <alignment horizontal="center" vertical="center" wrapText="1"/>
    </xf>
    <xf numFmtId="176" fontId="60" fillId="0" borderId="10" xfId="33" applyNumberFormat="1" applyFont="1" applyFill="1" applyBorder="1" applyAlignment="1">
      <alignment horizontal="center" vertical="center" wrapText="1"/>
    </xf>
    <xf numFmtId="180" fontId="60" fillId="0" borderId="10" xfId="33" applyNumberFormat="1" applyFont="1" applyFill="1" applyBorder="1" applyAlignment="1">
      <alignment horizontal="center" vertical="center" wrapText="1"/>
    </xf>
    <xf numFmtId="0" fontId="32" fillId="0" borderId="13" xfId="33" applyNumberFormat="1" applyFont="1" applyFill="1" applyBorder="1" applyAlignment="1">
      <alignment wrapText="1"/>
    </xf>
    <xf numFmtId="176" fontId="32" fillId="0" borderId="10" xfId="33" applyNumberFormat="1" applyFont="1" applyFill="1" applyBorder="1" applyAlignment="1">
      <alignment horizontal="center" wrapText="1"/>
    </xf>
    <xf numFmtId="180" fontId="32" fillId="0" borderId="10" xfId="33" applyNumberFormat="1" applyFont="1" applyFill="1" applyBorder="1" applyAlignment="1">
      <alignment wrapText="1"/>
    </xf>
    <xf numFmtId="179" fontId="32" fillId="0" borderId="10" xfId="33" applyNumberFormat="1" applyFont="1" applyFill="1" applyBorder="1" applyAlignment="1">
      <alignment horizontal="center" vertical="center" wrapText="1"/>
    </xf>
    <xf numFmtId="0" fontId="59" fillId="0" borderId="10" xfId="54" applyNumberFormat="1" applyFont="1" applyFill="1" applyBorder="1" applyAlignment="1" applyProtection="1">
      <alignment horizontal="center" vertical="center" wrapText="1"/>
    </xf>
    <xf numFmtId="0" fontId="32" fillId="0" borderId="16" xfId="33" applyNumberFormat="1" applyFont="1" applyFill="1" applyBorder="1" applyAlignment="1">
      <alignment vertical="center" wrapText="1"/>
    </xf>
    <xf numFmtId="182" fontId="32" fillId="0" borderId="10" xfId="33" applyNumberFormat="1" applyFont="1" applyFill="1" applyBorder="1" applyAlignment="1">
      <alignment horizontal="center" vertical="center" wrapText="1"/>
    </xf>
    <xf numFmtId="195" fontId="32" fillId="0" borderId="10" xfId="33" applyNumberFormat="1" applyFont="1" applyFill="1" applyBorder="1" applyAlignment="1">
      <alignment horizontal="center" vertical="center" wrapText="1"/>
    </xf>
    <xf numFmtId="177" fontId="32" fillId="0" borderId="10" xfId="46" applyNumberFormat="1" applyFont="1" applyFill="1" applyBorder="1" applyAlignment="1">
      <alignment horizontal="center" vertical="center" wrapText="1"/>
    </xf>
    <xf numFmtId="180" fontId="32" fillId="0" borderId="10" xfId="46" applyNumberFormat="1" applyFont="1" applyFill="1" applyBorder="1" applyAlignment="1">
      <alignment horizontal="center" vertical="center" wrapText="1"/>
    </xf>
    <xf numFmtId="0" fontId="32" fillId="0" borderId="10" xfId="46" applyNumberFormat="1" applyFont="1" applyFill="1" applyBorder="1" applyAlignment="1">
      <alignment horizontal="center" vertical="center" wrapText="1"/>
    </xf>
    <xf numFmtId="38" fontId="2" fillId="0" borderId="10" xfId="33" applyNumberFormat="1" applyFont="1" applyFill="1" applyBorder="1" applyAlignment="1">
      <alignment horizontal="center" vertical="center" wrapText="1"/>
    </xf>
    <xf numFmtId="0" fontId="2" fillId="0" borderId="10" xfId="46" applyNumberFormat="1" applyFont="1" applyFill="1" applyBorder="1" applyAlignment="1">
      <alignment horizontal="center" vertical="center" wrapText="1"/>
    </xf>
    <xf numFmtId="38" fontId="2" fillId="0" borderId="10" xfId="46" applyNumberFormat="1" applyFont="1" applyFill="1" applyBorder="1" applyAlignment="1">
      <alignment horizontal="center" vertical="center" wrapText="1"/>
    </xf>
    <xf numFmtId="0" fontId="2" fillId="0" borderId="10" xfId="33" quotePrefix="1" applyNumberFormat="1" applyFont="1" applyFill="1" applyBorder="1" applyAlignment="1">
      <alignment horizontal="center" vertical="center" wrapText="1"/>
    </xf>
    <xf numFmtId="177" fontId="2" fillId="0" borderId="10" xfId="46" applyNumberFormat="1" applyFont="1" applyFill="1" applyBorder="1" applyAlignment="1">
      <alignment horizontal="center" vertical="center" wrapText="1"/>
    </xf>
    <xf numFmtId="0" fontId="2" fillId="0" borderId="17" xfId="33" applyNumberFormat="1" applyFont="1" applyFill="1" applyBorder="1" applyAlignment="1">
      <alignment horizontal="center" vertical="center" wrapText="1"/>
    </xf>
    <xf numFmtId="41" fontId="2" fillId="0" borderId="17" xfId="33" applyFont="1" applyFill="1" applyBorder="1" applyAlignment="1">
      <alignment horizontal="center" vertical="center" wrapText="1"/>
    </xf>
    <xf numFmtId="180" fontId="2" fillId="0" borderId="17" xfId="33" applyNumberFormat="1" applyFont="1" applyFill="1" applyBorder="1" applyAlignment="1">
      <alignment horizontal="center" vertical="center" wrapText="1"/>
    </xf>
    <xf numFmtId="41" fontId="2" fillId="0" borderId="10" xfId="33" applyFont="1" applyFill="1" applyBorder="1" applyAlignment="1">
      <alignment horizontal="center" vertical="center" wrapText="1" shrinkToFit="1"/>
    </xf>
    <xf numFmtId="177" fontId="2" fillId="0" borderId="10" xfId="33" applyNumberFormat="1" applyFont="1" applyFill="1" applyBorder="1" applyAlignment="1">
      <alignment horizontal="center" vertical="center" wrapText="1"/>
    </xf>
    <xf numFmtId="41" fontId="58" fillId="0" borderId="10" xfId="54" applyNumberFormat="1" applyFont="1" applyFill="1" applyBorder="1" applyAlignment="1" applyProtection="1">
      <alignment horizontal="center" vertical="center" wrapText="1"/>
    </xf>
    <xf numFmtId="0" fontId="2" fillId="0" borderId="13" xfId="33" applyNumberFormat="1" applyFont="1" applyFill="1" applyBorder="1" applyAlignment="1">
      <alignment horizontal="center" vertical="center" wrapText="1"/>
    </xf>
    <xf numFmtId="41" fontId="2" fillId="0" borderId="13" xfId="33" applyFont="1" applyFill="1" applyBorder="1" applyAlignment="1">
      <alignment horizontal="center" vertical="center" wrapText="1"/>
    </xf>
    <xf numFmtId="41" fontId="35" fillId="0" borderId="10" xfId="33" applyFont="1" applyFill="1" applyBorder="1" applyAlignment="1">
      <alignment horizontal="center" vertical="center" wrapText="1"/>
    </xf>
    <xf numFmtId="180" fontId="2" fillId="0" borderId="10" xfId="0" applyNumberFormat="1" applyFont="1" applyFill="1" applyBorder="1" applyAlignment="1">
      <alignment horizontal="center" vertical="center"/>
    </xf>
    <xf numFmtId="180" fontId="2" fillId="0" borderId="10" xfId="33" quotePrefix="1" applyNumberFormat="1" applyFont="1" applyFill="1" applyBorder="1" applyAlignment="1">
      <alignment horizontal="center" vertical="center" wrapText="1"/>
    </xf>
    <xf numFmtId="186" fontId="2" fillId="0" borderId="10" xfId="46" applyNumberFormat="1" applyFont="1" applyFill="1" applyBorder="1" applyAlignment="1">
      <alignment horizontal="center" vertical="center" wrapText="1"/>
    </xf>
    <xf numFmtId="186" fontId="2" fillId="0" borderId="10" xfId="33" applyNumberFormat="1" applyFont="1" applyFill="1" applyBorder="1" applyAlignment="1">
      <alignment horizontal="center" vertical="center" wrapText="1"/>
    </xf>
    <xf numFmtId="179" fontId="2" fillId="0" borderId="10" xfId="33" applyNumberFormat="1" applyFont="1" applyFill="1" applyBorder="1" applyAlignment="1">
      <alignment horizontal="center" vertical="center" wrapText="1"/>
    </xf>
    <xf numFmtId="41" fontId="2" fillId="0" borderId="10" xfId="33" quotePrefix="1" applyFont="1" applyFill="1" applyBorder="1" applyAlignment="1">
      <alignment horizontal="center" vertical="center" wrapText="1"/>
    </xf>
    <xf numFmtId="179" fontId="2" fillId="0" borderId="17" xfId="33" applyNumberFormat="1" applyFont="1" applyFill="1" applyBorder="1" applyAlignment="1">
      <alignment horizontal="center" vertical="center" wrapText="1"/>
    </xf>
    <xf numFmtId="177" fontId="2" fillId="0" borderId="17" xfId="33" applyNumberFormat="1" applyFont="1" applyFill="1" applyBorder="1" applyAlignment="1">
      <alignment horizontal="center" vertical="center" wrapText="1"/>
    </xf>
    <xf numFmtId="177" fontId="2" fillId="0" borderId="13" xfId="33" applyNumberFormat="1" applyFont="1" applyFill="1" applyBorder="1" applyAlignment="1">
      <alignment horizontal="center" vertical="center" wrapText="1"/>
    </xf>
    <xf numFmtId="195" fontId="2" fillId="0" borderId="10" xfId="33" applyNumberFormat="1" applyFont="1" applyFill="1" applyBorder="1" applyAlignment="1">
      <alignment horizontal="center" vertical="center" wrapText="1"/>
    </xf>
    <xf numFmtId="0" fontId="2" fillId="0" borderId="10" xfId="0" applyFont="1" applyFill="1" applyBorder="1" applyAlignment="1">
      <alignment horizontal="center" vertical="center"/>
    </xf>
    <xf numFmtId="180" fontId="4" fillId="0" borderId="10" xfId="33" applyNumberFormat="1" applyFont="1" applyFill="1" applyBorder="1" applyAlignment="1">
      <alignment horizontal="center" vertical="center" shrinkToFit="1"/>
    </xf>
    <xf numFmtId="0" fontId="2" fillId="0" borderId="10" xfId="33" applyNumberFormat="1" applyFont="1" applyFill="1" applyBorder="1" applyAlignment="1">
      <alignment horizontal="center" vertical="center" wrapText="1" shrinkToFit="1"/>
    </xf>
    <xf numFmtId="180" fontId="61" fillId="0" borderId="10" xfId="33" applyNumberFormat="1" applyFont="1" applyFill="1" applyBorder="1" applyAlignment="1">
      <alignment horizontal="center" vertical="center" wrapText="1"/>
    </xf>
    <xf numFmtId="41" fontId="32" fillId="0" borderId="10" xfId="33" applyNumberFormat="1" applyFont="1" applyFill="1" applyBorder="1" applyAlignment="1">
      <alignment horizontal="center" vertical="center" wrapText="1"/>
    </xf>
    <xf numFmtId="0" fontId="32" fillId="0" borderId="10" xfId="46" applyFont="1" applyFill="1" applyBorder="1" applyAlignment="1">
      <alignment wrapText="1"/>
    </xf>
    <xf numFmtId="177" fontId="32" fillId="0" borderId="10" xfId="33" applyNumberFormat="1" applyFont="1" applyFill="1" applyBorder="1" applyAlignment="1">
      <alignment horizontal="center" vertical="center" wrapText="1"/>
    </xf>
    <xf numFmtId="180" fontId="2" fillId="0" borderId="10" xfId="33" applyNumberFormat="1" applyFont="1" applyFill="1" applyBorder="1" applyAlignment="1">
      <alignment horizontal="right" vertical="center" wrapText="1"/>
    </xf>
    <xf numFmtId="0" fontId="32" fillId="0" borderId="10" xfId="46" applyFont="1" applyFill="1" applyBorder="1" applyAlignment="1">
      <alignment horizontal="center" vertical="center"/>
    </xf>
    <xf numFmtId="41" fontId="32" fillId="0" borderId="13" xfId="33" applyFont="1" applyFill="1" applyBorder="1" applyAlignment="1">
      <alignment horizontal="center" vertical="center" wrapText="1"/>
    </xf>
    <xf numFmtId="0" fontId="32" fillId="0" borderId="10" xfId="46" quotePrefix="1" applyFont="1" applyFill="1" applyBorder="1" applyAlignment="1">
      <alignment horizontal="center" vertical="center" wrapText="1"/>
    </xf>
    <xf numFmtId="0" fontId="62" fillId="0" borderId="10" xfId="55" applyNumberFormat="1" applyFont="1" applyFill="1" applyBorder="1" applyAlignment="1" applyProtection="1">
      <alignment horizontal="center" vertical="center" wrapText="1"/>
    </xf>
    <xf numFmtId="41" fontId="61" fillId="0" borderId="10" xfId="33" applyNumberFormat="1" applyFont="1" applyFill="1" applyBorder="1" applyAlignment="1">
      <alignment horizontal="center" vertical="center" wrapText="1"/>
    </xf>
    <xf numFmtId="0" fontId="58" fillId="0" borderId="10" xfId="45" applyNumberFormat="1" applyFont="1" applyFill="1" applyBorder="1" applyAlignment="1">
      <alignment horizontal="center" vertical="center" wrapText="1"/>
    </xf>
    <xf numFmtId="191" fontId="2" fillId="0" borderId="13" xfId="33" applyNumberFormat="1" applyFont="1" applyFill="1" applyBorder="1" applyAlignment="1">
      <alignment horizontal="center" vertical="center" wrapText="1"/>
    </xf>
    <xf numFmtId="0" fontId="2" fillId="0" borderId="13" xfId="46" applyFont="1" applyFill="1" applyBorder="1" applyAlignment="1">
      <alignment horizontal="center" vertical="center" wrapText="1"/>
    </xf>
    <xf numFmtId="49" fontId="58" fillId="0" borderId="10" xfId="54" applyNumberFormat="1" applyFont="1" applyFill="1" applyBorder="1" applyAlignment="1" applyProtection="1">
      <alignment horizontal="center" vertical="center" wrapText="1"/>
    </xf>
    <xf numFmtId="0" fontId="2" fillId="0" borderId="10" xfId="46" quotePrefix="1" applyFont="1" applyFill="1" applyBorder="1" applyAlignment="1">
      <alignment horizontal="center" vertical="center" wrapText="1"/>
    </xf>
    <xf numFmtId="0" fontId="58" fillId="0" borderId="10" xfId="54" applyNumberFormat="1" applyFont="1" applyFill="1" applyBorder="1" applyAlignment="1" applyProtection="1">
      <alignment horizontal="center" vertical="center" wrapText="1"/>
    </xf>
    <xf numFmtId="41" fontId="1" fillId="0" borderId="10" xfId="55" applyNumberFormat="1" applyFont="1" applyFill="1" applyBorder="1" applyAlignment="1" applyProtection="1">
      <alignment horizontal="center" vertical="center" wrapText="1"/>
    </xf>
    <xf numFmtId="0" fontId="2" fillId="0" borderId="10" xfId="0" applyNumberFormat="1" applyFont="1" applyFill="1" applyBorder="1" applyAlignment="1">
      <alignment horizontal="center" vertical="center"/>
    </xf>
    <xf numFmtId="3" fontId="2" fillId="0" borderId="10" xfId="0" applyNumberFormat="1" applyFont="1" applyFill="1" applyBorder="1" applyAlignment="1">
      <alignment horizontal="center" vertical="center"/>
    </xf>
    <xf numFmtId="0" fontId="2" fillId="0" borderId="16" xfId="46" applyFont="1" applyFill="1" applyBorder="1" applyAlignment="1">
      <alignment wrapText="1"/>
    </xf>
    <xf numFmtId="0" fontId="2" fillId="0" borderId="10" xfId="46" applyFont="1" applyFill="1" applyBorder="1" applyAlignment="1">
      <alignment vertical="center" wrapText="1"/>
    </xf>
    <xf numFmtId="180" fontId="2" fillId="0" borderId="10" xfId="46" applyNumberFormat="1" applyFont="1" applyFill="1" applyBorder="1" applyAlignment="1">
      <alignment vertical="center" wrapText="1"/>
    </xf>
    <xf numFmtId="180" fontId="2" fillId="0" borderId="10" xfId="33" applyNumberFormat="1" applyFont="1" applyFill="1" applyBorder="1" applyAlignment="1">
      <alignment horizontal="center" vertical="center" shrinkToFit="1"/>
    </xf>
    <xf numFmtId="0" fontId="57" fillId="0" borderId="10" xfId="46" applyFont="1" applyFill="1" applyBorder="1" applyAlignment="1">
      <alignment horizontal="center" vertical="center" wrapText="1"/>
    </xf>
    <xf numFmtId="0" fontId="2" fillId="0" borderId="10" xfId="46" applyFont="1" applyFill="1" applyBorder="1" applyAlignment="1">
      <alignment horizontal="center" wrapText="1"/>
    </xf>
    <xf numFmtId="0" fontId="2" fillId="0" borderId="13" xfId="46" applyFont="1" applyFill="1" applyBorder="1" applyAlignment="1">
      <alignment wrapText="1"/>
    </xf>
    <xf numFmtId="179" fontId="2" fillId="0" borderId="16" xfId="33" applyNumberFormat="1" applyFont="1" applyFill="1" applyBorder="1" applyAlignment="1">
      <alignment horizontal="center" vertical="center" wrapText="1"/>
    </xf>
    <xf numFmtId="179" fontId="58" fillId="0" borderId="10" xfId="54" applyNumberFormat="1" applyFont="1" applyFill="1" applyBorder="1" applyAlignment="1" applyProtection="1">
      <alignment horizontal="center" vertical="center" wrapText="1"/>
    </xf>
    <xf numFmtId="180" fontId="2" fillId="0" borderId="10" xfId="46" applyNumberFormat="1" applyFont="1" applyFill="1" applyBorder="1" applyAlignment="1">
      <alignment wrapText="1"/>
    </xf>
    <xf numFmtId="195" fontId="58" fillId="0" borderId="10" xfId="54" applyNumberFormat="1" applyFont="1" applyFill="1" applyBorder="1" applyAlignment="1" applyProtection="1">
      <alignment horizontal="center" vertical="center" wrapText="1"/>
    </xf>
    <xf numFmtId="0" fontId="35" fillId="0" borderId="10" xfId="46" applyFont="1" applyFill="1" applyBorder="1" applyAlignment="1">
      <alignment horizontal="center" vertical="center" wrapText="1"/>
    </xf>
    <xf numFmtId="0" fontId="2" fillId="0" borderId="10" xfId="33" applyNumberFormat="1" applyFont="1" applyFill="1" applyBorder="1" applyAlignment="1" applyProtection="1">
      <alignment horizontal="center" vertical="center" wrapText="1"/>
      <protection locked="0"/>
    </xf>
    <xf numFmtId="0" fontId="2" fillId="0" borderId="10" xfId="54" applyNumberFormat="1" applyFont="1" applyFill="1" applyBorder="1" applyAlignment="1" applyProtection="1">
      <alignment horizontal="center" vertical="center" wrapText="1"/>
    </xf>
    <xf numFmtId="0" fontId="2" fillId="0" borderId="16" xfId="46" applyNumberFormat="1" applyFont="1" applyFill="1" applyBorder="1" applyAlignment="1">
      <alignment wrapText="1"/>
    </xf>
    <xf numFmtId="0" fontId="2" fillId="0" borderId="13" xfId="46" applyNumberFormat="1" applyFont="1" applyFill="1" applyBorder="1" applyAlignment="1">
      <alignment horizontal="center" vertical="center" wrapText="1"/>
    </xf>
    <xf numFmtId="180" fontId="2" fillId="0" borderId="16" xfId="46" applyNumberFormat="1" applyFont="1" applyFill="1" applyBorder="1" applyAlignment="1">
      <alignment wrapText="1"/>
    </xf>
    <xf numFmtId="0" fontId="2" fillId="0" borderId="13" xfId="46" applyNumberFormat="1" applyFont="1" applyFill="1" applyBorder="1" applyAlignment="1">
      <alignment wrapText="1"/>
    </xf>
    <xf numFmtId="177" fontId="32" fillId="0" borderId="13" xfId="33" applyNumberFormat="1" applyFont="1" applyFill="1" applyBorder="1" applyAlignment="1">
      <alignment horizontal="center" vertical="center" wrapText="1"/>
    </xf>
    <xf numFmtId="0" fontId="2" fillId="0" borderId="16" xfId="46" applyNumberFormat="1" applyFont="1" applyFill="1" applyBorder="1" applyAlignment="1">
      <alignment horizontal="center" vertical="center" wrapText="1"/>
    </xf>
    <xf numFmtId="177" fontId="2" fillId="0" borderId="13" xfId="46" applyNumberFormat="1" applyFont="1" applyFill="1" applyBorder="1" applyAlignment="1">
      <alignment horizontal="center" vertical="center" wrapText="1"/>
    </xf>
    <xf numFmtId="180" fontId="2" fillId="0" borderId="13" xfId="46" applyNumberFormat="1" applyFont="1" applyFill="1" applyBorder="1" applyAlignment="1">
      <alignment horizontal="center" vertical="center" wrapText="1"/>
    </xf>
    <xf numFmtId="189" fontId="2" fillId="0" borderId="10" xfId="33" applyNumberFormat="1" applyFont="1" applyFill="1" applyBorder="1" applyAlignment="1">
      <alignment horizontal="center" vertical="center" wrapText="1"/>
    </xf>
    <xf numFmtId="180" fontId="2" fillId="0" borderId="10" xfId="33" applyNumberFormat="1" applyFont="1" applyFill="1" applyBorder="1" applyAlignment="1">
      <alignment horizontal="left" vertical="center" wrapText="1"/>
    </xf>
    <xf numFmtId="176" fontId="2" fillId="0" borderId="10" xfId="33" applyNumberFormat="1" applyFont="1" applyFill="1" applyBorder="1" applyAlignment="1">
      <alignment horizontal="center" vertical="center"/>
    </xf>
    <xf numFmtId="180" fontId="2" fillId="0" borderId="16" xfId="33" applyNumberFormat="1" applyFont="1" applyFill="1" applyBorder="1" applyAlignment="1">
      <alignment horizontal="center" vertical="center" wrapText="1"/>
    </xf>
    <xf numFmtId="0" fontId="58" fillId="0" borderId="10" xfId="54" applyNumberFormat="1" applyFont="1" applyFill="1" applyBorder="1" applyAlignment="1" applyProtection="1">
      <alignment horizontal="center" vertical="center" wrapText="1" shrinkToFit="1"/>
    </xf>
    <xf numFmtId="0" fontId="1" fillId="0" borderId="10" xfId="55" applyNumberFormat="1" applyFont="1" applyFill="1" applyBorder="1" applyAlignment="1" applyProtection="1">
      <alignment horizontal="center" vertical="center" wrapText="1"/>
    </xf>
    <xf numFmtId="0" fontId="1" fillId="0" borderId="10" xfId="0" applyNumberFormat="1" applyFont="1" applyFill="1" applyBorder="1" applyAlignment="1" applyProtection="1">
      <alignment horizontal="center" vertical="center" wrapText="1"/>
    </xf>
    <xf numFmtId="0" fontId="58" fillId="0" borderId="13" xfId="54" applyNumberFormat="1" applyFont="1" applyFill="1" applyBorder="1" applyAlignment="1" applyProtection="1">
      <alignment horizontal="center" vertical="center" wrapText="1"/>
    </xf>
    <xf numFmtId="41" fontId="2" fillId="0" borderId="10" xfId="33" applyFont="1" applyFill="1" applyBorder="1" applyAlignment="1">
      <alignment horizontal="center" vertical="center"/>
    </xf>
    <xf numFmtId="191" fontId="2" fillId="0" borderId="10" xfId="46" applyNumberFormat="1" applyFont="1" applyFill="1" applyBorder="1" applyAlignment="1">
      <alignment horizontal="center" vertical="center" wrapText="1"/>
    </xf>
    <xf numFmtId="191" fontId="2" fillId="0" borderId="13" xfId="46" applyNumberFormat="1" applyFont="1" applyFill="1" applyBorder="1" applyAlignment="1">
      <alignment horizontal="center" vertical="center" wrapText="1"/>
    </xf>
    <xf numFmtId="191" fontId="32" fillId="0" borderId="10" xfId="46" applyNumberFormat="1" applyFont="1" applyFill="1" applyBorder="1" applyAlignment="1">
      <alignment horizontal="center" vertical="center" wrapText="1"/>
    </xf>
    <xf numFmtId="0" fontId="2" fillId="0" borderId="10" xfId="46" applyNumberFormat="1" applyFont="1" applyFill="1" applyBorder="1" applyAlignment="1">
      <alignment horizontal="left" vertical="center" wrapText="1"/>
    </xf>
    <xf numFmtId="0" fontId="3" fillId="0" borderId="10" xfId="55" applyNumberFormat="1" applyFont="1" applyFill="1" applyBorder="1" applyAlignment="1" applyProtection="1">
      <alignment horizontal="center" vertical="center" wrapText="1"/>
    </xf>
    <xf numFmtId="0" fontId="1" fillId="0" borderId="16" xfId="0" applyNumberFormat="1" applyFont="1" applyFill="1" applyBorder="1" applyAlignment="1">
      <alignment horizontal="center" vertical="center" wrapText="1"/>
    </xf>
    <xf numFmtId="0" fontId="1" fillId="0" borderId="13" xfId="0" applyNumberFormat="1" applyFont="1" applyFill="1" applyBorder="1" applyAlignment="1">
      <alignment horizontal="center" vertical="center" wrapText="1"/>
    </xf>
    <xf numFmtId="0" fontId="2" fillId="0" borderId="13" xfId="46" applyFont="1" applyFill="1" applyBorder="1" applyAlignment="1">
      <alignment horizontal="center" vertical="center" wrapText="1" shrinkToFit="1"/>
    </xf>
    <xf numFmtId="191" fontId="2" fillId="0" borderId="16" xfId="33" applyNumberFormat="1" applyFont="1" applyFill="1" applyBorder="1" applyAlignment="1">
      <alignment horizontal="center" vertical="center" wrapText="1"/>
    </xf>
    <xf numFmtId="41" fontId="2" fillId="0" borderId="13" xfId="54" applyNumberFormat="1" applyFont="1" applyFill="1" applyBorder="1" applyAlignment="1" applyProtection="1">
      <alignment horizontal="center" vertical="center" wrapText="1"/>
    </xf>
    <xf numFmtId="0" fontId="2" fillId="0" borderId="10" xfId="46" quotePrefix="1" applyFont="1" applyFill="1" applyBorder="1" applyAlignment="1">
      <alignment horizontal="center" wrapText="1"/>
    </xf>
    <xf numFmtId="0" fontId="2" fillId="0" borderId="10" xfId="33" applyNumberFormat="1" applyFont="1" applyFill="1" applyBorder="1" applyAlignment="1">
      <alignment horizontal="center" vertical="justify" wrapText="1"/>
    </xf>
    <xf numFmtId="0" fontId="2" fillId="0" borderId="10" xfId="46" applyFont="1" applyFill="1" applyBorder="1" applyAlignment="1">
      <alignment horizontal="center" vertical="center" shrinkToFit="1"/>
    </xf>
    <xf numFmtId="0" fontId="2" fillId="0" borderId="10" xfId="46" quotePrefix="1" applyFont="1" applyFill="1" applyBorder="1" applyAlignment="1">
      <alignment horizontal="center" vertical="center" shrinkToFit="1"/>
    </xf>
    <xf numFmtId="0" fontId="35" fillId="0" borderId="10" xfId="46" applyFont="1" applyFill="1" applyBorder="1" applyAlignment="1">
      <alignment horizontal="center" wrapText="1"/>
    </xf>
    <xf numFmtId="41" fontId="2" fillId="0" borderId="10" xfId="33" applyFont="1" applyFill="1" applyBorder="1" applyAlignment="1">
      <alignment horizontal="center" vertical="justify" wrapText="1"/>
    </xf>
    <xf numFmtId="191" fontId="2" fillId="0" borderId="17" xfId="33" applyNumberFormat="1" applyFont="1" applyFill="1" applyBorder="1" applyAlignment="1">
      <alignment horizontal="center" vertical="center" wrapText="1"/>
    </xf>
    <xf numFmtId="180" fontId="2" fillId="0" borderId="10" xfId="33" applyNumberFormat="1" applyFont="1" applyFill="1" applyBorder="1" applyAlignment="1" applyProtection="1">
      <alignment horizontal="center" vertical="center" wrapText="1" shrinkToFit="1"/>
    </xf>
    <xf numFmtId="0" fontId="58" fillId="0" borderId="10" xfId="54" applyNumberFormat="1" applyFont="1" applyFill="1" applyBorder="1" applyAlignment="1" applyProtection="1">
      <alignment horizontal="center" vertical="top" wrapText="1"/>
    </xf>
    <xf numFmtId="177" fontId="2" fillId="0" borderId="10" xfId="33" quotePrefix="1" applyNumberFormat="1" applyFont="1" applyFill="1" applyBorder="1" applyAlignment="1">
      <alignment horizontal="center" vertical="center" wrapText="1"/>
    </xf>
    <xf numFmtId="0" fontId="58" fillId="0" borderId="10" xfId="54" applyNumberFormat="1" applyFont="1" applyFill="1" applyBorder="1" applyAlignment="1" applyProtection="1">
      <alignment wrapText="1"/>
    </xf>
    <xf numFmtId="0" fontId="2" fillId="0" borderId="16" xfId="46" applyFont="1" applyFill="1" applyBorder="1" applyAlignment="1">
      <alignment horizontal="center" wrapText="1"/>
    </xf>
    <xf numFmtId="0" fontId="2" fillId="0" borderId="13" xfId="46" applyFont="1" applyFill="1" applyBorder="1" applyAlignment="1">
      <alignment horizontal="center" wrapText="1"/>
    </xf>
    <xf numFmtId="0" fontId="64" fillId="0" borderId="10" xfId="55" applyNumberFormat="1" applyFont="1" applyFill="1" applyBorder="1" applyAlignment="1" applyProtection="1">
      <alignment horizontal="center" vertical="center" wrapText="1"/>
    </xf>
    <xf numFmtId="0" fontId="32" fillId="0" borderId="13" xfId="46" applyNumberFormat="1" applyFont="1" applyFill="1" applyBorder="1" applyAlignment="1">
      <alignment wrapText="1"/>
    </xf>
    <xf numFmtId="177" fontId="63" fillId="0" borderId="10" xfId="55" applyNumberFormat="1" applyFont="1" applyFill="1" applyBorder="1" applyAlignment="1" applyProtection="1">
      <alignment horizontal="center" vertical="center" wrapText="1"/>
    </xf>
    <xf numFmtId="177" fontId="59" fillId="0" borderId="10" xfId="54" applyNumberFormat="1" applyFont="1" applyFill="1" applyBorder="1" applyAlignment="1" applyProtection="1">
      <alignment horizontal="center" vertical="center" wrapText="1"/>
    </xf>
    <xf numFmtId="177" fontId="32" fillId="0" borderId="17" xfId="33" applyNumberFormat="1" applyFont="1" applyFill="1" applyBorder="1" applyAlignment="1">
      <alignment horizontal="center" vertical="center" wrapText="1"/>
    </xf>
    <xf numFmtId="177" fontId="32" fillId="0" borderId="10" xfId="29" applyNumberFormat="1" applyFont="1" applyFill="1" applyBorder="1" applyAlignment="1">
      <alignment horizontal="center" vertical="center" wrapText="1"/>
    </xf>
    <xf numFmtId="177" fontId="32" fillId="0" borderId="16" xfId="33" applyNumberFormat="1" applyFont="1" applyFill="1" applyBorder="1" applyAlignment="1">
      <alignment horizontal="center" vertical="center" wrapText="1"/>
    </xf>
    <xf numFmtId="177" fontId="32" fillId="0" borderId="10" xfId="33" applyNumberFormat="1" applyFont="1" applyFill="1" applyBorder="1" applyAlignment="1">
      <alignment horizontal="center" vertical="center" wrapText="1" shrinkToFit="1"/>
    </xf>
    <xf numFmtId="177" fontId="32" fillId="0" borderId="10" xfId="33" quotePrefix="1" applyNumberFormat="1" applyFont="1" applyFill="1" applyBorder="1" applyAlignment="1">
      <alignment horizontal="center" vertical="center" wrapText="1"/>
    </xf>
    <xf numFmtId="177" fontId="32" fillId="0" borderId="13" xfId="46" applyNumberFormat="1" applyFont="1" applyFill="1" applyBorder="1" applyAlignment="1">
      <alignment wrapText="1"/>
    </xf>
    <xf numFmtId="180" fontId="2" fillId="0" borderId="13" xfId="46" applyNumberFormat="1" applyFont="1" applyFill="1" applyBorder="1" applyAlignment="1">
      <alignment wrapText="1"/>
    </xf>
    <xf numFmtId="176" fontId="32" fillId="0" borderId="10" xfId="33" applyNumberFormat="1" applyFont="1" applyFill="1" applyBorder="1" applyAlignment="1">
      <alignment horizontal="center" vertical="center" wrapText="1"/>
    </xf>
    <xf numFmtId="0" fontId="2" fillId="0" borderId="10" xfId="33" applyNumberFormat="1" applyFont="1" applyFill="1" applyBorder="1" applyAlignment="1">
      <alignment horizontal="center" vertical="center" wrapText="1"/>
    </xf>
    <xf numFmtId="180" fontId="2" fillId="0" borderId="10" xfId="33" applyNumberFormat="1" applyFont="1" applyFill="1" applyBorder="1" applyAlignment="1">
      <alignment horizontal="center" vertical="center" wrapText="1"/>
    </xf>
    <xf numFmtId="0" fontId="37" fillId="0" borderId="10" xfId="33" quotePrefix="1" applyNumberFormat="1" applyFont="1" applyFill="1" applyBorder="1" applyAlignment="1">
      <alignment horizontal="center" vertical="center" wrapText="1"/>
    </xf>
    <xf numFmtId="176" fontId="40" fillId="28" borderId="10" xfId="0" applyNumberFormat="1" applyFont="1" applyFill="1" applyBorder="1" applyAlignment="1">
      <alignment horizontal="center" vertical="center"/>
    </xf>
    <xf numFmtId="0" fontId="32" fillId="0" borderId="10" xfId="33" applyNumberFormat="1" applyFont="1" applyFill="1" applyBorder="1" applyAlignment="1">
      <alignment horizontal="center" vertical="center" wrapText="1"/>
    </xf>
    <xf numFmtId="0" fontId="2" fillId="0" borderId="10" xfId="33" applyNumberFormat="1" applyFont="1" applyFill="1" applyBorder="1" applyAlignment="1">
      <alignment horizontal="center" vertical="center" wrapText="1"/>
    </xf>
    <xf numFmtId="180" fontId="2" fillId="0" borderId="10" xfId="33" applyNumberFormat="1" applyFont="1" applyFill="1" applyBorder="1" applyAlignment="1">
      <alignment horizontal="center" vertical="center" wrapText="1"/>
    </xf>
    <xf numFmtId="0" fontId="2" fillId="0" borderId="10" xfId="46" applyFont="1" applyFill="1" applyBorder="1" applyAlignment="1">
      <alignment horizontal="center" vertical="center" wrapText="1"/>
    </xf>
    <xf numFmtId="41" fontId="2" fillId="0" borderId="10" xfId="33" applyFont="1" applyFill="1" applyBorder="1" applyAlignment="1">
      <alignment horizontal="center" vertical="center" wrapText="1"/>
    </xf>
    <xf numFmtId="0" fontId="2" fillId="27" borderId="10" xfId="33" applyNumberFormat="1" applyFont="1" applyFill="1" applyBorder="1" applyAlignment="1">
      <alignment horizontal="center" vertical="center" wrapText="1"/>
    </xf>
    <xf numFmtId="41" fontId="2" fillId="27" borderId="10" xfId="33" applyFont="1" applyFill="1" applyBorder="1" applyAlignment="1">
      <alignment horizontal="center" vertical="center" wrapText="1"/>
    </xf>
    <xf numFmtId="0" fontId="42" fillId="0" borderId="16" xfId="33" applyNumberFormat="1" applyFont="1" applyFill="1" applyBorder="1" applyAlignment="1">
      <alignment horizontal="center" vertical="center" wrapText="1"/>
    </xf>
    <xf numFmtId="191" fontId="42" fillId="0" borderId="10" xfId="33" applyNumberFormat="1" applyFont="1" applyFill="1" applyBorder="1" applyAlignment="1">
      <alignment horizontal="center" vertical="center" wrapText="1"/>
    </xf>
    <xf numFmtId="0" fontId="43" fillId="0" borderId="10" xfId="33" applyNumberFormat="1" applyFont="1" applyFill="1" applyBorder="1" applyAlignment="1">
      <alignment horizontal="center" vertical="center" wrapText="1"/>
    </xf>
    <xf numFmtId="176" fontId="42" fillId="0" borderId="10" xfId="33" applyNumberFormat="1" applyFont="1" applyFill="1" applyBorder="1" applyAlignment="1">
      <alignment horizontal="center" vertical="center" wrapText="1"/>
    </xf>
    <xf numFmtId="0" fontId="42" fillId="0" borderId="10" xfId="33" applyNumberFormat="1" applyFont="1" applyFill="1" applyBorder="1" applyAlignment="1">
      <alignment horizontal="left" vertical="center" wrapText="1"/>
    </xf>
    <xf numFmtId="0" fontId="37" fillId="27" borderId="10" xfId="33" applyNumberFormat="1" applyFont="1" applyFill="1" applyBorder="1" applyAlignment="1">
      <alignment horizontal="center" vertical="center" wrapText="1"/>
    </xf>
    <xf numFmtId="0" fontId="56" fillId="0" borderId="16" xfId="33" applyNumberFormat="1" applyFont="1" applyFill="1" applyBorder="1" applyAlignment="1">
      <alignment horizontal="center" vertical="center" wrapText="1"/>
    </xf>
    <xf numFmtId="0" fontId="65" fillId="0" borderId="10" xfId="33" applyNumberFormat="1" applyFont="1" applyFill="1" applyBorder="1" applyAlignment="1">
      <alignment horizontal="center" vertical="center" wrapText="1"/>
    </xf>
    <xf numFmtId="0" fontId="56" fillId="27" borderId="10" xfId="33" applyNumberFormat="1" applyFont="1" applyFill="1" applyBorder="1" applyAlignment="1">
      <alignment horizontal="center" vertical="center" wrapText="1"/>
    </xf>
    <xf numFmtId="180" fontId="56" fillId="0" borderId="10" xfId="33" applyNumberFormat="1" applyFont="1" applyFill="1" applyBorder="1" applyAlignment="1">
      <alignment horizontal="center" vertical="center" wrapText="1"/>
    </xf>
    <xf numFmtId="176" fontId="56" fillId="0" borderId="10" xfId="33" applyNumberFormat="1" applyFont="1" applyFill="1" applyBorder="1" applyAlignment="1">
      <alignment horizontal="center" vertical="center" wrapText="1"/>
    </xf>
    <xf numFmtId="0" fontId="56" fillId="0" borderId="10" xfId="33" applyNumberFormat="1" applyFont="1" applyFill="1" applyBorder="1" applyAlignment="1">
      <alignment vertical="center" wrapText="1"/>
    </xf>
    <xf numFmtId="179" fontId="56" fillId="0" borderId="10" xfId="33" applyNumberFormat="1" applyFont="1" applyFill="1" applyBorder="1" applyAlignment="1">
      <alignment horizontal="center" vertical="center" wrapText="1"/>
    </xf>
    <xf numFmtId="0" fontId="42" fillId="0" borderId="16" xfId="33" applyNumberFormat="1" applyFont="1" applyFill="1" applyBorder="1" applyAlignment="1">
      <alignment wrapText="1"/>
    </xf>
    <xf numFmtId="0" fontId="42" fillId="0" borderId="10" xfId="33" applyNumberFormat="1" applyFont="1" applyFill="1" applyBorder="1" applyAlignment="1">
      <alignment vertical="center" wrapText="1"/>
    </xf>
    <xf numFmtId="0" fontId="56" fillId="0" borderId="16" xfId="33" applyNumberFormat="1" applyFont="1" applyFill="1" applyBorder="1" applyAlignment="1">
      <alignment wrapText="1"/>
    </xf>
    <xf numFmtId="0" fontId="37" fillId="27" borderId="16" xfId="33" applyNumberFormat="1" applyFont="1" applyFill="1" applyBorder="1" applyAlignment="1">
      <alignment horizontal="center" vertical="center" wrapText="1"/>
    </xf>
    <xf numFmtId="0" fontId="42" fillId="27" borderId="10" xfId="33" applyNumberFormat="1" applyFont="1" applyFill="1" applyBorder="1" applyAlignment="1">
      <alignment horizontal="center" vertical="center" wrapText="1"/>
    </xf>
    <xf numFmtId="176" fontId="42" fillId="27" borderId="10" xfId="33" applyNumberFormat="1" applyFont="1" applyFill="1" applyBorder="1" applyAlignment="1">
      <alignment horizontal="center" vertical="center" wrapText="1"/>
    </xf>
    <xf numFmtId="180" fontId="42" fillId="27" borderId="10" xfId="33" applyNumberFormat="1" applyFont="1" applyFill="1" applyBorder="1" applyAlignment="1">
      <alignment horizontal="center" vertical="center" wrapText="1"/>
    </xf>
    <xf numFmtId="0" fontId="37" fillId="27" borderId="10" xfId="33" applyNumberFormat="1" applyFont="1" applyFill="1" applyBorder="1" applyAlignment="1">
      <alignment vertical="center" wrapText="1"/>
    </xf>
    <xf numFmtId="0" fontId="37" fillId="0" borderId="10" xfId="33" applyNumberFormat="1" applyFont="1" applyFill="1" applyBorder="1" applyAlignment="1">
      <alignment wrapText="1"/>
    </xf>
    <xf numFmtId="0" fontId="56" fillId="0" borderId="10" xfId="33" applyNumberFormat="1" applyFont="1" applyFill="1" applyBorder="1" applyAlignment="1">
      <alignment horizontal="left" vertical="center" wrapText="1"/>
    </xf>
    <xf numFmtId="0" fontId="42" fillId="0" borderId="17" xfId="33" applyNumberFormat="1" applyFont="1" applyFill="1" applyBorder="1" applyAlignment="1">
      <alignment horizontal="center" vertical="center" wrapText="1"/>
    </xf>
    <xf numFmtId="180" fontId="42" fillId="0" borderId="17" xfId="33" applyNumberFormat="1" applyFont="1" applyFill="1" applyBorder="1" applyAlignment="1">
      <alignment horizontal="center" vertical="center" wrapText="1"/>
    </xf>
    <xf numFmtId="176" fontId="42" fillId="0" borderId="17" xfId="33" applyNumberFormat="1" applyFont="1" applyFill="1" applyBorder="1" applyAlignment="1">
      <alignment horizontal="center" vertical="center" wrapText="1"/>
    </xf>
    <xf numFmtId="0" fontId="56" fillId="27" borderId="10" xfId="33" quotePrefix="1" applyNumberFormat="1" applyFont="1" applyFill="1" applyBorder="1" applyAlignment="1">
      <alignment horizontal="center" vertical="center" wrapText="1"/>
    </xf>
    <xf numFmtId="0" fontId="56" fillId="27" borderId="16" xfId="33" applyNumberFormat="1" applyFont="1" applyFill="1" applyBorder="1" applyAlignment="1">
      <alignment horizontal="center" vertical="center" wrapText="1"/>
    </xf>
    <xf numFmtId="180" fontId="56" fillId="27" borderId="10" xfId="33" applyNumberFormat="1" applyFont="1" applyFill="1" applyBorder="1" applyAlignment="1">
      <alignment horizontal="center" vertical="center" wrapText="1"/>
    </xf>
    <xf numFmtId="176" fontId="56" fillId="27" borderId="10" xfId="33" applyNumberFormat="1" applyFont="1" applyFill="1" applyBorder="1" applyAlignment="1">
      <alignment horizontal="center" vertical="center" wrapText="1"/>
    </xf>
    <xf numFmtId="0" fontId="56" fillId="27" borderId="10" xfId="33" applyNumberFormat="1" applyFont="1" applyFill="1" applyBorder="1" applyAlignment="1">
      <alignment vertical="center" wrapText="1"/>
    </xf>
    <xf numFmtId="0" fontId="56" fillId="27" borderId="10" xfId="33" applyNumberFormat="1" applyFont="1" applyFill="1" applyBorder="1" applyAlignment="1">
      <alignment wrapText="1"/>
    </xf>
    <xf numFmtId="0" fontId="56" fillId="0" borderId="13" xfId="33" applyNumberFormat="1" applyFont="1" applyFill="1" applyBorder="1" applyAlignment="1">
      <alignment horizontal="center" vertical="center" wrapText="1"/>
    </xf>
    <xf numFmtId="179" fontId="42" fillId="0" borderId="16" xfId="33" applyNumberFormat="1" applyFont="1" applyFill="1" applyBorder="1" applyAlignment="1">
      <alignment horizontal="center" vertical="center" wrapText="1"/>
    </xf>
    <xf numFmtId="179" fontId="42" fillId="0" borderId="10" xfId="33" applyNumberFormat="1" applyFont="1" applyFill="1" applyBorder="1" applyAlignment="1">
      <alignment horizontal="center" vertical="center" wrapText="1"/>
    </xf>
    <xf numFmtId="177" fontId="42" fillId="0" borderId="10" xfId="33" applyNumberFormat="1" applyFont="1" applyFill="1" applyBorder="1" applyAlignment="1">
      <alignment horizontal="center" vertical="center" wrapText="1"/>
    </xf>
    <xf numFmtId="179" fontId="42" fillId="0" borderId="65" xfId="33" applyNumberFormat="1" applyFont="1" applyFill="1" applyBorder="1" applyAlignment="1">
      <alignment horizontal="center" vertical="center" wrapText="1"/>
    </xf>
    <xf numFmtId="179" fontId="42" fillId="0" borderId="58" xfId="33" applyNumberFormat="1" applyFont="1" applyFill="1" applyBorder="1" applyAlignment="1">
      <alignment horizontal="center" vertical="center" wrapText="1"/>
    </xf>
    <xf numFmtId="0" fontId="42" fillId="0" borderId="65" xfId="46" applyFont="1" applyFill="1" applyBorder="1" applyAlignment="1">
      <alignment horizontal="center" vertical="center" wrapText="1"/>
    </xf>
    <xf numFmtId="177" fontId="42" fillId="0" borderId="10" xfId="46" applyNumberFormat="1" applyFont="1" applyFill="1" applyBorder="1" applyAlignment="1">
      <alignment horizontal="center" vertical="center" wrapText="1"/>
    </xf>
    <xf numFmtId="41" fontId="42" fillId="0" borderId="58" xfId="33" applyFont="1" applyFill="1" applyBorder="1" applyAlignment="1">
      <alignment horizontal="center" vertical="center" wrapText="1"/>
    </xf>
    <xf numFmtId="179" fontId="42" fillId="0" borderId="80" xfId="33" applyNumberFormat="1" applyFont="1" applyFill="1" applyBorder="1" applyAlignment="1">
      <alignment horizontal="center" vertical="center" wrapText="1"/>
    </xf>
    <xf numFmtId="0" fontId="42" fillId="0" borderId="58" xfId="46" applyFont="1" applyFill="1" applyBorder="1" applyAlignment="1">
      <alignment horizontal="center" vertical="center" wrapText="1"/>
    </xf>
    <xf numFmtId="0" fontId="42" fillId="0" borderId="10" xfId="34" applyNumberFormat="1" applyFont="1" applyFill="1" applyBorder="1" applyAlignment="1">
      <alignment horizontal="center" vertical="center" wrapText="1"/>
    </xf>
    <xf numFmtId="179" fontId="42" fillId="0" borderId="10" xfId="34" applyNumberFormat="1" applyFont="1" applyFill="1" applyBorder="1" applyAlignment="1">
      <alignment horizontal="center" vertical="center" wrapText="1"/>
    </xf>
    <xf numFmtId="177" fontId="42" fillId="0" borderId="10" xfId="34" applyNumberFormat="1" applyFont="1" applyFill="1" applyBorder="1" applyAlignment="1">
      <alignment horizontal="center" vertical="center" wrapText="1"/>
    </xf>
    <xf numFmtId="41" fontId="42" fillId="0" borderId="10" xfId="34" applyFont="1" applyFill="1" applyBorder="1" applyAlignment="1">
      <alignment horizontal="center" vertical="center" wrapText="1"/>
    </xf>
    <xf numFmtId="180" fontId="42" fillId="0" borderId="10" xfId="34" applyNumberFormat="1" applyFont="1" applyFill="1" applyBorder="1" applyAlignment="1">
      <alignment horizontal="center" vertical="center" wrapText="1"/>
    </xf>
    <xf numFmtId="0" fontId="42" fillId="0" borderId="16" xfId="46" applyFont="1" applyFill="1" applyBorder="1" applyAlignment="1">
      <alignment horizontal="center" vertical="center" wrapText="1"/>
    </xf>
    <xf numFmtId="179" fontId="42" fillId="0" borderId="17" xfId="33" applyNumberFormat="1" applyFont="1" applyFill="1" applyBorder="1" applyAlignment="1">
      <alignment horizontal="center" vertical="center" wrapText="1"/>
    </xf>
    <xf numFmtId="177" fontId="42" fillId="0" borderId="17" xfId="33" applyNumberFormat="1" applyFont="1" applyFill="1" applyBorder="1" applyAlignment="1">
      <alignment horizontal="center" vertical="center" wrapText="1"/>
    </xf>
    <xf numFmtId="41" fontId="42" fillId="0" borderId="17" xfId="33" applyFont="1" applyFill="1" applyBorder="1" applyAlignment="1">
      <alignment horizontal="center" vertical="center" wrapText="1"/>
    </xf>
    <xf numFmtId="41" fontId="42" fillId="0" borderId="65" xfId="33" applyFont="1" applyFill="1" applyBorder="1" applyAlignment="1">
      <alignment horizontal="center" vertical="center" wrapText="1"/>
    </xf>
    <xf numFmtId="41" fontId="42" fillId="0" borderId="58" xfId="33" applyFont="1" applyFill="1" applyBorder="1" applyAlignment="1">
      <alignment horizontal="left" vertical="top" wrapText="1"/>
    </xf>
    <xf numFmtId="41" fontId="66" fillId="0" borderId="16" xfId="33" applyFont="1" applyFill="1" applyBorder="1" applyAlignment="1">
      <alignment horizontal="center" vertical="center"/>
    </xf>
    <xf numFmtId="179" fontId="56" fillId="0" borderId="10" xfId="33" applyNumberFormat="1" applyFont="1" applyFill="1" applyBorder="1" applyAlignment="1">
      <alignment horizontal="center" vertical="center"/>
    </xf>
    <xf numFmtId="180" fontId="56" fillId="0" borderId="10" xfId="33" applyNumberFormat="1" applyFont="1" applyFill="1" applyBorder="1" applyAlignment="1">
      <alignment horizontal="center" vertical="center"/>
    </xf>
    <xf numFmtId="180" fontId="56" fillId="0" borderId="10" xfId="33" applyNumberFormat="1" applyFont="1" applyFill="1" applyBorder="1" applyAlignment="1">
      <alignment vertical="center"/>
    </xf>
    <xf numFmtId="0" fontId="56" fillId="0" borderId="10" xfId="33" applyNumberFormat="1" applyFont="1" applyFill="1" applyBorder="1" applyAlignment="1">
      <alignment horizontal="center" vertical="center"/>
    </xf>
    <xf numFmtId="0" fontId="56" fillId="0" borderId="10" xfId="46" applyFont="1" applyFill="1" applyBorder="1"/>
    <xf numFmtId="41" fontId="56" fillId="0" borderId="16" xfId="33" applyFont="1" applyFill="1" applyBorder="1" applyAlignment="1">
      <alignment horizontal="center" vertical="center"/>
    </xf>
    <xf numFmtId="41" fontId="56" fillId="0" borderId="10" xfId="33" applyFont="1" applyFill="1" applyBorder="1" applyAlignment="1">
      <alignment horizontal="center" vertical="center"/>
    </xf>
    <xf numFmtId="180" fontId="56" fillId="0" borderId="10" xfId="46" applyNumberFormat="1" applyFont="1" applyFill="1" applyBorder="1" applyAlignment="1">
      <alignment horizontal="center" vertical="center"/>
    </xf>
    <xf numFmtId="0" fontId="56" fillId="0" borderId="10" xfId="46" applyFont="1" applyFill="1" applyBorder="1" applyAlignment="1">
      <alignment horizontal="center" vertical="center"/>
    </xf>
    <xf numFmtId="0" fontId="56" fillId="0" borderId="10" xfId="46" applyFont="1" applyFill="1" applyBorder="1" applyAlignment="1">
      <alignment horizontal="center" vertical="center" wrapText="1"/>
    </xf>
    <xf numFmtId="41" fontId="56" fillId="0" borderId="13" xfId="33" applyFont="1" applyFill="1" applyBorder="1" applyAlignment="1">
      <alignment horizontal="center" vertical="center" wrapText="1"/>
    </xf>
    <xf numFmtId="180" fontId="56" fillId="0" borderId="13" xfId="33" applyNumberFormat="1" applyFont="1" applyFill="1" applyBorder="1" applyAlignment="1">
      <alignment horizontal="center" vertical="center" wrapText="1"/>
    </xf>
    <xf numFmtId="179" fontId="56" fillId="0" borderId="16" xfId="33" applyNumberFormat="1" applyFont="1" applyFill="1" applyBorder="1" applyAlignment="1">
      <alignment horizontal="center" vertical="center"/>
    </xf>
    <xf numFmtId="179" fontId="66" fillId="0" borderId="16" xfId="33" applyNumberFormat="1" applyFont="1" applyFill="1" applyBorder="1" applyAlignment="1">
      <alignment horizontal="center" vertical="center"/>
    </xf>
    <xf numFmtId="179" fontId="66" fillId="0" borderId="10" xfId="33" applyNumberFormat="1" applyFont="1" applyFill="1" applyBorder="1" applyAlignment="1">
      <alignment horizontal="center" vertical="center" wrapText="1"/>
    </xf>
    <xf numFmtId="179" fontId="66" fillId="0" borderId="10" xfId="33" applyNumberFormat="1" applyFont="1" applyFill="1" applyBorder="1" applyAlignment="1">
      <alignment horizontal="center" vertical="center"/>
    </xf>
    <xf numFmtId="177" fontId="66" fillId="0" borderId="10" xfId="33" applyNumberFormat="1" applyFont="1" applyFill="1" applyBorder="1" applyAlignment="1">
      <alignment horizontal="center" vertical="center" wrapText="1"/>
    </xf>
    <xf numFmtId="180" fontId="66" fillId="0" borderId="10" xfId="33" applyNumberFormat="1" applyFont="1" applyFill="1" applyBorder="1" applyAlignment="1">
      <alignment horizontal="center" vertical="center"/>
    </xf>
    <xf numFmtId="180" fontId="66" fillId="0" borderId="10" xfId="33" applyNumberFormat="1" applyFont="1" applyFill="1" applyBorder="1" applyAlignment="1">
      <alignment vertical="center"/>
    </xf>
    <xf numFmtId="0" fontId="66" fillId="0" borderId="10" xfId="33" applyNumberFormat="1" applyFont="1" applyFill="1" applyBorder="1" applyAlignment="1">
      <alignment horizontal="center" vertical="center"/>
    </xf>
    <xf numFmtId="177" fontId="56" fillId="0" borderId="10" xfId="33" applyNumberFormat="1" applyFont="1" applyFill="1" applyBorder="1" applyAlignment="1">
      <alignment horizontal="center" vertical="center" wrapText="1"/>
    </xf>
    <xf numFmtId="180" fontId="56" fillId="0" borderId="13" xfId="33" applyNumberFormat="1" applyFont="1" applyFill="1" applyBorder="1" applyAlignment="1">
      <alignment vertical="center"/>
    </xf>
    <xf numFmtId="180" fontId="56" fillId="0" borderId="13" xfId="33" applyNumberFormat="1" applyFont="1" applyFill="1" applyBorder="1" applyAlignment="1">
      <alignment horizontal="center" vertical="center"/>
    </xf>
    <xf numFmtId="179" fontId="66" fillId="0" borderId="12" xfId="33" quotePrefix="1" applyNumberFormat="1" applyFont="1" applyFill="1" applyBorder="1" applyAlignment="1">
      <alignment horizontal="center" vertical="center"/>
    </xf>
    <xf numFmtId="0" fontId="66" fillId="0" borderId="0" xfId="46" applyFont="1" applyFill="1"/>
    <xf numFmtId="0" fontId="56" fillId="0" borderId="16" xfId="46" applyFont="1" applyFill="1" applyBorder="1"/>
    <xf numFmtId="0" fontId="67" fillId="0" borderId="10" xfId="0" applyFont="1" applyFill="1" applyBorder="1" applyAlignment="1">
      <alignment vertical="center"/>
    </xf>
    <xf numFmtId="180" fontId="56" fillId="0" borderId="13" xfId="46" applyNumberFormat="1" applyFont="1" applyFill="1" applyBorder="1" applyAlignment="1">
      <alignment horizontal="center" vertical="center"/>
    </xf>
    <xf numFmtId="176" fontId="47" fillId="30" borderId="26" xfId="0" applyNumberFormat="1" applyFont="1" applyFill="1" applyBorder="1" applyAlignment="1">
      <alignment horizontal="center" vertical="center"/>
    </xf>
    <xf numFmtId="176" fontId="35" fillId="0" borderId="26" xfId="0" applyNumberFormat="1" applyFont="1" applyFill="1" applyBorder="1" applyAlignment="1">
      <alignment horizontal="center" vertical="center"/>
    </xf>
    <xf numFmtId="0" fontId="42" fillId="0" borderId="10" xfId="6" applyNumberFormat="1" applyFont="1" applyFill="1" applyBorder="1" applyAlignment="1" applyProtection="1">
      <alignment horizontal="center" vertical="center" wrapText="1"/>
    </xf>
    <xf numFmtId="41" fontId="42" fillId="0" borderId="10" xfId="6" applyNumberFormat="1" applyFont="1" applyFill="1" applyBorder="1" applyAlignment="1" applyProtection="1">
      <alignment horizontal="center" vertical="center" wrapText="1"/>
    </xf>
    <xf numFmtId="177" fontId="42" fillId="0" borderId="10" xfId="6" applyNumberFormat="1" applyFont="1" applyFill="1" applyBorder="1" applyAlignment="1" applyProtection="1">
      <alignment horizontal="center" vertical="center" wrapText="1"/>
    </xf>
    <xf numFmtId="179" fontId="42" fillId="0" borderId="10" xfId="6" applyNumberFormat="1" applyFont="1" applyFill="1" applyBorder="1" applyAlignment="1" applyProtection="1">
      <alignment horizontal="center" vertical="center" wrapText="1"/>
    </xf>
    <xf numFmtId="180" fontId="42" fillId="0" borderId="10" xfId="6" applyNumberFormat="1" applyFont="1" applyFill="1" applyBorder="1" applyAlignment="1" applyProtection="1">
      <alignment horizontal="center" vertical="center" wrapText="1"/>
    </xf>
    <xf numFmtId="0" fontId="42" fillId="0" borderId="0" xfId="46" applyFont="1" applyFill="1" applyBorder="1" applyAlignment="1">
      <alignment horizontal="center" vertical="top" wrapText="1"/>
    </xf>
    <xf numFmtId="180" fontId="42" fillId="0" borderId="0" xfId="46" applyNumberFormat="1" applyFont="1" applyFill="1" applyBorder="1" applyAlignment="1">
      <alignment horizontal="center" vertical="top" wrapText="1"/>
    </xf>
    <xf numFmtId="0" fontId="42" fillId="0" borderId="0" xfId="46" applyNumberFormat="1" applyFont="1" applyFill="1" applyBorder="1" applyAlignment="1">
      <alignment horizontal="center" vertical="top" wrapText="1"/>
    </xf>
    <xf numFmtId="180" fontId="50" fillId="0" borderId="10" xfId="33" applyNumberFormat="1" applyFont="1" applyFill="1" applyBorder="1" applyAlignment="1">
      <alignment horizontal="center" vertical="center" wrapText="1"/>
    </xf>
    <xf numFmtId="41" fontId="42" fillId="0" borderId="63" xfId="33" applyFont="1" applyFill="1" applyBorder="1" applyAlignment="1">
      <alignment horizontal="center" vertical="center" wrapText="1"/>
    </xf>
    <xf numFmtId="0" fontId="42" fillId="0" borderId="58" xfId="46" applyNumberFormat="1" applyFont="1" applyFill="1" applyBorder="1" applyAlignment="1">
      <alignment horizontal="center" vertical="center" wrapText="1"/>
    </xf>
    <xf numFmtId="41" fontId="42" fillId="0" borderId="64" xfId="33" applyFont="1" applyFill="1" applyBorder="1" applyAlignment="1">
      <alignment horizontal="center" vertical="center" wrapText="1"/>
    </xf>
    <xf numFmtId="38" fontId="42" fillId="0" borderId="10" xfId="33" applyNumberFormat="1" applyFont="1" applyFill="1" applyBorder="1" applyAlignment="1">
      <alignment horizontal="center" vertical="center" wrapText="1"/>
    </xf>
    <xf numFmtId="0" fontId="42" fillId="0" borderId="58" xfId="33" applyNumberFormat="1" applyFont="1" applyFill="1" applyBorder="1" applyAlignment="1">
      <alignment horizontal="center" vertical="center" wrapText="1"/>
    </xf>
    <xf numFmtId="38" fontId="42" fillId="0" borderId="10" xfId="46" applyNumberFormat="1" applyFont="1" applyFill="1" applyBorder="1" applyAlignment="1">
      <alignment horizontal="center" vertical="center" wrapText="1"/>
    </xf>
    <xf numFmtId="184" fontId="42" fillId="0" borderId="10" xfId="46" applyNumberFormat="1" applyFont="1" applyFill="1" applyBorder="1" applyAlignment="1">
      <alignment horizontal="center" vertical="center" wrapText="1"/>
    </xf>
    <xf numFmtId="183" fontId="42" fillId="0" borderId="10" xfId="33" applyNumberFormat="1" applyFont="1" applyFill="1" applyBorder="1" applyAlignment="1">
      <alignment horizontal="center" vertical="center" wrapText="1"/>
    </xf>
    <xf numFmtId="0" fontId="42" fillId="0" borderId="58" xfId="33" quotePrefix="1" applyNumberFormat="1" applyFont="1" applyFill="1" applyBorder="1" applyAlignment="1">
      <alignment horizontal="center" vertical="center" wrapText="1"/>
    </xf>
    <xf numFmtId="3" fontId="42" fillId="0" borderId="10" xfId="46" applyNumberFormat="1" applyFont="1" applyFill="1" applyBorder="1" applyAlignment="1">
      <alignment horizontal="center" vertical="center" wrapText="1"/>
    </xf>
    <xf numFmtId="184" fontId="50" fillId="0" borderId="10" xfId="46" applyNumberFormat="1" applyFont="1" applyFill="1" applyBorder="1" applyAlignment="1">
      <alignment horizontal="center" vertical="center" wrapText="1"/>
    </xf>
    <xf numFmtId="183" fontId="50" fillId="0" borderId="10" xfId="33" applyNumberFormat="1" applyFont="1" applyFill="1" applyBorder="1" applyAlignment="1">
      <alignment horizontal="center" vertical="center" wrapText="1"/>
    </xf>
    <xf numFmtId="41" fontId="50" fillId="0" borderId="10" xfId="33" applyFont="1" applyFill="1" applyBorder="1" applyAlignment="1">
      <alignment horizontal="center" vertical="center" wrapText="1"/>
    </xf>
    <xf numFmtId="38" fontId="50" fillId="0" borderId="10" xfId="33" applyNumberFormat="1" applyFont="1" applyFill="1" applyBorder="1" applyAlignment="1">
      <alignment horizontal="center" vertical="center" wrapText="1"/>
    </xf>
    <xf numFmtId="0" fontId="50" fillId="0" borderId="58" xfId="33" applyNumberFormat="1" applyFont="1" applyFill="1" applyBorder="1" applyAlignment="1">
      <alignment horizontal="center" vertical="center" wrapText="1"/>
    </xf>
    <xf numFmtId="41" fontId="42" fillId="0" borderId="10" xfId="33" applyNumberFormat="1" applyFont="1" applyFill="1" applyBorder="1" applyAlignment="1">
      <alignment horizontal="center" vertical="center" wrapText="1"/>
    </xf>
    <xf numFmtId="0" fontId="42" fillId="0" borderId="79" xfId="33" applyNumberFormat="1" applyFont="1" applyFill="1" applyBorder="1" applyAlignment="1">
      <alignment horizontal="center" vertical="center" wrapText="1"/>
    </xf>
    <xf numFmtId="49" fontId="42" fillId="0" borderId="10" xfId="33" applyNumberFormat="1" applyFont="1" applyFill="1" applyBorder="1" applyAlignment="1">
      <alignment horizontal="center" vertical="center" wrapText="1"/>
    </xf>
    <xf numFmtId="185" fontId="42" fillId="0" borderId="10" xfId="33" applyNumberFormat="1" applyFont="1" applyFill="1" applyBorder="1" applyAlignment="1">
      <alignment horizontal="center" vertical="center" wrapText="1"/>
    </xf>
    <xf numFmtId="41" fontId="42" fillId="0" borderId="64" xfId="33" applyNumberFormat="1" applyFont="1" applyFill="1" applyBorder="1" applyAlignment="1">
      <alignment horizontal="center" vertical="center" wrapText="1"/>
    </xf>
    <xf numFmtId="41" fontId="42" fillId="0" borderId="65" xfId="33" applyNumberFormat="1" applyFont="1" applyFill="1" applyBorder="1" applyAlignment="1">
      <alignment horizontal="center" vertical="center" wrapText="1"/>
    </xf>
    <xf numFmtId="0" fontId="42" fillId="0" borderId="58" xfId="33" applyNumberFormat="1" applyFont="1" applyFill="1" applyBorder="1" applyAlignment="1">
      <alignment horizontal="left" vertical="center" wrapText="1"/>
    </xf>
    <xf numFmtId="0" fontId="42" fillId="0" borderId="65" xfId="46" applyNumberFormat="1" applyFont="1" applyFill="1" applyBorder="1" applyAlignment="1">
      <alignment horizontal="center" vertical="center" wrapText="1"/>
    </xf>
    <xf numFmtId="0" fontId="52" fillId="0" borderId="10" xfId="0" applyNumberFormat="1" applyFont="1" applyFill="1" applyBorder="1">
      <alignment vertical="center"/>
    </xf>
    <xf numFmtId="41" fontId="52" fillId="0" borderId="10" xfId="33" applyNumberFormat="1" applyFont="1" applyFill="1" applyBorder="1">
      <alignment vertical="center"/>
    </xf>
    <xf numFmtId="180" fontId="51" fillId="0" borderId="10" xfId="46" applyNumberFormat="1" applyFont="1" applyFill="1" applyBorder="1" applyAlignment="1">
      <alignment horizontal="center" vertical="center" wrapText="1"/>
    </xf>
    <xf numFmtId="0" fontId="51" fillId="0" borderId="58" xfId="46" applyNumberFormat="1" applyFont="1" applyFill="1" applyBorder="1" applyAlignment="1">
      <alignment horizontal="center" vertical="center" wrapText="1"/>
    </xf>
    <xf numFmtId="41" fontId="42" fillId="0" borderId="66" xfId="33" applyFont="1" applyFill="1" applyBorder="1" applyAlignment="1">
      <alignment horizontal="center" vertical="center" wrapText="1"/>
    </xf>
    <xf numFmtId="41" fontId="42" fillId="0" borderId="10" xfId="33" applyFont="1" applyFill="1" applyBorder="1" applyAlignment="1">
      <alignment horizontal="center" vertical="center" wrapText="1" shrinkToFit="1"/>
    </xf>
    <xf numFmtId="41" fontId="42" fillId="0" borderId="0" xfId="33" applyFont="1" applyFill="1" applyBorder="1" applyAlignment="1">
      <alignment horizontal="center" vertical="center" wrapText="1" shrinkToFit="1"/>
    </xf>
    <xf numFmtId="0" fontId="42" fillId="0" borderId="67" xfId="33" applyNumberFormat="1" applyFont="1" applyFill="1" applyBorder="1" applyAlignment="1">
      <alignment horizontal="center" vertical="center" wrapText="1"/>
    </xf>
    <xf numFmtId="0" fontId="53" fillId="0" borderId="10" xfId="46" applyNumberFormat="1" applyFont="1" applyFill="1" applyBorder="1" applyAlignment="1">
      <alignment horizontal="center" vertical="center" wrapText="1"/>
    </xf>
    <xf numFmtId="0" fontId="53" fillId="0" borderId="10" xfId="46" applyFont="1" applyFill="1" applyBorder="1" applyAlignment="1">
      <alignment horizontal="center" vertical="center" wrapText="1"/>
    </xf>
    <xf numFmtId="180" fontId="53" fillId="0" borderId="10" xfId="46" applyNumberFormat="1" applyFont="1" applyFill="1" applyBorder="1" applyAlignment="1">
      <alignment horizontal="center" vertical="center" wrapText="1"/>
    </xf>
    <xf numFmtId="0" fontId="53" fillId="0" borderId="0" xfId="46" applyFont="1" applyFill="1" applyBorder="1" applyAlignment="1">
      <alignment horizontal="center" vertical="center" wrapText="1"/>
    </xf>
    <xf numFmtId="0" fontId="42" fillId="0" borderId="74" xfId="46" applyNumberFormat="1" applyFont="1" applyFill="1" applyBorder="1" applyAlignment="1">
      <alignment horizontal="center" vertical="center" wrapText="1"/>
    </xf>
    <xf numFmtId="180" fontId="42" fillId="0" borderId="10" xfId="46" quotePrefix="1" applyNumberFormat="1" applyFont="1" applyFill="1" applyBorder="1" applyAlignment="1">
      <alignment horizontal="center" vertical="center" wrapText="1"/>
    </xf>
    <xf numFmtId="0" fontId="51" fillId="0" borderId="58" xfId="33" applyNumberFormat="1" applyFont="1" applyFill="1" applyBorder="1" applyAlignment="1">
      <alignment horizontal="center" vertical="center" wrapText="1"/>
    </xf>
    <xf numFmtId="180" fontId="70" fillId="0" borderId="10" xfId="33" applyNumberFormat="1" applyFont="1" applyFill="1" applyBorder="1" applyAlignment="1">
      <alignment horizontal="center" vertical="center" wrapText="1"/>
    </xf>
    <xf numFmtId="0" fontId="42" fillId="0" borderId="17" xfId="33" quotePrefix="1" applyNumberFormat="1" applyFont="1" applyFill="1" applyBorder="1" applyAlignment="1">
      <alignment horizontal="center" vertical="center" wrapText="1"/>
    </xf>
    <xf numFmtId="0" fontId="51" fillId="0" borderId="68" xfId="33" quotePrefix="1" applyNumberFormat="1" applyFont="1" applyFill="1" applyBorder="1" applyAlignment="1">
      <alignment horizontal="center" vertical="center" wrapText="1"/>
    </xf>
    <xf numFmtId="0" fontId="42" fillId="0" borderId="13" xfId="33" applyNumberFormat="1" applyFont="1" applyFill="1" applyBorder="1" applyAlignment="1">
      <alignment horizontal="center" vertical="center" wrapText="1"/>
    </xf>
    <xf numFmtId="0" fontId="42" fillId="0" borderId="69" xfId="33" applyNumberFormat="1" applyFont="1" applyFill="1" applyBorder="1" applyAlignment="1">
      <alignment horizontal="center" vertical="center" wrapText="1"/>
    </xf>
    <xf numFmtId="41" fontId="51" fillId="0" borderId="10" xfId="33" applyFont="1" applyFill="1" applyBorder="1" applyAlignment="1">
      <alignment horizontal="center" vertical="center" wrapText="1"/>
    </xf>
    <xf numFmtId="180" fontId="51" fillId="0" borderId="10" xfId="33" applyNumberFormat="1" applyFont="1" applyFill="1" applyBorder="1" applyAlignment="1">
      <alignment horizontal="center" vertical="center" wrapText="1"/>
    </xf>
    <xf numFmtId="0" fontId="51" fillId="0" borderId="10" xfId="33" applyNumberFormat="1" applyFont="1" applyFill="1" applyBorder="1" applyAlignment="1">
      <alignment horizontal="center" vertical="center" wrapText="1"/>
    </xf>
    <xf numFmtId="0" fontId="42" fillId="0" borderId="10" xfId="0" applyNumberFormat="1" applyFont="1" applyFill="1" applyBorder="1" applyAlignment="1">
      <alignment horizontal="center" vertical="center" wrapText="1"/>
    </xf>
    <xf numFmtId="180" fontId="42" fillId="0" borderId="10" xfId="0" applyNumberFormat="1" applyFont="1" applyFill="1" applyBorder="1" applyAlignment="1">
      <alignment horizontal="center" vertical="center"/>
    </xf>
    <xf numFmtId="180" fontId="68" fillId="0" borderId="10" xfId="33" applyNumberFormat="1" applyFont="1" applyFill="1" applyBorder="1" applyAlignment="1">
      <alignment horizontal="center" vertical="center" wrapText="1"/>
    </xf>
    <xf numFmtId="180" fontId="42" fillId="0" borderId="10" xfId="33" quotePrefix="1" applyNumberFormat="1" applyFont="1" applyFill="1" applyBorder="1" applyAlignment="1">
      <alignment horizontal="center" vertical="center" wrapText="1"/>
    </xf>
    <xf numFmtId="176" fontId="42" fillId="0" borderId="10" xfId="33" applyNumberFormat="1" applyFont="1" applyFill="1" applyBorder="1" applyAlignment="1">
      <alignment horizontal="center" vertical="center" wrapText="1" shrinkToFit="1"/>
    </xf>
    <xf numFmtId="186" fontId="42" fillId="0" borderId="10" xfId="46" applyNumberFormat="1" applyFont="1" applyFill="1" applyBorder="1" applyAlignment="1">
      <alignment horizontal="center" vertical="center" wrapText="1"/>
    </xf>
    <xf numFmtId="0" fontId="42" fillId="0" borderId="10" xfId="46" applyFont="1" applyFill="1" applyBorder="1" applyAlignment="1">
      <alignment horizontal="center" vertical="center" wrapText="1" shrinkToFit="1"/>
    </xf>
    <xf numFmtId="186" fontId="42" fillId="0" borderId="10" xfId="33" applyNumberFormat="1" applyFont="1" applyFill="1" applyBorder="1" applyAlignment="1">
      <alignment horizontal="center" vertical="center" wrapText="1"/>
    </xf>
    <xf numFmtId="0" fontId="70" fillId="0" borderId="58" xfId="46" applyNumberFormat="1" applyFont="1" applyFill="1" applyBorder="1" applyAlignment="1">
      <alignment horizontal="center" vertical="center" wrapText="1"/>
    </xf>
    <xf numFmtId="0" fontId="51" fillId="0" borderId="58" xfId="46" quotePrefix="1" applyNumberFormat="1" applyFont="1" applyFill="1" applyBorder="1" applyAlignment="1">
      <alignment horizontal="center" vertical="center" wrapText="1"/>
    </xf>
    <xf numFmtId="177" fontId="42" fillId="0" borderId="10" xfId="33" applyNumberFormat="1" applyFont="1" applyFill="1" applyBorder="1" applyAlignment="1">
      <alignment horizontal="center" vertical="center"/>
    </xf>
    <xf numFmtId="180" fontId="42" fillId="0" borderId="10" xfId="19" applyNumberFormat="1" applyFont="1" applyFill="1" applyBorder="1" applyAlignment="1">
      <alignment horizontal="center" vertical="center" wrapText="1"/>
    </xf>
    <xf numFmtId="179" fontId="42" fillId="0" borderId="64" xfId="33" applyNumberFormat="1" applyFont="1" applyFill="1" applyBorder="1" applyAlignment="1">
      <alignment horizontal="center" vertical="center" wrapText="1"/>
    </xf>
    <xf numFmtId="0" fontId="53" fillId="0" borderId="58" xfId="33" applyNumberFormat="1" applyFont="1" applyFill="1" applyBorder="1" applyAlignment="1">
      <alignment horizontal="center" vertical="center" wrapText="1"/>
    </xf>
    <xf numFmtId="0" fontId="42" fillId="0" borderId="64" xfId="46" applyFont="1" applyFill="1" applyBorder="1" applyAlignment="1">
      <alignment horizontal="center" vertical="center" wrapText="1"/>
    </xf>
    <xf numFmtId="0" fontId="42" fillId="0" borderId="58" xfId="46" quotePrefix="1" applyNumberFormat="1" applyFont="1" applyFill="1" applyBorder="1" applyAlignment="1">
      <alignment horizontal="center" vertical="center" wrapText="1"/>
    </xf>
    <xf numFmtId="0" fontId="42" fillId="0" borderId="66" xfId="46" applyFont="1" applyFill="1" applyBorder="1" applyAlignment="1">
      <alignment horizontal="center" vertical="center" wrapText="1"/>
    </xf>
    <xf numFmtId="180" fontId="42" fillId="0" borderId="10" xfId="33" applyNumberFormat="1" applyFont="1" applyFill="1" applyBorder="1" applyAlignment="1">
      <alignment vertical="center" wrapText="1"/>
    </xf>
    <xf numFmtId="195" fontId="42" fillId="0" borderId="64" xfId="33" applyNumberFormat="1" applyFont="1" applyFill="1" applyBorder="1" applyAlignment="1">
      <alignment horizontal="center" vertical="center" wrapText="1"/>
    </xf>
    <xf numFmtId="195" fontId="42" fillId="0" borderId="10" xfId="33" applyNumberFormat="1" applyFont="1" applyFill="1" applyBorder="1" applyAlignment="1">
      <alignment horizontal="center" vertical="center" wrapText="1"/>
    </xf>
    <xf numFmtId="195" fontId="42" fillId="0" borderId="65" xfId="33" applyNumberFormat="1" applyFont="1" applyFill="1" applyBorder="1" applyAlignment="1">
      <alignment horizontal="center" vertical="center" wrapText="1"/>
    </xf>
    <xf numFmtId="182" fontId="42" fillId="0" borderId="10" xfId="33" applyNumberFormat="1" applyFont="1" applyFill="1" applyBorder="1" applyAlignment="1">
      <alignment horizontal="center" vertical="center" wrapText="1"/>
    </xf>
    <xf numFmtId="180" fontId="42" fillId="0" borderId="58" xfId="46" applyNumberFormat="1" applyFont="1" applyFill="1" applyBorder="1" applyAlignment="1">
      <alignment horizontal="center" vertical="center" wrapText="1"/>
    </xf>
    <xf numFmtId="0" fontId="42" fillId="0" borderId="10" xfId="0" applyFont="1" applyFill="1" applyBorder="1" applyAlignment="1">
      <alignment horizontal="center" vertical="center"/>
    </xf>
    <xf numFmtId="195" fontId="42" fillId="0" borderId="10" xfId="33" applyNumberFormat="1" applyFont="1" applyFill="1" applyBorder="1" applyAlignment="1">
      <alignment horizontal="center" vertical="center"/>
    </xf>
    <xf numFmtId="179" fontId="42" fillId="0" borderId="10" xfId="46" applyNumberFormat="1" applyFont="1" applyFill="1" applyBorder="1" applyAlignment="1">
      <alignment horizontal="center" vertical="center" wrapText="1"/>
    </xf>
    <xf numFmtId="0" fontId="51" fillId="0" borderId="10" xfId="33" applyNumberFormat="1" applyFont="1" applyFill="1" applyBorder="1" applyAlignment="1">
      <alignment horizontal="center" vertical="center" wrapText="1" shrinkToFit="1"/>
    </xf>
    <xf numFmtId="0" fontId="42" fillId="0" borderId="58" xfId="33" applyNumberFormat="1" applyFont="1" applyFill="1" applyBorder="1" applyAlignment="1">
      <alignment vertical="center" wrapText="1"/>
    </xf>
    <xf numFmtId="3" fontId="42" fillId="0" borderId="10" xfId="33" applyNumberFormat="1" applyFont="1" applyFill="1" applyBorder="1" applyAlignment="1">
      <alignment horizontal="center" vertical="center" wrapText="1"/>
    </xf>
    <xf numFmtId="180" fontId="68" fillId="0" borderId="10" xfId="33" applyNumberFormat="1" applyFont="1" applyFill="1" applyBorder="1" applyAlignment="1">
      <alignment horizontal="center" vertical="center" shrinkToFit="1"/>
    </xf>
    <xf numFmtId="0" fontId="42" fillId="0" borderId="69" xfId="33" applyNumberFormat="1" applyFont="1" applyFill="1" applyBorder="1" applyAlignment="1">
      <alignment vertical="center" wrapText="1"/>
    </xf>
    <xf numFmtId="0" fontId="42" fillId="0" borderId="58" xfId="29" quotePrefix="1" applyNumberFormat="1" applyFont="1" applyFill="1" applyBorder="1" applyAlignment="1">
      <alignment horizontal="center" vertical="center" wrapText="1"/>
    </xf>
    <xf numFmtId="0" fontId="42" fillId="0" borderId="58" xfId="29" applyNumberFormat="1" applyFont="1" applyFill="1" applyBorder="1" applyAlignment="1">
      <alignment horizontal="center" vertical="center" wrapText="1"/>
    </xf>
    <xf numFmtId="0" fontId="42" fillId="0" borderId="10" xfId="33" applyNumberFormat="1" applyFont="1" applyFill="1" applyBorder="1" applyAlignment="1">
      <alignment horizontal="right" vertical="center" wrapText="1"/>
    </xf>
    <xf numFmtId="0" fontId="42" fillId="0" borderId="68" xfId="33" applyNumberFormat="1" applyFont="1" applyFill="1" applyBorder="1" applyAlignment="1">
      <alignment horizontal="center" vertical="center" wrapText="1"/>
    </xf>
    <xf numFmtId="0" fontId="70" fillId="0" borderId="58" xfId="33" applyNumberFormat="1" applyFont="1" applyFill="1" applyBorder="1" applyAlignment="1">
      <alignment horizontal="center" vertical="center" wrapText="1"/>
    </xf>
    <xf numFmtId="0" fontId="42" fillId="0" borderId="76" xfId="46" applyFont="1" applyFill="1" applyBorder="1" applyAlignment="1">
      <alignment horizontal="center" vertical="center" wrapText="1"/>
    </xf>
    <xf numFmtId="177" fontId="42" fillId="0" borderId="77" xfId="46" applyNumberFormat="1" applyFont="1" applyFill="1" applyBorder="1" applyAlignment="1">
      <alignment horizontal="center" vertical="center" wrapText="1"/>
    </xf>
    <xf numFmtId="180" fontId="42" fillId="0" borderId="76" xfId="46" applyNumberFormat="1" applyFont="1" applyFill="1" applyBorder="1" applyAlignment="1">
      <alignment horizontal="center" vertical="center" wrapText="1"/>
    </xf>
    <xf numFmtId="0" fontId="42" fillId="0" borderId="76" xfId="46" applyNumberFormat="1" applyFont="1" applyFill="1" applyBorder="1" applyAlignment="1">
      <alignment horizontal="center" vertical="center" wrapText="1"/>
    </xf>
    <xf numFmtId="0" fontId="42" fillId="0" borderId="10" xfId="33" applyNumberFormat="1" applyFont="1" applyFill="1" applyBorder="1" applyAlignment="1">
      <alignment horizontal="center" vertical="center" wrapText="1" shrinkToFit="1"/>
    </xf>
    <xf numFmtId="0" fontId="42" fillId="0" borderId="10" xfId="46" quotePrefix="1" applyNumberFormat="1" applyFont="1" applyFill="1" applyBorder="1" applyAlignment="1">
      <alignment horizontal="center" vertical="center" wrapText="1"/>
    </xf>
    <xf numFmtId="0" fontId="42" fillId="0" borderId="65" xfId="33" applyNumberFormat="1" applyFont="1" applyFill="1" applyBorder="1" applyAlignment="1">
      <alignment horizontal="center" vertical="center" wrapText="1"/>
    </xf>
    <xf numFmtId="0" fontId="42" fillId="0" borderId="58" xfId="46" quotePrefix="1" applyFont="1" applyFill="1" applyBorder="1" applyAlignment="1">
      <alignment horizontal="center" vertical="center" wrapText="1"/>
    </xf>
    <xf numFmtId="0" fontId="42" fillId="0" borderId="10" xfId="52" applyNumberFormat="1" applyFont="1" applyFill="1" applyBorder="1" applyAlignment="1">
      <alignment horizontal="center" vertical="center" wrapText="1"/>
    </xf>
    <xf numFmtId="0" fontId="42" fillId="0" borderId="10" xfId="52" applyFont="1" applyFill="1" applyBorder="1" applyAlignment="1">
      <alignment horizontal="center" vertical="center" wrapText="1"/>
    </xf>
    <xf numFmtId="180" fontId="42" fillId="0" borderId="10" xfId="52" applyNumberFormat="1" applyFont="1" applyFill="1" applyBorder="1" applyAlignment="1">
      <alignment horizontal="center" vertical="center" wrapText="1"/>
    </xf>
    <xf numFmtId="0" fontId="42" fillId="0" borderId="58" xfId="52" applyNumberFormat="1" applyFont="1" applyFill="1" applyBorder="1" applyAlignment="1">
      <alignment horizontal="center" vertical="center" wrapText="1"/>
    </xf>
    <xf numFmtId="0" fontId="42" fillId="0" borderId="64" xfId="33" applyNumberFormat="1" applyFont="1" applyFill="1" applyBorder="1" applyAlignment="1">
      <alignment horizontal="center" vertical="center" wrapText="1"/>
    </xf>
    <xf numFmtId="0" fontId="42" fillId="0" borderId="70" xfId="46" applyFont="1" applyFill="1" applyBorder="1" applyAlignment="1">
      <alignment horizontal="center" vertical="center" wrapText="1"/>
    </xf>
    <xf numFmtId="0" fontId="42" fillId="0" borderId="71" xfId="46" applyNumberFormat="1" applyFont="1" applyFill="1" applyBorder="1" applyAlignment="1">
      <alignment horizontal="center" vertical="center" wrapText="1"/>
    </xf>
    <xf numFmtId="0" fontId="42" fillId="0" borderId="71" xfId="46" applyFont="1" applyFill="1" applyBorder="1" applyAlignment="1">
      <alignment horizontal="center" vertical="center" wrapText="1"/>
    </xf>
    <xf numFmtId="177" fontId="42" fillId="0" borderId="71" xfId="46" applyNumberFormat="1" applyFont="1" applyFill="1" applyBorder="1" applyAlignment="1">
      <alignment horizontal="center" vertical="center" wrapText="1"/>
    </xf>
    <xf numFmtId="180" fontId="42" fillId="0" borderId="71" xfId="46" applyNumberFormat="1" applyFont="1" applyFill="1" applyBorder="1" applyAlignment="1">
      <alignment horizontal="center" vertical="center" wrapText="1"/>
    </xf>
    <xf numFmtId="0" fontId="50" fillId="28" borderId="10" xfId="33" applyNumberFormat="1" applyFont="1" applyFill="1" applyBorder="1" applyAlignment="1">
      <alignment horizontal="center" vertical="center" wrapText="1"/>
    </xf>
    <xf numFmtId="0" fontId="50" fillId="28" borderId="10" xfId="46" applyNumberFormat="1" applyFont="1" applyFill="1" applyBorder="1" applyAlignment="1">
      <alignment horizontal="center" vertical="center" wrapText="1"/>
    </xf>
    <xf numFmtId="0" fontId="56" fillId="0" borderId="17" xfId="33" applyNumberFormat="1" applyFont="1" applyFill="1" applyBorder="1" applyAlignment="1">
      <alignment horizontal="center" vertical="center" wrapText="1"/>
    </xf>
    <xf numFmtId="191" fontId="56" fillId="0" borderId="10" xfId="33" applyNumberFormat="1" applyFont="1" applyFill="1" applyBorder="1" applyAlignment="1">
      <alignment horizontal="center" vertical="center" wrapText="1"/>
    </xf>
    <xf numFmtId="180" fontId="71" fillId="0" borderId="10" xfId="33" applyNumberFormat="1" applyFont="1" applyFill="1" applyBorder="1" applyAlignment="1">
      <alignment horizontal="center" vertical="center" wrapText="1"/>
    </xf>
    <xf numFmtId="0" fontId="56" fillId="0" borderId="21" xfId="33" applyNumberFormat="1" applyFont="1" applyFill="1" applyBorder="1" applyAlignment="1">
      <alignment horizontal="center" vertical="center" wrapText="1"/>
    </xf>
    <xf numFmtId="41" fontId="56" fillId="0" borderId="10" xfId="33" applyFont="1" applyFill="1" applyBorder="1" applyAlignment="1">
      <alignment horizontal="right" vertical="center" wrapText="1"/>
    </xf>
    <xf numFmtId="180" fontId="56" fillId="0" borderId="10" xfId="33" applyNumberFormat="1" applyFont="1" applyFill="1" applyBorder="1" applyAlignment="1">
      <alignment horizontal="right" vertical="center" wrapText="1"/>
    </xf>
    <xf numFmtId="0" fontId="56" fillId="0" borderId="10" xfId="46" applyFont="1" applyFill="1" applyBorder="1" applyAlignment="1">
      <alignment wrapText="1"/>
    </xf>
    <xf numFmtId="41" fontId="56" fillId="0" borderId="10" xfId="33" applyNumberFormat="1" applyFont="1" applyFill="1" applyBorder="1" applyAlignment="1">
      <alignment horizontal="right" vertical="center" wrapText="1"/>
    </xf>
    <xf numFmtId="41" fontId="56" fillId="0" borderId="10" xfId="33" applyNumberFormat="1" applyFont="1" applyFill="1" applyBorder="1" applyAlignment="1">
      <alignment horizontal="center" vertical="center" wrapText="1"/>
    </xf>
    <xf numFmtId="41" fontId="56" fillId="0" borderId="10" xfId="33" applyNumberFormat="1" applyFont="1" applyFill="1" applyBorder="1" applyAlignment="1">
      <alignment horizontal="left" vertical="center" wrapText="1"/>
    </xf>
    <xf numFmtId="0" fontId="56" fillId="0" borderId="10" xfId="46" applyFont="1" applyFill="1" applyBorder="1" applyAlignment="1">
      <alignment vertical="center"/>
    </xf>
    <xf numFmtId="179" fontId="56" fillId="0" borderId="17" xfId="33" applyNumberFormat="1" applyFont="1" applyFill="1" applyBorder="1" applyAlignment="1">
      <alignment horizontal="center" vertical="center" wrapText="1"/>
    </xf>
    <xf numFmtId="0" fontId="56" fillId="0" borderId="10" xfId="46" applyNumberFormat="1" applyFont="1" applyFill="1" applyBorder="1" applyAlignment="1">
      <alignment horizontal="center" vertical="center" wrapText="1"/>
    </xf>
    <xf numFmtId="179" fontId="56" fillId="0" borderId="16" xfId="33" applyNumberFormat="1" applyFont="1" applyFill="1" applyBorder="1" applyAlignment="1">
      <alignment horizontal="center" vertical="center" wrapText="1"/>
    </xf>
    <xf numFmtId="179" fontId="56" fillId="0" borderId="13" xfId="33" applyNumberFormat="1" applyFont="1" applyFill="1" applyBorder="1" applyAlignment="1">
      <alignment horizontal="center" vertical="center" wrapText="1"/>
    </xf>
    <xf numFmtId="41" fontId="56" fillId="0" borderId="10" xfId="33" applyFont="1" applyFill="1" applyBorder="1" applyAlignment="1">
      <alignment horizontal="right" vertical="center" wrapText="1" shrinkToFit="1"/>
    </xf>
    <xf numFmtId="41" fontId="42" fillId="0" borderId="10" xfId="33" applyFont="1" applyFill="1" applyBorder="1" applyAlignment="1">
      <alignment horizontal="right" vertical="center" wrapText="1" shrinkToFit="1"/>
    </xf>
    <xf numFmtId="180" fontId="42" fillId="0" borderId="10" xfId="33" applyNumberFormat="1" applyFont="1" applyFill="1" applyBorder="1" applyAlignment="1">
      <alignment horizontal="right" vertical="center" wrapText="1"/>
    </xf>
    <xf numFmtId="177" fontId="42" fillId="0" borderId="0" xfId="46" applyNumberFormat="1" applyFont="1" applyFill="1" applyAlignment="1">
      <alignment wrapText="1"/>
    </xf>
    <xf numFmtId="0" fontId="66" fillId="0" borderId="0" xfId="46" applyFont="1" applyFill="1" applyAlignment="1">
      <alignment vertical="top"/>
    </xf>
    <xf numFmtId="180" fontId="66" fillId="0" borderId="0" xfId="46" applyNumberFormat="1" applyFont="1" applyFill="1" applyAlignment="1">
      <alignment horizontal="center" vertical="top"/>
    </xf>
    <xf numFmtId="180" fontId="73" fillId="0" borderId="0" xfId="46" applyNumberFormat="1" applyFont="1" applyFill="1" applyAlignment="1">
      <alignment vertical="top"/>
    </xf>
    <xf numFmtId="180" fontId="56" fillId="0" borderId="10" xfId="46" applyNumberFormat="1" applyFont="1" applyFill="1" applyBorder="1" applyAlignment="1">
      <alignment vertical="center"/>
    </xf>
    <xf numFmtId="41" fontId="56" fillId="0" borderId="17" xfId="33" applyFont="1" applyFill="1" applyBorder="1" applyAlignment="1">
      <alignment horizontal="center" vertical="center"/>
    </xf>
    <xf numFmtId="0" fontId="56" fillId="0" borderId="17" xfId="33" applyNumberFormat="1" applyFont="1" applyFill="1" applyBorder="1" applyAlignment="1">
      <alignment horizontal="center" vertical="center"/>
    </xf>
    <xf numFmtId="0" fontId="56" fillId="0" borderId="10" xfId="46" applyNumberFormat="1" applyFont="1" applyFill="1" applyBorder="1" applyAlignment="1">
      <alignment horizontal="center" vertical="center"/>
    </xf>
    <xf numFmtId="180" fontId="56" fillId="0" borderId="13" xfId="46" applyNumberFormat="1" applyFont="1" applyFill="1" applyBorder="1" applyAlignment="1">
      <alignment vertical="center"/>
    </xf>
    <xf numFmtId="0" fontId="65" fillId="0" borderId="10" xfId="54" applyNumberFormat="1" applyFont="1" applyFill="1" applyBorder="1" applyAlignment="1" applyProtection="1">
      <alignment horizontal="center" vertical="center"/>
    </xf>
    <xf numFmtId="41" fontId="75" fillId="0" borderId="10" xfId="33" applyFont="1" applyFill="1" applyBorder="1" applyAlignment="1">
      <alignment horizontal="center" vertical="center" wrapText="1"/>
    </xf>
    <xf numFmtId="180" fontId="56" fillId="0" borderId="10" xfId="46" applyNumberFormat="1" applyFont="1" applyFill="1" applyBorder="1" applyAlignment="1">
      <alignment horizontal="center"/>
    </xf>
    <xf numFmtId="41" fontId="56" fillId="0" borderId="17" xfId="33" applyNumberFormat="1" applyFont="1" applyFill="1" applyBorder="1" applyAlignment="1">
      <alignment horizontal="center" vertical="center"/>
    </xf>
    <xf numFmtId="41" fontId="56" fillId="0" borderId="10" xfId="33" applyNumberFormat="1" applyFont="1" applyFill="1" applyBorder="1" applyAlignment="1">
      <alignment horizontal="center" vertical="center"/>
    </xf>
    <xf numFmtId="41" fontId="56" fillId="0" borderId="10" xfId="55" applyNumberFormat="1" applyFont="1" applyFill="1" applyBorder="1" applyAlignment="1" applyProtection="1">
      <alignment horizontal="center" vertical="center"/>
    </xf>
    <xf numFmtId="41" fontId="56" fillId="0" borderId="16" xfId="33" applyNumberFormat="1" applyFont="1" applyFill="1" applyBorder="1" applyAlignment="1">
      <alignment horizontal="center" vertical="center"/>
    </xf>
    <xf numFmtId="0" fontId="56" fillId="0" borderId="10" xfId="55" applyNumberFormat="1" applyFont="1" applyFill="1" applyBorder="1" applyAlignment="1" applyProtection="1">
      <alignment horizontal="center" vertical="center"/>
    </xf>
    <xf numFmtId="0" fontId="56" fillId="0" borderId="13" xfId="46" applyNumberFormat="1" applyFont="1" applyFill="1" applyBorder="1"/>
    <xf numFmtId="41" fontId="65" fillId="0" borderId="10" xfId="54" applyNumberFormat="1" applyFont="1" applyFill="1" applyBorder="1" applyAlignment="1" applyProtection="1">
      <alignment horizontal="center" vertical="center"/>
    </xf>
    <xf numFmtId="0" fontId="56" fillId="0" borderId="10" xfId="54" applyNumberFormat="1" applyFont="1" applyFill="1" applyBorder="1" applyAlignment="1" applyProtection="1">
      <alignment horizontal="center" vertical="center"/>
    </xf>
    <xf numFmtId="0" fontId="56" fillId="0" borderId="13" xfId="46" applyFont="1" applyFill="1" applyBorder="1"/>
    <xf numFmtId="180" fontId="56" fillId="0" borderId="10" xfId="33" applyNumberFormat="1" applyFont="1" applyFill="1" applyBorder="1" applyAlignment="1">
      <alignment horizontal="center" vertical="center" shrinkToFit="1"/>
    </xf>
    <xf numFmtId="41" fontId="56" fillId="0" borderId="13" xfId="33" applyFont="1" applyFill="1" applyBorder="1" applyAlignment="1">
      <alignment horizontal="center" vertical="center"/>
    </xf>
    <xf numFmtId="41" fontId="56" fillId="0" borderId="16" xfId="33" applyFont="1" applyFill="1" applyBorder="1" applyAlignment="1">
      <alignment horizontal="center" vertical="center" wrapText="1"/>
    </xf>
    <xf numFmtId="180" fontId="66" fillId="0" borderId="10" xfId="33" applyNumberFormat="1" applyFont="1" applyFill="1" applyBorder="1" applyAlignment="1">
      <alignment horizontal="center" vertical="center" shrinkToFit="1"/>
    </xf>
    <xf numFmtId="41" fontId="66" fillId="0" borderId="10" xfId="33" applyFont="1" applyFill="1" applyBorder="1" applyAlignment="1">
      <alignment horizontal="center" vertical="center"/>
    </xf>
    <xf numFmtId="41" fontId="66" fillId="0" borderId="10" xfId="33" applyFont="1" applyFill="1" applyBorder="1" applyAlignment="1">
      <alignment horizontal="center" vertical="center" wrapText="1"/>
    </xf>
    <xf numFmtId="41" fontId="56" fillId="0" borderId="17" xfId="33" applyFont="1" applyFill="1" applyBorder="1" applyAlignment="1">
      <alignment horizontal="center" vertical="center" wrapText="1"/>
    </xf>
    <xf numFmtId="0" fontId="56" fillId="0" borderId="17" xfId="46" applyFont="1" applyFill="1" applyBorder="1" applyAlignment="1">
      <alignment horizontal="center" vertical="center"/>
    </xf>
    <xf numFmtId="0" fontId="56" fillId="0" borderId="16" xfId="46" applyFont="1" applyFill="1" applyBorder="1" applyAlignment="1">
      <alignment horizontal="center" vertical="center"/>
    </xf>
    <xf numFmtId="0" fontId="56" fillId="0" borderId="10" xfId="33" applyNumberFormat="1" applyFont="1" applyFill="1" applyBorder="1" applyAlignment="1">
      <alignment horizontal="center" vertical="center" shrinkToFit="1"/>
    </xf>
    <xf numFmtId="0" fontId="56" fillId="0" borderId="10" xfId="50" applyFont="1" applyFill="1" applyBorder="1"/>
    <xf numFmtId="0" fontId="56" fillId="0" borderId="10" xfId="50" applyFont="1" applyFill="1" applyBorder="1" applyAlignment="1">
      <alignment horizontal="center" vertical="center" wrapText="1"/>
    </xf>
    <xf numFmtId="0" fontId="56" fillId="0" borderId="16" xfId="33" applyNumberFormat="1" applyFont="1" applyFill="1" applyBorder="1" applyAlignment="1">
      <alignment horizontal="center" vertical="center"/>
    </xf>
    <xf numFmtId="0" fontId="65" fillId="0" borderId="16" xfId="54" applyNumberFormat="1" applyFont="1" applyFill="1" applyBorder="1" applyAlignment="1" applyProtection="1">
      <alignment horizontal="center" vertical="center"/>
    </xf>
    <xf numFmtId="180" fontId="56" fillId="0" borderId="16" xfId="33" applyNumberFormat="1" applyFont="1" applyFill="1" applyBorder="1" applyAlignment="1">
      <alignment horizontal="center" vertical="center"/>
    </xf>
    <xf numFmtId="177" fontId="56" fillId="0" borderId="10" xfId="46" applyNumberFormat="1" applyFont="1" applyFill="1" applyBorder="1" applyAlignment="1">
      <alignment horizontal="center" vertical="center" wrapText="1"/>
    </xf>
    <xf numFmtId="0" fontId="56" fillId="0" borderId="10" xfId="33" applyNumberFormat="1" applyFont="1" applyFill="1" applyBorder="1" applyAlignment="1">
      <alignment horizontal="center" vertical="center" wrapText="1" shrinkToFit="1"/>
    </xf>
    <xf numFmtId="0" fontId="56" fillId="0" borderId="13" xfId="46" applyFont="1" applyFill="1" applyBorder="1" applyAlignment="1">
      <alignment horizontal="center" vertical="center"/>
    </xf>
    <xf numFmtId="0" fontId="75" fillId="0" borderId="10" xfId="33" applyNumberFormat="1" applyFont="1" applyFill="1" applyBorder="1" applyAlignment="1">
      <alignment horizontal="center" vertical="center" wrapText="1"/>
    </xf>
    <xf numFmtId="0" fontId="76" fillId="0" borderId="10" xfId="33" applyNumberFormat="1" applyFont="1" applyFill="1" applyBorder="1" applyAlignment="1">
      <alignment horizontal="center" vertical="center" wrapText="1"/>
    </xf>
    <xf numFmtId="176" fontId="56" fillId="0" borderId="10" xfId="33" applyNumberFormat="1" applyFont="1" applyFill="1" applyBorder="1" applyAlignment="1">
      <alignment horizontal="center" vertical="center"/>
    </xf>
    <xf numFmtId="41" fontId="56" fillId="0" borderId="10" xfId="33" applyFont="1" applyFill="1" applyBorder="1" applyAlignment="1">
      <alignment vertical="center"/>
    </xf>
    <xf numFmtId="194" fontId="56" fillId="0" borderId="10" xfId="33" applyNumberFormat="1" applyFont="1" applyFill="1" applyBorder="1" applyAlignment="1">
      <alignment horizontal="center" vertical="center" wrapText="1"/>
    </xf>
    <xf numFmtId="0" fontId="56" fillId="0" borderId="13" xfId="46" applyNumberFormat="1" applyFont="1" applyFill="1" applyBorder="1" applyAlignment="1">
      <alignment horizontal="center" vertical="center"/>
    </xf>
    <xf numFmtId="41" fontId="71" fillId="0" borderId="13" xfId="33" applyFont="1" applyFill="1" applyBorder="1" applyAlignment="1">
      <alignment horizontal="center" vertical="center"/>
    </xf>
    <xf numFmtId="41" fontId="56" fillId="0" borderId="10" xfId="33" applyFont="1" applyFill="1" applyBorder="1" applyAlignment="1">
      <alignment horizontal="center" vertical="center" wrapText="1" shrinkToFit="1"/>
    </xf>
    <xf numFmtId="195" fontId="56" fillId="0" borderId="17" xfId="33" applyNumberFormat="1" applyFont="1" applyFill="1" applyBorder="1" applyAlignment="1">
      <alignment horizontal="center" vertical="center"/>
    </xf>
    <xf numFmtId="195" fontId="56" fillId="0" borderId="10" xfId="33" applyNumberFormat="1" applyFont="1" applyFill="1" applyBorder="1" applyAlignment="1">
      <alignment horizontal="center" vertical="center" wrapText="1"/>
    </xf>
    <xf numFmtId="195" fontId="56" fillId="0" borderId="10" xfId="33" applyNumberFormat="1" applyFont="1" applyFill="1" applyBorder="1" applyAlignment="1">
      <alignment horizontal="center" vertical="center"/>
    </xf>
    <xf numFmtId="195" fontId="65" fillId="0" borderId="10" xfId="54" applyNumberFormat="1" applyFont="1" applyFill="1" applyBorder="1" applyAlignment="1" applyProtection="1">
      <alignment horizontal="center" vertical="center"/>
    </xf>
    <xf numFmtId="195" fontId="56" fillId="0" borderId="16" xfId="33" applyNumberFormat="1" applyFont="1" applyFill="1" applyBorder="1" applyAlignment="1">
      <alignment horizontal="center" vertical="center"/>
    </xf>
    <xf numFmtId="0" fontId="56" fillId="0" borderId="10" xfId="46" quotePrefix="1" applyFont="1" applyFill="1" applyBorder="1" applyAlignment="1">
      <alignment horizontal="center" vertical="center" wrapText="1"/>
    </xf>
    <xf numFmtId="0" fontId="71" fillId="0" borderId="10" xfId="46" quotePrefix="1" applyFont="1" applyFill="1" applyBorder="1" applyAlignment="1">
      <alignment horizontal="center" vertical="center" wrapText="1"/>
    </xf>
    <xf numFmtId="41" fontId="56" fillId="0" borderId="10" xfId="33" applyFont="1" applyFill="1" applyBorder="1" applyAlignment="1">
      <alignment horizontal="center" vertical="center" shrinkToFit="1"/>
    </xf>
    <xf numFmtId="0" fontId="56" fillId="0" borderId="10" xfId="46" applyNumberFormat="1" applyFont="1" applyFill="1" applyBorder="1" applyAlignment="1">
      <alignment horizontal="center"/>
    </xf>
    <xf numFmtId="0" fontId="65" fillId="0" borderId="10" xfId="54" applyFont="1" applyFill="1" applyBorder="1" applyAlignment="1" applyProtection="1">
      <alignment horizontal="center" vertical="center"/>
    </xf>
    <xf numFmtId="179" fontId="56" fillId="0" borderId="10" xfId="46" applyNumberFormat="1" applyFont="1" applyFill="1" applyBorder="1" applyAlignment="1">
      <alignment horizontal="center" vertical="center"/>
    </xf>
    <xf numFmtId="0" fontId="66" fillId="0" borderId="20" xfId="46" applyFont="1" applyFill="1" applyBorder="1"/>
    <xf numFmtId="177" fontId="66" fillId="0" borderId="20" xfId="46" applyNumberFormat="1" applyFont="1" applyFill="1" applyBorder="1" applyAlignment="1">
      <alignment horizontal="center" vertical="center" wrapText="1"/>
    </xf>
    <xf numFmtId="180" fontId="66" fillId="0" borderId="20" xfId="46" applyNumberFormat="1" applyFont="1" applyFill="1" applyBorder="1" applyAlignment="1">
      <alignment horizontal="center" vertical="center"/>
    </xf>
    <xf numFmtId="180" fontId="66" fillId="0" borderId="10" xfId="46" applyNumberFormat="1" applyFont="1" applyFill="1" applyBorder="1" applyAlignment="1">
      <alignment horizontal="center" vertical="center"/>
    </xf>
    <xf numFmtId="0" fontId="66" fillId="0" borderId="10" xfId="46" applyFont="1" applyFill="1" applyBorder="1" applyAlignment="1">
      <alignment horizontal="center" vertical="center"/>
    </xf>
    <xf numFmtId="180" fontId="66" fillId="0" borderId="10" xfId="46" applyNumberFormat="1" applyFont="1" applyFill="1" applyBorder="1" applyAlignment="1"/>
    <xf numFmtId="0" fontId="66" fillId="0" borderId="10" xfId="46" applyFont="1" applyFill="1" applyBorder="1"/>
    <xf numFmtId="0" fontId="66" fillId="0" borderId="10" xfId="46" applyNumberFormat="1" applyFont="1" applyFill="1" applyBorder="1" applyAlignment="1">
      <alignment horizontal="center" vertical="center"/>
    </xf>
    <xf numFmtId="180" fontId="66" fillId="0" borderId="10" xfId="46" applyNumberFormat="1" applyFont="1" applyFill="1" applyBorder="1" applyAlignment="1">
      <alignment horizontal="center"/>
    </xf>
    <xf numFmtId="0" fontId="66" fillId="0" borderId="0" xfId="46" applyFont="1" applyFill="1" applyAlignment="1">
      <alignment wrapText="1"/>
    </xf>
    <xf numFmtId="177" fontId="66" fillId="0" borderId="0" xfId="46" applyNumberFormat="1" applyFont="1" applyFill="1" applyAlignment="1">
      <alignment wrapText="1"/>
    </xf>
    <xf numFmtId="180" fontId="66" fillId="0" borderId="0" xfId="46" applyNumberFormat="1" applyFont="1" applyFill="1" applyAlignment="1">
      <alignment horizontal="center"/>
    </xf>
    <xf numFmtId="180" fontId="66" fillId="0" borderId="0" xfId="46" applyNumberFormat="1" applyFont="1" applyFill="1" applyAlignment="1"/>
    <xf numFmtId="0" fontId="66" fillId="0" borderId="0" xfId="46" applyNumberFormat="1" applyFont="1" applyFill="1"/>
    <xf numFmtId="180" fontId="66" fillId="0" borderId="10" xfId="46" applyNumberFormat="1" applyFont="1" applyFill="1" applyBorder="1" applyAlignment="1">
      <alignment horizontal="center" vertical="center" wrapText="1"/>
    </xf>
    <xf numFmtId="180" fontId="66" fillId="0" borderId="13" xfId="46" applyNumberFormat="1" applyFont="1" applyFill="1" applyBorder="1" applyAlignment="1">
      <alignment horizontal="center" vertical="center"/>
    </xf>
    <xf numFmtId="41" fontId="66" fillId="0" borderId="13" xfId="33" applyFont="1" applyFill="1" applyBorder="1" applyAlignment="1">
      <alignment horizontal="center" vertical="center" wrapText="1"/>
    </xf>
    <xf numFmtId="180" fontId="66" fillId="0" borderId="13" xfId="33" applyNumberFormat="1" applyFont="1" applyFill="1" applyBorder="1" applyAlignment="1">
      <alignment horizontal="center" vertical="center" wrapText="1"/>
    </xf>
    <xf numFmtId="0" fontId="66" fillId="0" borderId="10" xfId="46" applyFont="1" applyFill="1" applyBorder="1" applyAlignment="1">
      <alignment horizontal="center" vertical="center" wrapText="1"/>
    </xf>
    <xf numFmtId="179" fontId="65" fillId="0" borderId="10" xfId="54" applyNumberFormat="1" applyFont="1" applyFill="1" applyBorder="1" applyAlignment="1" applyProtection="1">
      <alignment horizontal="center" vertical="center"/>
    </xf>
    <xf numFmtId="0" fontId="66" fillId="0" borderId="11" xfId="46" applyFont="1" applyFill="1" applyBorder="1"/>
    <xf numFmtId="0" fontId="66" fillId="0" borderId="0" xfId="46" applyFont="1" applyFill="1" applyBorder="1"/>
    <xf numFmtId="191" fontId="42" fillId="0" borderId="13" xfId="33" applyNumberFormat="1" applyFont="1" applyFill="1" applyBorder="1" applyAlignment="1">
      <alignment horizontal="center" vertical="center" wrapText="1"/>
    </xf>
    <xf numFmtId="0" fontId="42" fillId="0" borderId="13" xfId="46" applyFont="1" applyFill="1" applyBorder="1" applyAlignment="1">
      <alignment horizontal="center" vertical="center" wrapText="1"/>
    </xf>
    <xf numFmtId="41" fontId="42" fillId="0" borderId="10" xfId="33" applyFont="1" applyFill="1" applyBorder="1" applyAlignment="1">
      <alignment horizontal="left" vertical="center" wrapText="1"/>
    </xf>
    <xf numFmtId="41" fontId="77" fillId="0" borderId="10" xfId="33" applyFont="1" applyFill="1" applyBorder="1" applyAlignment="1">
      <alignment horizontal="center" vertical="center" wrapText="1"/>
    </xf>
    <xf numFmtId="38" fontId="42" fillId="0" borderId="10" xfId="29" applyNumberFormat="1" applyFont="1" applyFill="1" applyBorder="1" applyAlignment="1">
      <alignment horizontal="center" vertical="center" wrapText="1"/>
    </xf>
    <xf numFmtId="40" fontId="42" fillId="0" borderId="10" xfId="33" applyNumberFormat="1" applyFont="1" applyFill="1" applyBorder="1" applyAlignment="1">
      <alignment horizontal="center" vertical="center" wrapText="1"/>
    </xf>
    <xf numFmtId="38" fontId="42" fillId="0" borderId="10" xfId="33" quotePrefix="1" applyNumberFormat="1" applyFont="1" applyFill="1" applyBorder="1" applyAlignment="1">
      <alignment horizontal="center" vertical="center" wrapText="1"/>
    </xf>
    <xf numFmtId="49" fontId="43" fillId="0" borderId="10" xfId="54" applyNumberFormat="1" applyFont="1" applyFill="1" applyBorder="1" applyAlignment="1" applyProtection="1">
      <alignment horizontal="center" vertical="center" wrapText="1"/>
    </xf>
    <xf numFmtId="49" fontId="42" fillId="0" borderId="10" xfId="33" quotePrefix="1" applyNumberFormat="1" applyFont="1" applyFill="1" applyBorder="1" applyAlignment="1">
      <alignment horizontal="center" vertical="center" wrapText="1"/>
    </xf>
    <xf numFmtId="0" fontId="42" fillId="0" borderId="10" xfId="46" quotePrefix="1" applyFont="1" applyFill="1" applyBorder="1" applyAlignment="1">
      <alignment horizontal="center" vertical="center" wrapText="1"/>
    </xf>
    <xf numFmtId="0" fontId="43" fillId="0" borderId="10" xfId="54" applyNumberFormat="1" applyFont="1" applyFill="1" applyBorder="1" applyAlignment="1" applyProtection="1">
      <alignment horizontal="center" vertical="center" wrapText="1"/>
    </xf>
    <xf numFmtId="0" fontId="42" fillId="0" borderId="21" xfId="46" applyFont="1" applyFill="1" applyBorder="1" applyAlignment="1">
      <alignment horizontal="center" vertical="center" wrapText="1"/>
    </xf>
    <xf numFmtId="41" fontId="42" fillId="0" borderId="17" xfId="33" applyNumberFormat="1" applyFont="1" applyFill="1" applyBorder="1" applyAlignment="1" applyProtection="1">
      <alignment horizontal="center" vertical="center" wrapText="1"/>
    </xf>
    <xf numFmtId="41" fontId="52" fillId="0" borderId="10" xfId="55" applyNumberFormat="1" applyFont="1" applyFill="1" applyBorder="1" applyAlignment="1" applyProtection="1">
      <alignment horizontal="center" vertical="center" wrapText="1"/>
    </xf>
    <xf numFmtId="41" fontId="42" fillId="0" borderId="16" xfId="33" applyNumberFormat="1" applyFont="1" applyFill="1" applyBorder="1" applyAlignment="1" applyProtection="1">
      <alignment horizontal="center" vertical="center" wrapText="1"/>
    </xf>
    <xf numFmtId="41" fontId="78" fillId="0" borderId="10" xfId="33" applyNumberFormat="1" applyFont="1" applyFill="1" applyBorder="1" applyAlignment="1">
      <alignment horizontal="center" vertical="center" wrapText="1"/>
    </xf>
    <xf numFmtId="0" fontId="42" fillId="0" borderId="21" xfId="0" applyNumberFormat="1" applyFont="1" applyFill="1" applyBorder="1" applyAlignment="1">
      <alignment horizontal="center" vertical="center"/>
    </xf>
    <xf numFmtId="0" fontId="42" fillId="0" borderId="10" xfId="0" applyNumberFormat="1" applyFont="1" applyFill="1" applyBorder="1" applyAlignment="1">
      <alignment horizontal="center" vertical="center"/>
    </xf>
    <xf numFmtId="3" fontId="42" fillId="0" borderId="10" xfId="0" applyNumberFormat="1" applyFont="1" applyFill="1" applyBorder="1" applyAlignment="1">
      <alignment horizontal="center" vertical="center"/>
    </xf>
    <xf numFmtId="41" fontId="42" fillId="0" borderId="10" xfId="33" quotePrefix="1" applyNumberFormat="1" applyFont="1" applyFill="1" applyBorder="1" applyAlignment="1">
      <alignment horizontal="center" vertical="center" wrapText="1"/>
    </xf>
    <xf numFmtId="0" fontId="42" fillId="0" borderId="16" xfId="46" applyNumberFormat="1" applyFont="1" applyFill="1" applyBorder="1" applyAlignment="1" applyProtection="1">
      <alignment wrapText="1"/>
    </xf>
    <xf numFmtId="0" fontId="42" fillId="0" borderId="21" xfId="46" applyNumberFormat="1" applyFont="1" applyFill="1" applyBorder="1" applyAlignment="1" applyProtection="1">
      <alignment horizontal="center" vertical="center" wrapText="1"/>
    </xf>
    <xf numFmtId="0" fontId="42" fillId="0" borderId="10" xfId="46" applyNumberFormat="1" applyFont="1" applyFill="1" applyBorder="1" applyAlignment="1" applyProtection="1">
      <alignment horizontal="center" vertical="center" wrapText="1"/>
    </xf>
    <xf numFmtId="180" fontId="42" fillId="0" borderId="10" xfId="46" applyNumberFormat="1" applyFont="1" applyFill="1" applyBorder="1" applyAlignment="1" applyProtection="1">
      <alignment horizontal="center" vertical="center" wrapText="1"/>
    </xf>
    <xf numFmtId="0" fontId="42" fillId="0" borderId="22" xfId="33" applyNumberFormat="1" applyFont="1" applyFill="1" applyBorder="1" applyAlignment="1">
      <alignment horizontal="center" vertical="center" wrapText="1"/>
    </xf>
    <xf numFmtId="0" fontId="42" fillId="0" borderId="16" xfId="46" applyFont="1" applyFill="1" applyBorder="1" applyAlignment="1">
      <alignment vertical="center" wrapText="1"/>
    </xf>
    <xf numFmtId="180" fontId="42" fillId="0" borderId="10" xfId="46" applyNumberFormat="1" applyFont="1" applyFill="1" applyBorder="1" applyAlignment="1">
      <alignment vertical="center" wrapText="1"/>
    </xf>
    <xf numFmtId="180" fontId="42" fillId="0" borderId="10" xfId="33" applyNumberFormat="1" applyFont="1" applyFill="1" applyBorder="1" applyAlignment="1">
      <alignment horizontal="center" vertical="center" shrinkToFit="1"/>
    </xf>
    <xf numFmtId="0" fontId="42" fillId="0" borderId="17" xfId="46" applyFont="1" applyFill="1" applyBorder="1" applyAlignment="1">
      <alignment horizontal="center" vertical="center" wrapText="1"/>
    </xf>
    <xf numFmtId="0" fontId="42" fillId="0" borderId="24" xfId="33" applyNumberFormat="1" applyFont="1" applyFill="1" applyBorder="1" applyAlignment="1">
      <alignment horizontal="center" vertical="center" wrapText="1"/>
    </xf>
    <xf numFmtId="41" fontId="42" fillId="0" borderId="19" xfId="33" applyFont="1" applyFill="1" applyBorder="1" applyAlignment="1">
      <alignment horizontal="center" vertical="center" wrapText="1"/>
    </xf>
    <xf numFmtId="0" fontId="42" fillId="0" borderId="19" xfId="33" applyNumberFormat="1" applyFont="1" applyFill="1" applyBorder="1" applyAlignment="1">
      <alignment horizontal="center" vertical="center" wrapText="1"/>
    </xf>
    <xf numFmtId="0" fontId="42" fillId="0" borderId="19" xfId="46" applyFont="1" applyFill="1" applyBorder="1" applyAlignment="1">
      <alignment horizontal="center" vertical="center" wrapText="1"/>
    </xf>
    <xf numFmtId="180" fontId="42" fillId="0" borderId="19" xfId="33" applyNumberFormat="1" applyFont="1" applyFill="1" applyBorder="1" applyAlignment="1">
      <alignment horizontal="center" vertical="center" wrapText="1"/>
    </xf>
    <xf numFmtId="0" fontId="42" fillId="0" borderId="19" xfId="46" applyFont="1" applyFill="1" applyBorder="1" applyAlignment="1">
      <alignment wrapText="1"/>
    </xf>
    <xf numFmtId="0" fontId="70" fillId="0" borderId="19" xfId="46" applyFont="1" applyFill="1" applyBorder="1" applyAlignment="1">
      <alignment horizontal="center" vertical="center" wrapText="1"/>
    </xf>
    <xf numFmtId="0" fontId="70" fillId="0" borderId="10" xfId="46" applyFont="1" applyFill="1" applyBorder="1" applyAlignment="1">
      <alignment horizontal="center" vertical="center" wrapText="1"/>
    </xf>
    <xf numFmtId="0" fontId="42" fillId="0" borderId="10" xfId="46" applyFont="1" applyFill="1" applyBorder="1" applyAlignment="1">
      <alignment horizontal="center" wrapText="1"/>
    </xf>
    <xf numFmtId="0" fontId="42" fillId="0" borderId="38" xfId="33" applyNumberFormat="1" applyFont="1" applyFill="1" applyBorder="1" applyAlignment="1">
      <alignment horizontal="center" vertical="center" wrapText="1"/>
    </xf>
    <xf numFmtId="41" fontId="42" fillId="0" borderId="13" xfId="33" applyFont="1" applyFill="1" applyBorder="1" applyAlignment="1">
      <alignment horizontal="center" vertical="center" wrapText="1" shrinkToFit="1"/>
    </xf>
    <xf numFmtId="0" fontId="42" fillId="0" borderId="13" xfId="46" applyFont="1" applyFill="1" applyBorder="1" applyAlignment="1">
      <alignment wrapText="1"/>
    </xf>
    <xf numFmtId="0" fontId="78" fillId="0" borderId="10" xfId="46" quotePrefix="1" applyFont="1" applyFill="1" applyBorder="1" applyAlignment="1">
      <alignment vertical="center" wrapText="1"/>
    </xf>
    <xf numFmtId="180" fontId="42" fillId="0" borderId="21" xfId="33" applyNumberFormat="1" applyFont="1" applyFill="1" applyBorder="1" applyAlignment="1">
      <alignment horizontal="center" vertical="center" wrapText="1"/>
    </xf>
    <xf numFmtId="180" fontId="42" fillId="0" borderId="10" xfId="33" applyNumberFormat="1" applyFont="1" applyFill="1" applyBorder="1" applyAlignment="1">
      <alignment horizontal="center" vertical="center" wrapText="1" shrinkToFit="1"/>
    </xf>
    <xf numFmtId="180" fontId="42" fillId="0" borderId="10" xfId="46" applyNumberFormat="1" applyFont="1" applyFill="1" applyBorder="1" applyAlignment="1">
      <alignment horizontal="center" wrapText="1"/>
    </xf>
    <xf numFmtId="0" fontId="42" fillId="0" borderId="21" xfId="29" applyNumberFormat="1" applyFont="1" applyFill="1" applyBorder="1" applyAlignment="1">
      <alignment horizontal="center" vertical="center" wrapText="1"/>
    </xf>
    <xf numFmtId="0" fontId="42" fillId="0" borderId="10" xfId="29" applyNumberFormat="1" applyFont="1" applyFill="1" applyBorder="1" applyAlignment="1">
      <alignment horizontal="center" vertical="center" wrapText="1"/>
    </xf>
    <xf numFmtId="0" fontId="51" fillId="0" borderId="10" xfId="29" applyNumberFormat="1" applyFont="1" applyFill="1" applyBorder="1" applyAlignment="1">
      <alignment horizontal="center" vertical="center" wrapText="1"/>
    </xf>
    <xf numFmtId="41" fontId="42" fillId="0" borderId="10" xfId="33" applyFont="1" applyFill="1" applyBorder="1" applyAlignment="1">
      <alignment vertical="center" wrapText="1"/>
    </xf>
    <xf numFmtId="0" fontId="68" fillId="0" borderId="10" xfId="46" applyFont="1" applyFill="1" applyBorder="1" applyAlignment="1">
      <alignment horizontal="center" vertical="center" wrapText="1"/>
    </xf>
    <xf numFmtId="180" fontId="42" fillId="0" borderId="10" xfId="46" applyNumberFormat="1" applyFont="1" applyFill="1" applyBorder="1" applyAlignment="1">
      <alignment vertical="center" shrinkToFit="1"/>
    </xf>
    <xf numFmtId="185" fontId="42" fillId="0" borderId="10" xfId="46" applyNumberFormat="1" applyFont="1" applyFill="1" applyBorder="1" applyAlignment="1">
      <alignment horizontal="center" vertical="center" wrapText="1"/>
    </xf>
    <xf numFmtId="179" fontId="43" fillId="0" borderId="10" xfId="54" applyNumberFormat="1" applyFont="1" applyFill="1" applyBorder="1" applyAlignment="1" applyProtection="1">
      <alignment horizontal="center" vertical="center" wrapText="1"/>
    </xf>
    <xf numFmtId="0" fontId="68" fillId="0" borderId="10" xfId="33" applyNumberFormat="1" applyFont="1" applyFill="1" applyBorder="1" applyAlignment="1">
      <alignment horizontal="center" vertical="center" wrapText="1"/>
    </xf>
    <xf numFmtId="179" fontId="68" fillId="0" borderId="10" xfId="33" applyNumberFormat="1" applyFont="1" applyFill="1" applyBorder="1" applyAlignment="1">
      <alignment horizontal="center" vertical="center" wrapText="1"/>
    </xf>
    <xf numFmtId="179" fontId="43" fillId="0" borderId="17" xfId="54" applyNumberFormat="1" applyFont="1" applyFill="1" applyBorder="1" applyAlignment="1" applyProtection="1">
      <alignment horizontal="center" vertical="center" wrapText="1"/>
    </xf>
    <xf numFmtId="0" fontId="42" fillId="0" borderId="21" xfId="34" applyNumberFormat="1" applyFont="1" applyFill="1" applyBorder="1" applyAlignment="1">
      <alignment horizontal="center" vertical="center" wrapText="1"/>
    </xf>
    <xf numFmtId="179" fontId="42" fillId="0" borderId="13" xfId="33" applyNumberFormat="1" applyFont="1" applyFill="1" applyBorder="1" applyAlignment="1">
      <alignment horizontal="center" vertical="center" wrapText="1"/>
    </xf>
    <xf numFmtId="179" fontId="43" fillId="0" borderId="13" xfId="54" applyNumberFormat="1" applyFont="1" applyFill="1" applyBorder="1" applyAlignment="1" applyProtection="1">
      <alignment horizontal="center" vertical="center" wrapText="1"/>
    </xf>
    <xf numFmtId="41" fontId="70" fillId="0" borderId="10" xfId="33" applyFont="1" applyFill="1" applyBorder="1" applyAlignment="1">
      <alignment horizontal="center" vertical="center" wrapText="1"/>
    </xf>
    <xf numFmtId="0" fontId="42" fillId="0" borderId="21" xfId="0" applyNumberFormat="1" applyFont="1" applyFill="1" applyBorder="1" applyAlignment="1">
      <alignment horizontal="center" vertical="center" wrapText="1"/>
    </xf>
    <xf numFmtId="0" fontId="42" fillId="0" borderId="10" xfId="0" applyFont="1" applyFill="1" applyBorder="1" applyAlignment="1">
      <alignment horizontal="center" vertical="center" wrapText="1"/>
    </xf>
    <xf numFmtId="0" fontId="42" fillId="0" borderId="22" xfId="0" applyNumberFormat="1" applyFont="1" applyFill="1" applyBorder="1" applyAlignment="1">
      <alignment horizontal="center" vertical="center" wrapText="1"/>
    </xf>
    <xf numFmtId="0" fontId="42" fillId="0" borderId="17" xfId="0" applyFont="1" applyFill="1" applyBorder="1" applyAlignment="1">
      <alignment horizontal="center" vertical="center" wrapText="1"/>
    </xf>
    <xf numFmtId="182" fontId="51" fillId="0" borderId="17" xfId="33" applyNumberFormat="1" applyFont="1" applyFill="1" applyBorder="1" applyAlignment="1">
      <alignment horizontal="center" vertical="center" wrapText="1"/>
    </xf>
    <xf numFmtId="0" fontId="52" fillId="0" borderId="10" xfId="0" applyFont="1" applyFill="1" applyBorder="1" applyAlignment="1">
      <alignment horizontal="center" vertical="center" wrapText="1"/>
    </xf>
    <xf numFmtId="41" fontId="43" fillId="0" borderId="16" xfId="54" applyNumberFormat="1" applyFont="1" applyFill="1" applyBorder="1" applyAlignment="1" applyProtection="1">
      <alignment horizontal="center" vertical="center" wrapText="1"/>
    </xf>
    <xf numFmtId="182" fontId="42" fillId="0" borderId="17" xfId="33" applyNumberFormat="1" applyFont="1" applyFill="1" applyBorder="1" applyAlignment="1">
      <alignment horizontal="center" vertical="center" wrapText="1"/>
    </xf>
    <xf numFmtId="41" fontId="42" fillId="0" borderId="17" xfId="33" quotePrefix="1" applyFont="1" applyFill="1" applyBorder="1" applyAlignment="1">
      <alignment horizontal="center" vertical="center" wrapText="1"/>
    </xf>
    <xf numFmtId="195" fontId="42" fillId="0" borderId="17" xfId="33" applyNumberFormat="1" applyFont="1" applyFill="1" applyBorder="1" applyAlignment="1">
      <alignment horizontal="center" vertical="center" wrapText="1"/>
    </xf>
    <xf numFmtId="195" fontId="42" fillId="0" borderId="16" xfId="33" applyNumberFormat="1" applyFont="1" applyFill="1" applyBorder="1" applyAlignment="1">
      <alignment horizontal="center" vertical="center" wrapText="1"/>
    </xf>
    <xf numFmtId="195" fontId="43" fillId="0" borderId="10" xfId="54" applyNumberFormat="1" applyFont="1" applyFill="1" applyBorder="1" applyAlignment="1" applyProtection="1">
      <alignment horizontal="center" vertical="center" wrapText="1"/>
    </xf>
    <xf numFmtId="195" fontId="42" fillId="0" borderId="10" xfId="33" applyNumberFormat="1" applyFont="1" applyFill="1" applyBorder="1" applyAlignment="1">
      <alignment horizontal="right" vertical="center" wrapText="1"/>
    </xf>
    <xf numFmtId="182" fontId="42" fillId="0" borderId="10" xfId="33" applyNumberFormat="1" applyFont="1" applyFill="1" applyBorder="1" applyAlignment="1">
      <alignment horizontal="right" vertical="center" wrapText="1"/>
    </xf>
    <xf numFmtId="13" fontId="42" fillId="0" borderId="10" xfId="33" applyNumberFormat="1" applyFont="1" applyFill="1" applyBorder="1" applyAlignment="1">
      <alignment horizontal="center" vertical="center" wrapText="1"/>
    </xf>
    <xf numFmtId="41" fontId="42" fillId="0" borderId="10" xfId="33" applyFont="1" applyFill="1" applyBorder="1" applyAlignment="1">
      <alignment horizontal="center" vertical="center" shrinkToFit="1"/>
    </xf>
    <xf numFmtId="0" fontId="43" fillId="0" borderId="10" xfId="45" applyNumberFormat="1" applyFont="1" applyFill="1" applyBorder="1" applyAlignment="1">
      <alignment horizontal="center" vertical="center" wrapText="1"/>
    </xf>
    <xf numFmtId="41" fontId="42" fillId="0" borderId="10" xfId="33" quotePrefix="1" applyFont="1" applyFill="1" applyBorder="1" applyAlignment="1">
      <alignment horizontal="center" vertical="center" shrinkToFit="1"/>
    </xf>
    <xf numFmtId="41" fontId="42" fillId="0" borderId="10" xfId="33" quotePrefix="1" applyFont="1" applyFill="1" applyBorder="1" applyAlignment="1">
      <alignment horizontal="left" vertical="center" wrapText="1" shrinkToFit="1"/>
    </xf>
    <xf numFmtId="41" fontId="42" fillId="0" borderId="10" xfId="33" applyFont="1" applyFill="1" applyBorder="1" applyAlignment="1">
      <alignment vertical="center"/>
    </xf>
    <xf numFmtId="41" fontId="42" fillId="0" borderId="10" xfId="33" quotePrefix="1" applyFont="1" applyFill="1" applyBorder="1" applyAlignment="1">
      <alignment horizontal="center" vertical="center" wrapText="1" shrinkToFit="1"/>
    </xf>
    <xf numFmtId="41" fontId="70" fillId="0" borderId="10" xfId="33" applyFont="1" applyFill="1" applyBorder="1" applyAlignment="1">
      <alignment horizontal="center" vertical="center" wrapText="1" shrinkToFit="1"/>
    </xf>
    <xf numFmtId="0" fontId="70" fillId="0" borderId="10" xfId="33" applyNumberFormat="1" applyFont="1" applyFill="1" applyBorder="1" applyAlignment="1">
      <alignment horizontal="center" vertical="center" wrapText="1"/>
    </xf>
    <xf numFmtId="0" fontId="42" fillId="0" borderId="10" xfId="33" applyNumberFormat="1" applyFont="1" applyFill="1" applyBorder="1" applyAlignment="1" applyProtection="1">
      <alignment horizontal="center" vertical="center" wrapText="1"/>
      <protection locked="0"/>
    </xf>
    <xf numFmtId="0" fontId="42" fillId="0" borderId="0" xfId="46" applyNumberFormat="1" applyFont="1" applyFill="1" applyAlignment="1">
      <alignment horizontal="center" wrapText="1"/>
    </xf>
    <xf numFmtId="0" fontId="51" fillId="0" borderId="10" xfId="46" applyFont="1" applyFill="1" applyBorder="1" applyAlignment="1">
      <alignment horizontal="center" vertical="center" wrapText="1" shrinkToFit="1"/>
    </xf>
    <xf numFmtId="180" fontId="42" fillId="0" borderId="10" xfId="33" applyNumberFormat="1" applyFont="1" applyFill="1" applyBorder="1" applyAlignment="1">
      <alignment horizontal="center" vertical="center"/>
    </xf>
    <xf numFmtId="0" fontId="42" fillId="0" borderId="16" xfId="46" applyNumberFormat="1" applyFont="1" applyFill="1" applyBorder="1" applyAlignment="1">
      <alignment wrapText="1"/>
    </xf>
    <xf numFmtId="41" fontId="42" fillId="0" borderId="10" xfId="33" applyFont="1" applyFill="1" applyBorder="1" applyAlignment="1">
      <alignment horizontal="right" vertical="center" wrapText="1"/>
    </xf>
    <xf numFmtId="0" fontId="42" fillId="0" borderId="10" xfId="33" applyNumberFormat="1" applyFont="1" applyFill="1" applyBorder="1" applyAlignment="1" applyProtection="1">
      <alignment horizontal="center" vertical="center" wrapText="1"/>
    </xf>
    <xf numFmtId="180" fontId="42" fillId="0" borderId="10" xfId="33" applyNumberFormat="1" applyFont="1" applyFill="1" applyBorder="1" applyAlignment="1" applyProtection="1">
      <alignment horizontal="center" vertical="center" wrapText="1"/>
    </xf>
    <xf numFmtId="0" fontId="42" fillId="0" borderId="10" xfId="54" applyNumberFormat="1" applyFont="1" applyFill="1" applyBorder="1" applyAlignment="1" applyProtection="1">
      <alignment horizontal="center" vertical="center" wrapText="1"/>
    </xf>
    <xf numFmtId="41" fontId="42" fillId="0" borderId="10" xfId="33" applyNumberFormat="1" applyFont="1" applyFill="1" applyBorder="1" applyAlignment="1">
      <alignment horizontal="right" vertical="center" wrapText="1"/>
    </xf>
    <xf numFmtId="0" fontId="42" fillId="0" borderId="10" xfId="33" applyNumberFormat="1" applyFont="1" applyFill="1" applyBorder="1" applyAlignment="1">
      <alignment horizontal="center" vertical="center" shrinkToFit="1"/>
    </xf>
    <xf numFmtId="41" fontId="42" fillId="0" borderId="10" xfId="33" applyFont="1" applyFill="1" applyBorder="1" applyAlignment="1">
      <alignment horizontal="right" vertical="center" shrinkToFit="1"/>
    </xf>
    <xf numFmtId="0" fontId="42" fillId="0" borderId="10" xfId="46" applyNumberFormat="1" applyFont="1" applyFill="1" applyBorder="1" applyAlignment="1">
      <alignment vertical="center" wrapText="1"/>
    </xf>
    <xf numFmtId="0" fontId="42" fillId="0" borderId="10" xfId="46" applyFont="1" applyFill="1" applyBorder="1" applyAlignment="1">
      <alignment horizontal="right" vertical="center" wrapText="1"/>
    </xf>
    <xf numFmtId="191" fontId="42" fillId="0" borderId="10" xfId="0" applyNumberFormat="1" applyFont="1" applyFill="1" applyBorder="1" applyAlignment="1">
      <alignment horizontal="center" vertical="center"/>
    </xf>
    <xf numFmtId="191" fontId="42" fillId="0" borderId="10" xfId="0" applyNumberFormat="1" applyFont="1" applyFill="1" applyBorder="1" applyAlignment="1">
      <alignment horizontal="center" vertical="center" wrapText="1"/>
    </xf>
    <xf numFmtId="178" fontId="42" fillId="0" borderId="10" xfId="33" applyNumberFormat="1" applyFont="1" applyFill="1" applyBorder="1" applyAlignment="1">
      <alignment horizontal="center" vertical="center" wrapText="1"/>
    </xf>
    <xf numFmtId="0" fontId="70" fillId="0" borderId="10" xfId="33" applyNumberFormat="1" applyFont="1" applyFill="1" applyBorder="1" applyAlignment="1">
      <alignment horizontal="center" vertical="center" wrapText="1" shrinkToFit="1"/>
    </xf>
    <xf numFmtId="176" fontId="42" fillId="0" borderId="10" xfId="0" applyNumberFormat="1" applyFont="1" applyFill="1" applyBorder="1" applyAlignment="1">
      <alignment horizontal="center" vertical="center"/>
    </xf>
    <xf numFmtId="41" fontId="68" fillId="0" borderId="10" xfId="33" applyFont="1" applyFill="1" applyBorder="1" applyAlignment="1">
      <alignment horizontal="center" vertical="center" wrapText="1"/>
    </xf>
    <xf numFmtId="41" fontId="68" fillId="0" borderId="10" xfId="33" applyFont="1" applyFill="1" applyBorder="1" applyAlignment="1">
      <alignment horizontal="right" vertical="center" wrapText="1"/>
    </xf>
    <xf numFmtId="0" fontId="42" fillId="0" borderId="16" xfId="46" applyNumberFormat="1" applyFont="1" applyFill="1" applyBorder="1" applyAlignment="1">
      <alignment horizontal="center" wrapText="1"/>
    </xf>
    <xf numFmtId="179" fontId="78" fillId="0" borderId="10" xfId="33" applyNumberFormat="1" applyFont="1" applyFill="1" applyBorder="1" applyAlignment="1">
      <alignment horizontal="center" vertical="center" wrapText="1"/>
    </xf>
    <xf numFmtId="41" fontId="78" fillId="0" borderId="10" xfId="33" applyFont="1" applyFill="1" applyBorder="1" applyAlignment="1">
      <alignment horizontal="center" vertical="center" wrapText="1"/>
    </xf>
    <xf numFmtId="176" fontId="42" fillId="0" borderId="10" xfId="33" applyNumberFormat="1" applyFont="1" applyFill="1" applyBorder="1" applyAlignment="1">
      <alignment horizontal="right" vertical="center" wrapText="1"/>
    </xf>
    <xf numFmtId="187" fontId="42" fillId="0" borderId="10" xfId="33" applyNumberFormat="1" applyFont="1" applyFill="1" applyBorder="1" applyAlignment="1">
      <alignment horizontal="center" vertical="center" wrapText="1"/>
    </xf>
    <xf numFmtId="0" fontId="42" fillId="0" borderId="10" xfId="46" applyNumberFormat="1" applyFont="1" applyFill="1" applyBorder="1" applyAlignment="1">
      <alignment horizontal="center" vertical="center" wrapText="1" shrinkToFit="1"/>
    </xf>
    <xf numFmtId="41" fontId="53" fillId="0" borderId="10" xfId="33" applyFont="1" applyFill="1" applyBorder="1" applyAlignment="1">
      <alignment horizontal="center" vertical="center" wrapText="1"/>
    </xf>
    <xf numFmtId="0" fontId="53" fillId="0" borderId="10" xfId="33" applyNumberFormat="1" applyFont="1" applyFill="1" applyBorder="1" applyAlignment="1">
      <alignment horizontal="center" vertical="center" wrapText="1"/>
    </xf>
    <xf numFmtId="180" fontId="53" fillId="0" borderId="10" xfId="33" applyNumberFormat="1" applyFont="1" applyFill="1" applyBorder="1" applyAlignment="1">
      <alignment horizontal="center" vertical="center" wrapText="1"/>
    </xf>
    <xf numFmtId="41" fontId="53" fillId="0" borderId="10" xfId="33" applyFont="1" applyFill="1" applyBorder="1" applyAlignment="1">
      <alignment horizontal="right" vertical="center" wrapText="1"/>
    </xf>
    <xf numFmtId="180" fontId="42" fillId="0" borderId="10" xfId="33" applyNumberFormat="1" applyFont="1" applyFill="1" applyBorder="1" applyAlignment="1">
      <alignment horizontal="right" vertical="center" shrinkToFit="1"/>
    </xf>
    <xf numFmtId="0" fontId="42" fillId="0" borderId="10" xfId="33" applyNumberFormat="1" applyFont="1" applyFill="1" applyBorder="1" applyAlignment="1">
      <alignment horizontal="center" vertical="center"/>
    </xf>
    <xf numFmtId="0" fontId="42" fillId="0" borderId="16" xfId="0" applyNumberFormat="1" applyFont="1" applyFill="1" applyBorder="1" applyAlignment="1">
      <alignment wrapText="1"/>
    </xf>
    <xf numFmtId="0" fontId="42" fillId="0" borderId="10" xfId="33" quotePrefix="1" applyNumberFormat="1" applyFont="1" applyFill="1" applyBorder="1" applyAlignment="1">
      <alignment horizontal="center" vertical="center" shrinkToFit="1"/>
    </xf>
    <xf numFmtId="0" fontId="42" fillId="0" borderId="13" xfId="46" applyNumberFormat="1" applyFont="1" applyFill="1" applyBorder="1" applyAlignment="1">
      <alignment horizontal="center" vertical="center" wrapText="1"/>
    </xf>
    <xf numFmtId="41" fontId="42" fillId="0" borderId="13" xfId="33" applyFont="1" applyFill="1" applyBorder="1" applyAlignment="1">
      <alignment horizontal="right" vertical="center" wrapText="1"/>
    </xf>
    <xf numFmtId="180" fontId="42" fillId="0" borderId="16" xfId="46" applyNumberFormat="1" applyFont="1" applyFill="1" applyBorder="1" applyAlignment="1">
      <alignment horizontal="center" vertical="center" wrapText="1"/>
    </xf>
    <xf numFmtId="180" fontId="42" fillId="0" borderId="16" xfId="46" applyNumberFormat="1" applyFont="1" applyFill="1" applyBorder="1" applyAlignment="1">
      <alignment wrapText="1"/>
    </xf>
    <xf numFmtId="181" fontId="42" fillId="0" borderId="10" xfId="33" applyNumberFormat="1" applyFont="1" applyFill="1" applyBorder="1" applyAlignment="1">
      <alignment horizontal="center" vertical="center" wrapText="1"/>
    </xf>
    <xf numFmtId="0" fontId="42" fillId="0" borderId="17" xfId="46" applyFont="1" applyFill="1" applyBorder="1" applyAlignment="1">
      <alignment wrapText="1"/>
    </xf>
    <xf numFmtId="0" fontId="42" fillId="0" borderId="13" xfId="46" applyNumberFormat="1" applyFont="1" applyFill="1" applyBorder="1" applyAlignment="1">
      <alignment wrapText="1"/>
    </xf>
    <xf numFmtId="0" fontId="56" fillId="0" borderId="10" xfId="54" applyNumberFormat="1" applyFont="1" applyFill="1" applyBorder="1" applyAlignment="1" applyProtection="1">
      <alignment horizontal="center" vertical="center" wrapText="1"/>
    </xf>
    <xf numFmtId="38" fontId="56" fillId="0" borderId="10" xfId="33" applyNumberFormat="1" applyFont="1" applyFill="1" applyBorder="1" applyAlignment="1">
      <alignment horizontal="center" vertical="center" wrapText="1"/>
    </xf>
    <xf numFmtId="178" fontId="56" fillId="0" borderId="10" xfId="33" applyNumberFormat="1" applyFont="1" applyFill="1" applyBorder="1" applyAlignment="1">
      <alignment horizontal="center" vertical="center" wrapText="1"/>
    </xf>
    <xf numFmtId="38" fontId="56" fillId="0" borderId="10" xfId="46" applyNumberFormat="1" applyFont="1" applyFill="1" applyBorder="1" applyAlignment="1">
      <alignment horizontal="center" vertical="center" wrapText="1"/>
    </xf>
    <xf numFmtId="0" fontId="56" fillId="0" borderId="10" xfId="33" applyNumberFormat="1" applyFont="1" applyFill="1" applyBorder="1" applyAlignment="1" applyProtection="1">
      <alignment horizontal="center" vertical="center" wrapText="1"/>
    </xf>
    <xf numFmtId="180" fontId="56" fillId="0" borderId="17" xfId="33" applyNumberFormat="1" applyFont="1" applyFill="1" applyBorder="1" applyAlignment="1">
      <alignment horizontal="center" vertical="center" wrapText="1"/>
    </xf>
    <xf numFmtId="178" fontId="56" fillId="0" borderId="17" xfId="33" applyNumberFormat="1" applyFont="1" applyFill="1" applyBorder="1" applyAlignment="1">
      <alignment horizontal="center" vertical="center" wrapText="1"/>
    </xf>
    <xf numFmtId="38" fontId="56" fillId="0" borderId="17" xfId="33" applyNumberFormat="1" applyFont="1" applyFill="1" applyBorder="1" applyAlignment="1">
      <alignment horizontal="center" vertical="center" wrapText="1"/>
    </xf>
    <xf numFmtId="0" fontId="56" fillId="0" borderId="53" xfId="33" applyNumberFormat="1" applyFont="1" applyFill="1" applyBorder="1" applyAlignment="1">
      <alignment horizontal="center" vertical="center" wrapText="1"/>
    </xf>
    <xf numFmtId="180" fontId="56" fillId="0" borderId="53" xfId="33" applyNumberFormat="1" applyFont="1" applyFill="1" applyBorder="1" applyAlignment="1">
      <alignment horizontal="center" vertical="center" wrapText="1"/>
    </xf>
    <xf numFmtId="41" fontId="56" fillId="0" borderId="53" xfId="33" applyFont="1" applyFill="1" applyBorder="1" applyAlignment="1">
      <alignment horizontal="center" vertical="center" wrapText="1"/>
    </xf>
    <xf numFmtId="178" fontId="56" fillId="0" borderId="53" xfId="33" applyNumberFormat="1" applyFont="1" applyFill="1" applyBorder="1" applyAlignment="1">
      <alignment horizontal="center" vertical="center" wrapText="1"/>
    </xf>
    <xf numFmtId="178" fontId="56" fillId="0" borderId="13" xfId="33" applyNumberFormat="1" applyFont="1" applyFill="1" applyBorder="1" applyAlignment="1">
      <alignment horizontal="center" vertical="center" wrapText="1"/>
    </xf>
    <xf numFmtId="38" fontId="56" fillId="0" borderId="10" xfId="33" applyNumberFormat="1" applyFont="1" applyFill="1" applyBorder="1" applyAlignment="1" applyProtection="1">
      <alignment horizontal="center" vertical="center" wrapText="1"/>
    </xf>
    <xf numFmtId="41" fontId="56" fillId="0" borderId="10" xfId="33" applyNumberFormat="1" applyFont="1" applyFill="1" applyBorder="1" applyAlignment="1" applyProtection="1">
      <alignment horizontal="center" vertical="center" wrapText="1"/>
    </xf>
    <xf numFmtId="178" fontId="56" fillId="0" borderId="10" xfId="33" applyNumberFormat="1" applyFont="1" applyFill="1" applyBorder="1" applyAlignment="1" applyProtection="1">
      <alignment horizontal="center" vertical="center" wrapText="1"/>
    </xf>
    <xf numFmtId="38" fontId="56" fillId="0" borderId="10" xfId="33" quotePrefix="1" applyNumberFormat="1" applyFont="1" applyFill="1" applyBorder="1" applyAlignment="1">
      <alignment horizontal="center" vertical="center" wrapText="1"/>
    </xf>
    <xf numFmtId="49" fontId="56" fillId="0" borderId="10" xfId="33" applyNumberFormat="1" applyFont="1" applyFill="1" applyBorder="1" applyAlignment="1">
      <alignment horizontal="center" vertical="center" wrapText="1"/>
    </xf>
    <xf numFmtId="0" fontId="56" fillId="0" borderId="16" xfId="46" applyNumberFormat="1" applyFont="1" applyFill="1" applyBorder="1" applyAlignment="1">
      <alignment horizontal="center" vertical="center" wrapText="1"/>
    </xf>
    <xf numFmtId="180" fontId="56" fillId="0" borderId="10" xfId="46" quotePrefix="1" applyNumberFormat="1" applyFont="1" applyFill="1" applyBorder="1" applyAlignment="1">
      <alignment horizontal="center" vertical="center" wrapText="1"/>
    </xf>
    <xf numFmtId="0" fontId="79" fillId="0" borderId="16" xfId="33" applyNumberFormat="1" applyFont="1" applyFill="1" applyBorder="1" applyAlignment="1">
      <alignment horizontal="center" vertical="center" wrapText="1"/>
    </xf>
    <xf numFmtId="0" fontId="79" fillId="0" borderId="10" xfId="33" applyNumberFormat="1" applyFont="1" applyFill="1" applyBorder="1" applyAlignment="1">
      <alignment horizontal="center" vertical="center" wrapText="1"/>
    </xf>
    <xf numFmtId="38" fontId="79" fillId="0" borderId="10" xfId="33" applyNumberFormat="1" applyFont="1" applyFill="1" applyBorder="1" applyAlignment="1">
      <alignment horizontal="center" vertical="center" wrapText="1"/>
    </xf>
    <xf numFmtId="41" fontId="79" fillId="0" borderId="10" xfId="33" applyFont="1" applyFill="1" applyBorder="1" applyAlignment="1">
      <alignment horizontal="center" vertical="center" wrapText="1"/>
    </xf>
    <xf numFmtId="178" fontId="79" fillId="0" borderId="10" xfId="33" applyNumberFormat="1" applyFont="1" applyFill="1" applyBorder="1" applyAlignment="1">
      <alignment horizontal="center" vertical="center" wrapText="1"/>
    </xf>
    <xf numFmtId="0" fontId="71" fillId="0" borderId="10" xfId="33" applyNumberFormat="1" applyFont="1" applyFill="1" applyBorder="1" applyAlignment="1">
      <alignment horizontal="center" vertical="center" wrapText="1"/>
    </xf>
    <xf numFmtId="180" fontId="79" fillId="0" borderId="10" xfId="33" applyNumberFormat="1" applyFont="1" applyFill="1" applyBorder="1" applyAlignment="1">
      <alignment horizontal="center" vertical="center" wrapText="1"/>
    </xf>
    <xf numFmtId="3" fontId="56" fillId="0" borderId="10" xfId="33" applyNumberFormat="1" applyFont="1" applyFill="1" applyBorder="1" applyAlignment="1">
      <alignment horizontal="center" vertical="center" wrapText="1"/>
    </xf>
    <xf numFmtId="180" fontId="56" fillId="0" borderId="10" xfId="33" quotePrefix="1" applyNumberFormat="1" applyFont="1" applyFill="1" applyBorder="1" applyAlignment="1">
      <alignment horizontal="center" vertical="center" wrapText="1"/>
    </xf>
    <xf numFmtId="182" fontId="56" fillId="0" borderId="10" xfId="33" applyNumberFormat="1" applyFont="1" applyFill="1" applyBorder="1" applyAlignment="1">
      <alignment horizontal="center" vertical="center" wrapText="1"/>
    </xf>
    <xf numFmtId="0" fontId="79" fillId="0" borderId="10" xfId="0" applyFont="1" applyFill="1" applyBorder="1" applyAlignment="1">
      <alignment horizontal="center" vertical="center"/>
    </xf>
    <xf numFmtId="180" fontId="56" fillId="0" borderId="10" xfId="46" applyNumberFormat="1" applyFont="1" applyFill="1" applyBorder="1" applyAlignment="1">
      <alignment horizontal="left" vertical="center" wrapText="1"/>
    </xf>
    <xf numFmtId="0" fontId="67" fillId="0" borderId="10" xfId="0" applyNumberFormat="1" applyFont="1" applyFill="1" applyBorder="1">
      <alignment vertical="center"/>
    </xf>
    <xf numFmtId="0" fontId="76" fillId="0" borderId="10" xfId="0" applyNumberFormat="1" applyFont="1" applyFill="1" applyBorder="1">
      <alignment vertical="center"/>
    </xf>
    <xf numFmtId="0" fontId="56" fillId="0" borderId="10" xfId="0" applyNumberFormat="1" applyFont="1" applyFill="1" applyBorder="1" applyAlignment="1">
      <alignment horizontal="center" vertical="center" wrapText="1"/>
    </xf>
    <xf numFmtId="0" fontId="56" fillId="0" borderId="10" xfId="0" applyNumberFormat="1" applyFont="1" applyFill="1" applyBorder="1" applyAlignment="1">
      <alignment horizontal="center" vertical="center"/>
    </xf>
    <xf numFmtId="41" fontId="79" fillId="0" borderId="10" xfId="33" applyNumberFormat="1" applyFont="1" applyFill="1" applyBorder="1" applyAlignment="1">
      <alignment vertical="center"/>
    </xf>
    <xf numFmtId="41" fontId="56" fillId="0" borderId="10" xfId="33" applyNumberFormat="1" applyFont="1" applyFill="1" applyBorder="1" applyAlignment="1">
      <alignment vertical="center"/>
    </xf>
    <xf numFmtId="41" fontId="56" fillId="0" borderId="10" xfId="33" applyNumberFormat="1" applyFont="1" applyFill="1" applyBorder="1" applyAlignment="1">
      <alignment vertical="center" wrapText="1"/>
    </xf>
    <xf numFmtId="0" fontId="56" fillId="0" borderId="10" xfId="0" applyNumberFormat="1" applyFont="1" applyFill="1" applyBorder="1">
      <alignment vertical="center"/>
    </xf>
    <xf numFmtId="0" fontId="56" fillId="0" borderId="16" xfId="46" applyFont="1" applyFill="1" applyBorder="1" applyAlignment="1">
      <alignment horizontal="center" vertical="center" wrapText="1"/>
    </xf>
    <xf numFmtId="0" fontId="56" fillId="0" borderId="16" xfId="46" applyFont="1" applyFill="1" applyBorder="1" applyAlignment="1">
      <alignment wrapText="1"/>
    </xf>
    <xf numFmtId="0" fontId="56" fillId="0" borderId="18" xfId="33" applyNumberFormat="1" applyFont="1" applyFill="1" applyBorder="1" applyAlignment="1">
      <alignment horizontal="center" vertical="center" wrapText="1"/>
    </xf>
    <xf numFmtId="0" fontId="56" fillId="0" borderId="18" xfId="46" applyFont="1" applyFill="1" applyBorder="1" applyAlignment="1">
      <alignment horizontal="center" vertical="center" wrapText="1"/>
    </xf>
    <xf numFmtId="180" fontId="56" fillId="0" borderId="18" xfId="46" applyNumberFormat="1" applyFont="1" applyFill="1" applyBorder="1" applyAlignment="1">
      <alignment horizontal="center" vertical="center" wrapText="1"/>
    </xf>
    <xf numFmtId="0" fontId="56" fillId="0" borderId="52" xfId="33" applyNumberFormat="1" applyFont="1" applyFill="1" applyBorder="1" applyAlignment="1">
      <alignment horizontal="center" vertical="center" wrapText="1"/>
    </xf>
    <xf numFmtId="180" fontId="56" fillId="0" borderId="52" xfId="33" applyNumberFormat="1" applyFont="1" applyFill="1" applyBorder="1" applyAlignment="1">
      <alignment horizontal="center" vertical="center" wrapText="1"/>
    </xf>
    <xf numFmtId="0" fontId="56" fillId="0" borderId="13" xfId="46" applyNumberFormat="1" applyFont="1" applyFill="1" applyBorder="1" applyAlignment="1">
      <alignment horizontal="center" vertical="center" wrapText="1"/>
    </xf>
    <xf numFmtId="0" fontId="56" fillId="0" borderId="13" xfId="46" applyFont="1" applyFill="1" applyBorder="1" applyAlignment="1">
      <alignment horizontal="center" vertical="center" wrapText="1"/>
    </xf>
    <xf numFmtId="180" fontId="56" fillId="0" borderId="13" xfId="46" applyNumberFormat="1" applyFont="1" applyFill="1" applyBorder="1" applyAlignment="1">
      <alignment horizontal="center" vertical="center" wrapText="1"/>
    </xf>
    <xf numFmtId="0" fontId="56" fillId="0" borderId="13" xfId="0" applyNumberFormat="1" applyFont="1" applyFill="1" applyBorder="1" applyAlignment="1">
      <alignment horizontal="center" vertical="center" wrapText="1"/>
    </xf>
    <xf numFmtId="0" fontId="56" fillId="0" borderId="40" xfId="46" applyFont="1" applyFill="1" applyBorder="1" applyAlignment="1">
      <alignment horizontal="center" vertical="center" wrapText="1"/>
    </xf>
    <xf numFmtId="180" fontId="56" fillId="0" borderId="16" xfId="46" applyNumberFormat="1" applyFont="1" applyFill="1" applyBorder="1" applyAlignment="1">
      <alignment horizontal="center" vertical="center" wrapText="1"/>
    </xf>
    <xf numFmtId="180" fontId="75" fillId="0" borderId="13" xfId="33" applyNumberFormat="1" applyFont="1" applyFill="1" applyBorder="1" applyAlignment="1">
      <alignment horizontal="center" vertical="center" wrapText="1"/>
    </xf>
    <xf numFmtId="0" fontId="56" fillId="0" borderId="10" xfId="46" applyFont="1" applyFill="1" applyBorder="1" applyAlignment="1">
      <alignment vertical="center" wrapText="1"/>
    </xf>
    <xf numFmtId="179" fontId="56" fillId="0" borderId="10" xfId="46" applyNumberFormat="1" applyFont="1" applyFill="1" applyBorder="1" applyAlignment="1">
      <alignment horizontal="center" vertical="center" wrapText="1"/>
    </xf>
    <xf numFmtId="186" fontId="56" fillId="0" borderId="10" xfId="46" applyNumberFormat="1" applyFont="1" applyFill="1" applyBorder="1" applyAlignment="1">
      <alignment horizontal="center" vertical="center" wrapText="1"/>
    </xf>
    <xf numFmtId="0" fontId="75" fillId="0" borderId="10" xfId="46" applyFont="1" applyFill="1" applyBorder="1" applyAlignment="1">
      <alignment horizontal="center" vertical="center" wrapText="1"/>
    </xf>
    <xf numFmtId="0" fontId="76" fillId="0" borderId="10" xfId="0" applyFont="1" applyFill="1" applyBorder="1" applyAlignment="1">
      <alignment horizontal="center" vertical="center"/>
    </xf>
    <xf numFmtId="183" fontId="56" fillId="0" borderId="10" xfId="54" applyNumberFormat="1" applyFont="1" applyFill="1" applyBorder="1" applyAlignment="1" applyProtection="1">
      <alignment horizontal="center" vertical="center" wrapText="1"/>
    </xf>
    <xf numFmtId="180" fontId="75" fillId="0" borderId="10" xfId="46" applyNumberFormat="1" applyFont="1" applyFill="1" applyBorder="1" applyAlignment="1">
      <alignment horizontal="center" vertical="center" wrapText="1"/>
    </xf>
    <xf numFmtId="3" fontId="56" fillId="0" borderId="10" xfId="46" applyNumberFormat="1" applyFont="1" applyFill="1" applyBorder="1" applyAlignment="1">
      <alignment horizontal="center" vertical="center" wrapText="1"/>
    </xf>
    <xf numFmtId="177" fontId="56" fillId="0" borderId="10" xfId="33" applyNumberFormat="1" applyFont="1" applyFill="1" applyBorder="1" applyAlignment="1">
      <alignment horizontal="center" vertical="center" shrinkToFit="1"/>
    </xf>
    <xf numFmtId="177" fontId="56" fillId="0" borderId="17" xfId="33" applyNumberFormat="1" applyFont="1" applyFill="1" applyBorder="1" applyAlignment="1">
      <alignment horizontal="center" vertical="center" shrinkToFit="1"/>
    </xf>
    <xf numFmtId="0" fontId="56" fillId="0" borderId="17" xfId="46" applyFont="1" applyFill="1" applyBorder="1" applyAlignment="1">
      <alignment horizontal="center" vertical="center" wrapText="1"/>
    </xf>
    <xf numFmtId="180" fontId="56" fillId="0" borderId="17" xfId="46" applyNumberFormat="1" applyFont="1" applyFill="1" applyBorder="1" applyAlignment="1">
      <alignment horizontal="center" vertical="center" wrapText="1"/>
    </xf>
    <xf numFmtId="177" fontId="56" fillId="0" borderId="13" xfId="33" applyNumberFormat="1" applyFont="1" applyFill="1" applyBorder="1" applyAlignment="1">
      <alignment horizontal="center" vertical="center" wrapText="1"/>
    </xf>
    <xf numFmtId="0" fontId="56" fillId="0" borderId="17" xfId="46" applyNumberFormat="1" applyFont="1" applyFill="1" applyBorder="1" applyAlignment="1">
      <alignment horizontal="center" vertical="center" wrapText="1"/>
    </xf>
    <xf numFmtId="180" fontId="76" fillId="0" borderId="10" xfId="33" applyNumberFormat="1" applyFont="1" applyFill="1" applyBorder="1" applyAlignment="1">
      <alignment horizontal="center" vertical="center" wrapText="1"/>
    </xf>
    <xf numFmtId="187" fontId="56" fillId="0" borderId="10" xfId="33" applyNumberFormat="1" applyFont="1" applyFill="1" applyBorder="1" applyAlignment="1">
      <alignment horizontal="center" vertical="center" wrapText="1"/>
    </xf>
    <xf numFmtId="177" fontId="56" fillId="0" borderId="10" xfId="46" applyNumberFormat="1" applyFont="1" applyFill="1" applyBorder="1" applyAlignment="1">
      <alignment horizontal="center" vertical="center" shrinkToFit="1"/>
    </xf>
    <xf numFmtId="186" fontId="56" fillId="0" borderId="10" xfId="33" applyNumberFormat="1" applyFont="1" applyFill="1" applyBorder="1" applyAlignment="1">
      <alignment horizontal="center" vertical="center" wrapText="1"/>
    </xf>
    <xf numFmtId="180" fontId="56" fillId="0" borderId="10" xfId="46" applyNumberFormat="1" applyFont="1" applyFill="1" applyBorder="1" applyAlignment="1">
      <alignment horizontal="right" vertical="center" wrapText="1"/>
    </xf>
    <xf numFmtId="0" fontId="56" fillId="0" borderId="34" xfId="33" applyNumberFormat="1" applyFont="1" applyFill="1" applyBorder="1" applyAlignment="1">
      <alignment horizontal="center" vertical="center" wrapText="1"/>
    </xf>
    <xf numFmtId="180" fontId="56" fillId="0" borderId="34" xfId="46" applyNumberFormat="1" applyFont="1" applyFill="1" applyBorder="1" applyAlignment="1">
      <alignment horizontal="center" vertical="center" wrapText="1"/>
    </xf>
    <xf numFmtId="41" fontId="75" fillId="0" borderId="10" xfId="33" applyFont="1" applyFill="1" applyBorder="1" applyAlignment="1">
      <alignment horizontal="center" vertical="center" wrapText="1" shrinkToFit="1"/>
    </xf>
    <xf numFmtId="180" fontId="56" fillId="0" borderId="16" xfId="33" applyNumberFormat="1" applyFont="1" applyFill="1" applyBorder="1" applyAlignment="1">
      <alignment horizontal="center" vertical="center" wrapText="1"/>
    </xf>
    <xf numFmtId="177" fontId="56" fillId="0" borderId="13" xfId="46" applyNumberFormat="1" applyFont="1" applyFill="1" applyBorder="1" applyAlignment="1">
      <alignment horizontal="center" vertical="center" wrapText="1"/>
    </xf>
    <xf numFmtId="180" fontId="75" fillId="0" borderId="10" xfId="33" applyNumberFormat="1" applyFont="1" applyFill="1" applyBorder="1" applyAlignment="1">
      <alignment horizontal="center" vertical="center" wrapText="1"/>
    </xf>
    <xf numFmtId="0" fontId="42" fillId="0" borderId="16" xfId="46" applyNumberFormat="1" applyFont="1" applyFill="1" applyBorder="1" applyAlignment="1">
      <alignment horizontal="center" vertical="center" wrapText="1"/>
    </xf>
    <xf numFmtId="0" fontId="42" fillId="0" borderId="16" xfId="46" applyNumberFormat="1" applyFont="1" applyFill="1" applyBorder="1" applyAlignment="1" applyProtection="1">
      <alignment horizontal="center" vertical="center" wrapText="1"/>
    </xf>
    <xf numFmtId="0" fontId="42" fillId="0" borderId="57" xfId="0" applyFont="1" applyFill="1" applyBorder="1" applyAlignment="1">
      <alignment horizontal="center" vertical="center" wrapText="1"/>
    </xf>
    <xf numFmtId="0" fontId="42" fillId="0" borderId="0" xfId="0" applyFont="1" applyFill="1" applyBorder="1" applyAlignment="1">
      <alignment horizontal="center" vertical="center" wrapText="1"/>
    </xf>
    <xf numFmtId="3" fontId="42" fillId="0" borderId="57" xfId="0" applyNumberFormat="1" applyFont="1" applyFill="1" applyBorder="1" applyAlignment="1">
      <alignment horizontal="center" vertical="center" wrapText="1"/>
    </xf>
    <xf numFmtId="3" fontId="42" fillId="0" borderId="75" xfId="0" applyNumberFormat="1" applyFont="1" applyFill="1" applyBorder="1" applyAlignment="1">
      <alignment horizontal="center" vertical="center" wrapText="1"/>
    </xf>
    <xf numFmtId="0" fontId="42" fillId="0" borderId="75" xfId="0" applyFont="1" applyFill="1" applyBorder="1" applyAlignment="1">
      <alignment horizontal="center" vertical="center" wrapText="1"/>
    </xf>
    <xf numFmtId="3" fontId="42" fillId="0" borderId="10" xfId="0" applyNumberFormat="1" applyFont="1" applyFill="1" applyBorder="1" applyAlignment="1">
      <alignment horizontal="center" vertical="center" wrapText="1"/>
    </xf>
    <xf numFmtId="0" fontId="42" fillId="0" borderId="54" xfId="33" applyNumberFormat="1" applyFont="1" applyFill="1" applyBorder="1" applyAlignment="1">
      <alignment horizontal="center" vertical="center" wrapText="1"/>
    </xf>
    <xf numFmtId="191" fontId="42" fillId="0" borderId="54" xfId="33" applyNumberFormat="1" applyFont="1" applyFill="1" applyBorder="1" applyAlignment="1">
      <alignment horizontal="center" vertical="center" wrapText="1"/>
    </xf>
    <xf numFmtId="41" fontId="42" fillId="0" borderId="54" xfId="33" applyFont="1" applyFill="1" applyBorder="1" applyAlignment="1">
      <alignment horizontal="center" vertical="center" wrapText="1"/>
    </xf>
    <xf numFmtId="180" fontId="42" fillId="0" borderId="54" xfId="33" applyNumberFormat="1" applyFont="1" applyFill="1" applyBorder="1" applyAlignment="1">
      <alignment horizontal="center" vertical="center" wrapText="1"/>
    </xf>
    <xf numFmtId="0" fontId="42" fillId="0" borderId="54" xfId="46" applyFont="1" applyFill="1" applyBorder="1" applyAlignment="1">
      <alignment horizontal="center" vertical="center" wrapText="1"/>
    </xf>
    <xf numFmtId="180" fontId="42" fillId="0" borderId="54" xfId="46" applyNumberFormat="1" applyFont="1" applyFill="1" applyBorder="1" applyAlignment="1">
      <alignment horizontal="center" vertical="center" wrapText="1"/>
    </xf>
    <xf numFmtId="180" fontId="51" fillId="0" borderId="10" xfId="46" quotePrefix="1" applyNumberFormat="1" applyFont="1" applyFill="1" applyBorder="1" applyAlignment="1">
      <alignment horizontal="center" vertical="center" wrapText="1"/>
    </xf>
    <xf numFmtId="0" fontId="42" fillId="0" borderId="16" xfId="33" applyNumberFormat="1" applyFont="1" applyFill="1" applyBorder="1" applyAlignment="1">
      <alignment vertical="center" wrapText="1"/>
    </xf>
    <xf numFmtId="180" fontId="42" fillId="0" borderId="10" xfId="0" applyNumberFormat="1" applyFont="1" applyFill="1" applyBorder="1" applyAlignment="1">
      <alignment horizontal="center" vertical="center" shrinkToFit="1"/>
    </xf>
    <xf numFmtId="41" fontId="42" fillId="0" borderId="10" xfId="33" applyFont="1" applyFill="1" applyBorder="1" applyAlignment="1">
      <alignment vertical="center" shrinkToFit="1"/>
    </xf>
    <xf numFmtId="180" fontId="42" fillId="0" borderId="17" xfId="46" applyNumberFormat="1" applyFont="1" applyFill="1" applyBorder="1" applyAlignment="1">
      <alignment horizontal="center" vertical="center" wrapText="1"/>
    </xf>
    <xf numFmtId="177" fontId="42" fillId="0" borderId="17" xfId="46" applyNumberFormat="1" applyFont="1" applyFill="1" applyBorder="1" applyAlignment="1">
      <alignment horizontal="center" vertical="center" wrapText="1"/>
    </xf>
    <xf numFmtId="177" fontId="42" fillId="0" borderId="13" xfId="46" applyNumberFormat="1" applyFont="1" applyFill="1" applyBorder="1" applyAlignment="1">
      <alignment horizontal="center" vertical="center" wrapText="1"/>
    </xf>
    <xf numFmtId="180" fontId="42" fillId="0" borderId="13" xfId="46" applyNumberFormat="1" applyFont="1" applyFill="1" applyBorder="1" applyAlignment="1">
      <alignment horizontal="center" vertical="center" wrapText="1"/>
    </xf>
    <xf numFmtId="189" fontId="42" fillId="0" borderId="10" xfId="33" applyNumberFormat="1" applyFont="1" applyFill="1" applyBorder="1" applyAlignment="1">
      <alignment horizontal="center" vertical="center" wrapText="1"/>
    </xf>
    <xf numFmtId="0" fontId="42" fillId="0" borderId="10" xfId="46" applyNumberFormat="1" applyFont="1" applyFill="1" applyBorder="1" applyAlignment="1">
      <alignment horizontal="center" vertical="center" shrinkToFit="1"/>
    </xf>
    <xf numFmtId="178" fontId="42" fillId="0" borderId="17" xfId="33" applyNumberFormat="1" applyFont="1" applyFill="1" applyBorder="1" applyAlignment="1">
      <alignment horizontal="center" vertical="center" wrapText="1"/>
    </xf>
    <xf numFmtId="0" fontId="68" fillId="0" borderId="17" xfId="46" applyFont="1" applyFill="1" applyBorder="1" applyAlignment="1">
      <alignment horizontal="center" vertical="center" wrapText="1"/>
    </xf>
    <xf numFmtId="0" fontId="68" fillId="0" borderId="16" xfId="46" applyFont="1" applyFill="1" applyBorder="1" applyAlignment="1">
      <alignment horizontal="center" vertical="center" wrapText="1"/>
    </xf>
    <xf numFmtId="0" fontId="81" fillId="0" borderId="10" xfId="0" applyFont="1" applyFill="1" applyBorder="1" applyAlignment="1">
      <alignment horizontal="center" vertical="center"/>
    </xf>
    <xf numFmtId="180" fontId="42" fillId="0" borderId="10" xfId="56" applyNumberFormat="1" applyFont="1" applyFill="1" applyBorder="1" applyAlignment="1">
      <alignment horizontal="center" vertical="center" wrapText="1"/>
    </xf>
    <xf numFmtId="180" fontId="42" fillId="0" borderId="10" xfId="0" applyNumberFormat="1" applyFont="1" applyFill="1" applyBorder="1" applyAlignment="1">
      <alignment horizontal="center" vertical="center" wrapText="1"/>
    </xf>
    <xf numFmtId="180" fontId="42" fillId="0" borderId="17" xfId="33" applyNumberFormat="1" applyFont="1" applyFill="1" applyBorder="1" applyAlignment="1">
      <alignment horizontal="center" vertical="center"/>
    </xf>
    <xf numFmtId="180" fontId="52" fillId="0" borderId="10" xfId="33" applyNumberFormat="1" applyFont="1" applyFill="1" applyBorder="1" applyAlignment="1">
      <alignment horizontal="center" vertical="center" wrapText="1"/>
    </xf>
    <xf numFmtId="195" fontId="42" fillId="0" borderId="10" xfId="33" applyNumberFormat="1" applyFont="1" applyFill="1" applyBorder="1" applyAlignment="1">
      <alignment horizontal="left" vertical="center" wrapText="1"/>
    </xf>
    <xf numFmtId="180" fontId="42" fillId="0" borderId="10" xfId="33" applyNumberFormat="1" applyFont="1" applyFill="1" applyBorder="1" applyAlignment="1">
      <alignment horizontal="left" vertical="center" wrapText="1"/>
    </xf>
    <xf numFmtId="176" fontId="42" fillId="0" borderId="10" xfId="33" applyNumberFormat="1" applyFont="1" applyFill="1" applyBorder="1" applyAlignment="1">
      <alignment horizontal="center" vertical="center"/>
    </xf>
    <xf numFmtId="0" fontId="42" fillId="0" borderId="10" xfId="48" applyFont="1" applyFill="1" applyBorder="1" applyAlignment="1">
      <alignment horizontal="center" vertical="center" wrapText="1"/>
    </xf>
    <xf numFmtId="180" fontId="42" fillId="0" borderId="10" xfId="48" applyNumberFormat="1" applyFont="1" applyFill="1" applyBorder="1" applyAlignment="1">
      <alignment horizontal="center" vertical="center" wrapText="1"/>
    </xf>
    <xf numFmtId="176" fontId="42" fillId="0" borderId="19" xfId="33" applyNumberFormat="1" applyFont="1" applyFill="1" applyBorder="1" applyAlignment="1">
      <alignment horizontal="center" vertical="center" wrapText="1"/>
    </xf>
    <xf numFmtId="176" fontId="42" fillId="0" borderId="13" xfId="33" applyNumberFormat="1" applyFont="1" applyFill="1" applyBorder="1" applyAlignment="1">
      <alignment horizontal="center" vertical="center" wrapText="1"/>
    </xf>
    <xf numFmtId="41" fontId="42" fillId="0" borderId="10" xfId="0" applyNumberFormat="1" applyFont="1" applyFill="1" applyBorder="1" applyAlignment="1">
      <alignment horizontal="center" vertical="center" shrinkToFit="1"/>
    </xf>
    <xf numFmtId="41" fontId="42" fillId="0" borderId="13" xfId="0" applyNumberFormat="1" applyFont="1" applyFill="1" applyBorder="1" applyAlignment="1">
      <alignment horizontal="center" vertical="center" shrinkToFit="1"/>
    </xf>
    <xf numFmtId="180" fontId="42" fillId="0" borderId="16" xfId="33" applyNumberFormat="1" applyFont="1" applyFill="1" applyBorder="1" applyAlignment="1">
      <alignment horizontal="center" vertical="center" wrapText="1"/>
    </xf>
    <xf numFmtId="178" fontId="42" fillId="0" borderId="16" xfId="33" applyNumberFormat="1" applyFont="1" applyFill="1" applyBorder="1" applyAlignment="1">
      <alignment horizontal="center" vertical="center" wrapText="1"/>
    </xf>
    <xf numFmtId="178" fontId="42" fillId="0" borderId="13" xfId="33" applyNumberFormat="1" applyFont="1" applyFill="1" applyBorder="1" applyAlignment="1">
      <alignment horizontal="center" vertical="center" wrapText="1"/>
    </xf>
    <xf numFmtId="176" fontId="42" fillId="0" borderId="10" xfId="33" applyNumberFormat="1" applyFont="1" applyFill="1" applyBorder="1" applyAlignment="1">
      <alignment horizontal="center" vertical="center" shrinkToFit="1"/>
    </xf>
    <xf numFmtId="180" fontId="70" fillId="0" borderId="10" xfId="46" applyNumberFormat="1" applyFont="1" applyFill="1" applyBorder="1" applyAlignment="1">
      <alignment horizontal="center" vertical="center" wrapText="1"/>
    </xf>
    <xf numFmtId="191" fontId="42" fillId="0" borderId="10" xfId="33" applyNumberFormat="1" applyFont="1" applyFill="1" applyBorder="1" applyAlignment="1">
      <alignment horizontal="center" vertical="center" wrapText="1" shrinkToFit="1"/>
    </xf>
    <xf numFmtId="3" fontId="42" fillId="0" borderId="16" xfId="46" applyNumberFormat="1" applyFont="1" applyFill="1" applyBorder="1" applyAlignment="1">
      <alignment horizontal="center" vertical="center" wrapText="1"/>
    </xf>
    <xf numFmtId="0" fontId="78" fillId="0" borderId="10" xfId="33" applyNumberFormat="1" applyFont="1" applyFill="1" applyBorder="1" applyAlignment="1">
      <alignment horizontal="center" vertical="center" wrapText="1" shrinkToFit="1"/>
    </xf>
    <xf numFmtId="180" fontId="42" fillId="0" borderId="10" xfId="51" applyNumberFormat="1" applyFont="1" applyFill="1" applyBorder="1" applyAlignment="1">
      <alignment horizontal="center" vertical="center" wrapText="1"/>
    </xf>
    <xf numFmtId="0" fontId="42" fillId="0" borderId="10" xfId="51" applyFont="1" applyFill="1" applyBorder="1" applyAlignment="1">
      <alignment horizontal="center" vertical="center" wrapText="1"/>
    </xf>
    <xf numFmtId="0" fontId="42" fillId="0" borderId="17" xfId="46" applyNumberFormat="1" applyFont="1" applyFill="1" applyBorder="1" applyAlignment="1">
      <alignment horizontal="center" vertical="center" wrapText="1"/>
    </xf>
    <xf numFmtId="192" fontId="42" fillId="0" borderId="10" xfId="33" applyNumberFormat="1" applyFont="1" applyFill="1" applyBorder="1" applyAlignment="1">
      <alignment horizontal="center" vertical="center" wrapText="1"/>
    </xf>
    <xf numFmtId="0" fontId="42" fillId="0" borderId="10" xfId="49" applyNumberFormat="1" applyFont="1" applyFill="1" applyBorder="1" applyAlignment="1">
      <alignment horizontal="center" vertical="center" wrapText="1"/>
    </xf>
    <xf numFmtId="180" fontId="42" fillId="0" borderId="10" xfId="49" applyNumberFormat="1" applyFont="1" applyFill="1" applyBorder="1" applyAlignment="1">
      <alignment horizontal="center" vertical="center" wrapText="1"/>
    </xf>
    <xf numFmtId="0" fontId="43" fillId="0" borderId="10" xfId="54" applyNumberFormat="1" applyFont="1" applyFill="1" applyBorder="1" applyAlignment="1" applyProtection="1">
      <alignment horizontal="center" vertical="center" wrapText="1" shrinkToFit="1"/>
    </xf>
    <xf numFmtId="0" fontId="42" fillId="0" borderId="55" xfId="49" applyNumberFormat="1" applyFont="1" applyFill="1" applyBorder="1" applyAlignment="1">
      <alignment horizontal="center" vertical="center" wrapText="1"/>
    </xf>
    <xf numFmtId="0" fontId="42" fillId="0" borderId="55" xfId="33" applyNumberFormat="1" applyFont="1" applyFill="1" applyBorder="1" applyAlignment="1">
      <alignment horizontal="center" vertical="center" wrapText="1"/>
    </xf>
    <xf numFmtId="180" fontId="42" fillId="0" borderId="55" xfId="49" applyNumberFormat="1" applyFont="1" applyFill="1" applyBorder="1" applyAlignment="1">
      <alignment horizontal="center" vertical="center" wrapText="1"/>
    </xf>
    <xf numFmtId="0" fontId="42" fillId="0" borderId="10" xfId="9" applyNumberFormat="1" applyFont="1" applyFill="1" applyBorder="1" applyAlignment="1" applyProtection="1">
      <alignment horizontal="center" vertical="center" wrapText="1"/>
    </xf>
    <xf numFmtId="0" fontId="42" fillId="0" borderId="10" xfId="7" applyNumberFormat="1" applyFont="1" applyFill="1" applyBorder="1" applyAlignment="1" applyProtection="1">
      <alignment horizontal="center" vertical="center" wrapText="1"/>
    </xf>
    <xf numFmtId="180" fontId="42" fillId="0" borderId="10" xfId="7" applyNumberFormat="1" applyFont="1" applyFill="1" applyBorder="1" applyAlignment="1" applyProtection="1">
      <alignment horizontal="center" vertical="center" wrapText="1"/>
    </xf>
    <xf numFmtId="180" fontId="42" fillId="0" borderId="10" xfId="9" applyNumberFormat="1" applyFont="1" applyFill="1" applyBorder="1" applyAlignment="1" applyProtection="1">
      <alignment horizontal="center" vertical="center" wrapText="1"/>
    </xf>
    <xf numFmtId="3" fontId="83" fillId="0" borderId="10" xfId="0" applyNumberFormat="1" applyFont="1" applyFill="1" applyBorder="1" applyAlignment="1">
      <alignment horizontal="center" vertical="center"/>
    </xf>
    <xf numFmtId="0" fontId="52" fillId="0" borderId="10" xfId="55" applyNumberFormat="1" applyFont="1" applyFill="1" applyBorder="1" applyAlignment="1" applyProtection="1">
      <alignment horizontal="center" vertical="center" wrapText="1"/>
    </xf>
    <xf numFmtId="0" fontId="42" fillId="0" borderId="16" xfId="33" applyNumberFormat="1" applyFont="1" applyFill="1" applyBorder="1" applyAlignment="1" applyProtection="1">
      <alignment horizontal="center" vertical="center" wrapText="1"/>
    </xf>
    <xf numFmtId="0" fontId="52" fillId="0" borderId="10" xfId="0" applyNumberFormat="1" applyFont="1" applyFill="1" applyBorder="1" applyAlignment="1" applyProtection="1">
      <alignment horizontal="center" vertical="center" wrapText="1"/>
    </xf>
    <xf numFmtId="0" fontId="43" fillId="0" borderId="10" xfId="0" applyNumberFormat="1" applyFont="1" applyFill="1" applyBorder="1" applyAlignment="1" applyProtection="1">
      <alignment horizontal="center" vertical="center" wrapText="1"/>
    </xf>
    <xf numFmtId="180" fontId="43" fillId="0" borderId="10" xfId="0" applyNumberFormat="1" applyFont="1" applyFill="1" applyBorder="1" applyAlignment="1" applyProtection="1">
      <alignment horizontal="center" vertical="center" wrapText="1"/>
    </xf>
    <xf numFmtId="0" fontId="42" fillId="0" borderId="16" xfId="33" applyNumberFormat="1" applyFont="1" applyFill="1" applyBorder="1" applyAlignment="1">
      <alignment horizontal="center" vertical="top" wrapText="1"/>
    </xf>
    <xf numFmtId="0" fontId="42" fillId="0" borderId="13" xfId="33" applyNumberFormat="1" applyFont="1" applyFill="1" applyBorder="1" applyAlignment="1">
      <alignment horizontal="center" vertical="top" wrapText="1"/>
    </xf>
    <xf numFmtId="3" fontId="42" fillId="0" borderId="16" xfId="0" applyNumberFormat="1" applyFont="1" applyFill="1" applyBorder="1" applyAlignment="1">
      <alignment horizontal="center" vertical="center"/>
    </xf>
    <xf numFmtId="0" fontId="42" fillId="0" borderId="17" xfId="33" applyNumberFormat="1" applyFont="1" applyFill="1" applyBorder="1" applyAlignment="1">
      <alignment horizontal="center" vertical="center" shrinkToFit="1"/>
    </xf>
    <xf numFmtId="0" fontId="43" fillId="0" borderId="10" xfId="54" applyNumberFormat="1" applyFont="1" applyFill="1" applyBorder="1" applyAlignment="1" applyProtection="1">
      <alignment horizontal="center" vertical="center" shrinkToFit="1"/>
    </xf>
    <xf numFmtId="41" fontId="42" fillId="0" borderId="10" xfId="33" applyNumberFormat="1" applyFont="1" applyFill="1" applyBorder="1" applyAlignment="1">
      <alignment vertical="center" wrapText="1"/>
    </xf>
    <xf numFmtId="0" fontId="43" fillId="0" borderId="13" xfId="54" applyNumberFormat="1" applyFont="1" applyFill="1" applyBorder="1" applyAlignment="1" applyProtection="1">
      <alignment horizontal="center" vertical="center" wrapText="1" shrinkToFit="1"/>
    </xf>
    <xf numFmtId="41" fontId="42" fillId="0" borderId="13" xfId="33" applyNumberFormat="1" applyFont="1" applyFill="1" applyBorder="1" applyAlignment="1">
      <alignment vertical="center" wrapText="1"/>
    </xf>
    <xf numFmtId="180" fontId="51" fillId="0" borderId="13" xfId="33" applyNumberFormat="1" applyFont="1" applyFill="1" applyBorder="1" applyAlignment="1">
      <alignment horizontal="center" vertical="center" wrapText="1"/>
    </xf>
    <xf numFmtId="0" fontId="43" fillId="0" borderId="13" xfId="54" applyNumberFormat="1" applyFont="1" applyFill="1" applyBorder="1" applyAlignment="1" applyProtection="1">
      <alignment horizontal="center" vertical="center" wrapText="1"/>
    </xf>
    <xf numFmtId="196" fontId="42" fillId="0" borderId="10" xfId="33" applyNumberFormat="1" applyFont="1" applyFill="1" applyBorder="1" applyAlignment="1">
      <alignment horizontal="center" vertical="center" wrapText="1"/>
    </xf>
    <xf numFmtId="196" fontId="70" fillId="0" borderId="10" xfId="33" applyNumberFormat="1" applyFont="1" applyFill="1" applyBorder="1" applyAlignment="1">
      <alignment horizontal="center" vertical="center" wrapText="1"/>
    </xf>
    <xf numFmtId="179" fontId="42" fillId="0" borderId="10" xfId="33" applyNumberFormat="1" applyFont="1" applyFill="1" applyBorder="1" applyAlignment="1">
      <alignment horizontal="center" vertical="center" shrinkToFit="1"/>
    </xf>
    <xf numFmtId="3" fontId="42" fillId="0" borderId="16" xfId="46" applyNumberFormat="1" applyFont="1" applyFill="1" applyBorder="1" applyAlignment="1">
      <alignment wrapText="1"/>
    </xf>
    <xf numFmtId="176" fontId="68" fillId="0" borderId="10" xfId="0" applyNumberFormat="1" applyFont="1" applyFill="1" applyBorder="1" applyAlignment="1">
      <alignment horizontal="center" vertical="center" shrinkToFit="1"/>
    </xf>
    <xf numFmtId="180" fontId="78" fillId="0" borderId="10" xfId="46" applyNumberFormat="1" applyFont="1" applyFill="1" applyBorder="1" applyAlignment="1">
      <alignment horizontal="center" vertical="center" wrapText="1"/>
    </xf>
    <xf numFmtId="0" fontId="81" fillId="0" borderId="10" xfId="0" applyFont="1" applyFill="1" applyBorder="1" applyAlignment="1">
      <alignment horizontal="center" vertical="center" wrapText="1"/>
    </xf>
    <xf numFmtId="0" fontId="84" fillId="0" borderId="10" xfId="0" applyFont="1" applyFill="1" applyBorder="1" applyAlignment="1">
      <alignment horizontal="center" vertical="center"/>
    </xf>
    <xf numFmtId="3" fontId="84" fillId="0" borderId="10" xfId="0" applyNumberFormat="1" applyFont="1" applyFill="1" applyBorder="1" applyAlignment="1">
      <alignment horizontal="center" vertical="center"/>
    </xf>
    <xf numFmtId="0" fontId="52" fillId="0" borderId="0" xfId="46" applyNumberFormat="1" applyFont="1" applyFill="1" applyAlignment="1">
      <alignment horizontal="center" vertical="center"/>
    </xf>
    <xf numFmtId="0" fontId="52" fillId="0" borderId="0" xfId="46" applyNumberFormat="1" applyFont="1" applyFill="1"/>
    <xf numFmtId="180" fontId="42" fillId="0" borderId="0" xfId="46" applyNumberFormat="1" applyFont="1" applyFill="1" applyAlignment="1">
      <alignment horizontal="center" vertical="center"/>
    </xf>
    <xf numFmtId="180" fontId="42" fillId="0" borderId="0" xfId="46" applyNumberFormat="1" applyFont="1" applyFill="1"/>
    <xf numFmtId="0" fontId="42" fillId="0" borderId="0" xfId="46" applyFont="1" applyFill="1"/>
    <xf numFmtId="0" fontId="42" fillId="0" borderId="0" xfId="46" applyNumberFormat="1" applyFont="1" applyFill="1"/>
    <xf numFmtId="177" fontId="42" fillId="0" borderId="0" xfId="46" applyNumberFormat="1" applyFont="1" applyFill="1"/>
    <xf numFmtId="0" fontId="42" fillId="0" borderId="10" xfId="46" applyNumberFormat="1" applyFont="1" applyFill="1" applyBorder="1" applyAlignment="1">
      <alignment horizontal="center" vertical="center"/>
    </xf>
    <xf numFmtId="191" fontId="42" fillId="0" borderId="10" xfId="46" applyNumberFormat="1" applyFont="1" applyFill="1" applyBorder="1" applyAlignment="1">
      <alignment horizontal="center" vertical="center"/>
    </xf>
    <xf numFmtId="180" fontId="42" fillId="0" borderId="10" xfId="46" applyNumberFormat="1" applyFont="1" applyFill="1" applyBorder="1" applyAlignment="1">
      <alignment horizontal="center" vertical="center"/>
    </xf>
    <xf numFmtId="0" fontId="42" fillId="0" borderId="10" xfId="46" applyFont="1" applyFill="1" applyBorder="1" applyAlignment="1">
      <alignment horizontal="center" vertical="center"/>
    </xf>
    <xf numFmtId="177" fontId="42" fillId="0" borderId="10" xfId="46" applyNumberFormat="1" applyFont="1" applyFill="1" applyBorder="1" applyAlignment="1">
      <alignment horizontal="center" vertical="center"/>
    </xf>
    <xf numFmtId="38" fontId="42" fillId="0" borderId="10" xfId="46" applyNumberFormat="1" applyFont="1" applyFill="1" applyBorder="1" applyAlignment="1">
      <alignment horizontal="center" vertical="center"/>
    </xf>
    <xf numFmtId="0" fontId="42" fillId="0" borderId="13" xfId="46" applyNumberFormat="1" applyFont="1" applyFill="1" applyBorder="1" applyAlignment="1">
      <alignment horizontal="center" vertical="center"/>
    </xf>
    <xf numFmtId="191" fontId="42" fillId="0" borderId="13" xfId="46" applyNumberFormat="1" applyFont="1" applyFill="1" applyBorder="1" applyAlignment="1">
      <alignment horizontal="center" vertical="center"/>
    </xf>
    <xf numFmtId="180" fontId="42" fillId="0" borderId="13" xfId="46" applyNumberFormat="1" applyFont="1" applyFill="1" applyBorder="1" applyAlignment="1">
      <alignment horizontal="center" vertical="center"/>
    </xf>
    <xf numFmtId="190" fontId="42" fillId="0" borderId="10" xfId="33" applyNumberFormat="1" applyFont="1" applyFill="1" applyBorder="1" applyAlignment="1">
      <alignment horizontal="center" vertical="center" wrapText="1"/>
    </xf>
    <xf numFmtId="0" fontId="52" fillId="0" borderId="16" xfId="46" applyNumberFormat="1" applyFont="1" applyFill="1" applyBorder="1"/>
    <xf numFmtId="0" fontId="42" fillId="0" borderId="16" xfId="46" applyNumberFormat="1" applyFont="1" applyFill="1" applyBorder="1"/>
    <xf numFmtId="0" fontId="51" fillId="0" borderId="10" xfId="46" applyNumberFormat="1" applyFont="1" applyFill="1" applyBorder="1" applyAlignment="1">
      <alignment horizontal="center" vertical="center" wrapText="1"/>
    </xf>
    <xf numFmtId="41" fontId="42" fillId="0" borderId="10" xfId="33" applyFont="1" applyFill="1" applyBorder="1" applyAlignment="1">
      <alignment horizontal="center" vertical="center"/>
    </xf>
    <xf numFmtId="0" fontId="42" fillId="0" borderId="21" xfId="46" applyNumberFormat="1" applyFont="1" applyFill="1" applyBorder="1" applyAlignment="1">
      <alignment horizontal="center" vertical="center"/>
    </xf>
    <xf numFmtId="191" fontId="42" fillId="0" borderId="10" xfId="46" applyNumberFormat="1" applyFont="1" applyFill="1" applyBorder="1" applyAlignment="1">
      <alignment horizontal="center" vertical="center" wrapText="1"/>
    </xf>
    <xf numFmtId="191" fontId="42" fillId="0" borderId="13" xfId="46" applyNumberFormat="1" applyFont="1" applyFill="1" applyBorder="1" applyAlignment="1">
      <alignment horizontal="center" vertical="center" wrapText="1"/>
    </xf>
    <xf numFmtId="0" fontId="42" fillId="0" borderId="10" xfId="46" applyFont="1" applyFill="1" applyBorder="1" applyAlignment="1">
      <alignment horizontal="center" wrapText="1" shrinkToFit="1"/>
    </xf>
    <xf numFmtId="0" fontId="70" fillId="0" borderId="10" xfId="46" applyFont="1" applyFill="1" applyBorder="1" applyAlignment="1">
      <alignment horizontal="center" vertical="center" wrapText="1" shrinkToFit="1"/>
    </xf>
    <xf numFmtId="179" fontId="51" fillId="0" borderId="10" xfId="33" applyNumberFormat="1" applyFont="1" applyFill="1" applyBorder="1" applyAlignment="1">
      <alignment horizontal="center" vertical="center" wrapText="1"/>
    </xf>
    <xf numFmtId="0" fontId="52" fillId="0" borderId="16" xfId="46" applyFont="1" applyFill="1" applyBorder="1"/>
    <xf numFmtId="0" fontId="42" fillId="0" borderId="16" xfId="46" applyNumberFormat="1" applyFont="1" applyFill="1" applyBorder="1" applyAlignment="1">
      <alignment vertical="center" wrapText="1"/>
    </xf>
    <xf numFmtId="180" fontId="42" fillId="0" borderId="10" xfId="46" applyNumberFormat="1" applyFont="1" applyFill="1" applyBorder="1" applyAlignment="1">
      <alignment vertical="center"/>
    </xf>
    <xf numFmtId="0" fontId="42" fillId="0" borderId="10" xfId="46" applyNumberFormat="1" applyFont="1" applyFill="1" applyBorder="1" applyAlignment="1">
      <alignment vertical="center"/>
    </xf>
    <xf numFmtId="0" fontId="42" fillId="0" borderId="10" xfId="46" applyFont="1" applyFill="1" applyBorder="1" applyAlignment="1">
      <alignment vertical="center"/>
    </xf>
    <xf numFmtId="177" fontId="42" fillId="0" borderId="10" xfId="33" applyNumberFormat="1" applyFont="1" applyFill="1" applyBorder="1" applyAlignment="1" applyProtection="1">
      <alignment horizontal="center" vertical="center" wrapText="1"/>
      <protection locked="0"/>
    </xf>
    <xf numFmtId="0" fontId="52" fillId="0" borderId="13" xfId="46" applyNumberFormat="1" applyFont="1" applyFill="1" applyBorder="1"/>
    <xf numFmtId="177" fontId="52" fillId="0" borderId="0" xfId="46" applyNumberFormat="1" applyFont="1" applyFill="1"/>
    <xf numFmtId="191" fontId="56" fillId="0" borderId="10" xfId="46" applyNumberFormat="1" applyFont="1" applyFill="1" applyBorder="1" applyAlignment="1">
      <alignment horizontal="center" vertical="center" wrapText="1"/>
    </xf>
    <xf numFmtId="180" fontId="85" fillId="0" borderId="10" xfId="46" applyNumberFormat="1" applyFont="1" applyFill="1" applyBorder="1" applyAlignment="1">
      <alignment horizontal="center" vertical="center" wrapText="1"/>
    </xf>
    <xf numFmtId="0" fontId="86" fillId="0" borderId="10" xfId="55" applyNumberFormat="1" applyFont="1" applyFill="1" applyBorder="1" applyAlignment="1" applyProtection="1">
      <alignment horizontal="center" vertical="center" wrapText="1"/>
    </xf>
    <xf numFmtId="0" fontId="65" fillId="0" borderId="10" xfId="54" applyNumberFormat="1" applyFont="1" applyFill="1" applyBorder="1" applyAlignment="1" applyProtection="1">
      <alignment horizontal="center" vertical="center" wrapText="1"/>
    </xf>
    <xf numFmtId="41" fontId="65" fillId="0" borderId="10" xfId="54" applyNumberFormat="1" applyFont="1" applyFill="1" applyBorder="1" applyAlignment="1" applyProtection="1">
      <alignment horizontal="center" vertical="center" wrapText="1"/>
    </xf>
    <xf numFmtId="179" fontId="65" fillId="0" borderId="10" xfId="54" applyNumberFormat="1" applyFont="1" applyFill="1" applyBorder="1" applyAlignment="1" applyProtection="1">
      <alignment horizontal="center" vertical="center" wrapText="1"/>
    </xf>
    <xf numFmtId="0" fontId="42" fillId="0" borderId="15" xfId="46" applyFont="1" applyFill="1" applyBorder="1" applyAlignment="1">
      <alignment horizontal="center" vertical="center" wrapText="1"/>
    </xf>
    <xf numFmtId="0" fontId="56" fillId="0" borderId="16" xfId="45" applyNumberFormat="1" applyFont="1" applyFill="1" applyBorder="1" applyAlignment="1">
      <alignment horizontal="center" vertical="center" wrapText="1"/>
    </xf>
    <xf numFmtId="0" fontId="56" fillId="0" borderId="10" xfId="45" applyNumberFormat="1" applyFont="1" applyFill="1" applyBorder="1" applyAlignment="1">
      <alignment horizontal="center" vertical="center" wrapText="1"/>
    </xf>
    <xf numFmtId="42" fontId="56" fillId="0" borderId="10" xfId="45" applyFont="1" applyFill="1" applyBorder="1" applyAlignment="1">
      <alignment horizontal="center" vertical="center" wrapText="1"/>
    </xf>
    <xf numFmtId="180" fontId="56" fillId="0" borderId="10" xfId="45" applyNumberFormat="1" applyFont="1" applyFill="1" applyBorder="1" applyAlignment="1">
      <alignment horizontal="center" vertical="center" wrapText="1"/>
    </xf>
    <xf numFmtId="190" fontId="56" fillId="0" borderId="10" xfId="45" quotePrefix="1" applyNumberFormat="1" applyFont="1" applyFill="1" applyBorder="1" applyAlignment="1">
      <alignment horizontal="center" vertical="center" wrapText="1"/>
    </xf>
    <xf numFmtId="0" fontId="56" fillId="0" borderId="13" xfId="45" applyNumberFormat="1" applyFont="1" applyFill="1" applyBorder="1" applyAlignment="1">
      <alignment horizontal="center" vertical="center" wrapText="1"/>
    </xf>
    <xf numFmtId="38" fontId="42" fillId="0" borderId="10" xfId="54" applyNumberFormat="1" applyFont="1" applyFill="1" applyBorder="1" applyAlignment="1" applyProtection="1">
      <alignment horizontal="center" vertical="center" wrapText="1"/>
    </xf>
    <xf numFmtId="180" fontId="42" fillId="0" borderId="10" xfId="54" applyNumberFormat="1" applyFont="1" applyFill="1" applyBorder="1" applyAlignment="1" applyProtection="1">
      <alignment horizontal="center" vertical="center" wrapText="1"/>
    </xf>
    <xf numFmtId="191" fontId="42" fillId="0" borderId="10" xfId="34" applyNumberFormat="1" applyFont="1" applyFill="1" applyBorder="1" applyAlignment="1">
      <alignment horizontal="center" vertical="center" wrapText="1"/>
    </xf>
    <xf numFmtId="0" fontId="52" fillId="0" borderId="10" xfId="54" applyNumberFormat="1" applyFont="1" applyFill="1" applyBorder="1" applyAlignment="1" applyProtection="1">
      <alignment horizontal="center" vertical="center" wrapText="1"/>
    </xf>
    <xf numFmtId="0" fontId="42" fillId="0" borderId="17" xfId="54" applyNumberFormat="1" applyFont="1" applyFill="1" applyBorder="1" applyAlignment="1" applyProtection="1">
      <alignment horizontal="center" vertical="center" wrapText="1"/>
    </xf>
    <xf numFmtId="180" fontId="42" fillId="0" borderId="17" xfId="54" applyNumberFormat="1" applyFont="1" applyFill="1" applyBorder="1" applyAlignment="1" applyProtection="1">
      <alignment horizontal="center" vertical="center" wrapText="1"/>
    </xf>
    <xf numFmtId="41" fontId="42" fillId="0" borderId="17" xfId="33" applyNumberFormat="1" applyFont="1" applyFill="1" applyBorder="1" applyAlignment="1">
      <alignment horizontal="center" vertical="center" wrapText="1"/>
    </xf>
    <xf numFmtId="191" fontId="42" fillId="0" borderId="10" xfId="33" applyNumberFormat="1" applyFont="1" applyFill="1" applyBorder="1" applyAlignment="1" applyProtection="1">
      <alignment horizontal="center" vertical="center" wrapText="1"/>
    </xf>
    <xf numFmtId="0" fontId="52" fillId="0" borderId="16" xfId="55" applyNumberFormat="1" applyFont="1" applyFill="1" applyBorder="1" applyAlignment="1" applyProtection="1">
      <alignment horizontal="center" vertical="center" wrapText="1"/>
    </xf>
    <xf numFmtId="180" fontId="52" fillId="0" borderId="10" xfId="55" applyNumberFormat="1" applyFont="1" applyFill="1" applyBorder="1" applyAlignment="1" applyProtection="1">
      <alignment horizontal="center" vertical="center" wrapText="1"/>
    </xf>
    <xf numFmtId="41" fontId="70" fillId="0" borderId="10" xfId="33" applyNumberFormat="1" applyFont="1" applyFill="1" applyBorder="1" applyAlignment="1">
      <alignment horizontal="center" vertical="center" wrapText="1"/>
    </xf>
    <xf numFmtId="193" fontId="42" fillId="0" borderId="10" xfId="33" applyNumberFormat="1" applyFont="1" applyFill="1" applyBorder="1" applyAlignment="1">
      <alignment horizontal="center" vertical="center" wrapText="1"/>
    </xf>
    <xf numFmtId="180" fontId="43" fillId="0" borderId="10" xfId="54" applyNumberFormat="1" applyFont="1" applyFill="1" applyBorder="1" applyAlignment="1" applyProtection="1">
      <alignment horizontal="center" vertical="center" wrapText="1"/>
    </xf>
    <xf numFmtId="41" fontId="42" fillId="0" borderId="10" xfId="54" applyNumberFormat="1" applyFont="1" applyFill="1" applyBorder="1" applyAlignment="1" applyProtection="1">
      <alignment horizontal="center" vertical="center" wrapText="1"/>
    </xf>
    <xf numFmtId="0" fontId="42" fillId="0" borderId="10" xfId="47" applyFont="1" applyFill="1" applyBorder="1" applyAlignment="1">
      <alignment horizontal="center" vertical="center" wrapText="1"/>
    </xf>
    <xf numFmtId="191" fontId="42" fillId="0" borderId="17" xfId="33" applyNumberFormat="1" applyFont="1" applyFill="1" applyBorder="1" applyAlignment="1">
      <alignment horizontal="center" vertical="center" wrapText="1"/>
    </xf>
    <xf numFmtId="0" fontId="42" fillId="0" borderId="13" xfId="54" applyNumberFormat="1" applyFont="1" applyFill="1" applyBorder="1" applyAlignment="1" applyProtection="1">
      <alignment horizontal="center" vertical="center" wrapText="1"/>
    </xf>
    <xf numFmtId="177" fontId="42" fillId="0" borderId="13" xfId="33" applyNumberFormat="1" applyFont="1" applyFill="1" applyBorder="1" applyAlignment="1">
      <alignment horizontal="center" vertical="center" wrapText="1"/>
    </xf>
    <xf numFmtId="179" fontId="42" fillId="0" borderId="13" xfId="33" quotePrefix="1" applyNumberFormat="1" applyFont="1" applyFill="1" applyBorder="1" applyAlignment="1">
      <alignment horizontal="center" vertical="center" wrapText="1"/>
    </xf>
    <xf numFmtId="195" fontId="42" fillId="0" borderId="13" xfId="33" applyNumberFormat="1" applyFont="1" applyFill="1" applyBorder="1" applyAlignment="1">
      <alignment horizontal="center" vertical="center" wrapText="1"/>
    </xf>
    <xf numFmtId="0" fontId="52" fillId="0" borderId="10" xfId="46" applyFont="1" applyFill="1" applyBorder="1"/>
    <xf numFmtId="0" fontId="42" fillId="0" borderId="10" xfId="0" applyFont="1" applyFill="1" applyBorder="1" applyAlignment="1" applyProtection="1">
      <alignment horizontal="center" vertical="center" wrapText="1"/>
    </xf>
    <xf numFmtId="3" fontId="42" fillId="0" borderId="10" xfId="0" applyNumberFormat="1" applyFont="1" applyFill="1" applyBorder="1" applyAlignment="1" applyProtection="1">
      <alignment horizontal="center" vertical="center" wrapText="1"/>
    </xf>
    <xf numFmtId="0" fontId="42" fillId="0" borderId="10" xfId="0" applyNumberFormat="1" applyFont="1" applyFill="1" applyBorder="1" applyAlignment="1" applyProtection="1">
      <alignment horizontal="center" vertical="center" wrapText="1"/>
    </xf>
    <xf numFmtId="180" fontId="42" fillId="0" borderId="17" xfId="33" applyNumberFormat="1" applyFont="1" applyFill="1" applyBorder="1" applyAlignment="1" applyProtection="1">
      <alignment horizontal="center" vertical="center" wrapText="1"/>
    </xf>
    <xf numFmtId="180" fontId="42" fillId="0" borderId="10" xfId="58" applyNumberFormat="1" applyFont="1" applyFill="1" applyBorder="1" applyAlignment="1" applyProtection="1">
      <alignment horizontal="center" vertical="center" wrapText="1"/>
    </xf>
    <xf numFmtId="180" fontId="42" fillId="0" borderId="16" xfId="33" applyNumberFormat="1" applyFont="1" applyFill="1" applyBorder="1" applyAlignment="1" applyProtection="1">
      <alignment vertical="center" wrapText="1"/>
    </xf>
    <xf numFmtId="0" fontId="52" fillId="0" borderId="10" xfId="0" applyNumberFormat="1" applyFont="1" applyFill="1" applyBorder="1" applyAlignment="1">
      <alignment vertical="center"/>
    </xf>
    <xf numFmtId="180" fontId="42" fillId="0" borderId="10" xfId="0" applyNumberFormat="1" applyFont="1" applyFill="1" applyBorder="1" applyAlignment="1">
      <alignment wrapText="1"/>
    </xf>
    <xf numFmtId="41" fontId="42" fillId="0" borderId="10" xfId="0" applyNumberFormat="1" applyFont="1" applyFill="1" applyBorder="1" applyAlignment="1">
      <alignment horizontal="center" vertical="center" wrapText="1"/>
    </xf>
    <xf numFmtId="0" fontId="42" fillId="0" borderId="10" xfId="58" applyNumberFormat="1" applyFont="1" applyFill="1" applyBorder="1" applyAlignment="1">
      <alignment horizontal="center" vertical="center" wrapText="1"/>
    </xf>
    <xf numFmtId="180" fontId="42" fillId="0" borderId="10" xfId="58" applyNumberFormat="1" applyFont="1" applyFill="1" applyBorder="1" applyAlignment="1">
      <alignment horizontal="center" vertical="center" wrapText="1"/>
    </xf>
    <xf numFmtId="0" fontId="42" fillId="0" borderId="10" xfId="58" applyNumberFormat="1" applyFont="1" applyFill="1" applyBorder="1" applyAlignment="1" applyProtection="1">
      <alignment horizontal="center" vertical="center" wrapText="1"/>
    </xf>
    <xf numFmtId="180" fontId="42" fillId="0" borderId="10" xfId="57" applyNumberFormat="1" applyFont="1" applyFill="1" applyBorder="1" applyAlignment="1" applyProtection="1">
      <alignment horizontal="center" vertical="center" wrapText="1"/>
    </xf>
    <xf numFmtId="180" fontId="42" fillId="0" borderId="10" xfId="57" applyNumberFormat="1" applyFont="1" applyFill="1" applyBorder="1" applyAlignment="1" applyProtection="1">
      <alignment wrapText="1"/>
    </xf>
    <xf numFmtId="0" fontId="52" fillId="0" borderId="10" xfId="57" applyNumberFormat="1" applyFont="1" applyFill="1" applyBorder="1" applyAlignment="1" applyProtection="1">
      <alignment vertical="center"/>
    </xf>
    <xf numFmtId="41" fontId="42" fillId="0" borderId="10" xfId="57" applyNumberFormat="1" applyFont="1" applyFill="1" applyBorder="1" applyAlignment="1" applyProtection="1">
      <alignment horizontal="center" vertical="center" wrapText="1"/>
    </xf>
    <xf numFmtId="0" fontId="42" fillId="0" borderId="10" xfId="57" applyNumberFormat="1" applyFont="1" applyFill="1" applyBorder="1" applyAlignment="1" applyProtection="1">
      <alignment horizontal="center" vertical="center" wrapText="1"/>
    </xf>
    <xf numFmtId="180" fontId="42" fillId="0" borderId="10" xfId="0" applyNumberFormat="1" applyFont="1" applyFill="1" applyBorder="1" applyAlignment="1" applyProtection="1">
      <alignment horizontal="center" vertical="center" wrapText="1"/>
    </xf>
    <xf numFmtId="185" fontId="42" fillId="0" borderId="10" xfId="0" applyNumberFormat="1" applyFont="1" applyFill="1" applyBorder="1" applyAlignment="1" applyProtection="1">
      <alignment horizontal="center" vertical="center"/>
    </xf>
    <xf numFmtId="0" fontId="42" fillId="0" borderId="10" xfId="0" applyNumberFormat="1" applyFont="1" applyFill="1" applyBorder="1" applyAlignment="1" applyProtection="1">
      <alignment horizontal="center" vertical="center"/>
    </xf>
    <xf numFmtId="41" fontId="42" fillId="0" borderId="10" xfId="0" applyNumberFormat="1" applyFont="1" applyFill="1" applyBorder="1" applyAlignment="1" applyProtection="1">
      <alignment horizontal="center" vertical="center" wrapText="1"/>
    </xf>
    <xf numFmtId="180" fontId="42" fillId="0" borderId="0" xfId="58" applyNumberFormat="1" applyFont="1" applyFill="1" applyAlignment="1">
      <alignment wrapText="1"/>
    </xf>
    <xf numFmtId="180" fontId="50" fillId="0" borderId="16" xfId="33" applyNumberFormat="1" applyFont="1" applyFill="1" applyBorder="1" applyAlignment="1" applyProtection="1">
      <alignment vertical="center" wrapText="1"/>
    </xf>
    <xf numFmtId="180" fontId="42" fillId="0" borderId="16" xfId="58" applyNumberFormat="1" applyFont="1" applyFill="1" applyBorder="1" applyAlignment="1">
      <alignment wrapText="1"/>
    </xf>
    <xf numFmtId="180" fontId="42" fillId="0" borderId="16" xfId="58" applyNumberFormat="1" applyFont="1" applyFill="1" applyBorder="1" applyAlignment="1">
      <alignment horizontal="center" vertical="center" wrapText="1"/>
    </xf>
    <xf numFmtId="180" fontId="42" fillId="0" borderId="11" xfId="58" applyNumberFormat="1" applyFont="1" applyFill="1" applyBorder="1" applyAlignment="1">
      <alignment wrapText="1"/>
    </xf>
    <xf numFmtId="180" fontId="42" fillId="0" borderId="13" xfId="58" applyNumberFormat="1" applyFont="1" applyFill="1" applyBorder="1" applyAlignment="1">
      <alignment wrapText="1"/>
    </xf>
    <xf numFmtId="180" fontId="42" fillId="0" borderId="10" xfId="0" applyNumberFormat="1" applyFont="1" applyFill="1" applyBorder="1" applyAlignment="1" applyProtection="1">
      <alignment wrapText="1"/>
    </xf>
    <xf numFmtId="180" fontId="42" fillId="0" borderId="10" xfId="58" applyNumberFormat="1" applyFont="1" applyFill="1" applyBorder="1" applyAlignment="1" applyProtection="1">
      <alignment wrapText="1"/>
    </xf>
    <xf numFmtId="180" fontId="42" fillId="0" borderId="76" xfId="33" applyNumberFormat="1" applyFont="1" applyFill="1" applyBorder="1" applyAlignment="1">
      <alignment horizontal="center" vertical="center" wrapText="1"/>
    </xf>
    <xf numFmtId="191" fontId="42" fillId="0" borderId="76" xfId="33" applyNumberFormat="1" applyFont="1" applyFill="1" applyBorder="1" applyAlignment="1">
      <alignment horizontal="center" vertical="center" wrapText="1"/>
    </xf>
    <xf numFmtId="180" fontId="42" fillId="0" borderId="78" xfId="46" applyNumberFormat="1" applyFont="1" applyFill="1" applyBorder="1" applyAlignment="1">
      <alignment horizontal="center" vertical="center" wrapText="1"/>
    </xf>
    <xf numFmtId="180" fontId="82" fillId="0" borderId="10" xfId="33" applyNumberFormat="1" applyFont="1" applyFill="1" applyBorder="1" applyAlignment="1">
      <alignment horizontal="center" vertical="center" wrapText="1"/>
    </xf>
    <xf numFmtId="180" fontId="42" fillId="0" borderId="13" xfId="46" applyNumberFormat="1" applyFont="1" applyFill="1" applyBorder="1" applyAlignment="1">
      <alignment wrapText="1"/>
    </xf>
    <xf numFmtId="41" fontId="42" fillId="0" borderId="10" xfId="0" applyNumberFormat="1" applyFont="1" applyFill="1" applyBorder="1" applyAlignment="1">
      <alignment horizontal="center" vertical="center"/>
    </xf>
    <xf numFmtId="180" fontId="42" fillId="0" borderId="16" xfId="33" applyNumberFormat="1" applyFont="1" applyFill="1" applyBorder="1" applyAlignment="1">
      <alignment vertical="center" wrapText="1"/>
    </xf>
    <xf numFmtId="0" fontId="52" fillId="0" borderId="10" xfId="0" applyFont="1" applyFill="1" applyBorder="1" applyAlignment="1">
      <alignment horizontal="center" vertical="center"/>
    </xf>
    <xf numFmtId="180" fontId="42" fillId="0" borderId="16" xfId="46" applyNumberFormat="1" applyFont="1" applyFill="1" applyBorder="1" applyAlignment="1">
      <alignment horizontal="center" vertical="center" shrinkToFit="1"/>
    </xf>
    <xf numFmtId="180" fontId="42" fillId="0" borderId="16" xfId="46" applyNumberFormat="1" applyFont="1" applyFill="1" applyBorder="1" applyAlignment="1">
      <alignment vertical="center" shrinkToFit="1"/>
    </xf>
    <xf numFmtId="191" fontId="53" fillId="0" borderId="10" xfId="0" applyNumberFormat="1" applyFont="1" applyFill="1" applyBorder="1" applyAlignment="1">
      <alignment horizontal="center" vertical="center"/>
    </xf>
    <xf numFmtId="180" fontId="42" fillId="0" borderId="16" xfId="46" applyNumberFormat="1" applyFont="1" applyFill="1" applyBorder="1" applyAlignment="1">
      <alignment vertical="center" wrapText="1"/>
    </xf>
    <xf numFmtId="0" fontId="53" fillId="0" borderId="10" xfId="46" applyNumberFormat="1" applyFont="1" applyFill="1" applyBorder="1" applyAlignment="1">
      <alignment horizontal="center" vertical="center"/>
    </xf>
    <xf numFmtId="180" fontId="42" fillId="0" borderId="10" xfId="33" applyNumberFormat="1" applyFont="1" applyFill="1" applyBorder="1" applyAlignment="1">
      <alignment horizontal="center" vertical="center" wrapText="1"/>
    </xf>
    <xf numFmtId="0" fontId="42" fillId="0" borderId="10" xfId="33" applyNumberFormat="1" applyFont="1" applyFill="1" applyBorder="1" applyAlignment="1">
      <alignment horizontal="center" vertical="center" wrapText="1"/>
    </xf>
    <xf numFmtId="180" fontId="56" fillId="0" borderId="13" xfId="33" applyNumberFormat="1" applyFont="1" applyFill="1" applyBorder="1" applyAlignment="1">
      <alignment horizontal="center" vertical="center" wrapText="1"/>
    </xf>
    <xf numFmtId="41" fontId="56" fillId="0" borderId="10" xfId="33" applyFont="1" applyFill="1" applyBorder="1" applyAlignment="1">
      <alignment horizontal="center" vertical="center" wrapText="1"/>
    </xf>
    <xf numFmtId="0" fontId="67" fillId="0" borderId="10" xfId="0" applyFont="1" applyFill="1" applyBorder="1" applyAlignment="1">
      <alignment vertical="center"/>
    </xf>
    <xf numFmtId="0" fontId="42" fillId="0" borderId="58" xfId="33" applyNumberFormat="1" applyFont="1" applyFill="1" applyBorder="1" applyAlignment="1">
      <alignment horizontal="center" vertical="center" wrapText="1"/>
    </xf>
    <xf numFmtId="0" fontId="56" fillId="0" borderId="13" xfId="33" applyNumberFormat="1" applyFont="1" applyFill="1" applyBorder="1" applyAlignment="1">
      <alignment wrapText="1"/>
    </xf>
    <xf numFmtId="0" fontId="65" fillId="0" borderId="13" xfId="33" applyNumberFormat="1" applyFont="1" applyFill="1" applyBorder="1" applyAlignment="1">
      <alignment horizontal="center" vertical="center" wrapText="1"/>
    </xf>
    <xf numFmtId="176" fontId="56" fillId="0" borderId="13" xfId="33" applyNumberFormat="1" applyFont="1" applyFill="1" applyBorder="1" applyAlignment="1">
      <alignment horizontal="center" vertical="center" wrapText="1"/>
    </xf>
    <xf numFmtId="176" fontId="56" fillId="0" borderId="17" xfId="33" applyNumberFormat="1" applyFont="1" applyFill="1" applyBorder="1" applyAlignment="1">
      <alignment horizontal="center" vertical="center" wrapText="1"/>
    </xf>
    <xf numFmtId="176" fontId="56" fillId="0" borderId="10" xfId="33" applyNumberFormat="1" applyFont="1" applyFill="1" applyBorder="1" applyAlignment="1">
      <alignment horizontal="center" vertical="center" shrinkToFit="1"/>
    </xf>
    <xf numFmtId="0" fontId="65" fillId="0" borderId="10" xfId="33" applyNumberFormat="1" applyFont="1" applyFill="1" applyBorder="1" applyAlignment="1">
      <alignment horizontal="center" vertical="center" wrapText="1" shrinkToFit="1"/>
    </xf>
    <xf numFmtId="0" fontId="56" fillId="0" borderId="10" xfId="33" applyNumberFormat="1" applyFont="1" applyFill="1" applyBorder="1" applyAlignment="1">
      <alignment horizontal="center" wrapText="1"/>
    </xf>
    <xf numFmtId="0" fontId="71" fillId="0" borderId="10" xfId="33" applyNumberFormat="1" applyFont="1" applyFill="1" applyBorder="1" applyAlignment="1">
      <alignment vertical="center" wrapText="1"/>
    </xf>
    <xf numFmtId="188" fontId="56" fillId="0" borderId="10" xfId="33" applyNumberFormat="1" applyFont="1" applyFill="1" applyBorder="1" applyAlignment="1">
      <alignment horizontal="center" vertical="center" wrapText="1"/>
    </xf>
    <xf numFmtId="180" fontId="79" fillId="0" borderId="10" xfId="33" applyNumberFormat="1" applyFont="1" applyFill="1" applyBorder="1" applyAlignment="1">
      <alignment horizontal="center" vertical="center" shrinkToFit="1"/>
    </xf>
    <xf numFmtId="180" fontId="79" fillId="0" borderId="52" xfId="33" applyNumberFormat="1" applyFont="1" applyFill="1" applyBorder="1" applyAlignment="1">
      <alignment horizontal="center" vertical="center" shrinkToFit="1"/>
    </xf>
    <xf numFmtId="9" fontId="56" fillId="0" borderId="10" xfId="29" applyFont="1" applyFill="1" applyBorder="1" applyAlignment="1">
      <alignment horizontal="center" vertical="center" wrapText="1"/>
    </xf>
    <xf numFmtId="0" fontId="75" fillId="0" borderId="10" xfId="33" applyNumberFormat="1" applyFont="1" applyFill="1" applyBorder="1" applyAlignment="1">
      <alignment vertical="center" wrapText="1"/>
    </xf>
    <xf numFmtId="185" fontId="56" fillId="0" borderId="10" xfId="33" applyNumberFormat="1" applyFont="1" applyFill="1" applyBorder="1" applyAlignment="1">
      <alignment horizontal="center" vertical="center" wrapText="1"/>
    </xf>
    <xf numFmtId="198" fontId="56" fillId="0" borderId="10" xfId="33" applyNumberFormat="1" applyFont="1" applyFill="1" applyBorder="1" applyAlignment="1">
      <alignment horizontal="center" vertical="center" wrapText="1"/>
    </xf>
    <xf numFmtId="197" fontId="56" fillId="0" borderId="10" xfId="33" applyNumberFormat="1" applyFont="1" applyFill="1" applyBorder="1" applyAlignment="1">
      <alignment horizontal="center" vertical="center" wrapText="1"/>
    </xf>
    <xf numFmtId="0" fontId="56" fillId="0" borderId="56" xfId="33" applyNumberFormat="1" applyFont="1" applyFill="1" applyBorder="1" applyAlignment="1">
      <alignment horizontal="center" vertical="center" wrapText="1"/>
    </xf>
    <xf numFmtId="0" fontId="81" fillId="0" borderId="10" xfId="33" applyNumberFormat="1" applyFont="1" applyFill="1" applyBorder="1" applyAlignment="1">
      <alignment horizontal="center" vertical="center" wrapText="1"/>
    </xf>
    <xf numFmtId="0" fontId="87" fillId="0" borderId="10" xfId="33" applyNumberFormat="1" applyFont="1" applyFill="1" applyBorder="1" applyAlignment="1">
      <alignment horizontal="center" vertical="center" wrapText="1"/>
    </xf>
    <xf numFmtId="176" fontId="81" fillId="0" borderId="10" xfId="33" applyNumberFormat="1" applyFont="1" applyFill="1" applyBorder="1" applyAlignment="1">
      <alignment horizontal="center" vertical="center" wrapText="1"/>
    </xf>
    <xf numFmtId="180" fontId="81" fillId="0" borderId="10" xfId="33" applyNumberFormat="1" applyFont="1" applyFill="1" applyBorder="1" applyAlignment="1">
      <alignment horizontal="center" vertical="center" wrapText="1"/>
    </xf>
    <xf numFmtId="0" fontId="42" fillId="0" borderId="10" xfId="33" applyNumberFormat="1" applyFont="1" applyFill="1" applyBorder="1" applyAlignment="1">
      <alignment wrapText="1"/>
    </xf>
    <xf numFmtId="0" fontId="67" fillId="0" borderId="16" xfId="0" applyFont="1" applyFill="1" applyBorder="1">
      <alignment vertical="center"/>
    </xf>
    <xf numFmtId="0" fontId="50" fillId="30" borderId="10" xfId="33" applyNumberFormat="1" applyFont="1" applyFill="1" applyBorder="1" applyAlignment="1">
      <alignment horizontal="center" vertical="center" wrapText="1"/>
    </xf>
    <xf numFmtId="180" fontId="50" fillId="30" borderId="10" xfId="33" applyNumberFormat="1" applyFont="1" applyFill="1" applyBorder="1" applyAlignment="1">
      <alignment horizontal="center" vertical="center" wrapText="1"/>
    </xf>
    <xf numFmtId="180" fontId="42" fillId="0" borderId="10" xfId="33" applyNumberFormat="1" applyFont="1" applyFill="1" applyBorder="1" applyAlignment="1">
      <alignment horizontal="center" vertical="center" wrapText="1"/>
    </xf>
    <xf numFmtId="0" fontId="42" fillId="0" borderId="10" xfId="33" applyNumberFormat="1" applyFont="1" applyFill="1" applyBorder="1" applyAlignment="1">
      <alignment horizontal="center" vertical="center" wrapText="1"/>
    </xf>
    <xf numFmtId="0" fontId="50" fillId="30" borderId="10" xfId="33" applyNumberFormat="1" applyFont="1" applyFill="1" applyBorder="1" applyAlignment="1">
      <alignment horizontal="center" vertical="center" wrapText="1"/>
    </xf>
    <xf numFmtId="0" fontId="50" fillId="30" borderId="10" xfId="46" applyNumberFormat="1" applyFont="1" applyFill="1" applyBorder="1" applyAlignment="1">
      <alignment horizontal="center" vertical="center" wrapText="1"/>
    </xf>
    <xf numFmtId="41" fontId="56" fillId="0" borderId="10" xfId="33" applyFont="1" applyFill="1" applyBorder="1" applyAlignment="1">
      <alignment horizontal="center" vertical="center" wrapText="1"/>
    </xf>
    <xf numFmtId="41" fontId="42" fillId="0" borderId="10" xfId="33" applyFont="1" applyFill="1" applyBorder="1" applyAlignment="1">
      <alignment horizontal="center" vertical="center" wrapText="1"/>
    </xf>
    <xf numFmtId="0" fontId="42" fillId="0" borderId="10" xfId="46" applyFont="1" applyFill="1" applyBorder="1" applyAlignment="1">
      <alignment horizontal="center" vertical="center" wrapText="1"/>
    </xf>
    <xf numFmtId="41" fontId="42" fillId="0" borderId="13" xfId="33" applyFont="1" applyFill="1" applyBorder="1" applyAlignment="1">
      <alignment horizontal="center" vertical="center" wrapText="1"/>
    </xf>
    <xf numFmtId="0" fontId="2" fillId="0" borderId="10" xfId="33" applyNumberFormat="1" applyFont="1" applyFill="1" applyBorder="1" applyAlignment="1">
      <alignment horizontal="center" vertical="center" wrapText="1"/>
    </xf>
    <xf numFmtId="180" fontId="42" fillId="0" borderId="17" xfId="33" applyNumberFormat="1" applyFont="1" applyFill="1" applyBorder="1" applyAlignment="1">
      <alignment horizontal="center" vertical="center" wrapText="1"/>
    </xf>
    <xf numFmtId="0" fontId="50" fillId="30" borderId="10" xfId="33" applyNumberFormat="1" applyFont="1" applyFill="1" applyBorder="1" applyAlignment="1">
      <alignment horizontal="center" vertical="center" wrapText="1"/>
    </xf>
    <xf numFmtId="0" fontId="50" fillId="30" borderId="16" xfId="33" applyNumberFormat="1" applyFont="1" applyFill="1" applyBorder="1" applyAlignment="1">
      <alignment horizontal="center" vertical="center" wrapText="1"/>
    </xf>
    <xf numFmtId="0" fontId="50" fillId="30" borderId="13" xfId="33" applyNumberFormat="1" applyFont="1" applyFill="1" applyBorder="1" applyAlignment="1">
      <alignment horizontal="center" vertical="center" wrapText="1"/>
    </xf>
    <xf numFmtId="0" fontId="50" fillId="30" borderId="10" xfId="46" applyNumberFormat="1" applyFont="1" applyFill="1" applyBorder="1" applyAlignment="1">
      <alignment horizontal="center" vertical="center" wrapText="1"/>
    </xf>
    <xf numFmtId="180" fontId="42" fillId="0" borderId="10" xfId="33" applyNumberFormat="1" applyFont="1" applyFill="1" applyBorder="1" applyAlignment="1">
      <alignment horizontal="center" vertical="center" wrapText="1"/>
    </xf>
    <xf numFmtId="0" fontId="42" fillId="0" borderId="10" xfId="33" applyNumberFormat="1" applyFont="1" applyFill="1" applyBorder="1" applyAlignment="1">
      <alignment horizontal="center" vertical="center" wrapText="1"/>
    </xf>
    <xf numFmtId="41" fontId="56" fillId="0" borderId="16" xfId="33" applyFont="1" applyFill="1" applyBorder="1" applyAlignment="1">
      <alignment horizontal="center" vertical="center"/>
    </xf>
    <xf numFmtId="41" fontId="42" fillId="0" borderId="10" xfId="33" applyFont="1" applyFill="1" applyBorder="1" applyAlignment="1">
      <alignment horizontal="center" vertical="center" wrapText="1"/>
    </xf>
    <xf numFmtId="0" fontId="42" fillId="0" borderId="10" xfId="46" applyFont="1" applyFill="1" applyBorder="1" applyAlignment="1">
      <alignment horizontal="center" vertical="center" wrapText="1"/>
    </xf>
    <xf numFmtId="0" fontId="50" fillId="30" borderId="17" xfId="33" applyNumberFormat="1" applyFont="1" applyFill="1" applyBorder="1" applyAlignment="1">
      <alignment horizontal="center" vertical="center" wrapText="1"/>
    </xf>
    <xf numFmtId="0" fontId="74" fillId="30" borderId="10" xfId="33" applyNumberFormat="1" applyFont="1" applyFill="1" applyBorder="1" applyAlignment="1">
      <alignment horizontal="center" vertical="center"/>
    </xf>
    <xf numFmtId="0" fontId="74" fillId="30" borderId="10" xfId="46" applyNumberFormat="1" applyFont="1" applyFill="1" applyBorder="1" applyAlignment="1">
      <alignment horizontal="center" vertical="center"/>
    </xf>
    <xf numFmtId="0" fontId="74" fillId="30" borderId="10" xfId="33" applyNumberFormat="1" applyFont="1" applyFill="1" applyBorder="1" applyAlignment="1">
      <alignment horizontal="center" vertical="center" wrapText="1"/>
    </xf>
    <xf numFmtId="0" fontId="56" fillId="0" borderId="21" xfId="33" applyNumberFormat="1" applyFont="1" applyFill="1" applyBorder="1" applyAlignment="1">
      <alignment horizontal="center" vertical="center"/>
    </xf>
    <xf numFmtId="0" fontId="56" fillId="0" borderId="14" xfId="33" applyNumberFormat="1" applyFont="1" applyFill="1" applyBorder="1" applyAlignment="1">
      <alignment horizontal="center" vertical="center"/>
    </xf>
    <xf numFmtId="41" fontId="71" fillId="0" borderId="10" xfId="33" applyFont="1" applyFill="1" applyBorder="1" applyAlignment="1">
      <alignment horizontal="center" vertical="center" wrapText="1"/>
    </xf>
    <xf numFmtId="0" fontId="77" fillId="0" borderId="58" xfId="33" applyNumberFormat="1" applyFont="1" applyFill="1" applyBorder="1" applyAlignment="1">
      <alignment horizontal="center" vertical="center" wrapText="1"/>
    </xf>
    <xf numFmtId="180" fontId="77" fillId="0" borderId="10" xfId="46" applyNumberFormat="1" applyFont="1" applyFill="1" applyBorder="1" applyAlignment="1">
      <alignment horizontal="center" vertical="center" wrapText="1"/>
    </xf>
    <xf numFmtId="9" fontId="42" fillId="0" borderId="58" xfId="29" applyFont="1" applyFill="1" applyBorder="1" applyAlignment="1">
      <alignment horizontal="center" vertical="center" wrapText="1"/>
    </xf>
    <xf numFmtId="0" fontId="51" fillId="0" borderId="72" xfId="46" applyNumberFormat="1" applyFont="1" applyFill="1" applyBorder="1" applyAlignment="1">
      <alignment horizontal="center" vertical="center" wrapText="1"/>
    </xf>
    <xf numFmtId="180" fontId="50" fillId="30" borderId="10" xfId="33" applyNumberFormat="1" applyFont="1" applyFill="1" applyBorder="1" applyAlignment="1">
      <alignment horizontal="center" vertical="center" wrapText="1"/>
    </xf>
    <xf numFmtId="41" fontId="50" fillId="30" borderId="10" xfId="33" applyFont="1" applyFill="1" applyBorder="1" applyAlignment="1">
      <alignment horizontal="center" vertical="center" wrapText="1"/>
    </xf>
    <xf numFmtId="0" fontId="50" fillId="30" borderId="10" xfId="46" applyFont="1" applyFill="1" applyBorder="1" applyAlignment="1">
      <alignment horizontal="center" vertical="center" wrapText="1"/>
    </xf>
    <xf numFmtId="41" fontId="51" fillId="0" borderId="17" xfId="33" applyFont="1" applyFill="1" applyBorder="1" applyAlignment="1">
      <alignment horizontal="center" vertical="center" wrapText="1"/>
    </xf>
    <xf numFmtId="0" fontId="77" fillId="0" borderId="10" xfId="46" applyFont="1" applyFill="1" applyBorder="1" applyAlignment="1">
      <alignment horizontal="center" vertical="center" wrapText="1"/>
    </xf>
    <xf numFmtId="180" fontId="77" fillId="0" borderId="10" xfId="33" applyNumberFormat="1" applyFont="1" applyFill="1" applyBorder="1" applyAlignment="1">
      <alignment horizontal="center" vertical="center" wrapText="1"/>
    </xf>
    <xf numFmtId="176" fontId="42" fillId="0" borderId="10" xfId="0" applyNumberFormat="1" applyFont="1" applyFill="1" applyBorder="1" applyAlignment="1">
      <alignment horizontal="center" vertical="center" wrapText="1"/>
    </xf>
    <xf numFmtId="41" fontId="50" fillId="30" borderId="17" xfId="33" applyFont="1" applyFill="1" applyBorder="1" applyAlignment="1">
      <alignment horizontal="center" vertical="center" wrapText="1"/>
    </xf>
    <xf numFmtId="41" fontId="50" fillId="30" borderId="16" xfId="33" applyFont="1" applyFill="1" applyBorder="1" applyAlignment="1">
      <alignment horizontal="center" vertical="center" wrapText="1"/>
    </xf>
    <xf numFmtId="41" fontId="50" fillId="30" borderId="13" xfId="33" applyFont="1" applyFill="1" applyBorder="1" applyAlignment="1">
      <alignment horizontal="center" vertical="center" wrapText="1"/>
    </xf>
    <xf numFmtId="0" fontId="82" fillId="30" borderId="10" xfId="33" applyNumberFormat="1" applyFont="1" applyFill="1" applyBorder="1" applyAlignment="1">
      <alignment horizontal="center" vertical="center" wrapText="1"/>
    </xf>
    <xf numFmtId="191" fontId="42" fillId="0" borderId="10" xfId="46" applyNumberFormat="1" applyFont="1" applyFill="1" applyBorder="1" applyAlignment="1">
      <alignment horizontal="center" vertical="center" wrapText="1" shrinkToFit="1"/>
    </xf>
    <xf numFmtId="180" fontId="50" fillId="30" borderId="10" xfId="46" applyNumberFormat="1" applyFont="1" applyFill="1" applyBorder="1" applyAlignment="1">
      <alignment horizontal="center" vertical="center" wrapText="1"/>
    </xf>
    <xf numFmtId="180" fontId="89" fillId="0" borderId="10" xfId="46" applyNumberFormat="1" applyFont="1" applyFill="1" applyBorder="1" applyAlignment="1">
      <alignment horizontal="center" vertical="center" wrapText="1"/>
    </xf>
    <xf numFmtId="0" fontId="55" fillId="0" borderId="0" xfId="0" applyFont="1" applyBorder="1" applyAlignment="1">
      <alignment horizontal="center" vertical="center"/>
    </xf>
    <xf numFmtId="0" fontId="49" fillId="0" borderId="0" xfId="0" applyFont="1" applyAlignment="1">
      <alignment horizontal="center" vertical="center"/>
    </xf>
    <xf numFmtId="0" fontId="39" fillId="0" borderId="0" xfId="0" applyFont="1" applyAlignment="1">
      <alignment horizontal="center" vertical="center"/>
    </xf>
    <xf numFmtId="0" fontId="38" fillId="0" borderId="0" xfId="0" applyFont="1" applyAlignment="1">
      <alignment horizontal="center" vertical="center"/>
    </xf>
    <xf numFmtId="0" fontId="3" fillId="0" borderId="0" xfId="0" applyFont="1" applyBorder="1" applyAlignment="1">
      <alignment horizontal="left" vertical="center" wrapText="1"/>
    </xf>
    <xf numFmtId="0" fontId="3" fillId="0" borderId="0" xfId="0" applyFont="1" applyBorder="1" applyAlignment="1">
      <alignment vertical="center" wrapText="1"/>
    </xf>
    <xf numFmtId="0" fontId="7" fillId="0" borderId="0" xfId="0" applyFont="1" applyBorder="1" applyAlignment="1">
      <alignment horizontal="left" vertical="center" wrapText="1"/>
    </xf>
    <xf numFmtId="0" fontId="7" fillId="0" borderId="0" xfId="0" applyFont="1" applyBorder="1" applyAlignment="1" applyProtection="1">
      <alignment vertical="center" wrapText="1"/>
    </xf>
    <xf numFmtId="0" fontId="41" fillId="0" borderId="0" xfId="0" applyFont="1" applyAlignment="1">
      <alignment horizontal="left" vertical="center"/>
    </xf>
    <xf numFmtId="0" fontId="40" fillId="28" borderId="41" xfId="0" applyNumberFormat="1" applyFont="1" applyFill="1" applyBorder="1" applyAlignment="1">
      <alignment horizontal="center" vertical="center"/>
    </xf>
    <xf numFmtId="0" fontId="40" fillId="28" borderId="42" xfId="0" applyNumberFormat="1" applyFont="1" applyFill="1" applyBorder="1" applyAlignment="1">
      <alignment horizontal="center" vertical="center"/>
    </xf>
    <xf numFmtId="0" fontId="40" fillId="28" borderId="10" xfId="0" applyNumberFormat="1" applyFont="1" applyFill="1" applyBorder="1" applyAlignment="1">
      <alignment horizontal="center" vertical="center"/>
    </xf>
    <xf numFmtId="0" fontId="40" fillId="28" borderId="14" xfId="0" applyNumberFormat="1" applyFont="1" applyFill="1" applyBorder="1" applyAlignment="1">
      <alignment horizontal="center" vertical="center"/>
    </xf>
    <xf numFmtId="176" fontId="2" fillId="0" borderId="0" xfId="0" applyNumberFormat="1" applyFont="1" applyBorder="1" applyAlignment="1">
      <alignment horizontal="left" vertical="center"/>
    </xf>
    <xf numFmtId="0" fontId="2" fillId="0" borderId="0" xfId="0" applyFont="1" applyBorder="1" applyAlignment="1">
      <alignment horizontal="left" vertical="center"/>
    </xf>
    <xf numFmtId="176" fontId="40" fillId="28" borderId="10" xfId="0" applyNumberFormat="1" applyFont="1" applyFill="1" applyBorder="1" applyAlignment="1">
      <alignment horizontal="center" vertical="center"/>
    </xf>
    <xf numFmtId="0" fontId="40" fillId="28" borderId="21" xfId="0" applyNumberFormat="1" applyFont="1" applyFill="1" applyBorder="1" applyAlignment="1">
      <alignment horizontal="center" vertical="center"/>
    </xf>
    <xf numFmtId="0" fontId="31" fillId="28" borderId="14" xfId="0" applyFont="1" applyFill="1" applyBorder="1" applyAlignment="1">
      <alignment horizontal="center" vertical="center"/>
    </xf>
    <xf numFmtId="0" fontId="31" fillId="28" borderId="12" xfId="0" applyFont="1" applyFill="1" applyBorder="1" applyAlignment="1">
      <alignment horizontal="center" vertical="center"/>
    </xf>
    <xf numFmtId="176" fontId="36" fillId="0" borderId="0" xfId="0" applyNumberFormat="1" applyFont="1" applyAlignment="1">
      <alignment horizontal="left" vertical="center"/>
    </xf>
    <xf numFmtId="176" fontId="7" fillId="28" borderId="17" xfId="0" applyNumberFormat="1" applyFont="1" applyFill="1" applyBorder="1" applyAlignment="1">
      <alignment horizontal="center" vertical="center"/>
    </xf>
    <xf numFmtId="176" fontId="7" fillId="28" borderId="16" xfId="0" applyNumberFormat="1" applyFont="1" applyFill="1" applyBorder="1" applyAlignment="1">
      <alignment horizontal="center" vertical="center"/>
    </xf>
    <xf numFmtId="176" fontId="3" fillId="0" borderId="0" xfId="0" applyNumberFormat="1" applyFont="1" applyAlignment="1">
      <alignment horizontal="center" vertical="center"/>
    </xf>
    <xf numFmtId="176" fontId="4" fillId="0" borderId="0" xfId="0" applyNumberFormat="1" applyFont="1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176" fontId="7" fillId="28" borderId="14" xfId="0" applyNumberFormat="1" applyFont="1" applyFill="1" applyBorder="1" applyAlignment="1">
      <alignment horizontal="center" vertical="center"/>
    </xf>
    <xf numFmtId="176" fontId="7" fillId="28" borderId="41" xfId="0" applyNumberFormat="1" applyFont="1" applyFill="1" applyBorder="1" applyAlignment="1">
      <alignment horizontal="center" vertical="center"/>
    </xf>
    <xf numFmtId="176" fontId="7" fillId="28" borderId="42" xfId="0" applyNumberFormat="1" applyFont="1" applyFill="1" applyBorder="1" applyAlignment="1">
      <alignment horizontal="center" vertical="center"/>
    </xf>
    <xf numFmtId="176" fontId="7" fillId="28" borderId="21" xfId="0" applyNumberFormat="1" applyFont="1" applyFill="1" applyBorder="1" applyAlignment="1">
      <alignment horizontal="center" vertical="center"/>
    </xf>
    <xf numFmtId="176" fontId="7" fillId="28" borderId="10" xfId="0" applyNumberFormat="1" applyFont="1" applyFill="1" applyBorder="1" applyAlignment="1">
      <alignment horizontal="center" vertical="center"/>
    </xf>
    <xf numFmtId="0" fontId="2" fillId="0" borderId="10" xfId="33" applyNumberFormat="1" applyFont="1" applyFill="1" applyBorder="1" applyAlignment="1">
      <alignment horizontal="center" vertical="center" wrapText="1"/>
    </xf>
    <xf numFmtId="0" fontId="29" fillId="28" borderId="10" xfId="33" applyNumberFormat="1" applyFont="1" applyFill="1" applyBorder="1" applyAlignment="1">
      <alignment horizontal="center" vertical="center" wrapText="1"/>
    </xf>
    <xf numFmtId="0" fontId="29" fillId="28" borderId="17" xfId="33" applyNumberFormat="1" applyFont="1" applyFill="1" applyBorder="1" applyAlignment="1">
      <alignment horizontal="center" vertical="center" wrapText="1"/>
    </xf>
    <xf numFmtId="0" fontId="29" fillId="28" borderId="16" xfId="33" applyNumberFormat="1" applyFont="1" applyFill="1" applyBorder="1" applyAlignment="1">
      <alignment horizontal="center" vertical="center" wrapText="1"/>
    </xf>
    <xf numFmtId="0" fontId="29" fillId="28" borderId="13" xfId="33" applyNumberFormat="1" applyFont="1" applyFill="1" applyBorder="1" applyAlignment="1">
      <alignment horizontal="center" vertical="center" wrapText="1"/>
    </xf>
    <xf numFmtId="0" fontId="5" fillId="0" borderId="20" xfId="33" applyNumberFormat="1" applyFont="1" applyFill="1" applyBorder="1" applyAlignment="1">
      <alignment vertical="top" wrapText="1"/>
    </xf>
    <xf numFmtId="0" fontId="2" fillId="0" borderId="20" xfId="33" applyNumberFormat="1" applyFont="1" applyFill="1" applyBorder="1" applyAlignment="1">
      <alignment horizontal="right" vertical="center" wrapText="1"/>
    </xf>
    <xf numFmtId="0" fontId="42" fillId="0" borderId="17" xfId="33" applyNumberFormat="1" applyFont="1" applyFill="1" applyBorder="1" applyAlignment="1">
      <alignment horizontal="center" vertical="center" wrapText="1"/>
    </xf>
    <xf numFmtId="0" fontId="42" fillId="0" borderId="13" xfId="33" applyNumberFormat="1" applyFont="1" applyFill="1" applyBorder="1" applyAlignment="1">
      <alignment horizontal="center" vertical="center" wrapText="1"/>
    </xf>
    <xf numFmtId="180" fontId="42" fillId="0" borderId="17" xfId="33" applyNumberFormat="1" applyFont="1" applyFill="1" applyBorder="1" applyAlignment="1">
      <alignment horizontal="center" vertical="center" wrapText="1"/>
    </xf>
    <xf numFmtId="180" fontId="42" fillId="0" borderId="13" xfId="33" applyNumberFormat="1" applyFont="1" applyFill="1" applyBorder="1" applyAlignment="1">
      <alignment horizontal="center" vertical="center" wrapText="1"/>
    </xf>
    <xf numFmtId="176" fontId="42" fillId="0" borderId="17" xfId="33" applyNumberFormat="1" applyFont="1" applyFill="1" applyBorder="1" applyAlignment="1">
      <alignment horizontal="center" vertical="center" wrapText="1"/>
    </xf>
    <xf numFmtId="176" fontId="42" fillId="0" borderId="13" xfId="33" applyNumberFormat="1" applyFont="1" applyFill="1" applyBorder="1" applyAlignment="1">
      <alignment horizontal="center" vertical="center" wrapText="1"/>
    </xf>
    <xf numFmtId="41" fontId="42" fillId="0" borderId="0" xfId="33" applyFont="1" applyFill="1" applyBorder="1" applyAlignment="1">
      <alignment horizontal="center" vertical="center" wrapText="1"/>
    </xf>
    <xf numFmtId="0" fontId="50" fillId="30" borderId="59" xfId="33" applyNumberFormat="1" applyFont="1" applyFill="1" applyBorder="1" applyAlignment="1">
      <alignment horizontal="center" vertical="center" wrapText="1"/>
    </xf>
    <xf numFmtId="0" fontId="50" fillId="30" borderId="63" xfId="33" applyNumberFormat="1" applyFont="1" applyFill="1" applyBorder="1" applyAlignment="1">
      <alignment horizontal="center" vertical="center" wrapText="1"/>
    </xf>
    <xf numFmtId="0" fontId="50" fillId="30" borderId="60" xfId="33" applyNumberFormat="1" applyFont="1" applyFill="1" applyBorder="1" applyAlignment="1">
      <alignment horizontal="center" vertical="center" wrapText="1"/>
    </xf>
    <xf numFmtId="0" fontId="50" fillId="30" borderId="10" xfId="33" applyNumberFormat="1" applyFont="1" applyFill="1" applyBorder="1" applyAlignment="1">
      <alignment horizontal="center" vertical="center" wrapText="1"/>
    </xf>
    <xf numFmtId="0" fontId="50" fillId="30" borderId="62" xfId="33" applyNumberFormat="1" applyFont="1" applyFill="1" applyBorder="1" applyAlignment="1">
      <alignment horizontal="center" vertical="center" wrapText="1"/>
    </xf>
    <xf numFmtId="0" fontId="50" fillId="30" borderId="58" xfId="46" applyNumberFormat="1" applyFont="1" applyFill="1" applyBorder="1" applyAlignment="1">
      <alignment horizontal="center" vertical="center" wrapText="1"/>
    </xf>
    <xf numFmtId="0" fontId="50" fillId="30" borderId="61" xfId="33" applyNumberFormat="1" applyFont="1" applyFill="1" applyBorder="1" applyAlignment="1">
      <alignment horizontal="center" vertical="center" wrapText="1"/>
    </xf>
    <xf numFmtId="0" fontId="50" fillId="30" borderId="16" xfId="33" applyNumberFormat="1" applyFont="1" applyFill="1" applyBorder="1" applyAlignment="1">
      <alignment horizontal="center" vertical="center" wrapText="1"/>
    </xf>
    <xf numFmtId="0" fontId="50" fillId="30" borderId="13" xfId="33" applyNumberFormat="1" applyFont="1" applyFill="1" applyBorder="1" applyAlignment="1">
      <alignment horizontal="center" vertical="center" wrapText="1"/>
    </xf>
    <xf numFmtId="0" fontId="69" fillId="0" borderId="0" xfId="46" applyFont="1" applyFill="1" applyBorder="1" applyAlignment="1">
      <alignment horizontal="left" vertical="top" wrapText="1"/>
    </xf>
    <xf numFmtId="0" fontId="42" fillId="0" borderId="0" xfId="46" applyFont="1" applyFill="1" applyBorder="1" applyAlignment="1">
      <alignment horizontal="right" vertical="center" wrapText="1"/>
    </xf>
    <xf numFmtId="0" fontId="50" fillId="30" borderId="10" xfId="46" applyNumberFormat="1" applyFont="1" applyFill="1" applyBorder="1" applyAlignment="1">
      <alignment horizontal="center" vertical="center" wrapText="1"/>
    </xf>
    <xf numFmtId="0" fontId="50" fillId="30" borderId="60" xfId="46" applyNumberFormat="1" applyFont="1" applyFill="1" applyBorder="1" applyAlignment="1">
      <alignment horizontal="center" vertical="center" wrapText="1"/>
    </xf>
    <xf numFmtId="180" fontId="42" fillId="0" borderId="10" xfId="33" applyNumberFormat="1" applyFont="1" applyFill="1" applyBorder="1" applyAlignment="1">
      <alignment horizontal="center" vertical="center" wrapText="1"/>
    </xf>
    <xf numFmtId="0" fontId="42" fillId="0" borderId="58" xfId="33" applyNumberFormat="1" applyFont="1" applyFill="1" applyBorder="1" applyAlignment="1">
      <alignment horizontal="center" vertical="center" wrapText="1"/>
    </xf>
    <xf numFmtId="0" fontId="42" fillId="0" borderId="16" xfId="46" applyFont="1" applyFill="1" applyBorder="1" applyAlignment="1">
      <alignment horizontal="center" vertical="center" wrapText="1"/>
    </xf>
    <xf numFmtId="0" fontId="42" fillId="0" borderId="10" xfId="33" applyNumberFormat="1" applyFont="1" applyFill="1" applyBorder="1" applyAlignment="1">
      <alignment horizontal="center" vertical="center" wrapText="1"/>
    </xf>
    <xf numFmtId="41" fontId="42" fillId="0" borderId="12" xfId="33" applyFont="1" applyFill="1" applyBorder="1" applyAlignment="1">
      <alignment horizontal="center" vertical="center" wrapText="1"/>
    </xf>
    <xf numFmtId="0" fontId="8" fillId="0" borderId="20" xfId="46" applyFont="1" applyFill="1" applyBorder="1" applyAlignment="1">
      <alignment horizontal="right" vertical="center" wrapText="1"/>
    </xf>
    <xf numFmtId="0" fontId="8" fillId="0" borderId="20" xfId="46" applyFont="1" applyBorder="1" applyAlignment="1">
      <alignment vertical="center" wrapText="1"/>
    </xf>
    <xf numFmtId="0" fontId="50" fillId="30" borderId="17" xfId="33" applyNumberFormat="1" applyFont="1" applyFill="1" applyBorder="1" applyAlignment="1">
      <alignment horizontal="center" vertical="center" wrapText="1"/>
    </xf>
    <xf numFmtId="0" fontId="30" fillId="0" borderId="20" xfId="46" applyFont="1" applyFill="1" applyBorder="1" applyAlignment="1">
      <alignment vertical="top" wrapText="1"/>
    </xf>
    <xf numFmtId="41" fontId="66" fillId="0" borderId="12" xfId="33" applyFont="1" applyFill="1" applyBorder="1" applyAlignment="1">
      <alignment horizontal="center" vertical="center"/>
    </xf>
    <xf numFmtId="0" fontId="74" fillId="30" borderId="10" xfId="33" applyNumberFormat="1" applyFont="1" applyFill="1" applyBorder="1" applyAlignment="1">
      <alignment horizontal="center" vertical="center"/>
    </xf>
    <xf numFmtId="0" fontId="74" fillId="30" borderId="10" xfId="33" applyNumberFormat="1" applyFont="1" applyFill="1" applyBorder="1" applyAlignment="1">
      <alignment horizontal="center" vertical="center" wrapText="1"/>
    </xf>
    <xf numFmtId="0" fontId="74" fillId="30" borderId="10" xfId="46" applyNumberFormat="1" applyFont="1" applyFill="1" applyBorder="1" applyAlignment="1">
      <alignment horizontal="center" vertical="center"/>
    </xf>
    <xf numFmtId="0" fontId="74" fillId="30" borderId="10" xfId="46" applyNumberFormat="1" applyFont="1" applyFill="1" applyBorder="1" applyAlignment="1">
      <alignment horizontal="center" vertical="center" wrapText="1"/>
    </xf>
    <xf numFmtId="0" fontId="74" fillId="30" borderId="17" xfId="33" applyNumberFormat="1" applyFont="1" applyFill="1" applyBorder="1" applyAlignment="1">
      <alignment horizontal="center" vertical="center" wrapText="1"/>
    </xf>
    <xf numFmtId="0" fontId="74" fillId="30" borderId="13" xfId="46" applyNumberFormat="1" applyFont="1" applyFill="1" applyBorder="1" applyAlignment="1">
      <alignment horizontal="center" vertical="center"/>
    </xf>
    <xf numFmtId="0" fontId="72" fillId="0" borderId="20" xfId="46" applyFont="1" applyFill="1" applyBorder="1" applyAlignment="1">
      <alignment vertical="top"/>
    </xf>
    <xf numFmtId="0" fontId="69" fillId="0" borderId="20" xfId="46" applyFont="1" applyFill="1" applyBorder="1" applyAlignment="1">
      <alignment vertical="top"/>
    </xf>
    <xf numFmtId="0" fontId="66" fillId="0" borderId="20" xfId="46" applyFont="1" applyFill="1" applyBorder="1" applyAlignment="1">
      <alignment horizontal="right" vertical="center"/>
    </xf>
    <xf numFmtId="0" fontId="42" fillId="0" borderId="20" xfId="46" applyFont="1" applyFill="1" applyBorder="1" applyAlignment="1">
      <alignment horizontal="right" vertical="center"/>
    </xf>
    <xf numFmtId="0" fontId="74" fillId="30" borderId="16" xfId="33" applyNumberFormat="1" applyFont="1" applyFill="1" applyBorder="1" applyAlignment="1">
      <alignment horizontal="center" vertical="center" wrapText="1"/>
    </xf>
    <xf numFmtId="0" fontId="74" fillId="30" borderId="13" xfId="33" applyNumberFormat="1" applyFont="1" applyFill="1" applyBorder="1" applyAlignment="1">
      <alignment horizontal="center" vertical="center" wrapText="1"/>
    </xf>
    <xf numFmtId="41" fontId="56" fillId="0" borderId="10" xfId="33" applyFont="1" applyFill="1" applyBorder="1" applyAlignment="1">
      <alignment horizontal="center" vertical="center" wrapText="1"/>
    </xf>
    <xf numFmtId="177" fontId="56" fillId="0" borderId="10" xfId="33" applyNumberFormat="1" applyFont="1" applyFill="1" applyBorder="1" applyAlignment="1">
      <alignment horizontal="center" vertical="center" wrapText="1"/>
    </xf>
    <xf numFmtId="41" fontId="56" fillId="0" borderId="10" xfId="33" applyFont="1" applyFill="1" applyBorder="1" applyAlignment="1">
      <alignment horizontal="center" vertical="center"/>
    </xf>
    <xf numFmtId="180" fontId="56" fillId="0" borderId="10" xfId="33" applyNumberFormat="1" applyFont="1" applyFill="1" applyBorder="1" applyAlignment="1">
      <alignment horizontal="center" vertical="center"/>
    </xf>
    <xf numFmtId="0" fontId="56" fillId="0" borderId="10" xfId="46" applyFont="1" applyFill="1" applyBorder="1" applyAlignment="1">
      <alignment horizontal="center" vertical="center"/>
    </xf>
    <xf numFmtId="180" fontId="56" fillId="0" borderId="10" xfId="46" applyNumberFormat="1" applyFont="1" applyFill="1" applyBorder="1" applyAlignment="1">
      <alignment horizontal="center" vertical="center"/>
    </xf>
    <xf numFmtId="180" fontId="56" fillId="0" borderId="13" xfId="46" applyNumberFormat="1" applyFont="1" applyFill="1" applyBorder="1" applyAlignment="1">
      <alignment horizontal="center" vertical="center"/>
    </xf>
    <xf numFmtId="41" fontId="56" fillId="0" borderId="16" xfId="33" applyFont="1" applyFill="1" applyBorder="1" applyAlignment="1">
      <alignment horizontal="center" vertical="center"/>
    </xf>
    <xf numFmtId="179" fontId="56" fillId="0" borderId="10" xfId="33" applyNumberFormat="1" applyFont="1" applyFill="1" applyBorder="1" applyAlignment="1">
      <alignment horizontal="center" vertical="center" wrapText="1"/>
    </xf>
    <xf numFmtId="0" fontId="67" fillId="0" borderId="10" xfId="0" applyFont="1" applyFill="1" applyBorder="1" applyAlignment="1">
      <alignment vertical="center"/>
    </xf>
    <xf numFmtId="179" fontId="56" fillId="0" borderId="10" xfId="33" applyNumberFormat="1" applyFont="1" applyFill="1" applyBorder="1" applyAlignment="1">
      <alignment horizontal="center" vertical="center"/>
    </xf>
    <xf numFmtId="0" fontId="56" fillId="0" borderId="17" xfId="0" applyFont="1" applyFill="1" applyBorder="1" applyAlignment="1">
      <alignment horizontal="center" vertical="center"/>
    </xf>
    <xf numFmtId="0" fontId="56" fillId="0" borderId="16" xfId="0" applyFont="1" applyFill="1" applyBorder="1" applyAlignment="1">
      <alignment horizontal="center" vertical="center"/>
    </xf>
    <xf numFmtId="0" fontId="56" fillId="0" borderId="13" xfId="0" applyFont="1" applyFill="1" applyBorder="1" applyAlignment="1">
      <alignment horizontal="center" vertical="center"/>
    </xf>
    <xf numFmtId="179" fontId="56" fillId="0" borderId="17" xfId="33" applyNumberFormat="1" applyFont="1" applyFill="1" applyBorder="1" applyAlignment="1">
      <alignment horizontal="center" vertical="center" wrapText="1"/>
    </xf>
    <xf numFmtId="179" fontId="56" fillId="0" borderId="16" xfId="33" applyNumberFormat="1" applyFont="1" applyFill="1" applyBorder="1" applyAlignment="1">
      <alignment horizontal="center" vertical="center" wrapText="1"/>
    </xf>
    <xf numFmtId="179" fontId="56" fillId="0" borderId="13" xfId="33" applyNumberFormat="1" applyFont="1" applyFill="1" applyBorder="1" applyAlignment="1">
      <alignment horizontal="center" vertical="center" wrapText="1"/>
    </xf>
    <xf numFmtId="180" fontId="56" fillId="0" borderId="17" xfId="33" applyNumberFormat="1" applyFont="1" applyFill="1" applyBorder="1" applyAlignment="1">
      <alignment horizontal="center" vertical="center"/>
    </xf>
    <xf numFmtId="180" fontId="56" fillId="0" borderId="13" xfId="33" applyNumberFormat="1" applyFont="1" applyFill="1" applyBorder="1" applyAlignment="1">
      <alignment horizontal="center" vertical="center"/>
    </xf>
    <xf numFmtId="0" fontId="67" fillId="0" borderId="10" xfId="0" applyFont="1" applyFill="1" applyBorder="1" applyAlignment="1">
      <alignment horizontal="center" vertical="center"/>
    </xf>
    <xf numFmtId="0" fontId="56" fillId="0" borderId="10" xfId="33" applyNumberFormat="1" applyFont="1" applyFill="1" applyBorder="1" applyAlignment="1">
      <alignment horizontal="center" vertical="center"/>
    </xf>
    <xf numFmtId="180" fontId="56" fillId="0" borderId="13" xfId="33" applyNumberFormat="1" applyFont="1" applyFill="1" applyBorder="1" applyAlignment="1">
      <alignment horizontal="center" vertical="center" wrapText="1"/>
    </xf>
    <xf numFmtId="0" fontId="67" fillId="0" borderId="10" xfId="0" applyFont="1" applyFill="1" applyBorder="1" applyAlignment="1">
      <alignment horizontal="center" vertical="center" wrapText="1"/>
    </xf>
    <xf numFmtId="180" fontId="56" fillId="0" borderId="10" xfId="33" applyNumberFormat="1" applyFont="1" applyFill="1" applyBorder="1" applyAlignment="1">
      <alignment vertical="center"/>
    </xf>
    <xf numFmtId="41" fontId="2" fillId="0" borderId="12" xfId="33" applyFont="1" applyFill="1" applyBorder="1" applyAlignment="1">
      <alignment horizontal="center" vertical="center" wrapText="1"/>
    </xf>
    <xf numFmtId="0" fontId="29" fillId="28" borderId="10" xfId="46" applyNumberFormat="1" applyFont="1" applyFill="1" applyBorder="1" applyAlignment="1">
      <alignment horizontal="center" vertical="center" wrapText="1"/>
    </xf>
    <xf numFmtId="0" fontId="5" fillId="0" borderId="20" xfId="46" applyFont="1" applyFill="1" applyBorder="1" applyAlignment="1">
      <alignment vertical="top" wrapText="1"/>
    </xf>
    <xf numFmtId="0" fontId="2" fillId="0" borderId="20" xfId="46" applyFont="1" applyFill="1" applyBorder="1" applyAlignment="1">
      <alignment horizontal="right" vertical="center" wrapText="1"/>
    </xf>
    <xf numFmtId="41" fontId="50" fillId="30" borderId="10" xfId="33" applyFont="1" applyFill="1" applyBorder="1" applyAlignment="1">
      <alignment horizontal="center" vertical="center" wrapText="1"/>
    </xf>
    <xf numFmtId="0" fontId="50" fillId="30" borderId="10" xfId="46" applyFont="1" applyFill="1" applyBorder="1" applyAlignment="1">
      <alignment horizontal="center" vertical="center" wrapText="1"/>
    </xf>
    <xf numFmtId="0" fontId="50" fillId="30" borderId="33" xfId="33" applyNumberFormat="1" applyFont="1" applyFill="1" applyBorder="1" applyAlignment="1">
      <alignment horizontal="center" vertical="center" wrapText="1"/>
    </xf>
    <xf numFmtId="0" fontId="50" fillId="30" borderId="37" xfId="33" applyNumberFormat="1" applyFont="1" applyFill="1" applyBorder="1" applyAlignment="1">
      <alignment horizontal="center" vertical="center" wrapText="1"/>
    </xf>
    <xf numFmtId="0" fontId="50" fillId="30" borderId="22" xfId="33" applyNumberFormat="1" applyFont="1" applyFill="1" applyBorder="1" applyAlignment="1">
      <alignment horizontal="center" vertical="center" wrapText="1"/>
    </xf>
    <xf numFmtId="0" fontId="50" fillId="30" borderId="15" xfId="33" applyNumberFormat="1" applyFont="1" applyFill="1" applyBorder="1" applyAlignment="1">
      <alignment horizontal="center" vertical="center" wrapText="1"/>
    </xf>
    <xf numFmtId="0" fontId="50" fillId="30" borderId="20" xfId="33" applyNumberFormat="1" applyFont="1" applyFill="1" applyBorder="1" applyAlignment="1">
      <alignment horizontal="center" vertical="center" wrapText="1"/>
    </xf>
    <xf numFmtId="0" fontId="50" fillId="30" borderId="38" xfId="33" applyNumberFormat="1" applyFont="1" applyFill="1" applyBorder="1" applyAlignment="1">
      <alignment horizontal="center" vertical="center" wrapText="1"/>
    </xf>
    <xf numFmtId="180" fontId="50" fillId="30" borderId="10" xfId="33" applyNumberFormat="1" applyFont="1" applyFill="1" applyBorder="1" applyAlignment="1">
      <alignment horizontal="center" vertical="center" wrapText="1"/>
    </xf>
    <xf numFmtId="41" fontId="42" fillId="0" borderId="10" xfId="33" applyFont="1" applyFill="1" applyBorder="1" applyAlignment="1">
      <alignment horizontal="center" vertical="center" wrapText="1"/>
    </xf>
    <xf numFmtId="41" fontId="42" fillId="0" borderId="16" xfId="33" applyNumberFormat="1" applyFont="1" applyFill="1" applyBorder="1" applyAlignment="1" applyProtection="1">
      <alignment horizontal="center" vertical="center" wrapText="1"/>
    </xf>
    <xf numFmtId="0" fontId="69" fillId="0" borderId="20" xfId="46" applyFont="1" applyFill="1" applyBorder="1" applyAlignment="1">
      <alignment vertical="top" wrapText="1"/>
    </xf>
    <xf numFmtId="0" fontId="42" fillId="0" borderId="20" xfId="46" applyFont="1" applyFill="1" applyBorder="1" applyAlignment="1">
      <alignment horizontal="right" vertical="center" wrapText="1"/>
    </xf>
    <xf numFmtId="176" fontId="50" fillId="30" borderId="10" xfId="33" applyNumberFormat="1" applyFont="1" applyFill="1" applyBorder="1" applyAlignment="1">
      <alignment horizontal="center" vertical="center" wrapText="1"/>
    </xf>
    <xf numFmtId="0" fontId="42" fillId="0" borderId="12" xfId="33" applyNumberFormat="1" applyFont="1" applyFill="1" applyBorder="1" applyAlignment="1">
      <alignment horizontal="center" vertical="center" wrapText="1"/>
    </xf>
    <xf numFmtId="0" fontId="69" fillId="0" borderId="20" xfId="46" applyFont="1" applyFill="1" applyBorder="1" applyAlignment="1">
      <alignment horizontal="left" vertical="top" wrapText="1"/>
    </xf>
    <xf numFmtId="0" fontId="53" fillId="0" borderId="20" xfId="46" applyFont="1" applyFill="1" applyBorder="1" applyAlignment="1">
      <alignment horizontal="center" vertical="center" wrapText="1"/>
    </xf>
    <xf numFmtId="0" fontId="50" fillId="30" borderId="17" xfId="46" applyNumberFormat="1" applyFont="1" applyFill="1" applyBorder="1" applyAlignment="1">
      <alignment horizontal="center" vertical="center" wrapText="1"/>
    </xf>
    <xf numFmtId="0" fontId="50" fillId="30" borderId="13" xfId="46" applyNumberFormat="1" applyFont="1" applyFill="1" applyBorder="1" applyAlignment="1">
      <alignment horizontal="center" vertical="center" wrapText="1"/>
    </xf>
    <xf numFmtId="41" fontId="50" fillId="30" borderId="17" xfId="33" applyFont="1" applyFill="1" applyBorder="1" applyAlignment="1">
      <alignment horizontal="center" vertical="center" wrapText="1"/>
    </xf>
    <xf numFmtId="41" fontId="50" fillId="30" borderId="13" xfId="33" applyFont="1" applyFill="1" applyBorder="1" applyAlignment="1">
      <alignment horizontal="center" vertical="center" wrapText="1"/>
    </xf>
    <xf numFmtId="177" fontId="50" fillId="30" borderId="10" xfId="33" applyNumberFormat="1" applyFont="1" applyFill="1" applyBorder="1" applyAlignment="1">
      <alignment horizontal="center" vertical="center" wrapText="1"/>
    </xf>
    <xf numFmtId="180" fontId="50" fillId="30" borderId="17" xfId="46" applyNumberFormat="1" applyFont="1" applyFill="1" applyBorder="1" applyAlignment="1">
      <alignment horizontal="center" vertical="center" wrapText="1"/>
    </xf>
    <xf numFmtId="180" fontId="50" fillId="30" borderId="13" xfId="46" applyNumberFormat="1" applyFont="1" applyFill="1" applyBorder="1" applyAlignment="1">
      <alignment horizontal="center" vertical="center" wrapText="1"/>
    </xf>
    <xf numFmtId="41" fontId="50" fillId="30" borderId="16" xfId="33" applyFont="1" applyFill="1" applyBorder="1" applyAlignment="1">
      <alignment horizontal="center" vertical="center" wrapText="1"/>
    </xf>
    <xf numFmtId="0" fontId="50" fillId="30" borderId="17" xfId="46" applyFont="1" applyFill="1" applyBorder="1" applyAlignment="1">
      <alignment horizontal="center" vertical="center" wrapText="1"/>
    </xf>
    <xf numFmtId="0" fontId="50" fillId="30" borderId="13" xfId="46" applyFont="1" applyFill="1" applyBorder="1" applyAlignment="1">
      <alignment horizontal="center" vertical="center" wrapText="1"/>
    </xf>
    <xf numFmtId="0" fontId="80" fillId="30" borderId="10" xfId="0" applyFont="1" applyFill="1" applyBorder="1">
      <alignment vertical="center"/>
    </xf>
    <xf numFmtId="0" fontId="42" fillId="0" borderId="10" xfId="46" applyFont="1" applyFill="1" applyBorder="1" applyAlignment="1">
      <alignment horizontal="center" vertical="center" wrapText="1"/>
    </xf>
    <xf numFmtId="0" fontId="42" fillId="0" borderId="20" xfId="46" applyNumberFormat="1" applyFont="1" applyFill="1" applyBorder="1" applyAlignment="1">
      <alignment horizontal="right" vertical="center" wrapText="1"/>
    </xf>
    <xf numFmtId="0" fontId="42" fillId="0" borderId="0" xfId="33" applyNumberFormat="1" applyFont="1" applyFill="1" applyBorder="1" applyAlignment="1">
      <alignment horizontal="center" vertical="center" wrapText="1"/>
    </xf>
    <xf numFmtId="0" fontId="69" fillId="0" borderId="20" xfId="46" applyNumberFormat="1" applyFont="1" applyFill="1" applyBorder="1" applyAlignment="1">
      <alignment vertical="top" wrapText="1"/>
    </xf>
    <xf numFmtId="0" fontId="50" fillId="30" borderId="16" xfId="46" applyNumberFormat="1" applyFont="1" applyFill="1" applyBorder="1" applyAlignment="1">
      <alignment horizontal="center" vertical="center" wrapText="1"/>
    </xf>
    <xf numFmtId="0" fontId="42" fillId="0" borderId="13" xfId="33" applyNumberFormat="1" applyFont="1" applyFill="1" applyBorder="1" applyAlignment="1" applyProtection="1">
      <alignment horizontal="center" vertical="center" wrapText="1"/>
    </xf>
    <xf numFmtId="0" fontId="42" fillId="0" borderId="16" xfId="33" applyNumberFormat="1" applyFont="1" applyFill="1" applyBorder="1" applyAlignment="1" applyProtection="1">
      <alignment horizontal="center" vertical="center" wrapText="1"/>
    </xf>
    <xf numFmtId="0" fontId="69" fillId="0" borderId="20" xfId="46" applyNumberFormat="1" applyFont="1" applyFill="1" applyBorder="1" applyAlignment="1">
      <alignment vertical="center" wrapText="1"/>
    </xf>
    <xf numFmtId="0" fontId="50" fillId="28" borderId="10" xfId="33" applyNumberFormat="1" applyFont="1" applyFill="1" applyBorder="1" applyAlignment="1">
      <alignment horizontal="center" vertical="center" wrapText="1"/>
    </xf>
    <xf numFmtId="0" fontId="50" fillId="28" borderId="17" xfId="33" applyNumberFormat="1" applyFont="1" applyFill="1" applyBorder="1" applyAlignment="1">
      <alignment horizontal="center" vertical="center" wrapText="1"/>
    </xf>
    <xf numFmtId="0" fontId="50" fillId="28" borderId="16" xfId="33" applyNumberFormat="1" applyFont="1" applyFill="1" applyBorder="1" applyAlignment="1">
      <alignment horizontal="center" vertical="center" wrapText="1"/>
    </xf>
    <xf numFmtId="0" fontId="50" fillId="28" borderId="13" xfId="33" applyNumberFormat="1" applyFont="1" applyFill="1" applyBorder="1" applyAlignment="1">
      <alignment horizontal="center" vertical="center" wrapText="1"/>
    </xf>
    <xf numFmtId="0" fontId="50" fillId="28" borderId="10" xfId="46" applyNumberFormat="1" applyFont="1" applyFill="1" applyBorder="1" applyAlignment="1">
      <alignment horizontal="center" vertical="center" wrapText="1"/>
    </xf>
    <xf numFmtId="0" fontId="50" fillId="28" borderId="17" xfId="46" applyNumberFormat="1" applyFont="1" applyFill="1" applyBorder="1" applyAlignment="1">
      <alignment horizontal="center" vertical="center" wrapText="1"/>
    </xf>
    <xf numFmtId="0" fontId="50" fillId="28" borderId="16" xfId="46" applyNumberFormat="1" applyFont="1" applyFill="1" applyBorder="1" applyAlignment="1">
      <alignment horizontal="center" vertical="center" wrapText="1"/>
    </xf>
    <xf numFmtId="0" fontId="50" fillId="28" borderId="13" xfId="46" applyNumberFormat="1" applyFont="1" applyFill="1" applyBorder="1" applyAlignment="1">
      <alignment horizontal="center" vertical="center" wrapText="1"/>
    </xf>
    <xf numFmtId="0" fontId="5" fillId="0" borderId="20" xfId="46" applyNumberFormat="1" applyFont="1" applyFill="1" applyBorder="1" applyAlignment="1">
      <alignment vertical="top" wrapText="1"/>
    </xf>
    <xf numFmtId="0" fontId="8" fillId="0" borderId="20" xfId="46" applyNumberFormat="1" applyFont="1" applyFill="1" applyBorder="1" applyAlignment="1">
      <alignment horizontal="right" vertical="center" wrapText="1"/>
    </xf>
    <xf numFmtId="180" fontId="8" fillId="0" borderId="0" xfId="33" applyNumberFormat="1" applyFont="1" applyFill="1" applyBorder="1" applyAlignment="1">
      <alignment horizontal="center" vertical="center" wrapText="1"/>
    </xf>
    <xf numFmtId="0" fontId="12" fillId="28" borderId="10" xfId="33" applyNumberFormat="1" applyFont="1" applyFill="1" applyBorder="1" applyAlignment="1">
      <alignment horizontal="center" vertical="center" wrapText="1"/>
    </xf>
    <xf numFmtId="180" fontId="30" fillId="0" borderId="20" xfId="46" applyNumberFormat="1" applyFont="1" applyFill="1" applyBorder="1" applyAlignment="1">
      <alignment vertical="top" wrapText="1"/>
    </xf>
    <xf numFmtId="0" fontId="12" fillId="28" borderId="10" xfId="46" applyNumberFormat="1" applyFont="1" applyFill="1" applyBorder="1" applyAlignment="1">
      <alignment horizontal="center" vertical="center" wrapText="1"/>
    </xf>
    <xf numFmtId="0" fontId="12" fillId="28" borderId="17" xfId="33" applyNumberFormat="1" applyFont="1" applyFill="1" applyBorder="1" applyAlignment="1">
      <alignment horizontal="center" vertical="center" wrapText="1"/>
    </xf>
    <xf numFmtId="0" fontId="12" fillId="28" borderId="16" xfId="33" applyNumberFormat="1" applyFont="1" applyFill="1" applyBorder="1" applyAlignment="1">
      <alignment horizontal="center" vertical="center" wrapText="1"/>
    </xf>
    <xf numFmtId="0" fontId="12" fillId="28" borderId="13" xfId="33" applyNumberFormat="1" applyFont="1" applyFill="1" applyBorder="1" applyAlignment="1">
      <alignment horizontal="center" vertical="center" wrapText="1"/>
    </xf>
    <xf numFmtId="41" fontId="12" fillId="28" borderId="10" xfId="33" applyFont="1" applyFill="1" applyBorder="1" applyAlignment="1">
      <alignment horizontal="center" vertical="center" wrapText="1"/>
    </xf>
    <xf numFmtId="0" fontId="12" fillId="28" borderId="10" xfId="46" applyFont="1" applyFill="1" applyBorder="1" applyAlignment="1">
      <alignment horizontal="center" vertical="center" wrapText="1"/>
    </xf>
    <xf numFmtId="191" fontId="12" fillId="28" borderId="10" xfId="33" applyNumberFormat="1" applyFont="1" applyFill="1" applyBorder="1" applyAlignment="1">
      <alignment horizontal="center" vertical="center" wrapText="1"/>
    </xf>
    <xf numFmtId="41" fontId="12" fillId="28" borderId="17" xfId="33" applyFont="1" applyFill="1" applyBorder="1" applyAlignment="1">
      <alignment horizontal="center" vertical="center" wrapText="1"/>
    </xf>
    <xf numFmtId="41" fontId="12" fillId="28" borderId="16" xfId="33" applyFont="1" applyFill="1" applyBorder="1" applyAlignment="1">
      <alignment horizontal="center" vertical="center" wrapText="1"/>
    </xf>
    <xf numFmtId="41" fontId="12" fillId="28" borderId="13" xfId="33" applyFont="1" applyFill="1" applyBorder="1" applyAlignment="1">
      <alignment horizontal="center" vertical="center" wrapText="1"/>
    </xf>
    <xf numFmtId="180" fontId="12" fillId="28" borderId="10" xfId="33" applyNumberFormat="1" applyFont="1" applyFill="1" applyBorder="1" applyAlignment="1">
      <alignment horizontal="center" vertical="center" wrapText="1"/>
    </xf>
    <xf numFmtId="41" fontId="8" fillId="0" borderId="0" xfId="33" applyFont="1" applyFill="1" applyBorder="1" applyAlignment="1">
      <alignment horizontal="center" vertical="center" wrapText="1"/>
    </xf>
    <xf numFmtId="180" fontId="12" fillId="28" borderId="10" xfId="46" applyNumberFormat="1" applyFont="1" applyFill="1" applyBorder="1" applyAlignment="1">
      <alignment horizontal="center" vertical="center" wrapText="1"/>
    </xf>
    <xf numFmtId="41" fontId="42" fillId="25" borderId="14" xfId="33" applyFont="1" applyFill="1" applyBorder="1" applyAlignment="1">
      <alignment horizontal="center" vertical="center" wrapText="1"/>
    </xf>
    <xf numFmtId="41" fontId="2" fillId="25" borderId="10" xfId="33" applyFont="1" applyFill="1" applyBorder="1" applyAlignment="1">
      <alignment horizontal="center" vertical="center" wrapText="1"/>
    </xf>
    <xf numFmtId="177" fontId="12" fillId="28" borderId="10" xfId="33" applyNumberFormat="1" applyFont="1" applyFill="1" applyBorder="1" applyAlignment="1">
      <alignment horizontal="center" vertical="center" wrapText="1"/>
    </xf>
    <xf numFmtId="177" fontId="12" fillId="28" borderId="10" xfId="46" applyNumberFormat="1" applyFont="1" applyFill="1" applyBorder="1" applyAlignment="1">
      <alignment horizontal="center" vertical="center" wrapText="1"/>
    </xf>
    <xf numFmtId="177" fontId="8" fillId="0" borderId="12" xfId="33" applyNumberFormat="1" applyFont="1" applyFill="1" applyBorder="1" applyAlignment="1">
      <alignment horizontal="center" vertical="center" wrapText="1"/>
    </xf>
    <xf numFmtId="177" fontId="30" fillId="0" borderId="20" xfId="46" applyNumberFormat="1" applyFont="1" applyFill="1" applyBorder="1" applyAlignment="1">
      <alignment horizontal="left" vertical="top" wrapText="1"/>
    </xf>
    <xf numFmtId="177" fontId="8" fillId="0" borderId="20" xfId="46" applyNumberFormat="1" applyFont="1" applyFill="1" applyBorder="1" applyAlignment="1">
      <alignment horizontal="right" vertical="center" wrapText="1"/>
    </xf>
    <xf numFmtId="0" fontId="2" fillId="0" borderId="20" xfId="0" applyFont="1" applyBorder="1" applyAlignment="1">
      <alignment vertical="center" wrapText="1"/>
    </xf>
    <xf numFmtId="180" fontId="8" fillId="0" borderId="20" xfId="46" applyNumberFormat="1" applyFont="1" applyFill="1" applyBorder="1" applyAlignment="1">
      <alignment horizontal="right" vertical="center" wrapText="1"/>
    </xf>
    <xf numFmtId="180" fontId="8" fillId="0" borderId="12" xfId="33" applyNumberFormat="1" applyFont="1" applyFill="1" applyBorder="1" applyAlignment="1">
      <alignment horizontal="center" vertical="center" wrapText="1"/>
    </xf>
    <xf numFmtId="180" fontId="12" fillId="28" borderId="17" xfId="33" applyNumberFormat="1" applyFont="1" applyFill="1" applyBorder="1" applyAlignment="1">
      <alignment horizontal="center" vertical="center" wrapText="1"/>
    </xf>
    <xf numFmtId="180" fontId="12" fillId="28" borderId="16" xfId="33" applyNumberFormat="1" applyFont="1" applyFill="1" applyBorder="1" applyAlignment="1">
      <alignment horizontal="center" vertical="center" wrapText="1"/>
    </xf>
    <xf numFmtId="180" fontId="12" fillId="28" borderId="13" xfId="33" applyNumberFormat="1" applyFont="1" applyFill="1" applyBorder="1" applyAlignment="1">
      <alignment horizontal="center" vertical="center" wrapText="1"/>
    </xf>
    <xf numFmtId="180" fontId="30" fillId="0" borderId="20" xfId="46" applyNumberFormat="1" applyFont="1" applyFill="1" applyBorder="1" applyAlignment="1">
      <alignment horizontal="left" vertical="top" wrapText="1"/>
    </xf>
    <xf numFmtId="180" fontId="12" fillId="27" borderId="20" xfId="33" applyNumberFormat="1" applyFont="1" applyFill="1" applyBorder="1" applyAlignment="1">
      <alignment horizontal="right" vertical="center" wrapText="1"/>
    </xf>
    <xf numFmtId="180" fontId="10" fillId="0" borderId="20" xfId="46" applyNumberFormat="1" applyFont="1" applyFill="1" applyBorder="1" applyAlignment="1">
      <alignment horizontal="right" vertical="center" wrapText="1"/>
    </xf>
    <xf numFmtId="180" fontId="42" fillId="0" borderId="14" xfId="33" applyNumberFormat="1" applyFont="1" applyFill="1" applyBorder="1" applyAlignment="1">
      <alignment horizontal="center" vertical="center" wrapText="1"/>
    </xf>
    <xf numFmtId="180" fontId="69" fillId="0" borderId="20" xfId="46" applyNumberFormat="1" applyFont="1" applyFill="1" applyBorder="1" applyAlignment="1">
      <alignment horizontal="left" vertical="top" wrapText="1"/>
    </xf>
    <xf numFmtId="180" fontId="42" fillId="0" borderId="0" xfId="46" applyNumberFormat="1" applyFont="1" applyFill="1" applyBorder="1" applyAlignment="1">
      <alignment horizontal="right" vertical="center" wrapText="1"/>
    </xf>
    <xf numFmtId="180" fontId="50" fillId="30" borderId="10" xfId="46" applyNumberFormat="1" applyFont="1" applyFill="1" applyBorder="1" applyAlignment="1">
      <alignment horizontal="center" vertical="center" wrapText="1"/>
    </xf>
    <xf numFmtId="180" fontId="42" fillId="0" borderId="13" xfId="46" applyNumberFormat="1" applyFont="1" applyFill="1" applyBorder="1" applyAlignment="1">
      <alignment horizontal="center" wrapText="1"/>
    </xf>
    <xf numFmtId="180" fontId="42" fillId="0" borderId="16" xfId="46" applyNumberFormat="1" applyFont="1" applyFill="1" applyBorder="1" applyAlignment="1">
      <alignment horizontal="center" wrapText="1"/>
    </xf>
    <xf numFmtId="180" fontId="42" fillId="0" borderId="10" xfId="33" applyNumberFormat="1" applyFont="1" applyFill="1" applyBorder="1" applyAlignment="1" applyProtection="1">
      <alignment horizontal="center" vertical="center" wrapText="1"/>
    </xf>
    <xf numFmtId="41" fontId="42" fillId="0" borderId="17" xfId="33" applyFont="1" applyFill="1" applyBorder="1" applyAlignment="1">
      <alignment horizontal="center" vertical="center" wrapText="1"/>
    </xf>
    <xf numFmtId="41" fontId="42" fillId="0" borderId="16" xfId="33" applyFont="1" applyFill="1" applyBorder="1" applyAlignment="1">
      <alignment horizontal="center" vertical="center" wrapText="1"/>
    </xf>
    <xf numFmtId="41" fontId="42" fillId="0" borderId="13" xfId="33" applyFont="1" applyFill="1" applyBorder="1" applyAlignment="1">
      <alignment horizontal="center" vertical="center" wrapText="1"/>
    </xf>
  </cellXfs>
  <cellStyles count="58">
    <cellStyle name="20% - 강조색1" xfId="1" builtinId="30" customBuiltin="1"/>
    <cellStyle name="20% - 강조색2" xfId="2" builtinId="34" customBuiltin="1"/>
    <cellStyle name="20% - 강조색3" xfId="3" builtinId="38" customBuiltin="1"/>
    <cellStyle name="20% - 강조색4" xfId="4" builtinId="42" customBuiltin="1"/>
    <cellStyle name="20% - 강조색5" xfId="5" builtinId="46" customBuiltin="1"/>
    <cellStyle name="20% - 강조색6" xfId="6" builtinId="50" customBuiltin="1"/>
    <cellStyle name="40% - 강조색1" xfId="7" builtinId="31" customBuiltin="1"/>
    <cellStyle name="40% - 강조색2" xfId="8" builtinId="35" customBuiltin="1"/>
    <cellStyle name="40% - 강조색3" xfId="9" builtinId="39" customBuiltin="1"/>
    <cellStyle name="40% - 강조색4" xfId="10" builtinId="43" customBuiltin="1"/>
    <cellStyle name="40% - 강조색5" xfId="11" builtinId="47" customBuiltin="1"/>
    <cellStyle name="40% - 강조색6" xfId="12" builtinId="51" customBuiltin="1"/>
    <cellStyle name="60% - 강조색1" xfId="13" builtinId="32" customBuiltin="1"/>
    <cellStyle name="60% - 강조색2" xfId="14" builtinId="36" customBuiltin="1"/>
    <cellStyle name="60% - 강조색3" xfId="15" builtinId="40" customBuiltin="1"/>
    <cellStyle name="60% - 강조색4" xfId="16" builtinId="44" customBuiltin="1"/>
    <cellStyle name="60% - 강조색5" xfId="17" builtinId="48" customBuiltin="1"/>
    <cellStyle name="60% - 강조색6" xfId="18" builtinId="52" customBuiltin="1"/>
    <cellStyle name="강조색1" xfId="19" builtinId="29" customBuiltin="1"/>
    <cellStyle name="강조색2" xfId="20" builtinId="33" customBuiltin="1"/>
    <cellStyle name="강조색3" xfId="21" builtinId="37" customBuiltin="1"/>
    <cellStyle name="강조색4" xfId="22" builtinId="41" customBuiltin="1"/>
    <cellStyle name="강조색5" xfId="23" builtinId="45" customBuiltin="1"/>
    <cellStyle name="강조색6" xfId="24" builtinId="49" customBuiltin="1"/>
    <cellStyle name="경고문" xfId="25" builtinId="11" customBuiltin="1"/>
    <cellStyle name="계산" xfId="26" builtinId="22" customBuiltin="1"/>
    <cellStyle name="나쁨" xfId="27" builtinId="27" customBuiltin="1"/>
    <cellStyle name="메모" xfId="28" builtinId="10" customBuiltin="1"/>
    <cellStyle name="백분율" xfId="29" builtinId="5"/>
    <cellStyle name="보통" xfId="30" builtinId="28" customBuiltin="1"/>
    <cellStyle name="설명 텍스트" xfId="31" builtinId="53" customBuiltin="1"/>
    <cellStyle name="셀 확인" xfId="32" builtinId="23" customBuiltin="1"/>
    <cellStyle name="쉼표 [0]" xfId="33" builtinId="6"/>
    <cellStyle name="쉼표 [0] 2" xfId="56"/>
    <cellStyle name="쉼표 [0] 3" xfId="34"/>
    <cellStyle name="연결된 셀" xfId="35" builtinId="24" customBuiltin="1"/>
    <cellStyle name="요약" xfId="36" builtinId="25" customBuiltin="1"/>
    <cellStyle name="입력" xfId="37" builtinId="20" customBuiltin="1"/>
    <cellStyle name="제목" xfId="38" builtinId="15" customBuiltin="1"/>
    <cellStyle name="제목 1" xfId="39" builtinId="16" customBuiltin="1"/>
    <cellStyle name="제목 2" xfId="40" builtinId="17" customBuiltin="1"/>
    <cellStyle name="제목 3" xfId="41" builtinId="18" customBuiltin="1"/>
    <cellStyle name="제목 4" xfId="42" builtinId="19" customBuiltin="1"/>
    <cellStyle name="좋음" xfId="43" builtinId="26" customBuiltin="1"/>
    <cellStyle name="출력" xfId="44" builtinId="21" customBuiltin="1"/>
    <cellStyle name="통화 [0]" xfId="45" builtinId="7"/>
    <cellStyle name="표준" xfId="0" builtinId="0"/>
    <cellStyle name="표준 2" xfId="57"/>
    <cellStyle name="표준_공공체육시설현황(육상장~빙상장)" xfId="46"/>
    <cellStyle name="표준_공공체육시설현황(육상장~빙상장) 2" xfId="58"/>
    <cellStyle name="표준_공공체육시설현황(육상장~빙상장)_골프연습장" xfId="47"/>
    <cellStyle name="표준_공공체육시설현황(육상장~빙상장)_생활체육관" xfId="48"/>
    <cellStyle name="표준_공공체육시설현황(육상장~빙상장)_수영장" xfId="49"/>
    <cellStyle name="표준_공공체육시설현황(육상장~빙상장)_야구장" xfId="50"/>
    <cellStyle name="표준_공공체육시설현황(육상장~빙상장)_전천후게이트볼장" xfId="51"/>
    <cellStyle name="표준_공공체육시설현황(육상장~빙상장)_축구장" xfId="52"/>
    <cellStyle name="표준_공공체육시설현황(육상장~빙상장)_테니스장" xfId="53"/>
    <cellStyle name="하이퍼링크" xfId="54" builtinId="8"/>
  </cellStyles>
  <dxfs count="9"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  <dxf>
      <font>
        <condense val="0"/>
        <extend val="0"/>
        <color rgb="FF9C0006"/>
      </font>
      <fill>
        <patternFill>
          <bgColor rgb="FFFFC7CE"/>
        </patternFill>
      </fill>
    </dxf>
  </dxfs>
  <tableStyles count="0" defaultTableStyle="TableStyleMedium9" defaultPivotStyle="PivotStyleLight16"/>
  <colors>
    <mruColors>
      <color rgb="FFFF00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34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worksheet" Target="worksheets/sheet2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gimje.net/" TargetMode="External"/><Relationship Id="rId13" Type="http://schemas.openxmlformats.org/officeDocument/2006/relationships/hyperlink" Target="http://www.stadium.seoul.kr/" TargetMode="External"/><Relationship Id="rId3" Type="http://schemas.openxmlformats.org/officeDocument/2006/relationships/hyperlink" Target="http://www.stadium.seoul.kr/" TargetMode="External"/><Relationship Id="rId7" Type="http://schemas.openxmlformats.org/officeDocument/2006/relationships/hyperlink" Target="http://www.stadium.seoul.kr/" TargetMode="External"/><Relationship Id="rId12" Type="http://schemas.openxmlformats.org/officeDocument/2006/relationships/hyperlink" Target="http://www.jeongeup.go.kr/" TargetMode="External"/><Relationship Id="rId2" Type="http://schemas.openxmlformats.org/officeDocument/2006/relationships/hyperlink" Target="http://www.stadium.seoul.kr/" TargetMode="External"/><Relationship Id="rId16" Type="http://schemas.openxmlformats.org/officeDocument/2006/relationships/printerSettings" Target="../printerSettings/printerSettings7.bin"/><Relationship Id="rId1" Type="http://schemas.openxmlformats.org/officeDocument/2006/relationships/hyperlink" Target="http://www.stadium.seoul.kr/" TargetMode="External"/><Relationship Id="rId6" Type="http://schemas.openxmlformats.org/officeDocument/2006/relationships/hyperlink" Target="http://www.stadium.busan.kr/" TargetMode="External"/><Relationship Id="rId11" Type="http://schemas.openxmlformats.org/officeDocument/2006/relationships/hyperlink" Target="http://www.gunsan.go.kr/" TargetMode="External"/><Relationship Id="rId5" Type="http://schemas.openxmlformats.org/officeDocument/2006/relationships/hyperlink" Target="http://www.stadium.busan.kr/" TargetMode="External"/><Relationship Id="rId15" Type="http://schemas.openxmlformats.org/officeDocument/2006/relationships/hyperlink" Target="http://www.jeonju.go.kr/" TargetMode="External"/><Relationship Id="rId10" Type="http://schemas.openxmlformats.org/officeDocument/2006/relationships/hyperlink" Target="http://www.gochang.jeonbuk/" TargetMode="External"/><Relationship Id="rId4" Type="http://schemas.openxmlformats.org/officeDocument/2006/relationships/hyperlink" Target="http://www.stadium.busan.kr/" TargetMode="External"/><Relationship Id="rId9" Type="http://schemas.openxmlformats.org/officeDocument/2006/relationships/hyperlink" Target="http://www.stadium.seoul.kr/" TargetMode="External"/><Relationship Id="rId14" Type="http://schemas.openxmlformats.org/officeDocument/2006/relationships/hyperlink" Target="http://www.gochang.jeonbuk/" TargetMode="Externa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0.bin"/><Relationship Id="rId2" Type="http://schemas.openxmlformats.org/officeDocument/2006/relationships/hyperlink" Target="http://www.wonju.go.kr/" TargetMode="External"/><Relationship Id="rId1" Type="http://schemas.openxmlformats.org/officeDocument/2006/relationships/hyperlink" Target="http://www.stadium.seoul.kr/" TargetMode="Externa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1.bin"/><Relationship Id="rId2" Type="http://schemas.openxmlformats.org/officeDocument/2006/relationships/hyperlink" Target="http://www.es21.net/" TargetMode="External"/><Relationship Id="rId1" Type="http://schemas.openxmlformats.org/officeDocument/2006/relationships/hyperlink" Target="http://www.djsiseol.or.kr/" TargetMode="External"/></Relationships>
</file>

<file path=xl/worksheets/_rels/sheet1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kncity.or.kr/" TargetMode="External"/><Relationship Id="rId13" Type="http://schemas.openxmlformats.org/officeDocument/2006/relationships/hyperlink" Target="http://www.kncity.or.kr/" TargetMode="External"/><Relationship Id="rId18" Type="http://schemas.openxmlformats.org/officeDocument/2006/relationships/hyperlink" Target="http://www.djsiseol.or.kr/" TargetMode="External"/><Relationship Id="rId26" Type="http://schemas.openxmlformats.org/officeDocument/2006/relationships/hyperlink" Target="http://www.okjc.net/" TargetMode="External"/><Relationship Id="rId39" Type="http://schemas.openxmlformats.org/officeDocument/2006/relationships/hyperlink" Target="http://cng.go.kr/" TargetMode="External"/><Relationship Id="rId3" Type="http://schemas.openxmlformats.org/officeDocument/2006/relationships/hyperlink" Target="http://www.songpa.seoul.kr/" TargetMode="External"/><Relationship Id="rId21" Type="http://schemas.openxmlformats.org/officeDocument/2006/relationships/hyperlink" Target="http://www.wonju.go.kr/" TargetMode="External"/><Relationship Id="rId34" Type="http://schemas.openxmlformats.org/officeDocument/2006/relationships/hyperlink" Target="http://www.stadium.seoul.kr/" TargetMode="External"/><Relationship Id="rId42" Type="http://schemas.openxmlformats.org/officeDocument/2006/relationships/comments" Target="../comments1.xml"/><Relationship Id="rId7" Type="http://schemas.openxmlformats.org/officeDocument/2006/relationships/hyperlink" Target="http://www.eunpyeongspo.seoul.kr/" TargetMode="External"/><Relationship Id="rId12" Type="http://schemas.openxmlformats.org/officeDocument/2006/relationships/hyperlink" Target="http://www.stadium.seoul.kr/" TargetMode="External"/><Relationship Id="rId17" Type="http://schemas.openxmlformats.org/officeDocument/2006/relationships/hyperlink" Target="http://www.djsiseol.or.kr/" TargetMode="External"/><Relationship Id="rId25" Type="http://schemas.openxmlformats.org/officeDocument/2006/relationships/hyperlink" Target="http://www.cjcity.net/" TargetMode="External"/><Relationship Id="rId33" Type="http://schemas.openxmlformats.org/officeDocument/2006/relationships/hyperlink" Target="http://www.jeongeup.go.kr/" TargetMode="External"/><Relationship Id="rId38" Type="http://schemas.openxmlformats.org/officeDocument/2006/relationships/hyperlink" Target="http://masan.go.kr/" TargetMode="External"/><Relationship Id="rId2" Type="http://schemas.openxmlformats.org/officeDocument/2006/relationships/hyperlink" Target="http://www.stadium.seoul.kr/" TargetMode="External"/><Relationship Id="rId16" Type="http://schemas.openxmlformats.org/officeDocument/2006/relationships/hyperlink" Target="http://www.incheonsports.or.kr/" TargetMode="External"/><Relationship Id="rId20" Type="http://schemas.openxmlformats.org/officeDocument/2006/relationships/hyperlink" Target="http://www.wonju.go.kr/" TargetMode="External"/><Relationship Id="rId29" Type="http://schemas.openxmlformats.org/officeDocument/2006/relationships/hyperlink" Target="http://www.jincheon.go.kr/" TargetMode="External"/><Relationship Id="rId41" Type="http://schemas.openxmlformats.org/officeDocument/2006/relationships/vmlDrawing" Target="../drawings/vmlDrawing1.vml"/><Relationship Id="rId1" Type="http://schemas.openxmlformats.org/officeDocument/2006/relationships/hyperlink" Target="http://www.songpa.seoul.kr/" TargetMode="External"/><Relationship Id="rId6" Type="http://schemas.openxmlformats.org/officeDocument/2006/relationships/hyperlink" Target="http://www.djsiseol.or.kr/" TargetMode="External"/><Relationship Id="rId11" Type="http://schemas.openxmlformats.org/officeDocument/2006/relationships/hyperlink" Target="http://www.djsiseol.or.kr/" TargetMode="External"/><Relationship Id="rId24" Type="http://schemas.openxmlformats.org/officeDocument/2006/relationships/hyperlink" Target="http://www.es21.net/" TargetMode="External"/><Relationship Id="rId32" Type="http://schemas.openxmlformats.org/officeDocument/2006/relationships/hyperlink" Target="http://www.stadium.seoul.kr/" TargetMode="External"/><Relationship Id="rId37" Type="http://schemas.openxmlformats.org/officeDocument/2006/relationships/hyperlink" Target="http://masan.go.kr/" TargetMode="External"/><Relationship Id="rId40" Type="http://schemas.openxmlformats.org/officeDocument/2006/relationships/printerSettings" Target="../printerSettings/printerSettings12.bin"/><Relationship Id="rId5" Type="http://schemas.openxmlformats.org/officeDocument/2006/relationships/hyperlink" Target="http://www.stadium.seoul.kr/" TargetMode="External"/><Relationship Id="rId15" Type="http://schemas.openxmlformats.org/officeDocument/2006/relationships/hyperlink" Target="http://www.stadium.busan.kr/" TargetMode="External"/><Relationship Id="rId23" Type="http://schemas.openxmlformats.org/officeDocument/2006/relationships/hyperlink" Target="http://www.es21.net/" TargetMode="External"/><Relationship Id="rId28" Type="http://schemas.openxmlformats.org/officeDocument/2006/relationships/hyperlink" Target="http://www.djsiseol.or.kr/" TargetMode="External"/><Relationship Id="rId36" Type="http://schemas.openxmlformats.org/officeDocument/2006/relationships/hyperlink" Target="http://masan.go.kr/" TargetMode="External"/><Relationship Id="rId10" Type="http://schemas.openxmlformats.org/officeDocument/2006/relationships/hyperlink" Target="http://www.kncity.or.kr/" TargetMode="External"/><Relationship Id="rId19" Type="http://schemas.openxmlformats.org/officeDocument/2006/relationships/hyperlink" Target="http://www.djsiseol.or.kr/" TargetMode="External"/><Relationship Id="rId31" Type="http://schemas.openxmlformats.org/officeDocument/2006/relationships/hyperlink" Target="http://www.egimje.net/" TargetMode="External"/><Relationship Id="rId4" Type="http://schemas.openxmlformats.org/officeDocument/2006/relationships/hyperlink" Target="http://www.ddmgongdan.or.kr/" TargetMode="External"/><Relationship Id="rId9" Type="http://schemas.openxmlformats.org/officeDocument/2006/relationships/hyperlink" Target="http://www.eunpyeongspo.seoul.kr/" TargetMode="External"/><Relationship Id="rId14" Type="http://schemas.openxmlformats.org/officeDocument/2006/relationships/hyperlink" Target="http://www.stadium.seoul.kr/" TargetMode="External"/><Relationship Id="rId22" Type="http://schemas.openxmlformats.org/officeDocument/2006/relationships/hyperlink" Target="http://www.cjcity.net/" TargetMode="External"/><Relationship Id="rId27" Type="http://schemas.openxmlformats.org/officeDocument/2006/relationships/hyperlink" Target="http://www.djsiseol.or.kr/" TargetMode="External"/><Relationship Id="rId30" Type="http://schemas.openxmlformats.org/officeDocument/2006/relationships/hyperlink" Target="http://www.dy21.net/" TargetMode="External"/><Relationship Id="rId35" Type="http://schemas.openxmlformats.org/officeDocument/2006/relationships/hyperlink" Target="http://yeongyang.gyeongbuk.kr/" TargetMode="Externa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3" Type="http://schemas.openxmlformats.org/officeDocument/2006/relationships/hyperlink" Target="http://www.stadium.busan.kr/" TargetMode="External"/><Relationship Id="rId18" Type="http://schemas.openxmlformats.org/officeDocument/2006/relationships/hyperlink" Target="http://www.gsc.go.kr/" TargetMode="External"/><Relationship Id="rId26" Type="http://schemas.openxmlformats.org/officeDocument/2006/relationships/hyperlink" Target="http://www.stadium.busan.kr/" TargetMode="External"/><Relationship Id="rId39" Type="http://schemas.openxmlformats.org/officeDocument/2006/relationships/hyperlink" Target="http://www.icoly.wo.to/" TargetMode="External"/><Relationship Id="rId21" Type="http://schemas.openxmlformats.org/officeDocument/2006/relationships/hyperlink" Target="http://www.daegu.go.kr/" TargetMode="External"/><Relationship Id="rId34" Type="http://schemas.openxmlformats.org/officeDocument/2006/relationships/hyperlink" Target="http://www.stadium.busan.kr/" TargetMode="External"/><Relationship Id="rId42" Type="http://schemas.openxmlformats.org/officeDocument/2006/relationships/hyperlink" Target="http://www.djsiseol.or.kr/" TargetMode="External"/><Relationship Id="rId47" Type="http://schemas.openxmlformats.org/officeDocument/2006/relationships/hyperlink" Target="http://www.gimposisul.or.kr/" TargetMode="External"/><Relationship Id="rId50" Type="http://schemas.openxmlformats.org/officeDocument/2006/relationships/hyperlink" Target="http://www.pyongta.go.kr/" TargetMode="External"/><Relationship Id="rId55" Type="http://schemas.openxmlformats.org/officeDocument/2006/relationships/hyperlink" Target="http://www.gimposisul.or.kr/" TargetMode="External"/><Relationship Id="rId63" Type="http://schemas.openxmlformats.org/officeDocument/2006/relationships/hyperlink" Target="http://www.egimje.net/" TargetMode="External"/><Relationship Id="rId68" Type="http://schemas.openxmlformats.org/officeDocument/2006/relationships/hyperlink" Target="http://www.gunwi.kyongbuk.kr/" TargetMode="External"/><Relationship Id="rId7" Type="http://schemas.openxmlformats.org/officeDocument/2006/relationships/hyperlink" Target="http://www.seoulworldcupst.or.kr/" TargetMode="External"/><Relationship Id="rId71" Type="http://schemas.openxmlformats.org/officeDocument/2006/relationships/hyperlink" Target="http://www.stadium.seoul.kr/" TargetMode="External"/><Relationship Id="rId2" Type="http://schemas.openxmlformats.org/officeDocument/2006/relationships/hyperlink" Target="http://www.stadium.seoul.kr/" TargetMode="External"/><Relationship Id="rId16" Type="http://schemas.openxmlformats.org/officeDocument/2006/relationships/hyperlink" Target="http://www.ijongno.co.kr/" TargetMode="External"/><Relationship Id="rId29" Type="http://schemas.openxmlformats.org/officeDocument/2006/relationships/hyperlink" Target="http://www.stadium.busan.kr/" TargetMode="External"/><Relationship Id="rId11" Type="http://schemas.openxmlformats.org/officeDocument/2006/relationships/hyperlink" Target="http://www.stadium.busan.kr/" TargetMode="External"/><Relationship Id="rId24" Type="http://schemas.openxmlformats.org/officeDocument/2006/relationships/hyperlink" Target="http://www.stadium.seoul.kr/" TargetMode="External"/><Relationship Id="rId32" Type="http://schemas.openxmlformats.org/officeDocument/2006/relationships/hyperlink" Target="http://www.stadium.busan.kr/" TargetMode="External"/><Relationship Id="rId37" Type="http://schemas.openxmlformats.org/officeDocument/2006/relationships/hyperlink" Target="http://www.stadium.busan.kr/" TargetMode="External"/><Relationship Id="rId40" Type="http://schemas.openxmlformats.org/officeDocument/2006/relationships/hyperlink" Target="http://www.lnsiseol.net/" TargetMode="External"/><Relationship Id="rId45" Type="http://schemas.openxmlformats.org/officeDocument/2006/relationships/hyperlink" Target="http://www.shwoman.or.kr/" TargetMode="External"/><Relationship Id="rId53" Type="http://schemas.openxmlformats.org/officeDocument/2006/relationships/hyperlink" Target="http://www.pyongta.go.kr/" TargetMode="External"/><Relationship Id="rId58" Type="http://schemas.openxmlformats.org/officeDocument/2006/relationships/hyperlink" Target="http://www.cjcity.net/" TargetMode="External"/><Relationship Id="rId66" Type="http://schemas.openxmlformats.org/officeDocument/2006/relationships/hyperlink" Target="http://www.gumisisul.or.kr/" TargetMode="External"/><Relationship Id="rId5" Type="http://schemas.openxmlformats.org/officeDocument/2006/relationships/hyperlink" Target="http://www.ijongno.co.kr/" TargetMode="External"/><Relationship Id="rId15" Type="http://schemas.openxmlformats.org/officeDocument/2006/relationships/hyperlink" Target="http://www.gssi.or.kr/" TargetMode="External"/><Relationship Id="rId23" Type="http://schemas.openxmlformats.org/officeDocument/2006/relationships/hyperlink" Target="http://www.nanna.seoul.kr/" TargetMode="External"/><Relationship Id="rId28" Type="http://schemas.openxmlformats.org/officeDocument/2006/relationships/hyperlink" Target="http://www.gangbukcmc.seoul.kr/" TargetMode="External"/><Relationship Id="rId36" Type="http://schemas.openxmlformats.org/officeDocument/2006/relationships/hyperlink" Target="http://www.stadium.busan.kr/" TargetMode="External"/><Relationship Id="rId49" Type="http://schemas.openxmlformats.org/officeDocument/2006/relationships/hyperlink" Target="http://www.svcc.or.kr/" TargetMode="External"/><Relationship Id="rId57" Type="http://schemas.openxmlformats.org/officeDocument/2006/relationships/hyperlink" Target="http://www.svcc.or.kr/" TargetMode="External"/><Relationship Id="rId61" Type="http://schemas.openxmlformats.org/officeDocument/2006/relationships/hyperlink" Target="http://www.es21.net/" TargetMode="External"/><Relationship Id="rId10" Type="http://schemas.openxmlformats.org/officeDocument/2006/relationships/hyperlink" Target="http://www.gangbukcmc.seoul.kr/" TargetMode="External"/><Relationship Id="rId19" Type="http://schemas.openxmlformats.org/officeDocument/2006/relationships/hyperlink" Target="http://www.eunpyeongspo.seoul.kr/" TargetMode="External"/><Relationship Id="rId31" Type="http://schemas.openxmlformats.org/officeDocument/2006/relationships/hyperlink" Target="http://www.seochoymca.com/" TargetMode="External"/><Relationship Id="rId44" Type="http://schemas.openxmlformats.org/officeDocument/2006/relationships/hyperlink" Target="http://www.ansi.or.kr/" TargetMode="External"/><Relationship Id="rId52" Type="http://schemas.openxmlformats.org/officeDocument/2006/relationships/hyperlink" Target="http://www.pyongta.go.kr/" TargetMode="External"/><Relationship Id="rId60" Type="http://schemas.openxmlformats.org/officeDocument/2006/relationships/hyperlink" Target="http://www.es21.net/" TargetMode="External"/><Relationship Id="rId65" Type="http://schemas.openxmlformats.org/officeDocument/2006/relationships/hyperlink" Target="http://www.gumisisul.or.kr/" TargetMode="External"/><Relationship Id="rId73" Type="http://schemas.openxmlformats.org/officeDocument/2006/relationships/printerSettings" Target="../printerSettings/printerSettings18.bin"/><Relationship Id="rId4" Type="http://schemas.openxmlformats.org/officeDocument/2006/relationships/hyperlink" Target="http://www.eunpyeongspo.seoul.kr/" TargetMode="External"/><Relationship Id="rId9" Type="http://schemas.openxmlformats.org/officeDocument/2006/relationships/hyperlink" Target="http://www.nanna.seoul.kr/" TargetMode="External"/><Relationship Id="rId14" Type="http://schemas.openxmlformats.org/officeDocument/2006/relationships/hyperlink" Target="http://www.seochoymca.com/" TargetMode="External"/><Relationship Id="rId22" Type="http://schemas.openxmlformats.org/officeDocument/2006/relationships/hyperlink" Target="http://www.gsc.go.kr/" TargetMode="External"/><Relationship Id="rId27" Type="http://schemas.openxmlformats.org/officeDocument/2006/relationships/hyperlink" Target="http://www.gssi.or.kr/" TargetMode="External"/><Relationship Id="rId30" Type="http://schemas.openxmlformats.org/officeDocument/2006/relationships/hyperlink" Target="http://www.daegu.go.kr/" TargetMode="External"/><Relationship Id="rId35" Type="http://schemas.openxmlformats.org/officeDocument/2006/relationships/hyperlink" Target="http://www.stadium.busan.kr/" TargetMode="External"/><Relationship Id="rId43" Type="http://schemas.openxmlformats.org/officeDocument/2006/relationships/hyperlink" Target="http://www.shwoman.or.kr/" TargetMode="External"/><Relationship Id="rId48" Type="http://schemas.openxmlformats.org/officeDocument/2006/relationships/hyperlink" Target="http://www.gimposisul.or.kr/" TargetMode="External"/><Relationship Id="rId56" Type="http://schemas.openxmlformats.org/officeDocument/2006/relationships/hyperlink" Target="http://www.svcc.or.kr/" TargetMode="External"/><Relationship Id="rId64" Type="http://schemas.openxmlformats.org/officeDocument/2006/relationships/hyperlink" Target="http://www.wel.gumi.go.kr/" TargetMode="External"/><Relationship Id="rId69" Type="http://schemas.openxmlformats.org/officeDocument/2006/relationships/hyperlink" Target="http://www.gumisisul.or.kr/" TargetMode="External"/><Relationship Id="rId8" Type="http://schemas.openxmlformats.org/officeDocument/2006/relationships/hyperlink" Target="http://www.ijongno.co.kr/" TargetMode="External"/><Relationship Id="rId51" Type="http://schemas.openxmlformats.org/officeDocument/2006/relationships/hyperlink" Target="http://www.pyongta.go.kr/" TargetMode="External"/><Relationship Id="rId72" Type="http://schemas.openxmlformats.org/officeDocument/2006/relationships/hyperlink" Target="http://www.daegu.go.kr/" TargetMode="External"/><Relationship Id="rId3" Type="http://schemas.openxmlformats.org/officeDocument/2006/relationships/hyperlink" Target="http://www.seoulworldcupst.or.kr/" TargetMode="External"/><Relationship Id="rId12" Type="http://schemas.openxmlformats.org/officeDocument/2006/relationships/hyperlink" Target="http://www.gangbukcmc.seoul.kr/" TargetMode="External"/><Relationship Id="rId17" Type="http://schemas.openxmlformats.org/officeDocument/2006/relationships/hyperlink" Target="http://www.eunpyeongspo.seoul.kr/" TargetMode="External"/><Relationship Id="rId25" Type="http://schemas.openxmlformats.org/officeDocument/2006/relationships/hyperlink" Target="http://www.stadium.seoul.kr/" TargetMode="External"/><Relationship Id="rId33" Type="http://schemas.openxmlformats.org/officeDocument/2006/relationships/hyperlink" Target="http://www.stadium.busan.kr/" TargetMode="External"/><Relationship Id="rId38" Type="http://schemas.openxmlformats.org/officeDocument/2006/relationships/hyperlink" Target="http://www.iwcc.or.kr/" TargetMode="External"/><Relationship Id="rId46" Type="http://schemas.openxmlformats.org/officeDocument/2006/relationships/hyperlink" Target="http://www.shwoman.or.kr/" TargetMode="External"/><Relationship Id="rId59" Type="http://schemas.openxmlformats.org/officeDocument/2006/relationships/hyperlink" Target="http://www.es21.net/" TargetMode="External"/><Relationship Id="rId67" Type="http://schemas.openxmlformats.org/officeDocument/2006/relationships/hyperlink" Target="http://www.gunwi.kyongbuk.kr/" TargetMode="External"/><Relationship Id="rId20" Type="http://schemas.openxmlformats.org/officeDocument/2006/relationships/hyperlink" Target="http://www.stadium.busan.kr/" TargetMode="External"/><Relationship Id="rId41" Type="http://schemas.openxmlformats.org/officeDocument/2006/relationships/hyperlink" Target="http://www.lnsiseol.net/" TargetMode="External"/><Relationship Id="rId54" Type="http://schemas.openxmlformats.org/officeDocument/2006/relationships/hyperlink" Target="http://www.pyongta.go.kr/" TargetMode="External"/><Relationship Id="rId62" Type="http://schemas.openxmlformats.org/officeDocument/2006/relationships/hyperlink" Target="http://www.egimje.net/" TargetMode="External"/><Relationship Id="rId70" Type="http://schemas.openxmlformats.org/officeDocument/2006/relationships/hyperlink" Target="http://masan.go.kr/" TargetMode="External"/><Relationship Id="rId1" Type="http://schemas.openxmlformats.org/officeDocument/2006/relationships/hyperlink" Target="http://www.stadium.seoul.kr/" TargetMode="External"/><Relationship Id="rId6" Type="http://schemas.openxmlformats.org/officeDocument/2006/relationships/hyperlink" Target="http://www.ijongno.co.kr/" TargetMode="Externa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hyperlink" Target="http://www.incheonsports.or.kr/" TargetMode="External"/><Relationship Id="rId7" Type="http://schemas.openxmlformats.org/officeDocument/2006/relationships/printerSettings" Target="../printerSettings/printerSettings20.bin"/><Relationship Id="rId2" Type="http://schemas.openxmlformats.org/officeDocument/2006/relationships/hyperlink" Target="http://www.stadium.busan.kr/" TargetMode="External"/><Relationship Id="rId1" Type="http://schemas.openxmlformats.org/officeDocument/2006/relationships/hyperlink" Target="http://www.stadium.busan.kr/" TargetMode="External"/><Relationship Id="rId6" Type="http://schemas.openxmlformats.org/officeDocument/2006/relationships/hyperlink" Target="http://www.yeong.ju.go.kr/" TargetMode="External"/><Relationship Id="rId5" Type="http://schemas.openxmlformats.org/officeDocument/2006/relationships/hyperlink" Target="http://www.puru.net/" TargetMode="External"/><Relationship Id="rId4" Type="http://schemas.openxmlformats.org/officeDocument/2006/relationships/hyperlink" Target="http://www.ggshooting.or.kr/" TargetMode="External"/></Relationships>
</file>

<file path=xl/worksheets/_rels/sheet21.xml.rels><?xml version="1.0" encoding="UTF-8" standalone="yes"?>
<Relationships xmlns="http://schemas.openxmlformats.org/package/2006/relationships"><Relationship Id="rId8" Type="http://schemas.openxmlformats.org/officeDocument/2006/relationships/hyperlink" Target="http://www.wonju.go.kr/" TargetMode="External"/><Relationship Id="rId13" Type="http://schemas.openxmlformats.org/officeDocument/2006/relationships/hyperlink" Target="http://www.oc.go.kr/" TargetMode="External"/><Relationship Id="rId18" Type="http://schemas.openxmlformats.org/officeDocument/2006/relationships/hyperlink" Target="mailto:leeky119@dangin.go.kr" TargetMode="External"/><Relationship Id="rId26" Type="http://schemas.openxmlformats.org/officeDocument/2006/relationships/hyperlink" Target="http://cng.go.kr/" TargetMode="External"/><Relationship Id="rId3" Type="http://schemas.openxmlformats.org/officeDocument/2006/relationships/hyperlink" Target="http://www.gyeyang.go.kr/" TargetMode="External"/><Relationship Id="rId21" Type="http://schemas.openxmlformats.org/officeDocument/2006/relationships/hyperlink" Target="http://webpage.nate.com/srch_webresult.asp?query=%C3%B5%BE%C8%BD%C3%BB%FD%C8%B0%C3%BC%C0%B0%C7%F9%C0%C7%C8%B8%20in:www.ca-sports.net" TargetMode="External"/><Relationship Id="rId7" Type="http://schemas.openxmlformats.org/officeDocument/2006/relationships/hyperlink" Target="http://www.pyongta.go.kr/" TargetMode="External"/><Relationship Id="rId12" Type="http://schemas.openxmlformats.org/officeDocument/2006/relationships/hyperlink" Target="http://www.oc.go.kr/" TargetMode="External"/><Relationship Id="rId17" Type="http://schemas.openxmlformats.org/officeDocument/2006/relationships/hyperlink" Target="mailto:leeky119@dangin.go.kr" TargetMode="External"/><Relationship Id="rId25" Type="http://schemas.openxmlformats.org/officeDocument/2006/relationships/hyperlink" Target="http://www.gyeongju.gyeongbuk.kr/" TargetMode="External"/><Relationship Id="rId2" Type="http://schemas.openxmlformats.org/officeDocument/2006/relationships/hyperlink" Target="http://www.grandpark.net/" TargetMode="External"/><Relationship Id="rId16" Type="http://schemas.openxmlformats.org/officeDocument/2006/relationships/hyperlink" Target="http://www.oc.go.kr/" TargetMode="External"/><Relationship Id="rId20" Type="http://schemas.openxmlformats.org/officeDocument/2006/relationships/hyperlink" Target="mailto:leeky119@dangin.go.kr" TargetMode="External"/><Relationship Id="rId29" Type="http://schemas.openxmlformats.org/officeDocument/2006/relationships/hyperlink" Target="http://www.es21.net/" TargetMode="External"/><Relationship Id="rId1" Type="http://schemas.openxmlformats.org/officeDocument/2006/relationships/hyperlink" Target="http://www.stadium.busan.kr/" TargetMode="External"/><Relationship Id="rId6" Type="http://schemas.openxmlformats.org/officeDocument/2006/relationships/hyperlink" Target="http://www.incheonsports.or.kr/" TargetMode="External"/><Relationship Id="rId11" Type="http://schemas.openxmlformats.org/officeDocument/2006/relationships/hyperlink" Target="http://www.cjcity.net/" TargetMode="External"/><Relationship Id="rId24" Type="http://schemas.openxmlformats.org/officeDocument/2006/relationships/hyperlink" Target="http://www.egimje.net/" TargetMode="External"/><Relationship Id="rId5" Type="http://schemas.openxmlformats.org/officeDocument/2006/relationships/hyperlink" Target="http://www.incheonsports.or.kr/" TargetMode="External"/><Relationship Id="rId15" Type="http://schemas.openxmlformats.org/officeDocument/2006/relationships/hyperlink" Target="http://www.oc.go.kr/" TargetMode="External"/><Relationship Id="rId23" Type="http://schemas.openxmlformats.org/officeDocument/2006/relationships/hyperlink" Target="http://www.egimje.net/" TargetMode="External"/><Relationship Id="rId28" Type="http://schemas.openxmlformats.org/officeDocument/2006/relationships/hyperlink" Target="http://www.stadium.seoul.kr/" TargetMode="External"/><Relationship Id="rId10" Type="http://schemas.openxmlformats.org/officeDocument/2006/relationships/hyperlink" Target="http://www.jincheon.go.kr/" TargetMode="External"/><Relationship Id="rId19" Type="http://schemas.openxmlformats.org/officeDocument/2006/relationships/hyperlink" Target="mailto:leeky119@dangin.go.kr" TargetMode="External"/><Relationship Id="rId4" Type="http://schemas.openxmlformats.org/officeDocument/2006/relationships/hyperlink" Target="http://www.incheonsports.or.kr/" TargetMode="External"/><Relationship Id="rId9" Type="http://schemas.openxmlformats.org/officeDocument/2006/relationships/hyperlink" Target="http://www.jincheon.go.kr/" TargetMode="External"/><Relationship Id="rId14" Type="http://schemas.openxmlformats.org/officeDocument/2006/relationships/hyperlink" Target="http://sahojeong.cbgs.net/" TargetMode="External"/><Relationship Id="rId22" Type="http://schemas.openxmlformats.org/officeDocument/2006/relationships/hyperlink" Target="http://webpage.nate.com/srch_webresult.asp?query=%C3%B5%BE%C8%BD%C3%BB%FD%C8%B0%C3%BC%C0%B0%C7%F9%C0%C7%C8%B8%20in:www.ca-sports.net" TargetMode="External"/><Relationship Id="rId27" Type="http://schemas.openxmlformats.org/officeDocument/2006/relationships/hyperlink" Target="http://www.hygn.go.kr/" TargetMode="External"/><Relationship Id="rId30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3" Type="http://schemas.openxmlformats.org/officeDocument/2006/relationships/hyperlink" Target="http://www.wonju.go.kr/" TargetMode="External"/><Relationship Id="rId7" Type="http://schemas.openxmlformats.org/officeDocument/2006/relationships/printerSettings" Target="../printerSettings/printerSettings22.bin"/><Relationship Id="rId2" Type="http://schemas.openxmlformats.org/officeDocument/2006/relationships/hyperlink" Target="http://www.incheonsports.or.kr/" TargetMode="External"/><Relationship Id="rId1" Type="http://schemas.openxmlformats.org/officeDocument/2006/relationships/hyperlink" Target="http://www.stadium.busan.kr/" TargetMode="External"/><Relationship Id="rId6" Type="http://schemas.openxmlformats.org/officeDocument/2006/relationships/hyperlink" Target="http://www.cjcity.net/" TargetMode="External"/><Relationship Id="rId5" Type="http://schemas.openxmlformats.org/officeDocument/2006/relationships/hyperlink" Target="http://www.cjcity.net/" TargetMode="External"/><Relationship Id="rId4" Type="http://schemas.openxmlformats.org/officeDocument/2006/relationships/hyperlink" Target="http://www.wonju.go.kr/" TargetMode="External"/></Relationships>
</file>

<file path=xl/worksheets/_rels/sheet2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djsiseol.or.kr/" TargetMode="External"/><Relationship Id="rId2" Type="http://schemas.openxmlformats.org/officeDocument/2006/relationships/hyperlink" Target="http://www.stadium.seoul.kr/" TargetMode="External"/><Relationship Id="rId1" Type="http://schemas.openxmlformats.org/officeDocument/2006/relationships/hyperlink" Target="http://www.stadium.seoul.kr/" TargetMode="External"/><Relationship Id="rId5" Type="http://schemas.openxmlformats.org/officeDocument/2006/relationships/printerSettings" Target="../printerSettings/printerSettings23.bin"/><Relationship Id="rId4" Type="http://schemas.openxmlformats.org/officeDocument/2006/relationships/hyperlink" Target="http://www.djsiseol.or.kr/" TargetMode="External"/></Relationships>
</file>

<file path=xl/worksheets/_rels/sheet24.xml.rels><?xml version="1.0" encoding="UTF-8" standalone="yes"?>
<Relationships xmlns="http://schemas.openxmlformats.org/package/2006/relationships"><Relationship Id="rId3" Type="http://schemas.openxmlformats.org/officeDocument/2006/relationships/hyperlink" Target="http://www.kncity.or.kr/" TargetMode="External"/><Relationship Id="rId2" Type="http://schemas.openxmlformats.org/officeDocument/2006/relationships/hyperlink" Target="http://www.eunpyeongspo.seoul.kr/" TargetMode="External"/><Relationship Id="rId1" Type="http://schemas.openxmlformats.org/officeDocument/2006/relationships/hyperlink" Target="http://www.gangbukcmc.seoul.kr/" TargetMode="External"/><Relationship Id="rId6" Type="http://schemas.openxmlformats.org/officeDocument/2006/relationships/printerSettings" Target="../printerSettings/printerSettings24.bin"/><Relationship Id="rId5" Type="http://schemas.openxmlformats.org/officeDocument/2006/relationships/hyperlink" Target="http://www.stadium.busan.kr/" TargetMode="External"/><Relationship Id="rId4" Type="http://schemas.openxmlformats.org/officeDocument/2006/relationships/hyperlink" Target="http://www.kncity.or.kr/" TargetMode="External"/></Relationships>
</file>

<file path=xl/worksheets/_rels/sheet25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25.bin"/><Relationship Id="rId2" Type="http://schemas.openxmlformats.org/officeDocument/2006/relationships/hyperlink" Target="http://www.jincheon.go.kr/" TargetMode="External"/><Relationship Id="rId1" Type="http://schemas.openxmlformats.org/officeDocument/2006/relationships/hyperlink" Target="http://www.jincheon.go.kr/" TargetMode="External"/></Relationships>
</file>

<file path=xl/worksheets/_rels/sheet26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.vml"/><Relationship Id="rId3" Type="http://schemas.openxmlformats.org/officeDocument/2006/relationships/hyperlink" Target="http://www.gangneung.gangwon.kr/" TargetMode="External"/><Relationship Id="rId7" Type="http://schemas.openxmlformats.org/officeDocument/2006/relationships/printerSettings" Target="../printerSettings/printerSettings26.bin"/><Relationship Id="rId2" Type="http://schemas.openxmlformats.org/officeDocument/2006/relationships/hyperlink" Target="http://www.pyongta.go.kr/" TargetMode="External"/><Relationship Id="rId1" Type="http://schemas.openxmlformats.org/officeDocument/2006/relationships/hyperlink" Target="http://www.stadium.busan.kr/" TargetMode="External"/><Relationship Id="rId6" Type="http://schemas.openxmlformats.org/officeDocument/2006/relationships/hyperlink" Target="http://www.stadium.busan.kr/" TargetMode="External"/><Relationship Id="rId5" Type="http://schemas.openxmlformats.org/officeDocument/2006/relationships/hyperlink" Target="http://www.gangneung.gangwon.kr/" TargetMode="External"/><Relationship Id="rId4" Type="http://schemas.openxmlformats.org/officeDocument/2006/relationships/hyperlink" Target="http://www.gangneung.gangwon.kr/" TargetMode="External"/><Relationship Id="rId9" Type="http://schemas.openxmlformats.org/officeDocument/2006/relationships/comments" Target="../comments2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2:L23"/>
  <sheetViews>
    <sheetView tabSelected="1" view="pageBreakPreview" zoomScale="115" zoomScaleNormal="100" zoomScaleSheetLayoutView="115" workbookViewId="0">
      <selection activeCell="A2" sqref="A2:L2"/>
    </sheetView>
  </sheetViews>
  <sheetFormatPr defaultRowHeight="13.5"/>
  <sheetData>
    <row r="2" spans="1:12" ht="35.25">
      <c r="A2" s="55"/>
      <c r="B2" s="1315"/>
      <c r="C2" s="1315"/>
      <c r="D2" s="1315"/>
      <c r="E2" s="1315"/>
      <c r="F2" s="1315"/>
      <c r="G2" s="1315"/>
      <c r="H2" s="1315"/>
      <c r="I2" s="1315"/>
      <c r="J2" s="1315"/>
      <c r="K2" s="1315"/>
      <c r="L2" s="1315"/>
    </row>
    <row r="9" spans="1:12" ht="31.5">
      <c r="A9" s="1316" t="s">
        <v>6341</v>
      </c>
      <c r="B9" s="1316"/>
      <c r="C9" s="1316"/>
      <c r="D9" s="1316"/>
      <c r="E9" s="1316"/>
      <c r="F9" s="1316"/>
      <c r="G9" s="1316"/>
      <c r="H9" s="1316"/>
      <c r="I9" s="1316"/>
      <c r="J9" s="1316"/>
      <c r="K9" s="1316"/>
      <c r="L9" s="1316"/>
    </row>
    <row r="17" spans="1:12" ht="35.25">
      <c r="A17" s="1317">
        <v>2017</v>
      </c>
      <c r="B17" s="1317"/>
      <c r="C17" s="1317"/>
      <c r="D17" s="1317"/>
      <c r="E17" s="1317"/>
      <c r="F17" s="1317"/>
      <c r="G17" s="1317"/>
      <c r="H17" s="1317"/>
      <c r="I17" s="1317"/>
      <c r="J17" s="1317"/>
      <c r="K17" s="1317"/>
      <c r="L17" s="1317"/>
    </row>
    <row r="23" spans="1:12" ht="46.5">
      <c r="A23" s="1318" t="s">
        <v>795</v>
      </c>
      <c r="B23" s="1318"/>
      <c r="C23" s="1318"/>
      <c r="D23" s="1318"/>
      <c r="E23" s="1318"/>
      <c r="F23" s="1318"/>
      <c r="G23" s="1318"/>
      <c r="H23" s="1318"/>
      <c r="I23" s="1318"/>
      <c r="J23" s="1318"/>
      <c r="K23" s="1318"/>
      <c r="L23" s="1318"/>
    </row>
  </sheetData>
  <mergeCells count="4">
    <mergeCell ref="A2:L2"/>
    <mergeCell ref="A9:L9"/>
    <mergeCell ref="A17:L17"/>
    <mergeCell ref="A23:L23"/>
  </mergeCells>
  <phoneticPr fontId="2" type="noConversion"/>
  <pageMargins left="0.74803149606299213" right="0.74803149606299213" top="0.98425196850393704" bottom="0.98425196850393704" header="0.51181102362204722" footer="0.51181102362204722"/>
  <pageSetup paperSize="9" orientation="landscape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L37"/>
  <sheetViews>
    <sheetView view="pageBreakPreview" zoomScale="130" zoomScaleNormal="100" zoomScaleSheetLayoutView="130" workbookViewId="0"/>
  </sheetViews>
  <sheetFormatPr defaultRowHeight="13.5"/>
  <cols>
    <col min="1" max="1" width="60.77734375" style="62" customWidth="1"/>
    <col min="2" max="2" width="60.6640625" style="62" customWidth="1"/>
    <col min="3" max="256" width="8.88671875" style="62"/>
    <col min="257" max="257" width="60.77734375" style="62" customWidth="1"/>
    <col min="258" max="258" width="60.6640625" style="62" customWidth="1"/>
    <col min="259" max="512" width="8.88671875" style="62"/>
    <col min="513" max="513" width="60.77734375" style="62" customWidth="1"/>
    <col min="514" max="514" width="60.6640625" style="62" customWidth="1"/>
    <col min="515" max="768" width="8.88671875" style="62"/>
    <col min="769" max="769" width="60.77734375" style="62" customWidth="1"/>
    <col min="770" max="770" width="60.6640625" style="62" customWidth="1"/>
    <col min="771" max="1024" width="8.88671875" style="62"/>
    <col min="1025" max="1025" width="60.77734375" style="62" customWidth="1"/>
    <col min="1026" max="1026" width="60.6640625" style="62" customWidth="1"/>
    <col min="1027" max="1280" width="8.88671875" style="62"/>
    <col min="1281" max="1281" width="60.77734375" style="62" customWidth="1"/>
    <col min="1282" max="1282" width="60.6640625" style="62" customWidth="1"/>
    <col min="1283" max="1536" width="8.88671875" style="62"/>
    <col min="1537" max="1537" width="60.77734375" style="62" customWidth="1"/>
    <col min="1538" max="1538" width="60.6640625" style="62" customWidth="1"/>
    <col min="1539" max="1792" width="8.88671875" style="62"/>
    <col min="1793" max="1793" width="60.77734375" style="62" customWidth="1"/>
    <col min="1794" max="1794" width="60.6640625" style="62" customWidth="1"/>
    <col min="1795" max="2048" width="8.88671875" style="62"/>
    <col min="2049" max="2049" width="60.77734375" style="62" customWidth="1"/>
    <col min="2050" max="2050" width="60.6640625" style="62" customWidth="1"/>
    <col min="2051" max="2304" width="8.88671875" style="62"/>
    <col min="2305" max="2305" width="60.77734375" style="62" customWidth="1"/>
    <col min="2306" max="2306" width="60.6640625" style="62" customWidth="1"/>
    <col min="2307" max="2560" width="8.88671875" style="62"/>
    <col min="2561" max="2561" width="60.77734375" style="62" customWidth="1"/>
    <col min="2562" max="2562" width="60.6640625" style="62" customWidth="1"/>
    <col min="2563" max="2816" width="8.88671875" style="62"/>
    <col min="2817" max="2817" width="60.77734375" style="62" customWidth="1"/>
    <col min="2818" max="2818" width="60.6640625" style="62" customWidth="1"/>
    <col min="2819" max="3072" width="8.88671875" style="62"/>
    <col min="3073" max="3073" width="60.77734375" style="62" customWidth="1"/>
    <col min="3074" max="3074" width="60.6640625" style="62" customWidth="1"/>
    <col min="3075" max="3328" width="8.88671875" style="62"/>
    <col min="3329" max="3329" width="60.77734375" style="62" customWidth="1"/>
    <col min="3330" max="3330" width="60.6640625" style="62" customWidth="1"/>
    <col min="3331" max="3584" width="8.88671875" style="62"/>
    <col min="3585" max="3585" width="60.77734375" style="62" customWidth="1"/>
    <col min="3586" max="3586" width="60.6640625" style="62" customWidth="1"/>
    <col min="3587" max="3840" width="8.88671875" style="62"/>
    <col min="3841" max="3841" width="60.77734375" style="62" customWidth="1"/>
    <col min="3842" max="3842" width="60.6640625" style="62" customWidth="1"/>
    <col min="3843" max="4096" width="8.88671875" style="62"/>
    <col min="4097" max="4097" width="60.77734375" style="62" customWidth="1"/>
    <col min="4098" max="4098" width="60.6640625" style="62" customWidth="1"/>
    <col min="4099" max="4352" width="8.88671875" style="62"/>
    <col min="4353" max="4353" width="60.77734375" style="62" customWidth="1"/>
    <col min="4354" max="4354" width="60.6640625" style="62" customWidth="1"/>
    <col min="4355" max="4608" width="8.88671875" style="62"/>
    <col min="4609" max="4609" width="60.77734375" style="62" customWidth="1"/>
    <col min="4610" max="4610" width="60.6640625" style="62" customWidth="1"/>
    <col min="4611" max="4864" width="8.88671875" style="62"/>
    <col min="4865" max="4865" width="60.77734375" style="62" customWidth="1"/>
    <col min="4866" max="4866" width="60.6640625" style="62" customWidth="1"/>
    <col min="4867" max="5120" width="8.88671875" style="62"/>
    <col min="5121" max="5121" width="60.77734375" style="62" customWidth="1"/>
    <col min="5122" max="5122" width="60.6640625" style="62" customWidth="1"/>
    <col min="5123" max="5376" width="8.88671875" style="62"/>
    <col min="5377" max="5377" width="60.77734375" style="62" customWidth="1"/>
    <col min="5378" max="5378" width="60.6640625" style="62" customWidth="1"/>
    <col min="5379" max="5632" width="8.88671875" style="62"/>
    <col min="5633" max="5633" width="60.77734375" style="62" customWidth="1"/>
    <col min="5634" max="5634" width="60.6640625" style="62" customWidth="1"/>
    <col min="5635" max="5888" width="8.88671875" style="62"/>
    <col min="5889" max="5889" width="60.77734375" style="62" customWidth="1"/>
    <col min="5890" max="5890" width="60.6640625" style="62" customWidth="1"/>
    <col min="5891" max="6144" width="8.88671875" style="62"/>
    <col min="6145" max="6145" width="60.77734375" style="62" customWidth="1"/>
    <col min="6146" max="6146" width="60.6640625" style="62" customWidth="1"/>
    <col min="6147" max="6400" width="8.88671875" style="62"/>
    <col min="6401" max="6401" width="60.77734375" style="62" customWidth="1"/>
    <col min="6402" max="6402" width="60.6640625" style="62" customWidth="1"/>
    <col min="6403" max="6656" width="8.88671875" style="62"/>
    <col min="6657" max="6657" width="60.77734375" style="62" customWidth="1"/>
    <col min="6658" max="6658" width="60.6640625" style="62" customWidth="1"/>
    <col min="6659" max="6912" width="8.88671875" style="62"/>
    <col min="6913" max="6913" width="60.77734375" style="62" customWidth="1"/>
    <col min="6914" max="6914" width="60.6640625" style="62" customWidth="1"/>
    <col min="6915" max="7168" width="8.88671875" style="62"/>
    <col min="7169" max="7169" width="60.77734375" style="62" customWidth="1"/>
    <col min="7170" max="7170" width="60.6640625" style="62" customWidth="1"/>
    <col min="7171" max="7424" width="8.88671875" style="62"/>
    <col min="7425" max="7425" width="60.77734375" style="62" customWidth="1"/>
    <col min="7426" max="7426" width="60.6640625" style="62" customWidth="1"/>
    <col min="7427" max="7680" width="8.88671875" style="62"/>
    <col min="7681" max="7681" width="60.77734375" style="62" customWidth="1"/>
    <col min="7682" max="7682" width="60.6640625" style="62" customWidth="1"/>
    <col min="7683" max="7936" width="8.88671875" style="62"/>
    <col min="7937" max="7937" width="60.77734375" style="62" customWidth="1"/>
    <col min="7938" max="7938" width="60.6640625" style="62" customWidth="1"/>
    <col min="7939" max="8192" width="8.88671875" style="62"/>
    <col min="8193" max="8193" width="60.77734375" style="62" customWidth="1"/>
    <col min="8194" max="8194" width="60.6640625" style="62" customWidth="1"/>
    <col min="8195" max="8448" width="8.88671875" style="62"/>
    <col min="8449" max="8449" width="60.77734375" style="62" customWidth="1"/>
    <col min="8450" max="8450" width="60.6640625" style="62" customWidth="1"/>
    <col min="8451" max="8704" width="8.88671875" style="62"/>
    <col min="8705" max="8705" width="60.77734375" style="62" customWidth="1"/>
    <col min="8706" max="8706" width="60.6640625" style="62" customWidth="1"/>
    <col min="8707" max="8960" width="8.88671875" style="62"/>
    <col min="8961" max="8961" width="60.77734375" style="62" customWidth="1"/>
    <col min="8962" max="8962" width="60.6640625" style="62" customWidth="1"/>
    <col min="8963" max="9216" width="8.88671875" style="62"/>
    <col min="9217" max="9217" width="60.77734375" style="62" customWidth="1"/>
    <col min="9218" max="9218" width="60.6640625" style="62" customWidth="1"/>
    <col min="9219" max="9472" width="8.88671875" style="62"/>
    <col min="9473" max="9473" width="60.77734375" style="62" customWidth="1"/>
    <col min="9474" max="9474" width="60.6640625" style="62" customWidth="1"/>
    <col min="9475" max="9728" width="8.88671875" style="62"/>
    <col min="9729" max="9729" width="60.77734375" style="62" customWidth="1"/>
    <col min="9730" max="9730" width="60.6640625" style="62" customWidth="1"/>
    <col min="9731" max="9984" width="8.88671875" style="62"/>
    <col min="9985" max="9985" width="60.77734375" style="62" customWidth="1"/>
    <col min="9986" max="9986" width="60.6640625" style="62" customWidth="1"/>
    <col min="9987" max="10240" width="8.88671875" style="62"/>
    <col min="10241" max="10241" width="60.77734375" style="62" customWidth="1"/>
    <col min="10242" max="10242" width="60.6640625" style="62" customWidth="1"/>
    <col min="10243" max="10496" width="8.88671875" style="62"/>
    <col min="10497" max="10497" width="60.77734375" style="62" customWidth="1"/>
    <col min="10498" max="10498" width="60.6640625" style="62" customWidth="1"/>
    <col min="10499" max="10752" width="8.88671875" style="62"/>
    <col min="10753" max="10753" width="60.77734375" style="62" customWidth="1"/>
    <col min="10754" max="10754" width="60.6640625" style="62" customWidth="1"/>
    <col min="10755" max="11008" width="8.88671875" style="62"/>
    <col min="11009" max="11009" width="60.77734375" style="62" customWidth="1"/>
    <col min="11010" max="11010" width="60.6640625" style="62" customWidth="1"/>
    <col min="11011" max="11264" width="8.88671875" style="62"/>
    <col min="11265" max="11265" width="60.77734375" style="62" customWidth="1"/>
    <col min="11266" max="11266" width="60.6640625" style="62" customWidth="1"/>
    <col min="11267" max="11520" width="8.88671875" style="62"/>
    <col min="11521" max="11521" width="60.77734375" style="62" customWidth="1"/>
    <col min="11522" max="11522" width="60.6640625" style="62" customWidth="1"/>
    <col min="11523" max="11776" width="8.88671875" style="62"/>
    <col min="11777" max="11777" width="60.77734375" style="62" customWidth="1"/>
    <col min="11778" max="11778" width="60.6640625" style="62" customWidth="1"/>
    <col min="11779" max="12032" width="8.88671875" style="62"/>
    <col min="12033" max="12033" width="60.77734375" style="62" customWidth="1"/>
    <col min="12034" max="12034" width="60.6640625" style="62" customWidth="1"/>
    <col min="12035" max="12288" width="8.88671875" style="62"/>
    <col min="12289" max="12289" width="60.77734375" style="62" customWidth="1"/>
    <col min="12290" max="12290" width="60.6640625" style="62" customWidth="1"/>
    <col min="12291" max="12544" width="8.88671875" style="62"/>
    <col min="12545" max="12545" width="60.77734375" style="62" customWidth="1"/>
    <col min="12546" max="12546" width="60.6640625" style="62" customWidth="1"/>
    <col min="12547" max="12800" width="8.88671875" style="62"/>
    <col min="12801" max="12801" width="60.77734375" style="62" customWidth="1"/>
    <col min="12802" max="12802" width="60.6640625" style="62" customWidth="1"/>
    <col min="12803" max="13056" width="8.88671875" style="62"/>
    <col min="13057" max="13057" width="60.77734375" style="62" customWidth="1"/>
    <col min="13058" max="13058" width="60.6640625" style="62" customWidth="1"/>
    <col min="13059" max="13312" width="8.88671875" style="62"/>
    <col min="13313" max="13313" width="60.77734375" style="62" customWidth="1"/>
    <col min="13314" max="13314" width="60.6640625" style="62" customWidth="1"/>
    <col min="13315" max="13568" width="8.88671875" style="62"/>
    <col min="13569" max="13569" width="60.77734375" style="62" customWidth="1"/>
    <col min="13570" max="13570" width="60.6640625" style="62" customWidth="1"/>
    <col min="13571" max="13824" width="8.88671875" style="62"/>
    <col min="13825" max="13825" width="60.77734375" style="62" customWidth="1"/>
    <col min="13826" max="13826" width="60.6640625" style="62" customWidth="1"/>
    <col min="13827" max="14080" width="8.88671875" style="62"/>
    <col min="14081" max="14081" width="60.77734375" style="62" customWidth="1"/>
    <col min="14082" max="14082" width="60.6640625" style="62" customWidth="1"/>
    <col min="14083" max="14336" width="8.88671875" style="62"/>
    <col min="14337" max="14337" width="60.77734375" style="62" customWidth="1"/>
    <col min="14338" max="14338" width="60.6640625" style="62" customWidth="1"/>
    <col min="14339" max="14592" width="8.88671875" style="62"/>
    <col min="14593" max="14593" width="60.77734375" style="62" customWidth="1"/>
    <col min="14594" max="14594" width="60.6640625" style="62" customWidth="1"/>
    <col min="14595" max="14848" width="8.88671875" style="62"/>
    <col min="14849" max="14849" width="60.77734375" style="62" customWidth="1"/>
    <col min="14850" max="14850" width="60.6640625" style="62" customWidth="1"/>
    <col min="14851" max="15104" width="8.88671875" style="62"/>
    <col min="15105" max="15105" width="60.77734375" style="62" customWidth="1"/>
    <col min="15106" max="15106" width="60.6640625" style="62" customWidth="1"/>
    <col min="15107" max="15360" width="8.88671875" style="62"/>
    <col min="15361" max="15361" width="60.77734375" style="62" customWidth="1"/>
    <col min="15362" max="15362" width="60.6640625" style="62" customWidth="1"/>
    <col min="15363" max="15616" width="8.88671875" style="62"/>
    <col min="15617" max="15617" width="60.77734375" style="62" customWidth="1"/>
    <col min="15618" max="15618" width="60.6640625" style="62" customWidth="1"/>
    <col min="15619" max="15872" width="8.88671875" style="62"/>
    <col min="15873" max="15873" width="60.77734375" style="62" customWidth="1"/>
    <col min="15874" max="15874" width="60.6640625" style="62" customWidth="1"/>
    <col min="15875" max="16128" width="8.88671875" style="62"/>
    <col min="16129" max="16129" width="60.77734375" style="62" customWidth="1"/>
    <col min="16130" max="16130" width="60.6640625" style="62" customWidth="1"/>
    <col min="16131" max="16384" width="8.88671875" style="62"/>
  </cols>
  <sheetData>
    <row r="1" spans="1:12" ht="20.100000000000001" customHeight="1">
      <c r="A1" s="61" t="s">
        <v>776</v>
      </c>
    </row>
    <row r="2" spans="1:12" ht="10.5" customHeight="1">
      <c r="A2" s="61"/>
    </row>
    <row r="3" spans="1:12" ht="30" customHeight="1">
      <c r="A3" s="1320" t="s">
        <v>6342</v>
      </c>
      <c r="B3" s="1320"/>
    </row>
    <row r="4" spans="1:12" ht="20.25" customHeight="1"/>
    <row r="5" spans="1:12" s="61" customFormat="1" ht="14.25">
      <c r="A5" s="61" t="s">
        <v>777</v>
      </c>
    </row>
    <row r="6" spans="1:12" ht="9.75" customHeight="1">
      <c r="A6" s="114"/>
      <c r="B6" s="114"/>
      <c r="C6" s="114"/>
      <c r="D6" s="114"/>
      <c r="E6" s="114"/>
      <c r="F6" s="114"/>
      <c r="G6" s="114"/>
      <c r="H6" s="114"/>
      <c r="I6" s="114"/>
      <c r="J6" s="114"/>
      <c r="K6" s="114"/>
      <c r="L6" s="114"/>
    </row>
    <row r="7" spans="1:12">
      <c r="A7" s="63" t="s">
        <v>778</v>
      </c>
    </row>
    <row r="8" spans="1:12" ht="15" customHeight="1">
      <c r="A8" s="1319" t="s">
        <v>779</v>
      </c>
      <c r="B8" s="1319"/>
    </row>
    <row r="9" spans="1:12" ht="15" customHeight="1">
      <c r="A9" s="1319" t="s">
        <v>780</v>
      </c>
      <c r="B9" s="1319"/>
    </row>
    <row r="10" spans="1:12" ht="15" customHeight="1">
      <c r="A10" s="1319" t="s">
        <v>781</v>
      </c>
      <c r="B10" s="1319"/>
    </row>
    <row r="11" spans="1:12" ht="6" customHeight="1"/>
    <row r="12" spans="1:12">
      <c r="A12" s="63" t="s">
        <v>782</v>
      </c>
    </row>
    <row r="13" spans="1:12" ht="15" customHeight="1">
      <c r="A13" s="1319" t="s">
        <v>783</v>
      </c>
      <c r="B13" s="1319"/>
    </row>
    <row r="14" spans="1:12" ht="15" customHeight="1">
      <c r="A14" s="1319" t="s">
        <v>784</v>
      </c>
      <c r="B14" s="1319"/>
    </row>
    <row r="15" spans="1:12" ht="15" customHeight="1">
      <c r="A15" s="1319" t="s">
        <v>785</v>
      </c>
      <c r="B15" s="1319"/>
    </row>
    <row r="16" spans="1:12" ht="20.25" customHeight="1"/>
    <row r="17" spans="1:2" s="61" customFormat="1" ht="15" customHeight="1">
      <c r="A17" s="61" t="s">
        <v>786</v>
      </c>
    </row>
    <row r="18" spans="1:2" ht="9.9499999999999993" customHeight="1"/>
    <row r="19" spans="1:2" ht="15" customHeight="1">
      <c r="A19" s="63" t="s">
        <v>787</v>
      </c>
    </row>
    <row r="20" spans="1:2" ht="57" customHeight="1">
      <c r="A20" s="1319" t="s">
        <v>3056</v>
      </c>
      <c r="B20" s="1319"/>
    </row>
    <row r="21" spans="1:2" ht="9.9499999999999993" customHeight="1">
      <c r="A21" s="64"/>
      <c r="B21" s="64"/>
    </row>
    <row r="22" spans="1:2" ht="15" customHeight="1">
      <c r="A22" s="1321" t="s">
        <v>788</v>
      </c>
      <c r="B22" s="1321"/>
    </row>
    <row r="23" spans="1:2" ht="20.25" customHeight="1">
      <c r="A23" s="1319" t="s">
        <v>789</v>
      </c>
      <c r="B23" s="1319"/>
    </row>
    <row r="24" spans="1:2" ht="9.9499999999999993" customHeight="1">
      <c r="A24" s="64"/>
      <c r="B24" s="64"/>
    </row>
    <row r="25" spans="1:2" ht="15" customHeight="1">
      <c r="A25" s="1321" t="s">
        <v>790</v>
      </c>
      <c r="B25" s="1321"/>
    </row>
    <row r="26" spans="1:2" ht="20.25" customHeight="1">
      <c r="A26" s="1319" t="s">
        <v>791</v>
      </c>
      <c r="B26" s="1319"/>
    </row>
    <row r="27" spans="1:2" s="61" customFormat="1" ht="20.25" customHeight="1">
      <c r="A27" s="1321" t="s">
        <v>792</v>
      </c>
      <c r="B27" s="1319"/>
    </row>
    <row r="28" spans="1:2" s="65" customFormat="1" ht="30" customHeight="1">
      <c r="A28" s="1322" t="s">
        <v>3046</v>
      </c>
      <c r="B28" s="1322"/>
    </row>
    <row r="29" spans="1:2" ht="20.25" customHeight="1">
      <c r="A29" s="1319"/>
      <c r="B29" s="1319"/>
    </row>
    <row r="30" spans="1:2" s="61" customFormat="1" ht="14.25">
      <c r="A30" s="61" t="s">
        <v>793</v>
      </c>
    </row>
    <row r="31" spans="1:2" ht="9.75" customHeight="1"/>
    <row r="32" spans="1:2" ht="20.25" customHeight="1">
      <c r="A32" s="1321" t="s">
        <v>3061</v>
      </c>
      <c r="B32" s="1321"/>
    </row>
    <row r="33" spans="1:2" ht="20.25" customHeight="1">
      <c r="A33" s="1321" t="s">
        <v>3062</v>
      </c>
      <c r="B33" s="1321"/>
    </row>
    <row r="34" spans="1:2" ht="30" customHeight="1">
      <c r="A34" s="1319" t="s">
        <v>3047</v>
      </c>
      <c r="B34" s="1321"/>
    </row>
    <row r="35" spans="1:2" ht="20.25" customHeight="1">
      <c r="A35" s="1321" t="s">
        <v>794</v>
      </c>
      <c r="B35" s="1321"/>
    </row>
    <row r="36" spans="1:2" s="61" customFormat="1" ht="14.25">
      <c r="A36" s="63"/>
      <c r="B36" s="63"/>
    </row>
    <row r="37" spans="1:2" s="66" customFormat="1" ht="30" customHeight="1">
      <c r="A37" s="1320"/>
      <c r="B37" s="1320"/>
    </row>
  </sheetData>
  <mergeCells count="20">
    <mergeCell ref="A35:B35"/>
    <mergeCell ref="A37:B37"/>
    <mergeCell ref="A27:B27"/>
    <mergeCell ref="A28:B28"/>
    <mergeCell ref="A29:B29"/>
    <mergeCell ref="A32:B32"/>
    <mergeCell ref="A33:B33"/>
    <mergeCell ref="A34:B34"/>
    <mergeCell ref="A26:B26"/>
    <mergeCell ref="A3:B3"/>
    <mergeCell ref="A8:B8"/>
    <mergeCell ref="A9:B9"/>
    <mergeCell ref="A10:B10"/>
    <mergeCell ref="A13:B13"/>
    <mergeCell ref="A14:B14"/>
    <mergeCell ref="A15:B15"/>
    <mergeCell ref="A20:B20"/>
    <mergeCell ref="A22:B22"/>
    <mergeCell ref="A23:B23"/>
    <mergeCell ref="A25:B25"/>
  </mergeCells>
  <phoneticPr fontId="2" type="noConversion"/>
  <pageMargins left="0.74803149606299213" right="0.74803149606299213" top="1.1811023622047245" bottom="0.78740157480314965" header="0.70866141732283472" footer="0.51181102362204722"/>
  <pageSetup paperSize="9" scale="93" orientation="landscape" r:id="rId1"/>
  <headerFooter alignWithMargins="0">
    <oddHeader>&amp;C&amp;"돋움,굵게"&amp;14제1장 일반개요</oddHeader>
  </headerFooter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L14"/>
  <sheetViews>
    <sheetView view="pageBreakPreview" zoomScaleNormal="100" zoomScaleSheetLayoutView="100" workbookViewId="0">
      <selection sqref="A1:B1"/>
    </sheetView>
  </sheetViews>
  <sheetFormatPr defaultRowHeight="11.25"/>
  <cols>
    <col min="1" max="1" width="16.33203125" style="69" customWidth="1"/>
    <col min="2" max="2" width="52.77734375" style="69" customWidth="1"/>
    <col min="3" max="3" width="17.33203125" style="69" customWidth="1"/>
    <col min="4" max="4" width="47.21875" style="69" customWidth="1"/>
    <col min="5" max="256" width="8.88671875" style="69"/>
    <col min="257" max="257" width="16.33203125" style="69" customWidth="1"/>
    <col min="258" max="258" width="51.109375" style="69" customWidth="1"/>
    <col min="259" max="259" width="18.109375" style="69" customWidth="1"/>
    <col min="260" max="260" width="45.6640625" style="69" customWidth="1"/>
    <col min="261" max="512" width="8.88671875" style="69"/>
    <col min="513" max="513" width="16.33203125" style="69" customWidth="1"/>
    <col min="514" max="514" width="51.109375" style="69" customWidth="1"/>
    <col min="515" max="515" width="18.109375" style="69" customWidth="1"/>
    <col min="516" max="516" width="45.6640625" style="69" customWidth="1"/>
    <col min="517" max="768" width="8.88671875" style="69"/>
    <col min="769" max="769" width="16.33203125" style="69" customWidth="1"/>
    <col min="770" max="770" width="51.109375" style="69" customWidth="1"/>
    <col min="771" max="771" width="18.109375" style="69" customWidth="1"/>
    <col min="772" max="772" width="45.6640625" style="69" customWidth="1"/>
    <col min="773" max="1024" width="8.88671875" style="69"/>
    <col min="1025" max="1025" width="16.33203125" style="69" customWidth="1"/>
    <col min="1026" max="1026" width="51.109375" style="69" customWidth="1"/>
    <col min="1027" max="1027" width="18.109375" style="69" customWidth="1"/>
    <col min="1028" max="1028" width="45.6640625" style="69" customWidth="1"/>
    <col min="1029" max="1280" width="8.88671875" style="69"/>
    <col min="1281" max="1281" width="16.33203125" style="69" customWidth="1"/>
    <col min="1282" max="1282" width="51.109375" style="69" customWidth="1"/>
    <col min="1283" max="1283" width="18.109375" style="69" customWidth="1"/>
    <col min="1284" max="1284" width="45.6640625" style="69" customWidth="1"/>
    <col min="1285" max="1536" width="8.88671875" style="69"/>
    <col min="1537" max="1537" width="16.33203125" style="69" customWidth="1"/>
    <col min="1538" max="1538" width="51.109375" style="69" customWidth="1"/>
    <col min="1539" max="1539" width="18.109375" style="69" customWidth="1"/>
    <col min="1540" max="1540" width="45.6640625" style="69" customWidth="1"/>
    <col min="1541" max="1792" width="8.88671875" style="69"/>
    <col min="1793" max="1793" width="16.33203125" style="69" customWidth="1"/>
    <col min="1794" max="1794" width="51.109375" style="69" customWidth="1"/>
    <col min="1795" max="1795" width="18.109375" style="69" customWidth="1"/>
    <col min="1796" max="1796" width="45.6640625" style="69" customWidth="1"/>
    <col min="1797" max="2048" width="8.88671875" style="69"/>
    <col min="2049" max="2049" width="16.33203125" style="69" customWidth="1"/>
    <col min="2050" max="2050" width="51.109375" style="69" customWidth="1"/>
    <col min="2051" max="2051" width="18.109375" style="69" customWidth="1"/>
    <col min="2052" max="2052" width="45.6640625" style="69" customWidth="1"/>
    <col min="2053" max="2304" width="8.88671875" style="69"/>
    <col min="2305" max="2305" width="16.33203125" style="69" customWidth="1"/>
    <col min="2306" max="2306" width="51.109375" style="69" customWidth="1"/>
    <col min="2307" max="2307" width="18.109375" style="69" customWidth="1"/>
    <col min="2308" max="2308" width="45.6640625" style="69" customWidth="1"/>
    <col min="2309" max="2560" width="8.88671875" style="69"/>
    <col min="2561" max="2561" width="16.33203125" style="69" customWidth="1"/>
    <col min="2562" max="2562" width="51.109375" style="69" customWidth="1"/>
    <col min="2563" max="2563" width="18.109375" style="69" customWidth="1"/>
    <col min="2564" max="2564" width="45.6640625" style="69" customWidth="1"/>
    <col min="2565" max="2816" width="8.88671875" style="69"/>
    <col min="2817" max="2817" width="16.33203125" style="69" customWidth="1"/>
    <col min="2818" max="2818" width="51.109375" style="69" customWidth="1"/>
    <col min="2819" max="2819" width="18.109375" style="69" customWidth="1"/>
    <col min="2820" max="2820" width="45.6640625" style="69" customWidth="1"/>
    <col min="2821" max="3072" width="8.88671875" style="69"/>
    <col min="3073" max="3073" width="16.33203125" style="69" customWidth="1"/>
    <col min="3074" max="3074" width="51.109375" style="69" customWidth="1"/>
    <col min="3075" max="3075" width="18.109375" style="69" customWidth="1"/>
    <col min="3076" max="3076" width="45.6640625" style="69" customWidth="1"/>
    <col min="3077" max="3328" width="8.88671875" style="69"/>
    <col min="3329" max="3329" width="16.33203125" style="69" customWidth="1"/>
    <col min="3330" max="3330" width="51.109375" style="69" customWidth="1"/>
    <col min="3331" max="3331" width="18.109375" style="69" customWidth="1"/>
    <col min="3332" max="3332" width="45.6640625" style="69" customWidth="1"/>
    <col min="3333" max="3584" width="8.88671875" style="69"/>
    <col min="3585" max="3585" width="16.33203125" style="69" customWidth="1"/>
    <col min="3586" max="3586" width="51.109375" style="69" customWidth="1"/>
    <col min="3587" max="3587" width="18.109375" style="69" customWidth="1"/>
    <col min="3588" max="3588" width="45.6640625" style="69" customWidth="1"/>
    <col min="3589" max="3840" width="8.88671875" style="69"/>
    <col min="3841" max="3841" width="16.33203125" style="69" customWidth="1"/>
    <col min="3842" max="3842" width="51.109375" style="69" customWidth="1"/>
    <col min="3843" max="3843" width="18.109375" style="69" customWidth="1"/>
    <col min="3844" max="3844" width="45.6640625" style="69" customWidth="1"/>
    <col min="3845" max="4096" width="8.88671875" style="69"/>
    <col min="4097" max="4097" width="16.33203125" style="69" customWidth="1"/>
    <col min="4098" max="4098" width="51.109375" style="69" customWidth="1"/>
    <col min="4099" max="4099" width="18.109375" style="69" customWidth="1"/>
    <col min="4100" max="4100" width="45.6640625" style="69" customWidth="1"/>
    <col min="4101" max="4352" width="8.88671875" style="69"/>
    <col min="4353" max="4353" width="16.33203125" style="69" customWidth="1"/>
    <col min="4354" max="4354" width="51.109375" style="69" customWidth="1"/>
    <col min="4355" max="4355" width="18.109375" style="69" customWidth="1"/>
    <col min="4356" max="4356" width="45.6640625" style="69" customWidth="1"/>
    <col min="4357" max="4608" width="8.88671875" style="69"/>
    <col min="4609" max="4609" width="16.33203125" style="69" customWidth="1"/>
    <col min="4610" max="4610" width="51.109375" style="69" customWidth="1"/>
    <col min="4611" max="4611" width="18.109375" style="69" customWidth="1"/>
    <col min="4612" max="4612" width="45.6640625" style="69" customWidth="1"/>
    <col min="4613" max="4864" width="8.88671875" style="69"/>
    <col min="4865" max="4865" width="16.33203125" style="69" customWidth="1"/>
    <col min="4866" max="4866" width="51.109375" style="69" customWidth="1"/>
    <col min="4867" max="4867" width="18.109375" style="69" customWidth="1"/>
    <col min="4868" max="4868" width="45.6640625" style="69" customWidth="1"/>
    <col min="4869" max="5120" width="8.88671875" style="69"/>
    <col min="5121" max="5121" width="16.33203125" style="69" customWidth="1"/>
    <col min="5122" max="5122" width="51.109375" style="69" customWidth="1"/>
    <col min="5123" max="5123" width="18.109375" style="69" customWidth="1"/>
    <col min="5124" max="5124" width="45.6640625" style="69" customWidth="1"/>
    <col min="5125" max="5376" width="8.88671875" style="69"/>
    <col min="5377" max="5377" width="16.33203125" style="69" customWidth="1"/>
    <col min="5378" max="5378" width="51.109375" style="69" customWidth="1"/>
    <col min="5379" max="5379" width="18.109375" style="69" customWidth="1"/>
    <col min="5380" max="5380" width="45.6640625" style="69" customWidth="1"/>
    <col min="5381" max="5632" width="8.88671875" style="69"/>
    <col min="5633" max="5633" width="16.33203125" style="69" customWidth="1"/>
    <col min="5634" max="5634" width="51.109375" style="69" customWidth="1"/>
    <col min="5635" max="5635" width="18.109375" style="69" customWidth="1"/>
    <col min="5636" max="5636" width="45.6640625" style="69" customWidth="1"/>
    <col min="5637" max="5888" width="8.88671875" style="69"/>
    <col min="5889" max="5889" width="16.33203125" style="69" customWidth="1"/>
    <col min="5890" max="5890" width="51.109375" style="69" customWidth="1"/>
    <col min="5891" max="5891" width="18.109375" style="69" customWidth="1"/>
    <col min="5892" max="5892" width="45.6640625" style="69" customWidth="1"/>
    <col min="5893" max="6144" width="8.88671875" style="69"/>
    <col min="6145" max="6145" width="16.33203125" style="69" customWidth="1"/>
    <col min="6146" max="6146" width="51.109375" style="69" customWidth="1"/>
    <col min="6147" max="6147" width="18.109375" style="69" customWidth="1"/>
    <col min="6148" max="6148" width="45.6640625" style="69" customWidth="1"/>
    <col min="6149" max="6400" width="8.88671875" style="69"/>
    <col min="6401" max="6401" width="16.33203125" style="69" customWidth="1"/>
    <col min="6402" max="6402" width="51.109375" style="69" customWidth="1"/>
    <col min="6403" max="6403" width="18.109375" style="69" customWidth="1"/>
    <col min="6404" max="6404" width="45.6640625" style="69" customWidth="1"/>
    <col min="6405" max="6656" width="8.88671875" style="69"/>
    <col min="6657" max="6657" width="16.33203125" style="69" customWidth="1"/>
    <col min="6658" max="6658" width="51.109375" style="69" customWidth="1"/>
    <col min="6659" max="6659" width="18.109375" style="69" customWidth="1"/>
    <col min="6660" max="6660" width="45.6640625" style="69" customWidth="1"/>
    <col min="6661" max="6912" width="8.88671875" style="69"/>
    <col min="6913" max="6913" width="16.33203125" style="69" customWidth="1"/>
    <col min="6914" max="6914" width="51.109375" style="69" customWidth="1"/>
    <col min="6915" max="6915" width="18.109375" style="69" customWidth="1"/>
    <col min="6916" max="6916" width="45.6640625" style="69" customWidth="1"/>
    <col min="6917" max="7168" width="8.88671875" style="69"/>
    <col min="7169" max="7169" width="16.33203125" style="69" customWidth="1"/>
    <col min="7170" max="7170" width="51.109375" style="69" customWidth="1"/>
    <col min="7171" max="7171" width="18.109375" style="69" customWidth="1"/>
    <col min="7172" max="7172" width="45.6640625" style="69" customWidth="1"/>
    <col min="7173" max="7424" width="8.88671875" style="69"/>
    <col min="7425" max="7425" width="16.33203125" style="69" customWidth="1"/>
    <col min="7426" max="7426" width="51.109375" style="69" customWidth="1"/>
    <col min="7427" max="7427" width="18.109375" style="69" customWidth="1"/>
    <col min="7428" max="7428" width="45.6640625" style="69" customWidth="1"/>
    <col min="7429" max="7680" width="8.88671875" style="69"/>
    <col min="7681" max="7681" width="16.33203125" style="69" customWidth="1"/>
    <col min="7682" max="7682" width="51.109375" style="69" customWidth="1"/>
    <col min="7683" max="7683" width="18.109375" style="69" customWidth="1"/>
    <col min="7684" max="7684" width="45.6640625" style="69" customWidth="1"/>
    <col min="7685" max="7936" width="8.88671875" style="69"/>
    <col min="7937" max="7937" width="16.33203125" style="69" customWidth="1"/>
    <col min="7938" max="7938" width="51.109375" style="69" customWidth="1"/>
    <col min="7939" max="7939" width="18.109375" style="69" customWidth="1"/>
    <col min="7940" max="7940" width="45.6640625" style="69" customWidth="1"/>
    <col min="7941" max="8192" width="8.88671875" style="69"/>
    <col min="8193" max="8193" width="16.33203125" style="69" customWidth="1"/>
    <col min="8194" max="8194" width="51.109375" style="69" customWidth="1"/>
    <col min="8195" max="8195" width="18.109375" style="69" customWidth="1"/>
    <col min="8196" max="8196" width="45.6640625" style="69" customWidth="1"/>
    <col min="8197" max="8448" width="8.88671875" style="69"/>
    <col min="8449" max="8449" width="16.33203125" style="69" customWidth="1"/>
    <col min="8450" max="8450" width="51.109375" style="69" customWidth="1"/>
    <col min="8451" max="8451" width="18.109375" style="69" customWidth="1"/>
    <col min="8452" max="8452" width="45.6640625" style="69" customWidth="1"/>
    <col min="8453" max="8704" width="8.88671875" style="69"/>
    <col min="8705" max="8705" width="16.33203125" style="69" customWidth="1"/>
    <col min="8706" max="8706" width="51.109375" style="69" customWidth="1"/>
    <col min="8707" max="8707" width="18.109375" style="69" customWidth="1"/>
    <col min="8708" max="8708" width="45.6640625" style="69" customWidth="1"/>
    <col min="8709" max="8960" width="8.88671875" style="69"/>
    <col min="8961" max="8961" width="16.33203125" style="69" customWidth="1"/>
    <col min="8962" max="8962" width="51.109375" style="69" customWidth="1"/>
    <col min="8963" max="8963" width="18.109375" style="69" customWidth="1"/>
    <col min="8964" max="8964" width="45.6640625" style="69" customWidth="1"/>
    <col min="8965" max="9216" width="8.88671875" style="69"/>
    <col min="9217" max="9217" width="16.33203125" style="69" customWidth="1"/>
    <col min="9218" max="9218" width="51.109375" style="69" customWidth="1"/>
    <col min="9219" max="9219" width="18.109375" style="69" customWidth="1"/>
    <col min="9220" max="9220" width="45.6640625" style="69" customWidth="1"/>
    <col min="9221" max="9472" width="8.88671875" style="69"/>
    <col min="9473" max="9473" width="16.33203125" style="69" customWidth="1"/>
    <col min="9474" max="9474" width="51.109375" style="69" customWidth="1"/>
    <col min="9475" max="9475" width="18.109375" style="69" customWidth="1"/>
    <col min="9476" max="9476" width="45.6640625" style="69" customWidth="1"/>
    <col min="9477" max="9728" width="8.88671875" style="69"/>
    <col min="9729" max="9729" width="16.33203125" style="69" customWidth="1"/>
    <col min="9730" max="9730" width="51.109375" style="69" customWidth="1"/>
    <col min="9731" max="9731" width="18.109375" style="69" customWidth="1"/>
    <col min="9732" max="9732" width="45.6640625" style="69" customWidth="1"/>
    <col min="9733" max="9984" width="8.88671875" style="69"/>
    <col min="9985" max="9985" width="16.33203125" style="69" customWidth="1"/>
    <col min="9986" max="9986" width="51.109375" style="69" customWidth="1"/>
    <col min="9987" max="9987" width="18.109375" style="69" customWidth="1"/>
    <col min="9988" max="9988" width="45.6640625" style="69" customWidth="1"/>
    <col min="9989" max="10240" width="8.88671875" style="69"/>
    <col min="10241" max="10241" width="16.33203125" style="69" customWidth="1"/>
    <col min="10242" max="10242" width="51.109375" style="69" customWidth="1"/>
    <col min="10243" max="10243" width="18.109375" style="69" customWidth="1"/>
    <col min="10244" max="10244" width="45.6640625" style="69" customWidth="1"/>
    <col min="10245" max="10496" width="8.88671875" style="69"/>
    <col min="10497" max="10497" width="16.33203125" style="69" customWidth="1"/>
    <col min="10498" max="10498" width="51.109375" style="69" customWidth="1"/>
    <col min="10499" max="10499" width="18.109375" style="69" customWidth="1"/>
    <col min="10500" max="10500" width="45.6640625" style="69" customWidth="1"/>
    <col min="10501" max="10752" width="8.88671875" style="69"/>
    <col min="10753" max="10753" width="16.33203125" style="69" customWidth="1"/>
    <col min="10754" max="10754" width="51.109375" style="69" customWidth="1"/>
    <col min="10755" max="10755" width="18.109375" style="69" customWidth="1"/>
    <col min="10756" max="10756" width="45.6640625" style="69" customWidth="1"/>
    <col min="10757" max="11008" width="8.88671875" style="69"/>
    <col min="11009" max="11009" width="16.33203125" style="69" customWidth="1"/>
    <col min="11010" max="11010" width="51.109375" style="69" customWidth="1"/>
    <col min="11011" max="11011" width="18.109375" style="69" customWidth="1"/>
    <col min="11012" max="11012" width="45.6640625" style="69" customWidth="1"/>
    <col min="11013" max="11264" width="8.88671875" style="69"/>
    <col min="11265" max="11265" width="16.33203125" style="69" customWidth="1"/>
    <col min="11266" max="11266" width="51.109375" style="69" customWidth="1"/>
    <col min="11267" max="11267" width="18.109375" style="69" customWidth="1"/>
    <col min="11268" max="11268" width="45.6640625" style="69" customWidth="1"/>
    <col min="11269" max="11520" width="8.88671875" style="69"/>
    <col min="11521" max="11521" width="16.33203125" style="69" customWidth="1"/>
    <col min="11522" max="11522" width="51.109375" style="69" customWidth="1"/>
    <col min="11523" max="11523" width="18.109375" style="69" customWidth="1"/>
    <col min="11524" max="11524" width="45.6640625" style="69" customWidth="1"/>
    <col min="11525" max="11776" width="8.88671875" style="69"/>
    <col min="11777" max="11777" width="16.33203125" style="69" customWidth="1"/>
    <col min="11778" max="11778" width="51.109375" style="69" customWidth="1"/>
    <col min="11779" max="11779" width="18.109375" style="69" customWidth="1"/>
    <col min="11780" max="11780" width="45.6640625" style="69" customWidth="1"/>
    <col min="11781" max="12032" width="8.88671875" style="69"/>
    <col min="12033" max="12033" width="16.33203125" style="69" customWidth="1"/>
    <col min="12034" max="12034" width="51.109375" style="69" customWidth="1"/>
    <col min="12035" max="12035" width="18.109375" style="69" customWidth="1"/>
    <col min="12036" max="12036" width="45.6640625" style="69" customWidth="1"/>
    <col min="12037" max="12288" width="8.88671875" style="69"/>
    <col min="12289" max="12289" width="16.33203125" style="69" customWidth="1"/>
    <col min="12290" max="12290" width="51.109375" style="69" customWidth="1"/>
    <col min="12291" max="12291" width="18.109375" style="69" customWidth="1"/>
    <col min="12292" max="12292" width="45.6640625" style="69" customWidth="1"/>
    <col min="12293" max="12544" width="8.88671875" style="69"/>
    <col min="12545" max="12545" width="16.33203125" style="69" customWidth="1"/>
    <col min="12546" max="12546" width="51.109375" style="69" customWidth="1"/>
    <col min="12547" max="12547" width="18.109375" style="69" customWidth="1"/>
    <col min="12548" max="12548" width="45.6640625" style="69" customWidth="1"/>
    <col min="12549" max="12800" width="8.88671875" style="69"/>
    <col min="12801" max="12801" width="16.33203125" style="69" customWidth="1"/>
    <col min="12802" max="12802" width="51.109375" style="69" customWidth="1"/>
    <col min="12803" max="12803" width="18.109375" style="69" customWidth="1"/>
    <col min="12804" max="12804" width="45.6640625" style="69" customWidth="1"/>
    <col min="12805" max="13056" width="8.88671875" style="69"/>
    <col min="13057" max="13057" width="16.33203125" style="69" customWidth="1"/>
    <col min="13058" max="13058" width="51.109375" style="69" customWidth="1"/>
    <col min="13059" max="13059" width="18.109375" style="69" customWidth="1"/>
    <col min="13060" max="13060" width="45.6640625" style="69" customWidth="1"/>
    <col min="13061" max="13312" width="8.88671875" style="69"/>
    <col min="13313" max="13313" width="16.33203125" style="69" customWidth="1"/>
    <col min="13314" max="13314" width="51.109375" style="69" customWidth="1"/>
    <col min="13315" max="13315" width="18.109375" style="69" customWidth="1"/>
    <col min="13316" max="13316" width="45.6640625" style="69" customWidth="1"/>
    <col min="13317" max="13568" width="8.88671875" style="69"/>
    <col min="13569" max="13569" width="16.33203125" style="69" customWidth="1"/>
    <col min="13570" max="13570" width="51.109375" style="69" customWidth="1"/>
    <col min="13571" max="13571" width="18.109375" style="69" customWidth="1"/>
    <col min="13572" max="13572" width="45.6640625" style="69" customWidth="1"/>
    <col min="13573" max="13824" width="8.88671875" style="69"/>
    <col min="13825" max="13825" width="16.33203125" style="69" customWidth="1"/>
    <col min="13826" max="13826" width="51.109375" style="69" customWidth="1"/>
    <col min="13827" max="13827" width="18.109375" style="69" customWidth="1"/>
    <col min="13828" max="13828" width="45.6640625" style="69" customWidth="1"/>
    <col min="13829" max="14080" width="8.88671875" style="69"/>
    <col min="14081" max="14081" width="16.33203125" style="69" customWidth="1"/>
    <col min="14082" max="14082" width="51.109375" style="69" customWidth="1"/>
    <col min="14083" max="14083" width="18.109375" style="69" customWidth="1"/>
    <col min="14084" max="14084" width="45.6640625" style="69" customWidth="1"/>
    <col min="14085" max="14336" width="8.88671875" style="69"/>
    <col min="14337" max="14337" width="16.33203125" style="69" customWidth="1"/>
    <col min="14338" max="14338" width="51.109375" style="69" customWidth="1"/>
    <col min="14339" max="14339" width="18.109375" style="69" customWidth="1"/>
    <col min="14340" max="14340" width="45.6640625" style="69" customWidth="1"/>
    <col min="14341" max="14592" width="8.88671875" style="69"/>
    <col min="14593" max="14593" width="16.33203125" style="69" customWidth="1"/>
    <col min="14594" max="14594" width="51.109375" style="69" customWidth="1"/>
    <col min="14595" max="14595" width="18.109375" style="69" customWidth="1"/>
    <col min="14596" max="14596" width="45.6640625" style="69" customWidth="1"/>
    <col min="14597" max="14848" width="8.88671875" style="69"/>
    <col min="14849" max="14849" width="16.33203125" style="69" customWidth="1"/>
    <col min="14850" max="14850" width="51.109375" style="69" customWidth="1"/>
    <col min="14851" max="14851" width="18.109375" style="69" customWidth="1"/>
    <col min="14852" max="14852" width="45.6640625" style="69" customWidth="1"/>
    <col min="14853" max="15104" width="8.88671875" style="69"/>
    <col min="15105" max="15105" width="16.33203125" style="69" customWidth="1"/>
    <col min="15106" max="15106" width="51.109375" style="69" customWidth="1"/>
    <col min="15107" max="15107" width="18.109375" style="69" customWidth="1"/>
    <col min="15108" max="15108" width="45.6640625" style="69" customWidth="1"/>
    <col min="15109" max="15360" width="8.88671875" style="69"/>
    <col min="15361" max="15361" width="16.33203125" style="69" customWidth="1"/>
    <col min="15362" max="15362" width="51.109375" style="69" customWidth="1"/>
    <col min="15363" max="15363" width="18.109375" style="69" customWidth="1"/>
    <col min="15364" max="15364" width="45.6640625" style="69" customWidth="1"/>
    <col min="15365" max="15616" width="8.88671875" style="69"/>
    <col min="15617" max="15617" width="16.33203125" style="69" customWidth="1"/>
    <col min="15618" max="15618" width="51.109375" style="69" customWidth="1"/>
    <col min="15619" max="15619" width="18.109375" style="69" customWidth="1"/>
    <col min="15620" max="15620" width="45.6640625" style="69" customWidth="1"/>
    <col min="15621" max="15872" width="8.88671875" style="69"/>
    <col min="15873" max="15873" width="16.33203125" style="69" customWidth="1"/>
    <col min="15874" max="15874" width="51.109375" style="69" customWidth="1"/>
    <col min="15875" max="15875" width="18.109375" style="69" customWidth="1"/>
    <col min="15876" max="15876" width="45.6640625" style="69" customWidth="1"/>
    <col min="15877" max="16128" width="8.88671875" style="69"/>
    <col min="16129" max="16129" width="16.33203125" style="69" customWidth="1"/>
    <col min="16130" max="16130" width="51.109375" style="69" customWidth="1"/>
    <col min="16131" max="16131" width="18.109375" style="69" customWidth="1"/>
    <col min="16132" max="16132" width="45.6640625" style="69" customWidth="1"/>
    <col min="16133" max="16384" width="8.88671875" style="69"/>
  </cols>
  <sheetData>
    <row r="1" spans="1:12" ht="24" customHeight="1">
      <c r="A1" s="1323" t="s">
        <v>878</v>
      </c>
      <c r="B1" s="1323"/>
    </row>
    <row r="3" spans="1:12" s="67" customFormat="1" ht="30" customHeight="1">
      <c r="A3" s="84" t="s">
        <v>838</v>
      </c>
      <c r="B3" s="84" t="s">
        <v>839</v>
      </c>
      <c r="C3" s="84" t="s">
        <v>838</v>
      </c>
      <c r="D3" s="84" t="s">
        <v>839</v>
      </c>
    </row>
    <row r="4" spans="1:12" ht="49.5" customHeight="1">
      <c r="A4" s="70" t="s">
        <v>840</v>
      </c>
      <c r="B4" s="68" t="s">
        <v>841</v>
      </c>
      <c r="C4" s="68" t="s">
        <v>842</v>
      </c>
      <c r="D4" s="68" t="s">
        <v>15425</v>
      </c>
    </row>
    <row r="5" spans="1:12" ht="30.95" customHeight="1">
      <c r="A5" s="70" t="s">
        <v>843</v>
      </c>
      <c r="B5" s="68" t="s">
        <v>844</v>
      </c>
      <c r="C5" s="70" t="s">
        <v>845</v>
      </c>
      <c r="D5" s="68" t="s">
        <v>846</v>
      </c>
    </row>
    <row r="6" spans="1:12" ht="30.95" customHeight="1">
      <c r="A6" s="111" t="s">
        <v>2635</v>
      </c>
      <c r="B6" s="111" t="s">
        <v>2636</v>
      </c>
      <c r="C6" s="111" t="s">
        <v>2637</v>
      </c>
      <c r="D6" s="112" t="s">
        <v>2646</v>
      </c>
      <c r="E6" s="113"/>
      <c r="F6" s="113"/>
      <c r="G6" s="113"/>
      <c r="H6" s="113"/>
      <c r="I6" s="113"/>
      <c r="J6" s="113"/>
      <c r="K6" s="113"/>
      <c r="L6" s="113"/>
    </row>
    <row r="7" spans="1:12" ht="30.95" customHeight="1">
      <c r="A7" s="70" t="s">
        <v>847</v>
      </c>
      <c r="B7" s="68" t="s">
        <v>848</v>
      </c>
      <c r="C7" s="70" t="s">
        <v>849</v>
      </c>
      <c r="D7" s="70" t="s">
        <v>850</v>
      </c>
    </row>
    <row r="8" spans="1:12" ht="30.95" customHeight="1">
      <c r="A8" s="70" t="s">
        <v>851</v>
      </c>
      <c r="B8" s="68" t="s">
        <v>852</v>
      </c>
      <c r="C8" s="70" t="s">
        <v>853</v>
      </c>
      <c r="D8" s="68" t="s">
        <v>854</v>
      </c>
    </row>
    <row r="9" spans="1:12" ht="30.95" customHeight="1">
      <c r="A9" s="70" t="s">
        <v>855</v>
      </c>
      <c r="B9" s="68" t="s">
        <v>856</v>
      </c>
      <c r="C9" s="70" t="s">
        <v>857</v>
      </c>
      <c r="D9" s="70" t="s">
        <v>858</v>
      </c>
    </row>
    <row r="10" spans="1:12" ht="41.25" customHeight="1">
      <c r="A10" s="70" t="s">
        <v>859</v>
      </c>
      <c r="B10" s="68" t="s">
        <v>860</v>
      </c>
      <c r="C10" s="68" t="s">
        <v>861</v>
      </c>
      <c r="D10" s="68" t="s">
        <v>862</v>
      </c>
    </row>
    <row r="11" spans="1:12" ht="30.95" customHeight="1">
      <c r="A11" s="70" t="s">
        <v>863</v>
      </c>
      <c r="B11" s="68" t="s">
        <v>864</v>
      </c>
      <c r="C11" s="70" t="s">
        <v>865</v>
      </c>
      <c r="D11" s="68" t="s">
        <v>866</v>
      </c>
    </row>
    <row r="12" spans="1:12" ht="81.75" customHeight="1">
      <c r="A12" s="68" t="s">
        <v>867</v>
      </c>
      <c r="B12" s="68" t="s">
        <v>15428</v>
      </c>
      <c r="C12" s="68" t="s">
        <v>868</v>
      </c>
      <c r="D12" s="68" t="s">
        <v>15427</v>
      </c>
    </row>
    <row r="13" spans="1:12" ht="53.25" customHeight="1">
      <c r="A13" s="70" t="s">
        <v>869</v>
      </c>
      <c r="B13" s="68" t="s">
        <v>870</v>
      </c>
      <c r="C13" s="68" t="s">
        <v>871</v>
      </c>
      <c r="D13" s="68" t="s">
        <v>872</v>
      </c>
    </row>
    <row r="14" spans="1:12" ht="63" customHeight="1">
      <c r="A14" s="68" t="s">
        <v>873</v>
      </c>
      <c r="B14" s="68" t="s">
        <v>15426</v>
      </c>
      <c r="C14" s="68" t="s">
        <v>874</v>
      </c>
      <c r="D14" s="68" t="s">
        <v>875</v>
      </c>
    </row>
  </sheetData>
  <mergeCells count="1">
    <mergeCell ref="A1:B1"/>
  </mergeCells>
  <phoneticPr fontId="2" type="noConversion"/>
  <printOptions horizontalCentered="1"/>
  <pageMargins left="0.78740157480314965" right="0.78740157480314965" top="0.86614173228346458" bottom="0.86614173228346458" header="0.51181102362204722" footer="0.39370078740157483"/>
  <pageSetup paperSize="9" scale="84" orientation="landscape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Q34"/>
  <sheetViews>
    <sheetView view="pageBreakPreview" zoomScale="66" zoomScaleNormal="100" zoomScaleSheetLayoutView="66" workbookViewId="0">
      <pane xSplit="1" topLeftCell="B1" activePane="topRight" state="frozen"/>
      <selection activeCell="A17" sqref="A17:L17"/>
      <selection pane="topRight" activeCell="C37" sqref="C37"/>
    </sheetView>
  </sheetViews>
  <sheetFormatPr defaultRowHeight="15" customHeight="1"/>
  <cols>
    <col min="1" max="1" width="13.33203125" style="71" customWidth="1"/>
    <col min="2" max="2" width="6.44140625" style="71" customWidth="1"/>
    <col min="3" max="3" width="9.6640625" style="71" customWidth="1"/>
    <col min="4" max="4" width="6.44140625" style="71" customWidth="1"/>
    <col min="5" max="5" width="10.44140625" style="71" customWidth="1"/>
    <col min="6" max="6" width="6.6640625" style="71" customWidth="1"/>
    <col min="7" max="7" width="10.44140625" style="71" customWidth="1"/>
    <col min="8" max="8" width="6.6640625" style="71" customWidth="1"/>
    <col min="9" max="9" width="10.44140625" style="71" customWidth="1"/>
    <col min="10" max="10" width="6.6640625" style="71" customWidth="1"/>
    <col min="11" max="11" width="10.44140625" style="71" customWidth="1"/>
    <col min="12" max="12" width="6.6640625" style="71" customWidth="1"/>
    <col min="13" max="15" width="10.44140625" style="71" customWidth="1"/>
    <col min="16" max="16" width="6.6640625" style="71" customWidth="1"/>
    <col min="17" max="17" width="10.44140625" style="71" customWidth="1"/>
    <col min="18" max="258" width="8.88671875" style="71"/>
    <col min="259" max="259" width="13.33203125" style="71" customWidth="1"/>
    <col min="260" max="260" width="7.77734375" style="71" customWidth="1"/>
    <col min="261" max="261" width="9.33203125" style="71" customWidth="1"/>
    <col min="262" max="262" width="7.77734375" style="71" customWidth="1"/>
    <col min="263" max="263" width="9.33203125" style="71" customWidth="1"/>
    <col min="264" max="264" width="7.77734375" style="71" customWidth="1"/>
    <col min="265" max="265" width="9.21875" style="71" customWidth="1"/>
    <col min="266" max="266" width="8.77734375" style="71" customWidth="1"/>
    <col min="267" max="267" width="9.33203125" style="71" customWidth="1"/>
    <col min="268" max="268" width="8.77734375" style="71" customWidth="1"/>
    <col min="269" max="269" width="9.5546875" style="71" customWidth="1"/>
    <col min="270" max="270" width="7.77734375" style="71" customWidth="1"/>
    <col min="271" max="271" width="9.77734375" style="71" customWidth="1"/>
    <col min="272" max="514" width="8.88671875" style="71"/>
    <col min="515" max="515" width="13.33203125" style="71" customWidth="1"/>
    <col min="516" max="516" width="7.77734375" style="71" customWidth="1"/>
    <col min="517" max="517" width="9.33203125" style="71" customWidth="1"/>
    <col min="518" max="518" width="7.77734375" style="71" customWidth="1"/>
    <col min="519" max="519" width="9.33203125" style="71" customWidth="1"/>
    <col min="520" max="520" width="7.77734375" style="71" customWidth="1"/>
    <col min="521" max="521" width="9.21875" style="71" customWidth="1"/>
    <col min="522" max="522" width="8.77734375" style="71" customWidth="1"/>
    <col min="523" max="523" width="9.33203125" style="71" customWidth="1"/>
    <col min="524" max="524" width="8.77734375" style="71" customWidth="1"/>
    <col min="525" max="525" width="9.5546875" style="71" customWidth="1"/>
    <col min="526" max="526" width="7.77734375" style="71" customWidth="1"/>
    <col min="527" max="527" width="9.77734375" style="71" customWidth="1"/>
    <col min="528" max="770" width="8.88671875" style="71"/>
    <col min="771" max="771" width="13.33203125" style="71" customWidth="1"/>
    <col min="772" max="772" width="7.77734375" style="71" customWidth="1"/>
    <col min="773" max="773" width="9.33203125" style="71" customWidth="1"/>
    <col min="774" max="774" width="7.77734375" style="71" customWidth="1"/>
    <col min="775" max="775" width="9.33203125" style="71" customWidth="1"/>
    <col min="776" max="776" width="7.77734375" style="71" customWidth="1"/>
    <col min="777" max="777" width="9.21875" style="71" customWidth="1"/>
    <col min="778" max="778" width="8.77734375" style="71" customWidth="1"/>
    <col min="779" max="779" width="9.33203125" style="71" customWidth="1"/>
    <col min="780" max="780" width="8.77734375" style="71" customWidth="1"/>
    <col min="781" max="781" width="9.5546875" style="71" customWidth="1"/>
    <col min="782" max="782" width="7.77734375" style="71" customWidth="1"/>
    <col min="783" max="783" width="9.77734375" style="71" customWidth="1"/>
    <col min="784" max="1026" width="8.88671875" style="71"/>
    <col min="1027" max="1027" width="13.33203125" style="71" customWidth="1"/>
    <col min="1028" max="1028" width="7.77734375" style="71" customWidth="1"/>
    <col min="1029" max="1029" width="9.33203125" style="71" customWidth="1"/>
    <col min="1030" max="1030" width="7.77734375" style="71" customWidth="1"/>
    <col min="1031" max="1031" width="9.33203125" style="71" customWidth="1"/>
    <col min="1032" max="1032" width="7.77734375" style="71" customWidth="1"/>
    <col min="1033" max="1033" width="9.21875" style="71" customWidth="1"/>
    <col min="1034" max="1034" width="8.77734375" style="71" customWidth="1"/>
    <col min="1035" max="1035" width="9.33203125" style="71" customWidth="1"/>
    <col min="1036" max="1036" width="8.77734375" style="71" customWidth="1"/>
    <col min="1037" max="1037" width="9.5546875" style="71" customWidth="1"/>
    <col min="1038" max="1038" width="7.77734375" style="71" customWidth="1"/>
    <col min="1039" max="1039" width="9.77734375" style="71" customWidth="1"/>
    <col min="1040" max="1282" width="8.88671875" style="71"/>
    <col min="1283" max="1283" width="13.33203125" style="71" customWidth="1"/>
    <col min="1284" max="1284" width="7.77734375" style="71" customWidth="1"/>
    <col min="1285" max="1285" width="9.33203125" style="71" customWidth="1"/>
    <col min="1286" max="1286" width="7.77734375" style="71" customWidth="1"/>
    <col min="1287" max="1287" width="9.33203125" style="71" customWidth="1"/>
    <col min="1288" max="1288" width="7.77734375" style="71" customWidth="1"/>
    <col min="1289" max="1289" width="9.21875" style="71" customWidth="1"/>
    <col min="1290" max="1290" width="8.77734375" style="71" customWidth="1"/>
    <col min="1291" max="1291" width="9.33203125" style="71" customWidth="1"/>
    <col min="1292" max="1292" width="8.77734375" style="71" customWidth="1"/>
    <col min="1293" max="1293" width="9.5546875" style="71" customWidth="1"/>
    <col min="1294" max="1294" width="7.77734375" style="71" customWidth="1"/>
    <col min="1295" max="1295" width="9.77734375" style="71" customWidth="1"/>
    <col min="1296" max="1538" width="8.88671875" style="71"/>
    <col min="1539" max="1539" width="13.33203125" style="71" customWidth="1"/>
    <col min="1540" max="1540" width="7.77734375" style="71" customWidth="1"/>
    <col min="1541" max="1541" width="9.33203125" style="71" customWidth="1"/>
    <col min="1542" max="1542" width="7.77734375" style="71" customWidth="1"/>
    <col min="1543" max="1543" width="9.33203125" style="71" customWidth="1"/>
    <col min="1544" max="1544" width="7.77734375" style="71" customWidth="1"/>
    <col min="1545" max="1545" width="9.21875" style="71" customWidth="1"/>
    <col min="1546" max="1546" width="8.77734375" style="71" customWidth="1"/>
    <col min="1547" max="1547" width="9.33203125" style="71" customWidth="1"/>
    <col min="1548" max="1548" width="8.77734375" style="71" customWidth="1"/>
    <col min="1549" max="1549" width="9.5546875" style="71" customWidth="1"/>
    <col min="1550" max="1550" width="7.77734375" style="71" customWidth="1"/>
    <col min="1551" max="1551" width="9.77734375" style="71" customWidth="1"/>
    <col min="1552" max="1794" width="8.88671875" style="71"/>
    <col min="1795" max="1795" width="13.33203125" style="71" customWidth="1"/>
    <col min="1796" max="1796" width="7.77734375" style="71" customWidth="1"/>
    <col min="1797" max="1797" width="9.33203125" style="71" customWidth="1"/>
    <col min="1798" max="1798" width="7.77734375" style="71" customWidth="1"/>
    <col min="1799" max="1799" width="9.33203125" style="71" customWidth="1"/>
    <col min="1800" max="1800" width="7.77734375" style="71" customWidth="1"/>
    <col min="1801" max="1801" width="9.21875" style="71" customWidth="1"/>
    <col min="1802" max="1802" width="8.77734375" style="71" customWidth="1"/>
    <col min="1803" max="1803" width="9.33203125" style="71" customWidth="1"/>
    <col min="1804" max="1804" width="8.77734375" style="71" customWidth="1"/>
    <col min="1805" max="1805" width="9.5546875" style="71" customWidth="1"/>
    <col min="1806" max="1806" width="7.77734375" style="71" customWidth="1"/>
    <col min="1807" max="1807" width="9.77734375" style="71" customWidth="1"/>
    <col min="1808" max="2050" width="8.88671875" style="71"/>
    <col min="2051" max="2051" width="13.33203125" style="71" customWidth="1"/>
    <col min="2052" max="2052" width="7.77734375" style="71" customWidth="1"/>
    <col min="2053" max="2053" width="9.33203125" style="71" customWidth="1"/>
    <col min="2054" max="2054" width="7.77734375" style="71" customWidth="1"/>
    <col min="2055" max="2055" width="9.33203125" style="71" customWidth="1"/>
    <col min="2056" max="2056" width="7.77734375" style="71" customWidth="1"/>
    <col min="2057" max="2057" width="9.21875" style="71" customWidth="1"/>
    <col min="2058" max="2058" width="8.77734375" style="71" customWidth="1"/>
    <col min="2059" max="2059" width="9.33203125" style="71" customWidth="1"/>
    <col min="2060" max="2060" width="8.77734375" style="71" customWidth="1"/>
    <col min="2061" max="2061" width="9.5546875" style="71" customWidth="1"/>
    <col min="2062" max="2062" width="7.77734375" style="71" customWidth="1"/>
    <col min="2063" max="2063" width="9.77734375" style="71" customWidth="1"/>
    <col min="2064" max="2306" width="8.88671875" style="71"/>
    <col min="2307" max="2307" width="13.33203125" style="71" customWidth="1"/>
    <col min="2308" max="2308" width="7.77734375" style="71" customWidth="1"/>
    <col min="2309" max="2309" width="9.33203125" style="71" customWidth="1"/>
    <col min="2310" max="2310" width="7.77734375" style="71" customWidth="1"/>
    <col min="2311" max="2311" width="9.33203125" style="71" customWidth="1"/>
    <col min="2312" max="2312" width="7.77734375" style="71" customWidth="1"/>
    <col min="2313" max="2313" width="9.21875" style="71" customWidth="1"/>
    <col min="2314" max="2314" width="8.77734375" style="71" customWidth="1"/>
    <col min="2315" max="2315" width="9.33203125" style="71" customWidth="1"/>
    <col min="2316" max="2316" width="8.77734375" style="71" customWidth="1"/>
    <col min="2317" max="2317" width="9.5546875" style="71" customWidth="1"/>
    <col min="2318" max="2318" width="7.77734375" style="71" customWidth="1"/>
    <col min="2319" max="2319" width="9.77734375" style="71" customWidth="1"/>
    <col min="2320" max="2562" width="8.88671875" style="71"/>
    <col min="2563" max="2563" width="13.33203125" style="71" customWidth="1"/>
    <col min="2564" max="2564" width="7.77734375" style="71" customWidth="1"/>
    <col min="2565" max="2565" width="9.33203125" style="71" customWidth="1"/>
    <col min="2566" max="2566" width="7.77734375" style="71" customWidth="1"/>
    <col min="2567" max="2567" width="9.33203125" style="71" customWidth="1"/>
    <col min="2568" max="2568" width="7.77734375" style="71" customWidth="1"/>
    <col min="2569" max="2569" width="9.21875" style="71" customWidth="1"/>
    <col min="2570" max="2570" width="8.77734375" style="71" customWidth="1"/>
    <col min="2571" max="2571" width="9.33203125" style="71" customWidth="1"/>
    <col min="2572" max="2572" width="8.77734375" style="71" customWidth="1"/>
    <col min="2573" max="2573" width="9.5546875" style="71" customWidth="1"/>
    <col min="2574" max="2574" width="7.77734375" style="71" customWidth="1"/>
    <col min="2575" max="2575" width="9.77734375" style="71" customWidth="1"/>
    <col min="2576" max="2818" width="8.88671875" style="71"/>
    <col min="2819" max="2819" width="13.33203125" style="71" customWidth="1"/>
    <col min="2820" max="2820" width="7.77734375" style="71" customWidth="1"/>
    <col min="2821" max="2821" width="9.33203125" style="71" customWidth="1"/>
    <col min="2822" max="2822" width="7.77734375" style="71" customWidth="1"/>
    <col min="2823" max="2823" width="9.33203125" style="71" customWidth="1"/>
    <col min="2824" max="2824" width="7.77734375" style="71" customWidth="1"/>
    <col min="2825" max="2825" width="9.21875" style="71" customWidth="1"/>
    <col min="2826" max="2826" width="8.77734375" style="71" customWidth="1"/>
    <col min="2827" max="2827" width="9.33203125" style="71" customWidth="1"/>
    <col min="2828" max="2828" width="8.77734375" style="71" customWidth="1"/>
    <col min="2829" max="2829" width="9.5546875" style="71" customWidth="1"/>
    <col min="2830" max="2830" width="7.77734375" style="71" customWidth="1"/>
    <col min="2831" max="2831" width="9.77734375" style="71" customWidth="1"/>
    <col min="2832" max="3074" width="8.88671875" style="71"/>
    <col min="3075" max="3075" width="13.33203125" style="71" customWidth="1"/>
    <col min="3076" max="3076" width="7.77734375" style="71" customWidth="1"/>
    <col min="3077" max="3077" width="9.33203125" style="71" customWidth="1"/>
    <col min="3078" max="3078" width="7.77734375" style="71" customWidth="1"/>
    <col min="3079" max="3079" width="9.33203125" style="71" customWidth="1"/>
    <col min="3080" max="3080" width="7.77734375" style="71" customWidth="1"/>
    <col min="3081" max="3081" width="9.21875" style="71" customWidth="1"/>
    <col min="3082" max="3082" width="8.77734375" style="71" customWidth="1"/>
    <col min="3083" max="3083" width="9.33203125" style="71" customWidth="1"/>
    <col min="3084" max="3084" width="8.77734375" style="71" customWidth="1"/>
    <col min="3085" max="3085" width="9.5546875" style="71" customWidth="1"/>
    <col min="3086" max="3086" width="7.77734375" style="71" customWidth="1"/>
    <col min="3087" max="3087" width="9.77734375" style="71" customWidth="1"/>
    <col min="3088" max="3330" width="8.88671875" style="71"/>
    <col min="3331" max="3331" width="13.33203125" style="71" customWidth="1"/>
    <col min="3332" max="3332" width="7.77734375" style="71" customWidth="1"/>
    <col min="3333" max="3333" width="9.33203125" style="71" customWidth="1"/>
    <col min="3334" max="3334" width="7.77734375" style="71" customWidth="1"/>
    <col min="3335" max="3335" width="9.33203125" style="71" customWidth="1"/>
    <col min="3336" max="3336" width="7.77734375" style="71" customWidth="1"/>
    <col min="3337" max="3337" width="9.21875" style="71" customWidth="1"/>
    <col min="3338" max="3338" width="8.77734375" style="71" customWidth="1"/>
    <col min="3339" max="3339" width="9.33203125" style="71" customWidth="1"/>
    <col min="3340" max="3340" width="8.77734375" style="71" customWidth="1"/>
    <col min="3341" max="3341" width="9.5546875" style="71" customWidth="1"/>
    <col min="3342" max="3342" width="7.77734375" style="71" customWidth="1"/>
    <col min="3343" max="3343" width="9.77734375" style="71" customWidth="1"/>
    <col min="3344" max="3586" width="8.88671875" style="71"/>
    <col min="3587" max="3587" width="13.33203125" style="71" customWidth="1"/>
    <col min="3588" max="3588" width="7.77734375" style="71" customWidth="1"/>
    <col min="3589" max="3589" width="9.33203125" style="71" customWidth="1"/>
    <col min="3590" max="3590" width="7.77734375" style="71" customWidth="1"/>
    <col min="3591" max="3591" width="9.33203125" style="71" customWidth="1"/>
    <col min="3592" max="3592" width="7.77734375" style="71" customWidth="1"/>
    <col min="3593" max="3593" width="9.21875" style="71" customWidth="1"/>
    <col min="3594" max="3594" width="8.77734375" style="71" customWidth="1"/>
    <col min="3595" max="3595" width="9.33203125" style="71" customWidth="1"/>
    <col min="3596" max="3596" width="8.77734375" style="71" customWidth="1"/>
    <col min="3597" max="3597" width="9.5546875" style="71" customWidth="1"/>
    <col min="3598" max="3598" width="7.77734375" style="71" customWidth="1"/>
    <col min="3599" max="3599" width="9.77734375" style="71" customWidth="1"/>
    <col min="3600" max="3842" width="8.88671875" style="71"/>
    <col min="3843" max="3843" width="13.33203125" style="71" customWidth="1"/>
    <col min="3844" max="3844" width="7.77734375" style="71" customWidth="1"/>
    <col min="3845" max="3845" width="9.33203125" style="71" customWidth="1"/>
    <col min="3846" max="3846" width="7.77734375" style="71" customWidth="1"/>
    <col min="3847" max="3847" width="9.33203125" style="71" customWidth="1"/>
    <col min="3848" max="3848" width="7.77734375" style="71" customWidth="1"/>
    <col min="3849" max="3849" width="9.21875" style="71" customWidth="1"/>
    <col min="3850" max="3850" width="8.77734375" style="71" customWidth="1"/>
    <col min="3851" max="3851" width="9.33203125" style="71" customWidth="1"/>
    <col min="3852" max="3852" width="8.77734375" style="71" customWidth="1"/>
    <col min="3853" max="3853" width="9.5546875" style="71" customWidth="1"/>
    <col min="3854" max="3854" width="7.77734375" style="71" customWidth="1"/>
    <col min="3855" max="3855" width="9.77734375" style="71" customWidth="1"/>
    <col min="3856" max="4098" width="8.88671875" style="71"/>
    <col min="4099" max="4099" width="13.33203125" style="71" customWidth="1"/>
    <col min="4100" max="4100" width="7.77734375" style="71" customWidth="1"/>
    <col min="4101" max="4101" width="9.33203125" style="71" customWidth="1"/>
    <col min="4102" max="4102" width="7.77734375" style="71" customWidth="1"/>
    <col min="4103" max="4103" width="9.33203125" style="71" customWidth="1"/>
    <col min="4104" max="4104" width="7.77734375" style="71" customWidth="1"/>
    <col min="4105" max="4105" width="9.21875" style="71" customWidth="1"/>
    <col min="4106" max="4106" width="8.77734375" style="71" customWidth="1"/>
    <col min="4107" max="4107" width="9.33203125" style="71" customWidth="1"/>
    <col min="4108" max="4108" width="8.77734375" style="71" customWidth="1"/>
    <col min="4109" max="4109" width="9.5546875" style="71" customWidth="1"/>
    <col min="4110" max="4110" width="7.77734375" style="71" customWidth="1"/>
    <col min="4111" max="4111" width="9.77734375" style="71" customWidth="1"/>
    <col min="4112" max="4354" width="8.88671875" style="71"/>
    <col min="4355" max="4355" width="13.33203125" style="71" customWidth="1"/>
    <col min="4356" max="4356" width="7.77734375" style="71" customWidth="1"/>
    <col min="4357" max="4357" width="9.33203125" style="71" customWidth="1"/>
    <col min="4358" max="4358" width="7.77734375" style="71" customWidth="1"/>
    <col min="4359" max="4359" width="9.33203125" style="71" customWidth="1"/>
    <col min="4360" max="4360" width="7.77734375" style="71" customWidth="1"/>
    <col min="4361" max="4361" width="9.21875" style="71" customWidth="1"/>
    <col min="4362" max="4362" width="8.77734375" style="71" customWidth="1"/>
    <col min="4363" max="4363" width="9.33203125" style="71" customWidth="1"/>
    <col min="4364" max="4364" width="8.77734375" style="71" customWidth="1"/>
    <col min="4365" max="4365" width="9.5546875" style="71" customWidth="1"/>
    <col min="4366" max="4366" width="7.77734375" style="71" customWidth="1"/>
    <col min="4367" max="4367" width="9.77734375" style="71" customWidth="1"/>
    <col min="4368" max="4610" width="8.88671875" style="71"/>
    <col min="4611" max="4611" width="13.33203125" style="71" customWidth="1"/>
    <col min="4612" max="4612" width="7.77734375" style="71" customWidth="1"/>
    <col min="4613" max="4613" width="9.33203125" style="71" customWidth="1"/>
    <col min="4614" max="4614" width="7.77734375" style="71" customWidth="1"/>
    <col min="4615" max="4615" width="9.33203125" style="71" customWidth="1"/>
    <col min="4616" max="4616" width="7.77734375" style="71" customWidth="1"/>
    <col min="4617" max="4617" width="9.21875" style="71" customWidth="1"/>
    <col min="4618" max="4618" width="8.77734375" style="71" customWidth="1"/>
    <col min="4619" max="4619" width="9.33203125" style="71" customWidth="1"/>
    <col min="4620" max="4620" width="8.77734375" style="71" customWidth="1"/>
    <col min="4621" max="4621" width="9.5546875" style="71" customWidth="1"/>
    <col min="4622" max="4622" width="7.77734375" style="71" customWidth="1"/>
    <col min="4623" max="4623" width="9.77734375" style="71" customWidth="1"/>
    <col min="4624" max="4866" width="8.88671875" style="71"/>
    <col min="4867" max="4867" width="13.33203125" style="71" customWidth="1"/>
    <col min="4868" max="4868" width="7.77734375" style="71" customWidth="1"/>
    <col min="4869" max="4869" width="9.33203125" style="71" customWidth="1"/>
    <col min="4870" max="4870" width="7.77734375" style="71" customWidth="1"/>
    <col min="4871" max="4871" width="9.33203125" style="71" customWidth="1"/>
    <col min="4872" max="4872" width="7.77734375" style="71" customWidth="1"/>
    <col min="4873" max="4873" width="9.21875" style="71" customWidth="1"/>
    <col min="4874" max="4874" width="8.77734375" style="71" customWidth="1"/>
    <col min="4875" max="4875" width="9.33203125" style="71" customWidth="1"/>
    <col min="4876" max="4876" width="8.77734375" style="71" customWidth="1"/>
    <col min="4877" max="4877" width="9.5546875" style="71" customWidth="1"/>
    <col min="4878" max="4878" width="7.77734375" style="71" customWidth="1"/>
    <col min="4879" max="4879" width="9.77734375" style="71" customWidth="1"/>
    <col min="4880" max="5122" width="8.88671875" style="71"/>
    <col min="5123" max="5123" width="13.33203125" style="71" customWidth="1"/>
    <col min="5124" max="5124" width="7.77734375" style="71" customWidth="1"/>
    <col min="5125" max="5125" width="9.33203125" style="71" customWidth="1"/>
    <col min="5126" max="5126" width="7.77734375" style="71" customWidth="1"/>
    <col min="5127" max="5127" width="9.33203125" style="71" customWidth="1"/>
    <col min="5128" max="5128" width="7.77734375" style="71" customWidth="1"/>
    <col min="5129" max="5129" width="9.21875" style="71" customWidth="1"/>
    <col min="5130" max="5130" width="8.77734375" style="71" customWidth="1"/>
    <col min="5131" max="5131" width="9.33203125" style="71" customWidth="1"/>
    <col min="5132" max="5132" width="8.77734375" style="71" customWidth="1"/>
    <col min="5133" max="5133" width="9.5546875" style="71" customWidth="1"/>
    <col min="5134" max="5134" width="7.77734375" style="71" customWidth="1"/>
    <col min="5135" max="5135" width="9.77734375" style="71" customWidth="1"/>
    <col min="5136" max="5378" width="8.88671875" style="71"/>
    <col min="5379" max="5379" width="13.33203125" style="71" customWidth="1"/>
    <col min="5380" max="5380" width="7.77734375" style="71" customWidth="1"/>
    <col min="5381" max="5381" width="9.33203125" style="71" customWidth="1"/>
    <col min="5382" max="5382" width="7.77734375" style="71" customWidth="1"/>
    <col min="5383" max="5383" width="9.33203125" style="71" customWidth="1"/>
    <col min="5384" max="5384" width="7.77734375" style="71" customWidth="1"/>
    <col min="5385" max="5385" width="9.21875" style="71" customWidth="1"/>
    <col min="5386" max="5386" width="8.77734375" style="71" customWidth="1"/>
    <col min="5387" max="5387" width="9.33203125" style="71" customWidth="1"/>
    <col min="5388" max="5388" width="8.77734375" style="71" customWidth="1"/>
    <col min="5389" max="5389" width="9.5546875" style="71" customWidth="1"/>
    <col min="5390" max="5390" width="7.77734375" style="71" customWidth="1"/>
    <col min="5391" max="5391" width="9.77734375" style="71" customWidth="1"/>
    <col min="5392" max="5634" width="8.88671875" style="71"/>
    <col min="5635" max="5635" width="13.33203125" style="71" customWidth="1"/>
    <col min="5636" max="5636" width="7.77734375" style="71" customWidth="1"/>
    <col min="5637" max="5637" width="9.33203125" style="71" customWidth="1"/>
    <col min="5638" max="5638" width="7.77734375" style="71" customWidth="1"/>
    <col min="5639" max="5639" width="9.33203125" style="71" customWidth="1"/>
    <col min="5640" max="5640" width="7.77734375" style="71" customWidth="1"/>
    <col min="5641" max="5641" width="9.21875" style="71" customWidth="1"/>
    <col min="5642" max="5642" width="8.77734375" style="71" customWidth="1"/>
    <col min="5643" max="5643" width="9.33203125" style="71" customWidth="1"/>
    <col min="5644" max="5644" width="8.77734375" style="71" customWidth="1"/>
    <col min="5645" max="5645" width="9.5546875" style="71" customWidth="1"/>
    <col min="5646" max="5646" width="7.77734375" style="71" customWidth="1"/>
    <col min="5647" max="5647" width="9.77734375" style="71" customWidth="1"/>
    <col min="5648" max="5890" width="8.88671875" style="71"/>
    <col min="5891" max="5891" width="13.33203125" style="71" customWidth="1"/>
    <col min="5892" max="5892" width="7.77734375" style="71" customWidth="1"/>
    <col min="5893" max="5893" width="9.33203125" style="71" customWidth="1"/>
    <col min="5894" max="5894" width="7.77734375" style="71" customWidth="1"/>
    <col min="5895" max="5895" width="9.33203125" style="71" customWidth="1"/>
    <col min="5896" max="5896" width="7.77734375" style="71" customWidth="1"/>
    <col min="5897" max="5897" width="9.21875" style="71" customWidth="1"/>
    <col min="5898" max="5898" width="8.77734375" style="71" customWidth="1"/>
    <col min="5899" max="5899" width="9.33203125" style="71" customWidth="1"/>
    <col min="5900" max="5900" width="8.77734375" style="71" customWidth="1"/>
    <col min="5901" max="5901" width="9.5546875" style="71" customWidth="1"/>
    <col min="5902" max="5902" width="7.77734375" style="71" customWidth="1"/>
    <col min="5903" max="5903" width="9.77734375" style="71" customWidth="1"/>
    <col min="5904" max="6146" width="8.88671875" style="71"/>
    <col min="6147" max="6147" width="13.33203125" style="71" customWidth="1"/>
    <col min="6148" max="6148" width="7.77734375" style="71" customWidth="1"/>
    <col min="6149" max="6149" width="9.33203125" style="71" customWidth="1"/>
    <col min="6150" max="6150" width="7.77734375" style="71" customWidth="1"/>
    <col min="6151" max="6151" width="9.33203125" style="71" customWidth="1"/>
    <col min="6152" max="6152" width="7.77734375" style="71" customWidth="1"/>
    <col min="6153" max="6153" width="9.21875" style="71" customWidth="1"/>
    <col min="6154" max="6154" width="8.77734375" style="71" customWidth="1"/>
    <col min="6155" max="6155" width="9.33203125" style="71" customWidth="1"/>
    <col min="6156" max="6156" width="8.77734375" style="71" customWidth="1"/>
    <col min="6157" max="6157" width="9.5546875" style="71" customWidth="1"/>
    <col min="6158" max="6158" width="7.77734375" style="71" customWidth="1"/>
    <col min="6159" max="6159" width="9.77734375" style="71" customWidth="1"/>
    <col min="6160" max="6402" width="8.88671875" style="71"/>
    <col min="6403" max="6403" width="13.33203125" style="71" customWidth="1"/>
    <col min="6404" max="6404" width="7.77734375" style="71" customWidth="1"/>
    <col min="6405" max="6405" width="9.33203125" style="71" customWidth="1"/>
    <col min="6406" max="6406" width="7.77734375" style="71" customWidth="1"/>
    <col min="6407" max="6407" width="9.33203125" style="71" customWidth="1"/>
    <col min="6408" max="6408" width="7.77734375" style="71" customWidth="1"/>
    <col min="6409" max="6409" width="9.21875" style="71" customWidth="1"/>
    <col min="6410" max="6410" width="8.77734375" style="71" customWidth="1"/>
    <col min="6411" max="6411" width="9.33203125" style="71" customWidth="1"/>
    <col min="6412" max="6412" width="8.77734375" style="71" customWidth="1"/>
    <col min="6413" max="6413" width="9.5546875" style="71" customWidth="1"/>
    <col min="6414" max="6414" width="7.77734375" style="71" customWidth="1"/>
    <col min="6415" max="6415" width="9.77734375" style="71" customWidth="1"/>
    <col min="6416" max="6658" width="8.88671875" style="71"/>
    <col min="6659" max="6659" width="13.33203125" style="71" customWidth="1"/>
    <col min="6660" max="6660" width="7.77734375" style="71" customWidth="1"/>
    <col min="6661" max="6661" width="9.33203125" style="71" customWidth="1"/>
    <col min="6662" max="6662" width="7.77734375" style="71" customWidth="1"/>
    <col min="6663" max="6663" width="9.33203125" style="71" customWidth="1"/>
    <col min="6664" max="6664" width="7.77734375" style="71" customWidth="1"/>
    <col min="6665" max="6665" width="9.21875" style="71" customWidth="1"/>
    <col min="6666" max="6666" width="8.77734375" style="71" customWidth="1"/>
    <col min="6667" max="6667" width="9.33203125" style="71" customWidth="1"/>
    <col min="6668" max="6668" width="8.77734375" style="71" customWidth="1"/>
    <col min="6669" max="6669" width="9.5546875" style="71" customWidth="1"/>
    <col min="6670" max="6670" width="7.77734375" style="71" customWidth="1"/>
    <col min="6671" max="6671" width="9.77734375" style="71" customWidth="1"/>
    <col min="6672" max="6914" width="8.88671875" style="71"/>
    <col min="6915" max="6915" width="13.33203125" style="71" customWidth="1"/>
    <col min="6916" max="6916" width="7.77734375" style="71" customWidth="1"/>
    <col min="6917" max="6917" width="9.33203125" style="71" customWidth="1"/>
    <col min="6918" max="6918" width="7.77734375" style="71" customWidth="1"/>
    <col min="6919" max="6919" width="9.33203125" style="71" customWidth="1"/>
    <col min="6920" max="6920" width="7.77734375" style="71" customWidth="1"/>
    <col min="6921" max="6921" width="9.21875" style="71" customWidth="1"/>
    <col min="6922" max="6922" width="8.77734375" style="71" customWidth="1"/>
    <col min="6923" max="6923" width="9.33203125" style="71" customWidth="1"/>
    <col min="6924" max="6924" width="8.77734375" style="71" customWidth="1"/>
    <col min="6925" max="6925" width="9.5546875" style="71" customWidth="1"/>
    <col min="6926" max="6926" width="7.77734375" style="71" customWidth="1"/>
    <col min="6927" max="6927" width="9.77734375" style="71" customWidth="1"/>
    <col min="6928" max="7170" width="8.88671875" style="71"/>
    <col min="7171" max="7171" width="13.33203125" style="71" customWidth="1"/>
    <col min="7172" max="7172" width="7.77734375" style="71" customWidth="1"/>
    <col min="7173" max="7173" width="9.33203125" style="71" customWidth="1"/>
    <col min="7174" max="7174" width="7.77734375" style="71" customWidth="1"/>
    <col min="7175" max="7175" width="9.33203125" style="71" customWidth="1"/>
    <col min="7176" max="7176" width="7.77734375" style="71" customWidth="1"/>
    <col min="7177" max="7177" width="9.21875" style="71" customWidth="1"/>
    <col min="7178" max="7178" width="8.77734375" style="71" customWidth="1"/>
    <col min="7179" max="7179" width="9.33203125" style="71" customWidth="1"/>
    <col min="7180" max="7180" width="8.77734375" style="71" customWidth="1"/>
    <col min="7181" max="7181" width="9.5546875" style="71" customWidth="1"/>
    <col min="7182" max="7182" width="7.77734375" style="71" customWidth="1"/>
    <col min="7183" max="7183" width="9.77734375" style="71" customWidth="1"/>
    <col min="7184" max="7426" width="8.88671875" style="71"/>
    <col min="7427" max="7427" width="13.33203125" style="71" customWidth="1"/>
    <col min="7428" max="7428" width="7.77734375" style="71" customWidth="1"/>
    <col min="7429" max="7429" width="9.33203125" style="71" customWidth="1"/>
    <col min="7430" max="7430" width="7.77734375" style="71" customWidth="1"/>
    <col min="7431" max="7431" width="9.33203125" style="71" customWidth="1"/>
    <col min="7432" max="7432" width="7.77734375" style="71" customWidth="1"/>
    <col min="7433" max="7433" width="9.21875" style="71" customWidth="1"/>
    <col min="7434" max="7434" width="8.77734375" style="71" customWidth="1"/>
    <col min="7435" max="7435" width="9.33203125" style="71" customWidth="1"/>
    <col min="7436" max="7436" width="8.77734375" style="71" customWidth="1"/>
    <col min="7437" max="7437" width="9.5546875" style="71" customWidth="1"/>
    <col min="7438" max="7438" width="7.77734375" style="71" customWidth="1"/>
    <col min="7439" max="7439" width="9.77734375" style="71" customWidth="1"/>
    <col min="7440" max="7682" width="8.88671875" style="71"/>
    <col min="7683" max="7683" width="13.33203125" style="71" customWidth="1"/>
    <col min="7684" max="7684" width="7.77734375" style="71" customWidth="1"/>
    <col min="7685" max="7685" width="9.33203125" style="71" customWidth="1"/>
    <col min="7686" max="7686" width="7.77734375" style="71" customWidth="1"/>
    <col min="7687" max="7687" width="9.33203125" style="71" customWidth="1"/>
    <col min="7688" max="7688" width="7.77734375" style="71" customWidth="1"/>
    <col min="7689" max="7689" width="9.21875" style="71" customWidth="1"/>
    <col min="7690" max="7690" width="8.77734375" style="71" customWidth="1"/>
    <col min="7691" max="7691" width="9.33203125" style="71" customWidth="1"/>
    <col min="7692" max="7692" width="8.77734375" style="71" customWidth="1"/>
    <col min="7693" max="7693" width="9.5546875" style="71" customWidth="1"/>
    <col min="7694" max="7694" width="7.77734375" style="71" customWidth="1"/>
    <col min="7695" max="7695" width="9.77734375" style="71" customWidth="1"/>
    <col min="7696" max="7938" width="8.88671875" style="71"/>
    <col min="7939" max="7939" width="13.33203125" style="71" customWidth="1"/>
    <col min="7940" max="7940" width="7.77734375" style="71" customWidth="1"/>
    <col min="7941" max="7941" width="9.33203125" style="71" customWidth="1"/>
    <col min="7942" max="7942" width="7.77734375" style="71" customWidth="1"/>
    <col min="7943" max="7943" width="9.33203125" style="71" customWidth="1"/>
    <col min="7944" max="7944" width="7.77734375" style="71" customWidth="1"/>
    <col min="7945" max="7945" width="9.21875" style="71" customWidth="1"/>
    <col min="7946" max="7946" width="8.77734375" style="71" customWidth="1"/>
    <col min="7947" max="7947" width="9.33203125" style="71" customWidth="1"/>
    <col min="7948" max="7948" width="8.77734375" style="71" customWidth="1"/>
    <col min="7949" max="7949" width="9.5546875" style="71" customWidth="1"/>
    <col min="7950" max="7950" width="7.77734375" style="71" customWidth="1"/>
    <col min="7951" max="7951" width="9.77734375" style="71" customWidth="1"/>
    <col min="7952" max="8194" width="8.88671875" style="71"/>
    <col min="8195" max="8195" width="13.33203125" style="71" customWidth="1"/>
    <col min="8196" max="8196" width="7.77734375" style="71" customWidth="1"/>
    <col min="8197" max="8197" width="9.33203125" style="71" customWidth="1"/>
    <col min="8198" max="8198" width="7.77734375" style="71" customWidth="1"/>
    <col min="8199" max="8199" width="9.33203125" style="71" customWidth="1"/>
    <col min="8200" max="8200" width="7.77734375" style="71" customWidth="1"/>
    <col min="8201" max="8201" width="9.21875" style="71" customWidth="1"/>
    <col min="8202" max="8202" width="8.77734375" style="71" customWidth="1"/>
    <col min="8203" max="8203" width="9.33203125" style="71" customWidth="1"/>
    <col min="8204" max="8204" width="8.77734375" style="71" customWidth="1"/>
    <col min="8205" max="8205" width="9.5546875" style="71" customWidth="1"/>
    <col min="8206" max="8206" width="7.77734375" style="71" customWidth="1"/>
    <col min="8207" max="8207" width="9.77734375" style="71" customWidth="1"/>
    <col min="8208" max="8450" width="8.88671875" style="71"/>
    <col min="8451" max="8451" width="13.33203125" style="71" customWidth="1"/>
    <col min="8452" max="8452" width="7.77734375" style="71" customWidth="1"/>
    <col min="8453" max="8453" width="9.33203125" style="71" customWidth="1"/>
    <col min="8454" max="8454" width="7.77734375" style="71" customWidth="1"/>
    <col min="8455" max="8455" width="9.33203125" style="71" customWidth="1"/>
    <col min="8456" max="8456" width="7.77734375" style="71" customWidth="1"/>
    <col min="8457" max="8457" width="9.21875" style="71" customWidth="1"/>
    <col min="8458" max="8458" width="8.77734375" style="71" customWidth="1"/>
    <col min="8459" max="8459" width="9.33203125" style="71" customWidth="1"/>
    <col min="8460" max="8460" width="8.77734375" style="71" customWidth="1"/>
    <col min="8461" max="8461" width="9.5546875" style="71" customWidth="1"/>
    <col min="8462" max="8462" width="7.77734375" style="71" customWidth="1"/>
    <col min="8463" max="8463" width="9.77734375" style="71" customWidth="1"/>
    <col min="8464" max="8706" width="8.88671875" style="71"/>
    <col min="8707" max="8707" width="13.33203125" style="71" customWidth="1"/>
    <col min="8708" max="8708" width="7.77734375" style="71" customWidth="1"/>
    <col min="8709" max="8709" width="9.33203125" style="71" customWidth="1"/>
    <col min="8710" max="8710" width="7.77734375" style="71" customWidth="1"/>
    <col min="8711" max="8711" width="9.33203125" style="71" customWidth="1"/>
    <col min="8712" max="8712" width="7.77734375" style="71" customWidth="1"/>
    <col min="8713" max="8713" width="9.21875" style="71" customWidth="1"/>
    <col min="8714" max="8714" width="8.77734375" style="71" customWidth="1"/>
    <col min="8715" max="8715" width="9.33203125" style="71" customWidth="1"/>
    <col min="8716" max="8716" width="8.77734375" style="71" customWidth="1"/>
    <col min="8717" max="8717" width="9.5546875" style="71" customWidth="1"/>
    <col min="8718" max="8718" width="7.77734375" style="71" customWidth="1"/>
    <col min="8719" max="8719" width="9.77734375" style="71" customWidth="1"/>
    <col min="8720" max="8962" width="8.88671875" style="71"/>
    <col min="8963" max="8963" width="13.33203125" style="71" customWidth="1"/>
    <col min="8964" max="8964" width="7.77734375" style="71" customWidth="1"/>
    <col min="8965" max="8965" width="9.33203125" style="71" customWidth="1"/>
    <col min="8966" max="8966" width="7.77734375" style="71" customWidth="1"/>
    <col min="8967" max="8967" width="9.33203125" style="71" customWidth="1"/>
    <col min="8968" max="8968" width="7.77734375" style="71" customWidth="1"/>
    <col min="8969" max="8969" width="9.21875" style="71" customWidth="1"/>
    <col min="8970" max="8970" width="8.77734375" style="71" customWidth="1"/>
    <col min="8971" max="8971" width="9.33203125" style="71" customWidth="1"/>
    <col min="8972" max="8972" width="8.77734375" style="71" customWidth="1"/>
    <col min="8973" max="8973" width="9.5546875" style="71" customWidth="1"/>
    <col min="8974" max="8974" width="7.77734375" style="71" customWidth="1"/>
    <col min="8975" max="8975" width="9.77734375" style="71" customWidth="1"/>
    <col min="8976" max="9218" width="8.88671875" style="71"/>
    <col min="9219" max="9219" width="13.33203125" style="71" customWidth="1"/>
    <col min="9220" max="9220" width="7.77734375" style="71" customWidth="1"/>
    <col min="9221" max="9221" width="9.33203125" style="71" customWidth="1"/>
    <col min="9222" max="9222" width="7.77734375" style="71" customWidth="1"/>
    <col min="9223" max="9223" width="9.33203125" style="71" customWidth="1"/>
    <col min="9224" max="9224" width="7.77734375" style="71" customWidth="1"/>
    <col min="9225" max="9225" width="9.21875" style="71" customWidth="1"/>
    <col min="9226" max="9226" width="8.77734375" style="71" customWidth="1"/>
    <col min="9227" max="9227" width="9.33203125" style="71" customWidth="1"/>
    <col min="9228" max="9228" width="8.77734375" style="71" customWidth="1"/>
    <col min="9229" max="9229" width="9.5546875" style="71" customWidth="1"/>
    <col min="9230" max="9230" width="7.77734375" style="71" customWidth="1"/>
    <col min="9231" max="9231" width="9.77734375" style="71" customWidth="1"/>
    <col min="9232" max="9474" width="8.88671875" style="71"/>
    <col min="9475" max="9475" width="13.33203125" style="71" customWidth="1"/>
    <col min="9476" max="9476" width="7.77734375" style="71" customWidth="1"/>
    <col min="9477" max="9477" width="9.33203125" style="71" customWidth="1"/>
    <col min="9478" max="9478" width="7.77734375" style="71" customWidth="1"/>
    <col min="9479" max="9479" width="9.33203125" style="71" customWidth="1"/>
    <col min="9480" max="9480" width="7.77734375" style="71" customWidth="1"/>
    <col min="9481" max="9481" width="9.21875" style="71" customWidth="1"/>
    <col min="9482" max="9482" width="8.77734375" style="71" customWidth="1"/>
    <col min="9483" max="9483" width="9.33203125" style="71" customWidth="1"/>
    <col min="9484" max="9484" width="8.77734375" style="71" customWidth="1"/>
    <col min="9485" max="9485" width="9.5546875" style="71" customWidth="1"/>
    <col min="9486" max="9486" width="7.77734375" style="71" customWidth="1"/>
    <col min="9487" max="9487" width="9.77734375" style="71" customWidth="1"/>
    <col min="9488" max="9730" width="8.88671875" style="71"/>
    <col min="9731" max="9731" width="13.33203125" style="71" customWidth="1"/>
    <col min="9732" max="9732" width="7.77734375" style="71" customWidth="1"/>
    <col min="9733" max="9733" width="9.33203125" style="71" customWidth="1"/>
    <col min="9734" max="9734" width="7.77734375" style="71" customWidth="1"/>
    <col min="9735" max="9735" width="9.33203125" style="71" customWidth="1"/>
    <col min="9736" max="9736" width="7.77734375" style="71" customWidth="1"/>
    <col min="9737" max="9737" width="9.21875" style="71" customWidth="1"/>
    <col min="9738" max="9738" width="8.77734375" style="71" customWidth="1"/>
    <col min="9739" max="9739" width="9.33203125" style="71" customWidth="1"/>
    <col min="9740" max="9740" width="8.77734375" style="71" customWidth="1"/>
    <col min="9741" max="9741" width="9.5546875" style="71" customWidth="1"/>
    <col min="9742" max="9742" width="7.77734375" style="71" customWidth="1"/>
    <col min="9743" max="9743" width="9.77734375" style="71" customWidth="1"/>
    <col min="9744" max="9986" width="8.88671875" style="71"/>
    <col min="9987" max="9987" width="13.33203125" style="71" customWidth="1"/>
    <col min="9988" max="9988" width="7.77734375" style="71" customWidth="1"/>
    <col min="9989" max="9989" width="9.33203125" style="71" customWidth="1"/>
    <col min="9990" max="9990" width="7.77734375" style="71" customWidth="1"/>
    <col min="9991" max="9991" width="9.33203125" style="71" customWidth="1"/>
    <col min="9992" max="9992" width="7.77734375" style="71" customWidth="1"/>
    <col min="9993" max="9993" width="9.21875" style="71" customWidth="1"/>
    <col min="9994" max="9994" width="8.77734375" style="71" customWidth="1"/>
    <col min="9995" max="9995" width="9.33203125" style="71" customWidth="1"/>
    <col min="9996" max="9996" width="8.77734375" style="71" customWidth="1"/>
    <col min="9997" max="9997" width="9.5546875" style="71" customWidth="1"/>
    <col min="9998" max="9998" width="7.77734375" style="71" customWidth="1"/>
    <col min="9999" max="9999" width="9.77734375" style="71" customWidth="1"/>
    <col min="10000" max="10242" width="8.88671875" style="71"/>
    <col min="10243" max="10243" width="13.33203125" style="71" customWidth="1"/>
    <col min="10244" max="10244" width="7.77734375" style="71" customWidth="1"/>
    <col min="10245" max="10245" width="9.33203125" style="71" customWidth="1"/>
    <col min="10246" max="10246" width="7.77734375" style="71" customWidth="1"/>
    <col min="10247" max="10247" width="9.33203125" style="71" customWidth="1"/>
    <col min="10248" max="10248" width="7.77734375" style="71" customWidth="1"/>
    <col min="10249" max="10249" width="9.21875" style="71" customWidth="1"/>
    <col min="10250" max="10250" width="8.77734375" style="71" customWidth="1"/>
    <col min="10251" max="10251" width="9.33203125" style="71" customWidth="1"/>
    <col min="10252" max="10252" width="8.77734375" style="71" customWidth="1"/>
    <col min="10253" max="10253" width="9.5546875" style="71" customWidth="1"/>
    <col min="10254" max="10254" width="7.77734375" style="71" customWidth="1"/>
    <col min="10255" max="10255" width="9.77734375" style="71" customWidth="1"/>
    <col min="10256" max="10498" width="8.88671875" style="71"/>
    <col min="10499" max="10499" width="13.33203125" style="71" customWidth="1"/>
    <col min="10500" max="10500" width="7.77734375" style="71" customWidth="1"/>
    <col min="10501" max="10501" width="9.33203125" style="71" customWidth="1"/>
    <col min="10502" max="10502" width="7.77734375" style="71" customWidth="1"/>
    <col min="10503" max="10503" width="9.33203125" style="71" customWidth="1"/>
    <col min="10504" max="10504" width="7.77734375" style="71" customWidth="1"/>
    <col min="10505" max="10505" width="9.21875" style="71" customWidth="1"/>
    <col min="10506" max="10506" width="8.77734375" style="71" customWidth="1"/>
    <col min="10507" max="10507" width="9.33203125" style="71" customWidth="1"/>
    <col min="10508" max="10508" width="8.77734375" style="71" customWidth="1"/>
    <col min="10509" max="10509" width="9.5546875" style="71" customWidth="1"/>
    <col min="10510" max="10510" width="7.77734375" style="71" customWidth="1"/>
    <col min="10511" max="10511" width="9.77734375" style="71" customWidth="1"/>
    <col min="10512" max="10754" width="8.88671875" style="71"/>
    <col min="10755" max="10755" width="13.33203125" style="71" customWidth="1"/>
    <col min="10756" max="10756" width="7.77734375" style="71" customWidth="1"/>
    <col min="10757" max="10757" width="9.33203125" style="71" customWidth="1"/>
    <col min="10758" max="10758" width="7.77734375" style="71" customWidth="1"/>
    <col min="10759" max="10759" width="9.33203125" style="71" customWidth="1"/>
    <col min="10760" max="10760" width="7.77734375" style="71" customWidth="1"/>
    <col min="10761" max="10761" width="9.21875" style="71" customWidth="1"/>
    <col min="10762" max="10762" width="8.77734375" style="71" customWidth="1"/>
    <col min="10763" max="10763" width="9.33203125" style="71" customWidth="1"/>
    <col min="10764" max="10764" width="8.77734375" style="71" customWidth="1"/>
    <col min="10765" max="10765" width="9.5546875" style="71" customWidth="1"/>
    <col min="10766" max="10766" width="7.77734375" style="71" customWidth="1"/>
    <col min="10767" max="10767" width="9.77734375" style="71" customWidth="1"/>
    <col min="10768" max="11010" width="8.88671875" style="71"/>
    <col min="11011" max="11011" width="13.33203125" style="71" customWidth="1"/>
    <col min="11012" max="11012" width="7.77734375" style="71" customWidth="1"/>
    <col min="11013" max="11013" width="9.33203125" style="71" customWidth="1"/>
    <col min="11014" max="11014" width="7.77734375" style="71" customWidth="1"/>
    <col min="11015" max="11015" width="9.33203125" style="71" customWidth="1"/>
    <col min="11016" max="11016" width="7.77734375" style="71" customWidth="1"/>
    <col min="11017" max="11017" width="9.21875" style="71" customWidth="1"/>
    <col min="11018" max="11018" width="8.77734375" style="71" customWidth="1"/>
    <col min="11019" max="11019" width="9.33203125" style="71" customWidth="1"/>
    <col min="11020" max="11020" width="8.77734375" style="71" customWidth="1"/>
    <col min="11021" max="11021" width="9.5546875" style="71" customWidth="1"/>
    <col min="11022" max="11022" width="7.77734375" style="71" customWidth="1"/>
    <col min="11023" max="11023" width="9.77734375" style="71" customWidth="1"/>
    <col min="11024" max="11266" width="8.88671875" style="71"/>
    <col min="11267" max="11267" width="13.33203125" style="71" customWidth="1"/>
    <col min="11268" max="11268" width="7.77734375" style="71" customWidth="1"/>
    <col min="11269" max="11269" width="9.33203125" style="71" customWidth="1"/>
    <col min="11270" max="11270" width="7.77734375" style="71" customWidth="1"/>
    <col min="11271" max="11271" width="9.33203125" style="71" customWidth="1"/>
    <col min="11272" max="11272" width="7.77734375" style="71" customWidth="1"/>
    <col min="11273" max="11273" width="9.21875" style="71" customWidth="1"/>
    <col min="11274" max="11274" width="8.77734375" style="71" customWidth="1"/>
    <col min="11275" max="11275" width="9.33203125" style="71" customWidth="1"/>
    <col min="11276" max="11276" width="8.77734375" style="71" customWidth="1"/>
    <col min="11277" max="11277" width="9.5546875" style="71" customWidth="1"/>
    <col min="11278" max="11278" width="7.77734375" style="71" customWidth="1"/>
    <col min="11279" max="11279" width="9.77734375" style="71" customWidth="1"/>
    <col min="11280" max="11522" width="8.88671875" style="71"/>
    <col min="11523" max="11523" width="13.33203125" style="71" customWidth="1"/>
    <col min="11524" max="11524" width="7.77734375" style="71" customWidth="1"/>
    <col min="11525" max="11525" width="9.33203125" style="71" customWidth="1"/>
    <col min="11526" max="11526" width="7.77734375" style="71" customWidth="1"/>
    <col min="11527" max="11527" width="9.33203125" style="71" customWidth="1"/>
    <col min="11528" max="11528" width="7.77734375" style="71" customWidth="1"/>
    <col min="11529" max="11529" width="9.21875" style="71" customWidth="1"/>
    <col min="11530" max="11530" width="8.77734375" style="71" customWidth="1"/>
    <col min="11531" max="11531" width="9.33203125" style="71" customWidth="1"/>
    <col min="11532" max="11532" width="8.77734375" style="71" customWidth="1"/>
    <col min="11533" max="11533" width="9.5546875" style="71" customWidth="1"/>
    <col min="11534" max="11534" width="7.77734375" style="71" customWidth="1"/>
    <col min="11535" max="11535" width="9.77734375" style="71" customWidth="1"/>
    <col min="11536" max="11778" width="8.88671875" style="71"/>
    <col min="11779" max="11779" width="13.33203125" style="71" customWidth="1"/>
    <col min="11780" max="11780" width="7.77734375" style="71" customWidth="1"/>
    <col min="11781" max="11781" width="9.33203125" style="71" customWidth="1"/>
    <col min="11782" max="11782" width="7.77734375" style="71" customWidth="1"/>
    <col min="11783" max="11783" width="9.33203125" style="71" customWidth="1"/>
    <col min="11784" max="11784" width="7.77734375" style="71" customWidth="1"/>
    <col min="11785" max="11785" width="9.21875" style="71" customWidth="1"/>
    <col min="11786" max="11786" width="8.77734375" style="71" customWidth="1"/>
    <col min="11787" max="11787" width="9.33203125" style="71" customWidth="1"/>
    <col min="11788" max="11788" width="8.77734375" style="71" customWidth="1"/>
    <col min="11789" max="11789" width="9.5546875" style="71" customWidth="1"/>
    <col min="11790" max="11790" width="7.77734375" style="71" customWidth="1"/>
    <col min="11791" max="11791" width="9.77734375" style="71" customWidth="1"/>
    <col min="11792" max="12034" width="8.88671875" style="71"/>
    <col min="12035" max="12035" width="13.33203125" style="71" customWidth="1"/>
    <col min="12036" max="12036" width="7.77734375" style="71" customWidth="1"/>
    <col min="12037" max="12037" width="9.33203125" style="71" customWidth="1"/>
    <col min="12038" max="12038" width="7.77734375" style="71" customWidth="1"/>
    <col min="12039" max="12039" width="9.33203125" style="71" customWidth="1"/>
    <col min="12040" max="12040" width="7.77734375" style="71" customWidth="1"/>
    <col min="12041" max="12041" width="9.21875" style="71" customWidth="1"/>
    <col min="12042" max="12042" width="8.77734375" style="71" customWidth="1"/>
    <col min="12043" max="12043" width="9.33203125" style="71" customWidth="1"/>
    <col min="12044" max="12044" width="8.77734375" style="71" customWidth="1"/>
    <col min="12045" max="12045" width="9.5546875" style="71" customWidth="1"/>
    <col min="12046" max="12046" width="7.77734375" style="71" customWidth="1"/>
    <col min="12047" max="12047" width="9.77734375" style="71" customWidth="1"/>
    <col min="12048" max="12290" width="8.88671875" style="71"/>
    <col min="12291" max="12291" width="13.33203125" style="71" customWidth="1"/>
    <col min="12292" max="12292" width="7.77734375" style="71" customWidth="1"/>
    <col min="12293" max="12293" width="9.33203125" style="71" customWidth="1"/>
    <col min="12294" max="12294" width="7.77734375" style="71" customWidth="1"/>
    <col min="12295" max="12295" width="9.33203125" style="71" customWidth="1"/>
    <col min="12296" max="12296" width="7.77734375" style="71" customWidth="1"/>
    <col min="12297" max="12297" width="9.21875" style="71" customWidth="1"/>
    <col min="12298" max="12298" width="8.77734375" style="71" customWidth="1"/>
    <col min="12299" max="12299" width="9.33203125" style="71" customWidth="1"/>
    <col min="12300" max="12300" width="8.77734375" style="71" customWidth="1"/>
    <col min="12301" max="12301" width="9.5546875" style="71" customWidth="1"/>
    <col min="12302" max="12302" width="7.77734375" style="71" customWidth="1"/>
    <col min="12303" max="12303" width="9.77734375" style="71" customWidth="1"/>
    <col min="12304" max="12546" width="8.88671875" style="71"/>
    <col min="12547" max="12547" width="13.33203125" style="71" customWidth="1"/>
    <col min="12548" max="12548" width="7.77734375" style="71" customWidth="1"/>
    <col min="12549" max="12549" width="9.33203125" style="71" customWidth="1"/>
    <col min="12550" max="12550" width="7.77734375" style="71" customWidth="1"/>
    <col min="12551" max="12551" width="9.33203125" style="71" customWidth="1"/>
    <col min="12552" max="12552" width="7.77734375" style="71" customWidth="1"/>
    <col min="12553" max="12553" width="9.21875" style="71" customWidth="1"/>
    <col min="12554" max="12554" width="8.77734375" style="71" customWidth="1"/>
    <col min="12555" max="12555" width="9.33203125" style="71" customWidth="1"/>
    <col min="12556" max="12556" width="8.77734375" style="71" customWidth="1"/>
    <col min="12557" max="12557" width="9.5546875" style="71" customWidth="1"/>
    <col min="12558" max="12558" width="7.77734375" style="71" customWidth="1"/>
    <col min="12559" max="12559" width="9.77734375" style="71" customWidth="1"/>
    <col min="12560" max="12802" width="8.88671875" style="71"/>
    <col min="12803" max="12803" width="13.33203125" style="71" customWidth="1"/>
    <col min="12804" max="12804" width="7.77734375" style="71" customWidth="1"/>
    <col min="12805" max="12805" width="9.33203125" style="71" customWidth="1"/>
    <col min="12806" max="12806" width="7.77734375" style="71" customWidth="1"/>
    <col min="12807" max="12807" width="9.33203125" style="71" customWidth="1"/>
    <col min="12808" max="12808" width="7.77734375" style="71" customWidth="1"/>
    <col min="12809" max="12809" width="9.21875" style="71" customWidth="1"/>
    <col min="12810" max="12810" width="8.77734375" style="71" customWidth="1"/>
    <col min="12811" max="12811" width="9.33203125" style="71" customWidth="1"/>
    <col min="12812" max="12812" width="8.77734375" style="71" customWidth="1"/>
    <col min="12813" max="12813" width="9.5546875" style="71" customWidth="1"/>
    <col min="12814" max="12814" width="7.77734375" style="71" customWidth="1"/>
    <col min="12815" max="12815" width="9.77734375" style="71" customWidth="1"/>
    <col min="12816" max="13058" width="8.88671875" style="71"/>
    <col min="13059" max="13059" width="13.33203125" style="71" customWidth="1"/>
    <col min="13060" max="13060" width="7.77734375" style="71" customWidth="1"/>
    <col min="13061" max="13061" width="9.33203125" style="71" customWidth="1"/>
    <col min="13062" max="13062" width="7.77734375" style="71" customWidth="1"/>
    <col min="13063" max="13063" width="9.33203125" style="71" customWidth="1"/>
    <col min="13064" max="13064" width="7.77734375" style="71" customWidth="1"/>
    <col min="13065" max="13065" width="9.21875" style="71" customWidth="1"/>
    <col min="13066" max="13066" width="8.77734375" style="71" customWidth="1"/>
    <col min="13067" max="13067" width="9.33203125" style="71" customWidth="1"/>
    <col min="13068" max="13068" width="8.77734375" style="71" customWidth="1"/>
    <col min="13069" max="13069" width="9.5546875" style="71" customWidth="1"/>
    <col min="13070" max="13070" width="7.77734375" style="71" customWidth="1"/>
    <col min="13071" max="13071" width="9.77734375" style="71" customWidth="1"/>
    <col min="13072" max="13314" width="8.88671875" style="71"/>
    <col min="13315" max="13315" width="13.33203125" style="71" customWidth="1"/>
    <col min="13316" max="13316" width="7.77734375" style="71" customWidth="1"/>
    <col min="13317" max="13317" width="9.33203125" style="71" customWidth="1"/>
    <col min="13318" max="13318" width="7.77734375" style="71" customWidth="1"/>
    <col min="13319" max="13319" width="9.33203125" style="71" customWidth="1"/>
    <col min="13320" max="13320" width="7.77734375" style="71" customWidth="1"/>
    <col min="13321" max="13321" width="9.21875" style="71" customWidth="1"/>
    <col min="13322" max="13322" width="8.77734375" style="71" customWidth="1"/>
    <col min="13323" max="13323" width="9.33203125" style="71" customWidth="1"/>
    <col min="13324" max="13324" width="8.77734375" style="71" customWidth="1"/>
    <col min="13325" max="13325" width="9.5546875" style="71" customWidth="1"/>
    <col min="13326" max="13326" width="7.77734375" style="71" customWidth="1"/>
    <col min="13327" max="13327" width="9.77734375" style="71" customWidth="1"/>
    <col min="13328" max="13570" width="8.88671875" style="71"/>
    <col min="13571" max="13571" width="13.33203125" style="71" customWidth="1"/>
    <col min="13572" max="13572" width="7.77734375" style="71" customWidth="1"/>
    <col min="13573" max="13573" width="9.33203125" style="71" customWidth="1"/>
    <col min="13574" max="13574" width="7.77734375" style="71" customWidth="1"/>
    <col min="13575" max="13575" width="9.33203125" style="71" customWidth="1"/>
    <col min="13576" max="13576" width="7.77734375" style="71" customWidth="1"/>
    <col min="13577" max="13577" width="9.21875" style="71" customWidth="1"/>
    <col min="13578" max="13578" width="8.77734375" style="71" customWidth="1"/>
    <col min="13579" max="13579" width="9.33203125" style="71" customWidth="1"/>
    <col min="13580" max="13580" width="8.77734375" style="71" customWidth="1"/>
    <col min="13581" max="13581" width="9.5546875" style="71" customWidth="1"/>
    <col min="13582" max="13582" width="7.77734375" style="71" customWidth="1"/>
    <col min="13583" max="13583" width="9.77734375" style="71" customWidth="1"/>
    <col min="13584" max="13826" width="8.88671875" style="71"/>
    <col min="13827" max="13827" width="13.33203125" style="71" customWidth="1"/>
    <col min="13828" max="13828" width="7.77734375" style="71" customWidth="1"/>
    <col min="13829" max="13829" width="9.33203125" style="71" customWidth="1"/>
    <col min="13830" max="13830" width="7.77734375" style="71" customWidth="1"/>
    <col min="13831" max="13831" width="9.33203125" style="71" customWidth="1"/>
    <col min="13832" max="13832" width="7.77734375" style="71" customWidth="1"/>
    <col min="13833" max="13833" width="9.21875" style="71" customWidth="1"/>
    <col min="13834" max="13834" width="8.77734375" style="71" customWidth="1"/>
    <col min="13835" max="13835" width="9.33203125" style="71" customWidth="1"/>
    <col min="13836" max="13836" width="8.77734375" style="71" customWidth="1"/>
    <col min="13837" max="13837" width="9.5546875" style="71" customWidth="1"/>
    <col min="13838" max="13838" width="7.77734375" style="71" customWidth="1"/>
    <col min="13839" max="13839" width="9.77734375" style="71" customWidth="1"/>
    <col min="13840" max="14082" width="8.88671875" style="71"/>
    <col min="14083" max="14083" width="13.33203125" style="71" customWidth="1"/>
    <col min="14084" max="14084" width="7.77734375" style="71" customWidth="1"/>
    <col min="14085" max="14085" width="9.33203125" style="71" customWidth="1"/>
    <col min="14086" max="14086" width="7.77734375" style="71" customWidth="1"/>
    <col min="14087" max="14087" width="9.33203125" style="71" customWidth="1"/>
    <col min="14088" max="14088" width="7.77734375" style="71" customWidth="1"/>
    <col min="14089" max="14089" width="9.21875" style="71" customWidth="1"/>
    <col min="14090" max="14090" width="8.77734375" style="71" customWidth="1"/>
    <col min="14091" max="14091" width="9.33203125" style="71" customWidth="1"/>
    <col min="14092" max="14092" width="8.77734375" style="71" customWidth="1"/>
    <col min="14093" max="14093" width="9.5546875" style="71" customWidth="1"/>
    <col min="14094" max="14094" width="7.77734375" style="71" customWidth="1"/>
    <col min="14095" max="14095" width="9.77734375" style="71" customWidth="1"/>
    <col min="14096" max="14338" width="8.88671875" style="71"/>
    <col min="14339" max="14339" width="13.33203125" style="71" customWidth="1"/>
    <col min="14340" max="14340" width="7.77734375" style="71" customWidth="1"/>
    <col min="14341" max="14341" width="9.33203125" style="71" customWidth="1"/>
    <col min="14342" max="14342" width="7.77734375" style="71" customWidth="1"/>
    <col min="14343" max="14343" width="9.33203125" style="71" customWidth="1"/>
    <col min="14344" max="14344" width="7.77734375" style="71" customWidth="1"/>
    <col min="14345" max="14345" width="9.21875" style="71" customWidth="1"/>
    <col min="14346" max="14346" width="8.77734375" style="71" customWidth="1"/>
    <col min="14347" max="14347" width="9.33203125" style="71" customWidth="1"/>
    <col min="14348" max="14348" width="8.77734375" style="71" customWidth="1"/>
    <col min="14349" max="14349" width="9.5546875" style="71" customWidth="1"/>
    <col min="14350" max="14350" width="7.77734375" style="71" customWidth="1"/>
    <col min="14351" max="14351" width="9.77734375" style="71" customWidth="1"/>
    <col min="14352" max="14594" width="8.88671875" style="71"/>
    <col min="14595" max="14595" width="13.33203125" style="71" customWidth="1"/>
    <col min="14596" max="14596" width="7.77734375" style="71" customWidth="1"/>
    <col min="14597" max="14597" width="9.33203125" style="71" customWidth="1"/>
    <col min="14598" max="14598" width="7.77734375" style="71" customWidth="1"/>
    <col min="14599" max="14599" width="9.33203125" style="71" customWidth="1"/>
    <col min="14600" max="14600" width="7.77734375" style="71" customWidth="1"/>
    <col min="14601" max="14601" width="9.21875" style="71" customWidth="1"/>
    <col min="14602" max="14602" width="8.77734375" style="71" customWidth="1"/>
    <col min="14603" max="14603" width="9.33203125" style="71" customWidth="1"/>
    <col min="14604" max="14604" width="8.77734375" style="71" customWidth="1"/>
    <col min="14605" max="14605" width="9.5546875" style="71" customWidth="1"/>
    <col min="14606" max="14606" width="7.77734375" style="71" customWidth="1"/>
    <col min="14607" max="14607" width="9.77734375" style="71" customWidth="1"/>
    <col min="14608" max="14850" width="8.88671875" style="71"/>
    <col min="14851" max="14851" width="13.33203125" style="71" customWidth="1"/>
    <col min="14852" max="14852" width="7.77734375" style="71" customWidth="1"/>
    <col min="14853" max="14853" width="9.33203125" style="71" customWidth="1"/>
    <col min="14854" max="14854" width="7.77734375" style="71" customWidth="1"/>
    <col min="14855" max="14855" width="9.33203125" style="71" customWidth="1"/>
    <col min="14856" max="14856" width="7.77734375" style="71" customWidth="1"/>
    <col min="14857" max="14857" width="9.21875" style="71" customWidth="1"/>
    <col min="14858" max="14858" width="8.77734375" style="71" customWidth="1"/>
    <col min="14859" max="14859" width="9.33203125" style="71" customWidth="1"/>
    <col min="14860" max="14860" width="8.77734375" style="71" customWidth="1"/>
    <col min="14861" max="14861" width="9.5546875" style="71" customWidth="1"/>
    <col min="14862" max="14862" width="7.77734375" style="71" customWidth="1"/>
    <col min="14863" max="14863" width="9.77734375" style="71" customWidth="1"/>
    <col min="14864" max="15106" width="8.88671875" style="71"/>
    <col min="15107" max="15107" width="13.33203125" style="71" customWidth="1"/>
    <col min="15108" max="15108" width="7.77734375" style="71" customWidth="1"/>
    <col min="15109" max="15109" width="9.33203125" style="71" customWidth="1"/>
    <col min="15110" max="15110" width="7.77734375" style="71" customWidth="1"/>
    <col min="15111" max="15111" width="9.33203125" style="71" customWidth="1"/>
    <col min="15112" max="15112" width="7.77734375" style="71" customWidth="1"/>
    <col min="15113" max="15113" width="9.21875" style="71" customWidth="1"/>
    <col min="15114" max="15114" width="8.77734375" style="71" customWidth="1"/>
    <col min="15115" max="15115" width="9.33203125" style="71" customWidth="1"/>
    <col min="15116" max="15116" width="8.77734375" style="71" customWidth="1"/>
    <col min="15117" max="15117" width="9.5546875" style="71" customWidth="1"/>
    <col min="15118" max="15118" width="7.77734375" style="71" customWidth="1"/>
    <col min="15119" max="15119" width="9.77734375" style="71" customWidth="1"/>
    <col min="15120" max="15362" width="8.88671875" style="71"/>
    <col min="15363" max="15363" width="13.33203125" style="71" customWidth="1"/>
    <col min="15364" max="15364" width="7.77734375" style="71" customWidth="1"/>
    <col min="15365" max="15365" width="9.33203125" style="71" customWidth="1"/>
    <col min="15366" max="15366" width="7.77734375" style="71" customWidth="1"/>
    <col min="15367" max="15367" width="9.33203125" style="71" customWidth="1"/>
    <col min="15368" max="15368" width="7.77734375" style="71" customWidth="1"/>
    <col min="15369" max="15369" width="9.21875" style="71" customWidth="1"/>
    <col min="15370" max="15370" width="8.77734375" style="71" customWidth="1"/>
    <col min="15371" max="15371" width="9.33203125" style="71" customWidth="1"/>
    <col min="15372" max="15372" width="8.77734375" style="71" customWidth="1"/>
    <col min="15373" max="15373" width="9.5546875" style="71" customWidth="1"/>
    <col min="15374" max="15374" width="7.77734375" style="71" customWidth="1"/>
    <col min="15375" max="15375" width="9.77734375" style="71" customWidth="1"/>
    <col min="15376" max="15618" width="8.88671875" style="71"/>
    <col min="15619" max="15619" width="13.33203125" style="71" customWidth="1"/>
    <col min="15620" max="15620" width="7.77734375" style="71" customWidth="1"/>
    <col min="15621" max="15621" width="9.33203125" style="71" customWidth="1"/>
    <col min="15622" max="15622" width="7.77734375" style="71" customWidth="1"/>
    <col min="15623" max="15623" width="9.33203125" style="71" customWidth="1"/>
    <col min="15624" max="15624" width="7.77734375" style="71" customWidth="1"/>
    <col min="15625" max="15625" width="9.21875" style="71" customWidth="1"/>
    <col min="15626" max="15626" width="8.77734375" style="71" customWidth="1"/>
    <col min="15627" max="15627" width="9.33203125" style="71" customWidth="1"/>
    <col min="15628" max="15628" width="8.77734375" style="71" customWidth="1"/>
    <col min="15629" max="15629" width="9.5546875" style="71" customWidth="1"/>
    <col min="15630" max="15630" width="7.77734375" style="71" customWidth="1"/>
    <col min="15631" max="15631" width="9.77734375" style="71" customWidth="1"/>
    <col min="15632" max="15874" width="8.88671875" style="71"/>
    <col min="15875" max="15875" width="13.33203125" style="71" customWidth="1"/>
    <col min="15876" max="15876" width="7.77734375" style="71" customWidth="1"/>
    <col min="15877" max="15877" width="9.33203125" style="71" customWidth="1"/>
    <col min="15878" max="15878" width="7.77734375" style="71" customWidth="1"/>
    <col min="15879" max="15879" width="9.33203125" style="71" customWidth="1"/>
    <col min="15880" max="15880" width="7.77734375" style="71" customWidth="1"/>
    <col min="15881" max="15881" width="9.21875" style="71" customWidth="1"/>
    <col min="15882" max="15882" width="8.77734375" style="71" customWidth="1"/>
    <col min="15883" max="15883" width="9.33203125" style="71" customWidth="1"/>
    <col min="15884" max="15884" width="8.77734375" style="71" customWidth="1"/>
    <col min="15885" max="15885" width="9.5546875" style="71" customWidth="1"/>
    <col min="15886" max="15886" width="7.77734375" style="71" customWidth="1"/>
    <col min="15887" max="15887" width="9.77734375" style="71" customWidth="1"/>
    <col min="15888" max="16130" width="8.88671875" style="71"/>
    <col min="16131" max="16131" width="13.33203125" style="71" customWidth="1"/>
    <col min="16132" max="16132" width="7.77734375" style="71" customWidth="1"/>
    <col min="16133" max="16133" width="9.33203125" style="71" customWidth="1"/>
    <col min="16134" max="16134" width="7.77734375" style="71" customWidth="1"/>
    <col min="16135" max="16135" width="9.33203125" style="71" customWidth="1"/>
    <col min="16136" max="16136" width="7.77734375" style="71" customWidth="1"/>
    <col min="16137" max="16137" width="9.21875" style="71" customWidth="1"/>
    <col min="16138" max="16138" width="8.77734375" style="71" customWidth="1"/>
    <col min="16139" max="16139" width="9.33203125" style="71" customWidth="1"/>
    <col min="16140" max="16140" width="8.77734375" style="71" customWidth="1"/>
    <col min="16141" max="16141" width="9.5546875" style="71" customWidth="1"/>
    <col min="16142" max="16142" width="7.77734375" style="71" customWidth="1"/>
    <col min="16143" max="16143" width="9.77734375" style="71" customWidth="1"/>
    <col min="16144" max="16384" width="8.88671875" style="71"/>
  </cols>
  <sheetData>
    <row r="1" spans="1:17" ht="5.25" customHeight="1" thickBot="1"/>
    <row r="2" spans="1:17" s="1" customFormat="1" ht="19.5" customHeight="1">
      <c r="A2" s="1330" t="s">
        <v>796</v>
      </c>
      <c r="B2" s="1327" t="s">
        <v>3172</v>
      </c>
      <c r="C2" s="1331"/>
      <c r="D2" s="1327" t="s">
        <v>797</v>
      </c>
      <c r="E2" s="1331"/>
      <c r="F2" s="1332" t="s">
        <v>3173</v>
      </c>
      <c r="G2" s="1333"/>
      <c r="H2" s="1326" t="s">
        <v>3174</v>
      </c>
      <c r="I2" s="1327"/>
      <c r="J2" s="1326" t="s">
        <v>3175</v>
      </c>
      <c r="K2" s="1327"/>
      <c r="L2" s="1326" t="s">
        <v>3176</v>
      </c>
      <c r="M2" s="1327"/>
      <c r="N2" s="1326" t="s">
        <v>15412</v>
      </c>
      <c r="O2" s="1327"/>
      <c r="P2" s="1324" t="s">
        <v>15424</v>
      </c>
      <c r="Q2" s="1325"/>
    </row>
    <row r="3" spans="1:17" s="1" customFormat="1" ht="19.5" customHeight="1">
      <c r="A3" s="1330"/>
      <c r="B3" s="78" t="s">
        <v>798</v>
      </c>
      <c r="C3" s="78" t="s">
        <v>799</v>
      </c>
      <c r="D3" s="78" t="s">
        <v>798</v>
      </c>
      <c r="E3" s="78" t="s">
        <v>799</v>
      </c>
      <c r="F3" s="79" t="s">
        <v>798</v>
      </c>
      <c r="G3" s="80" t="s">
        <v>799</v>
      </c>
      <c r="H3" s="78" t="s">
        <v>798</v>
      </c>
      <c r="I3" s="81" t="s">
        <v>799</v>
      </c>
      <c r="J3" s="102" t="s">
        <v>798</v>
      </c>
      <c r="K3" s="81" t="s">
        <v>799</v>
      </c>
      <c r="L3" s="176" t="s">
        <v>798</v>
      </c>
      <c r="M3" s="81" t="s">
        <v>799</v>
      </c>
      <c r="N3" s="535" t="s">
        <v>798</v>
      </c>
      <c r="O3" s="81" t="s">
        <v>799</v>
      </c>
      <c r="P3" s="82" t="s">
        <v>577</v>
      </c>
      <c r="Q3" s="83" t="s">
        <v>40</v>
      </c>
    </row>
    <row r="4" spans="1:17" s="104" customFormat="1" ht="18.600000000000001" customHeight="1">
      <c r="A4" s="103" t="s">
        <v>800</v>
      </c>
      <c r="B4" s="115">
        <v>13968</v>
      </c>
      <c r="C4" s="115">
        <v>112632585</v>
      </c>
      <c r="D4" s="115">
        <v>15179</v>
      </c>
      <c r="E4" s="115">
        <v>117710657.35600001</v>
      </c>
      <c r="F4" s="116">
        <v>16127</v>
      </c>
      <c r="G4" s="117">
        <v>122573913.76599999</v>
      </c>
      <c r="H4" s="115">
        <v>17157</v>
      </c>
      <c r="I4" s="118">
        <v>123796109</v>
      </c>
      <c r="J4" s="115">
        <v>19398</v>
      </c>
      <c r="K4" s="118">
        <v>138293999.62599999</v>
      </c>
      <c r="L4" s="355">
        <v>21317</v>
      </c>
      <c r="M4" s="355">
        <v>151117760.516</v>
      </c>
      <c r="N4" s="355">
        <v>22662</v>
      </c>
      <c r="O4" s="626">
        <v>156083763.016</v>
      </c>
      <c r="P4" s="120">
        <f>설치주체별현황!B5</f>
        <v>24303</v>
      </c>
      <c r="Q4" s="119">
        <f>설치주체별현황!C5</f>
        <v>163932737.06000003</v>
      </c>
    </row>
    <row r="5" spans="1:17" ht="21.95" customHeight="1">
      <c r="A5" s="72" t="s">
        <v>269</v>
      </c>
      <c r="B5" s="121">
        <v>198</v>
      </c>
      <c r="C5" s="121">
        <v>15418234</v>
      </c>
      <c r="D5" s="121">
        <v>210</v>
      </c>
      <c r="E5" s="121">
        <v>15457694.5</v>
      </c>
      <c r="F5" s="121">
        <v>216</v>
      </c>
      <c r="G5" s="122">
        <v>16128606.5</v>
      </c>
      <c r="H5" s="121">
        <v>226</v>
      </c>
      <c r="I5" s="122">
        <v>16468832</v>
      </c>
      <c r="J5" s="121">
        <v>236</v>
      </c>
      <c r="K5" s="122">
        <v>18438579</v>
      </c>
      <c r="L5" s="354">
        <v>242</v>
      </c>
      <c r="M5" s="354">
        <v>19282025</v>
      </c>
      <c r="N5" s="354">
        <v>254</v>
      </c>
      <c r="O5" s="627">
        <v>19670037.899999999</v>
      </c>
      <c r="P5" s="124">
        <f>설치주체별현황!B6</f>
        <v>257</v>
      </c>
      <c r="Q5" s="123">
        <f>설치주체별현황!C6</f>
        <v>20040174.799999997</v>
      </c>
    </row>
    <row r="6" spans="1:17" ht="21.95" customHeight="1">
      <c r="A6" s="72" t="s">
        <v>2634</v>
      </c>
      <c r="B6" s="121">
        <v>558</v>
      </c>
      <c r="C6" s="121">
        <v>17528562</v>
      </c>
      <c r="D6" s="121">
        <v>607</v>
      </c>
      <c r="E6" s="121">
        <v>17835417</v>
      </c>
      <c r="F6" s="121">
        <v>649</v>
      </c>
      <c r="G6" s="122">
        <v>17957650</v>
      </c>
      <c r="H6" s="121">
        <v>718</v>
      </c>
      <c r="I6" s="122">
        <v>20169981</v>
      </c>
      <c r="J6" s="121">
        <v>801</v>
      </c>
      <c r="K6" s="122">
        <v>22622357</v>
      </c>
      <c r="L6" s="354">
        <v>852</v>
      </c>
      <c r="M6" s="354">
        <v>24438599.52</v>
      </c>
      <c r="N6" s="354">
        <v>886</v>
      </c>
      <c r="O6" s="627">
        <v>25553891.32</v>
      </c>
      <c r="P6" s="124">
        <f>설치주체별현황!B7</f>
        <v>928</v>
      </c>
      <c r="Q6" s="123">
        <f>설치주체별현황!C7</f>
        <v>27108811.32</v>
      </c>
    </row>
    <row r="7" spans="1:17" ht="21.95" customHeight="1">
      <c r="A7" s="72" t="s">
        <v>802</v>
      </c>
      <c r="B7" s="121">
        <v>12</v>
      </c>
      <c r="C7" s="121">
        <v>732243</v>
      </c>
      <c r="D7" s="121">
        <v>12</v>
      </c>
      <c r="E7" s="121">
        <v>732243</v>
      </c>
      <c r="F7" s="121">
        <v>13</v>
      </c>
      <c r="G7" s="122">
        <v>738869</v>
      </c>
      <c r="H7" s="121">
        <v>13</v>
      </c>
      <c r="I7" s="122">
        <v>748769</v>
      </c>
      <c r="J7" s="121">
        <v>15</v>
      </c>
      <c r="K7" s="122">
        <v>776717</v>
      </c>
      <c r="L7" s="354">
        <v>16</v>
      </c>
      <c r="M7" s="354">
        <v>1019201</v>
      </c>
      <c r="N7" s="354">
        <v>16</v>
      </c>
      <c r="O7" s="627">
        <v>1018172</v>
      </c>
      <c r="P7" s="124">
        <f>설치주체별현황!B8</f>
        <v>16</v>
      </c>
      <c r="Q7" s="123">
        <f>설치주체별현황!C8</f>
        <v>1014641</v>
      </c>
    </row>
    <row r="8" spans="1:17" ht="21.95" customHeight="1">
      <c r="A8" s="72" t="s">
        <v>803</v>
      </c>
      <c r="B8" s="121">
        <v>64</v>
      </c>
      <c r="C8" s="121">
        <v>1885747</v>
      </c>
      <c r="D8" s="121">
        <v>77</v>
      </c>
      <c r="E8" s="121">
        <v>2373090.5</v>
      </c>
      <c r="F8" s="121">
        <v>101</v>
      </c>
      <c r="G8" s="122">
        <v>4416004.5</v>
      </c>
      <c r="H8" s="121">
        <v>126</v>
      </c>
      <c r="I8" s="122">
        <v>5030880</v>
      </c>
      <c r="J8" s="121">
        <v>169</v>
      </c>
      <c r="K8" s="122">
        <v>5682942</v>
      </c>
      <c r="L8" s="354">
        <v>202</v>
      </c>
      <c r="M8" s="354">
        <v>6713426.0999999996</v>
      </c>
      <c r="N8" s="354">
        <v>222</v>
      </c>
      <c r="O8" s="627">
        <v>7345269.0999999996</v>
      </c>
      <c r="P8" s="124">
        <f>설치주체별현황!B9</f>
        <v>241</v>
      </c>
      <c r="Q8" s="123">
        <f>설치주체별현황!C9</f>
        <v>8068036.0999999996</v>
      </c>
    </row>
    <row r="9" spans="1:17" ht="21.95" customHeight="1">
      <c r="A9" s="72" t="s">
        <v>804</v>
      </c>
      <c r="B9" s="121">
        <v>11</v>
      </c>
      <c r="C9" s="121">
        <v>367587</v>
      </c>
      <c r="D9" s="121">
        <v>11</v>
      </c>
      <c r="E9" s="121">
        <v>367587</v>
      </c>
      <c r="F9" s="121">
        <v>11</v>
      </c>
      <c r="G9" s="122">
        <v>367587</v>
      </c>
      <c r="H9" s="121">
        <v>12</v>
      </c>
      <c r="I9" s="122">
        <v>460605</v>
      </c>
      <c r="J9" s="121">
        <v>12</v>
      </c>
      <c r="K9" s="122">
        <v>460605</v>
      </c>
      <c r="L9" s="354">
        <v>12</v>
      </c>
      <c r="M9" s="354">
        <v>460605</v>
      </c>
      <c r="N9" s="354">
        <v>12</v>
      </c>
      <c r="O9" s="627">
        <v>460605</v>
      </c>
      <c r="P9" s="124">
        <f>설치주체별현황!B10</f>
        <v>11</v>
      </c>
      <c r="Q9" s="123">
        <f>설치주체별현황!C10</f>
        <v>492120</v>
      </c>
    </row>
    <row r="10" spans="1:17" ht="21.95" customHeight="1">
      <c r="A10" s="72" t="s">
        <v>805</v>
      </c>
      <c r="B10" s="121">
        <v>487</v>
      </c>
      <c r="C10" s="121">
        <v>5336306</v>
      </c>
      <c r="D10" s="121">
        <v>532</v>
      </c>
      <c r="E10" s="121">
        <v>5669272.2000000002</v>
      </c>
      <c r="F10" s="121">
        <v>565</v>
      </c>
      <c r="G10" s="122">
        <v>5044250.2799999993</v>
      </c>
      <c r="H10" s="121">
        <v>598</v>
      </c>
      <c r="I10" s="122">
        <v>5575092</v>
      </c>
      <c r="J10" s="121">
        <v>660</v>
      </c>
      <c r="K10" s="122">
        <v>6381572</v>
      </c>
      <c r="L10" s="354">
        <v>696</v>
      </c>
      <c r="M10" s="354">
        <v>7094796.6000000006</v>
      </c>
      <c r="N10" s="354">
        <v>718</v>
      </c>
      <c r="O10" s="627">
        <v>7310504.6000000006</v>
      </c>
      <c r="P10" s="124">
        <f>설치주체별현황!B11</f>
        <v>740</v>
      </c>
      <c r="Q10" s="123">
        <f>설치주체별현황!C11</f>
        <v>7546245.8000000007</v>
      </c>
    </row>
    <row r="11" spans="1:17" ht="21.95" customHeight="1">
      <c r="A11" s="72" t="s">
        <v>806</v>
      </c>
      <c r="B11" s="121">
        <v>32</v>
      </c>
      <c r="C11" s="121">
        <v>63273</v>
      </c>
      <c r="D11" s="121">
        <v>34</v>
      </c>
      <c r="E11" s="121">
        <v>65704</v>
      </c>
      <c r="F11" s="121">
        <v>34</v>
      </c>
      <c r="G11" s="122">
        <v>46383</v>
      </c>
      <c r="H11" s="121">
        <v>40</v>
      </c>
      <c r="I11" s="122">
        <v>110305</v>
      </c>
      <c r="J11" s="121">
        <v>45</v>
      </c>
      <c r="K11" s="122">
        <v>119747</v>
      </c>
      <c r="L11" s="354">
        <v>52</v>
      </c>
      <c r="M11" s="354">
        <v>134734.91999999998</v>
      </c>
      <c r="N11" s="354">
        <v>54</v>
      </c>
      <c r="O11" s="627">
        <v>85823.92</v>
      </c>
      <c r="P11" s="124">
        <f>설치주체별현황!B12</f>
        <v>62</v>
      </c>
      <c r="Q11" s="123">
        <f>설치주체별현황!C12</f>
        <v>137742.91999999998</v>
      </c>
    </row>
    <row r="12" spans="1:17" ht="21.95" customHeight="1">
      <c r="A12" s="73" t="s">
        <v>807</v>
      </c>
      <c r="B12" s="121">
        <v>10669</v>
      </c>
      <c r="C12" s="121">
        <v>40765098</v>
      </c>
      <c r="D12" s="121">
        <v>11553</v>
      </c>
      <c r="E12" s="121">
        <v>42762669.686000004</v>
      </c>
      <c r="F12" s="121">
        <v>12194</v>
      </c>
      <c r="G12" s="122">
        <v>42918191.686000004</v>
      </c>
      <c r="H12" s="121">
        <v>12855</v>
      </c>
      <c r="I12" s="122">
        <v>43481335</v>
      </c>
      <c r="J12" s="121">
        <v>14536</v>
      </c>
      <c r="K12" s="122">
        <v>45455263</v>
      </c>
      <c r="L12" s="354">
        <v>16046</v>
      </c>
      <c r="M12" s="354">
        <v>47586089.486000001</v>
      </c>
      <c r="N12" s="354">
        <v>17111</v>
      </c>
      <c r="O12" s="627">
        <v>48710746.686000004</v>
      </c>
      <c r="P12" s="124">
        <f>설치주체별현황!B13</f>
        <v>18394</v>
      </c>
      <c r="Q12" s="123">
        <f>설치주체별현황!C13</f>
        <v>49092506</v>
      </c>
    </row>
    <row r="13" spans="1:17" ht="21.95" customHeight="1">
      <c r="A13" s="72" t="s">
        <v>808</v>
      </c>
      <c r="B13" s="121">
        <v>581</v>
      </c>
      <c r="C13" s="121">
        <v>13260031</v>
      </c>
      <c r="D13" s="121">
        <v>630</v>
      </c>
      <c r="E13" s="121">
        <v>14554843.899999999</v>
      </c>
      <c r="F13" s="121">
        <v>681</v>
      </c>
      <c r="G13" s="122">
        <v>14134218.899999999</v>
      </c>
      <c r="H13" s="121">
        <v>738</v>
      </c>
      <c r="I13" s="122">
        <v>13981161</v>
      </c>
      <c r="J13" s="121">
        <v>819</v>
      </c>
      <c r="K13" s="122">
        <v>17305295</v>
      </c>
      <c r="L13" s="354">
        <v>875</v>
      </c>
      <c r="M13" s="354">
        <v>19172304.659999996</v>
      </c>
      <c r="N13" s="354">
        <v>905</v>
      </c>
      <c r="O13" s="627">
        <v>19914390.359999999</v>
      </c>
      <c r="P13" s="124">
        <f>설치주체별현황!B14</f>
        <v>955</v>
      </c>
      <c r="Q13" s="123">
        <f>설치주체별현황!C14</f>
        <v>21548091.869999997</v>
      </c>
    </row>
    <row r="14" spans="1:17" ht="21.95" customHeight="1">
      <c r="A14" s="72" t="s">
        <v>809</v>
      </c>
      <c r="B14" s="121">
        <v>259</v>
      </c>
      <c r="C14" s="121">
        <v>7123235</v>
      </c>
      <c r="D14" s="121">
        <v>274</v>
      </c>
      <c r="E14" s="121">
        <v>7976930.7000000002</v>
      </c>
      <c r="F14" s="121">
        <v>293</v>
      </c>
      <c r="G14" s="122">
        <v>6183247</v>
      </c>
      <c r="H14" s="121">
        <v>319</v>
      </c>
      <c r="I14" s="122">
        <v>6778098</v>
      </c>
      <c r="J14" s="121">
        <v>355</v>
      </c>
      <c r="K14" s="122">
        <v>7265923</v>
      </c>
      <c r="L14" s="354">
        <v>379</v>
      </c>
      <c r="M14" s="354">
        <v>7976599.3599999994</v>
      </c>
      <c r="N14" s="354">
        <v>390</v>
      </c>
      <c r="O14" s="627">
        <v>8138934.6599999992</v>
      </c>
      <c r="P14" s="124">
        <f>설치주체별현황!B15</f>
        <v>409</v>
      </c>
      <c r="Q14" s="123">
        <f>설치주체별현황!C15</f>
        <v>8852490.3699999992</v>
      </c>
    </row>
    <row r="15" spans="1:17" ht="21.95" customHeight="1">
      <c r="A15" s="72" t="s">
        <v>810</v>
      </c>
      <c r="B15" s="121">
        <v>38</v>
      </c>
      <c r="C15" s="121">
        <v>217006</v>
      </c>
      <c r="D15" s="121">
        <v>39</v>
      </c>
      <c r="E15" s="121">
        <v>217006.2</v>
      </c>
      <c r="F15" s="121">
        <v>39</v>
      </c>
      <c r="G15" s="122">
        <v>217326.2</v>
      </c>
      <c r="H15" s="121">
        <v>43</v>
      </c>
      <c r="I15" s="122">
        <v>219051</v>
      </c>
      <c r="J15" s="121">
        <v>46</v>
      </c>
      <c r="K15" s="122">
        <v>346069</v>
      </c>
      <c r="L15" s="354">
        <v>47</v>
      </c>
      <c r="M15" s="354">
        <v>669636.19999999995</v>
      </c>
      <c r="N15" s="354">
        <v>48</v>
      </c>
      <c r="O15" s="627">
        <v>682063.2</v>
      </c>
      <c r="P15" s="124">
        <f>설치주체별현황!B16</f>
        <v>47</v>
      </c>
      <c r="Q15" s="123">
        <f>설치주체별현황!C16</f>
        <v>685222.2</v>
      </c>
    </row>
    <row r="16" spans="1:17" ht="21.95" customHeight="1">
      <c r="A16" s="72" t="s">
        <v>811</v>
      </c>
      <c r="B16" s="121">
        <v>284</v>
      </c>
      <c r="C16" s="121">
        <v>5919790</v>
      </c>
      <c r="D16" s="121">
        <v>317</v>
      </c>
      <c r="E16" s="121">
        <v>6360907</v>
      </c>
      <c r="F16" s="121">
        <v>349</v>
      </c>
      <c r="G16" s="122">
        <v>7733645.7000000002</v>
      </c>
      <c r="H16" s="121">
        <v>376</v>
      </c>
      <c r="I16" s="122">
        <v>6984012</v>
      </c>
      <c r="J16" s="121">
        <v>418</v>
      </c>
      <c r="K16" s="122">
        <v>9693302</v>
      </c>
      <c r="L16" s="354">
        <v>449</v>
      </c>
      <c r="M16" s="354">
        <v>10526069.1</v>
      </c>
      <c r="N16" s="354">
        <v>467</v>
      </c>
      <c r="O16" s="627">
        <v>11093392.5</v>
      </c>
      <c r="P16" s="124">
        <f>설치주체별현황!B17</f>
        <v>499</v>
      </c>
      <c r="Q16" s="123">
        <f>설치주체별현황!C17</f>
        <v>12010379.300000001</v>
      </c>
    </row>
    <row r="17" spans="1:17" ht="21.95" customHeight="1">
      <c r="A17" s="72" t="s">
        <v>812</v>
      </c>
      <c r="B17" s="125">
        <v>628</v>
      </c>
      <c r="C17" s="126">
        <v>2853813</v>
      </c>
      <c r="D17" s="121">
        <v>728</v>
      </c>
      <c r="E17" s="121">
        <v>2812990.95</v>
      </c>
      <c r="F17" s="121">
        <v>818</v>
      </c>
      <c r="G17" s="122">
        <v>3070374.98</v>
      </c>
      <c r="H17" s="121">
        <v>938</v>
      </c>
      <c r="I17" s="122">
        <v>3822108</v>
      </c>
      <c r="J17" s="121">
        <v>1090</v>
      </c>
      <c r="K17" s="122">
        <v>4915906</v>
      </c>
      <c r="L17" s="354">
        <v>1226</v>
      </c>
      <c r="M17" s="354">
        <v>5510259.7400000002</v>
      </c>
      <c r="N17" s="354">
        <v>1294</v>
      </c>
      <c r="O17" s="627">
        <v>6233219.7400000002</v>
      </c>
      <c r="P17" s="124">
        <f>설치주체별현황!B18</f>
        <v>1362</v>
      </c>
      <c r="Q17" s="123">
        <f>설치주체별현황!C18</f>
        <v>6623983.3600000003</v>
      </c>
    </row>
    <row r="18" spans="1:17" ht="21.95" customHeight="1">
      <c r="A18" s="72" t="s">
        <v>813</v>
      </c>
      <c r="B18" s="121">
        <v>262</v>
      </c>
      <c r="C18" s="121">
        <v>7030455</v>
      </c>
      <c r="D18" s="121">
        <v>278</v>
      </c>
      <c r="E18" s="121">
        <v>7140771.5999999996</v>
      </c>
      <c r="F18" s="121">
        <v>292</v>
      </c>
      <c r="G18" s="122">
        <v>7056341.5999999996</v>
      </c>
      <c r="H18" s="121">
        <v>320</v>
      </c>
      <c r="I18" s="122">
        <v>3816330</v>
      </c>
      <c r="J18" s="121">
        <v>334</v>
      </c>
      <c r="K18" s="122">
        <v>4052643</v>
      </c>
      <c r="L18" s="354">
        <v>357</v>
      </c>
      <c r="M18" s="354">
        <v>5339090.9700000007</v>
      </c>
      <c r="N18" s="354">
        <v>370</v>
      </c>
      <c r="O18" s="627">
        <v>5669577.8700000001</v>
      </c>
      <c r="P18" s="124">
        <f>설치주체별현황!B19</f>
        <v>379</v>
      </c>
      <c r="Q18" s="123">
        <f>설치주체별현황!C19</f>
        <v>6151551.3700000001</v>
      </c>
    </row>
    <row r="19" spans="1:17" ht="21.95" customHeight="1">
      <c r="A19" s="72" t="s">
        <v>814</v>
      </c>
      <c r="B19" s="121">
        <v>107</v>
      </c>
      <c r="C19" s="121">
        <v>1344314</v>
      </c>
      <c r="D19" s="121">
        <v>115</v>
      </c>
      <c r="E19" s="121">
        <v>1350726.6</v>
      </c>
      <c r="F19" s="121">
        <v>124</v>
      </c>
      <c r="G19" s="122">
        <v>1544527.6</v>
      </c>
      <c r="H19" s="121">
        <v>132</v>
      </c>
      <c r="I19" s="122">
        <v>1611632</v>
      </c>
      <c r="J19" s="121">
        <v>140</v>
      </c>
      <c r="K19" s="122">
        <v>1674536</v>
      </c>
      <c r="L19" s="354">
        <v>143</v>
      </c>
      <c r="M19" s="354">
        <v>1710269.1</v>
      </c>
      <c r="N19" s="354">
        <v>147</v>
      </c>
      <c r="O19" s="627">
        <v>1737351.1</v>
      </c>
      <c r="P19" s="124">
        <f>설치주체별현황!B20</f>
        <v>159</v>
      </c>
      <c r="Q19" s="123">
        <f>설치주체별현황!C20</f>
        <v>1783253.1</v>
      </c>
    </row>
    <row r="20" spans="1:17" ht="21.95" customHeight="1">
      <c r="A20" s="72" t="s">
        <v>815</v>
      </c>
      <c r="B20" s="121">
        <v>20</v>
      </c>
      <c r="C20" s="121">
        <v>959229</v>
      </c>
      <c r="D20" s="121">
        <v>20</v>
      </c>
      <c r="E20" s="121">
        <v>959229</v>
      </c>
      <c r="F20" s="121">
        <v>21</v>
      </c>
      <c r="G20" s="122">
        <v>959229</v>
      </c>
      <c r="H20" s="121">
        <v>21</v>
      </c>
      <c r="I20" s="122">
        <v>949312</v>
      </c>
      <c r="J20" s="121">
        <v>22</v>
      </c>
      <c r="K20" s="122">
        <v>950060</v>
      </c>
      <c r="L20" s="354">
        <v>24</v>
      </c>
      <c r="M20" s="354">
        <v>1029260</v>
      </c>
      <c r="N20" s="354">
        <v>26</v>
      </c>
      <c r="O20" s="627">
        <v>1043792</v>
      </c>
      <c r="P20" s="124">
        <f>설치주체별현황!B21</f>
        <v>26</v>
      </c>
      <c r="Q20" s="123">
        <f>설치주체별현황!C21</f>
        <v>1043792</v>
      </c>
    </row>
    <row r="21" spans="1:17" ht="21.95" customHeight="1">
      <c r="A21" s="72" t="s">
        <v>816</v>
      </c>
      <c r="B21" s="121">
        <v>220</v>
      </c>
      <c r="C21" s="121">
        <v>1863731</v>
      </c>
      <c r="D21" s="121">
        <v>231</v>
      </c>
      <c r="E21" s="121">
        <v>1853587.5</v>
      </c>
      <c r="F21" s="121">
        <v>236</v>
      </c>
      <c r="G21" s="122">
        <v>1879773.5</v>
      </c>
      <c r="H21" s="121">
        <v>244</v>
      </c>
      <c r="I21" s="122">
        <v>1975772</v>
      </c>
      <c r="J21" s="121">
        <v>249</v>
      </c>
      <c r="K21" s="122">
        <v>2119137</v>
      </c>
      <c r="L21" s="354">
        <v>251</v>
      </c>
      <c r="M21" s="354">
        <v>2166602.5</v>
      </c>
      <c r="N21" s="354">
        <v>252</v>
      </c>
      <c r="O21" s="627">
        <v>2246215.5</v>
      </c>
      <c r="P21" s="124">
        <f>설치주체별현황!B22</f>
        <v>260</v>
      </c>
      <c r="Q21" s="123">
        <f>설치주체별현황!C22</f>
        <v>2334960.5</v>
      </c>
    </row>
    <row r="22" spans="1:17" ht="21.95" customHeight="1">
      <c r="A22" s="72" t="s">
        <v>817</v>
      </c>
      <c r="B22" s="121">
        <v>18</v>
      </c>
      <c r="C22" s="121">
        <v>458268</v>
      </c>
      <c r="D22" s="121">
        <v>19</v>
      </c>
      <c r="E22" s="121">
        <v>458268</v>
      </c>
      <c r="F22" s="121">
        <v>19</v>
      </c>
      <c r="G22" s="122">
        <v>457554</v>
      </c>
      <c r="H22" s="121">
        <v>19</v>
      </c>
      <c r="I22" s="122">
        <v>457554</v>
      </c>
      <c r="J22" s="121">
        <v>21</v>
      </c>
      <c r="K22" s="122">
        <v>506909</v>
      </c>
      <c r="L22" s="354">
        <v>22</v>
      </c>
      <c r="M22" s="354">
        <v>529349</v>
      </c>
      <c r="N22" s="354">
        <v>23</v>
      </c>
      <c r="O22" s="627">
        <v>574458</v>
      </c>
      <c r="P22" s="124">
        <f>설치주체별현황!B23</f>
        <v>23</v>
      </c>
      <c r="Q22" s="123">
        <f>설치주체별현황!C23</f>
        <v>574458</v>
      </c>
    </row>
    <row r="23" spans="1:17" ht="21.95" customHeight="1">
      <c r="A23" s="72" t="s">
        <v>818</v>
      </c>
      <c r="B23" s="121">
        <v>13</v>
      </c>
      <c r="C23" s="121">
        <v>362720</v>
      </c>
      <c r="D23" s="121">
        <v>14</v>
      </c>
      <c r="E23" s="121">
        <v>539842.12</v>
      </c>
      <c r="F23" s="121">
        <v>16</v>
      </c>
      <c r="G23" s="122">
        <v>795261.12</v>
      </c>
      <c r="H23" s="121">
        <v>17</v>
      </c>
      <c r="I23" s="122">
        <v>818024</v>
      </c>
      <c r="J23" s="121">
        <v>17</v>
      </c>
      <c r="K23" s="122">
        <v>818024</v>
      </c>
      <c r="L23" s="354">
        <v>18</v>
      </c>
      <c r="M23" s="354">
        <v>839836.12</v>
      </c>
      <c r="N23" s="354">
        <v>19</v>
      </c>
      <c r="O23" s="627">
        <v>839836.12</v>
      </c>
      <c r="P23" s="124">
        <f>설치주체별현황!B24</f>
        <v>19</v>
      </c>
      <c r="Q23" s="123">
        <f>설치주체별현황!C24</f>
        <v>839836.12</v>
      </c>
    </row>
    <row r="24" spans="1:17" ht="21.95" customHeight="1">
      <c r="A24" s="72" t="s">
        <v>819</v>
      </c>
      <c r="B24" s="121">
        <v>48</v>
      </c>
      <c r="C24" s="121">
        <v>859973</v>
      </c>
      <c r="D24" s="121">
        <v>55</v>
      </c>
      <c r="E24" s="121">
        <v>880433.7</v>
      </c>
      <c r="F24" s="121">
        <v>56</v>
      </c>
      <c r="G24" s="122">
        <v>715793.7</v>
      </c>
      <c r="H24" s="121">
        <v>68</v>
      </c>
      <c r="I24" s="122">
        <v>302344</v>
      </c>
      <c r="J24" s="121">
        <v>73</v>
      </c>
      <c r="K24" s="122">
        <v>338802</v>
      </c>
      <c r="L24" s="354">
        <v>74</v>
      </c>
      <c r="M24" s="354">
        <v>474659.7</v>
      </c>
      <c r="N24" s="354">
        <v>74</v>
      </c>
      <c r="O24" s="627">
        <v>474659.7</v>
      </c>
      <c r="P24" s="124">
        <f>설치주체별현황!B25</f>
        <v>79</v>
      </c>
      <c r="Q24" s="123">
        <f>설치주체별현황!C25</f>
        <v>741507.89999999991</v>
      </c>
    </row>
    <row r="25" spans="1:17" ht="21.95" customHeight="1">
      <c r="A25" s="72" t="s">
        <v>820</v>
      </c>
      <c r="B25" s="121">
        <v>7</v>
      </c>
      <c r="C25" s="121">
        <v>1056120</v>
      </c>
      <c r="D25" s="121">
        <v>8</v>
      </c>
      <c r="E25" s="121">
        <v>1056786</v>
      </c>
      <c r="F25" s="121">
        <v>10</v>
      </c>
      <c r="G25" s="122">
        <v>1085441</v>
      </c>
      <c r="H25" s="121">
        <v>11</v>
      </c>
      <c r="I25" s="122">
        <v>1307255</v>
      </c>
      <c r="J25" s="121">
        <v>11</v>
      </c>
      <c r="K25" s="122">
        <v>1307255</v>
      </c>
      <c r="L25" s="354">
        <v>11</v>
      </c>
      <c r="M25" s="354">
        <v>1307989</v>
      </c>
      <c r="N25" s="354">
        <v>11</v>
      </c>
      <c r="O25" s="627">
        <v>1203094</v>
      </c>
      <c r="P25" s="124">
        <f>설치주체별현황!B26</f>
        <v>11</v>
      </c>
      <c r="Q25" s="123">
        <f>설치주체별현황!C26</f>
        <v>1203094</v>
      </c>
    </row>
    <row r="26" spans="1:17" ht="21.95" customHeight="1">
      <c r="A26" s="72" t="s">
        <v>821</v>
      </c>
      <c r="B26" s="121">
        <v>12</v>
      </c>
      <c r="C26" s="121">
        <v>289109</v>
      </c>
      <c r="D26" s="121">
        <v>17</v>
      </c>
      <c r="E26" s="121">
        <v>289109.09999999998</v>
      </c>
      <c r="F26" s="121">
        <v>17</v>
      </c>
      <c r="G26" s="122">
        <v>289768.09999999998</v>
      </c>
      <c r="H26" s="121">
        <v>17</v>
      </c>
      <c r="I26" s="122">
        <v>301605</v>
      </c>
      <c r="J26" s="121">
        <v>17</v>
      </c>
      <c r="K26" s="122">
        <v>322289</v>
      </c>
      <c r="L26" s="354">
        <v>17</v>
      </c>
      <c r="M26" s="354">
        <v>322289</v>
      </c>
      <c r="N26" s="354">
        <v>17</v>
      </c>
      <c r="O26" s="627">
        <v>322839</v>
      </c>
      <c r="P26" s="124">
        <f>설치주체별현황!B27</f>
        <v>17</v>
      </c>
      <c r="Q26" s="123">
        <f>설치주체별현황!C27</f>
        <v>322839</v>
      </c>
    </row>
    <row r="27" spans="1:17" ht="21.95" customHeight="1">
      <c r="A27" s="72" t="s">
        <v>822</v>
      </c>
      <c r="B27" s="121">
        <v>21</v>
      </c>
      <c r="C27" s="121">
        <v>197772</v>
      </c>
      <c r="D27" s="121">
        <v>20</v>
      </c>
      <c r="E27" s="121">
        <v>197772</v>
      </c>
      <c r="F27" s="121">
        <v>20</v>
      </c>
      <c r="G27" s="122">
        <v>202772</v>
      </c>
      <c r="H27" s="121">
        <v>21</v>
      </c>
      <c r="I27" s="122">
        <v>233664</v>
      </c>
      <c r="J27" s="121">
        <v>21</v>
      </c>
      <c r="K27" s="122">
        <v>239817</v>
      </c>
      <c r="L27" s="354">
        <v>21</v>
      </c>
      <c r="M27" s="354">
        <v>260535</v>
      </c>
      <c r="N27" s="354">
        <v>22</v>
      </c>
      <c r="O27" s="627">
        <v>272494</v>
      </c>
      <c r="P27" s="124">
        <f>설치주체별현황!B28</f>
        <v>23</v>
      </c>
      <c r="Q27" s="123">
        <f>설치주체별현황!C28</f>
        <v>282410</v>
      </c>
    </row>
    <row r="28" spans="1:17" ht="21.95" customHeight="1">
      <c r="A28" s="72" t="s">
        <v>823</v>
      </c>
      <c r="B28" s="121"/>
      <c r="C28" s="121"/>
      <c r="D28" s="121">
        <v>3</v>
      </c>
      <c r="E28" s="121">
        <v>313173</v>
      </c>
      <c r="F28" s="121">
        <v>3</v>
      </c>
      <c r="G28" s="122">
        <v>313173</v>
      </c>
      <c r="H28" s="121">
        <v>3</v>
      </c>
      <c r="I28" s="122">
        <v>313173</v>
      </c>
      <c r="J28" s="121">
        <v>3</v>
      </c>
      <c r="K28" s="122">
        <v>315669</v>
      </c>
      <c r="L28" s="354">
        <v>3</v>
      </c>
      <c r="M28" s="354">
        <v>313173</v>
      </c>
      <c r="N28" s="354">
        <v>3</v>
      </c>
      <c r="O28" s="627">
        <v>313173</v>
      </c>
      <c r="P28" s="124">
        <f>설치주체별현황!B29</f>
        <v>3</v>
      </c>
      <c r="Q28" s="123">
        <f>설치주체별현황!C29</f>
        <v>313173</v>
      </c>
    </row>
    <row r="29" spans="1:17" ht="21.95" customHeight="1" thickBot="1">
      <c r="A29" s="72" t="s">
        <v>824</v>
      </c>
      <c r="B29" s="121"/>
      <c r="C29" s="121"/>
      <c r="D29" s="121">
        <v>5</v>
      </c>
      <c r="E29" s="121">
        <v>39446</v>
      </c>
      <c r="F29" s="121">
        <v>31</v>
      </c>
      <c r="G29" s="122">
        <v>2452143.3000000003</v>
      </c>
      <c r="H29" s="121">
        <v>20</v>
      </c>
      <c r="I29" s="122">
        <v>1860376</v>
      </c>
      <c r="J29" s="121">
        <v>107</v>
      </c>
      <c r="K29" s="122">
        <v>3489869</v>
      </c>
      <c r="L29" s="354">
        <v>157</v>
      </c>
      <c r="M29" s="354">
        <v>5412665.0999999996</v>
      </c>
      <c r="N29" s="354">
        <v>226</v>
      </c>
      <c r="O29" s="627">
        <v>5083612.0999999996</v>
      </c>
      <c r="P29" s="127">
        <f>설치주체별현황!B30</f>
        <v>338</v>
      </c>
      <c r="Q29" s="128">
        <f>설치주체별현황!C30</f>
        <v>6669508.9000000004</v>
      </c>
    </row>
    <row r="30" spans="1:17" ht="15" customHeight="1">
      <c r="A30" s="1328" t="s">
        <v>3053</v>
      </c>
      <c r="B30" s="1329"/>
      <c r="C30" s="1329"/>
      <c r="D30" s="1329"/>
      <c r="E30" s="1329"/>
      <c r="F30" s="1329"/>
      <c r="G30" s="1329"/>
      <c r="H30" s="1329"/>
      <c r="I30" s="1329"/>
      <c r="J30" s="1329"/>
      <c r="K30" s="1329"/>
    </row>
    <row r="31" spans="1:17" ht="15" customHeight="1">
      <c r="A31" s="74"/>
    </row>
    <row r="32" spans="1:17" ht="15" customHeight="1">
      <c r="A32" s="74"/>
      <c r="H32" s="75"/>
      <c r="I32" s="75"/>
    </row>
    <row r="34" spans="4:4" ht="15" customHeight="1">
      <c r="D34" s="74"/>
    </row>
  </sheetData>
  <mergeCells count="10">
    <mergeCell ref="P2:Q2"/>
    <mergeCell ref="L2:M2"/>
    <mergeCell ref="J2:K2"/>
    <mergeCell ref="A30:K30"/>
    <mergeCell ref="A2:A3"/>
    <mergeCell ref="B2:C2"/>
    <mergeCell ref="D2:E2"/>
    <mergeCell ref="F2:G2"/>
    <mergeCell ref="H2:I2"/>
    <mergeCell ref="N2:O2"/>
  </mergeCells>
  <phoneticPr fontId="2" type="noConversion"/>
  <printOptions horizontalCentered="1"/>
  <pageMargins left="0.78740157480314965" right="0.78740157480314965" top="1.1023622047244095" bottom="0.78740157480314965" header="0.6692913385826772" footer="0.51181102362204722"/>
  <pageSetup paperSize="9" scale="72" orientation="landscape" r:id="rId1"/>
  <headerFooter alignWithMargins="0">
    <oddHeader>&amp;C&amp;14&amp;"돋움,굵게"제 2장 연도별 현황</oddHeader>
  </headerFooter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O31"/>
  <sheetViews>
    <sheetView view="pageBreakPreview" zoomScale="110" zoomScaleNormal="100" zoomScaleSheetLayoutView="110" workbookViewId="0">
      <selection activeCell="E13" sqref="E13"/>
    </sheetView>
  </sheetViews>
  <sheetFormatPr defaultRowHeight="13.5"/>
  <cols>
    <col min="1" max="1" width="16.21875" style="76" customWidth="1"/>
    <col min="2" max="2" width="8.6640625" style="76" customWidth="1"/>
    <col min="3" max="3" width="10" style="191" customWidth="1"/>
    <col min="4" max="4" width="8.6640625" style="76" customWidth="1"/>
    <col min="5" max="5" width="10.109375" style="76" customWidth="1"/>
    <col min="6" max="6" width="8.6640625" style="76" customWidth="1"/>
    <col min="7" max="7" width="9.44140625" style="191" customWidth="1"/>
    <col min="8" max="8" width="8.6640625" style="76" customWidth="1"/>
    <col min="9" max="9" width="8.44140625" style="191" customWidth="1"/>
    <col min="10" max="10" width="8.6640625" style="76" customWidth="1"/>
    <col min="11" max="11" width="9.44140625" style="191" customWidth="1"/>
    <col min="12" max="12" width="18.5546875" style="76" customWidth="1"/>
    <col min="13" max="256" width="8.88671875" style="76"/>
    <col min="257" max="257" width="16.21875" style="76" customWidth="1"/>
    <col min="258" max="263" width="9.44140625" style="76" customWidth="1"/>
    <col min="264" max="266" width="8.44140625" style="76" customWidth="1"/>
    <col min="267" max="267" width="9.44140625" style="76" customWidth="1"/>
    <col min="268" max="268" width="16.5546875" style="76" customWidth="1"/>
    <col min="269" max="512" width="8.88671875" style="76"/>
    <col min="513" max="513" width="16.21875" style="76" customWidth="1"/>
    <col min="514" max="519" width="9.44140625" style="76" customWidth="1"/>
    <col min="520" max="522" width="8.44140625" style="76" customWidth="1"/>
    <col min="523" max="523" width="9.44140625" style="76" customWidth="1"/>
    <col min="524" max="524" width="16.5546875" style="76" customWidth="1"/>
    <col min="525" max="768" width="8.88671875" style="76"/>
    <col min="769" max="769" width="16.21875" style="76" customWidth="1"/>
    <col min="770" max="775" width="9.44140625" style="76" customWidth="1"/>
    <col min="776" max="778" width="8.44140625" style="76" customWidth="1"/>
    <col min="779" max="779" width="9.44140625" style="76" customWidth="1"/>
    <col min="780" max="780" width="16.5546875" style="76" customWidth="1"/>
    <col min="781" max="1024" width="8.88671875" style="76"/>
    <col min="1025" max="1025" width="16.21875" style="76" customWidth="1"/>
    <col min="1026" max="1031" width="9.44140625" style="76" customWidth="1"/>
    <col min="1032" max="1034" width="8.44140625" style="76" customWidth="1"/>
    <col min="1035" max="1035" width="9.44140625" style="76" customWidth="1"/>
    <col min="1036" max="1036" width="16.5546875" style="76" customWidth="1"/>
    <col min="1037" max="1280" width="8.88671875" style="76"/>
    <col min="1281" max="1281" width="16.21875" style="76" customWidth="1"/>
    <col min="1282" max="1287" width="9.44140625" style="76" customWidth="1"/>
    <col min="1288" max="1290" width="8.44140625" style="76" customWidth="1"/>
    <col min="1291" max="1291" width="9.44140625" style="76" customWidth="1"/>
    <col min="1292" max="1292" width="16.5546875" style="76" customWidth="1"/>
    <col min="1293" max="1536" width="8.88671875" style="76"/>
    <col min="1537" max="1537" width="16.21875" style="76" customWidth="1"/>
    <col min="1538" max="1543" width="9.44140625" style="76" customWidth="1"/>
    <col min="1544" max="1546" width="8.44140625" style="76" customWidth="1"/>
    <col min="1547" max="1547" width="9.44140625" style="76" customWidth="1"/>
    <col min="1548" max="1548" width="16.5546875" style="76" customWidth="1"/>
    <col min="1549" max="1792" width="8.88671875" style="76"/>
    <col min="1793" max="1793" width="16.21875" style="76" customWidth="1"/>
    <col min="1794" max="1799" width="9.44140625" style="76" customWidth="1"/>
    <col min="1800" max="1802" width="8.44140625" style="76" customWidth="1"/>
    <col min="1803" max="1803" width="9.44140625" style="76" customWidth="1"/>
    <col min="1804" max="1804" width="16.5546875" style="76" customWidth="1"/>
    <col min="1805" max="2048" width="8.88671875" style="76"/>
    <col min="2049" max="2049" width="16.21875" style="76" customWidth="1"/>
    <col min="2050" max="2055" width="9.44140625" style="76" customWidth="1"/>
    <col min="2056" max="2058" width="8.44140625" style="76" customWidth="1"/>
    <col min="2059" max="2059" width="9.44140625" style="76" customWidth="1"/>
    <col min="2060" max="2060" width="16.5546875" style="76" customWidth="1"/>
    <col min="2061" max="2304" width="8.88671875" style="76"/>
    <col min="2305" max="2305" width="16.21875" style="76" customWidth="1"/>
    <col min="2306" max="2311" width="9.44140625" style="76" customWidth="1"/>
    <col min="2312" max="2314" width="8.44140625" style="76" customWidth="1"/>
    <col min="2315" max="2315" width="9.44140625" style="76" customWidth="1"/>
    <col min="2316" max="2316" width="16.5546875" style="76" customWidth="1"/>
    <col min="2317" max="2560" width="8.88671875" style="76"/>
    <col min="2561" max="2561" width="16.21875" style="76" customWidth="1"/>
    <col min="2562" max="2567" width="9.44140625" style="76" customWidth="1"/>
    <col min="2568" max="2570" width="8.44140625" style="76" customWidth="1"/>
    <col min="2571" max="2571" width="9.44140625" style="76" customWidth="1"/>
    <col min="2572" max="2572" width="16.5546875" style="76" customWidth="1"/>
    <col min="2573" max="2816" width="8.88671875" style="76"/>
    <col min="2817" max="2817" width="16.21875" style="76" customWidth="1"/>
    <col min="2818" max="2823" width="9.44140625" style="76" customWidth="1"/>
    <col min="2824" max="2826" width="8.44140625" style="76" customWidth="1"/>
    <col min="2827" max="2827" width="9.44140625" style="76" customWidth="1"/>
    <col min="2828" max="2828" width="16.5546875" style="76" customWidth="1"/>
    <col min="2829" max="3072" width="8.88671875" style="76"/>
    <col min="3073" max="3073" width="16.21875" style="76" customWidth="1"/>
    <col min="3074" max="3079" width="9.44140625" style="76" customWidth="1"/>
    <col min="3080" max="3082" width="8.44140625" style="76" customWidth="1"/>
    <col min="3083" max="3083" width="9.44140625" style="76" customWidth="1"/>
    <col min="3084" max="3084" width="16.5546875" style="76" customWidth="1"/>
    <col min="3085" max="3328" width="8.88671875" style="76"/>
    <col min="3329" max="3329" width="16.21875" style="76" customWidth="1"/>
    <col min="3330" max="3335" width="9.44140625" style="76" customWidth="1"/>
    <col min="3336" max="3338" width="8.44140625" style="76" customWidth="1"/>
    <col min="3339" max="3339" width="9.44140625" style="76" customWidth="1"/>
    <col min="3340" max="3340" width="16.5546875" style="76" customWidth="1"/>
    <col min="3341" max="3584" width="8.88671875" style="76"/>
    <col min="3585" max="3585" width="16.21875" style="76" customWidth="1"/>
    <col min="3586" max="3591" width="9.44140625" style="76" customWidth="1"/>
    <col min="3592" max="3594" width="8.44140625" style="76" customWidth="1"/>
    <col min="3595" max="3595" width="9.44140625" style="76" customWidth="1"/>
    <col min="3596" max="3596" width="16.5546875" style="76" customWidth="1"/>
    <col min="3597" max="3840" width="8.88671875" style="76"/>
    <col min="3841" max="3841" width="16.21875" style="76" customWidth="1"/>
    <col min="3842" max="3847" width="9.44140625" style="76" customWidth="1"/>
    <col min="3848" max="3850" width="8.44140625" style="76" customWidth="1"/>
    <col min="3851" max="3851" width="9.44140625" style="76" customWidth="1"/>
    <col min="3852" max="3852" width="16.5546875" style="76" customWidth="1"/>
    <col min="3853" max="4096" width="8.88671875" style="76"/>
    <col min="4097" max="4097" width="16.21875" style="76" customWidth="1"/>
    <col min="4098" max="4103" width="9.44140625" style="76" customWidth="1"/>
    <col min="4104" max="4106" width="8.44140625" style="76" customWidth="1"/>
    <col min="4107" max="4107" width="9.44140625" style="76" customWidth="1"/>
    <col min="4108" max="4108" width="16.5546875" style="76" customWidth="1"/>
    <col min="4109" max="4352" width="8.88671875" style="76"/>
    <col min="4353" max="4353" width="16.21875" style="76" customWidth="1"/>
    <col min="4354" max="4359" width="9.44140625" style="76" customWidth="1"/>
    <col min="4360" max="4362" width="8.44140625" style="76" customWidth="1"/>
    <col min="4363" max="4363" width="9.44140625" style="76" customWidth="1"/>
    <col min="4364" max="4364" width="16.5546875" style="76" customWidth="1"/>
    <col min="4365" max="4608" width="8.88671875" style="76"/>
    <col min="4609" max="4609" width="16.21875" style="76" customWidth="1"/>
    <col min="4610" max="4615" width="9.44140625" style="76" customWidth="1"/>
    <col min="4616" max="4618" width="8.44140625" style="76" customWidth="1"/>
    <col min="4619" max="4619" width="9.44140625" style="76" customWidth="1"/>
    <col min="4620" max="4620" width="16.5546875" style="76" customWidth="1"/>
    <col min="4621" max="4864" width="8.88671875" style="76"/>
    <col min="4865" max="4865" width="16.21875" style="76" customWidth="1"/>
    <col min="4866" max="4871" width="9.44140625" style="76" customWidth="1"/>
    <col min="4872" max="4874" width="8.44140625" style="76" customWidth="1"/>
    <col min="4875" max="4875" width="9.44140625" style="76" customWidth="1"/>
    <col min="4876" max="4876" width="16.5546875" style="76" customWidth="1"/>
    <col min="4877" max="5120" width="8.88671875" style="76"/>
    <col min="5121" max="5121" width="16.21875" style="76" customWidth="1"/>
    <col min="5122" max="5127" width="9.44140625" style="76" customWidth="1"/>
    <col min="5128" max="5130" width="8.44140625" style="76" customWidth="1"/>
    <col min="5131" max="5131" width="9.44140625" style="76" customWidth="1"/>
    <col min="5132" max="5132" width="16.5546875" style="76" customWidth="1"/>
    <col min="5133" max="5376" width="8.88671875" style="76"/>
    <col min="5377" max="5377" width="16.21875" style="76" customWidth="1"/>
    <col min="5378" max="5383" width="9.44140625" style="76" customWidth="1"/>
    <col min="5384" max="5386" width="8.44140625" style="76" customWidth="1"/>
    <col min="5387" max="5387" width="9.44140625" style="76" customWidth="1"/>
    <col min="5388" max="5388" width="16.5546875" style="76" customWidth="1"/>
    <col min="5389" max="5632" width="8.88671875" style="76"/>
    <col min="5633" max="5633" width="16.21875" style="76" customWidth="1"/>
    <col min="5634" max="5639" width="9.44140625" style="76" customWidth="1"/>
    <col min="5640" max="5642" width="8.44140625" style="76" customWidth="1"/>
    <col min="5643" max="5643" width="9.44140625" style="76" customWidth="1"/>
    <col min="5644" max="5644" width="16.5546875" style="76" customWidth="1"/>
    <col min="5645" max="5888" width="8.88671875" style="76"/>
    <col min="5889" max="5889" width="16.21875" style="76" customWidth="1"/>
    <col min="5890" max="5895" width="9.44140625" style="76" customWidth="1"/>
    <col min="5896" max="5898" width="8.44140625" style="76" customWidth="1"/>
    <col min="5899" max="5899" width="9.44140625" style="76" customWidth="1"/>
    <col min="5900" max="5900" width="16.5546875" style="76" customWidth="1"/>
    <col min="5901" max="6144" width="8.88671875" style="76"/>
    <col min="6145" max="6145" width="16.21875" style="76" customWidth="1"/>
    <col min="6146" max="6151" width="9.44140625" style="76" customWidth="1"/>
    <col min="6152" max="6154" width="8.44140625" style="76" customWidth="1"/>
    <col min="6155" max="6155" width="9.44140625" style="76" customWidth="1"/>
    <col min="6156" max="6156" width="16.5546875" style="76" customWidth="1"/>
    <col min="6157" max="6400" width="8.88671875" style="76"/>
    <col min="6401" max="6401" width="16.21875" style="76" customWidth="1"/>
    <col min="6402" max="6407" width="9.44140625" style="76" customWidth="1"/>
    <col min="6408" max="6410" width="8.44140625" style="76" customWidth="1"/>
    <col min="6411" max="6411" width="9.44140625" style="76" customWidth="1"/>
    <col min="6412" max="6412" width="16.5546875" style="76" customWidth="1"/>
    <col min="6413" max="6656" width="8.88671875" style="76"/>
    <col min="6657" max="6657" width="16.21875" style="76" customWidth="1"/>
    <col min="6658" max="6663" width="9.44140625" style="76" customWidth="1"/>
    <col min="6664" max="6666" width="8.44140625" style="76" customWidth="1"/>
    <col min="6667" max="6667" width="9.44140625" style="76" customWidth="1"/>
    <col min="6668" max="6668" width="16.5546875" style="76" customWidth="1"/>
    <col min="6669" max="6912" width="8.88671875" style="76"/>
    <col min="6913" max="6913" width="16.21875" style="76" customWidth="1"/>
    <col min="6914" max="6919" width="9.44140625" style="76" customWidth="1"/>
    <col min="6920" max="6922" width="8.44140625" style="76" customWidth="1"/>
    <col min="6923" max="6923" width="9.44140625" style="76" customWidth="1"/>
    <col min="6924" max="6924" width="16.5546875" style="76" customWidth="1"/>
    <col min="6925" max="7168" width="8.88671875" style="76"/>
    <col min="7169" max="7169" width="16.21875" style="76" customWidth="1"/>
    <col min="7170" max="7175" width="9.44140625" style="76" customWidth="1"/>
    <col min="7176" max="7178" width="8.44140625" style="76" customWidth="1"/>
    <col min="7179" max="7179" width="9.44140625" style="76" customWidth="1"/>
    <col min="7180" max="7180" width="16.5546875" style="76" customWidth="1"/>
    <col min="7181" max="7424" width="8.88671875" style="76"/>
    <col min="7425" max="7425" width="16.21875" style="76" customWidth="1"/>
    <col min="7426" max="7431" width="9.44140625" style="76" customWidth="1"/>
    <col min="7432" max="7434" width="8.44140625" style="76" customWidth="1"/>
    <col min="7435" max="7435" width="9.44140625" style="76" customWidth="1"/>
    <col min="7436" max="7436" width="16.5546875" style="76" customWidth="1"/>
    <col min="7437" max="7680" width="8.88671875" style="76"/>
    <col min="7681" max="7681" width="16.21875" style="76" customWidth="1"/>
    <col min="7682" max="7687" width="9.44140625" style="76" customWidth="1"/>
    <col min="7688" max="7690" width="8.44140625" style="76" customWidth="1"/>
    <col min="7691" max="7691" width="9.44140625" style="76" customWidth="1"/>
    <col min="7692" max="7692" width="16.5546875" style="76" customWidth="1"/>
    <col min="7693" max="7936" width="8.88671875" style="76"/>
    <col min="7937" max="7937" width="16.21875" style="76" customWidth="1"/>
    <col min="7938" max="7943" width="9.44140625" style="76" customWidth="1"/>
    <col min="7944" max="7946" width="8.44140625" style="76" customWidth="1"/>
    <col min="7947" max="7947" width="9.44140625" style="76" customWidth="1"/>
    <col min="7948" max="7948" width="16.5546875" style="76" customWidth="1"/>
    <col min="7949" max="8192" width="8.88671875" style="76"/>
    <col min="8193" max="8193" width="16.21875" style="76" customWidth="1"/>
    <col min="8194" max="8199" width="9.44140625" style="76" customWidth="1"/>
    <col min="8200" max="8202" width="8.44140625" style="76" customWidth="1"/>
    <col min="8203" max="8203" width="9.44140625" style="76" customWidth="1"/>
    <col min="8204" max="8204" width="16.5546875" style="76" customWidth="1"/>
    <col min="8205" max="8448" width="8.88671875" style="76"/>
    <col min="8449" max="8449" width="16.21875" style="76" customWidth="1"/>
    <col min="8450" max="8455" width="9.44140625" style="76" customWidth="1"/>
    <col min="8456" max="8458" width="8.44140625" style="76" customWidth="1"/>
    <col min="8459" max="8459" width="9.44140625" style="76" customWidth="1"/>
    <col min="8460" max="8460" width="16.5546875" style="76" customWidth="1"/>
    <col min="8461" max="8704" width="8.88671875" style="76"/>
    <col min="8705" max="8705" width="16.21875" style="76" customWidth="1"/>
    <col min="8706" max="8711" width="9.44140625" style="76" customWidth="1"/>
    <col min="8712" max="8714" width="8.44140625" style="76" customWidth="1"/>
    <col min="8715" max="8715" width="9.44140625" style="76" customWidth="1"/>
    <col min="8716" max="8716" width="16.5546875" style="76" customWidth="1"/>
    <col min="8717" max="8960" width="8.88671875" style="76"/>
    <col min="8961" max="8961" width="16.21875" style="76" customWidth="1"/>
    <col min="8962" max="8967" width="9.44140625" style="76" customWidth="1"/>
    <col min="8968" max="8970" width="8.44140625" style="76" customWidth="1"/>
    <col min="8971" max="8971" width="9.44140625" style="76" customWidth="1"/>
    <col min="8972" max="8972" width="16.5546875" style="76" customWidth="1"/>
    <col min="8973" max="9216" width="8.88671875" style="76"/>
    <col min="9217" max="9217" width="16.21875" style="76" customWidth="1"/>
    <col min="9218" max="9223" width="9.44140625" style="76" customWidth="1"/>
    <col min="9224" max="9226" width="8.44140625" style="76" customWidth="1"/>
    <col min="9227" max="9227" width="9.44140625" style="76" customWidth="1"/>
    <col min="9228" max="9228" width="16.5546875" style="76" customWidth="1"/>
    <col min="9229" max="9472" width="8.88671875" style="76"/>
    <col min="9473" max="9473" width="16.21875" style="76" customWidth="1"/>
    <col min="9474" max="9479" width="9.44140625" style="76" customWidth="1"/>
    <col min="9480" max="9482" width="8.44140625" style="76" customWidth="1"/>
    <col min="9483" max="9483" width="9.44140625" style="76" customWidth="1"/>
    <col min="9484" max="9484" width="16.5546875" style="76" customWidth="1"/>
    <col min="9485" max="9728" width="8.88671875" style="76"/>
    <col min="9729" max="9729" width="16.21875" style="76" customWidth="1"/>
    <col min="9730" max="9735" width="9.44140625" style="76" customWidth="1"/>
    <col min="9736" max="9738" width="8.44140625" style="76" customWidth="1"/>
    <col min="9739" max="9739" width="9.44140625" style="76" customWidth="1"/>
    <col min="9740" max="9740" width="16.5546875" style="76" customWidth="1"/>
    <col min="9741" max="9984" width="8.88671875" style="76"/>
    <col min="9985" max="9985" width="16.21875" style="76" customWidth="1"/>
    <col min="9986" max="9991" width="9.44140625" style="76" customWidth="1"/>
    <col min="9992" max="9994" width="8.44140625" style="76" customWidth="1"/>
    <col min="9995" max="9995" width="9.44140625" style="76" customWidth="1"/>
    <col min="9996" max="9996" width="16.5546875" style="76" customWidth="1"/>
    <col min="9997" max="10240" width="8.88671875" style="76"/>
    <col min="10241" max="10241" width="16.21875" style="76" customWidth="1"/>
    <col min="10242" max="10247" width="9.44140625" style="76" customWidth="1"/>
    <col min="10248" max="10250" width="8.44140625" style="76" customWidth="1"/>
    <col min="10251" max="10251" width="9.44140625" style="76" customWidth="1"/>
    <col min="10252" max="10252" width="16.5546875" style="76" customWidth="1"/>
    <col min="10253" max="10496" width="8.88671875" style="76"/>
    <col min="10497" max="10497" width="16.21875" style="76" customWidth="1"/>
    <col min="10498" max="10503" width="9.44140625" style="76" customWidth="1"/>
    <col min="10504" max="10506" width="8.44140625" style="76" customWidth="1"/>
    <col min="10507" max="10507" width="9.44140625" style="76" customWidth="1"/>
    <col min="10508" max="10508" width="16.5546875" style="76" customWidth="1"/>
    <col min="10509" max="10752" width="8.88671875" style="76"/>
    <col min="10753" max="10753" width="16.21875" style="76" customWidth="1"/>
    <col min="10754" max="10759" width="9.44140625" style="76" customWidth="1"/>
    <col min="10760" max="10762" width="8.44140625" style="76" customWidth="1"/>
    <col min="10763" max="10763" width="9.44140625" style="76" customWidth="1"/>
    <col min="10764" max="10764" width="16.5546875" style="76" customWidth="1"/>
    <col min="10765" max="11008" width="8.88671875" style="76"/>
    <col min="11009" max="11009" width="16.21875" style="76" customWidth="1"/>
    <col min="11010" max="11015" width="9.44140625" style="76" customWidth="1"/>
    <col min="11016" max="11018" width="8.44140625" style="76" customWidth="1"/>
    <col min="11019" max="11019" width="9.44140625" style="76" customWidth="1"/>
    <col min="11020" max="11020" width="16.5546875" style="76" customWidth="1"/>
    <col min="11021" max="11264" width="8.88671875" style="76"/>
    <col min="11265" max="11265" width="16.21875" style="76" customWidth="1"/>
    <col min="11266" max="11271" width="9.44140625" style="76" customWidth="1"/>
    <col min="11272" max="11274" width="8.44140625" style="76" customWidth="1"/>
    <col min="11275" max="11275" width="9.44140625" style="76" customWidth="1"/>
    <col min="11276" max="11276" width="16.5546875" style="76" customWidth="1"/>
    <col min="11277" max="11520" width="8.88671875" style="76"/>
    <col min="11521" max="11521" width="16.21875" style="76" customWidth="1"/>
    <col min="11522" max="11527" width="9.44140625" style="76" customWidth="1"/>
    <col min="11528" max="11530" width="8.44140625" style="76" customWidth="1"/>
    <col min="11531" max="11531" width="9.44140625" style="76" customWidth="1"/>
    <col min="11532" max="11532" width="16.5546875" style="76" customWidth="1"/>
    <col min="11533" max="11776" width="8.88671875" style="76"/>
    <col min="11777" max="11777" width="16.21875" style="76" customWidth="1"/>
    <col min="11778" max="11783" width="9.44140625" style="76" customWidth="1"/>
    <col min="11784" max="11786" width="8.44140625" style="76" customWidth="1"/>
    <col min="11787" max="11787" width="9.44140625" style="76" customWidth="1"/>
    <col min="11788" max="11788" width="16.5546875" style="76" customWidth="1"/>
    <col min="11789" max="12032" width="8.88671875" style="76"/>
    <col min="12033" max="12033" width="16.21875" style="76" customWidth="1"/>
    <col min="12034" max="12039" width="9.44140625" style="76" customWidth="1"/>
    <col min="12040" max="12042" width="8.44140625" style="76" customWidth="1"/>
    <col min="12043" max="12043" width="9.44140625" style="76" customWidth="1"/>
    <col min="12044" max="12044" width="16.5546875" style="76" customWidth="1"/>
    <col min="12045" max="12288" width="8.88671875" style="76"/>
    <col min="12289" max="12289" width="16.21875" style="76" customWidth="1"/>
    <col min="12290" max="12295" width="9.44140625" style="76" customWidth="1"/>
    <col min="12296" max="12298" width="8.44140625" style="76" customWidth="1"/>
    <col min="12299" max="12299" width="9.44140625" style="76" customWidth="1"/>
    <col min="12300" max="12300" width="16.5546875" style="76" customWidth="1"/>
    <col min="12301" max="12544" width="8.88671875" style="76"/>
    <col min="12545" max="12545" width="16.21875" style="76" customWidth="1"/>
    <col min="12546" max="12551" width="9.44140625" style="76" customWidth="1"/>
    <col min="12552" max="12554" width="8.44140625" style="76" customWidth="1"/>
    <col min="12555" max="12555" width="9.44140625" style="76" customWidth="1"/>
    <col min="12556" max="12556" width="16.5546875" style="76" customWidth="1"/>
    <col min="12557" max="12800" width="8.88671875" style="76"/>
    <col min="12801" max="12801" width="16.21875" style="76" customWidth="1"/>
    <col min="12802" max="12807" width="9.44140625" style="76" customWidth="1"/>
    <col min="12808" max="12810" width="8.44140625" style="76" customWidth="1"/>
    <col min="12811" max="12811" width="9.44140625" style="76" customWidth="1"/>
    <col min="12812" max="12812" width="16.5546875" style="76" customWidth="1"/>
    <col min="12813" max="13056" width="8.88671875" style="76"/>
    <col min="13057" max="13057" width="16.21875" style="76" customWidth="1"/>
    <col min="13058" max="13063" width="9.44140625" style="76" customWidth="1"/>
    <col min="13064" max="13066" width="8.44140625" style="76" customWidth="1"/>
    <col min="13067" max="13067" width="9.44140625" style="76" customWidth="1"/>
    <col min="13068" max="13068" width="16.5546875" style="76" customWidth="1"/>
    <col min="13069" max="13312" width="8.88671875" style="76"/>
    <col min="13313" max="13313" width="16.21875" style="76" customWidth="1"/>
    <col min="13314" max="13319" width="9.44140625" style="76" customWidth="1"/>
    <col min="13320" max="13322" width="8.44140625" style="76" customWidth="1"/>
    <col min="13323" max="13323" width="9.44140625" style="76" customWidth="1"/>
    <col min="13324" max="13324" width="16.5546875" style="76" customWidth="1"/>
    <col min="13325" max="13568" width="8.88671875" style="76"/>
    <col min="13569" max="13569" width="16.21875" style="76" customWidth="1"/>
    <col min="13570" max="13575" width="9.44140625" style="76" customWidth="1"/>
    <col min="13576" max="13578" width="8.44140625" style="76" customWidth="1"/>
    <col min="13579" max="13579" width="9.44140625" style="76" customWidth="1"/>
    <col min="13580" max="13580" width="16.5546875" style="76" customWidth="1"/>
    <col min="13581" max="13824" width="8.88671875" style="76"/>
    <col min="13825" max="13825" width="16.21875" style="76" customWidth="1"/>
    <col min="13826" max="13831" width="9.44140625" style="76" customWidth="1"/>
    <col min="13832" max="13834" width="8.44140625" style="76" customWidth="1"/>
    <col min="13835" max="13835" width="9.44140625" style="76" customWidth="1"/>
    <col min="13836" max="13836" width="16.5546875" style="76" customWidth="1"/>
    <col min="13837" max="14080" width="8.88671875" style="76"/>
    <col min="14081" max="14081" width="16.21875" style="76" customWidth="1"/>
    <col min="14082" max="14087" width="9.44140625" style="76" customWidth="1"/>
    <col min="14088" max="14090" width="8.44140625" style="76" customWidth="1"/>
    <col min="14091" max="14091" width="9.44140625" style="76" customWidth="1"/>
    <col min="14092" max="14092" width="16.5546875" style="76" customWidth="1"/>
    <col min="14093" max="14336" width="8.88671875" style="76"/>
    <col min="14337" max="14337" width="16.21875" style="76" customWidth="1"/>
    <col min="14338" max="14343" width="9.44140625" style="76" customWidth="1"/>
    <col min="14344" max="14346" width="8.44140625" style="76" customWidth="1"/>
    <col min="14347" max="14347" width="9.44140625" style="76" customWidth="1"/>
    <col min="14348" max="14348" width="16.5546875" style="76" customWidth="1"/>
    <col min="14349" max="14592" width="8.88671875" style="76"/>
    <col min="14593" max="14593" width="16.21875" style="76" customWidth="1"/>
    <col min="14594" max="14599" width="9.44140625" style="76" customWidth="1"/>
    <col min="14600" max="14602" width="8.44140625" style="76" customWidth="1"/>
    <col min="14603" max="14603" width="9.44140625" style="76" customWidth="1"/>
    <col min="14604" max="14604" width="16.5546875" style="76" customWidth="1"/>
    <col min="14605" max="14848" width="8.88671875" style="76"/>
    <col min="14849" max="14849" width="16.21875" style="76" customWidth="1"/>
    <col min="14850" max="14855" width="9.44140625" style="76" customWidth="1"/>
    <col min="14856" max="14858" width="8.44140625" style="76" customWidth="1"/>
    <col min="14859" max="14859" width="9.44140625" style="76" customWidth="1"/>
    <col min="14860" max="14860" width="16.5546875" style="76" customWidth="1"/>
    <col min="14861" max="15104" width="8.88671875" style="76"/>
    <col min="15105" max="15105" width="16.21875" style="76" customWidth="1"/>
    <col min="15106" max="15111" width="9.44140625" style="76" customWidth="1"/>
    <col min="15112" max="15114" width="8.44140625" style="76" customWidth="1"/>
    <col min="15115" max="15115" width="9.44140625" style="76" customWidth="1"/>
    <col min="15116" max="15116" width="16.5546875" style="76" customWidth="1"/>
    <col min="15117" max="15360" width="8.88671875" style="76"/>
    <col min="15361" max="15361" width="16.21875" style="76" customWidth="1"/>
    <col min="15362" max="15367" width="9.44140625" style="76" customWidth="1"/>
    <col min="15368" max="15370" width="8.44140625" style="76" customWidth="1"/>
    <col min="15371" max="15371" width="9.44140625" style="76" customWidth="1"/>
    <col min="15372" max="15372" width="16.5546875" style="76" customWidth="1"/>
    <col min="15373" max="15616" width="8.88671875" style="76"/>
    <col min="15617" max="15617" width="16.21875" style="76" customWidth="1"/>
    <col min="15618" max="15623" width="9.44140625" style="76" customWidth="1"/>
    <col min="15624" max="15626" width="8.44140625" style="76" customWidth="1"/>
    <col min="15627" max="15627" width="9.44140625" style="76" customWidth="1"/>
    <col min="15628" max="15628" width="16.5546875" style="76" customWidth="1"/>
    <col min="15629" max="15872" width="8.88671875" style="76"/>
    <col min="15873" max="15873" width="16.21875" style="76" customWidth="1"/>
    <col min="15874" max="15879" width="9.44140625" style="76" customWidth="1"/>
    <col min="15880" max="15882" width="8.44140625" style="76" customWidth="1"/>
    <col min="15883" max="15883" width="9.44140625" style="76" customWidth="1"/>
    <col min="15884" max="15884" width="16.5546875" style="76" customWidth="1"/>
    <col min="15885" max="16128" width="8.88671875" style="76"/>
    <col min="16129" max="16129" width="16.21875" style="76" customWidth="1"/>
    <col min="16130" max="16135" width="9.44140625" style="76" customWidth="1"/>
    <col min="16136" max="16138" width="8.44140625" style="76" customWidth="1"/>
    <col min="16139" max="16139" width="9.44140625" style="76" customWidth="1"/>
    <col min="16140" max="16140" width="16.5546875" style="76" customWidth="1"/>
    <col min="16141" max="16384" width="8.88671875" style="76"/>
  </cols>
  <sheetData>
    <row r="1" spans="1:14">
      <c r="A1" s="1334" t="s">
        <v>879</v>
      </c>
      <c r="B1" s="1334"/>
      <c r="C1" s="1334"/>
      <c r="D1" s="1334"/>
      <c r="E1" s="1334"/>
      <c r="G1" s="192"/>
      <c r="I1" s="192"/>
      <c r="K1" s="192"/>
    </row>
    <row r="2" spans="1:14" ht="10.15" customHeight="1" thickBot="1">
      <c r="C2" s="192"/>
      <c r="G2" s="192"/>
      <c r="I2" s="192"/>
      <c r="K2" s="192"/>
    </row>
    <row r="3" spans="1:14" ht="19.899999999999999" customHeight="1">
      <c r="A3" s="1340" t="s">
        <v>825</v>
      </c>
      <c r="B3" s="1341" t="s">
        <v>826</v>
      </c>
      <c r="C3" s="1342"/>
      <c r="D3" s="1343" t="s">
        <v>827</v>
      </c>
      <c r="E3" s="1344"/>
      <c r="F3" s="1344" t="s">
        <v>828</v>
      </c>
      <c r="G3" s="1344"/>
      <c r="H3" s="1344" t="s">
        <v>829</v>
      </c>
      <c r="I3" s="1344"/>
      <c r="J3" s="1344" t="s">
        <v>830</v>
      </c>
      <c r="K3" s="1344"/>
      <c r="L3" s="1335" t="s">
        <v>831</v>
      </c>
      <c r="M3" s="1337"/>
      <c r="N3" s="1337"/>
    </row>
    <row r="4" spans="1:14" ht="19.899999999999999" customHeight="1">
      <c r="A4" s="1340"/>
      <c r="B4" s="85" t="s">
        <v>832</v>
      </c>
      <c r="C4" s="193" t="s">
        <v>833</v>
      </c>
      <c r="D4" s="87" t="s">
        <v>832</v>
      </c>
      <c r="E4" s="88" t="s">
        <v>833</v>
      </c>
      <c r="F4" s="88" t="s">
        <v>832</v>
      </c>
      <c r="G4" s="195" t="s">
        <v>833</v>
      </c>
      <c r="H4" s="195" t="s">
        <v>832</v>
      </c>
      <c r="I4" s="195" t="s">
        <v>833</v>
      </c>
      <c r="J4" s="195" t="s">
        <v>832</v>
      </c>
      <c r="K4" s="195" t="s">
        <v>833</v>
      </c>
      <c r="L4" s="1336"/>
      <c r="M4" s="77"/>
      <c r="N4" s="77"/>
    </row>
    <row r="5" spans="1:14" ht="19.899999999999999" customHeight="1">
      <c r="A5" s="89" t="s">
        <v>834</v>
      </c>
      <c r="B5" s="90">
        <f>시도별현황!B3</f>
        <v>24303</v>
      </c>
      <c r="C5" s="194">
        <f>시도별현황!C3</f>
        <v>163932737.06000003</v>
      </c>
      <c r="D5" s="91">
        <f t="shared" ref="D5:K5" si="0">SUM(D6:D14,D18:D30)</f>
        <v>24253</v>
      </c>
      <c r="E5" s="91">
        <f t="shared" si="0"/>
        <v>161298075.06000003</v>
      </c>
      <c r="F5" s="92">
        <f t="shared" si="0"/>
        <v>20</v>
      </c>
      <c r="G5" s="196">
        <f t="shared" si="0"/>
        <v>1484530</v>
      </c>
      <c r="H5" s="196">
        <f t="shared" si="0"/>
        <v>14</v>
      </c>
      <c r="I5" s="196">
        <f t="shared" si="0"/>
        <v>30837</v>
      </c>
      <c r="J5" s="196">
        <f t="shared" si="0"/>
        <v>16</v>
      </c>
      <c r="K5" s="196">
        <f t="shared" si="0"/>
        <v>1119295</v>
      </c>
      <c r="L5" s="92"/>
      <c r="M5" s="77"/>
      <c r="N5" s="77"/>
    </row>
    <row r="6" spans="1:14" s="224" customFormat="1" ht="17.100000000000001" customHeight="1">
      <c r="A6" s="324" t="s">
        <v>2633</v>
      </c>
      <c r="B6" s="220">
        <f>시도별현황!B4</f>
        <v>257</v>
      </c>
      <c r="C6" s="221">
        <f>시도별현황!C4</f>
        <v>20040174.799999997</v>
      </c>
      <c r="D6" s="222">
        <f>B6-F6-H6</f>
        <v>255</v>
      </c>
      <c r="E6" s="216">
        <f>C6-G6-I6</f>
        <v>20007817.799999997</v>
      </c>
      <c r="F6" s="216">
        <v>1</v>
      </c>
      <c r="G6" s="216">
        <v>19357</v>
      </c>
      <c r="H6" s="216">
        <v>1</v>
      </c>
      <c r="I6" s="216">
        <v>13000</v>
      </c>
      <c r="J6" s="216" t="s">
        <v>3048</v>
      </c>
      <c r="K6" s="216" t="s">
        <v>3048</v>
      </c>
      <c r="L6" s="216"/>
      <c r="M6" s="223"/>
      <c r="N6" s="223"/>
    </row>
    <row r="7" spans="1:14" s="224" customFormat="1" ht="17.100000000000001" customHeight="1">
      <c r="A7" s="325" t="s">
        <v>801</v>
      </c>
      <c r="B7" s="197">
        <f>시도별현황!B5</f>
        <v>928</v>
      </c>
      <c r="C7" s="198">
        <f>시도별현황!C5</f>
        <v>27108811.32</v>
      </c>
      <c r="D7" s="197">
        <f>B7-F7-H7-J7</f>
        <v>925</v>
      </c>
      <c r="E7" s="184">
        <f>C7-G7-I7-K7</f>
        <v>27086596.32</v>
      </c>
      <c r="F7" s="184">
        <v>1</v>
      </c>
      <c r="G7" s="184">
        <v>7140</v>
      </c>
      <c r="H7" s="184">
        <v>1</v>
      </c>
      <c r="I7" s="184">
        <v>7140</v>
      </c>
      <c r="J7" s="184">
        <v>1</v>
      </c>
      <c r="K7" s="184">
        <v>7935</v>
      </c>
      <c r="L7" s="184"/>
      <c r="M7" s="223"/>
      <c r="N7" s="223"/>
    </row>
    <row r="8" spans="1:14" s="224" customFormat="1" ht="17.100000000000001" customHeight="1">
      <c r="A8" s="325" t="s">
        <v>802</v>
      </c>
      <c r="B8" s="197">
        <f>시도별현황!B6</f>
        <v>16</v>
      </c>
      <c r="C8" s="198">
        <f>시도별현황!C6</f>
        <v>1014641</v>
      </c>
      <c r="D8" s="197">
        <f>B8-F8</f>
        <v>15</v>
      </c>
      <c r="E8" s="184">
        <f>C8-G8</f>
        <v>705324</v>
      </c>
      <c r="F8" s="184">
        <v>1</v>
      </c>
      <c r="G8" s="184">
        <v>309317</v>
      </c>
      <c r="H8" s="184" t="s">
        <v>3048</v>
      </c>
      <c r="I8" s="184" t="s">
        <v>3048</v>
      </c>
      <c r="J8" s="184" t="s">
        <v>3048</v>
      </c>
      <c r="K8" s="184" t="s">
        <v>3048</v>
      </c>
      <c r="L8" s="225"/>
      <c r="M8" s="223"/>
      <c r="N8" s="223"/>
    </row>
    <row r="9" spans="1:14" s="224" customFormat="1" ht="17.100000000000001" customHeight="1">
      <c r="A9" s="325" t="s">
        <v>803</v>
      </c>
      <c r="B9" s="197">
        <f>시도별현황!B7</f>
        <v>241</v>
      </c>
      <c r="C9" s="198">
        <f>시도별현황!C7</f>
        <v>8068036.0999999996</v>
      </c>
      <c r="D9" s="197">
        <f>B9-F9</f>
        <v>240</v>
      </c>
      <c r="E9" s="184">
        <f>C9-G9</f>
        <v>7026856.0999999996</v>
      </c>
      <c r="F9" s="184">
        <v>1</v>
      </c>
      <c r="G9" s="184">
        <v>1041180</v>
      </c>
      <c r="H9" s="184" t="s">
        <v>3048</v>
      </c>
      <c r="I9" s="184" t="s">
        <v>3048</v>
      </c>
      <c r="J9" s="184" t="s">
        <v>3048</v>
      </c>
      <c r="K9" s="184" t="s">
        <v>3048</v>
      </c>
      <c r="L9" s="184"/>
      <c r="M9" s="223"/>
      <c r="N9" s="223"/>
    </row>
    <row r="10" spans="1:14" s="224" customFormat="1" ht="17.100000000000001" customHeight="1">
      <c r="A10" s="325" t="s">
        <v>804</v>
      </c>
      <c r="B10" s="197">
        <f>시도별현황!B8</f>
        <v>11</v>
      </c>
      <c r="C10" s="198">
        <f>시도별현황!C8</f>
        <v>492120</v>
      </c>
      <c r="D10" s="197">
        <f>B10-J10</f>
        <v>10</v>
      </c>
      <c r="E10" s="184">
        <f>C10-K10</f>
        <v>481448</v>
      </c>
      <c r="F10" s="184" t="s">
        <v>3048</v>
      </c>
      <c r="G10" s="184" t="s">
        <v>3048</v>
      </c>
      <c r="H10" s="184" t="s">
        <v>3048</v>
      </c>
      <c r="I10" s="184" t="s">
        <v>3048</v>
      </c>
      <c r="J10" s="184">
        <v>1</v>
      </c>
      <c r="K10" s="226">
        <v>10672</v>
      </c>
      <c r="L10" s="184"/>
      <c r="M10" s="223"/>
      <c r="N10" s="223"/>
    </row>
    <row r="11" spans="1:14" s="224" customFormat="1" ht="17.100000000000001" customHeight="1">
      <c r="A11" s="325" t="s">
        <v>805</v>
      </c>
      <c r="B11" s="197">
        <f>시도별현황!B9</f>
        <v>740</v>
      </c>
      <c r="C11" s="198">
        <f>시도별현황!C9</f>
        <v>7546245.8000000007</v>
      </c>
      <c r="D11" s="197">
        <f>B11-F11-H11-J11</f>
        <v>734</v>
      </c>
      <c r="E11" s="184">
        <f>C11-G11-I11-K11</f>
        <v>7513612.8000000007</v>
      </c>
      <c r="F11" s="184">
        <v>3</v>
      </c>
      <c r="G11" s="184">
        <v>15875</v>
      </c>
      <c r="H11" s="184">
        <v>1</v>
      </c>
      <c r="I11" s="184">
        <v>2700</v>
      </c>
      <c r="J11" s="184">
        <v>2</v>
      </c>
      <c r="K11" s="184">
        <v>14058</v>
      </c>
      <c r="L11" s="184"/>
      <c r="M11" s="223"/>
      <c r="N11" s="223"/>
    </row>
    <row r="12" spans="1:14" s="224" customFormat="1" ht="17.100000000000001" customHeight="1">
      <c r="A12" s="325" t="s">
        <v>806</v>
      </c>
      <c r="B12" s="197">
        <f>시도별현황!B10</f>
        <v>62</v>
      </c>
      <c r="C12" s="198">
        <f>시도별현황!C10</f>
        <v>137742.91999999998</v>
      </c>
      <c r="D12" s="197">
        <f>B12</f>
        <v>62</v>
      </c>
      <c r="E12" s="184">
        <f>C12</f>
        <v>137742.91999999998</v>
      </c>
      <c r="F12" s="184" t="s">
        <v>3048</v>
      </c>
      <c r="G12" s="184" t="s">
        <v>3048</v>
      </c>
      <c r="H12" s="184" t="s">
        <v>3048</v>
      </c>
      <c r="I12" s="184" t="s">
        <v>3048</v>
      </c>
      <c r="J12" s="184" t="s">
        <v>3048</v>
      </c>
      <c r="K12" s="184" t="s">
        <v>3048</v>
      </c>
      <c r="L12" s="184"/>
      <c r="M12" s="223"/>
      <c r="N12" s="223"/>
    </row>
    <row r="13" spans="1:14" s="224" customFormat="1" ht="24" customHeight="1">
      <c r="A13" s="326" t="s">
        <v>807</v>
      </c>
      <c r="B13" s="197">
        <f>시도별현황!B11</f>
        <v>18394</v>
      </c>
      <c r="C13" s="198">
        <f>시도별현황!C11</f>
        <v>49092506</v>
      </c>
      <c r="D13" s="197">
        <f>B13</f>
        <v>18394</v>
      </c>
      <c r="E13" s="184">
        <f>C13</f>
        <v>49092506</v>
      </c>
      <c r="F13" s="184" t="s">
        <v>3048</v>
      </c>
      <c r="G13" s="184" t="s">
        <v>3048</v>
      </c>
      <c r="H13" s="184" t="s">
        <v>3048</v>
      </c>
      <c r="I13" s="184" t="s">
        <v>3048</v>
      </c>
      <c r="J13" s="184" t="s">
        <v>3048</v>
      </c>
      <c r="K13" s="184" t="s">
        <v>3048</v>
      </c>
      <c r="L13" s="184"/>
      <c r="M13" s="223"/>
      <c r="N13" s="223"/>
    </row>
    <row r="14" spans="1:14" s="224" customFormat="1" ht="17.100000000000001" customHeight="1">
      <c r="A14" s="325" t="s">
        <v>808</v>
      </c>
      <c r="B14" s="197">
        <f>SUM(B15:B17)</f>
        <v>955</v>
      </c>
      <c r="C14" s="198">
        <f>SUM(C15:C17)</f>
        <v>21548091.869999997</v>
      </c>
      <c r="D14" s="197">
        <f t="shared" ref="D14:D19" si="1">B14-F14-H14-J14</f>
        <v>940</v>
      </c>
      <c r="E14" s="184">
        <f t="shared" ref="E14:E15" si="2">C14-G14-I14-K14</f>
        <v>21434665.869999997</v>
      </c>
      <c r="F14" s="184">
        <v>7</v>
      </c>
      <c r="G14" s="184">
        <v>37906</v>
      </c>
      <c r="H14" s="184">
        <v>3</v>
      </c>
      <c r="I14" s="184">
        <v>4631</v>
      </c>
      <c r="J14" s="184">
        <v>5</v>
      </c>
      <c r="K14" s="184">
        <v>70889</v>
      </c>
      <c r="L14" s="184"/>
      <c r="M14" s="223"/>
      <c r="N14" s="223"/>
    </row>
    <row r="15" spans="1:14" s="224" customFormat="1" ht="17.100000000000001" customHeight="1">
      <c r="A15" s="325" t="s">
        <v>835</v>
      </c>
      <c r="B15" s="197">
        <f>시도별현황!B13</f>
        <v>409</v>
      </c>
      <c r="C15" s="198">
        <f>시도별현황!C13</f>
        <v>8852490.3699999992</v>
      </c>
      <c r="D15" s="197">
        <f t="shared" si="1"/>
        <v>401</v>
      </c>
      <c r="E15" s="184">
        <f t="shared" si="2"/>
        <v>8777716.3699999992</v>
      </c>
      <c r="F15" s="184">
        <v>4</v>
      </c>
      <c r="G15" s="184">
        <v>20654</v>
      </c>
      <c r="H15" s="184">
        <v>2</v>
      </c>
      <c r="I15" s="184">
        <v>4300</v>
      </c>
      <c r="J15" s="184">
        <v>2</v>
      </c>
      <c r="K15" s="184">
        <v>49820</v>
      </c>
      <c r="L15" s="184"/>
      <c r="M15" s="223"/>
      <c r="N15" s="223"/>
    </row>
    <row r="16" spans="1:14" s="224" customFormat="1" ht="17.100000000000001" customHeight="1">
      <c r="A16" s="325" t="s">
        <v>836</v>
      </c>
      <c r="B16" s="197">
        <f>시도별현황!B14</f>
        <v>47</v>
      </c>
      <c r="C16" s="198">
        <f>시도별현황!C14</f>
        <v>685222.2</v>
      </c>
      <c r="D16" s="197">
        <f>B16-F16-J16</f>
        <v>43</v>
      </c>
      <c r="E16" s="184">
        <f>C16-G16-K16</f>
        <v>655153.19999999995</v>
      </c>
      <c r="F16" s="184">
        <v>3</v>
      </c>
      <c r="G16" s="184">
        <v>17252</v>
      </c>
      <c r="H16" s="184" t="s">
        <v>3048</v>
      </c>
      <c r="I16" s="184" t="s">
        <v>3048</v>
      </c>
      <c r="J16" s="184">
        <v>1</v>
      </c>
      <c r="K16" s="184">
        <v>12817</v>
      </c>
      <c r="L16" s="184"/>
      <c r="M16" s="223"/>
      <c r="N16" s="223"/>
    </row>
    <row r="17" spans="1:15" s="224" customFormat="1" ht="17.100000000000001" customHeight="1">
      <c r="A17" s="325" t="s">
        <v>837</v>
      </c>
      <c r="B17" s="197">
        <f>시도별현황!B15</f>
        <v>499</v>
      </c>
      <c r="C17" s="198">
        <f>시도별현황!C15</f>
        <v>12010379.300000001</v>
      </c>
      <c r="D17" s="197">
        <f>B17-H17-J17</f>
        <v>496</v>
      </c>
      <c r="E17" s="184">
        <f>C17-I17-K17</f>
        <v>12001796.300000001</v>
      </c>
      <c r="F17" s="184" t="s">
        <v>3048</v>
      </c>
      <c r="G17" s="184" t="s">
        <v>3048</v>
      </c>
      <c r="H17" s="184">
        <v>1</v>
      </c>
      <c r="I17" s="184">
        <v>331</v>
      </c>
      <c r="J17" s="184">
        <v>2</v>
      </c>
      <c r="K17" s="184">
        <v>8252</v>
      </c>
      <c r="L17" s="184"/>
      <c r="M17" s="223"/>
      <c r="N17" s="223"/>
    </row>
    <row r="18" spans="1:15" s="224" customFormat="1" ht="17.100000000000001" customHeight="1">
      <c r="A18" s="325" t="s">
        <v>812</v>
      </c>
      <c r="B18" s="197">
        <f>시도별현황!B16</f>
        <v>1362</v>
      </c>
      <c r="C18" s="198">
        <f>시도별현황!C16</f>
        <v>6623983.3600000003</v>
      </c>
      <c r="D18" s="197">
        <f>B18</f>
        <v>1362</v>
      </c>
      <c r="E18" s="184">
        <f>C18</f>
        <v>6623983.3600000003</v>
      </c>
      <c r="F18" s="184" t="s">
        <v>3048</v>
      </c>
      <c r="G18" s="184" t="s">
        <v>3048</v>
      </c>
      <c r="H18" s="184" t="s">
        <v>3048</v>
      </c>
      <c r="I18" s="184" t="s">
        <v>3048</v>
      </c>
      <c r="J18" s="184" t="s">
        <v>3048</v>
      </c>
      <c r="K18" s="226" t="s">
        <v>3048</v>
      </c>
      <c r="L18" s="208"/>
      <c r="M18" s="223"/>
      <c r="N18" s="223"/>
    </row>
    <row r="19" spans="1:15" s="224" customFormat="1" ht="17.100000000000001" customHeight="1">
      <c r="A19" s="325" t="s">
        <v>813</v>
      </c>
      <c r="B19" s="197">
        <f>시도별현황!B17</f>
        <v>379</v>
      </c>
      <c r="C19" s="198">
        <f>시도별현황!C17</f>
        <v>6151551.3700000001</v>
      </c>
      <c r="D19" s="197">
        <f t="shared" si="1"/>
        <v>374</v>
      </c>
      <c r="E19" s="184">
        <f>C19-G19-K19</f>
        <v>6114556.3700000001</v>
      </c>
      <c r="F19" s="184">
        <v>1</v>
      </c>
      <c r="G19" s="184">
        <v>8966</v>
      </c>
      <c r="H19" s="184">
        <v>1</v>
      </c>
      <c r="I19" s="184" t="s">
        <v>499</v>
      </c>
      <c r="J19" s="184">
        <v>3</v>
      </c>
      <c r="K19" s="226">
        <v>28029</v>
      </c>
      <c r="L19" s="227" t="s">
        <v>3049</v>
      </c>
      <c r="M19" s="223"/>
      <c r="N19" s="223"/>
    </row>
    <row r="20" spans="1:15" s="224" customFormat="1" ht="17.100000000000001" customHeight="1">
      <c r="A20" s="325" t="s">
        <v>814</v>
      </c>
      <c r="B20" s="197">
        <f>시도별현황!B18</f>
        <v>159</v>
      </c>
      <c r="C20" s="198">
        <f>시도별현황!C18</f>
        <v>1783253.1</v>
      </c>
      <c r="D20" s="197">
        <f>B20</f>
        <v>159</v>
      </c>
      <c r="E20" s="184">
        <f>C20</f>
        <v>1783253.1</v>
      </c>
      <c r="F20" s="184" t="s">
        <v>3048</v>
      </c>
      <c r="G20" s="184" t="s">
        <v>3048</v>
      </c>
      <c r="H20" s="184" t="s">
        <v>3048</v>
      </c>
      <c r="I20" s="184" t="s">
        <v>3048</v>
      </c>
      <c r="J20" s="184" t="s">
        <v>3048</v>
      </c>
      <c r="K20" s="184" t="s">
        <v>3048</v>
      </c>
      <c r="L20" s="204"/>
      <c r="M20" s="223"/>
      <c r="N20" s="223"/>
    </row>
    <row r="21" spans="1:15" s="224" customFormat="1" ht="17.100000000000001" customHeight="1">
      <c r="A21" s="325" t="s">
        <v>815</v>
      </c>
      <c r="B21" s="197">
        <f>시도별현황!B19</f>
        <v>26</v>
      </c>
      <c r="C21" s="198">
        <f>시도별현황!C19</f>
        <v>1043792</v>
      </c>
      <c r="D21" s="197">
        <f>B21-F21</f>
        <v>25</v>
      </c>
      <c r="E21" s="184">
        <f>C21-G21</f>
        <v>1035725</v>
      </c>
      <c r="F21" s="184">
        <v>1</v>
      </c>
      <c r="G21" s="184">
        <v>8067</v>
      </c>
      <c r="H21" s="184" t="s">
        <v>3048</v>
      </c>
      <c r="I21" s="184" t="s">
        <v>3048</v>
      </c>
      <c r="J21" s="184" t="s">
        <v>3048</v>
      </c>
      <c r="K21" s="184" t="s">
        <v>3048</v>
      </c>
      <c r="L21" s="184"/>
      <c r="M21" s="223"/>
      <c r="N21" s="223"/>
    </row>
    <row r="22" spans="1:15" s="224" customFormat="1" ht="17.100000000000001" customHeight="1">
      <c r="A22" s="325" t="s">
        <v>816</v>
      </c>
      <c r="B22" s="197">
        <f>시도별현황!B20</f>
        <v>260</v>
      </c>
      <c r="C22" s="198">
        <f>시도별현황!C20</f>
        <v>2334960.5</v>
      </c>
      <c r="D22" s="197">
        <f>B22</f>
        <v>260</v>
      </c>
      <c r="E22" s="184">
        <f>C22</f>
        <v>2334960.5</v>
      </c>
      <c r="F22" s="184" t="s">
        <v>3048</v>
      </c>
      <c r="G22" s="184" t="s">
        <v>3048</v>
      </c>
      <c r="H22" s="184" t="s">
        <v>3048</v>
      </c>
      <c r="I22" s="184" t="s">
        <v>3048</v>
      </c>
      <c r="J22" s="184" t="s">
        <v>3048</v>
      </c>
      <c r="K22" s="184" t="s">
        <v>3048</v>
      </c>
      <c r="L22" s="184"/>
      <c r="M22" s="223"/>
      <c r="N22" s="223"/>
    </row>
    <row r="23" spans="1:15" s="224" customFormat="1" ht="17.100000000000001" customHeight="1">
      <c r="A23" s="325" t="s">
        <v>817</v>
      </c>
      <c r="B23" s="197">
        <f>시도별현황!B21</f>
        <v>23</v>
      </c>
      <c r="C23" s="198">
        <f>시도별현황!C21</f>
        <v>574458</v>
      </c>
      <c r="D23" s="197">
        <f>B23-F23-H23</f>
        <v>21</v>
      </c>
      <c r="E23" s="184">
        <f>C23-G23-I23</f>
        <v>571138</v>
      </c>
      <c r="F23" s="184">
        <v>1</v>
      </c>
      <c r="G23" s="184">
        <v>2520</v>
      </c>
      <c r="H23" s="184">
        <v>1</v>
      </c>
      <c r="I23" s="184">
        <v>800</v>
      </c>
      <c r="J23" s="184" t="s">
        <v>3048</v>
      </c>
      <c r="K23" s="184" t="s">
        <v>3048</v>
      </c>
      <c r="L23" s="184"/>
      <c r="M23" s="223"/>
      <c r="N23" s="223"/>
    </row>
    <row r="24" spans="1:15" s="224" customFormat="1" ht="17.100000000000001" customHeight="1">
      <c r="A24" s="325" t="s">
        <v>818</v>
      </c>
      <c r="B24" s="197">
        <f>시도별현황!B22</f>
        <v>19</v>
      </c>
      <c r="C24" s="198">
        <f>시도별현황!C22</f>
        <v>839836.12</v>
      </c>
      <c r="D24" s="197">
        <f>B24</f>
        <v>19</v>
      </c>
      <c r="E24" s="184">
        <f>C24</f>
        <v>839836.12</v>
      </c>
      <c r="F24" s="184" t="s">
        <v>3048</v>
      </c>
      <c r="G24" s="184" t="s">
        <v>3048</v>
      </c>
      <c r="H24" s="184" t="s">
        <v>3048</v>
      </c>
      <c r="I24" s="184" t="s">
        <v>3048</v>
      </c>
      <c r="J24" s="184" t="s">
        <v>3048</v>
      </c>
      <c r="K24" s="184" t="s">
        <v>3048</v>
      </c>
      <c r="L24" s="184"/>
      <c r="M24" s="223"/>
      <c r="N24" s="223"/>
    </row>
    <row r="25" spans="1:15" s="224" customFormat="1" ht="17.100000000000001" customHeight="1">
      <c r="A25" s="325" t="s">
        <v>819</v>
      </c>
      <c r="B25" s="197">
        <f>시도별현황!B23</f>
        <v>79</v>
      </c>
      <c r="C25" s="198">
        <f>시도별현황!C23</f>
        <v>741507.89999999991</v>
      </c>
      <c r="D25" s="197">
        <f>B25-J25</f>
        <v>77</v>
      </c>
      <c r="E25" s="184">
        <f>C25-K25</f>
        <v>740505.89999999991</v>
      </c>
      <c r="F25" s="184" t="s">
        <v>3048</v>
      </c>
      <c r="G25" s="184" t="s">
        <v>3048</v>
      </c>
      <c r="H25" s="184" t="s">
        <v>3048</v>
      </c>
      <c r="I25" s="184" t="s">
        <v>3048</v>
      </c>
      <c r="J25" s="184">
        <v>2</v>
      </c>
      <c r="K25" s="184">
        <v>1002</v>
      </c>
      <c r="L25" s="184"/>
      <c r="M25" s="223"/>
      <c r="N25" s="223"/>
    </row>
    <row r="26" spans="1:15" s="224" customFormat="1" ht="17.100000000000001" customHeight="1">
      <c r="A26" s="325" t="s">
        <v>820</v>
      </c>
      <c r="B26" s="197">
        <f>시도별현황!B24</f>
        <v>11</v>
      </c>
      <c r="C26" s="198">
        <f>시도별현황!C24</f>
        <v>1203094</v>
      </c>
      <c r="D26" s="197">
        <f>B26-F26-J26</f>
        <v>9</v>
      </c>
      <c r="E26" s="184">
        <f>C26-G26-K26</f>
        <v>216527</v>
      </c>
      <c r="F26" s="184">
        <v>1</v>
      </c>
      <c r="G26" s="184">
        <v>1657</v>
      </c>
      <c r="H26" s="184" t="s">
        <v>3048</v>
      </c>
      <c r="I26" s="184" t="s">
        <v>3048</v>
      </c>
      <c r="J26" s="184">
        <v>1</v>
      </c>
      <c r="K26" s="184">
        <v>984910</v>
      </c>
      <c r="L26" s="184"/>
      <c r="M26" s="223"/>
      <c r="N26" s="223"/>
    </row>
    <row r="27" spans="1:15" s="224" customFormat="1" ht="17.100000000000001" customHeight="1">
      <c r="A27" s="325" t="s">
        <v>821</v>
      </c>
      <c r="B27" s="197">
        <f>시도별현황!B25</f>
        <v>17</v>
      </c>
      <c r="C27" s="198">
        <f>시도별현황!C25</f>
        <v>322839</v>
      </c>
      <c r="D27" s="197">
        <f>B27</f>
        <v>17</v>
      </c>
      <c r="E27" s="184">
        <f>C27</f>
        <v>322839</v>
      </c>
      <c r="F27" s="184" t="s">
        <v>3048</v>
      </c>
      <c r="G27" s="184" t="s">
        <v>3048</v>
      </c>
      <c r="H27" s="184" t="s">
        <v>3048</v>
      </c>
      <c r="I27" s="184" t="s">
        <v>3048</v>
      </c>
      <c r="J27" s="184" t="s">
        <v>3048</v>
      </c>
      <c r="K27" s="184" t="s">
        <v>3048</v>
      </c>
      <c r="L27" s="184"/>
      <c r="M27" s="223"/>
      <c r="N27" s="223"/>
    </row>
    <row r="28" spans="1:15" s="224" customFormat="1" ht="17.100000000000001" customHeight="1">
      <c r="A28" s="327" t="s">
        <v>822</v>
      </c>
      <c r="B28" s="220">
        <f>시도별현황!B26</f>
        <v>23</v>
      </c>
      <c r="C28" s="221">
        <f>시도별현황!C26</f>
        <v>282410</v>
      </c>
      <c r="D28" s="197">
        <f>B28-F28-J28</f>
        <v>20</v>
      </c>
      <c r="E28" s="184">
        <f>C28-G28-K28</f>
        <v>248065</v>
      </c>
      <c r="F28" s="184">
        <v>2</v>
      </c>
      <c r="G28" s="184">
        <v>32545</v>
      </c>
      <c r="H28" s="184" t="s">
        <v>3048</v>
      </c>
      <c r="I28" s="184" t="s">
        <v>3048</v>
      </c>
      <c r="J28" s="184">
        <v>1</v>
      </c>
      <c r="K28" s="216">
        <v>1800</v>
      </c>
      <c r="L28" s="216"/>
      <c r="M28" s="228"/>
      <c r="N28" s="229"/>
      <c r="O28" s="230"/>
    </row>
    <row r="29" spans="1:15" s="224" customFormat="1" ht="17.100000000000001" customHeight="1">
      <c r="A29" s="325" t="s">
        <v>823</v>
      </c>
      <c r="B29" s="197">
        <f>시도별현황!B27</f>
        <v>3</v>
      </c>
      <c r="C29" s="198">
        <f>시도별현황!$C$27</f>
        <v>313173</v>
      </c>
      <c r="D29" s="197">
        <f>B29</f>
        <v>3</v>
      </c>
      <c r="E29" s="184">
        <f>C29</f>
        <v>313173</v>
      </c>
      <c r="F29" s="184" t="s">
        <v>3048</v>
      </c>
      <c r="G29" s="184" t="s">
        <v>3048</v>
      </c>
      <c r="H29" s="184" t="s">
        <v>3048</v>
      </c>
      <c r="I29" s="184" t="s">
        <v>3048</v>
      </c>
      <c r="J29" s="184" t="s">
        <v>3048</v>
      </c>
      <c r="K29" s="184" t="s">
        <v>3048</v>
      </c>
      <c r="L29" s="184"/>
      <c r="M29" s="229"/>
      <c r="N29" s="229"/>
      <c r="O29" s="230"/>
    </row>
    <row r="30" spans="1:15" s="224" customFormat="1" ht="17.100000000000001" customHeight="1" thickBot="1">
      <c r="A30" s="328" t="s">
        <v>824</v>
      </c>
      <c r="B30" s="231">
        <f>시도별현황!B28</f>
        <v>338</v>
      </c>
      <c r="C30" s="232">
        <f>시도별현황!C28</f>
        <v>6669508.9000000004</v>
      </c>
      <c r="D30" s="211">
        <f>B30-H30</f>
        <v>332</v>
      </c>
      <c r="E30" s="213">
        <f>C30-I30</f>
        <v>6666942.9000000004</v>
      </c>
      <c r="F30" s="214" t="s">
        <v>3048</v>
      </c>
      <c r="G30" s="214" t="s">
        <v>3048</v>
      </c>
      <c r="H30" s="214">
        <v>6</v>
      </c>
      <c r="I30" s="214">
        <v>2566</v>
      </c>
      <c r="J30" s="214" t="s">
        <v>3048</v>
      </c>
      <c r="K30" s="214" t="s">
        <v>3048</v>
      </c>
      <c r="L30" s="214"/>
      <c r="M30" s="229"/>
      <c r="N30" s="229"/>
      <c r="O30" s="230"/>
    </row>
    <row r="31" spans="1:15">
      <c r="A31" s="1338"/>
      <c r="B31" s="1339"/>
      <c r="C31" s="1339"/>
      <c r="D31" s="1339"/>
      <c r="E31" s="1339"/>
      <c r="F31" s="1339"/>
      <c r="G31" s="1339"/>
      <c r="H31" s="1339"/>
      <c r="I31" s="1339"/>
      <c r="J31" s="1339"/>
      <c r="K31" s="1339"/>
      <c r="L31" s="1339"/>
      <c r="M31" s="1339"/>
      <c r="N31" s="1339"/>
      <c r="O31" s="1339"/>
    </row>
  </sheetData>
  <mergeCells count="10">
    <mergeCell ref="A1:E1"/>
    <mergeCell ref="L3:L4"/>
    <mergeCell ref="M3:N3"/>
    <mergeCell ref="A31:O31"/>
    <mergeCell ref="A3:A4"/>
    <mergeCell ref="B3:C3"/>
    <mergeCell ref="D3:E3"/>
    <mergeCell ref="F3:G3"/>
    <mergeCell ref="H3:I3"/>
    <mergeCell ref="J3:K3"/>
  </mergeCells>
  <phoneticPr fontId="2" type="noConversion"/>
  <printOptions horizontalCentered="1" verticalCentered="1"/>
  <pageMargins left="0.78740157480314965" right="0.78740157480314965" top="1.0629921259842521" bottom="0.78740157480314965" header="0.70866141732283472" footer="0.39370078740157483"/>
  <pageSetup paperSize="9" scale="89" orientation="landscape" verticalDpi="200" r:id="rId1"/>
  <headerFooter alignWithMargins="0">
    <oddHeader>&amp;C&amp;"돋움,굵게"&amp;14제3장 전국현황 총괄</oddHeader>
  </headerFooter>
  <rowBreaks count="1" manualBreakCount="1">
    <brk id="30" max="9" man="1"/>
  </rowBreak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  <pageSetUpPr fitToPage="1"/>
  </sheetPr>
  <dimension ref="A1:S59"/>
  <sheetViews>
    <sheetView view="pageBreakPreview" topLeftCell="A13" zoomScale="115" zoomScaleNormal="100" zoomScaleSheetLayoutView="115" workbookViewId="0">
      <selection activeCell="S27" sqref="S27"/>
    </sheetView>
  </sheetViews>
  <sheetFormatPr defaultColWidth="8.88671875" defaultRowHeight="10.5"/>
  <cols>
    <col min="1" max="1" width="15.88671875" style="22" customWidth="1"/>
    <col min="2" max="2" width="7.5546875" style="22" customWidth="1"/>
    <col min="3" max="3" width="9.77734375" style="22" customWidth="1"/>
    <col min="4" max="4" width="5.21875" style="22" customWidth="1"/>
    <col min="5" max="5" width="8.88671875" style="22" customWidth="1"/>
    <col min="6" max="6" width="4.77734375" style="22" customWidth="1"/>
    <col min="7" max="7" width="7.88671875" style="22" customWidth="1"/>
    <col min="8" max="8" width="4.77734375" style="22" customWidth="1"/>
    <col min="9" max="9" width="8.6640625" style="22" customWidth="1"/>
    <col min="10" max="10" width="4.77734375" style="22" customWidth="1"/>
    <col min="11" max="11" width="8.6640625" style="22" customWidth="1"/>
    <col min="12" max="12" width="5.44140625" style="22" customWidth="1"/>
    <col min="13" max="13" width="8.6640625" style="22" customWidth="1"/>
    <col min="14" max="14" width="5.21875" style="22" customWidth="1"/>
    <col min="15" max="15" width="8.77734375" style="22" customWidth="1"/>
    <col min="16" max="16" width="4.77734375" style="22" customWidth="1"/>
    <col min="17" max="17" width="8.21875" style="22" customWidth="1"/>
    <col min="18" max="18" width="5.21875" style="22" customWidth="1"/>
    <col min="19" max="19" width="8.5546875" style="22" customWidth="1"/>
    <col min="20" max="16384" width="8.88671875" style="22"/>
  </cols>
  <sheetData>
    <row r="1" spans="1:19" s="2" customFormat="1" ht="22.15" customHeight="1">
      <c r="A1" s="1340" t="s">
        <v>430</v>
      </c>
      <c r="B1" s="1341" t="s">
        <v>357</v>
      </c>
      <c r="C1" s="1342"/>
      <c r="D1" s="1343" t="s">
        <v>225</v>
      </c>
      <c r="E1" s="1344"/>
      <c r="F1" s="1344" t="s">
        <v>359</v>
      </c>
      <c r="G1" s="1344"/>
      <c r="H1" s="1344" t="s">
        <v>361</v>
      </c>
      <c r="I1" s="1344"/>
      <c r="J1" s="1344" t="s">
        <v>548</v>
      </c>
      <c r="K1" s="1344"/>
      <c r="L1" s="1344" t="s">
        <v>426</v>
      </c>
      <c r="M1" s="1344"/>
      <c r="N1" s="1344" t="s">
        <v>183</v>
      </c>
      <c r="O1" s="1344"/>
      <c r="P1" s="1344" t="s">
        <v>184</v>
      </c>
      <c r="Q1" s="1340"/>
      <c r="R1" s="1344" t="s">
        <v>769</v>
      </c>
      <c r="S1" s="1344"/>
    </row>
    <row r="2" spans="1:19" s="2" customFormat="1" ht="22.15" customHeight="1">
      <c r="A2" s="1340"/>
      <c r="B2" s="85" t="s">
        <v>268</v>
      </c>
      <c r="C2" s="86" t="s">
        <v>191</v>
      </c>
      <c r="D2" s="87" t="s">
        <v>268</v>
      </c>
      <c r="E2" s="88" t="s">
        <v>191</v>
      </c>
      <c r="F2" s="88" t="s">
        <v>268</v>
      </c>
      <c r="G2" s="88" t="s">
        <v>191</v>
      </c>
      <c r="H2" s="88" t="s">
        <v>268</v>
      </c>
      <c r="I2" s="88" t="s">
        <v>191</v>
      </c>
      <c r="J2" s="88" t="s">
        <v>268</v>
      </c>
      <c r="K2" s="88" t="s">
        <v>191</v>
      </c>
      <c r="L2" s="88" t="s">
        <v>577</v>
      </c>
      <c r="M2" s="88" t="s">
        <v>191</v>
      </c>
      <c r="N2" s="88" t="s">
        <v>268</v>
      </c>
      <c r="O2" s="88" t="s">
        <v>191</v>
      </c>
      <c r="P2" s="88" t="s">
        <v>268</v>
      </c>
      <c r="Q2" s="93" t="s">
        <v>191</v>
      </c>
      <c r="R2" s="88" t="s">
        <v>268</v>
      </c>
      <c r="S2" s="88" t="s">
        <v>191</v>
      </c>
    </row>
    <row r="3" spans="1:19" s="235" customFormat="1" ht="22.15" customHeight="1">
      <c r="A3" s="329" t="s">
        <v>474</v>
      </c>
      <c r="B3" s="236">
        <f>SUM(B4:B12,B16:B28)</f>
        <v>24303</v>
      </c>
      <c r="C3" s="237">
        <f>SUM(C4:C12,C16:C28)</f>
        <v>163932737.06000003</v>
      </c>
      <c r="D3" s="238">
        <f>SUM(D4:D12,D16:D28)</f>
        <v>2859</v>
      </c>
      <c r="E3" s="238">
        <f>SUM(E4:E12,E16:E28)</f>
        <v>13055604.34</v>
      </c>
      <c r="F3" s="238">
        <f t="shared" ref="F3:S3" si="0">SUM(F4:F12,F16:F28)</f>
        <v>1250</v>
      </c>
      <c r="G3" s="238">
        <f t="shared" si="0"/>
        <v>5086278.2</v>
      </c>
      <c r="H3" s="234">
        <f t="shared" si="0"/>
        <v>782</v>
      </c>
      <c r="I3" s="238">
        <f t="shared" si="0"/>
        <v>3914351</v>
      </c>
      <c r="J3" s="238">
        <f t="shared" si="0"/>
        <v>1020</v>
      </c>
      <c r="K3" s="238">
        <f t="shared" si="0"/>
        <v>7688518.1000000006</v>
      </c>
      <c r="L3" s="238">
        <f t="shared" si="0"/>
        <v>751</v>
      </c>
      <c r="M3" s="238">
        <f t="shared" si="0"/>
        <v>2199285.2000000002</v>
      </c>
      <c r="N3" s="238">
        <f t="shared" si="0"/>
        <v>488</v>
      </c>
      <c r="O3" s="238">
        <f t="shared" si="0"/>
        <v>2187372.25</v>
      </c>
      <c r="P3" s="238">
        <f t="shared" si="0"/>
        <v>278</v>
      </c>
      <c r="Q3" s="238">
        <f t="shared" si="0"/>
        <v>2900495.72</v>
      </c>
      <c r="R3" s="238">
        <f t="shared" si="0"/>
        <v>98</v>
      </c>
      <c r="S3" s="238">
        <f t="shared" si="0"/>
        <v>434978</v>
      </c>
    </row>
    <row r="4" spans="1:19" s="108" customFormat="1" ht="21" customHeight="1">
      <c r="A4" s="330" t="s">
        <v>269</v>
      </c>
      <c r="B4" s="197">
        <f t="shared" ref="B4:B10" si="1">SUM(D4,F4,H4,J4,L4,N4,P4,R4,B32,D32,F32,H32,J32,L32,N32,P32,R32)</f>
        <v>257</v>
      </c>
      <c r="C4" s="198">
        <f t="shared" ref="C4:C10" si="2">SUM(E4,G4,I4,K4,M4,O4,Q4,S4,C32,E32,G32,I32,K32,M32,O32,Q32,S32)</f>
        <v>20040174.799999997</v>
      </c>
      <c r="D4" s="199">
        <f>육상경기장!$E$6</f>
        <v>3</v>
      </c>
      <c r="E4" s="200">
        <f>육상경기장!$L$6</f>
        <v>249613</v>
      </c>
      <c r="F4" s="200">
        <f>육상경기장!$E$10</f>
        <v>3</v>
      </c>
      <c r="G4" s="200">
        <f>육상경기장!$L$10</f>
        <v>144597</v>
      </c>
      <c r="H4" s="200">
        <f>육상경기장!$E$14</f>
        <v>5</v>
      </c>
      <c r="I4" s="200">
        <f>육상경기장!$L$14</f>
        <v>708147</v>
      </c>
      <c r="J4" s="200">
        <f>육상경기장!$E$20</f>
        <v>4</v>
      </c>
      <c r="K4" s="200">
        <f>육상경기장!$L$20</f>
        <v>1064010</v>
      </c>
      <c r="L4" s="200">
        <f>육상경기장!$E$25</f>
        <v>2</v>
      </c>
      <c r="M4" s="200">
        <f>육상경기장!$L$25</f>
        <v>470278</v>
      </c>
      <c r="N4" s="200">
        <f>육상경기장!$E$28</f>
        <v>3</v>
      </c>
      <c r="O4" s="200">
        <f>육상경기장!$L$28</f>
        <v>157777</v>
      </c>
      <c r="P4" s="200">
        <f>육상경기장!$E$32</f>
        <v>5</v>
      </c>
      <c r="Q4" s="201">
        <f>육상경기장!$L$32</f>
        <v>259532</v>
      </c>
      <c r="R4" s="200"/>
      <c r="S4" s="200"/>
    </row>
    <row r="5" spans="1:19" s="108" customFormat="1" ht="21" customHeight="1">
      <c r="A5" s="325" t="s">
        <v>270</v>
      </c>
      <c r="B5" s="197">
        <f t="shared" si="1"/>
        <v>928</v>
      </c>
      <c r="C5" s="198">
        <f t="shared" si="2"/>
        <v>27108811.32</v>
      </c>
      <c r="D5" s="197">
        <f>축구장!$E$6</f>
        <v>66</v>
      </c>
      <c r="E5" s="202">
        <f>축구장!$I$6</f>
        <v>1076113</v>
      </c>
      <c r="F5" s="184">
        <f>축구장!$E$73</f>
        <v>34</v>
      </c>
      <c r="G5" s="184">
        <f>축구장!$I$73</f>
        <v>513618</v>
      </c>
      <c r="H5" s="184">
        <f>축구장!$E$108</f>
        <v>25</v>
      </c>
      <c r="I5" s="184">
        <f>축구장!$I$108</f>
        <v>482053</v>
      </c>
      <c r="J5" s="184">
        <f>축구장!$E$134</f>
        <v>27</v>
      </c>
      <c r="K5" s="184">
        <f>축구장!$I$134</f>
        <v>888934</v>
      </c>
      <c r="L5" s="184">
        <f>축구장!$E$162</f>
        <v>21</v>
      </c>
      <c r="M5" s="184">
        <f>축구장!$I$162</f>
        <v>364944</v>
      </c>
      <c r="N5" s="184">
        <f>축구장!$E$184</f>
        <v>13</v>
      </c>
      <c r="O5" s="184">
        <f>축구장!$I$184</f>
        <v>447793.2</v>
      </c>
      <c r="P5" s="184">
        <f>축구장!$E$198</f>
        <v>27</v>
      </c>
      <c r="Q5" s="203">
        <f>축구장!$I$198</f>
        <v>1610546.32</v>
      </c>
      <c r="R5" s="184">
        <f>축구장!$E$226</f>
        <v>4</v>
      </c>
      <c r="S5" s="184">
        <f>축구장!$I$226</f>
        <v>38350</v>
      </c>
    </row>
    <row r="6" spans="1:19" s="108" customFormat="1" ht="21" customHeight="1">
      <c r="A6" s="325" t="s">
        <v>2632</v>
      </c>
      <c r="B6" s="197">
        <f t="shared" si="1"/>
        <v>16</v>
      </c>
      <c r="C6" s="198">
        <f t="shared" si="2"/>
        <v>1014641</v>
      </c>
      <c r="D6" s="197">
        <f>하키장!$E$6</f>
        <v>1</v>
      </c>
      <c r="E6" s="184">
        <f>하키장!$J$7</f>
        <v>309317</v>
      </c>
      <c r="F6" s="184">
        <f>하키장!$E$8</f>
        <v>1</v>
      </c>
      <c r="G6" s="184">
        <f>하키장!$J$9</f>
        <v>18310</v>
      </c>
      <c r="H6" s="184">
        <f>하키장!$E$10</f>
        <v>1</v>
      </c>
      <c r="I6" s="184">
        <f>하키장!$J$11</f>
        <v>50760</v>
      </c>
      <c r="J6" s="184">
        <f>하키장!$E$12</f>
        <v>2</v>
      </c>
      <c r="K6" s="184">
        <f>하키장!$J$12</f>
        <v>255935</v>
      </c>
      <c r="L6" s="184"/>
      <c r="M6" s="184"/>
      <c r="N6" s="184"/>
      <c r="O6" s="184"/>
      <c r="P6" s="184"/>
      <c r="Q6" s="203"/>
      <c r="R6" s="184"/>
      <c r="S6" s="184"/>
    </row>
    <row r="7" spans="1:19" s="108" customFormat="1" ht="21" customHeight="1">
      <c r="A7" s="325" t="s">
        <v>272</v>
      </c>
      <c r="B7" s="197">
        <f t="shared" ref="B7" si="3">SUM(D7,F7,H7,J7,L7,N7,P7,R7,B35,D35,F35,H35,J35,L35,N35,P35,R35)</f>
        <v>241</v>
      </c>
      <c r="C7" s="198">
        <f t="shared" ref="C7" si="4">SUM(E7,G7,I7,K7,M7,O7,Q7,S7,C35,E35,G35,I35,K35,M35,O35,Q35,S35)</f>
        <v>8068036.0999999996</v>
      </c>
      <c r="D7" s="205">
        <f>야구장!$E$6</f>
        <v>15</v>
      </c>
      <c r="E7" s="184">
        <f>야구장!$J$6</f>
        <v>254301</v>
      </c>
      <c r="F7" s="184">
        <f>야구장!$E$22</f>
        <v>10</v>
      </c>
      <c r="G7" s="184">
        <f>야구장!$J$22</f>
        <v>397450</v>
      </c>
      <c r="H7" s="184">
        <f>야구장!$E$33</f>
        <v>9</v>
      </c>
      <c r="I7" s="184">
        <f>야구장!$J$33</f>
        <v>404998</v>
      </c>
      <c r="J7" s="184">
        <f>야구장!$E$43</f>
        <v>6</v>
      </c>
      <c r="K7" s="184">
        <f>야구장!$J$43</f>
        <v>762434.5</v>
      </c>
      <c r="L7" s="184">
        <f>야구장!$E$50</f>
        <v>6</v>
      </c>
      <c r="M7" s="206">
        <f>야구장!$J$50</f>
        <v>229111</v>
      </c>
      <c r="N7" s="184">
        <f>야구장!$E$57</f>
        <v>2</v>
      </c>
      <c r="O7" s="184">
        <f>야구장!$J$57</f>
        <v>9043</v>
      </c>
      <c r="P7" s="184">
        <f>야구장!$E$60</f>
        <v>2</v>
      </c>
      <c r="Q7" s="203">
        <f>야구장!$J$60</f>
        <v>67961</v>
      </c>
      <c r="R7" s="184">
        <f>야구장!$E$63</f>
        <v>2</v>
      </c>
      <c r="S7" s="184">
        <f>야구장!$J$63</f>
        <v>23219</v>
      </c>
    </row>
    <row r="8" spans="1:19" s="108" customFormat="1" ht="21" customHeight="1">
      <c r="A8" s="325" t="s">
        <v>273</v>
      </c>
      <c r="B8" s="197">
        <f t="shared" si="1"/>
        <v>11</v>
      </c>
      <c r="C8" s="198">
        <f t="shared" si="2"/>
        <v>492120</v>
      </c>
      <c r="D8" s="205">
        <v>1</v>
      </c>
      <c r="E8" s="206">
        <f>싸이클경기장!$K$6</f>
        <v>10672</v>
      </c>
      <c r="F8" s="184">
        <v>1</v>
      </c>
      <c r="G8" s="184">
        <f>싸이클경기장!$K$7</f>
        <v>31341</v>
      </c>
      <c r="H8" s="184">
        <v>1</v>
      </c>
      <c r="I8" s="184">
        <f>싸이클경기장!$K$8</f>
        <v>46972</v>
      </c>
      <c r="J8" s="184">
        <v>1</v>
      </c>
      <c r="K8" s="184">
        <f>싸이클경기장!$K$9</f>
        <v>59356</v>
      </c>
      <c r="L8" s="184"/>
      <c r="M8" s="184"/>
      <c r="N8" s="184">
        <v>1</v>
      </c>
      <c r="O8" s="184">
        <f>싸이클경기장!$K$10</f>
        <v>59499</v>
      </c>
      <c r="P8" s="184"/>
      <c r="Q8" s="203"/>
      <c r="R8" s="184"/>
      <c r="S8" s="184"/>
    </row>
    <row r="9" spans="1:19" s="108" customFormat="1" ht="21" customHeight="1">
      <c r="A9" s="325" t="s">
        <v>185</v>
      </c>
      <c r="B9" s="197">
        <f t="shared" si="1"/>
        <v>740</v>
      </c>
      <c r="C9" s="198">
        <f t="shared" si="2"/>
        <v>7546245.8000000007</v>
      </c>
      <c r="D9" s="205">
        <f>테니스장!$E$5</f>
        <v>58</v>
      </c>
      <c r="E9" s="184">
        <f>테니스장!$K$5</f>
        <v>334938.49</v>
      </c>
      <c r="F9" s="184">
        <f>테니스장!$E$64</f>
        <v>30</v>
      </c>
      <c r="G9" s="184">
        <f>테니스장!$K$64</f>
        <v>279860.08</v>
      </c>
      <c r="H9" s="184">
        <f>테니스장!$E$95</f>
        <v>24</v>
      </c>
      <c r="I9" s="184">
        <f>테니스장!$K$95</f>
        <v>260234</v>
      </c>
      <c r="J9" s="184">
        <f>테니스장!$E$120</f>
        <v>30</v>
      </c>
      <c r="K9" s="184">
        <f>테니스장!$K$120</f>
        <v>563503.19999999995</v>
      </c>
      <c r="L9" s="184">
        <f>테니스장!$E$151</f>
        <v>18</v>
      </c>
      <c r="M9" s="184">
        <f>테니스장!$K$151</f>
        <v>113760</v>
      </c>
      <c r="N9" s="184">
        <f>테니스장!$E$170</f>
        <v>9</v>
      </c>
      <c r="O9" s="184">
        <f>테니스장!$K$170</f>
        <v>194841</v>
      </c>
      <c r="P9" s="184">
        <f>테니스장!$E$180</f>
        <v>7</v>
      </c>
      <c r="Q9" s="203">
        <f>테니스장!$K$180</f>
        <v>60668</v>
      </c>
      <c r="R9" s="184">
        <f>테니스장!$E$188</f>
        <v>5</v>
      </c>
      <c r="S9" s="184">
        <f>테니스장!$K$188</f>
        <v>97985</v>
      </c>
    </row>
    <row r="10" spans="1:19" s="108" customFormat="1" ht="21" customHeight="1">
      <c r="A10" s="325" t="s">
        <v>186</v>
      </c>
      <c r="B10" s="197">
        <f t="shared" si="1"/>
        <v>62</v>
      </c>
      <c r="C10" s="198">
        <f t="shared" si="2"/>
        <v>137742.91999999998</v>
      </c>
      <c r="D10" s="205"/>
      <c r="E10" s="184"/>
      <c r="F10" s="184">
        <v>1</v>
      </c>
      <c r="G10" s="184">
        <f>씨름장!$H$6</f>
        <v>3471</v>
      </c>
      <c r="H10" s="184">
        <f>씨름장!$E$7</f>
        <v>2</v>
      </c>
      <c r="I10" s="184">
        <f>씨름장!$H$7</f>
        <v>8619</v>
      </c>
      <c r="J10" s="184">
        <v>1</v>
      </c>
      <c r="K10" s="203">
        <f>씨름장!$H$10</f>
        <v>6188</v>
      </c>
      <c r="L10" s="184">
        <v>1</v>
      </c>
      <c r="M10" s="184">
        <f>씨름장!$H$11</f>
        <v>0</v>
      </c>
      <c r="N10" s="184">
        <v>1</v>
      </c>
      <c r="O10" s="206">
        <f>씨름장!$H$12</f>
        <v>0</v>
      </c>
      <c r="P10" s="184">
        <v>1</v>
      </c>
      <c r="Q10" s="203">
        <f>씨름장!$H$13</f>
        <v>915</v>
      </c>
      <c r="R10" s="184" t="s">
        <v>2822</v>
      </c>
      <c r="S10" s="184"/>
    </row>
    <row r="11" spans="1:19" s="108" customFormat="1" ht="21" customHeight="1">
      <c r="A11" s="326" t="s">
        <v>164</v>
      </c>
      <c r="B11" s="197">
        <f>SUM(D11,F11,H11,J11,L11,N11,P11,R11,B39,D39,F39,H39,J39,L39,N39,P39,R39)</f>
        <v>18394</v>
      </c>
      <c r="C11" s="198">
        <f>SUM(E11,G11,I11,K11,M11,O11,Q11,S11,C39,E39,G39,I39,K39,M39,O39,Q39,S39)</f>
        <v>49092506</v>
      </c>
      <c r="D11" s="205">
        <v>2426</v>
      </c>
      <c r="E11" s="184">
        <v>8778146</v>
      </c>
      <c r="F11" s="184">
        <v>1041</v>
      </c>
      <c r="G11" s="184">
        <v>2429680</v>
      </c>
      <c r="H11" s="184">
        <v>647</v>
      </c>
      <c r="I11" s="184">
        <v>1020660</v>
      </c>
      <c r="J11" s="184">
        <v>840</v>
      </c>
      <c r="K11" s="184">
        <v>1385848</v>
      </c>
      <c r="L11" s="184">
        <v>640</v>
      </c>
      <c r="M11" s="184">
        <v>485576</v>
      </c>
      <c r="N11" s="184">
        <v>393</v>
      </c>
      <c r="O11" s="184">
        <v>349454</v>
      </c>
      <c r="P11" s="184">
        <v>195</v>
      </c>
      <c r="Q11" s="203">
        <v>402398</v>
      </c>
      <c r="R11" s="184">
        <v>47</v>
      </c>
      <c r="S11" s="184">
        <v>51190</v>
      </c>
    </row>
    <row r="12" spans="1:19" s="108" customFormat="1" ht="21" customHeight="1">
      <c r="A12" s="325" t="s">
        <v>374</v>
      </c>
      <c r="B12" s="197">
        <f t="shared" ref="B12:B27" si="5">SUM(D12,F12,H12,J12,L12,N12,P12,R12,B40,D40,F40,H40,J40,L40,N40,P40,R40)</f>
        <v>955</v>
      </c>
      <c r="C12" s="198">
        <f>SUM(E12,G12,I12,K12,M12,O12,Q12,S12,C40,E40,G40,I40,K40,M40,O40,Q40,S40)</f>
        <v>21548091.870000001</v>
      </c>
      <c r="D12" s="205">
        <f>SUM(D13:D15)</f>
        <v>125</v>
      </c>
      <c r="E12" s="184">
        <f>SUM(E13:E15)</f>
        <v>1026601</v>
      </c>
      <c r="F12" s="184">
        <f t="shared" ref="F12:S12" si="6">SUM(F13:F15)</f>
        <v>29</v>
      </c>
      <c r="G12" s="184">
        <f t="shared" si="6"/>
        <v>448655</v>
      </c>
      <c r="H12" s="184">
        <f t="shared" si="6"/>
        <v>20</v>
      </c>
      <c r="I12" s="184">
        <f t="shared" si="6"/>
        <v>249272</v>
      </c>
      <c r="J12" s="184">
        <f t="shared" si="6"/>
        <v>27</v>
      </c>
      <c r="K12" s="184">
        <f t="shared" si="6"/>
        <v>1088914.7</v>
      </c>
      <c r="L12" s="184">
        <f t="shared" si="6"/>
        <v>21</v>
      </c>
      <c r="M12" s="184">
        <f t="shared" si="6"/>
        <v>149134.20000000001</v>
      </c>
      <c r="N12" s="184">
        <f t="shared" si="6"/>
        <v>18</v>
      </c>
      <c r="O12" s="184">
        <f t="shared" si="6"/>
        <v>286073.7</v>
      </c>
      <c r="P12" s="184">
        <f t="shared" si="6"/>
        <v>13</v>
      </c>
      <c r="Q12" s="203">
        <f t="shared" si="6"/>
        <v>208233.4</v>
      </c>
      <c r="R12" s="184">
        <f t="shared" si="6"/>
        <v>9</v>
      </c>
      <c r="S12" s="184">
        <f t="shared" si="6"/>
        <v>86345</v>
      </c>
    </row>
    <row r="13" spans="1:19" s="108" customFormat="1" ht="21" customHeight="1">
      <c r="A13" s="325" t="s">
        <v>471</v>
      </c>
      <c r="B13" s="197">
        <f t="shared" si="5"/>
        <v>409</v>
      </c>
      <c r="C13" s="198">
        <f t="shared" ref="C13:C27" si="7">SUM(E13,G13,I13,K13,M13,O13,Q13,S13,C41,E41,G41,I41,K41,M41,O41,Q41,S41)</f>
        <v>8852490.3699999992</v>
      </c>
      <c r="D13" s="205">
        <f>구기체육관!$E$5</f>
        <v>29</v>
      </c>
      <c r="E13" s="184">
        <f>구기체육관!$H$5</f>
        <v>258988</v>
      </c>
      <c r="F13" s="184">
        <f>구기체육관!$E$35</f>
        <v>5</v>
      </c>
      <c r="G13" s="184">
        <f>구기체육관!$H$35</f>
        <v>121072</v>
      </c>
      <c r="H13" s="184">
        <f>구기체육관!$E$41</f>
        <v>2</v>
      </c>
      <c r="I13" s="184">
        <f>구기체육관!$H$41</f>
        <v>25250</v>
      </c>
      <c r="J13" s="184">
        <f>구기체육관!$E$44</f>
        <v>5</v>
      </c>
      <c r="K13" s="184">
        <f>구기체육관!$H$44</f>
        <v>120752</v>
      </c>
      <c r="L13" s="184">
        <f>구기체육관!$E$50</f>
        <v>3</v>
      </c>
      <c r="M13" s="184">
        <f>구기체육관!$H$50</f>
        <v>55000</v>
      </c>
      <c r="N13" s="184">
        <f>구기체육관!$E$54</f>
        <v>6</v>
      </c>
      <c r="O13" s="184">
        <f>구기체육관!$H$54</f>
        <v>31859</v>
      </c>
      <c r="P13" s="184">
        <f>구기체육관!$E$61</f>
        <v>6</v>
      </c>
      <c r="Q13" s="203">
        <f>구기체육관!$H$61</f>
        <v>124063.4</v>
      </c>
      <c r="R13" s="184">
        <f>구기체육관!$E$68</f>
        <v>3</v>
      </c>
      <c r="S13" s="184">
        <f>구기체육관!$H$68</f>
        <v>19610</v>
      </c>
    </row>
    <row r="14" spans="1:19" s="108" customFormat="1" ht="21" customHeight="1">
      <c r="A14" s="325" t="s">
        <v>472</v>
      </c>
      <c r="B14" s="197">
        <f t="shared" si="5"/>
        <v>47</v>
      </c>
      <c r="C14" s="198">
        <f t="shared" si="7"/>
        <v>685222.2</v>
      </c>
      <c r="D14" s="205">
        <f>투기체육관!$E$5</f>
        <v>4</v>
      </c>
      <c r="E14" s="184">
        <f>투기체육관!$K$5</f>
        <v>20612</v>
      </c>
      <c r="F14" s="184">
        <f>투기체육관!$E$10</f>
        <v>2</v>
      </c>
      <c r="G14" s="184">
        <f>투기체육관!$K$10</f>
        <v>6893</v>
      </c>
      <c r="H14" s="184">
        <f>투기체육관!$E$13</f>
        <v>4</v>
      </c>
      <c r="I14" s="184">
        <f>투기체육관!$K$13</f>
        <v>5725</v>
      </c>
      <c r="J14" s="184">
        <f>투기체육관!$E$18</f>
        <v>3</v>
      </c>
      <c r="K14" s="184">
        <f>투기체육관!$K$18</f>
        <v>357431</v>
      </c>
      <c r="L14" s="184">
        <f>투기체육관!$E$22</f>
        <v>1</v>
      </c>
      <c r="M14" s="184">
        <v>0</v>
      </c>
      <c r="N14" s="184"/>
      <c r="O14" s="184"/>
      <c r="P14" s="184"/>
      <c r="Q14" s="203"/>
      <c r="R14" s="184"/>
      <c r="S14" s="184"/>
    </row>
    <row r="15" spans="1:19" s="108" customFormat="1" ht="21" customHeight="1">
      <c r="A15" s="325" t="s">
        <v>473</v>
      </c>
      <c r="B15" s="197">
        <f t="shared" si="5"/>
        <v>499</v>
      </c>
      <c r="C15" s="198">
        <f>SUM(E15,G15,I15,K15,M15,O15,Q15,S15,C43,E43,G43,I43,K43,M43,O43,Q43,S43)</f>
        <v>12010379.300000001</v>
      </c>
      <c r="D15" s="205">
        <f>생활체육관!$D$6</f>
        <v>92</v>
      </c>
      <c r="E15" s="184">
        <f>생활체육관!$G$6</f>
        <v>747001</v>
      </c>
      <c r="F15" s="184">
        <f>생활체육관!$D$99</f>
        <v>22</v>
      </c>
      <c r="G15" s="184">
        <f>생활체육관!$G$99</f>
        <v>320690</v>
      </c>
      <c r="H15" s="184">
        <f>생활체육관!$D$122</f>
        <v>14</v>
      </c>
      <c r="I15" s="184">
        <f>생활체육관!$G$122</f>
        <v>218297</v>
      </c>
      <c r="J15" s="184">
        <f>생활체육관!$D$137</f>
        <v>19</v>
      </c>
      <c r="K15" s="184">
        <f>생활체육관!$G$137</f>
        <v>610731.69999999995</v>
      </c>
      <c r="L15" s="184">
        <f>생활체육관!$D$157</f>
        <v>17</v>
      </c>
      <c r="M15" s="184">
        <f>생활체육관!$G$157</f>
        <v>94134.2</v>
      </c>
      <c r="N15" s="184">
        <f>생활체육관!$D$175</f>
        <v>12</v>
      </c>
      <c r="O15" s="184">
        <f>생활체육관!$G$175</f>
        <v>254214.7</v>
      </c>
      <c r="P15" s="184">
        <f>생활체육관!$D$188</f>
        <v>7</v>
      </c>
      <c r="Q15" s="203">
        <f>생활체육관!$G$188</f>
        <v>84170</v>
      </c>
      <c r="R15" s="184">
        <f>생활체육관!$D$196</f>
        <v>6</v>
      </c>
      <c r="S15" s="184">
        <f>생활체육관!$G$196</f>
        <v>66735</v>
      </c>
    </row>
    <row r="16" spans="1:19" s="108" customFormat="1" ht="21" customHeight="1">
      <c r="A16" s="325" t="s">
        <v>375</v>
      </c>
      <c r="B16" s="197">
        <f t="shared" si="5"/>
        <v>1362</v>
      </c>
      <c r="C16" s="198">
        <f t="shared" si="7"/>
        <v>6623983.3600000003</v>
      </c>
      <c r="D16" s="205">
        <f>게이트볼장!$D$6</f>
        <v>8</v>
      </c>
      <c r="E16" s="184">
        <f>게이트볼장!$J$6</f>
        <v>11364</v>
      </c>
      <c r="F16" s="184">
        <f>게이트볼장!$D$15</f>
        <v>17</v>
      </c>
      <c r="G16" s="184">
        <f>게이트볼장!$J$15</f>
        <v>62512</v>
      </c>
      <c r="H16" s="184">
        <f>게이트볼장!$D$33</f>
        <v>3</v>
      </c>
      <c r="I16" s="184">
        <f>게이트볼장!$J$33</f>
        <v>21581</v>
      </c>
      <c r="J16" s="184">
        <f>게이트볼장!$D$37</f>
        <v>32</v>
      </c>
      <c r="K16" s="184">
        <f>게이트볼장!$J$37</f>
        <v>90575</v>
      </c>
      <c r="L16" s="184">
        <f>게이트볼장!$D$70</f>
        <v>10</v>
      </c>
      <c r="M16" s="184">
        <f>게이트볼장!$J$70</f>
        <v>16111</v>
      </c>
      <c r="N16" s="184">
        <f>게이트볼장!$D$81</f>
        <v>15</v>
      </c>
      <c r="O16" s="184">
        <f>게이트볼장!$J$81</f>
        <v>307647.5</v>
      </c>
      <c r="P16" s="184">
        <f>게이트볼장!$D$97</f>
        <v>6</v>
      </c>
      <c r="Q16" s="203">
        <f>게이트볼장!$J$97</f>
        <v>13881</v>
      </c>
      <c r="R16" s="184">
        <f>게이트볼장!$D$104</f>
        <v>13</v>
      </c>
      <c r="S16" s="184">
        <f>게이트볼장!$J$104</f>
        <v>17178</v>
      </c>
    </row>
    <row r="17" spans="1:19" s="108" customFormat="1" ht="21" customHeight="1">
      <c r="A17" s="325" t="s">
        <v>376</v>
      </c>
      <c r="B17" s="197">
        <f t="shared" si="5"/>
        <v>379</v>
      </c>
      <c r="C17" s="198">
        <f t="shared" si="7"/>
        <v>6151551.3700000001</v>
      </c>
      <c r="D17" s="205">
        <f>수영장!$E$6</f>
        <v>89</v>
      </c>
      <c r="E17" s="184">
        <f>수영장!$L$6</f>
        <v>662926.35000000009</v>
      </c>
      <c r="F17" s="184">
        <f>수영장!$E$96</f>
        <v>23</v>
      </c>
      <c r="G17" s="184">
        <f>수영장!$L$96</f>
        <v>321570</v>
      </c>
      <c r="H17" s="184">
        <f>수영장!$E$120</f>
        <v>15</v>
      </c>
      <c r="I17" s="184">
        <f>수영장!$L$120</f>
        <v>172150</v>
      </c>
      <c r="J17" s="184">
        <f>수영장!$E$136</f>
        <v>17</v>
      </c>
      <c r="K17" s="184">
        <f>수영장!$L$136</f>
        <v>197325.7</v>
      </c>
      <c r="L17" s="184">
        <f>수영장!$E$154</f>
        <v>10</v>
      </c>
      <c r="M17" s="184">
        <f>수영장!$L$154</f>
        <v>86965</v>
      </c>
      <c r="N17" s="184">
        <f>수영장!$E$165</f>
        <v>18</v>
      </c>
      <c r="O17" s="184">
        <f>수영장!$L$165</f>
        <v>233773.25</v>
      </c>
      <c r="P17" s="184">
        <f>수영장!$E$184</f>
        <v>9</v>
      </c>
      <c r="Q17" s="203">
        <f>수영장!$L$184</f>
        <v>89318</v>
      </c>
      <c r="R17" s="184">
        <f>수영장!$E$194</f>
        <v>5</v>
      </c>
      <c r="S17" s="184">
        <f>수영장!$L$194</f>
        <v>52483</v>
      </c>
    </row>
    <row r="18" spans="1:19" s="108" customFormat="1" ht="21" customHeight="1">
      <c r="A18" s="325" t="s">
        <v>377</v>
      </c>
      <c r="B18" s="197">
        <f t="shared" si="5"/>
        <v>159</v>
      </c>
      <c r="C18" s="198">
        <f t="shared" si="7"/>
        <v>1783253.1</v>
      </c>
      <c r="D18" s="205">
        <f>롤러스케이트장!$C$6</f>
        <v>15</v>
      </c>
      <c r="E18" s="184">
        <f>롤러스케이트장!$F$6</f>
        <v>67435</v>
      </c>
      <c r="F18" s="184">
        <f>롤러스케이트장!$C$22</f>
        <v>15</v>
      </c>
      <c r="G18" s="184">
        <f>롤러스케이트장!$F$22</f>
        <v>76444</v>
      </c>
      <c r="H18" s="184">
        <f>롤러스케이트장!$C$38</f>
        <v>4</v>
      </c>
      <c r="I18" s="184">
        <f>롤러스케이트장!$F$38</f>
        <v>33905</v>
      </c>
      <c r="J18" s="184">
        <f>롤러스케이트장!$C$43</f>
        <v>7</v>
      </c>
      <c r="K18" s="184">
        <f>롤러스케이트장!$F$43</f>
        <v>106225</v>
      </c>
      <c r="L18" s="184">
        <f>롤러스케이트장!$C$51</f>
        <v>2</v>
      </c>
      <c r="M18" s="184">
        <f>롤러스케이트장!$F$51</f>
        <v>22542</v>
      </c>
      <c r="N18" s="184">
        <f>롤러스케이트장!$C$54</f>
        <v>2</v>
      </c>
      <c r="O18" s="184">
        <f>롤러스케이트장!$F$54</f>
        <v>23127.599999999999</v>
      </c>
      <c r="P18" s="184">
        <f>롤러스케이트장!$C$57</f>
        <v>2</v>
      </c>
      <c r="Q18" s="203">
        <f>롤러스케이트장!$F$57</f>
        <v>18300</v>
      </c>
      <c r="R18" s="184">
        <f>롤러스케이트장!$C$60</f>
        <v>6</v>
      </c>
      <c r="S18" s="184">
        <f>롤러스케이트장!$F$60</f>
        <v>24147</v>
      </c>
    </row>
    <row r="19" spans="1:19" s="108" customFormat="1" ht="21" customHeight="1">
      <c r="A19" s="325" t="s">
        <v>378</v>
      </c>
      <c r="B19" s="197">
        <f t="shared" si="5"/>
        <v>26</v>
      </c>
      <c r="C19" s="198">
        <f t="shared" si="7"/>
        <v>1043792</v>
      </c>
      <c r="D19" s="205"/>
      <c r="E19" s="184"/>
      <c r="F19" s="184">
        <v>1</v>
      </c>
      <c r="G19" s="184">
        <f>사격장!$K$6</f>
        <v>6009</v>
      </c>
      <c r="H19" s="184">
        <v>1</v>
      </c>
      <c r="I19" s="184">
        <f>사격장!$K$7</f>
        <v>191300</v>
      </c>
      <c r="J19" s="184">
        <v>1</v>
      </c>
      <c r="K19" s="184">
        <f>사격장!$K$8</f>
        <v>95837</v>
      </c>
      <c r="L19" s="184"/>
      <c r="M19" s="184"/>
      <c r="N19" s="184"/>
      <c r="O19" s="184"/>
      <c r="P19" s="184">
        <v>1</v>
      </c>
      <c r="Q19" s="203">
        <f>사격장!$K$9</f>
        <v>3700</v>
      </c>
      <c r="R19" s="184"/>
      <c r="S19" s="184"/>
    </row>
    <row r="20" spans="1:19" s="108" customFormat="1" ht="21" customHeight="1">
      <c r="A20" s="325" t="s">
        <v>379</v>
      </c>
      <c r="B20" s="197">
        <f t="shared" si="5"/>
        <v>260</v>
      </c>
      <c r="C20" s="198">
        <f t="shared" si="7"/>
        <v>2334960.5</v>
      </c>
      <c r="D20" s="205">
        <f>국궁장!$D$5</f>
        <v>8</v>
      </c>
      <c r="E20" s="184">
        <f>국궁장!$I$5</f>
        <v>42173.5</v>
      </c>
      <c r="F20" s="184">
        <f>국궁장!$D$14</f>
        <v>3</v>
      </c>
      <c r="G20" s="184">
        <f>국궁장!$I$14</f>
        <v>11733</v>
      </c>
      <c r="H20" s="184">
        <f>국궁장!$D$18</f>
        <v>3</v>
      </c>
      <c r="I20" s="184">
        <f>국궁장!$I$18</f>
        <v>21186</v>
      </c>
      <c r="J20" s="184">
        <f>국궁장!$D$22</f>
        <v>7</v>
      </c>
      <c r="K20" s="184">
        <f>국궁장!$I$22</f>
        <v>85680</v>
      </c>
      <c r="L20" s="184">
        <f>국궁장!$D$30</f>
        <v>3</v>
      </c>
      <c r="M20" s="184">
        <f>국궁장!$I$30</f>
        <v>40891</v>
      </c>
      <c r="N20" s="184">
        <f>국궁장!$D$34</f>
        <v>5</v>
      </c>
      <c r="O20" s="184">
        <f>국궁장!$I$34</f>
        <v>42283</v>
      </c>
      <c r="P20" s="184">
        <f>국궁장!$D$40</f>
        <v>4</v>
      </c>
      <c r="Q20" s="203">
        <f>국궁장!$I$40</f>
        <v>49699</v>
      </c>
      <c r="R20" s="184">
        <f>국궁장!$D$45</f>
        <v>3</v>
      </c>
      <c r="S20" s="184">
        <f>국궁장!$I$45</f>
        <v>23717</v>
      </c>
    </row>
    <row r="21" spans="1:19" s="108" customFormat="1" ht="21" customHeight="1">
      <c r="A21" s="325" t="s">
        <v>380</v>
      </c>
      <c r="B21" s="197">
        <f t="shared" si="5"/>
        <v>23</v>
      </c>
      <c r="C21" s="198">
        <f>SUM(E21,G21,I21,K21,M21,O21,Q21,S21,C49,E49,G49,I49,K49,M49,O49,Q49,S49)</f>
        <v>574458</v>
      </c>
      <c r="D21" s="205">
        <v>1</v>
      </c>
      <c r="E21" s="184">
        <f>양궁장!$J$6</f>
        <v>2520</v>
      </c>
      <c r="F21" s="184">
        <v>1</v>
      </c>
      <c r="G21" s="184">
        <f>양궁장!$J$7</f>
        <v>20576</v>
      </c>
      <c r="H21" s="184">
        <f>양궁장!$E$8</f>
        <v>2</v>
      </c>
      <c r="I21" s="184">
        <f>양궁장!$J$8</f>
        <v>30891</v>
      </c>
      <c r="J21" s="184">
        <f>양궁장!$E$11</f>
        <v>2</v>
      </c>
      <c r="K21" s="184">
        <f>양궁장!$J$11</f>
        <v>13061</v>
      </c>
      <c r="L21" s="184">
        <f>양궁장!$E$14</f>
        <v>2</v>
      </c>
      <c r="M21" s="206">
        <f>양궁장!$J$14</f>
        <v>45109</v>
      </c>
      <c r="N21" s="184">
        <v>1</v>
      </c>
      <c r="O21" s="184">
        <f>양궁장!$J$17</f>
        <v>4116</v>
      </c>
      <c r="P21" s="184">
        <v>1</v>
      </c>
      <c r="Q21" s="203">
        <f>양궁장!$J$18</f>
        <v>103117</v>
      </c>
      <c r="R21" s="184"/>
      <c r="S21" s="184"/>
    </row>
    <row r="22" spans="1:19" s="108" customFormat="1" ht="21" customHeight="1">
      <c r="A22" s="325" t="s">
        <v>381</v>
      </c>
      <c r="B22" s="197">
        <f t="shared" si="5"/>
        <v>19</v>
      </c>
      <c r="C22" s="198">
        <f t="shared" si="7"/>
        <v>839836.12</v>
      </c>
      <c r="D22" s="205">
        <v>1</v>
      </c>
      <c r="E22" s="184">
        <f>승마장!$L$6</f>
        <v>12692</v>
      </c>
      <c r="F22" s="184">
        <f>승마장!$E$7</f>
        <v>2</v>
      </c>
      <c r="G22" s="184">
        <f>승마장!$L$7</f>
        <v>27381.119999999999</v>
      </c>
      <c r="H22" s="184">
        <f>승마장!$E$10</f>
        <v>3</v>
      </c>
      <c r="I22" s="184">
        <f>승마장!$L$10</f>
        <v>37049</v>
      </c>
      <c r="J22" s="184"/>
      <c r="K22" s="184"/>
      <c r="L22" s="184">
        <v>1</v>
      </c>
      <c r="M22" s="206">
        <v>0</v>
      </c>
      <c r="N22" s="184">
        <v>1</v>
      </c>
      <c r="O22" s="184">
        <f>승마장!$L$15</f>
        <v>28991</v>
      </c>
      <c r="P22" s="184"/>
      <c r="Q22" s="203"/>
      <c r="R22" s="184"/>
      <c r="S22" s="184"/>
    </row>
    <row r="23" spans="1:19" s="108" customFormat="1" ht="21" customHeight="1">
      <c r="A23" s="325" t="s">
        <v>187</v>
      </c>
      <c r="B23" s="197">
        <f t="shared" si="5"/>
        <v>79</v>
      </c>
      <c r="C23" s="198">
        <f t="shared" si="7"/>
        <v>741507.89999999991</v>
      </c>
      <c r="D23" s="205">
        <f>골프연습장!$E$6</f>
        <v>34</v>
      </c>
      <c r="E23" s="184">
        <f>골프연습장!$J$6</f>
        <v>182093</v>
      </c>
      <c r="F23" s="184">
        <f>골프연습장!$E$41</f>
        <v>6</v>
      </c>
      <c r="G23" s="184">
        <f>골프연습장!$J$41</f>
        <v>805</v>
      </c>
      <c r="H23" s="184"/>
      <c r="I23" s="184"/>
      <c r="J23" s="184">
        <f>골프연습장!$E$48</f>
        <v>4</v>
      </c>
      <c r="K23" s="184">
        <f>골프연습장!$J$48</f>
        <v>160634</v>
      </c>
      <c r="L23" s="184">
        <f>골프연습장!$E$53</f>
        <v>2</v>
      </c>
      <c r="M23" s="184">
        <f>골프연습장!$J$53</f>
        <v>0</v>
      </c>
      <c r="N23" s="184"/>
      <c r="O23" s="184"/>
      <c r="P23" s="184"/>
      <c r="Q23" s="203"/>
      <c r="R23" s="184"/>
      <c r="S23" s="184"/>
    </row>
    <row r="24" spans="1:19" s="108" customFormat="1" ht="21" customHeight="1">
      <c r="A24" s="325" t="s">
        <v>188</v>
      </c>
      <c r="B24" s="197">
        <f t="shared" si="5"/>
        <v>11</v>
      </c>
      <c r="C24" s="198">
        <f t="shared" si="7"/>
        <v>1203094</v>
      </c>
      <c r="D24" s="205"/>
      <c r="E24" s="184"/>
      <c r="F24" s="184">
        <v>1</v>
      </c>
      <c r="G24" s="184">
        <f>조정카누장!$J$6</f>
        <v>25252</v>
      </c>
      <c r="H24" s="184"/>
      <c r="I24" s="184"/>
      <c r="J24" s="184"/>
      <c r="K24" s="184"/>
      <c r="L24" s="184"/>
      <c r="M24" s="184"/>
      <c r="N24" s="184"/>
      <c r="O24" s="184"/>
      <c r="P24" s="184"/>
      <c r="Q24" s="203"/>
      <c r="R24" s="184"/>
      <c r="S24" s="184"/>
    </row>
    <row r="25" spans="1:19" s="108" customFormat="1" ht="21" customHeight="1">
      <c r="A25" s="325" t="s">
        <v>189</v>
      </c>
      <c r="B25" s="197">
        <f t="shared" si="5"/>
        <v>17</v>
      </c>
      <c r="C25" s="198">
        <f t="shared" si="7"/>
        <v>322839</v>
      </c>
      <c r="D25" s="205"/>
      <c r="E25" s="184"/>
      <c r="F25" s="184">
        <v>1</v>
      </c>
      <c r="G25" s="184">
        <f>요트장!$J$6</f>
        <v>138561</v>
      </c>
      <c r="H25" s="184"/>
      <c r="I25" s="184"/>
      <c r="J25" s="184"/>
      <c r="K25" s="184"/>
      <c r="L25" s="184"/>
      <c r="M25" s="184"/>
      <c r="N25" s="184"/>
      <c r="O25" s="184"/>
      <c r="P25" s="184"/>
      <c r="Q25" s="203"/>
      <c r="R25" s="184"/>
      <c r="S25" s="184"/>
    </row>
    <row r="26" spans="1:19" s="108" customFormat="1" ht="21" customHeight="1">
      <c r="A26" s="327" t="s">
        <v>190</v>
      </c>
      <c r="B26" s="197">
        <f t="shared" si="5"/>
        <v>23</v>
      </c>
      <c r="C26" s="198">
        <f t="shared" si="7"/>
        <v>282410</v>
      </c>
      <c r="D26" s="207">
        <f>빙상장!$E$6</f>
        <v>3</v>
      </c>
      <c r="E26" s="208">
        <f>빙상장!$H$6</f>
        <v>34694</v>
      </c>
      <c r="F26" s="208">
        <v>1</v>
      </c>
      <c r="G26" s="208">
        <f>빙상장!$H$10</f>
        <v>33402</v>
      </c>
      <c r="H26" s="208">
        <v>1</v>
      </c>
      <c r="I26" s="208">
        <f>빙상장!$H$11</f>
        <v>11283</v>
      </c>
      <c r="J26" s="208"/>
      <c r="K26" s="208"/>
      <c r="L26" s="208">
        <v>1</v>
      </c>
      <c r="M26" s="209">
        <f>빙상장!$H$12</f>
        <v>0</v>
      </c>
      <c r="N26" s="208">
        <v>1</v>
      </c>
      <c r="O26" s="208">
        <f>빙상장!$H$13</f>
        <v>13439</v>
      </c>
      <c r="P26" s="208"/>
      <c r="Q26" s="210"/>
      <c r="R26" s="208"/>
      <c r="S26" s="208"/>
    </row>
    <row r="27" spans="1:19" s="108" customFormat="1" ht="21" customHeight="1">
      <c r="A27" s="331" t="s">
        <v>428</v>
      </c>
      <c r="B27" s="197">
        <f t="shared" si="5"/>
        <v>3</v>
      </c>
      <c r="C27" s="198">
        <f t="shared" si="7"/>
        <v>313173</v>
      </c>
      <c r="D27" s="205"/>
      <c r="E27" s="184"/>
      <c r="F27" s="184"/>
      <c r="G27" s="184"/>
      <c r="H27" s="184"/>
      <c r="I27" s="184"/>
      <c r="J27" s="184"/>
      <c r="K27" s="184"/>
      <c r="L27" s="184"/>
      <c r="M27" s="206"/>
      <c r="N27" s="184"/>
      <c r="O27" s="184"/>
      <c r="P27" s="184"/>
      <c r="Q27" s="203"/>
      <c r="R27" s="184"/>
      <c r="S27" s="184"/>
    </row>
    <row r="28" spans="1:19" s="108" customFormat="1" ht="21" customHeight="1">
      <c r="A28" s="328" t="s">
        <v>429</v>
      </c>
      <c r="B28" s="211">
        <f>SUM(D28,F28,H28,J28,L28,N28,P28,R28,B56,D56,F56,H56,J56,L56,N56,P56,R56)</f>
        <v>338</v>
      </c>
      <c r="C28" s="212">
        <f>SUM(E28,G28,I28,K28,M28,O28,Q28,S28,C56,E56,G56,I56,K56,M56,O56,Q56,S56)</f>
        <v>6669508.9000000004</v>
      </c>
      <c r="D28" s="213">
        <f>'기타 체육시설'!$E$6</f>
        <v>5</v>
      </c>
      <c r="E28" s="214">
        <f>'기타 체육시설'!$G$6</f>
        <v>5</v>
      </c>
      <c r="F28" s="214">
        <f>'기타 체육시설'!$E$12</f>
        <v>29</v>
      </c>
      <c r="G28" s="214">
        <f>'기타 체육시설'!$G$12</f>
        <v>95051</v>
      </c>
      <c r="H28" s="214">
        <f>'기타 체육시설'!$E$42</f>
        <v>16</v>
      </c>
      <c r="I28" s="214">
        <f>'기타 체육시설'!$G$42</f>
        <v>163291</v>
      </c>
      <c r="J28" s="214">
        <f>'기타 체육시설'!$E$59</f>
        <v>12</v>
      </c>
      <c r="K28" s="214">
        <f>'기타 체육시설'!$G$59</f>
        <v>864057</v>
      </c>
      <c r="L28" s="214">
        <f>'기타 체육시설'!$E$72</f>
        <v>11</v>
      </c>
      <c r="M28" s="214">
        <f>'기타 체육시설'!$G$72</f>
        <v>174864</v>
      </c>
      <c r="N28" s="214">
        <f>'기타 체육시설'!$E$84</f>
        <v>5</v>
      </c>
      <c r="O28" s="214">
        <f>'기타 체육시설'!$G$84</f>
        <v>29514</v>
      </c>
      <c r="P28" s="214">
        <f>'기타 체육시설'!$E$90</f>
        <v>5</v>
      </c>
      <c r="Q28" s="215">
        <f>'기타 체육시설'!$G$90</f>
        <v>12227</v>
      </c>
      <c r="R28" s="214">
        <f>'기타 체육시설'!$E$96</f>
        <v>4</v>
      </c>
      <c r="S28" s="214">
        <f>'기타 체육시설'!$G$96</f>
        <v>20364</v>
      </c>
    </row>
    <row r="29" spans="1:19" s="2" customFormat="1" ht="22.15" customHeight="1">
      <c r="A29" s="1344" t="s">
        <v>430</v>
      </c>
      <c r="B29" s="1344" t="s">
        <v>877</v>
      </c>
      <c r="C29" s="1344"/>
      <c r="D29" s="1344" t="s">
        <v>876</v>
      </c>
      <c r="E29" s="1344"/>
      <c r="F29" s="1340" t="s">
        <v>97</v>
      </c>
      <c r="G29" s="1343"/>
      <c r="H29" s="1340" t="s">
        <v>136</v>
      </c>
      <c r="I29" s="1343"/>
      <c r="J29" s="1340" t="s">
        <v>137</v>
      </c>
      <c r="K29" s="1343"/>
      <c r="L29" s="1340" t="s">
        <v>0</v>
      </c>
      <c r="M29" s="1343"/>
      <c r="N29" s="1340" t="s">
        <v>95</v>
      </c>
      <c r="O29" s="1343"/>
      <c r="P29" s="1340" t="s">
        <v>98</v>
      </c>
      <c r="Q29" s="1343"/>
      <c r="R29" s="1340" t="s">
        <v>122</v>
      </c>
      <c r="S29" s="1343"/>
    </row>
    <row r="30" spans="1:19" s="2" customFormat="1" ht="22.15" customHeight="1">
      <c r="A30" s="1344"/>
      <c r="B30" s="190" t="s">
        <v>268</v>
      </c>
      <c r="C30" s="190" t="s">
        <v>191</v>
      </c>
      <c r="D30" s="190" t="s">
        <v>268</v>
      </c>
      <c r="E30" s="190" t="s">
        <v>191</v>
      </c>
      <c r="F30" s="190" t="s">
        <v>268</v>
      </c>
      <c r="G30" s="190" t="s">
        <v>191</v>
      </c>
      <c r="H30" s="190" t="s">
        <v>268</v>
      </c>
      <c r="I30" s="190" t="s">
        <v>191</v>
      </c>
      <c r="J30" s="190" t="s">
        <v>268</v>
      </c>
      <c r="K30" s="190" t="s">
        <v>191</v>
      </c>
      <c r="L30" s="190" t="s">
        <v>577</v>
      </c>
      <c r="M30" s="190" t="s">
        <v>191</v>
      </c>
      <c r="N30" s="190" t="s">
        <v>268</v>
      </c>
      <c r="O30" s="190" t="s">
        <v>191</v>
      </c>
      <c r="P30" s="190" t="s">
        <v>268</v>
      </c>
      <c r="Q30" s="190" t="s">
        <v>191</v>
      </c>
      <c r="R30" s="190" t="s">
        <v>268</v>
      </c>
      <c r="S30" s="190" t="s">
        <v>40</v>
      </c>
    </row>
    <row r="31" spans="1:19" s="235" customFormat="1" ht="22.15" customHeight="1">
      <c r="A31" s="233" t="s">
        <v>474</v>
      </c>
      <c r="B31" s="234">
        <f>SUM(B32:B40,B44:B56)</f>
        <v>3941</v>
      </c>
      <c r="C31" s="234">
        <f t="shared" ref="C31" si="8">SUM(C32:C40,C44:C56)</f>
        <v>42550721.809999995</v>
      </c>
      <c r="D31" s="234">
        <f>SUM(D32:D40,D44:D56)</f>
        <v>2158</v>
      </c>
      <c r="E31" s="234">
        <f>SUM(E32:E40,E44:E56)</f>
        <v>12087538.050000001</v>
      </c>
      <c r="F31" s="234">
        <f t="shared" ref="F31:H31" si="9">SUM(F32:F40,F44:F56)</f>
        <v>1684</v>
      </c>
      <c r="G31" s="234">
        <f t="shared" si="9"/>
        <v>7433469.5600000005</v>
      </c>
      <c r="H31" s="234">
        <f t="shared" si="9"/>
        <v>1142</v>
      </c>
      <c r="I31" s="234">
        <f>SUM(I32:I40,I44:I56)</f>
        <v>7633483.5300000003</v>
      </c>
      <c r="J31" s="234">
        <f t="shared" ref="J31:K31" si="10">SUM(J32:J40,J44:J56)</f>
        <v>1138</v>
      </c>
      <c r="K31" s="234">
        <f t="shared" si="10"/>
        <v>11160269.32</v>
      </c>
      <c r="L31" s="234">
        <f>SUM(L32:L40,L44:L56)</f>
        <v>1813</v>
      </c>
      <c r="M31" s="234">
        <f>SUM(M32:M40,M44:M56)</f>
        <v>16665793.680000002</v>
      </c>
      <c r="N31" s="234">
        <f t="shared" ref="N31:S31" si="11">SUM(N32:N40,N44:N56)</f>
        <v>2402</v>
      </c>
      <c r="O31" s="234">
        <f t="shared" si="11"/>
        <v>9814394.1999999993</v>
      </c>
      <c r="P31" s="234">
        <f t="shared" si="11"/>
        <v>2170</v>
      </c>
      <c r="Q31" s="234">
        <f t="shared" si="11"/>
        <v>16227342.1</v>
      </c>
      <c r="R31" s="234">
        <f t="shared" si="11"/>
        <v>329</v>
      </c>
      <c r="S31" s="234">
        <f t="shared" si="11"/>
        <v>2892842</v>
      </c>
    </row>
    <row r="32" spans="1:19" s="108" customFormat="1" ht="21" customHeight="1">
      <c r="A32" s="332" t="s">
        <v>269</v>
      </c>
      <c r="B32" s="216">
        <f>육상경기장!$E$38</f>
        <v>52</v>
      </c>
      <c r="C32" s="216">
        <f>육상경기장!$L$38</f>
        <v>4640992.9000000004</v>
      </c>
      <c r="D32" s="204">
        <f>육상경기장!$E$91</f>
        <v>33</v>
      </c>
      <c r="E32" s="204">
        <f>육상경기장!$L$91</f>
        <v>1858076</v>
      </c>
      <c r="F32" s="216">
        <f>육상경기장!$E$126</f>
        <v>15</v>
      </c>
      <c r="G32" s="216">
        <f>육상경기장!$L$126</f>
        <v>667250</v>
      </c>
      <c r="H32" s="216">
        <f>육상경기장!$E$142</f>
        <v>14</v>
      </c>
      <c r="I32" s="216">
        <f>육상경기장!$L$142</f>
        <v>1996756</v>
      </c>
      <c r="J32" s="216">
        <f>육상경기장!$E$157</f>
        <v>18</v>
      </c>
      <c r="K32" s="216">
        <f>육상경기장!$L$157</f>
        <v>1308336</v>
      </c>
      <c r="L32" s="216">
        <f>육상경기장!$E$176</f>
        <v>26</v>
      </c>
      <c r="M32" s="216">
        <f>육상경기장!$L$176</f>
        <v>1848462</v>
      </c>
      <c r="N32" s="216">
        <f>육상경기장!$E$203</f>
        <v>30</v>
      </c>
      <c r="O32" s="216">
        <f>육상경기장!$L$203</f>
        <v>1674184</v>
      </c>
      <c r="P32" s="216">
        <f>육상경기장!$E$234</f>
        <v>31</v>
      </c>
      <c r="Q32" s="216">
        <f>육상경기장!$L$234</f>
        <v>2352872.9</v>
      </c>
      <c r="R32" s="216">
        <f>육상경기장!$E$266</f>
        <v>13</v>
      </c>
      <c r="S32" s="216">
        <f>육상경기장!$L$266</f>
        <v>639291</v>
      </c>
    </row>
    <row r="33" spans="1:19" s="108" customFormat="1" ht="21" customHeight="1">
      <c r="A33" s="333" t="s">
        <v>270</v>
      </c>
      <c r="B33" s="184">
        <f>축구장!$E$231</f>
        <v>196</v>
      </c>
      <c r="C33" s="184">
        <f>축구장!$I$231</f>
        <v>6027382.7999999998</v>
      </c>
      <c r="D33" s="184">
        <f>축구장!$E$428</f>
        <v>59</v>
      </c>
      <c r="E33" s="184">
        <f>축구장!$I$428</f>
        <v>1657478</v>
      </c>
      <c r="F33" s="184">
        <f>축구장!$E$488</f>
        <v>34</v>
      </c>
      <c r="G33" s="184">
        <f>축구장!$I$488</f>
        <v>923760</v>
      </c>
      <c r="H33" s="184">
        <f>축구장!$E$523</f>
        <v>20</v>
      </c>
      <c r="I33" s="184">
        <f>축구장!$I$523</f>
        <v>692147</v>
      </c>
      <c r="J33" s="184">
        <f>축구장!$E$544</f>
        <v>101</v>
      </c>
      <c r="K33" s="184">
        <f>축구장!$I$544</f>
        <v>3196966</v>
      </c>
      <c r="L33" s="184">
        <f>축구장!$E$646</f>
        <v>76</v>
      </c>
      <c r="M33" s="184">
        <f>축구장!$I$646</f>
        <v>2727186</v>
      </c>
      <c r="N33" s="184">
        <f>축구장!$E$723</f>
        <v>59</v>
      </c>
      <c r="O33" s="184">
        <f>축구장!$I$723</f>
        <v>1433248</v>
      </c>
      <c r="P33" s="184">
        <f>축구장!$E$783</f>
        <v>148</v>
      </c>
      <c r="Q33" s="184">
        <f>축구장!$I$783</f>
        <v>4571157</v>
      </c>
      <c r="R33" s="184">
        <f>축구장!$E$932</f>
        <v>18</v>
      </c>
      <c r="S33" s="184">
        <f>축구장!$I$932</f>
        <v>457135</v>
      </c>
    </row>
    <row r="34" spans="1:19" s="108" customFormat="1" ht="21" customHeight="1">
      <c r="A34" s="333" t="s">
        <v>271</v>
      </c>
      <c r="B34" s="184">
        <f>하키장!$E$15</f>
        <v>3</v>
      </c>
      <c r="C34" s="184">
        <f>하키장!$J$15</f>
        <v>23469</v>
      </c>
      <c r="D34" s="184">
        <f>하키장!$E$19</f>
        <v>2</v>
      </c>
      <c r="E34" s="184">
        <f>하키장!$J$19</f>
        <v>38157</v>
      </c>
      <c r="F34" s="184">
        <f>하키장!$E$22</f>
        <v>1</v>
      </c>
      <c r="G34" s="184">
        <f>하키장!$J$23</f>
        <v>31340</v>
      </c>
      <c r="H34" s="184">
        <f>하키장!$E$24</f>
        <v>2</v>
      </c>
      <c r="I34" s="184">
        <f>하키장!$J$24</f>
        <v>33068</v>
      </c>
      <c r="J34" s="184"/>
      <c r="K34" s="184"/>
      <c r="L34" s="184">
        <f>하키장!$E$27</f>
        <v>2</v>
      </c>
      <c r="M34" s="184">
        <f>하키장!$J$27</f>
        <v>221560</v>
      </c>
      <c r="N34" s="184"/>
      <c r="O34" s="184"/>
      <c r="P34" s="184">
        <f>하키장!$E$30</f>
        <v>1</v>
      </c>
      <c r="Q34" s="184">
        <f>하키장!$J$31</f>
        <v>32725</v>
      </c>
      <c r="R34" s="184"/>
      <c r="S34" s="184"/>
    </row>
    <row r="35" spans="1:19" s="108" customFormat="1" ht="21" customHeight="1">
      <c r="A35" s="333" t="s">
        <v>272</v>
      </c>
      <c r="B35" s="184">
        <f>야구장!$E$66</f>
        <v>59</v>
      </c>
      <c r="C35" s="184">
        <f>야구장!$J$66</f>
        <v>973116.6</v>
      </c>
      <c r="D35" s="184">
        <f>야구장!$E$126</f>
        <v>23</v>
      </c>
      <c r="E35" s="184">
        <f>야구장!$J$126</f>
        <v>642448</v>
      </c>
      <c r="F35" s="184">
        <f>야구장!$E$156</f>
        <v>8</v>
      </c>
      <c r="G35" s="184">
        <f>야구장!$J$156</f>
        <v>1311062</v>
      </c>
      <c r="H35" s="184">
        <f>야구장!$E$165</f>
        <v>12</v>
      </c>
      <c r="I35" s="184">
        <f>야구장!$J$165</f>
        <v>320681</v>
      </c>
      <c r="J35" s="184">
        <f>야구장!$E$178</f>
        <v>19</v>
      </c>
      <c r="K35" s="184">
        <f>야구장!$J$178</f>
        <v>320540</v>
      </c>
      <c r="L35" s="184">
        <f>야구장!$E$198</f>
        <v>20</v>
      </c>
      <c r="M35" s="184">
        <f>야구장!$J$198</f>
        <v>1125413</v>
      </c>
      <c r="N35" s="184">
        <f>야구장!$E$219</f>
        <v>20</v>
      </c>
      <c r="O35" s="184">
        <f>야구장!$J$219</f>
        <v>611648</v>
      </c>
      <c r="P35" s="184">
        <f>야구장!$E$240</f>
        <v>24</v>
      </c>
      <c r="Q35" s="184">
        <f>야구장!$J$240</f>
        <v>529783</v>
      </c>
      <c r="R35" s="184">
        <f>야구장!$E$265</f>
        <v>4</v>
      </c>
      <c r="S35" s="184">
        <f>야구장!$J$265</f>
        <v>84827</v>
      </c>
    </row>
    <row r="36" spans="1:19" s="108" customFormat="1" ht="21" customHeight="1">
      <c r="A36" s="333" t="s">
        <v>273</v>
      </c>
      <c r="B36" s="184">
        <v>1</v>
      </c>
      <c r="C36" s="184">
        <f>싸이클경기장!$K$11</f>
        <v>25456</v>
      </c>
      <c r="D36" s="184">
        <f>싸이클경기장!$D$12</f>
        <v>1</v>
      </c>
      <c r="E36" s="184">
        <f>싸이클경기장!$K$12</f>
        <v>82346</v>
      </c>
      <c r="F36" s="184">
        <v>1</v>
      </c>
      <c r="G36" s="184">
        <f>싸이클경기장!$K$14</f>
        <v>64948</v>
      </c>
      <c r="H36" s="184"/>
      <c r="I36" s="184"/>
      <c r="J36" s="184">
        <v>1</v>
      </c>
      <c r="K36" s="184">
        <f>싸이클경기장!$K$15</f>
        <v>33013</v>
      </c>
      <c r="L36" s="184">
        <v>1</v>
      </c>
      <c r="M36" s="184">
        <f>싸이클경기장!$K$16</f>
        <v>28017</v>
      </c>
      <c r="N36" s="184"/>
      <c r="O36" s="184"/>
      <c r="P36" s="184">
        <v>1</v>
      </c>
      <c r="Q36" s="184">
        <f>싸이클경기장!$K$17</f>
        <v>50500</v>
      </c>
      <c r="R36" s="184"/>
      <c r="S36" s="184"/>
    </row>
    <row r="37" spans="1:19" s="108" customFormat="1" ht="21" customHeight="1">
      <c r="A37" s="333" t="s">
        <v>185</v>
      </c>
      <c r="B37" s="184">
        <f>테니스장!$E$194</f>
        <v>162</v>
      </c>
      <c r="C37" s="184">
        <f>테니스장!$K$194</f>
        <v>884959.89</v>
      </c>
      <c r="D37" s="184">
        <f>테니스장!$E$357</f>
        <v>69</v>
      </c>
      <c r="E37" s="184">
        <f>테니스장!$K$357</f>
        <v>667319</v>
      </c>
      <c r="F37" s="184">
        <f>테니스장!$E$427</f>
        <v>31</v>
      </c>
      <c r="G37" s="184">
        <f>테니스장!$K$427</f>
        <v>563300.56000000006</v>
      </c>
      <c r="H37" s="184">
        <f>테니스장!$E$459</f>
        <v>32</v>
      </c>
      <c r="I37" s="184">
        <f>테니스장!$K$459</f>
        <v>596076</v>
      </c>
      <c r="J37" s="184">
        <f>테니스장!$E$492</f>
        <v>57</v>
      </c>
      <c r="K37" s="184">
        <f>테니스장!$K$492</f>
        <v>1022840</v>
      </c>
      <c r="L37" s="184">
        <f>테니스장!$E$550</f>
        <v>53</v>
      </c>
      <c r="M37" s="184">
        <f>테니스장!$K$550</f>
        <v>656944.78</v>
      </c>
      <c r="N37" s="184">
        <f>테니스장!$E$604</f>
        <v>52</v>
      </c>
      <c r="O37" s="184">
        <f>테니스장!$K$604</f>
        <v>605440.19999999995</v>
      </c>
      <c r="P37" s="184">
        <f>테니스장!$E$657</f>
        <v>96</v>
      </c>
      <c r="Q37" s="184">
        <f>테니스장!$K$657</f>
        <v>589545.6</v>
      </c>
      <c r="R37" s="184">
        <f>테니스장!$E$754</f>
        <v>7</v>
      </c>
      <c r="S37" s="184">
        <f>테니스장!$K$754</f>
        <v>54030</v>
      </c>
    </row>
    <row r="38" spans="1:19" s="108" customFormat="1" ht="21" customHeight="1">
      <c r="A38" s="333" t="s">
        <v>186</v>
      </c>
      <c r="B38" s="184">
        <f>씨름장!$E$14</f>
        <v>13</v>
      </c>
      <c r="C38" s="184">
        <f>씨름장!$H$14</f>
        <v>53980.92</v>
      </c>
      <c r="D38" s="184">
        <f>씨름장!$E$28</f>
        <v>4</v>
      </c>
      <c r="E38" s="184">
        <f>씨름장!$H$28</f>
        <v>7869</v>
      </c>
      <c r="F38" s="184">
        <f>씨름장!$E$33</f>
        <v>2</v>
      </c>
      <c r="G38" s="184">
        <f>씨름장!$H$33</f>
        <v>12621</v>
      </c>
      <c r="H38" s="184">
        <v>1</v>
      </c>
      <c r="I38" s="184">
        <f>씨름장!$H$36</f>
        <v>299</v>
      </c>
      <c r="J38" s="184">
        <f>씨름장!$E$37</f>
        <v>8</v>
      </c>
      <c r="K38" s="184">
        <f>씨름장!$H$37</f>
        <v>1084</v>
      </c>
      <c r="L38" s="184">
        <f>씨름장!$E$46</f>
        <v>10</v>
      </c>
      <c r="M38" s="184">
        <f>씨름장!$H$46</f>
        <v>13517</v>
      </c>
      <c r="N38" s="208">
        <f>씨름장!$E$57</f>
        <v>10</v>
      </c>
      <c r="O38" s="184">
        <f>씨름장!$H$57</f>
        <v>13618</v>
      </c>
      <c r="P38" s="184">
        <f>씨름장!$E$68</f>
        <v>6</v>
      </c>
      <c r="Q38" s="184">
        <f>씨름장!$H$68</f>
        <v>13611</v>
      </c>
      <c r="R38" s="184">
        <v>1</v>
      </c>
      <c r="S38" s="184">
        <f>씨름장!$H$75</f>
        <v>1950</v>
      </c>
    </row>
    <row r="39" spans="1:19" s="108" customFormat="1" ht="21" customHeight="1">
      <c r="A39" s="334" t="s">
        <v>164</v>
      </c>
      <c r="B39" s="184">
        <v>2653</v>
      </c>
      <c r="C39" s="184">
        <v>16873604</v>
      </c>
      <c r="D39" s="217">
        <v>1584</v>
      </c>
      <c r="E39" s="217">
        <v>2189815</v>
      </c>
      <c r="F39" s="184">
        <v>1396</v>
      </c>
      <c r="G39" s="184">
        <v>1417838</v>
      </c>
      <c r="H39" s="184">
        <v>761</v>
      </c>
      <c r="I39" s="184">
        <v>1631470</v>
      </c>
      <c r="J39" s="184">
        <v>683</v>
      </c>
      <c r="K39" s="184">
        <v>1634490</v>
      </c>
      <c r="L39" s="184">
        <v>1285</v>
      </c>
      <c r="M39" s="184">
        <v>3934193</v>
      </c>
      <c r="N39" s="217">
        <v>2061</v>
      </c>
      <c r="O39" s="184">
        <v>2900758</v>
      </c>
      <c r="P39" s="184">
        <v>1523</v>
      </c>
      <c r="Q39" s="184">
        <v>2800101</v>
      </c>
      <c r="R39" s="184">
        <v>219</v>
      </c>
      <c r="S39" s="184">
        <v>807285</v>
      </c>
    </row>
    <row r="40" spans="1:19" s="108" customFormat="1" ht="21" customHeight="1">
      <c r="A40" s="333" t="s">
        <v>374</v>
      </c>
      <c r="B40" s="184">
        <f>SUM(B41:B43)</f>
        <v>229</v>
      </c>
      <c r="C40" s="184">
        <f t="shared" ref="C40" si="12">SUM(C41:C43)</f>
        <v>6765296.4700000007</v>
      </c>
      <c r="D40" s="184">
        <f>SUM(D41:D43)</f>
        <v>76</v>
      </c>
      <c r="E40" s="184">
        <f>SUM(E41:E43)</f>
        <v>1315005</v>
      </c>
      <c r="F40" s="184">
        <f t="shared" ref="F40:M40" si="13">SUM(F41:F43)</f>
        <v>34</v>
      </c>
      <c r="G40" s="184">
        <f t="shared" si="13"/>
        <v>444242</v>
      </c>
      <c r="H40" s="184">
        <f t="shared" si="13"/>
        <v>50</v>
      </c>
      <c r="I40" s="184">
        <f t="shared" si="13"/>
        <v>1190945</v>
      </c>
      <c r="J40" s="184">
        <f t="shared" si="13"/>
        <v>65</v>
      </c>
      <c r="K40" s="184">
        <f t="shared" si="13"/>
        <v>1817653</v>
      </c>
      <c r="L40" s="184">
        <f t="shared" si="13"/>
        <v>63</v>
      </c>
      <c r="M40" s="184">
        <f t="shared" si="13"/>
        <v>1805055.3</v>
      </c>
      <c r="N40" s="204">
        <f t="shared" ref="N40" si="14">SUM(N41:N43)</f>
        <v>62</v>
      </c>
      <c r="O40" s="184">
        <f>SUM(O41:O43)</f>
        <v>1041637</v>
      </c>
      <c r="P40" s="184">
        <f t="shared" ref="P40:S40" si="15">SUM(P41:P43)</f>
        <v>87</v>
      </c>
      <c r="Q40" s="184">
        <f t="shared" si="15"/>
        <v>3420831.1</v>
      </c>
      <c r="R40" s="184">
        <f t="shared" si="15"/>
        <v>27</v>
      </c>
      <c r="S40" s="184">
        <f t="shared" si="15"/>
        <v>204198</v>
      </c>
    </row>
    <row r="41" spans="1:19" s="108" customFormat="1" ht="21" customHeight="1">
      <c r="A41" s="333" t="s">
        <v>471</v>
      </c>
      <c r="B41" s="184">
        <f>구기체육관!$E$72</f>
        <v>127</v>
      </c>
      <c r="C41" s="184">
        <f>구기체육관!$H$72</f>
        <v>2910665.57</v>
      </c>
      <c r="D41" s="184">
        <f>구기체육관!$E$200</f>
        <v>36</v>
      </c>
      <c r="E41" s="184">
        <f>구기체육관!$H$200</f>
        <v>882880</v>
      </c>
      <c r="F41" s="184">
        <f>구기체육관!$E$237</f>
        <v>13</v>
      </c>
      <c r="G41" s="184">
        <f>구기체육관!$H$237</f>
        <v>215254</v>
      </c>
      <c r="H41" s="184">
        <f>구기체육관!$E$251</f>
        <v>29</v>
      </c>
      <c r="I41" s="184">
        <f>구기체육관!$H$251</f>
        <v>753971</v>
      </c>
      <c r="J41" s="184">
        <f>구기체육관!$E$281</f>
        <v>25</v>
      </c>
      <c r="K41" s="184">
        <f>구기체육관!$H$281</f>
        <v>1069573</v>
      </c>
      <c r="L41" s="184">
        <f>구기체육관!$E$307</f>
        <v>34</v>
      </c>
      <c r="M41" s="184">
        <f>구기체육관!$H$307</f>
        <v>741903.3</v>
      </c>
      <c r="N41" s="184">
        <f>구기체육관!$E$342</f>
        <v>24</v>
      </c>
      <c r="O41" s="184">
        <f>구기체육관!$H$342</f>
        <v>513833</v>
      </c>
      <c r="P41" s="184">
        <f>구기체육관!$E$367</f>
        <v>44</v>
      </c>
      <c r="Q41" s="184">
        <f>구기체육관!$H$367</f>
        <v>853939.1</v>
      </c>
      <c r="R41" s="184">
        <f>구기체육관!$E$412</f>
        <v>18</v>
      </c>
      <c r="S41" s="184">
        <f>구기체육관!$H$412</f>
        <v>153877</v>
      </c>
    </row>
    <row r="42" spans="1:19" s="108" customFormat="1" ht="21" customHeight="1">
      <c r="A42" s="333" t="s">
        <v>472</v>
      </c>
      <c r="B42" s="184">
        <f>투기체육관!$E$24</f>
        <v>5</v>
      </c>
      <c r="C42" s="184">
        <f>투기체육관!$K$24</f>
        <v>21547.200000000001</v>
      </c>
      <c r="D42" s="184">
        <f>투기체육관!$E$30</f>
        <v>10</v>
      </c>
      <c r="E42" s="184">
        <f>투기체육관!$K$30</f>
        <v>99434</v>
      </c>
      <c r="F42" s="184">
        <f>투기체육관!$E$41</f>
        <v>3</v>
      </c>
      <c r="G42" s="184">
        <f>투기체육관!$K$41</f>
        <v>18623</v>
      </c>
      <c r="H42" s="184"/>
      <c r="I42" s="184"/>
      <c r="J42" s="184">
        <f>투기체육관!$E$45</f>
        <v>2</v>
      </c>
      <c r="K42" s="184">
        <f>투기체육관!$K$45</f>
        <v>660</v>
      </c>
      <c r="L42" s="184">
        <f>투기체육관!$E$48</f>
        <v>5</v>
      </c>
      <c r="M42" s="184">
        <f>투기체육관!$K$48</f>
        <v>85152</v>
      </c>
      <c r="N42" s="184">
        <f>투기체육관!$E$54</f>
        <v>4</v>
      </c>
      <c r="O42" s="184">
        <f>투기체육관!$K$54</f>
        <v>60505</v>
      </c>
      <c r="P42" s="184">
        <f>투기체육관!$E$59</f>
        <v>3</v>
      </c>
      <c r="Q42" s="184">
        <f>투기체육관!$K$59</f>
        <v>6997</v>
      </c>
      <c r="R42" s="184">
        <v>1</v>
      </c>
      <c r="S42" s="184">
        <f>투기체육관!$K$63</f>
        <v>1643</v>
      </c>
    </row>
    <row r="43" spans="1:19" s="108" customFormat="1" ht="21" customHeight="1">
      <c r="A43" s="333" t="s">
        <v>473</v>
      </c>
      <c r="B43" s="184">
        <f>생활체육관!$D$203</f>
        <v>97</v>
      </c>
      <c r="C43" s="184">
        <f>생활체육관!$G$203</f>
        <v>3833083.7</v>
      </c>
      <c r="D43" s="184">
        <f>생활체육관!$D$301</f>
        <v>30</v>
      </c>
      <c r="E43" s="184">
        <f>생활체육관!$G$301</f>
        <v>332691</v>
      </c>
      <c r="F43" s="184">
        <f>생활체육관!$D$332</f>
        <v>18</v>
      </c>
      <c r="G43" s="184">
        <f>생활체육관!$G$332</f>
        <v>210365</v>
      </c>
      <c r="H43" s="184">
        <f>생활체육관!$D$351</f>
        <v>21</v>
      </c>
      <c r="I43" s="184">
        <f>생활체육관!$G$351</f>
        <v>436974</v>
      </c>
      <c r="J43" s="184">
        <f>생활체육관!$D$373</f>
        <v>38</v>
      </c>
      <c r="K43" s="184">
        <f>생활체육관!$G$373</f>
        <v>747420</v>
      </c>
      <c r="L43" s="184">
        <f>생활체육관!$D$412</f>
        <v>24</v>
      </c>
      <c r="M43" s="184">
        <f>생활체육관!$G$412</f>
        <v>978000</v>
      </c>
      <c r="N43" s="184">
        <f>생활체육관!$D$437</f>
        <v>34</v>
      </c>
      <c r="O43" s="184">
        <f>생활체육관!$G$437</f>
        <v>467299</v>
      </c>
      <c r="P43" s="184">
        <f>생활체육관!$D$472</f>
        <v>40</v>
      </c>
      <c r="Q43" s="184">
        <f>생활체육관!$G$472</f>
        <v>2559895</v>
      </c>
      <c r="R43" s="184">
        <f>생활체육관!$D$513</f>
        <v>8</v>
      </c>
      <c r="S43" s="184">
        <f>생활체육관!$G$513</f>
        <v>48678</v>
      </c>
    </row>
    <row r="44" spans="1:19" s="108" customFormat="1" ht="21" customHeight="1">
      <c r="A44" s="333" t="s">
        <v>375</v>
      </c>
      <c r="B44" s="184">
        <f>게이트볼장!$D$118</f>
        <v>277</v>
      </c>
      <c r="C44" s="184">
        <f>게이트볼장!$J$118</f>
        <v>925056.66000000015</v>
      </c>
      <c r="D44" s="184">
        <f>게이트볼장!$D$396</f>
        <v>170</v>
      </c>
      <c r="E44" s="184">
        <f>게이트볼장!$J$396</f>
        <v>935192.05</v>
      </c>
      <c r="F44" s="184">
        <f>게이트볼장!$D$567</f>
        <v>97</v>
      </c>
      <c r="G44" s="184">
        <f>게이트볼장!$J$567</f>
        <v>602101</v>
      </c>
      <c r="H44" s="184">
        <f>게이트볼장!$D$665</f>
        <v>204</v>
      </c>
      <c r="I44" s="184">
        <f>게이트볼장!$J$665</f>
        <v>658943.53</v>
      </c>
      <c r="J44" s="184">
        <f>게이트볼장!$D$870</f>
        <v>132</v>
      </c>
      <c r="K44" s="184">
        <f>게이트볼장!$J$870</f>
        <v>750562.32</v>
      </c>
      <c r="L44" s="184">
        <f>게이트볼장!$D$1003</f>
        <v>183</v>
      </c>
      <c r="M44" s="184">
        <f>게이트볼장!$J$1003</f>
        <v>1120288.3</v>
      </c>
      <c r="N44" s="184">
        <f>게이트볼장!$D$1187</f>
        <v>41</v>
      </c>
      <c r="O44" s="184">
        <f>게이트볼장!$J$1187</f>
        <v>76896</v>
      </c>
      <c r="P44" s="184">
        <f>게이트볼장!$D$1229</f>
        <v>134</v>
      </c>
      <c r="Q44" s="184">
        <f>게이트볼장!$J$1229</f>
        <v>594561</v>
      </c>
      <c r="R44" s="184">
        <f>게이트볼장!$D$1369</f>
        <v>20</v>
      </c>
      <c r="S44" s="184">
        <f>게이트볼장!$J$1369</f>
        <v>419533</v>
      </c>
    </row>
    <row r="45" spans="1:19" s="108" customFormat="1" ht="21" customHeight="1">
      <c r="A45" s="333" t="s">
        <v>376</v>
      </c>
      <c r="B45" s="184">
        <f>수영장!$E$200</f>
        <v>77</v>
      </c>
      <c r="C45" s="184">
        <f>수영장!$L$200</f>
        <v>2250532.0700000003</v>
      </c>
      <c r="D45" s="184">
        <f>수영장!$E$278</f>
        <v>15</v>
      </c>
      <c r="E45" s="184">
        <f>수영장!$L$278</f>
        <v>215166</v>
      </c>
      <c r="F45" s="184">
        <f>수영장!$E$294</f>
        <v>10</v>
      </c>
      <c r="G45" s="184">
        <f>수영장!$L$294</f>
        <v>372476</v>
      </c>
      <c r="H45" s="184">
        <f>수영장!$E$305</f>
        <v>7</v>
      </c>
      <c r="I45" s="184">
        <f>수영장!$L$305</f>
        <v>157952</v>
      </c>
      <c r="J45" s="184">
        <f>수영장!$E$313</f>
        <v>17</v>
      </c>
      <c r="K45" s="184">
        <f>수영장!$L$313</f>
        <v>240395</v>
      </c>
      <c r="L45" s="184">
        <f>수영장!$E$331</f>
        <v>20</v>
      </c>
      <c r="M45" s="184">
        <f>수영장!$L$331</f>
        <v>392894</v>
      </c>
      <c r="N45" s="184">
        <f>수영장!$E$352</f>
        <v>21</v>
      </c>
      <c r="O45" s="184">
        <f>수영장!$L$352</f>
        <v>271314</v>
      </c>
      <c r="P45" s="184">
        <f>수영장!$E$374</f>
        <v>24</v>
      </c>
      <c r="Q45" s="184">
        <f>수영장!$L$374</f>
        <v>417329</v>
      </c>
      <c r="R45" s="184">
        <f>수영장!$E$399</f>
        <v>2</v>
      </c>
      <c r="S45" s="184">
        <f>수영장!$L$399</f>
        <v>16982</v>
      </c>
    </row>
    <row r="46" spans="1:19" s="108" customFormat="1" ht="21" customHeight="1">
      <c r="A46" s="333" t="s">
        <v>377</v>
      </c>
      <c r="B46" s="184">
        <f>롤러스케이트장!$C$67</f>
        <v>33</v>
      </c>
      <c r="C46" s="184">
        <f>롤러스케이트장!$F$67</f>
        <v>154457.5</v>
      </c>
      <c r="D46" s="184">
        <f>롤러스케이트장!$C$101</f>
        <v>11</v>
      </c>
      <c r="E46" s="184">
        <f>롤러스케이트장!$F$101</f>
        <v>305814</v>
      </c>
      <c r="F46" s="184">
        <f>롤러스케이트장!$C$113</f>
        <v>8</v>
      </c>
      <c r="G46" s="184">
        <f>롤러스케이트장!$F$113</f>
        <v>128239</v>
      </c>
      <c r="H46" s="184">
        <f>롤러스케이트장!$C$122</f>
        <v>5</v>
      </c>
      <c r="I46" s="184">
        <f>롤러스케이트장!$F$122</f>
        <v>10131</v>
      </c>
      <c r="J46" s="184">
        <f>롤러스케이트장!$C$128</f>
        <v>6</v>
      </c>
      <c r="K46" s="184">
        <f>롤러스케이트장!$F$128</f>
        <v>58255</v>
      </c>
      <c r="L46" s="184">
        <f>롤러스케이트장!$C$135</f>
        <v>9</v>
      </c>
      <c r="M46" s="184">
        <f>롤러스케이트장!$F$135</f>
        <v>251026</v>
      </c>
      <c r="N46" s="184">
        <f>롤러스케이트장!$C$145</f>
        <v>12</v>
      </c>
      <c r="O46" s="184">
        <f>롤러스케이트장!$F$145</f>
        <v>301816</v>
      </c>
      <c r="P46" s="184">
        <f>롤러스케이트장!$C$158</f>
        <v>20</v>
      </c>
      <c r="Q46" s="184">
        <f>롤러스케이트장!$F$158</f>
        <v>182389</v>
      </c>
      <c r="R46" s="184">
        <f>롤러스케이트장!$C$179</f>
        <v>2</v>
      </c>
      <c r="S46" s="184">
        <f>롤러스케이트장!$F$179</f>
        <v>19000</v>
      </c>
    </row>
    <row r="47" spans="1:19" s="108" customFormat="1" ht="21" customHeight="1">
      <c r="A47" s="333" t="s">
        <v>378</v>
      </c>
      <c r="B47" s="184">
        <v>1</v>
      </c>
      <c r="C47" s="184">
        <f>사격장!$K$10</f>
        <v>65820</v>
      </c>
      <c r="D47" s="184">
        <f>사격장!$E$11</f>
        <v>6</v>
      </c>
      <c r="E47" s="184">
        <f>사격장!$K$11</f>
        <v>68512</v>
      </c>
      <c r="F47" s="184">
        <f>사격장!$E$18</f>
        <v>3</v>
      </c>
      <c r="G47" s="184">
        <f>사격장!$K$18</f>
        <v>127721</v>
      </c>
      <c r="H47" s="184">
        <f>사격장!$E$22</f>
        <v>2</v>
      </c>
      <c r="I47" s="184">
        <f>사격장!$K$22</f>
        <v>18569</v>
      </c>
      <c r="J47" s="184">
        <v>1</v>
      </c>
      <c r="K47" s="184">
        <f>사격장!$K$25</f>
        <v>130701</v>
      </c>
      <c r="L47" s="184">
        <v>1</v>
      </c>
      <c r="M47" s="184">
        <f>사격장!$K$26</f>
        <v>57614</v>
      </c>
      <c r="N47" s="184">
        <f>사격장!$E$27</f>
        <v>4</v>
      </c>
      <c r="O47" s="184">
        <f>사격장!$K$27</f>
        <v>172983</v>
      </c>
      <c r="P47" s="184">
        <f>사격장!$E$32</f>
        <v>4</v>
      </c>
      <c r="Q47" s="184">
        <f>사격장!$K$32</f>
        <v>105026</v>
      </c>
      <c r="R47" s="184"/>
      <c r="S47" s="184"/>
    </row>
    <row r="48" spans="1:19" s="108" customFormat="1" ht="21" customHeight="1">
      <c r="A48" s="333" t="s">
        <v>379</v>
      </c>
      <c r="B48" s="184">
        <f>국궁장!$D$49</f>
        <v>43</v>
      </c>
      <c r="C48" s="184">
        <f>국궁장!$I$49</f>
        <v>342436</v>
      </c>
      <c r="D48" s="184">
        <f>국궁장!$D$93</f>
        <v>32</v>
      </c>
      <c r="E48" s="184">
        <f>국궁장!$I$93</f>
        <v>374170</v>
      </c>
      <c r="F48" s="184">
        <f>국궁장!$D$126</f>
        <v>14</v>
      </c>
      <c r="G48" s="184">
        <f>국궁장!$I$126</f>
        <v>118710</v>
      </c>
      <c r="H48" s="184">
        <f>국궁장!$D$141</f>
        <v>20</v>
      </c>
      <c r="I48" s="184">
        <f>국궁장!$I$141</f>
        <v>162281</v>
      </c>
      <c r="J48" s="184">
        <f>국궁장!$D$162</f>
        <v>16</v>
      </c>
      <c r="K48" s="184">
        <f>국궁장!$I$162</f>
        <v>230190</v>
      </c>
      <c r="L48" s="184">
        <f>국궁장!$D$179</f>
        <v>37</v>
      </c>
      <c r="M48" s="184">
        <f>국궁장!$I$179</f>
        <v>257358</v>
      </c>
      <c r="N48" s="184">
        <f>국궁장!$D$217</f>
        <v>15</v>
      </c>
      <c r="O48" s="184">
        <f>국궁장!$I$217</f>
        <v>155060</v>
      </c>
      <c r="P48" s="184">
        <f>국궁장!$D$233</f>
        <v>42</v>
      </c>
      <c r="Q48" s="184">
        <f>국궁장!$I$233</f>
        <v>350534</v>
      </c>
      <c r="R48" s="184">
        <f>국궁장!$D$276</f>
        <v>5</v>
      </c>
      <c r="S48" s="184">
        <f>국궁장!$I$276</f>
        <v>26859</v>
      </c>
    </row>
    <row r="49" spans="1:19" s="108" customFormat="1" ht="21" customHeight="1">
      <c r="A49" s="333" t="s">
        <v>380</v>
      </c>
      <c r="B49" s="184">
        <f>양궁장!$E$19</f>
        <v>5</v>
      </c>
      <c r="C49" s="184">
        <f>양궁장!$J$19</f>
        <v>36840</v>
      </c>
      <c r="D49" s="184">
        <f>양궁장!$E$25</f>
        <v>2</v>
      </c>
      <c r="E49" s="184">
        <f>양궁장!$J$25</f>
        <v>124463</v>
      </c>
      <c r="F49" s="184">
        <f>양궁장!$E$28</f>
        <v>3</v>
      </c>
      <c r="G49" s="184">
        <f>양궁장!$J$28</f>
        <v>84092</v>
      </c>
      <c r="H49" s="184"/>
      <c r="I49" s="184"/>
      <c r="J49" s="184">
        <v>1</v>
      </c>
      <c r="K49" s="184">
        <f>양궁장!$J$32</f>
        <v>28765</v>
      </c>
      <c r="L49" s="184">
        <v>1</v>
      </c>
      <c r="M49" s="184">
        <f>양궁장!$J$33</f>
        <v>939</v>
      </c>
      <c r="N49" s="184">
        <v>1</v>
      </c>
      <c r="O49" s="184">
        <f>양궁장!$J$34</f>
        <v>79969</v>
      </c>
      <c r="P49" s="184"/>
      <c r="Q49" s="184"/>
      <c r="R49" s="184"/>
      <c r="S49" s="184"/>
    </row>
    <row r="50" spans="1:19" s="108" customFormat="1" ht="21" customHeight="1">
      <c r="A50" s="333" t="s">
        <v>381</v>
      </c>
      <c r="B50" s="184">
        <v>1</v>
      </c>
      <c r="C50" s="184">
        <f>승마장!$L$16</f>
        <v>39318</v>
      </c>
      <c r="D50" s="184">
        <f>승마장!$E$17</f>
        <v>3</v>
      </c>
      <c r="E50" s="184">
        <f>승마장!$L$17</f>
        <v>83391</v>
      </c>
      <c r="F50" s="184"/>
      <c r="G50" s="184"/>
      <c r="H50" s="184">
        <v>1</v>
      </c>
      <c r="I50" s="184">
        <f>승마장!$L$21</f>
        <v>22763</v>
      </c>
      <c r="J50" s="184">
        <f>승마장!$E$22</f>
        <v>2</v>
      </c>
      <c r="K50" s="184">
        <f>승마장!$L$22</f>
        <v>133898</v>
      </c>
      <c r="L50" s="184">
        <v>1</v>
      </c>
      <c r="M50" s="184">
        <f>승마장!$L$25</f>
        <v>21812</v>
      </c>
      <c r="N50" s="184">
        <f>승마장!$E$27</f>
        <v>3</v>
      </c>
      <c r="O50" s="184">
        <f>승마장!$L$27</f>
        <v>432541</v>
      </c>
      <c r="P50" s="184"/>
      <c r="Q50" s="184"/>
      <c r="R50" s="184"/>
      <c r="S50" s="184"/>
    </row>
    <row r="51" spans="1:19" s="108" customFormat="1" ht="21" customHeight="1">
      <c r="A51" s="333" t="s">
        <v>187</v>
      </c>
      <c r="B51" s="184">
        <f>골프연습장!$E$56</f>
        <v>7</v>
      </c>
      <c r="C51" s="184">
        <f>골프연습장!$J$56</f>
        <v>199532.2</v>
      </c>
      <c r="D51" s="184">
        <f>골프연습장!$E$64</f>
        <v>6</v>
      </c>
      <c r="E51" s="184">
        <f>골프연습장!$J$64</f>
        <v>59329</v>
      </c>
      <c r="F51" s="184">
        <f>골프연습장!$E$71</f>
        <v>2</v>
      </c>
      <c r="G51" s="184">
        <f>골프연습장!$J$71</f>
        <v>10234</v>
      </c>
      <c r="H51" s="184"/>
      <c r="I51" s="184"/>
      <c r="J51" s="184">
        <f>골프연습장!$E$74</f>
        <v>2</v>
      </c>
      <c r="K51" s="184">
        <f>골프연습장!$J$74</f>
        <v>13518</v>
      </c>
      <c r="L51" s="184">
        <f>골프연습장!$E$77</f>
        <v>5</v>
      </c>
      <c r="M51" s="184">
        <f>골프연습장!$J$77</f>
        <v>27349.7</v>
      </c>
      <c r="N51" s="184">
        <f>골프연습장!$E$83</f>
        <v>5</v>
      </c>
      <c r="O51" s="184">
        <f>골프연습장!$J$83</f>
        <v>28534</v>
      </c>
      <c r="P51" s="184">
        <f>골프연습장!$E$89</f>
        <v>5</v>
      </c>
      <c r="Q51" s="184">
        <f>골프연습장!$J$89</f>
        <v>36339</v>
      </c>
      <c r="R51" s="184">
        <v>1</v>
      </c>
      <c r="S51" s="184">
        <f>골프연습장!$J$95</f>
        <v>23140</v>
      </c>
    </row>
    <row r="52" spans="1:19" s="108" customFormat="1" ht="21" customHeight="1">
      <c r="A52" s="333" t="s">
        <v>188</v>
      </c>
      <c r="B52" s="184">
        <f>조정카누장!$E$7</f>
        <v>2</v>
      </c>
      <c r="C52" s="184">
        <f>조정카누장!$J$7</f>
        <v>1013565</v>
      </c>
      <c r="D52" s="184">
        <v>1</v>
      </c>
      <c r="E52" s="184">
        <f>조정카누장!$J$10</f>
        <v>4191</v>
      </c>
      <c r="F52" s="184">
        <f>조정카누장!$E$11</f>
        <v>4</v>
      </c>
      <c r="G52" s="184">
        <f>조정카누장!$J$11</f>
        <v>125973</v>
      </c>
      <c r="H52" s="184"/>
      <c r="I52" s="184"/>
      <c r="J52" s="184"/>
      <c r="K52" s="184"/>
      <c r="L52" s="184">
        <f>조정카누장!$E$16</f>
        <v>2</v>
      </c>
      <c r="M52" s="184">
        <f>조정카누장!$J$16</f>
        <v>33447</v>
      </c>
      <c r="N52" s="184"/>
      <c r="O52" s="184"/>
      <c r="P52" s="184">
        <v>1</v>
      </c>
      <c r="Q52" s="184">
        <f>조정카누장!$J$19</f>
        <v>666</v>
      </c>
      <c r="R52" s="184"/>
      <c r="S52" s="184"/>
    </row>
    <row r="53" spans="1:19" s="108" customFormat="1" ht="21" customHeight="1">
      <c r="A53" s="335" t="s">
        <v>189</v>
      </c>
      <c r="B53" s="184">
        <v>1</v>
      </c>
      <c r="C53" s="184">
        <f>요트장!$J$7</f>
        <v>593</v>
      </c>
      <c r="D53" s="184">
        <f>요트장!$D$8</f>
        <v>2</v>
      </c>
      <c r="E53" s="184">
        <f>요트장!$J$8</f>
        <v>23370</v>
      </c>
      <c r="F53" s="184">
        <v>1</v>
      </c>
      <c r="G53" s="184">
        <f>요트장!$J$11</f>
        <v>3620</v>
      </c>
      <c r="H53" s="184">
        <v>1</v>
      </c>
      <c r="I53" s="184">
        <f>요트장!$J$12</f>
        <v>8541</v>
      </c>
      <c r="J53" s="184">
        <v>1</v>
      </c>
      <c r="K53" s="184">
        <f>요트장!$J$13</f>
        <v>2146</v>
      </c>
      <c r="L53" s="208">
        <f>요트장!$D$14</f>
        <v>2</v>
      </c>
      <c r="M53" s="208">
        <f>요트장!$J$14</f>
        <v>41507</v>
      </c>
      <c r="N53" s="184">
        <v>1</v>
      </c>
      <c r="O53" s="184">
        <f>요트장!$J$17</f>
        <v>1400</v>
      </c>
      <c r="P53" s="184">
        <f>요트장!$D$18</f>
        <v>7</v>
      </c>
      <c r="Q53" s="184">
        <f>요트장!$J$18</f>
        <v>103101</v>
      </c>
      <c r="R53" s="184"/>
      <c r="S53" s="184"/>
    </row>
    <row r="54" spans="1:19" s="108" customFormat="1" ht="21" customHeight="1">
      <c r="A54" s="335" t="s">
        <v>190</v>
      </c>
      <c r="B54" s="216">
        <f>빙상장!$E$14</f>
        <v>8</v>
      </c>
      <c r="C54" s="216">
        <f>빙상장!$H$14</f>
        <v>45054</v>
      </c>
      <c r="D54" s="184">
        <f>빙상장!$E$23</f>
        <v>2</v>
      </c>
      <c r="E54" s="184">
        <f>빙상장!$H$23</f>
        <v>39294</v>
      </c>
      <c r="F54" s="216"/>
      <c r="G54" s="216"/>
      <c r="H54" s="216">
        <v>1</v>
      </c>
      <c r="I54" s="216">
        <f>빙상장!$H$26</f>
        <v>30892</v>
      </c>
      <c r="J54" s="216">
        <v>1</v>
      </c>
      <c r="K54" s="216">
        <f>빙상장!$H$27</f>
        <v>49520</v>
      </c>
      <c r="L54" s="218"/>
      <c r="M54" s="218"/>
      <c r="N54" s="216">
        <v>1</v>
      </c>
      <c r="O54" s="216">
        <f>빙상장!$H$28</f>
        <v>5000</v>
      </c>
      <c r="P54" s="216">
        <f>빙상장!$E$29</f>
        <v>3</v>
      </c>
      <c r="Q54" s="216">
        <f>빙상장!$H$29</f>
        <v>19832</v>
      </c>
      <c r="R54" s="216"/>
      <c r="S54" s="216"/>
    </row>
    <row r="55" spans="1:19" s="108" customFormat="1" ht="21" customHeight="1">
      <c r="A55" s="325" t="s">
        <v>428</v>
      </c>
      <c r="B55" s="184"/>
      <c r="C55" s="184"/>
      <c r="D55" s="205">
        <v>3</v>
      </c>
      <c r="E55" s="184">
        <f>스키점프경기장!G5+바이애슬론경기장!F5+크로스컨트리경기장!G5</f>
        <v>313173</v>
      </c>
      <c r="F55" s="184"/>
      <c r="G55" s="184"/>
      <c r="H55" s="184"/>
      <c r="I55" s="184"/>
      <c r="J55" s="184"/>
      <c r="K55" s="184"/>
      <c r="L55" s="204"/>
      <c r="M55" s="219"/>
      <c r="N55" s="184"/>
      <c r="O55" s="184"/>
      <c r="P55" s="184"/>
      <c r="Q55" s="184"/>
      <c r="R55" s="184"/>
      <c r="S55" s="184"/>
    </row>
    <row r="56" spans="1:19" s="108" customFormat="1" ht="21" customHeight="1">
      <c r="A56" s="336" t="s">
        <v>429</v>
      </c>
      <c r="B56" s="214">
        <f>'기타 체육시설'!$E$101</f>
        <v>118</v>
      </c>
      <c r="C56" s="214">
        <f>'기타 체육시설'!$G$101</f>
        <v>1209258.8</v>
      </c>
      <c r="D56" s="214">
        <f>'기타 체육시설'!$E$220</f>
        <v>54</v>
      </c>
      <c r="E56" s="214">
        <f>'기타 체육시설'!$G$220</f>
        <v>1082960</v>
      </c>
      <c r="F56" s="214">
        <f>'기타 체육시설'!$E$275</f>
        <v>20</v>
      </c>
      <c r="G56" s="214">
        <f>'기타 체육시설'!$G$275</f>
        <v>423942</v>
      </c>
      <c r="H56" s="214">
        <f>'기타 체육시설'!$E$296</f>
        <v>9</v>
      </c>
      <c r="I56" s="214">
        <f>'기타 체육시설'!$G$296</f>
        <v>101969</v>
      </c>
      <c r="J56" s="214">
        <f>'기타 체육시설'!$E$306</f>
        <v>7</v>
      </c>
      <c r="K56" s="214">
        <f>'기타 체육시설'!$G$306</f>
        <v>187397</v>
      </c>
      <c r="L56" s="214">
        <f>'기타 체육시설'!$E$314</f>
        <v>16</v>
      </c>
      <c r="M56" s="214">
        <f>'기타 체육시설'!$G$314</f>
        <v>2101210.6</v>
      </c>
      <c r="N56" s="214">
        <f>'기타 체육시설'!$E$331</f>
        <v>4</v>
      </c>
      <c r="O56" s="214">
        <f>'기타 체육시설'!$G$331</f>
        <v>8348</v>
      </c>
      <c r="P56" s="214">
        <f>'기타 체육시설'!$E$336</f>
        <v>13</v>
      </c>
      <c r="Q56" s="214">
        <f>'기타 체육시설'!$G$336</f>
        <v>56438.5</v>
      </c>
      <c r="R56" s="214">
        <f>'기타 체육시설'!$E$350</f>
        <v>10</v>
      </c>
      <c r="S56" s="214">
        <f>'기타 체육시설'!$G$350</f>
        <v>138612</v>
      </c>
    </row>
    <row r="57" spans="1:19">
      <c r="A57" s="38"/>
      <c r="B57" s="38"/>
      <c r="C57" s="38"/>
      <c r="D57" s="185">
        <f t="shared" ref="D57:E58" si="16">SUM(F57,H57,J57,L57,N57,P57,R57,T57,V57,D88,F88,H88,J88,L88,N88,P88,R88,T88,V88)</f>
        <v>0</v>
      </c>
      <c r="E57" s="185">
        <f t="shared" si="16"/>
        <v>0</v>
      </c>
      <c r="F57" s="38"/>
      <c r="G57" s="38"/>
      <c r="H57" s="38"/>
      <c r="I57" s="38"/>
      <c r="J57" s="38"/>
      <c r="K57" s="38"/>
      <c r="L57" s="38"/>
      <c r="M57" s="38"/>
      <c r="N57" s="38"/>
      <c r="O57" s="38"/>
      <c r="P57" s="38"/>
      <c r="Q57" s="38"/>
      <c r="R57" s="186"/>
      <c r="S57" s="186"/>
    </row>
    <row r="58" spans="1:19">
      <c r="D58" s="181">
        <f t="shared" si="16"/>
        <v>0</v>
      </c>
      <c r="E58" s="181">
        <f t="shared" si="16"/>
        <v>0</v>
      </c>
    </row>
    <row r="59" spans="1:19">
      <c r="D59" s="178">
        <f>SUM(F59,H59,J59,L59,N59,P59,R59,T59,V59,D90,F90,H90,J90,L90,N90,P90,R90,T90,V90)</f>
        <v>0</v>
      </c>
      <c r="E59" s="178">
        <f t="shared" ref="E59" si="17">SUM(G59,I59,K59,M59,O59,Q59,S59,U59,,W59,E90,G90,I90,K90,M90,O90,Q90,S90,U90,W90)</f>
        <v>0</v>
      </c>
    </row>
  </sheetData>
  <mergeCells count="20">
    <mergeCell ref="A29:A30"/>
    <mergeCell ref="B29:C29"/>
    <mergeCell ref="D29:E29"/>
    <mergeCell ref="F29:G29"/>
    <mergeCell ref="A1:A2"/>
    <mergeCell ref="B1:C1"/>
    <mergeCell ref="D1:E1"/>
    <mergeCell ref="F1:G1"/>
    <mergeCell ref="J1:K1"/>
    <mergeCell ref="L1:M1"/>
    <mergeCell ref="H29:I29"/>
    <mergeCell ref="R1:S1"/>
    <mergeCell ref="N1:O1"/>
    <mergeCell ref="N29:O29"/>
    <mergeCell ref="P29:Q29"/>
    <mergeCell ref="P1:Q1"/>
    <mergeCell ref="J29:K29"/>
    <mergeCell ref="L29:M29"/>
    <mergeCell ref="H1:I1"/>
    <mergeCell ref="R29:S29"/>
  </mergeCells>
  <phoneticPr fontId="2" type="noConversion"/>
  <printOptions horizontalCentered="1"/>
  <pageMargins left="0.78740157480314965" right="0.78740157480314965" top="0.98425196850393704" bottom="0.78740157480314965" header="0.74803149606299213" footer="0.51181102362204722"/>
  <pageSetup paperSize="9" scale="79" fitToHeight="0" orientation="landscape" verticalDpi="200" r:id="rId1"/>
  <headerFooter alignWithMargins="0">
    <oddHeader>&amp;L&amp;"돋움,굵게"2. 시ㆍ도별 현황</oddHeader>
  </headerFooter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BL279"/>
  <sheetViews>
    <sheetView view="pageBreakPreview" topLeftCell="B1" zoomScaleNormal="85" zoomScaleSheetLayoutView="100" workbookViewId="0">
      <pane ySplit="5" topLeftCell="A264" activePane="bottomLeft" state="frozen"/>
      <selection activeCell="A17" sqref="A17:L17"/>
      <selection pane="bottomLeft" activeCell="BK260" sqref="BK260"/>
    </sheetView>
  </sheetViews>
  <sheetFormatPr defaultColWidth="8.88671875" defaultRowHeight="21.75" customHeight="1"/>
  <cols>
    <col min="1" max="1" width="6" style="46" hidden="1" customWidth="1"/>
    <col min="2" max="2" width="4.21875" style="46" customWidth="1"/>
    <col min="3" max="3" width="6.21875" style="46" customWidth="1"/>
    <col min="4" max="4" width="14.44140625" style="46" hidden="1" customWidth="1"/>
    <col min="5" max="5" width="14.6640625" style="46" customWidth="1"/>
    <col min="6" max="6" width="7.6640625" style="46" customWidth="1"/>
    <col min="7" max="7" width="25.109375" style="46" hidden="1" customWidth="1"/>
    <col min="8" max="8" width="27.21875" style="46" hidden="1" customWidth="1"/>
    <col min="9" max="9" width="15.109375" style="46" customWidth="1"/>
    <col min="10" max="10" width="6.6640625" style="55" hidden="1" customWidth="1"/>
    <col min="11" max="11" width="4" style="46" hidden="1" customWidth="1"/>
    <col min="12" max="12" width="9.6640625" style="56" customWidth="1"/>
    <col min="13" max="13" width="9.21875" style="57" customWidth="1"/>
    <col min="14" max="14" width="8.44140625" style="57" customWidth="1"/>
    <col min="15" max="15" width="9.5546875" style="46" bestFit="1" customWidth="1"/>
    <col min="16" max="16" width="6.44140625" style="46" customWidth="1"/>
    <col min="17" max="17" width="7.44140625" style="46" hidden="1" customWidth="1"/>
    <col min="18" max="18" width="5.33203125" style="46" customWidth="1"/>
    <col min="19" max="19" width="9.109375" style="46" hidden="1" customWidth="1"/>
    <col min="20" max="20" width="6.88671875" style="46" customWidth="1"/>
    <col min="21" max="21" width="5" style="56" customWidth="1"/>
    <col min="22" max="22" width="6.33203125" style="56" customWidth="1"/>
    <col min="23" max="23" width="6.77734375" style="58" customWidth="1"/>
    <col min="24" max="24" width="7.44140625" style="58" customWidth="1"/>
    <col min="25" max="25" width="12.44140625" style="46" hidden="1" customWidth="1"/>
    <col min="26" max="26" width="19.77734375" style="46" hidden="1" customWidth="1"/>
    <col min="27" max="27" width="6.109375" style="46" customWidth="1"/>
    <col min="28" max="28" width="9.5546875" style="46" hidden="1" customWidth="1"/>
    <col min="29" max="29" width="9.77734375" style="46" hidden="1" customWidth="1"/>
    <col min="30" max="30" width="9.109375" style="46" hidden="1" customWidth="1"/>
    <col min="31" max="31" width="8.44140625" style="46" hidden="1" customWidth="1"/>
    <col min="32" max="32" width="7.33203125" style="46" hidden="1" customWidth="1"/>
    <col min="33" max="33" width="8" style="46" hidden="1" customWidth="1"/>
    <col min="34" max="34" width="8.109375" style="58" customWidth="1"/>
    <col min="35" max="35" width="9.109375" style="46" hidden="1" customWidth="1"/>
    <col min="36" max="36" width="7.77734375" style="46" hidden="1" customWidth="1"/>
    <col min="37" max="37" width="17.88671875" style="46" hidden="1" customWidth="1"/>
    <col min="38" max="38" width="8.44140625" style="46" hidden="1" customWidth="1"/>
    <col min="39" max="39" width="11" style="46" hidden="1" customWidth="1"/>
    <col min="40" max="40" width="10.77734375" style="46" hidden="1" customWidth="1"/>
    <col min="41" max="41" width="13.21875" style="46" hidden="1" customWidth="1"/>
    <col min="42" max="42" width="29.6640625" style="46" hidden="1" customWidth="1"/>
    <col min="43" max="43" width="18.5546875" style="46" hidden="1" customWidth="1"/>
    <col min="44" max="44" width="5.33203125" style="46" hidden="1" customWidth="1"/>
    <col min="45" max="45" width="9.5546875" style="46" hidden="1" customWidth="1"/>
    <col min="46" max="46" width="28.77734375" style="46" hidden="1" customWidth="1"/>
    <col min="47" max="47" width="22.21875" style="46" hidden="1" customWidth="1"/>
    <col min="48" max="48" width="13.44140625" style="46" hidden="1" customWidth="1"/>
    <col min="49" max="49" width="6.44140625" style="46" hidden="1" customWidth="1"/>
    <col min="50" max="50" width="7.77734375" style="46" hidden="1" customWidth="1"/>
    <col min="51" max="51" width="15.33203125" style="46" hidden="1" customWidth="1"/>
    <col min="52" max="52" width="22.21875" style="46" hidden="1" customWidth="1"/>
    <col min="53" max="53" width="17.5546875" style="46" hidden="1" customWidth="1"/>
    <col min="54" max="54" width="5.109375" style="46" hidden="1" customWidth="1"/>
    <col min="55" max="55" width="7.33203125" style="46" hidden="1" customWidth="1"/>
    <col min="56" max="56" width="15.33203125" style="46" hidden="1" customWidth="1"/>
    <col min="57" max="57" width="15.109375" style="46" hidden="1" customWidth="1"/>
    <col min="58" max="58" width="10.21875" style="46" hidden="1" customWidth="1"/>
    <col min="59" max="60" width="4" style="46" hidden="1" customWidth="1"/>
    <col min="61" max="61" width="15.33203125" style="46" hidden="1" customWidth="1"/>
    <col min="62" max="62" width="14.109375" style="46" hidden="1" customWidth="1"/>
    <col min="63" max="63" width="19.44140625" style="44" customWidth="1"/>
    <col min="64" max="16384" width="8.88671875" style="46"/>
  </cols>
  <sheetData>
    <row r="1" spans="1:64" s="137" customFormat="1" ht="22.9" customHeight="1">
      <c r="B1" s="1350" t="s">
        <v>144</v>
      </c>
      <c r="C1" s="1350"/>
      <c r="D1" s="1350"/>
      <c r="E1" s="1350"/>
      <c r="J1" s="138"/>
      <c r="L1" s="139"/>
      <c r="M1" s="140"/>
      <c r="N1" s="140"/>
      <c r="U1" s="139"/>
      <c r="V1" s="139"/>
      <c r="W1" s="141"/>
      <c r="X1" s="141"/>
      <c r="AH1" s="1351" t="s">
        <v>346</v>
      </c>
      <c r="AI1" s="1351"/>
      <c r="AJ1" s="1351"/>
      <c r="AK1" s="1351"/>
      <c r="AL1" s="1351"/>
      <c r="AM1" s="1351"/>
      <c r="AN1" s="1351"/>
      <c r="AO1" s="1351"/>
      <c r="AP1" s="1351"/>
      <c r="AQ1" s="1351"/>
      <c r="AR1" s="1351"/>
      <c r="AS1" s="1351"/>
      <c r="AT1" s="1351"/>
      <c r="AU1" s="1351"/>
      <c r="AV1" s="1351"/>
      <c r="AW1" s="1351"/>
      <c r="AX1" s="1351"/>
      <c r="AY1" s="1351"/>
      <c r="AZ1" s="1351"/>
      <c r="BA1" s="1351"/>
      <c r="BB1" s="1351"/>
      <c r="BC1" s="1351"/>
      <c r="BD1" s="1351"/>
      <c r="BE1" s="1351"/>
      <c r="BF1" s="1351"/>
      <c r="BG1" s="1351"/>
      <c r="BH1" s="1351"/>
      <c r="BI1" s="1351"/>
      <c r="BJ1" s="1351"/>
      <c r="BK1" s="1351"/>
    </row>
    <row r="2" spans="1:64" ht="25.15" customHeight="1">
      <c r="A2" s="1345" t="s">
        <v>369</v>
      </c>
      <c r="B2" s="1346" t="s">
        <v>370</v>
      </c>
      <c r="C2" s="1346" t="s">
        <v>477</v>
      </c>
      <c r="D2" s="1346" t="s">
        <v>371</v>
      </c>
      <c r="E2" s="1346" t="s">
        <v>372</v>
      </c>
      <c r="F2" s="1346" t="s">
        <v>480</v>
      </c>
      <c r="G2" s="1346" t="s">
        <v>481</v>
      </c>
      <c r="H2" s="109"/>
      <c r="I2" s="1346" t="s">
        <v>301</v>
      </c>
      <c r="J2" s="1346" t="s">
        <v>483</v>
      </c>
      <c r="K2" s="1346" t="s">
        <v>484</v>
      </c>
      <c r="L2" s="1346" t="s">
        <v>302</v>
      </c>
      <c r="M2" s="1346" t="s">
        <v>303</v>
      </c>
      <c r="N2" s="1346" t="s">
        <v>304</v>
      </c>
      <c r="O2" s="1346" t="s">
        <v>488</v>
      </c>
      <c r="P2" s="1346"/>
      <c r="Q2" s="1346"/>
      <c r="R2" s="1346"/>
      <c r="S2" s="1346"/>
      <c r="T2" s="1346"/>
      <c r="U2" s="1346"/>
      <c r="V2" s="1346"/>
      <c r="W2" s="1346" t="s">
        <v>306</v>
      </c>
      <c r="X2" s="1346"/>
      <c r="Y2" s="1346"/>
      <c r="Z2" s="1346"/>
      <c r="AA2" s="1346" t="s">
        <v>212</v>
      </c>
      <c r="AB2" s="1347" t="s">
        <v>308</v>
      </c>
      <c r="AC2" s="1347"/>
      <c r="AD2" s="1347"/>
      <c r="AE2" s="1347"/>
      <c r="AF2" s="1347"/>
      <c r="AG2" s="1347"/>
      <c r="AH2" s="1347"/>
      <c r="AI2" s="1346" t="s">
        <v>309</v>
      </c>
      <c r="AJ2" s="1346"/>
      <c r="AK2" s="1346" t="s">
        <v>310</v>
      </c>
      <c r="AL2" s="1346"/>
      <c r="AM2" s="1346"/>
      <c r="AN2" s="1346"/>
      <c r="AO2" s="1346"/>
      <c r="AP2" s="1346"/>
      <c r="AQ2" s="1346" t="s">
        <v>311</v>
      </c>
      <c r="AR2" s="1346"/>
      <c r="AS2" s="1346"/>
      <c r="AT2" s="1346"/>
      <c r="AU2" s="1346"/>
      <c r="AV2" s="1346"/>
      <c r="AW2" s="1346"/>
      <c r="AX2" s="1346"/>
      <c r="AY2" s="1346"/>
      <c r="AZ2" s="1346"/>
      <c r="BA2" s="1346"/>
      <c r="BB2" s="1346"/>
      <c r="BC2" s="1346"/>
      <c r="BD2" s="1346"/>
      <c r="BE2" s="1346"/>
      <c r="BF2" s="1346"/>
      <c r="BG2" s="1346"/>
      <c r="BH2" s="1346"/>
      <c r="BI2" s="1346"/>
      <c r="BJ2" s="1346"/>
      <c r="BK2" s="1346" t="s">
        <v>312</v>
      </c>
    </row>
    <row r="3" spans="1:64" ht="21" customHeight="1">
      <c r="A3" s="1345"/>
      <c r="B3" s="1346"/>
      <c r="C3" s="1346"/>
      <c r="D3" s="1346"/>
      <c r="E3" s="1346"/>
      <c r="F3" s="1346"/>
      <c r="G3" s="1346"/>
      <c r="H3" s="109" t="s">
        <v>554</v>
      </c>
      <c r="I3" s="1346"/>
      <c r="J3" s="1346"/>
      <c r="K3" s="1346"/>
      <c r="L3" s="1346"/>
      <c r="M3" s="1346"/>
      <c r="N3" s="1346"/>
      <c r="O3" s="1346" t="s">
        <v>313</v>
      </c>
      <c r="P3" s="1346"/>
      <c r="Q3" s="1346"/>
      <c r="R3" s="1346"/>
      <c r="S3" s="1346"/>
      <c r="T3" s="1346" t="s">
        <v>556</v>
      </c>
      <c r="U3" s="1346"/>
      <c r="V3" s="1346"/>
      <c r="W3" s="1346" t="s">
        <v>314</v>
      </c>
      <c r="X3" s="1346" t="s">
        <v>558</v>
      </c>
      <c r="Y3" s="1346" t="s">
        <v>559</v>
      </c>
      <c r="Z3" s="1346" t="s">
        <v>317</v>
      </c>
      <c r="AA3" s="1346"/>
      <c r="AB3" s="1348"/>
      <c r="AC3" s="1348"/>
      <c r="AD3" s="1348"/>
      <c r="AE3" s="1348"/>
      <c r="AF3" s="1348"/>
      <c r="AG3" s="1348"/>
      <c r="AH3" s="1348"/>
      <c r="AI3" s="1346" t="s">
        <v>318</v>
      </c>
      <c r="AJ3" s="1346" t="s">
        <v>319</v>
      </c>
      <c r="AK3" s="1346" t="s">
        <v>125</v>
      </c>
      <c r="AL3" s="1346"/>
      <c r="AM3" s="1346" t="s">
        <v>139</v>
      </c>
      <c r="AN3" s="1346"/>
      <c r="AO3" s="1346"/>
      <c r="AP3" s="1346" t="s">
        <v>322</v>
      </c>
      <c r="AQ3" s="1346" t="s">
        <v>323</v>
      </c>
      <c r="AR3" s="1346"/>
      <c r="AS3" s="1346"/>
      <c r="AT3" s="1346"/>
      <c r="AU3" s="1346"/>
      <c r="AV3" s="1346" t="s">
        <v>324</v>
      </c>
      <c r="AW3" s="1346"/>
      <c r="AX3" s="1346"/>
      <c r="AY3" s="1346"/>
      <c r="AZ3" s="1346"/>
      <c r="BA3" s="1346" t="s">
        <v>215</v>
      </c>
      <c r="BB3" s="1346"/>
      <c r="BC3" s="1346"/>
      <c r="BD3" s="1346"/>
      <c r="BE3" s="1346"/>
      <c r="BF3" s="1346" t="s">
        <v>99</v>
      </c>
      <c r="BG3" s="1346"/>
      <c r="BH3" s="1346"/>
      <c r="BI3" s="1346"/>
      <c r="BJ3" s="1346"/>
      <c r="BK3" s="1346"/>
    </row>
    <row r="4" spans="1:64" ht="19.899999999999999" customHeight="1">
      <c r="A4" s="1345"/>
      <c r="B4" s="1346"/>
      <c r="C4" s="1346"/>
      <c r="D4" s="1346"/>
      <c r="E4" s="1346"/>
      <c r="F4" s="1346"/>
      <c r="G4" s="1346"/>
      <c r="H4" s="109"/>
      <c r="I4" s="1346"/>
      <c r="J4" s="1346"/>
      <c r="K4" s="1346"/>
      <c r="L4" s="1346"/>
      <c r="M4" s="1346"/>
      <c r="N4" s="1346"/>
      <c r="O4" s="109" t="s">
        <v>216</v>
      </c>
      <c r="P4" s="109" t="s">
        <v>217</v>
      </c>
      <c r="Q4" s="109" t="s">
        <v>100</v>
      </c>
      <c r="R4" s="109" t="s">
        <v>327</v>
      </c>
      <c r="S4" s="109" t="s">
        <v>102</v>
      </c>
      <c r="T4" s="109" t="s">
        <v>216</v>
      </c>
      <c r="U4" s="109" t="s">
        <v>325</v>
      </c>
      <c r="V4" s="109" t="s">
        <v>326</v>
      </c>
      <c r="W4" s="1346"/>
      <c r="X4" s="1346"/>
      <c r="Y4" s="1346"/>
      <c r="Z4" s="1346"/>
      <c r="AA4" s="1346"/>
      <c r="AB4" s="1349"/>
      <c r="AC4" s="1349"/>
      <c r="AD4" s="1349"/>
      <c r="AE4" s="1349"/>
      <c r="AF4" s="1349"/>
      <c r="AG4" s="1349"/>
      <c r="AH4" s="1349"/>
      <c r="AI4" s="1346"/>
      <c r="AJ4" s="1346"/>
      <c r="AK4" s="109" t="s">
        <v>330</v>
      </c>
      <c r="AL4" s="109" t="s">
        <v>331</v>
      </c>
      <c r="AM4" s="109" t="s">
        <v>330</v>
      </c>
      <c r="AN4" s="109" t="s">
        <v>332</v>
      </c>
      <c r="AO4" s="109" t="s">
        <v>331</v>
      </c>
      <c r="AP4" s="1346"/>
      <c r="AQ4" s="109" t="s">
        <v>333</v>
      </c>
      <c r="AR4" s="109" t="s">
        <v>334</v>
      </c>
      <c r="AS4" s="109" t="s">
        <v>191</v>
      </c>
      <c r="AT4" s="109" t="s">
        <v>335</v>
      </c>
      <c r="AU4" s="109" t="s">
        <v>336</v>
      </c>
      <c r="AV4" s="109" t="s">
        <v>333</v>
      </c>
      <c r="AW4" s="109" t="s">
        <v>334</v>
      </c>
      <c r="AX4" s="109" t="s">
        <v>191</v>
      </c>
      <c r="AY4" s="109" t="s">
        <v>335</v>
      </c>
      <c r="AZ4" s="109" t="s">
        <v>336</v>
      </c>
      <c r="BA4" s="109" t="s">
        <v>333</v>
      </c>
      <c r="BB4" s="109" t="s">
        <v>334</v>
      </c>
      <c r="BC4" s="109" t="s">
        <v>191</v>
      </c>
      <c r="BD4" s="109" t="s">
        <v>335</v>
      </c>
      <c r="BE4" s="109" t="s">
        <v>336</v>
      </c>
      <c r="BF4" s="109" t="s">
        <v>333</v>
      </c>
      <c r="BG4" s="109" t="s">
        <v>334</v>
      </c>
      <c r="BH4" s="109" t="s">
        <v>191</v>
      </c>
      <c r="BI4" s="109" t="s">
        <v>335</v>
      </c>
      <c r="BJ4" s="109" t="s">
        <v>336</v>
      </c>
      <c r="BK4" s="1346"/>
    </row>
    <row r="5" spans="1:64" s="240" customFormat="1" ht="24.6" customHeight="1">
      <c r="A5" s="239"/>
      <c r="B5" s="356" t="s">
        <v>51</v>
      </c>
      <c r="C5" s="356" t="s">
        <v>4</v>
      </c>
      <c r="D5" s="356"/>
      <c r="E5" s="357">
        <f>COUNTA(E7:E9,E11:E13,E15:E19,E21:E24,E26:E27,E29:E31,E33:E37,E39:E90,E92:E125,E127:E141,E143:E156,E158:E175,E177:E202,E204:E233,E235:E265,E267:E279)</f>
        <v>257</v>
      </c>
      <c r="F5" s="356"/>
      <c r="G5" s="356"/>
      <c r="H5" s="356"/>
      <c r="I5" s="356"/>
      <c r="J5" s="356"/>
      <c r="K5" s="356"/>
      <c r="L5" s="358">
        <f>SUM(L7:L9,L11:L13,L15:L19,L21:L24,L26:L27,L29:L31,L33:L37,L39:L90,L92:L125,L127:L141,L143:L156,L158:L175,L177:L202,L204:L233,L235:L265,L267:L279)</f>
        <v>20040174.799999997</v>
      </c>
      <c r="M5" s="358">
        <f>SUM(M7:M9,M11:M13,M15:M18,M21:M22,M26:M27,M29:M31,M33:M37,M39:M89,M92:M123,M127:M141,M143:M156,M158:M175,M177:M202,M204:M233,M235:M265,M267:M279)</f>
        <v>1442906.0800000005</v>
      </c>
      <c r="N5" s="358">
        <f>SUM(N7:N9,N11:N13,N15:N18,N21:N22,N26:N27,N29:N31,N33:N37,N39:N89,N92:N123,N127:N141,N143:N156,N158:N175,N177:N202,N204:N233,N235:N265,N267:N279)</f>
        <v>2122631.0300000003</v>
      </c>
      <c r="O5" s="356"/>
      <c r="P5" s="356"/>
      <c r="Q5" s="356"/>
      <c r="R5" s="356"/>
      <c r="S5" s="356"/>
      <c r="T5" s="356"/>
      <c r="U5" s="358"/>
      <c r="V5" s="358"/>
      <c r="W5" s="359"/>
      <c r="X5" s="359"/>
      <c r="Y5" s="356"/>
      <c r="Z5" s="356"/>
      <c r="AA5" s="356"/>
      <c r="AB5" s="356"/>
      <c r="AC5" s="356"/>
      <c r="AD5" s="356"/>
      <c r="AE5" s="356"/>
      <c r="AF5" s="356"/>
      <c r="AG5" s="356"/>
      <c r="AH5" s="359"/>
      <c r="AI5" s="356"/>
      <c r="AJ5" s="356"/>
      <c r="AK5" s="356"/>
      <c r="AL5" s="356"/>
      <c r="AM5" s="356"/>
      <c r="AN5" s="356"/>
      <c r="AO5" s="356"/>
      <c r="AP5" s="356"/>
      <c r="AQ5" s="356"/>
      <c r="AR5" s="356"/>
      <c r="AS5" s="356"/>
      <c r="AT5" s="356"/>
      <c r="AU5" s="356"/>
      <c r="AV5" s="356"/>
      <c r="AW5" s="356"/>
      <c r="AX5" s="356"/>
      <c r="AY5" s="356"/>
      <c r="AZ5" s="356"/>
      <c r="BA5" s="356"/>
      <c r="BB5" s="356"/>
      <c r="BC5" s="356"/>
      <c r="BD5" s="356"/>
      <c r="BE5" s="356"/>
      <c r="BF5" s="356"/>
      <c r="BG5" s="356"/>
      <c r="BH5" s="356"/>
      <c r="BI5" s="356"/>
      <c r="BJ5" s="356"/>
      <c r="BK5" s="356"/>
    </row>
    <row r="6" spans="1:64" s="240" customFormat="1" ht="24.6" customHeight="1">
      <c r="A6" s="239"/>
      <c r="B6" s="360" t="s">
        <v>85</v>
      </c>
      <c r="C6" s="356" t="s">
        <v>880</v>
      </c>
      <c r="D6" s="356"/>
      <c r="E6" s="357">
        <f>COUNTA(E7:E9)</f>
        <v>3</v>
      </c>
      <c r="F6" s="356"/>
      <c r="G6" s="356"/>
      <c r="H6" s="356"/>
      <c r="I6" s="356"/>
      <c r="J6" s="356"/>
      <c r="K6" s="356"/>
      <c r="L6" s="358">
        <f>SUM(L7:L9)</f>
        <v>249613</v>
      </c>
      <c r="M6" s="358">
        <f>SUM(M7:M9)</f>
        <v>41874</v>
      </c>
      <c r="N6" s="358">
        <f>SUM(N7:N9)</f>
        <v>124334</v>
      </c>
      <c r="O6" s="356"/>
      <c r="P6" s="356"/>
      <c r="Q6" s="356"/>
      <c r="R6" s="356"/>
      <c r="S6" s="356"/>
      <c r="T6" s="356"/>
      <c r="U6" s="358"/>
      <c r="V6" s="358"/>
      <c r="W6" s="359"/>
      <c r="X6" s="359"/>
      <c r="Y6" s="356"/>
      <c r="Z6" s="356"/>
      <c r="AA6" s="356"/>
      <c r="AB6" s="356"/>
      <c r="AC6" s="356"/>
      <c r="AD6" s="356"/>
      <c r="AE6" s="356"/>
      <c r="AF6" s="356"/>
      <c r="AG6" s="356"/>
      <c r="AH6" s="359"/>
      <c r="AI6" s="356"/>
      <c r="AJ6" s="356"/>
      <c r="AK6" s="356"/>
      <c r="AL6" s="356"/>
      <c r="AM6" s="356"/>
      <c r="AN6" s="356"/>
      <c r="AO6" s="356"/>
      <c r="AP6" s="356"/>
      <c r="AQ6" s="356"/>
      <c r="AR6" s="356"/>
      <c r="AS6" s="356"/>
      <c r="AT6" s="356"/>
      <c r="AU6" s="356"/>
      <c r="AV6" s="356"/>
      <c r="AW6" s="356"/>
      <c r="AX6" s="356"/>
      <c r="AY6" s="356"/>
      <c r="AZ6" s="356"/>
      <c r="BA6" s="356"/>
      <c r="BB6" s="356"/>
      <c r="BC6" s="356"/>
      <c r="BD6" s="356"/>
      <c r="BE6" s="356"/>
      <c r="BF6" s="356"/>
      <c r="BG6" s="356"/>
      <c r="BH6" s="356"/>
      <c r="BI6" s="356"/>
      <c r="BJ6" s="356"/>
      <c r="BK6" s="356"/>
    </row>
    <row r="7" spans="1:64" s="240" customFormat="1" ht="24.6" customHeight="1">
      <c r="A7" s="241" t="s">
        <v>341</v>
      </c>
      <c r="B7" s="361"/>
      <c r="C7" s="356" t="s">
        <v>881</v>
      </c>
      <c r="D7" s="356" t="s">
        <v>882</v>
      </c>
      <c r="E7" s="356" t="s">
        <v>883</v>
      </c>
      <c r="F7" s="356" t="s">
        <v>105</v>
      </c>
      <c r="G7" s="356" t="s">
        <v>884</v>
      </c>
      <c r="H7" s="362" t="s">
        <v>885</v>
      </c>
      <c r="I7" s="356" t="s">
        <v>886</v>
      </c>
      <c r="J7" s="356">
        <v>26</v>
      </c>
      <c r="K7" s="356"/>
      <c r="L7" s="358">
        <v>49327</v>
      </c>
      <c r="M7" s="358">
        <v>5860</v>
      </c>
      <c r="N7" s="358">
        <v>22124</v>
      </c>
      <c r="O7" s="356" t="s">
        <v>201</v>
      </c>
      <c r="P7" s="356">
        <v>400</v>
      </c>
      <c r="Q7" s="356"/>
      <c r="R7" s="356">
        <v>8</v>
      </c>
      <c r="S7" s="356"/>
      <c r="T7" s="356" t="s">
        <v>382</v>
      </c>
      <c r="U7" s="358">
        <v>105</v>
      </c>
      <c r="V7" s="358">
        <v>68</v>
      </c>
      <c r="W7" s="363">
        <v>20236</v>
      </c>
      <c r="X7" s="363">
        <v>30000</v>
      </c>
      <c r="Y7" s="356" t="s">
        <v>586</v>
      </c>
      <c r="Z7" s="356" t="s">
        <v>587</v>
      </c>
      <c r="AA7" s="356">
        <v>1989</v>
      </c>
      <c r="AB7" s="356">
        <v>8111</v>
      </c>
      <c r="AC7" s="356"/>
      <c r="AD7" s="356"/>
      <c r="AE7" s="356"/>
      <c r="AF7" s="356"/>
      <c r="AG7" s="356"/>
      <c r="AH7" s="363">
        <v>8111</v>
      </c>
      <c r="AI7" s="356" t="s">
        <v>887</v>
      </c>
      <c r="AJ7" s="356"/>
      <c r="AK7" s="356" t="s">
        <v>888</v>
      </c>
      <c r="AL7" s="356"/>
      <c r="AM7" s="356" t="s">
        <v>889</v>
      </c>
      <c r="AN7" s="356"/>
      <c r="AO7" s="356"/>
      <c r="AP7" s="356"/>
      <c r="AQ7" s="356"/>
      <c r="AR7" s="356"/>
      <c r="AS7" s="356"/>
      <c r="AT7" s="364"/>
      <c r="AU7" s="356"/>
      <c r="AV7" s="356"/>
      <c r="AW7" s="356"/>
      <c r="AX7" s="356"/>
      <c r="AY7" s="356"/>
      <c r="AZ7" s="356"/>
      <c r="BA7" s="356"/>
      <c r="BB7" s="356"/>
      <c r="BC7" s="356"/>
      <c r="BD7" s="356"/>
      <c r="BE7" s="356"/>
      <c r="BF7" s="356"/>
      <c r="BG7" s="356"/>
      <c r="BH7" s="356"/>
      <c r="BI7" s="356"/>
      <c r="BJ7" s="356"/>
      <c r="BK7" s="356"/>
      <c r="BL7" s="242"/>
    </row>
    <row r="8" spans="1:64" s="240" customFormat="1" ht="24.6" customHeight="1">
      <c r="A8" s="241" t="s">
        <v>207</v>
      </c>
      <c r="B8" s="361"/>
      <c r="C8" s="356" t="s">
        <v>890</v>
      </c>
      <c r="D8" s="356" t="s">
        <v>891</v>
      </c>
      <c r="E8" s="356" t="s">
        <v>892</v>
      </c>
      <c r="F8" s="356" t="s">
        <v>105</v>
      </c>
      <c r="G8" s="356" t="s">
        <v>893</v>
      </c>
      <c r="H8" s="362" t="s">
        <v>885</v>
      </c>
      <c r="I8" s="356" t="s">
        <v>886</v>
      </c>
      <c r="J8" s="356">
        <v>7</v>
      </c>
      <c r="K8" s="356" t="s">
        <v>894</v>
      </c>
      <c r="L8" s="358">
        <v>179386</v>
      </c>
      <c r="M8" s="358">
        <v>33957</v>
      </c>
      <c r="N8" s="358">
        <v>100151</v>
      </c>
      <c r="O8" s="356" t="s">
        <v>201</v>
      </c>
      <c r="P8" s="356">
        <v>400</v>
      </c>
      <c r="Q8" s="356"/>
      <c r="R8" s="356">
        <v>8</v>
      </c>
      <c r="S8" s="356"/>
      <c r="T8" s="356" t="s">
        <v>202</v>
      </c>
      <c r="U8" s="358">
        <v>105</v>
      </c>
      <c r="V8" s="358">
        <v>70</v>
      </c>
      <c r="W8" s="363">
        <v>69950</v>
      </c>
      <c r="X8" s="363">
        <v>100000</v>
      </c>
      <c r="Y8" s="356" t="s">
        <v>586</v>
      </c>
      <c r="Z8" s="356" t="s">
        <v>587</v>
      </c>
      <c r="AA8" s="356">
        <v>1984</v>
      </c>
      <c r="AB8" s="356">
        <v>47962</v>
      </c>
      <c r="AC8" s="356"/>
      <c r="AD8" s="356">
        <v>10002</v>
      </c>
      <c r="AE8" s="356"/>
      <c r="AF8" s="356"/>
      <c r="AG8" s="356"/>
      <c r="AH8" s="363">
        <v>47962</v>
      </c>
      <c r="AI8" s="356" t="s">
        <v>895</v>
      </c>
      <c r="AJ8" s="356"/>
      <c r="AK8" s="356" t="s">
        <v>888</v>
      </c>
      <c r="AL8" s="356"/>
      <c r="AM8" s="356" t="s">
        <v>896</v>
      </c>
      <c r="AN8" s="356"/>
      <c r="AO8" s="356"/>
      <c r="AP8" s="356"/>
      <c r="AQ8" s="356"/>
      <c r="AR8" s="356"/>
      <c r="AS8" s="356"/>
      <c r="AT8" s="356"/>
      <c r="AU8" s="356"/>
      <c r="AV8" s="356"/>
      <c r="AW8" s="356"/>
      <c r="AX8" s="356"/>
      <c r="AY8" s="356"/>
      <c r="AZ8" s="356"/>
      <c r="BA8" s="356"/>
      <c r="BB8" s="356"/>
      <c r="BC8" s="356"/>
      <c r="BD8" s="356"/>
      <c r="BE8" s="356"/>
      <c r="BF8" s="356"/>
      <c r="BG8" s="356"/>
      <c r="BH8" s="356"/>
      <c r="BI8" s="356"/>
      <c r="BJ8" s="356"/>
      <c r="BK8" s="356"/>
      <c r="BL8" s="242"/>
    </row>
    <row r="9" spans="1:64" s="240" customFormat="1" ht="24.6" customHeight="1">
      <c r="A9" s="241" t="s">
        <v>172</v>
      </c>
      <c r="B9" s="365"/>
      <c r="C9" s="356" t="s">
        <v>890</v>
      </c>
      <c r="D9" s="356" t="s">
        <v>891</v>
      </c>
      <c r="E9" s="356" t="s">
        <v>897</v>
      </c>
      <c r="F9" s="356" t="s">
        <v>105</v>
      </c>
      <c r="G9" s="356" t="s">
        <v>898</v>
      </c>
      <c r="H9" s="362" t="s">
        <v>885</v>
      </c>
      <c r="I9" s="356" t="s">
        <v>886</v>
      </c>
      <c r="J9" s="356">
        <v>2</v>
      </c>
      <c r="K9" s="356" t="s">
        <v>899</v>
      </c>
      <c r="L9" s="531">
        <v>20900</v>
      </c>
      <c r="M9" s="358">
        <v>2057</v>
      </c>
      <c r="N9" s="358">
        <v>2059</v>
      </c>
      <c r="O9" s="356" t="s">
        <v>201</v>
      </c>
      <c r="P9" s="356">
        <v>400</v>
      </c>
      <c r="Q9" s="356"/>
      <c r="R9" s="356">
        <v>8</v>
      </c>
      <c r="S9" s="356"/>
      <c r="T9" s="356" t="s">
        <v>202</v>
      </c>
      <c r="U9" s="358">
        <v>105</v>
      </c>
      <c r="V9" s="358">
        <v>68</v>
      </c>
      <c r="W9" s="363">
        <v>2187</v>
      </c>
      <c r="X9" s="363">
        <v>4000</v>
      </c>
      <c r="Y9" s="356" t="s">
        <v>233</v>
      </c>
      <c r="Z9" s="356" t="s">
        <v>587</v>
      </c>
      <c r="AA9" s="356">
        <v>1984</v>
      </c>
      <c r="AB9" s="356"/>
      <c r="AC9" s="356"/>
      <c r="AD9" s="356"/>
      <c r="AE9" s="356"/>
      <c r="AF9" s="356"/>
      <c r="AG9" s="356"/>
      <c r="AH9" s="363" t="s">
        <v>900</v>
      </c>
      <c r="AI9" s="356" t="s">
        <v>895</v>
      </c>
      <c r="AJ9" s="356"/>
      <c r="AK9" s="356"/>
      <c r="AL9" s="356"/>
      <c r="AM9" s="356" t="s">
        <v>896</v>
      </c>
      <c r="AN9" s="356"/>
      <c r="AO9" s="356"/>
      <c r="AP9" s="356"/>
      <c r="AQ9" s="356"/>
      <c r="AR9" s="356"/>
      <c r="AS9" s="356"/>
      <c r="AT9" s="356"/>
      <c r="AU9" s="356"/>
      <c r="AV9" s="356"/>
      <c r="AW9" s="356"/>
      <c r="AX9" s="356"/>
      <c r="AY9" s="356"/>
      <c r="AZ9" s="356"/>
      <c r="BA9" s="356"/>
      <c r="BB9" s="356"/>
      <c r="BC9" s="356"/>
      <c r="BD9" s="356"/>
      <c r="BE9" s="356"/>
      <c r="BF9" s="356"/>
      <c r="BG9" s="356"/>
      <c r="BH9" s="356"/>
      <c r="BI9" s="356"/>
      <c r="BJ9" s="356"/>
      <c r="BK9" s="356" t="s">
        <v>901</v>
      </c>
      <c r="BL9" s="242"/>
    </row>
    <row r="10" spans="1:64" s="240" customFormat="1" ht="24.6" customHeight="1">
      <c r="A10" s="241"/>
      <c r="B10" s="366" t="s">
        <v>2878</v>
      </c>
      <c r="C10" s="367" t="s">
        <v>902</v>
      </c>
      <c r="D10" s="367"/>
      <c r="E10" s="368">
        <f>COUNTA(E11:E13)</f>
        <v>3</v>
      </c>
      <c r="F10" s="367"/>
      <c r="G10" s="367"/>
      <c r="H10" s="369"/>
      <c r="I10" s="367"/>
      <c r="J10" s="367"/>
      <c r="K10" s="367"/>
      <c r="L10" s="370">
        <f>SUM(L11:L13)</f>
        <v>144597</v>
      </c>
      <c r="M10" s="370">
        <f>SUM(M11:M13)</f>
        <v>67787</v>
      </c>
      <c r="N10" s="370">
        <f>SUM(N11:N13)</f>
        <v>107462</v>
      </c>
      <c r="O10" s="367"/>
      <c r="P10" s="367"/>
      <c r="Q10" s="367"/>
      <c r="R10" s="367"/>
      <c r="S10" s="367"/>
      <c r="T10" s="367"/>
      <c r="U10" s="370"/>
      <c r="V10" s="370"/>
      <c r="W10" s="371"/>
      <c r="X10" s="371"/>
      <c r="Y10" s="367"/>
      <c r="Z10" s="367"/>
      <c r="AA10" s="367"/>
      <c r="AB10" s="367"/>
      <c r="AC10" s="367"/>
      <c r="AD10" s="367"/>
      <c r="AE10" s="367"/>
      <c r="AF10" s="367"/>
      <c r="AG10" s="367"/>
      <c r="AH10" s="371"/>
      <c r="AI10" s="367"/>
      <c r="AJ10" s="367"/>
      <c r="AK10" s="367"/>
      <c r="AL10" s="367"/>
      <c r="AM10" s="367"/>
      <c r="AN10" s="367"/>
      <c r="AO10" s="367"/>
      <c r="AP10" s="367"/>
      <c r="AQ10" s="367"/>
      <c r="AR10" s="367"/>
      <c r="AS10" s="367"/>
      <c r="AT10" s="367"/>
      <c r="AU10" s="367"/>
      <c r="AV10" s="367"/>
      <c r="AW10" s="367"/>
      <c r="AX10" s="367"/>
      <c r="AY10" s="367"/>
      <c r="AZ10" s="367"/>
      <c r="BA10" s="367"/>
      <c r="BB10" s="367"/>
      <c r="BC10" s="367"/>
      <c r="BD10" s="367"/>
      <c r="BE10" s="367"/>
      <c r="BF10" s="367"/>
      <c r="BG10" s="367"/>
      <c r="BH10" s="367"/>
      <c r="BI10" s="367"/>
      <c r="BJ10" s="367"/>
      <c r="BK10" s="367"/>
      <c r="BL10" s="242"/>
    </row>
    <row r="11" spans="1:64" s="240" customFormat="1" ht="24.6" customHeight="1">
      <c r="A11" s="241" t="s">
        <v>341</v>
      </c>
      <c r="B11" s="372"/>
      <c r="C11" s="367" t="s">
        <v>903</v>
      </c>
      <c r="D11" s="367" t="s">
        <v>904</v>
      </c>
      <c r="E11" s="367" t="s">
        <v>905</v>
      </c>
      <c r="F11" s="367" t="s">
        <v>906</v>
      </c>
      <c r="G11" s="367" t="s">
        <v>907</v>
      </c>
      <c r="H11" s="369" t="s">
        <v>908</v>
      </c>
      <c r="I11" s="367" t="s">
        <v>886</v>
      </c>
      <c r="J11" s="367">
        <v>119</v>
      </c>
      <c r="K11" s="367" t="s">
        <v>909</v>
      </c>
      <c r="L11" s="370">
        <v>89055</v>
      </c>
      <c r="M11" s="370">
        <v>54930</v>
      </c>
      <c r="N11" s="370">
        <v>92707</v>
      </c>
      <c r="O11" s="367" t="s">
        <v>201</v>
      </c>
      <c r="P11" s="367">
        <v>400</v>
      </c>
      <c r="Q11" s="367">
        <v>1.2</v>
      </c>
      <c r="R11" s="367">
        <v>8</v>
      </c>
      <c r="S11" s="367"/>
      <c r="T11" s="367" t="s">
        <v>202</v>
      </c>
      <c r="U11" s="370">
        <v>75.28</v>
      </c>
      <c r="V11" s="370">
        <v>109</v>
      </c>
      <c r="W11" s="371">
        <v>53769</v>
      </c>
      <c r="X11" s="371">
        <v>80000</v>
      </c>
      <c r="Y11" s="367" t="s">
        <v>586</v>
      </c>
      <c r="Z11" s="367" t="s">
        <v>587</v>
      </c>
      <c r="AA11" s="367">
        <v>2001</v>
      </c>
      <c r="AB11" s="367"/>
      <c r="AC11" s="367">
        <v>158948</v>
      </c>
      <c r="AD11" s="367">
        <v>68000</v>
      </c>
      <c r="AE11" s="367"/>
      <c r="AF11" s="367"/>
      <c r="AG11" s="367"/>
      <c r="AH11" s="371">
        <v>226948</v>
      </c>
      <c r="AI11" s="367"/>
      <c r="AJ11" s="367"/>
      <c r="AK11" s="367" t="s">
        <v>910</v>
      </c>
      <c r="AL11" s="367">
        <v>6170</v>
      </c>
      <c r="AM11" s="367">
        <v>2</v>
      </c>
      <c r="AN11" s="367">
        <v>3096</v>
      </c>
      <c r="AO11" s="367">
        <v>528</v>
      </c>
      <c r="AP11" s="367" t="s">
        <v>911</v>
      </c>
      <c r="AQ11" s="367"/>
      <c r="AR11" s="367"/>
      <c r="AS11" s="367"/>
      <c r="AT11" s="373"/>
      <c r="AU11" s="367"/>
      <c r="AV11" s="367"/>
      <c r="AW11" s="367"/>
      <c r="AX11" s="367"/>
      <c r="AY11" s="367"/>
      <c r="AZ11" s="367"/>
      <c r="BA11" s="367"/>
      <c r="BB11" s="367"/>
      <c r="BC11" s="367"/>
      <c r="BD11" s="367"/>
      <c r="BE11" s="367"/>
      <c r="BF11" s="367"/>
      <c r="BG11" s="367"/>
      <c r="BH11" s="367"/>
      <c r="BI11" s="367"/>
      <c r="BJ11" s="367"/>
      <c r="BK11" s="367"/>
    </row>
    <row r="12" spans="1:64" s="240" customFormat="1" ht="24.6" customHeight="1">
      <c r="A12" s="241" t="s">
        <v>207</v>
      </c>
      <c r="B12" s="372"/>
      <c r="C12" s="367" t="s">
        <v>903</v>
      </c>
      <c r="D12" s="367" t="s">
        <v>904</v>
      </c>
      <c r="E12" s="367" t="s">
        <v>912</v>
      </c>
      <c r="F12" s="367" t="s">
        <v>906</v>
      </c>
      <c r="G12" s="367" t="s">
        <v>907</v>
      </c>
      <c r="H12" s="369" t="s">
        <v>908</v>
      </c>
      <c r="I12" s="367" t="s">
        <v>886</v>
      </c>
      <c r="J12" s="367"/>
      <c r="K12" s="367" t="s">
        <v>909</v>
      </c>
      <c r="L12" s="358">
        <v>25043</v>
      </c>
      <c r="M12" s="358">
        <v>0</v>
      </c>
      <c r="N12" s="358">
        <v>1408</v>
      </c>
      <c r="O12" s="356" t="s">
        <v>201</v>
      </c>
      <c r="P12" s="356">
        <v>400</v>
      </c>
      <c r="Q12" s="356">
        <v>1.2</v>
      </c>
      <c r="R12" s="356">
        <v>8</v>
      </c>
      <c r="S12" s="356"/>
      <c r="T12" s="356" t="s">
        <v>202</v>
      </c>
      <c r="U12" s="358">
        <v>75.28</v>
      </c>
      <c r="V12" s="358">
        <v>109</v>
      </c>
      <c r="W12" s="359">
        <v>4549</v>
      </c>
      <c r="X12" s="359">
        <v>15000</v>
      </c>
      <c r="Y12" s="356" t="s">
        <v>586</v>
      </c>
      <c r="Z12" s="356" t="s">
        <v>587</v>
      </c>
      <c r="AA12" s="356">
        <v>2001</v>
      </c>
      <c r="AB12" s="356"/>
      <c r="AC12" s="356"/>
      <c r="AD12" s="356"/>
      <c r="AE12" s="356"/>
      <c r="AF12" s="356"/>
      <c r="AG12" s="356"/>
      <c r="AH12" s="359" t="s">
        <v>15430</v>
      </c>
      <c r="AI12" s="356"/>
      <c r="AJ12" s="356"/>
      <c r="AK12" s="356"/>
      <c r="AL12" s="356"/>
      <c r="AM12" s="356">
        <v>2</v>
      </c>
      <c r="AN12" s="356">
        <v>2000</v>
      </c>
      <c r="AO12" s="356">
        <v>196</v>
      </c>
      <c r="AP12" s="356"/>
      <c r="AQ12" s="356"/>
      <c r="AR12" s="356"/>
      <c r="AS12" s="356"/>
      <c r="AT12" s="356"/>
      <c r="AU12" s="356"/>
      <c r="AV12" s="356"/>
      <c r="AW12" s="356"/>
      <c r="AX12" s="356"/>
      <c r="AY12" s="356"/>
      <c r="AZ12" s="356"/>
      <c r="BA12" s="356"/>
      <c r="BB12" s="356"/>
      <c r="BC12" s="356"/>
      <c r="BD12" s="356"/>
      <c r="BE12" s="356"/>
      <c r="BF12" s="356"/>
      <c r="BG12" s="356"/>
      <c r="BH12" s="356"/>
      <c r="BI12" s="356"/>
      <c r="BJ12" s="356"/>
      <c r="BK12" s="356"/>
    </row>
    <row r="13" spans="1:64" s="240" customFormat="1" ht="24.6" customHeight="1">
      <c r="A13" s="241" t="s">
        <v>172</v>
      </c>
      <c r="B13" s="374"/>
      <c r="C13" s="367" t="s">
        <v>913</v>
      </c>
      <c r="D13" s="367"/>
      <c r="E13" s="367" t="s">
        <v>914</v>
      </c>
      <c r="F13" s="367" t="s">
        <v>906</v>
      </c>
      <c r="G13" s="367" t="s">
        <v>915</v>
      </c>
      <c r="H13" s="369" t="s">
        <v>908</v>
      </c>
      <c r="I13" s="367" t="s">
        <v>886</v>
      </c>
      <c r="J13" s="367">
        <v>35</v>
      </c>
      <c r="K13" s="367"/>
      <c r="L13" s="358">
        <v>30499</v>
      </c>
      <c r="M13" s="358">
        <v>12857</v>
      </c>
      <c r="N13" s="358">
        <v>13347</v>
      </c>
      <c r="O13" s="356" t="s">
        <v>201</v>
      </c>
      <c r="P13" s="356">
        <v>400</v>
      </c>
      <c r="Q13" s="356"/>
      <c r="R13" s="356">
        <v>8</v>
      </c>
      <c r="S13" s="356"/>
      <c r="T13" s="356" t="s">
        <v>202</v>
      </c>
      <c r="U13" s="358">
        <v>72</v>
      </c>
      <c r="V13" s="358">
        <v>109</v>
      </c>
      <c r="W13" s="359">
        <v>12349</v>
      </c>
      <c r="X13" s="359">
        <v>12349</v>
      </c>
      <c r="Y13" s="356" t="s">
        <v>586</v>
      </c>
      <c r="Z13" s="356" t="s">
        <v>587</v>
      </c>
      <c r="AA13" s="356">
        <v>1973</v>
      </c>
      <c r="AB13" s="356"/>
      <c r="AC13" s="356">
        <v>5888</v>
      </c>
      <c r="AD13" s="356"/>
      <c r="AE13" s="356"/>
      <c r="AF13" s="356"/>
      <c r="AG13" s="356"/>
      <c r="AH13" s="359">
        <v>1828</v>
      </c>
      <c r="AI13" s="356">
        <v>2000</v>
      </c>
      <c r="AJ13" s="356">
        <v>2001</v>
      </c>
      <c r="AK13" s="356" t="s">
        <v>916</v>
      </c>
      <c r="AL13" s="356">
        <v>2823</v>
      </c>
      <c r="AM13" s="356">
        <v>5</v>
      </c>
      <c r="AN13" s="356">
        <v>1400</v>
      </c>
      <c r="AO13" s="356" t="s">
        <v>917</v>
      </c>
      <c r="AP13" s="356"/>
      <c r="AQ13" s="356" t="s">
        <v>918</v>
      </c>
      <c r="AR13" s="356">
        <v>1</v>
      </c>
      <c r="AS13" s="356"/>
      <c r="AT13" s="356"/>
      <c r="AU13" s="356"/>
      <c r="AV13" s="356" t="s">
        <v>919</v>
      </c>
      <c r="AW13" s="356">
        <v>1</v>
      </c>
      <c r="AX13" s="356"/>
      <c r="AY13" s="356"/>
      <c r="AZ13" s="356"/>
      <c r="BA13" s="356"/>
      <c r="BB13" s="356"/>
      <c r="BC13" s="356"/>
      <c r="BD13" s="356"/>
      <c r="BE13" s="356"/>
      <c r="BF13" s="356"/>
      <c r="BG13" s="356"/>
      <c r="BH13" s="356"/>
      <c r="BI13" s="356"/>
      <c r="BJ13" s="356"/>
      <c r="BK13" s="356"/>
    </row>
    <row r="14" spans="1:64" s="240" customFormat="1" ht="24.6" customHeight="1">
      <c r="A14" s="241"/>
      <c r="B14" s="360" t="s">
        <v>3178</v>
      </c>
      <c r="C14" s="356" t="s">
        <v>3179</v>
      </c>
      <c r="D14" s="356"/>
      <c r="E14" s="357">
        <f>COUNTA(E15:E19)</f>
        <v>5</v>
      </c>
      <c r="F14" s="356"/>
      <c r="G14" s="356"/>
      <c r="H14" s="362"/>
      <c r="I14" s="356"/>
      <c r="J14" s="356"/>
      <c r="K14" s="356"/>
      <c r="L14" s="358">
        <f>SUM(L15:L19)</f>
        <v>708147</v>
      </c>
      <c r="M14" s="358">
        <f>SUM(M15:M19)</f>
        <v>89737</v>
      </c>
      <c r="N14" s="358">
        <f>SUM(N15:N19)</f>
        <v>163425</v>
      </c>
      <c r="O14" s="356"/>
      <c r="P14" s="356"/>
      <c r="Q14" s="356"/>
      <c r="R14" s="356"/>
      <c r="S14" s="356"/>
      <c r="T14" s="356"/>
      <c r="U14" s="358"/>
      <c r="V14" s="358"/>
      <c r="W14" s="359"/>
      <c r="X14" s="359"/>
      <c r="Y14" s="356"/>
      <c r="Z14" s="356"/>
      <c r="AA14" s="356"/>
      <c r="AB14" s="356"/>
      <c r="AC14" s="356"/>
      <c r="AD14" s="356"/>
      <c r="AE14" s="356"/>
      <c r="AF14" s="356"/>
      <c r="AG14" s="356"/>
      <c r="AH14" s="359"/>
      <c r="AI14" s="356"/>
      <c r="AJ14" s="356"/>
      <c r="AK14" s="356"/>
      <c r="AL14" s="356"/>
      <c r="AM14" s="356"/>
      <c r="AN14" s="356"/>
      <c r="AO14" s="356"/>
      <c r="AP14" s="356"/>
      <c r="AQ14" s="356"/>
      <c r="AR14" s="356"/>
      <c r="AS14" s="356"/>
      <c r="AT14" s="356"/>
      <c r="AU14" s="356"/>
      <c r="AV14" s="356"/>
      <c r="AW14" s="356"/>
      <c r="AX14" s="356"/>
      <c r="AY14" s="356"/>
      <c r="AZ14" s="356"/>
      <c r="BA14" s="356"/>
      <c r="BB14" s="356"/>
      <c r="BC14" s="356"/>
      <c r="BD14" s="356"/>
      <c r="BE14" s="356"/>
      <c r="BF14" s="356"/>
      <c r="BG14" s="356"/>
      <c r="BH14" s="356"/>
      <c r="BI14" s="356"/>
      <c r="BJ14" s="356"/>
      <c r="BK14" s="356"/>
    </row>
    <row r="15" spans="1:64" s="240" customFormat="1" ht="24.6" customHeight="1">
      <c r="A15" s="241">
        <v>1</v>
      </c>
      <c r="B15" s="361"/>
      <c r="C15" s="356" t="s">
        <v>3180</v>
      </c>
      <c r="D15" s="356"/>
      <c r="E15" s="357" t="s">
        <v>3181</v>
      </c>
      <c r="F15" s="356" t="s">
        <v>3182</v>
      </c>
      <c r="G15" s="356"/>
      <c r="H15" s="362"/>
      <c r="I15" s="356" t="s">
        <v>3183</v>
      </c>
      <c r="J15" s="356"/>
      <c r="K15" s="356"/>
      <c r="L15" s="358">
        <v>24128</v>
      </c>
      <c r="M15" s="358"/>
      <c r="N15" s="358"/>
      <c r="O15" s="356" t="s">
        <v>3184</v>
      </c>
      <c r="P15" s="356">
        <v>400</v>
      </c>
      <c r="Q15" s="356"/>
      <c r="R15" s="356">
        <v>8</v>
      </c>
      <c r="S15" s="356"/>
      <c r="T15" s="356" t="s">
        <v>3185</v>
      </c>
      <c r="U15" s="358">
        <v>68</v>
      </c>
      <c r="V15" s="358">
        <v>105</v>
      </c>
      <c r="W15" s="359">
        <v>880</v>
      </c>
      <c r="X15" s="359">
        <v>990</v>
      </c>
      <c r="Y15" s="356"/>
      <c r="Z15" s="356"/>
      <c r="AA15" s="356">
        <v>2009</v>
      </c>
      <c r="AB15" s="356"/>
      <c r="AC15" s="356"/>
      <c r="AD15" s="356"/>
      <c r="AE15" s="356"/>
      <c r="AF15" s="356"/>
      <c r="AG15" s="356"/>
      <c r="AH15" s="359">
        <v>1373</v>
      </c>
      <c r="AI15" s="356"/>
      <c r="AJ15" s="356"/>
      <c r="AK15" s="356"/>
      <c r="AL15" s="356"/>
      <c r="AM15" s="356"/>
      <c r="AN15" s="356"/>
      <c r="AO15" s="356"/>
      <c r="AP15" s="356"/>
      <c r="AQ15" s="356"/>
      <c r="AR15" s="356"/>
      <c r="AS15" s="356"/>
      <c r="AT15" s="356"/>
      <c r="AU15" s="356"/>
      <c r="AV15" s="356"/>
      <c r="AW15" s="356"/>
      <c r="AX15" s="356"/>
      <c r="AY15" s="356"/>
      <c r="AZ15" s="356"/>
      <c r="BA15" s="356"/>
      <c r="BB15" s="356"/>
      <c r="BC15" s="356"/>
      <c r="BD15" s="356"/>
      <c r="BE15" s="356"/>
      <c r="BF15" s="356"/>
      <c r="BG15" s="356"/>
      <c r="BH15" s="356"/>
      <c r="BI15" s="356"/>
      <c r="BJ15" s="356"/>
      <c r="BK15" s="375"/>
    </row>
    <row r="16" spans="1:64" s="240" customFormat="1" ht="24.6" customHeight="1">
      <c r="A16" s="241"/>
      <c r="B16" s="361"/>
      <c r="C16" s="356" t="s">
        <v>3191</v>
      </c>
      <c r="D16" s="356" t="s">
        <v>3192</v>
      </c>
      <c r="E16" s="356" t="s">
        <v>3193</v>
      </c>
      <c r="F16" s="356" t="s">
        <v>3182</v>
      </c>
      <c r="G16" s="356" t="s">
        <v>3186</v>
      </c>
      <c r="H16" s="356" t="s">
        <v>3187</v>
      </c>
      <c r="I16" s="356" t="s">
        <v>3188</v>
      </c>
      <c r="J16" s="356">
        <v>45</v>
      </c>
      <c r="K16" s="356" t="s">
        <v>3194</v>
      </c>
      <c r="L16" s="358">
        <v>467779</v>
      </c>
      <c r="M16" s="358">
        <v>45939</v>
      </c>
      <c r="N16" s="358">
        <v>140995</v>
      </c>
      <c r="O16" s="356" t="s">
        <v>3184</v>
      </c>
      <c r="P16" s="356">
        <v>400</v>
      </c>
      <c r="Q16" s="356"/>
      <c r="R16" s="356">
        <v>8</v>
      </c>
      <c r="S16" s="356"/>
      <c r="T16" s="356" t="s">
        <v>3189</v>
      </c>
      <c r="U16" s="358">
        <v>72</v>
      </c>
      <c r="V16" s="358">
        <v>109</v>
      </c>
      <c r="W16" s="359">
        <v>66422</v>
      </c>
      <c r="X16" s="359">
        <v>100000</v>
      </c>
      <c r="Y16" s="356" t="s">
        <v>3190</v>
      </c>
      <c r="Z16" s="356" t="s">
        <v>3195</v>
      </c>
      <c r="AA16" s="356">
        <v>2001</v>
      </c>
      <c r="AB16" s="356"/>
      <c r="AC16" s="356" t="s">
        <v>3196</v>
      </c>
      <c r="AD16" s="356" t="s">
        <v>3197</v>
      </c>
      <c r="AE16" s="356"/>
      <c r="AF16" s="356"/>
      <c r="AG16" s="356"/>
      <c r="AH16" s="359">
        <v>283600</v>
      </c>
      <c r="AI16" s="356"/>
      <c r="AJ16" s="356"/>
      <c r="AK16" s="356"/>
      <c r="AL16" s="356"/>
      <c r="AM16" s="356"/>
      <c r="AN16" s="356"/>
      <c r="AO16" s="356"/>
      <c r="AP16" s="356"/>
      <c r="AQ16" s="356"/>
      <c r="AR16" s="356"/>
      <c r="AS16" s="356"/>
      <c r="AT16" s="356"/>
      <c r="AU16" s="356"/>
      <c r="AV16" s="356"/>
      <c r="AW16" s="356"/>
      <c r="AX16" s="356"/>
      <c r="AY16" s="356"/>
      <c r="AZ16" s="356"/>
      <c r="BA16" s="356"/>
      <c r="BB16" s="356"/>
      <c r="BC16" s="356"/>
      <c r="BD16" s="356"/>
      <c r="BE16" s="356"/>
      <c r="BF16" s="356"/>
      <c r="BG16" s="356"/>
      <c r="BH16" s="356"/>
      <c r="BI16" s="356"/>
      <c r="BJ16" s="356"/>
      <c r="BK16" s="356"/>
    </row>
    <row r="17" spans="1:63" s="240" customFormat="1" ht="24.6" customHeight="1">
      <c r="A17" s="241"/>
      <c r="B17" s="361"/>
      <c r="C17" s="356" t="s">
        <v>3191</v>
      </c>
      <c r="D17" s="356"/>
      <c r="E17" s="356" t="s">
        <v>3198</v>
      </c>
      <c r="F17" s="356" t="s">
        <v>3182</v>
      </c>
      <c r="G17" s="356"/>
      <c r="H17" s="356"/>
      <c r="I17" s="356" t="s">
        <v>3188</v>
      </c>
      <c r="J17" s="356"/>
      <c r="K17" s="356"/>
      <c r="L17" s="358">
        <v>44700</v>
      </c>
      <c r="M17" s="358">
        <v>1467</v>
      </c>
      <c r="N17" s="358">
        <v>853</v>
      </c>
      <c r="O17" s="356" t="s">
        <v>3184</v>
      </c>
      <c r="P17" s="356">
        <v>400</v>
      </c>
      <c r="Q17" s="356"/>
      <c r="R17" s="356">
        <v>8</v>
      </c>
      <c r="S17" s="356"/>
      <c r="T17" s="356" t="s">
        <v>3189</v>
      </c>
      <c r="U17" s="358">
        <v>72</v>
      </c>
      <c r="V17" s="358">
        <v>109</v>
      </c>
      <c r="W17" s="359">
        <v>2500</v>
      </c>
      <c r="X17" s="359">
        <v>3000</v>
      </c>
      <c r="Y17" s="356"/>
      <c r="Z17" s="356"/>
      <c r="AA17" s="356">
        <v>2001</v>
      </c>
      <c r="AB17" s="356"/>
      <c r="AC17" s="356"/>
      <c r="AD17" s="356"/>
      <c r="AE17" s="356"/>
      <c r="AF17" s="356"/>
      <c r="AG17" s="356"/>
      <c r="AH17" s="359" t="s">
        <v>3199</v>
      </c>
      <c r="AI17" s="356"/>
      <c r="AJ17" s="356"/>
      <c r="AK17" s="356">
        <v>1</v>
      </c>
      <c r="AL17" s="356" t="s">
        <v>3200</v>
      </c>
      <c r="AM17" s="356">
        <v>1</v>
      </c>
      <c r="AN17" s="356" t="s">
        <v>3201</v>
      </c>
      <c r="AO17" s="356"/>
      <c r="AP17" s="356"/>
      <c r="AQ17" s="356"/>
      <c r="AR17" s="356"/>
      <c r="AS17" s="356"/>
      <c r="AT17" s="356"/>
      <c r="AU17" s="356"/>
      <c r="AV17" s="356"/>
      <c r="AW17" s="356"/>
      <c r="AX17" s="356"/>
      <c r="AY17" s="356"/>
      <c r="AZ17" s="356"/>
      <c r="BA17" s="356"/>
      <c r="BB17" s="356"/>
      <c r="BC17" s="356"/>
      <c r="BD17" s="356"/>
      <c r="BE17" s="356"/>
      <c r="BF17" s="356"/>
      <c r="BG17" s="356"/>
      <c r="BH17" s="356"/>
      <c r="BI17" s="356"/>
      <c r="BJ17" s="356"/>
      <c r="BK17" s="356"/>
    </row>
    <row r="18" spans="1:63" s="240" customFormat="1" ht="24.6" customHeight="1">
      <c r="A18" s="241">
        <v>2</v>
      </c>
      <c r="B18" s="361"/>
      <c r="C18" s="356" t="s">
        <v>3202</v>
      </c>
      <c r="D18" s="356"/>
      <c r="E18" s="356" t="s">
        <v>3203</v>
      </c>
      <c r="F18" s="356" t="s">
        <v>3202</v>
      </c>
      <c r="G18" s="356"/>
      <c r="H18" s="356"/>
      <c r="I18" s="356" t="s">
        <v>3204</v>
      </c>
      <c r="J18" s="356"/>
      <c r="K18" s="356"/>
      <c r="L18" s="358">
        <v>144500</v>
      </c>
      <c r="M18" s="358">
        <v>28900</v>
      </c>
      <c r="N18" s="358"/>
      <c r="O18" s="356" t="s">
        <v>3184</v>
      </c>
      <c r="P18" s="356">
        <v>400</v>
      </c>
      <c r="Q18" s="356"/>
      <c r="R18" s="356">
        <v>8</v>
      </c>
      <c r="S18" s="356"/>
      <c r="T18" s="356" t="s">
        <v>3185</v>
      </c>
      <c r="U18" s="358">
        <v>65</v>
      </c>
      <c r="V18" s="358">
        <v>105</v>
      </c>
      <c r="W18" s="359">
        <v>8758</v>
      </c>
      <c r="X18" s="359"/>
      <c r="Y18" s="356"/>
      <c r="Z18" s="356"/>
      <c r="AA18" s="356">
        <v>2014</v>
      </c>
      <c r="AB18" s="356"/>
      <c r="AC18" s="356"/>
      <c r="AD18" s="356"/>
      <c r="AE18" s="356"/>
      <c r="AF18" s="356"/>
      <c r="AG18" s="356"/>
      <c r="AH18" s="359">
        <v>53600</v>
      </c>
      <c r="AI18" s="356"/>
      <c r="AJ18" s="356"/>
      <c r="AK18" s="356"/>
      <c r="AL18" s="356"/>
      <c r="AM18" s="356"/>
      <c r="AN18" s="356"/>
      <c r="AO18" s="356"/>
      <c r="AP18" s="356"/>
      <c r="AQ18" s="356"/>
      <c r="AR18" s="356"/>
      <c r="AS18" s="356"/>
      <c r="AT18" s="356"/>
      <c r="AU18" s="356"/>
      <c r="AV18" s="356"/>
      <c r="AW18" s="356"/>
      <c r="AX18" s="356"/>
      <c r="AY18" s="356"/>
      <c r="AZ18" s="356"/>
      <c r="BA18" s="356"/>
      <c r="BB18" s="356"/>
      <c r="BC18" s="356"/>
      <c r="BD18" s="356"/>
      <c r="BE18" s="356"/>
      <c r="BF18" s="356"/>
      <c r="BG18" s="356"/>
      <c r="BH18" s="356"/>
      <c r="BI18" s="356"/>
      <c r="BJ18" s="356"/>
      <c r="BK18" s="356"/>
    </row>
    <row r="19" spans="1:63" s="240" customFormat="1" ht="24.6" customHeight="1">
      <c r="A19" s="241"/>
      <c r="B19" s="365"/>
      <c r="C19" s="356" t="s">
        <v>3191</v>
      </c>
      <c r="D19" s="356"/>
      <c r="E19" s="356" t="s">
        <v>3205</v>
      </c>
      <c r="F19" s="356" t="s">
        <v>3182</v>
      </c>
      <c r="G19" s="356"/>
      <c r="H19" s="356"/>
      <c r="I19" s="356" t="s">
        <v>3188</v>
      </c>
      <c r="J19" s="356"/>
      <c r="K19" s="356"/>
      <c r="L19" s="358">
        <v>27040</v>
      </c>
      <c r="M19" s="358">
        <v>13431</v>
      </c>
      <c r="N19" s="358">
        <v>21577</v>
      </c>
      <c r="O19" s="356" t="s">
        <v>3206</v>
      </c>
      <c r="P19" s="356">
        <v>200</v>
      </c>
      <c r="Q19" s="356"/>
      <c r="R19" s="356">
        <v>6</v>
      </c>
      <c r="S19" s="356"/>
      <c r="T19" s="356" t="s">
        <v>3184</v>
      </c>
      <c r="U19" s="358">
        <v>34</v>
      </c>
      <c r="V19" s="358">
        <v>79</v>
      </c>
      <c r="W19" s="359">
        <v>5000</v>
      </c>
      <c r="X19" s="359">
        <v>7500</v>
      </c>
      <c r="Y19" s="356"/>
      <c r="Z19" s="356"/>
      <c r="AA19" s="356">
        <v>2013</v>
      </c>
      <c r="AB19" s="356"/>
      <c r="AC19" s="356"/>
      <c r="AD19" s="356"/>
      <c r="AE19" s="356"/>
      <c r="AF19" s="356"/>
      <c r="AG19" s="356"/>
      <c r="AH19" s="359">
        <v>72451</v>
      </c>
      <c r="AI19" s="356"/>
      <c r="AJ19" s="356"/>
      <c r="AK19" s="356"/>
      <c r="AL19" s="356"/>
      <c r="AM19" s="356"/>
      <c r="AN19" s="356"/>
      <c r="AO19" s="356"/>
      <c r="AP19" s="356"/>
      <c r="AQ19" s="356"/>
      <c r="AR19" s="356"/>
      <c r="AS19" s="356"/>
      <c r="AT19" s="356"/>
      <c r="AU19" s="356"/>
      <c r="AV19" s="356"/>
      <c r="AW19" s="356"/>
      <c r="AX19" s="356"/>
      <c r="AY19" s="356"/>
      <c r="AZ19" s="356"/>
      <c r="BA19" s="356"/>
      <c r="BB19" s="356"/>
      <c r="BC19" s="356"/>
      <c r="BD19" s="356"/>
      <c r="BE19" s="356"/>
      <c r="BF19" s="356"/>
      <c r="BG19" s="356"/>
      <c r="BH19" s="356"/>
      <c r="BI19" s="356"/>
      <c r="BJ19" s="356"/>
      <c r="BK19" s="356"/>
    </row>
    <row r="20" spans="1:63" s="240" customFormat="1" ht="24.6" customHeight="1">
      <c r="A20" s="241"/>
      <c r="B20" s="360" t="s">
        <v>3207</v>
      </c>
      <c r="C20" s="356" t="s">
        <v>880</v>
      </c>
      <c r="D20" s="356"/>
      <c r="E20" s="357">
        <f>COUNTA(E21:E24)</f>
        <v>4</v>
      </c>
      <c r="F20" s="356"/>
      <c r="G20" s="356"/>
      <c r="H20" s="356"/>
      <c r="I20" s="356"/>
      <c r="J20" s="356"/>
      <c r="K20" s="356"/>
      <c r="L20" s="358">
        <f>SUM(L21:L24)</f>
        <v>1064010</v>
      </c>
      <c r="M20" s="358">
        <f>SUM(M21:M24)</f>
        <v>109466</v>
      </c>
      <c r="N20" s="358">
        <f>SUM(N21:N24)</f>
        <v>210428</v>
      </c>
      <c r="O20" s="356"/>
      <c r="P20" s="356"/>
      <c r="Q20" s="356"/>
      <c r="R20" s="356"/>
      <c r="S20" s="356"/>
      <c r="T20" s="356"/>
      <c r="U20" s="358"/>
      <c r="V20" s="358"/>
      <c r="W20" s="359"/>
      <c r="X20" s="359"/>
      <c r="Y20" s="356"/>
      <c r="Z20" s="356"/>
      <c r="AA20" s="356"/>
      <c r="AB20" s="356"/>
      <c r="AC20" s="356"/>
      <c r="AD20" s="356"/>
      <c r="AE20" s="356"/>
      <c r="AF20" s="356"/>
      <c r="AG20" s="356"/>
      <c r="AH20" s="359"/>
      <c r="AI20" s="356"/>
      <c r="AJ20" s="356"/>
      <c r="AK20" s="356"/>
      <c r="AL20" s="356"/>
      <c r="AM20" s="356"/>
      <c r="AN20" s="356"/>
      <c r="AO20" s="356"/>
      <c r="AP20" s="356"/>
      <c r="AQ20" s="356"/>
      <c r="AR20" s="356"/>
      <c r="AS20" s="356"/>
      <c r="AT20" s="356"/>
      <c r="AU20" s="356"/>
      <c r="AV20" s="356"/>
      <c r="AW20" s="356"/>
      <c r="AX20" s="356"/>
      <c r="AY20" s="356"/>
      <c r="AZ20" s="356"/>
      <c r="BA20" s="356"/>
      <c r="BB20" s="356"/>
      <c r="BC20" s="356"/>
      <c r="BD20" s="356"/>
      <c r="BE20" s="356"/>
      <c r="BF20" s="356"/>
      <c r="BG20" s="356"/>
      <c r="BH20" s="356"/>
      <c r="BI20" s="356"/>
      <c r="BJ20" s="356"/>
      <c r="BK20" s="356"/>
    </row>
    <row r="21" spans="1:63" s="240" customFormat="1" ht="24.6" customHeight="1">
      <c r="A21" s="241">
        <v>1</v>
      </c>
      <c r="B21" s="361"/>
      <c r="C21" s="356" t="s">
        <v>920</v>
      </c>
      <c r="D21" s="356" t="s">
        <v>921</v>
      </c>
      <c r="E21" s="356" t="s">
        <v>922</v>
      </c>
      <c r="F21" s="356" t="s">
        <v>923</v>
      </c>
      <c r="G21" s="356" t="s">
        <v>924</v>
      </c>
      <c r="H21" s="362" t="s">
        <v>925</v>
      </c>
      <c r="I21" s="356" t="s">
        <v>3208</v>
      </c>
      <c r="J21" s="356">
        <v>0.56000000000000005</v>
      </c>
      <c r="K21" s="356" t="s">
        <v>926</v>
      </c>
      <c r="L21" s="358">
        <v>432035</v>
      </c>
      <c r="M21" s="358">
        <v>34355</v>
      </c>
      <c r="N21" s="358">
        <v>95226</v>
      </c>
      <c r="O21" s="356" t="s">
        <v>201</v>
      </c>
      <c r="P21" s="356">
        <v>400</v>
      </c>
      <c r="Q21" s="356"/>
      <c r="R21" s="356">
        <v>8</v>
      </c>
      <c r="S21" s="356"/>
      <c r="T21" s="356" t="s">
        <v>202</v>
      </c>
      <c r="U21" s="358">
        <v>71</v>
      </c>
      <c r="V21" s="358">
        <v>106</v>
      </c>
      <c r="W21" s="359">
        <v>49084</v>
      </c>
      <c r="X21" s="359">
        <v>50500</v>
      </c>
      <c r="Y21" s="359">
        <v>50256</v>
      </c>
      <c r="Z21" s="356" t="s">
        <v>586</v>
      </c>
      <c r="AA21" s="356">
        <v>2002</v>
      </c>
      <c r="AB21" s="356">
        <v>2002</v>
      </c>
      <c r="AC21" s="356"/>
      <c r="AD21" s="356">
        <v>47400</v>
      </c>
      <c r="AE21" s="356"/>
      <c r="AF21" s="356">
        <v>41800</v>
      </c>
      <c r="AG21" s="356">
        <v>36000</v>
      </c>
      <c r="AH21" s="359">
        <v>330518</v>
      </c>
      <c r="AI21" s="359">
        <v>125200</v>
      </c>
      <c r="AJ21" s="356"/>
      <c r="AK21" s="356"/>
      <c r="AL21" s="356">
        <v>1</v>
      </c>
      <c r="AM21" s="356">
        <v>5500</v>
      </c>
      <c r="AN21" s="356">
        <v>2</v>
      </c>
      <c r="AO21" s="356" t="s">
        <v>927</v>
      </c>
      <c r="AP21" s="356">
        <v>4600</v>
      </c>
      <c r="AQ21" s="356"/>
      <c r="AR21" s="356" t="s">
        <v>928</v>
      </c>
      <c r="AS21" s="356"/>
      <c r="AT21" s="356">
        <v>102.49</v>
      </c>
      <c r="AU21" s="364"/>
      <c r="AV21" s="356" t="s">
        <v>929</v>
      </c>
      <c r="AW21" s="356"/>
      <c r="AX21" s="356"/>
      <c r="AY21" s="356"/>
      <c r="AZ21" s="356"/>
      <c r="BA21" s="356"/>
      <c r="BB21" s="356"/>
      <c r="BC21" s="356"/>
      <c r="BD21" s="356"/>
      <c r="BE21" s="356"/>
      <c r="BF21" s="356"/>
      <c r="BG21" s="376"/>
      <c r="BH21" s="376"/>
      <c r="BI21" s="376"/>
      <c r="BJ21" s="376"/>
      <c r="BK21" s="377"/>
    </row>
    <row r="22" spans="1:63" s="240" customFormat="1" ht="24.6" customHeight="1">
      <c r="A22" s="241"/>
      <c r="B22" s="361"/>
      <c r="C22" s="356" t="s">
        <v>920</v>
      </c>
      <c r="D22" s="356"/>
      <c r="E22" s="356" t="s">
        <v>930</v>
      </c>
      <c r="F22" s="356" t="s">
        <v>923</v>
      </c>
      <c r="G22" s="356"/>
      <c r="H22" s="362"/>
      <c r="I22" s="356" t="s">
        <v>3208</v>
      </c>
      <c r="J22" s="356"/>
      <c r="K22" s="356"/>
      <c r="L22" s="358"/>
      <c r="M22" s="358">
        <v>1009</v>
      </c>
      <c r="N22" s="358">
        <v>1539</v>
      </c>
      <c r="O22" s="356" t="s">
        <v>201</v>
      </c>
      <c r="P22" s="356">
        <v>400</v>
      </c>
      <c r="Q22" s="356"/>
      <c r="R22" s="356">
        <v>8</v>
      </c>
      <c r="S22" s="356"/>
      <c r="T22" s="356" t="s">
        <v>202</v>
      </c>
      <c r="U22" s="358">
        <v>71</v>
      </c>
      <c r="V22" s="358">
        <v>106</v>
      </c>
      <c r="W22" s="356"/>
      <c r="X22" s="359">
        <v>5000</v>
      </c>
      <c r="Y22" s="359">
        <v>5000</v>
      </c>
      <c r="Z22" s="356"/>
      <c r="AA22" s="356">
        <v>2002</v>
      </c>
      <c r="AB22" s="356">
        <v>2002</v>
      </c>
      <c r="AC22" s="356"/>
      <c r="AD22" s="356"/>
      <c r="AE22" s="356"/>
      <c r="AF22" s="356"/>
      <c r="AG22" s="356"/>
      <c r="AH22" s="356" t="s">
        <v>900</v>
      </c>
      <c r="AI22" s="359" t="s">
        <v>931</v>
      </c>
      <c r="AJ22" s="356"/>
      <c r="AK22" s="356"/>
      <c r="AL22" s="356"/>
      <c r="AM22" s="356"/>
      <c r="AN22" s="356"/>
      <c r="AO22" s="356"/>
      <c r="AP22" s="356"/>
      <c r="AQ22" s="356"/>
      <c r="AR22" s="356"/>
      <c r="AS22" s="356"/>
      <c r="AT22" s="356"/>
      <c r="AU22" s="364"/>
      <c r="AV22" s="356"/>
      <c r="AW22" s="356"/>
      <c r="AX22" s="356"/>
      <c r="AY22" s="356"/>
      <c r="AZ22" s="356"/>
      <c r="BA22" s="356"/>
      <c r="BB22" s="356"/>
      <c r="BC22" s="356"/>
      <c r="BD22" s="356"/>
      <c r="BE22" s="356"/>
      <c r="BF22" s="356"/>
      <c r="BG22" s="376"/>
      <c r="BH22" s="376"/>
      <c r="BI22" s="376"/>
      <c r="BJ22" s="376"/>
      <c r="BK22" s="377"/>
    </row>
    <row r="23" spans="1:63" s="240" customFormat="1" ht="24.6" customHeight="1">
      <c r="A23" s="241"/>
      <c r="B23" s="361"/>
      <c r="C23" s="356" t="s">
        <v>3209</v>
      </c>
      <c r="D23" s="356"/>
      <c r="E23" s="356" t="s">
        <v>3210</v>
      </c>
      <c r="F23" s="356" t="s">
        <v>3211</v>
      </c>
      <c r="G23" s="356"/>
      <c r="H23" s="362"/>
      <c r="I23" s="356" t="s">
        <v>3212</v>
      </c>
      <c r="J23" s="356"/>
      <c r="K23" s="356"/>
      <c r="L23" s="358">
        <v>631975</v>
      </c>
      <c r="M23" s="358">
        <v>74102</v>
      </c>
      <c r="N23" s="358">
        <v>113470</v>
      </c>
      <c r="O23" s="356" t="s">
        <v>3213</v>
      </c>
      <c r="P23" s="356">
        <v>400</v>
      </c>
      <c r="Q23" s="356"/>
      <c r="R23" s="356">
        <v>8</v>
      </c>
      <c r="S23" s="356"/>
      <c r="T23" s="356" t="s">
        <v>3214</v>
      </c>
      <c r="U23" s="358">
        <v>68</v>
      </c>
      <c r="V23" s="358">
        <v>105</v>
      </c>
      <c r="W23" s="359">
        <v>61944</v>
      </c>
      <c r="X23" s="359"/>
      <c r="Y23" s="359"/>
      <c r="Z23" s="356"/>
      <c r="AA23" s="356">
        <v>2014</v>
      </c>
      <c r="AB23" s="356"/>
      <c r="AC23" s="356"/>
      <c r="AD23" s="356"/>
      <c r="AE23" s="356"/>
      <c r="AF23" s="356"/>
      <c r="AG23" s="356"/>
      <c r="AH23" s="358">
        <v>467200</v>
      </c>
      <c r="AI23" s="359"/>
      <c r="AJ23" s="356"/>
      <c r="AK23" s="356"/>
      <c r="AL23" s="356"/>
      <c r="AM23" s="356"/>
      <c r="AN23" s="356"/>
      <c r="AO23" s="356"/>
      <c r="AP23" s="356"/>
      <c r="AQ23" s="356"/>
      <c r="AR23" s="356"/>
      <c r="AS23" s="356"/>
      <c r="AT23" s="356"/>
      <c r="AU23" s="364"/>
      <c r="AV23" s="356"/>
      <c r="AW23" s="356"/>
      <c r="AX23" s="356"/>
      <c r="AY23" s="356"/>
      <c r="AZ23" s="356"/>
      <c r="BA23" s="356"/>
      <c r="BB23" s="356"/>
      <c r="BC23" s="356"/>
      <c r="BD23" s="356"/>
      <c r="BE23" s="356"/>
      <c r="BF23" s="356"/>
      <c r="BG23" s="376"/>
      <c r="BH23" s="376"/>
      <c r="BI23" s="376"/>
      <c r="BJ23" s="376"/>
      <c r="BK23" s="377"/>
    </row>
    <row r="24" spans="1:63" s="240" customFormat="1" ht="24.6" customHeight="1">
      <c r="A24" s="241"/>
      <c r="B24" s="361"/>
      <c r="C24" s="356" t="s">
        <v>3209</v>
      </c>
      <c r="D24" s="356"/>
      <c r="E24" s="356" t="s">
        <v>3215</v>
      </c>
      <c r="F24" s="356" t="s">
        <v>3211</v>
      </c>
      <c r="G24" s="356"/>
      <c r="H24" s="362"/>
      <c r="I24" s="356" t="s">
        <v>3212</v>
      </c>
      <c r="J24" s="356"/>
      <c r="K24" s="356"/>
      <c r="L24" s="358"/>
      <c r="M24" s="358"/>
      <c r="N24" s="358">
        <v>193</v>
      </c>
      <c r="O24" s="356" t="s">
        <v>3213</v>
      </c>
      <c r="P24" s="356">
        <v>400</v>
      </c>
      <c r="Q24" s="356"/>
      <c r="R24" s="356">
        <v>8</v>
      </c>
      <c r="S24" s="356"/>
      <c r="T24" s="356" t="s">
        <v>3214</v>
      </c>
      <c r="U24" s="358">
        <v>68</v>
      </c>
      <c r="V24" s="358">
        <v>105</v>
      </c>
      <c r="W24" s="359">
        <v>5034</v>
      </c>
      <c r="X24" s="359"/>
      <c r="Y24" s="359"/>
      <c r="Z24" s="356"/>
      <c r="AA24" s="356">
        <v>2014</v>
      </c>
      <c r="AB24" s="356"/>
      <c r="AC24" s="356"/>
      <c r="AD24" s="356"/>
      <c r="AE24" s="356"/>
      <c r="AF24" s="356"/>
      <c r="AG24" s="356"/>
      <c r="AH24" s="356"/>
      <c r="AI24" s="359"/>
      <c r="AJ24" s="356"/>
      <c r="AK24" s="356"/>
      <c r="AL24" s="356"/>
      <c r="AM24" s="356"/>
      <c r="AN24" s="356"/>
      <c r="AO24" s="356"/>
      <c r="AP24" s="356"/>
      <c r="AQ24" s="356"/>
      <c r="AR24" s="356"/>
      <c r="AS24" s="356"/>
      <c r="AT24" s="356"/>
      <c r="AU24" s="364"/>
      <c r="AV24" s="356"/>
      <c r="AW24" s="356"/>
      <c r="AX24" s="356"/>
      <c r="AY24" s="356"/>
      <c r="AZ24" s="356"/>
      <c r="BA24" s="356"/>
      <c r="BB24" s="356"/>
      <c r="BC24" s="356"/>
      <c r="BD24" s="356"/>
      <c r="BE24" s="356"/>
      <c r="BF24" s="356"/>
      <c r="BG24" s="376"/>
      <c r="BH24" s="376"/>
      <c r="BI24" s="376"/>
      <c r="BJ24" s="376"/>
      <c r="BK24" s="536" t="s">
        <v>15433</v>
      </c>
    </row>
    <row r="25" spans="1:63" s="240" customFormat="1" ht="24.6" customHeight="1">
      <c r="A25" s="241"/>
      <c r="B25" s="360" t="s">
        <v>3216</v>
      </c>
      <c r="C25" s="356" t="s">
        <v>932</v>
      </c>
      <c r="D25" s="356"/>
      <c r="E25" s="357">
        <f>COUNTA(E26:E27)</f>
        <v>2</v>
      </c>
      <c r="F25" s="356"/>
      <c r="G25" s="356"/>
      <c r="H25" s="362"/>
      <c r="I25" s="356"/>
      <c r="J25" s="378"/>
      <c r="K25" s="356"/>
      <c r="L25" s="358">
        <f>SUM(L26:L27)</f>
        <v>470278</v>
      </c>
      <c r="M25" s="358">
        <f>SUM(M26:M27)</f>
        <v>20509.509999999998</v>
      </c>
      <c r="N25" s="358">
        <f>SUM(N26:N27)</f>
        <v>69664.3</v>
      </c>
      <c r="O25" s="356"/>
      <c r="P25" s="356"/>
      <c r="Q25" s="356"/>
      <c r="R25" s="356"/>
      <c r="S25" s="356"/>
      <c r="T25" s="356"/>
      <c r="U25" s="358"/>
      <c r="V25" s="358"/>
      <c r="W25" s="359"/>
      <c r="X25" s="359"/>
      <c r="Y25" s="356"/>
      <c r="Z25" s="356"/>
      <c r="AA25" s="356"/>
      <c r="AB25" s="356"/>
      <c r="AC25" s="356"/>
      <c r="AD25" s="356"/>
      <c r="AE25" s="356"/>
      <c r="AF25" s="356"/>
      <c r="AG25" s="356"/>
      <c r="AH25" s="359"/>
      <c r="AI25" s="356"/>
      <c r="AJ25" s="356"/>
      <c r="AK25" s="356"/>
      <c r="AL25" s="356"/>
      <c r="AM25" s="356"/>
      <c r="AN25" s="356"/>
      <c r="AO25" s="356"/>
      <c r="AP25" s="356"/>
      <c r="AQ25" s="356"/>
      <c r="AR25" s="356"/>
      <c r="AS25" s="356"/>
      <c r="AT25" s="356"/>
      <c r="AU25" s="356"/>
      <c r="AV25" s="356"/>
      <c r="AW25" s="356"/>
      <c r="AX25" s="356"/>
      <c r="AY25" s="356"/>
      <c r="AZ25" s="356"/>
      <c r="BA25" s="356"/>
      <c r="BB25" s="356"/>
      <c r="BC25" s="356"/>
      <c r="BD25" s="356"/>
      <c r="BE25" s="356"/>
      <c r="BF25" s="376"/>
      <c r="BG25" s="376"/>
      <c r="BH25" s="376"/>
      <c r="BI25" s="376"/>
      <c r="BJ25" s="376"/>
      <c r="BK25" s="377"/>
    </row>
    <row r="26" spans="1:63" s="240" customFormat="1" ht="24.6" customHeight="1">
      <c r="A26" s="241"/>
      <c r="B26" s="379"/>
      <c r="C26" s="356" t="s">
        <v>913</v>
      </c>
      <c r="D26" s="356"/>
      <c r="E26" s="356" t="s">
        <v>933</v>
      </c>
      <c r="F26" s="356" t="s">
        <v>934</v>
      </c>
      <c r="G26" s="356"/>
      <c r="H26" s="356"/>
      <c r="I26" s="380" t="s">
        <v>935</v>
      </c>
      <c r="J26" s="356"/>
      <c r="K26" s="356"/>
      <c r="L26" s="358">
        <v>470278</v>
      </c>
      <c r="M26" s="381">
        <v>20509.509999999998</v>
      </c>
      <c r="N26" s="381">
        <v>69459.3</v>
      </c>
      <c r="O26" s="356" t="s">
        <v>201</v>
      </c>
      <c r="P26" s="356">
        <v>400</v>
      </c>
      <c r="Q26" s="356">
        <v>8</v>
      </c>
      <c r="R26" s="356">
        <v>8</v>
      </c>
      <c r="S26" s="358">
        <v>68</v>
      </c>
      <c r="T26" s="356" t="s">
        <v>202</v>
      </c>
      <c r="U26" s="358">
        <v>68</v>
      </c>
      <c r="V26" s="358">
        <v>105</v>
      </c>
      <c r="W26" s="359">
        <v>39655</v>
      </c>
      <c r="X26" s="359">
        <v>39655</v>
      </c>
      <c r="Y26" s="356">
        <v>2002</v>
      </c>
      <c r="Z26" s="359">
        <v>158788</v>
      </c>
      <c r="AA26" s="356">
        <v>2002</v>
      </c>
      <c r="AB26" s="356"/>
      <c r="AC26" s="356"/>
      <c r="AD26" s="356"/>
      <c r="AE26" s="356"/>
      <c r="AF26" s="356"/>
      <c r="AG26" s="356"/>
      <c r="AH26" s="359">
        <v>158788</v>
      </c>
      <c r="AI26" s="356"/>
      <c r="AJ26" s="356"/>
      <c r="AK26" s="356"/>
      <c r="AL26" s="356"/>
      <c r="AM26" s="356"/>
      <c r="AN26" s="356"/>
      <c r="AO26" s="356"/>
      <c r="AP26" s="356"/>
      <c r="AQ26" s="356"/>
      <c r="AR26" s="356"/>
      <c r="AS26" s="356"/>
      <c r="AT26" s="356"/>
      <c r="AU26" s="356"/>
      <c r="AV26" s="356"/>
      <c r="AW26" s="356"/>
      <c r="AX26" s="356"/>
      <c r="AY26" s="356"/>
      <c r="AZ26" s="356"/>
      <c r="BA26" s="356"/>
      <c r="BB26" s="356"/>
      <c r="BC26" s="356"/>
      <c r="BD26" s="356"/>
      <c r="BE26" s="356"/>
      <c r="BF26" s="356"/>
      <c r="BG26" s="356"/>
      <c r="BH26" s="356"/>
      <c r="BI26" s="356"/>
      <c r="BJ26" s="356"/>
      <c r="BK26" s="356"/>
    </row>
    <row r="27" spans="1:63" s="240" customFormat="1" ht="24.6" customHeight="1">
      <c r="A27" s="241"/>
      <c r="B27" s="365"/>
      <c r="C27" s="356" t="s">
        <v>913</v>
      </c>
      <c r="D27" s="356"/>
      <c r="E27" s="356" t="s">
        <v>936</v>
      </c>
      <c r="F27" s="356" t="s">
        <v>934</v>
      </c>
      <c r="G27" s="356"/>
      <c r="H27" s="356"/>
      <c r="I27" s="380" t="s">
        <v>935</v>
      </c>
      <c r="J27" s="382"/>
      <c r="K27" s="376"/>
      <c r="L27" s="358" t="s">
        <v>3217</v>
      </c>
      <c r="M27" s="358" t="s">
        <v>937</v>
      </c>
      <c r="N27" s="358">
        <v>205</v>
      </c>
      <c r="O27" s="356" t="s">
        <v>201</v>
      </c>
      <c r="P27" s="356">
        <v>400</v>
      </c>
      <c r="Q27" s="356">
        <v>8</v>
      </c>
      <c r="R27" s="356">
        <v>8</v>
      </c>
      <c r="S27" s="376"/>
      <c r="T27" s="356" t="s">
        <v>202</v>
      </c>
      <c r="U27" s="358">
        <v>68</v>
      </c>
      <c r="V27" s="358">
        <v>105</v>
      </c>
      <c r="W27" s="359">
        <v>831</v>
      </c>
      <c r="X27" s="359">
        <v>831</v>
      </c>
      <c r="Y27" s="356"/>
      <c r="Z27" s="356"/>
      <c r="AA27" s="356">
        <v>2002</v>
      </c>
      <c r="AB27" s="356"/>
      <c r="AC27" s="356"/>
      <c r="AD27" s="356"/>
      <c r="AE27" s="356"/>
      <c r="AF27" s="356"/>
      <c r="AG27" s="356"/>
      <c r="AH27" s="356" t="s">
        <v>900</v>
      </c>
      <c r="AI27" s="356"/>
      <c r="AJ27" s="356"/>
      <c r="AK27" s="356"/>
      <c r="AL27" s="356"/>
      <c r="AM27" s="356"/>
      <c r="AN27" s="356"/>
      <c r="AO27" s="356"/>
      <c r="AP27" s="356"/>
      <c r="AQ27" s="356"/>
      <c r="AR27" s="356"/>
      <c r="AS27" s="356"/>
      <c r="AT27" s="356"/>
      <c r="AU27" s="356"/>
      <c r="AV27" s="356"/>
      <c r="AW27" s="356"/>
      <c r="AX27" s="356"/>
      <c r="AY27" s="356"/>
      <c r="AZ27" s="356"/>
      <c r="BA27" s="356"/>
      <c r="BB27" s="356"/>
      <c r="BC27" s="356"/>
      <c r="BD27" s="356"/>
      <c r="BE27" s="356"/>
      <c r="BF27" s="356"/>
      <c r="BG27" s="356"/>
      <c r="BH27" s="356"/>
      <c r="BI27" s="356"/>
      <c r="BJ27" s="356"/>
      <c r="BK27" s="359" t="s">
        <v>938</v>
      </c>
    </row>
    <row r="28" spans="1:63" s="240" customFormat="1" ht="24.6" customHeight="1">
      <c r="A28" s="243" t="s">
        <v>341</v>
      </c>
      <c r="B28" s="383" t="s">
        <v>3218</v>
      </c>
      <c r="C28" s="356" t="s">
        <v>932</v>
      </c>
      <c r="D28" s="356"/>
      <c r="E28" s="357">
        <f>COUNTA(E29:E31)</f>
        <v>3</v>
      </c>
      <c r="F28" s="356"/>
      <c r="G28" s="356"/>
      <c r="H28" s="356"/>
      <c r="I28" s="356"/>
      <c r="J28" s="356"/>
      <c r="K28" s="356"/>
      <c r="L28" s="358">
        <f>SUM(L29:L31)</f>
        <v>157777</v>
      </c>
      <c r="M28" s="358">
        <f>SUM(M29:M31)</f>
        <v>23769.73</v>
      </c>
      <c r="N28" s="358">
        <f>SUM(N29:N31)</f>
        <v>36951.129999999997</v>
      </c>
      <c r="O28" s="356"/>
      <c r="P28" s="356"/>
      <c r="Q28" s="356"/>
      <c r="R28" s="356"/>
      <c r="S28" s="356"/>
      <c r="T28" s="356"/>
      <c r="U28" s="358"/>
      <c r="V28" s="358"/>
      <c r="W28" s="359"/>
      <c r="X28" s="359"/>
      <c r="Y28" s="356"/>
      <c r="Z28" s="356"/>
      <c r="AA28" s="356"/>
      <c r="AB28" s="356"/>
      <c r="AC28" s="356"/>
      <c r="AD28" s="356"/>
      <c r="AE28" s="356"/>
      <c r="AF28" s="356"/>
      <c r="AG28" s="356"/>
      <c r="AH28" s="359"/>
      <c r="AI28" s="356"/>
      <c r="AJ28" s="356"/>
      <c r="AK28" s="356"/>
      <c r="AL28" s="356"/>
      <c r="AM28" s="356"/>
      <c r="AN28" s="356"/>
      <c r="AO28" s="356"/>
      <c r="AP28" s="356"/>
      <c r="AQ28" s="356"/>
      <c r="AR28" s="356"/>
      <c r="AS28" s="356"/>
      <c r="AT28" s="356"/>
      <c r="AU28" s="356"/>
      <c r="AV28" s="356"/>
      <c r="AW28" s="356"/>
      <c r="AX28" s="356"/>
      <c r="AY28" s="356"/>
      <c r="AZ28" s="356"/>
      <c r="BA28" s="356"/>
      <c r="BB28" s="356"/>
      <c r="BC28" s="356"/>
      <c r="BD28" s="356"/>
      <c r="BE28" s="356"/>
      <c r="BF28" s="356"/>
      <c r="BG28" s="356"/>
      <c r="BH28" s="356"/>
      <c r="BI28" s="356"/>
      <c r="BJ28" s="356"/>
      <c r="BK28" s="356"/>
    </row>
    <row r="29" spans="1:63" s="240" customFormat="1" ht="24.6" customHeight="1">
      <c r="A29" s="243"/>
      <c r="B29" s="384"/>
      <c r="C29" s="380" t="s">
        <v>939</v>
      </c>
      <c r="D29" s="380" t="s">
        <v>940</v>
      </c>
      <c r="E29" s="380" t="s">
        <v>941</v>
      </c>
      <c r="F29" s="380" t="s">
        <v>942</v>
      </c>
      <c r="G29" s="385" t="s">
        <v>943</v>
      </c>
      <c r="H29" s="386" t="s">
        <v>944</v>
      </c>
      <c r="I29" s="380" t="s">
        <v>401</v>
      </c>
      <c r="J29" s="380">
        <v>65</v>
      </c>
      <c r="K29" s="380" t="s">
        <v>945</v>
      </c>
      <c r="L29" s="358">
        <v>157777</v>
      </c>
      <c r="M29" s="358">
        <v>21371</v>
      </c>
      <c r="N29" s="358">
        <v>21371</v>
      </c>
      <c r="O29" s="356" t="s">
        <v>201</v>
      </c>
      <c r="P29" s="356">
        <v>400</v>
      </c>
      <c r="Q29" s="387">
        <v>1.25</v>
      </c>
      <c r="R29" s="356">
        <v>8</v>
      </c>
      <c r="S29" s="380">
        <v>4334</v>
      </c>
      <c r="T29" s="356" t="s">
        <v>202</v>
      </c>
      <c r="U29" s="358">
        <v>76</v>
      </c>
      <c r="V29" s="358">
        <v>110</v>
      </c>
      <c r="W29" s="359">
        <v>20618</v>
      </c>
      <c r="X29" s="359">
        <v>30000</v>
      </c>
      <c r="Y29" s="380" t="s">
        <v>586</v>
      </c>
      <c r="Z29" s="380" t="s">
        <v>587</v>
      </c>
      <c r="AA29" s="356">
        <v>1979</v>
      </c>
      <c r="AB29" s="380"/>
      <c r="AC29" s="380">
        <v>21363</v>
      </c>
      <c r="AD29" s="380">
        <v>1950</v>
      </c>
      <c r="AE29" s="380"/>
      <c r="AF29" s="380"/>
      <c r="AG29" s="380"/>
      <c r="AH29" s="359">
        <v>23313</v>
      </c>
      <c r="AI29" s="356">
        <v>1998</v>
      </c>
      <c r="AJ29" s="356">
        <v>2003</v>
      </c>
      <c r="AK29" s="380">
        <v>1</v>
      </c>
      <c r="AL29" s="380">
        <v>650</v>
      </c>
      <c r="AM29" s="380" t="s">
        <v>946</v>
      </c>
      <c r="AN29" s="380" t="s">
        <v>947</v>
      </c>
      <c r="AO29" s="380"/>
      <c r="AP29" s="380"/>
      <c r="AQ29" s="380" t="s">
        <v>948</v>
      </c>
      <c r="AR29" s="380"/>
      <c r="AS29" s="380">
        <v>2598</v>
      </c>
      <c r="AT29" s="388"/>
      <c r="AU29" s="380" t="s">
        <v>949</v>
      </c>
      <c r="AV29" s="380"/>
      <c r="AW29" s="380"/>
      <c r="AX29" s="380"/>
      <c r="AY29" s="380"/>
      <c r="AZ29" s="380"/>
      <c r="BA29" s="380"/>
      <c r="BB29" s="380"/>
      <c r="BC29" s="380"/>
      <c r="BD29" s="380"/>
      <c r="BE29" s="380"/>
      <c r="BF29" s="380"/>
      <c r="BG29" s="356"/>
      <c r="BH29" s="356"/>
      <c r="BI29" s="356"/>
      <c r="BJ29" s="356"/>
      <c r="BK29" s="356"/>
    </row>
    <row r="30" spans="1:63" s="240" customFormat="1" ht="24.6" customHeight="1">
      <c r="A30" s="243"/>
      <c r="B30" s="384"/>
      <c r="C30" s="380" t="s">
        <v>939</v>
      </c>
      <c r="D30" s="380"/>
      <c r="E30" s="380" t="s">
        <v>950</v>
      </c>
      <c r="F30" s="380" t="s">
        <v>942</v>
      </c>
      <c r="G30" s="385"/>
      <c r="H30" s="386"/>
      <c r="I30" s="380" t="s">
        <v>401</v>
      </c>
      <c r="J30" s="380"/>
      <c r="K30" s="380"/>
      <c r="L30" s="358"/>
      <c r="M30" s="358">
        <v>203.59</v>
      </c>
      <c r="N30" s="358">
        <v>13384.99</v>
      </c>
      <c r="O30" s="356" t="s">
        <v>201</v>
      </c>
      <c r="P30" s="356">
        <v>400</v>
      </c>
      <c r="Q30" s="387"/>
      <c r="R30" s="356">
        <v>4</v>
      </c>
      <c r="S30" s="380"/>
      <c r="T30" s="356" t="s">
        <v>202</v>
      </c>
      <c r="U30" s="358">
        <v>80</v>
      </c>
      <c r="V30" s="358">
        <v>110</v>
      </c>
      <c r="W30" s="359">
        <v>0</v>
      </c>
      <c r="X30" s="359">
        <v>500</v>
      </c>
      <c r="Y30" s="380"/>
      <c r="Z30" s="380"/>
      <c r="AA30" s="356">
        <v>2009</v>
      </c>
      <c r="AB30" s="380"/>
      <c r="AC30" s="380"/>
      <c r="AD30" s="380"/>
      <c r="AE30" s="380"/>
      <c r="AF30" s="380"/>
      <c r="AG30" s="380"/>
      <c r="AH30" s="359">
        <v>6275</v>
      </c>
      <c r="AI30" s="356"/>
      <c r="AJ30" s="356"/>
      <c r="AK30" s="380"/>
      <c r="AL30" s="380"/>
      <c r="AM30" s="380"/>
      <c r="AN30" s="380"/>
      <c r="AO30" s="380"/>
      <c r="AP30" s="380"/>
      <c r="AQ30" s="380"/>
      <c r="AR30" s="380"/>
      <c r="AS30" s="380"/>
      <c r="AT30" s="388"/>
      <c r="AU30" s="380"/>
      <c r="AV30" s="380"/>
      <c r="AW30" s="380"/>
      <c r="AX30" s="380"/>
      <c r="AY30" s="380"/>
      <c r="AZ30" s="380"/>
      <c r="BA30" s="380"/>
      <c r="BB30" s="380"/>
      <c r="BC30" s="380"/>
      <c r="BD30" s="380"/>
      <c r="BE30" s="380"/>
      <c r="BF30" s="380"/>
      <c r="BG30" s="356"/>
      <c r="BH30" s="356"/>
      <c r="BI30" s="356"/>
      <c r="BJ30" s="356"/>
      <c r="BK30" s="356" t="s">
        <v>951</v>
      </c>
    </row>
    <row r="31" spans="1:63" s="240" customFormat="1" ht="24.6" customHeight="1">
      <c r="A31" s="243"/>
      <c r="B31" s="384"/>
      <c r="C31" s="380" t="s">
        <v>939</v>
      </c>
      <c r="D31" s="380" t="s">
        <v>940</v>
      </c>
      <c r="E31" s="380" t="s">
        <v>952</v>
      </c>
      <c r="F31" s="380" t="s">
        <v>942</v>
      </c>
      <c r="G31" s="385" t="s">
        <v>943</v>
      </c>
      <c r="H31" s="386" t="s">
        <v>944</v>
      </c>
      <c r="I31" s="380" t="s">
        <v>401</v>
      </c>
      <c r="J31" s="380">
        <v>65</v>
      </c>
      <c r="K31" s="380" t="s">
        <v>945</v>
      </c>
      <c r="L31" s="358"/>
      <c r="M31" s="358">
        <v>2195.14</v>
      </c>
      <c r="N31" s="358">
        <v>2195.14</v>
      </c>
      <c r="O31" s="356" t="s">
        <v>201</v>
      </c>
      <c r="P31" s="356">
        <v>125</v>
      </c>
      <c r="Q31" s="387">
        <v>1.25</v>
      </c>
      <c r="R31" s="356">
        <v>6</v>
      </c>
      <c r="S31" s="380">
        <v>4334</v>
      </c>
      <c r="T31" s="356"/>
      <c r="U31" s="358"/>
      <c r="V31" s="358"/>
      <c r="W31" s="359"/>
      <c r="X31" s="359"/>
      <c r="Y31" s="380" t="s">
        <v>586</v>
      </c>
      <c r="Z31" s="380" t="s">
        <v>587</v>
      </c>
      <c r="AA31" s="356">
        <v>1994</v>
      </c>
      <c r="AB31" s="380"/>
      <c r="AC31" s="380">
        <v>21363</v>
      </c>
      <c r="AD31" s="380">
        <v>1950</v>
      </c>
      <c r="AE31" s="380"/>
      <c r="AF31" s="380"/>
      <c r="AG31" s="380"/>
      <c r="AH31" s="359">
        <v>1200</v>
      </c>
      <c r="AI31" s="356">
        <v>1998</v>
      </c>
      <c r="AJ31" s="356">
        <v>2003</v>
      </c>
      <c r="AK31" s="380">
        <v>1</v>
      </c>
      <c r="AL31" s="380">
        <v>650</v>
      </c>
      <c r="AM31" s="380" t="s">
        <v>946</v>
      </c>
      <c r="AN31" s="380" t="s">
        <v>947</v>
      </c>
      <c r="AO31" s="380"/>
      <c r="AP31" s="380"/>
      <c r="AQ31" s="380" t="s">
        <v>948</v>
      </c>
      <c r="AR31" s="380"/>
      <c r="AS31" s="380">
        <v>2598</v>
      </c>
      <c r="AT31" s="388"/>
      <c r="AU31" s="380" t="s">
        <v>949</v>
      </c>
      <c r="AV31" s="380"/>
      <c r="AW31" s="380"/>
      <c r="AX31" s="380"/>
      <c r="AY31" s="380"/>
      <c r="AZ31" s="380"/>
      <c r="BA31" s="380"/>
      <c r="BB31" s="380"/>
      <c r="BC31" s="380"/>
      <c r="BD31" s="380"/>
      <c r="BE31" s="380"/>
      <c r="BF31" s="380"/>
      <c r="BG31" s="356"/>
      <c r="BH31" s="356"/>
      <c r="BI31" s="356"/>
      <c r="BJ31" s="356"/>
      <c r="BK31" s="356" t="s">
        <v>951</v>
      </c>
    </row>
    <row r="32" spans="1:63" s="240" customFormat="1" ht="24.6" customHeight="1">
      <c r="A32" s="243"/>
      <c r="B32" s="360" t="s">
        <v>3219</v>
      </c>
      <c r="C32" s="380" t="s">
        <v>3220</v>
      </c>
      <c r="D32" s="380"/>
      <c r="E32" s="357">
        <f>COUNTA(E33:E37)</f>
        <v>5</v>
      </c>
      <c r="F32" s="380"/>
      <c r="G32" s="385"/>
      <c r="H32" s="386"/>
      <c r="I32" s="380"/>
      <c r="J32" s="380"/>
      <c r="K32" s="380"/>
      <c r="L32" s="358">
        <f>SUM(L33:L37)</f>
        <v>259532</v>
      </c>
      <c r="M32" s="358">
        <f>SUM(M33:M37)</f>
        <v>23047</v>
      </c>
      <c r="N32" s="358">
        <f>SUM(N33:N37)</f>
        <v>33715</v>
      </c>
      <c r="O32" s="356"/>
      <c r="P32" s="356"/>
      <c r="Q32" s="387"/>
      <c r="R32" s="356"/>
      <c r="S32" s="380"/>
      <c r="T32" s="356"/>
      <c r="U32" s="358"/>
      <c r="V32" s="358"/>
      <c r="W32" s="359"/>
      <c r="X32" s="359"/>
      <c r="Y32" s="380"/>
      <c r="Z32" s="380"/>
      <c r="AA32" s="356"/>
      <c r="AB32" s="380"/>
      <c r="AC32" s="380"/>
      <c r="AD32" s="380"/>
      <c r="AE32" s="380"/>
      <c r="AF32" s="380"/>
      <c r="AG32" s="380"/>
      <c r="AH32" s="359"/>
      <c r="AI32" s="356"/>
      <c r="AJ32" s="356"/>
      <c r="AK32" s="380"/>
      <c r="AL32" s="380"/>
      <c r="AM32" s="380"/>
      <c r="AN32" s="380"/>
      <c r="AO32" s="380"/>
      <c r="AP32" s="380"/>
      <c r="AQ32" s="380"/>
      <c r="AR32" s="380"/>
      <c r="AS32" s="380"/>
      <c r="AT32" s="388"/>
      <c r="AU32" s="380"/>
      <c r="AV32" s="380"/>
      <c r="AW32" s="380"/>
      <c r="AX32" s="380"/>
      <c r="AY32" s="380"/>
      <c r="AZ32" s="380"/>
      <c r="BA32" s="380"/>
      <c r="BB32" s="380"/>
      <c r="BC32" s="380"/>
      <c r="BD32" s="380"/>
      <c r="BE32" s="380"/>
      <c r="BF32" s="380"/>
      <c r="BG32" s="356"/>
      <c r="BH32" s="356"/>
      <c r="BI32" s="356"/>
      <c r="BJ32" s="356"/>
      <c r="BK32" s="356"/>
    </row>
    <row r="33" spans="1:63" s="240" customFormat="1" ht="24.6" customHeight="1">
      <c r="A33" s="241" t="s">
        <v>341</v>
      </c>
      <c r="B33" s="379"/>
      <c r="C33" s="380" t="s">
        <v>3221</v>
      </c>
      <c r="D33" s="380"/>
      <c r="E33" s="380" t="s">
        <v>3222</v>
      </c>
      <c r="F33" s="380" t="s">
        <v>3223</v>
      </c>
      <c r="G33" s="385"/>
      <c r="H33" s="386"/>
      <c r="I33" s="380" t="s">
        <v>3224</v>
      </c>
      <c r="J33" s="380"/>
      <c r="K33" s="380"/>
      <c r="L33" s="358">
        <v>110731</v>
      </c>
      <c r="M33" s="358">
        <v>21612</v>
      </c>
      <c r="N33" s="358">
        <v>32199</v>
      </c>
      <c r="O33" s="356" t="s">
        <v>3225</v>
      </c>
      <c r="P33" s="356">
        <v>400</v>
      </c>
      <c r="Q33" s="387"/>
      <c r="R33" s="356">
        <v>8</v>
      </c>
      <c r="S33" s="380"/>
      <c r="T33" s="356" t="s">
        <v>3226</v>
      </c>
      <c r="U33" s="358">
        <v>75</v>
      </c>
      <c r="V33" s="358">
        <v>105</v>
      </c>
      <c r="W33" s="359">
        <v>19665</v>
      </c>
      <c r="X33" s="359">
        <v>19665</v>
      </c>
      <c r="Y33" s="380"/>
      <c r="Z33" s="380"/>
      <c r="AA33" s="356">
        <v>2005</v>
      </c>
      <c r="AB33" s="380"/>
      <c r="AC33" s="380"/>
      <c r="AD33" s="380"/>
      <c r="AE33" s="380"/>
      <c r="AF33" s="380"/>
      <c r="AG33" s="380"/>
      <c r="AH33" s="359">
        <v>75590</v>
      </c>
      <c r="AI33" s="356"/>
      <c r="AJ33" s="356"/>
      <c r="AK33" s="380"/>
      <c r="AL33" s="380"/>
      <c r="AM33" s="380"/>
      <c r="AN33" s="380"/>
      <c r="AO33" s="380"/>
      <c r="AP33" s="380"/>
      <c r="AQ33" s="380"/>
      <c r="AR33" s="380"/>
      <c r="AS33" s="380"/>
      <c r="AT33" s="388"/>
      <c r="AU33" s="380"/>
      <c r="AV33" s="380"/>
      <c r="AW33" s="380"/>
      <c r="AX33" s="380"/>
      <c r="AY33" s="380"/>
      <c r="AZ33" s="380"/>
      <c r="BA33" s="380"/>
      <c r="BB33" s="380"/>
      <c r="BC33" s="380"/>
      <c r="BD33" s="380"/>
      <c r="BE33" s="380"/>
      <c r="BF33" s="380"/>
      <c r="BG33" s="356"/>
      <c r="BH33" s="356"/>
      <c r="BI33" s="356"/>
      <c r="BJ33" s="356"/>
      <c r="BK33" s="356"/>
    </row>
    <row r="34" spans="1:63" s="240" customFormat="1" ht="24.6" customHeight="1">
      <c r="A34" s="241"/>
      <c r="B34" s="361"/>
      <c r="C34" s="383" t="s">
        <v>3221</v>
      </c>
      <c r="D34" s="383"/>
      <c r="E34" s="383" t="s">
        <v>3227</v>
      </c>
      <c r="F34" s="380" t="s">
        <v>3223</v>
      </c>
      <c r="G34" s="385"/>
      <c r="H34" s="386"/>
      <c r="I34" s="380" t="s">
        <v>3224</v>
      </c>
      <c r="J34" s="380"/>
      <c r="K34" s="380"/>
      <c r="L34" s="358" t="s">
        <v>3228</v>
      </c>
      <c r="M34" s="358">
        <v>690</v>
      </c>
      <c r="N34" s="358">
        <v>690</v>
      </c>
      <c r="O34" s="356" t="s">
        <v>3225</v>
      </c>
      <c r="P34" s="356">
        <v>400</v>
      </c>
      <c r="Q34" s="387"/>
      <c r="R34" s="356">
        <v>4</v>
      </c>
      <c r="S34" s="380"/>
      <c r="T34" s="356" t="s">
        <v>3229</v>
      </c>
      <c r="U34" s="358">
        <v>68</v>
      </c>
      <c r="V34" s="358">
        <v>115</v>
      </c>
      <c r="W34" s="359">
        <v>934</v>
      </c>
      <c r="X34" s="359">
        <v>934</v>
      </c>
      <c r="Y34" s="380"/>
      <c r="Z34" s="380"/>
      <c r="AA34" s="356">
        <v>2005</v>
      </c>
      <c r="AB34" s="380"/>
      <c r="AC34" s="380"/>
      <c r="AD34" s="380"/>
      <c r="AE34" s="380"/>
      <c r="AF34" s="380"/>
      <c r="AG34" s="380"/>
      <c r="AH34" s="359" t="s">
        <v>3230</v>
      </c>
      <c r="AI34" s="356"/>
      <c r="AJ34" s="356"/>
      <c r="AK34" s="380"/>
      <c r="AL34" s="380"/>
      <c r="AM34" s="380"/>
      <c r="AN34" s="380"/>
      <c r="AO34" s="380"/>
      <c r="AP34" s="380"/>
      <c r="AQ34" s="380"/>
      <c r="AR34" s="380"/>
      <c r="AS34" s="380"/>
      <c r="AT34" s="388"/>
      <c r="AU34" s="380"/>
      <c r="AV34" s="380"/>
      <c r="AW34" s="380"/>
      <c r="AX34" s="380"/>
      <c r="AY34" s="380"/>
      <c r="AZ34" s="380"/>
      <c r="BA34" s="380"/>
      <c r="BB34" s="380"/>
      <c r="BC34" s="380"/>
      <c r="BD34" s="380"/>
      <c r="BE34" s="380"/>
      <c r="BF34" s="380"/>
      <c r="BG34" s="356"/>
      <c r="BH34" s="356"/>
      <c r="BI34" s="356"/>
      <c r="BJ34" s="356"/>
      <c r="BK34" s="356" t="s">
        <v>3231</v>
      </c>
    </row>
    <row r="35" spans="1:63" s="240" customFormat="1" ht="24.6" customHeight="1">
      <c r="A35" s="241"/>
      <c r="B35" s="361"/>
      <c r="C35" s="356" t="s">
        <v>3232</v>
      </c>
      <c r="D35" s="356" t="s">
        <v>3233</v>
      </c>
      <c r="E35" s="356" t="s">
        <v>3234</v>
      </c>
      <c r="F35" s="356" t="s">
        <v>3232</v>
      </c>
      <c r="G35" s="356" t="s">
        <v>3235</v>
      </c>
      <c r="H35" s="362" t="s">
        <v>3236</v>
      </c>
      <c r="I35" s="356" t="s">
        <v>3232</v>
      </c>
      <c r="J35" s="356">
        <v>4</v>
      </c>
      <c r="K35" s="356"/>
      <c r="L35" s="358">
        <v>44131</v>
      </c>
      <c r="M35" s="358">
        <v>68</v>
      </c>
      <c r="N35" s="358">
        <v>68</v>
      </c>
      <c r="O35" s="356" t="s">
        <v>3225</v>
      </c>
      <c r="P35" s="356">
        <v>400</v>
      </c>
      <c r="Q35" s="356">
        <v>1.2</v>
      </c>
      <c r="R35" s="356">
        <v>8</v>
      </c>
      <c r="S35" s="356">
        <v>4613</v>
      </c>
      <c r="T35" s="356" t="s">
        <v>3229</v>
      </c>
      <c r="U35" s="358">
        <v>68</v>
      </c>
      <c r="V35" s="358">
        <v>105</v>
      </c>
      <c r="W35" s="359">
        <v>1864</v>
      </c>
      <c r="X35" s="359">
        <v>1864</v>
      </c>
      <c r="Y35" s="356" t="s">
        <v>3237</v>
      </c>
      <c r="Z35" s="356" t="s">
        <v>3237</v>
      </c>
      <c r="AA35" s="356">
        <v>2002</v>
      </c>
      <c r="AB35" s="356">
        <v>998</v>
      </c>
      <c r="AC35" s="356">
        <v>2983</v>
      </c>
      <c r="AD35" s="356">
        <v>300</v>
      </c>
      <c r="AE35" s="356">
        <v>0</v>
      </c>
      <c r="AF35" s="356">
        <v>0</v>
      </c>
      <c r="AG35" s="356">
        <v>0</v>
      </c>
      <c r="AH35" s="359">
        <v>4281</v>
      </c>
      <c r="AI35" s="356"/>
      <c r="AJ35" s="356"/>
      <c r="AK35" s="356"/>
      <c r="AL35" s="356"/>
      <c r="AM35" s="356"/>
      <c r="AN35" s="356"/>
      <c r="AO35" s="356"/>
      <c r="AP35" s="356"/>
      <c r="AQ35" s="356"/>
      <c r="AR35" s="356"/>
      <c r="AS35" s="356"/>
      <c r="AT35" s="364"/>
      <c r="AU35" s="356"/>
      <c r="AV35" s="356"/>
      <c r="AW35" s="356"/>
      <c r="AX35" s="356"/>
      <c r="AY35" s="356"/>
      <c r="AZ35" s="356"/>
      <c r="BA35" s="356"/>
      <c r="BB35" s="356"/>
      <c r="BC35" s="356"/>
      <c r="BD35" s="356"/>
      <c r="BE35" s="356"/>
      <c r="BF35" s="356"/>
      <c r="BG35" s="356"/>
      <c r="BH35" s="356"/>
      <c r="BI35" s="356"/>
      <c r="BJ35" s="356"/>
      <c r="BK35" s="356"/>
    </row>
    <row r="36" spans="1:63" s="240" customFormat="1" ht="24.6" customHeight="1">
      <c r="A36" s="241"/>
      <c r="B36" s="361"/>
      <c r="C36" s="356" t="s">
        <v>3232</v>
      </c>
      <c r="D36" s="356"/>
      <c r="E36" s="356" t="s">
        <v>3238</v>
      </c>
      <c r="F36" s="356" t="s">
        <v>3232</v>
      </c>
      <c r="G36" s="356"/>
      <c r="H36" s="356"/>
      <c r="I36" s="356" t="s">
        <v>3232</v>
      </c>
      <c r="J36" s="356"/>
      <c r="K36" s="356"/>
      <c r="L36" s="358">
        <v>21126</v>
      </c>
      <c r="M36" s="358">
        <v>90</v>
      </c>
      <c r="N36" s="358">
        <v>90</v>
      </c>
      <c r="O36" s="356" t="s">
        <v>3225</v>
      </c>
      <c r="P36" s="356">
        <v>370</v>
      </c>
      <c r="Q36" s="356"/>
      <c r="R36" s="356">
        <v>3</v>
      </c>
      <c r="S36" s="356"/>
      <c r="T36" s="356" t="s">
        <v>3229</v>
      </c>
      <c r="U36" s="358">
        <v>64</v>
      </c>
      <c r="V36" s="358">
        <v>105</v>
      </c>
      <c r="W36" s="359">
        <v>760</v>
      </c>
      <c r="X36" s="359">
        <v>760</v>
      </c>
      <c r="Y36" s="356"/>
      <c r="Z36" s="356"/>
      <c r="AA36" s="356">
        <v>2010</v>
      </c>
      <c r="AB36" s="356"/>
      <c r="AC36" s="356"/>
      <c r="AD36" s="356"/>
      <c r="AE36" s="356"/>
      <c r="AF36" s="356"/>
      <c r="AG36" s="356"/>
      <c r="AH36" s="359">
        <v>6323</v>
      </c>
      <c r="AI36" s="356"/>
      <c r="AJ36" s="356"/>
      <c r="AK36" s="356"/>
      <c r="AL36" s="356"/>
      <c r="AM36" s="356"/>
      <c r="AN36" s="356"/>
      <c r="AO36" s="356"/>
      <c r="AP36" s="356"/>
      <c r="AQ36" s="356"/>
      <c r="AR36" s="356"/>
      <c r="AS36" s="356"/>
      <c r="AT36" s="356"/>
      <c r="AU36" s="356"/>
      <c r="AV36" s="356"/>
      <c r="AW36" s="356"/>
      <c r="AX36" s="356"/>
      <c r="AY36" s="356"/>
      <c r="AZ36" s="356"/>
      <c r="BA36" s="356"/>
      <c r="BB36" s="356"/>
      <c r="BC36" s="356"/>
      <c r="BD36" s="356"/>
      <c r="BE36" s="356"/>
      <c r="BF36" s="356"/>
      <c r="BG36" s="356"/>
      <c r="BH36" s="356"/>
      <c r="BI36" s="356"/>
      <c r="BJ36" s="356"/>
      <c r="BK36" s="356" t="s">
        <v>3239</v>
      </c>
    </row>
    <row r="37" spans="1:63" s="240" customFormat="1" ht="24.6" customHeight="1">
      <c r="A37" s="241"/>
      <c r="B37" s="361"/>
      <c r="C37" s="356" t="s">
        <v>3240</v>
      </c>
      <c r="D37" s="356"/>
      <c r="E37" s="356" t="s">
        <v>3241</v>
      </c>
      <c r="F37" s="356" t="s">
        <v>3240</v>
      </c>
      <c r="G37" s="356"/>
      <c r="H37" s="356"/>
      <c r="I37" s="356" t="s">
        <v>3242</v>
      </c>
      <c r="J37" s="356"/>
      <c r="K37" s="356"/>
      <c r="L37" s="359">
        <v>83544</v>
      </c>
      <c r="M37" s="358">
        <v>587</v>
      </c>
      <c r="N37" s="358">
        <v>668</v>
      </c>
      <c r="O37" s="356" t="s">
        <v>3225</v>
      </c>
      <c r="P37" s="356">
        <v>400</v>
      </c>
      <c r="Q37" s="356"/>
      <c r="R37" s="356">
        <v>8</v>
      </c>
      <c r="S37" s="356"/>
      <c r="T37" s="356" t="s">
        <v>3243</v>
      </c>
      <c r="U37" s="358" t="s">
        <v>3244</v>
      </c>
      <c r="V37" s="358" t="s">
        <v>3245</v>
      </c>
      <c r="W37" s="359">
        <v>4890</v>
      </c>
      <c r="X37" s="359">
        <v>4890</v>
      </c>
      <c r="Y37" s="356"/>
      <c r="Z37" s="356"/>
      <c r="AA37" s="356">
        <v>2007</v>
      </c>
      <c r="AB37" s="356"/>
      <c r="AC37" s="356"/>
      <c r="AD37" s="356"/>
      <c r="AE37" s="356"/>
      <c r="AF37" s="356"/>
      <c r="AG37" s="356"/>
      <c r="AH37" s="359">
        <v>21260</v>
      </c>
      <c r="AI37" s="356"/>
      <c r="AJ37" s="356"/>
      <c r="AK37" s="356"/>
      <c r="AL37" s="356"/>
      <c r="AM37" s="356"/>
      <c r="AN37" s="356"/>
      <c r="AO37" s="356"/>
      <c r="AP37" s="356"/>
      <c r="AQ37" s="356"/>
      <c r="AR37" s="356"/>
      <c r="AS37" s="356"/>
      <c r="AT37" s="356"/>
      <c r="AU37" s="356"/>
      <c r="AV37" s="356"/>
      <c r="AW37" s="356"/>
      <c r="AX37" s="356"/>
      <c r="AY37" s="356"/>
      <c r="AZ37" s="356"/>
      <c r="BA37" s="356"/>
      <c r="BB37" s="356"/>
      <c r="BC37" s="356"/>
      <c r="BD37" s="356"/>
      <c r="BE37" s="356"/>
      <c r="BF37" s="356"/>
      <c r="BG37" s="356"/>
      <c r="BH37" s="356"/>
      <c r="BI37" s="356"/>
      <c r="BJ37" s="356"/>
      <c r="BK37" s="356" t="s">
        <v>3246</v>
      </c>
    </row>
    <row r="38" spans="1:63" s="240" customFormat="1" ht="24.6" customHeight="1">
      <c r="A38" s="241"/>
      <c r="B38" s="360" t="s">
        <v>3247</v>
      </c>
      <c r="C38" s="356" t="s">
        <v>3248</v>
      </c>
      <c r="D38" s="356"/>
      <c r="E38" s="357">
        <f>COUNTA(E39:E90)</f>
        <v>52</v>
      </c>
      <c r="F38" s="356"/>
      <c r="G38" s="356"/>
      <c r="H38" s="362"/>
      <c r="I38" s="356"/>
      <c r="J38" s="356"/>
      <c r="K38" s="356"/>
      <c r="L38" s="358">
        <f>SUM(L39:L90)</f>
        <v>4640992.9000000004</v>
      </c>
      <c r="M38" s="358">
        <f>SUM(M39:M90)</f>
        <v>336958.55</v>
      </c>
      <c r="N38" s="358">
        <f>SUM(N39:N90)</f>
        <v>548727.60000000009</v>
      </c>
      <c r="O38" s="356"/>
      <c r="P38" s="358"/>
      <c r="Q38" s="358">
        <v>69.350000000000009</v>
      </c>
      <c r="R38" s="358"/>
      <c r="S38" s="358">
        <v>94070</v>
      </c>
      <c r="T38" s="356"/>
      <c r="U38" s="358"/>
      <c r="V38" s="358"/>
      <c r="W38" s="389"/>
      <c r="X38" s="358"/>
      <c r="Y38" s="358">
        <v>0</v>
      </c>
      <c r="Z38" s="358">
        <v>0</v>
      </c>
      <c r="AA38" s="358"/>
      <c r="AB38" s="358">
        <v>1816777200</v>
      </c>
      <c r="AC38" s="358">
        <v>213694453</v>
      </c>
      <c r="AD38" s="358">
        <v>640823936</v>
      </c>
      <c r="AE38" s="358">
        <v>0</v>
      </c>
      <c r="AF38" s="358">
        <v>2000</v>
      </c>
      <c r="AG38" s="358">
        <v>7677</v>
      </c>
      <c r="AH38" s="358"/>
      <c r="AI38" s="356"/>
      <c r="AJ38" s="356"/>
      <c r="AK38" s="356"/>
      <c r="AL38" s="356"/>
      <c r="AM38" s="356"/>
      <c r="AN38" s="356"/>
      <c r="AO38" s="356"/>
      <c r="AP38" s="356"/>
      <c r="AQ38" s="356"/>
      <c r="AR38" s="356"/>
      <c r="AS38" s="356"/>
      <c r="AT38" s="364"/>
      <c r="AU38" s="356"/>
      <c r="AV38" s="356"/>
      <c r="AW38" s="356"/>
      <c r="AX38" s="356"/>
      <c r="AY38" s="356"/>
      <c r="AZ38" s="356"/>
      <c r="BA38" s="356"/>
      <c r="BB38" s="356"/>
      <c r="BC38" s="356"/>
      <c r="BD38" s="356"/>
      <c r="BE38" s="356"/>
      <c r="BF38" s="356"/>
      <c r="BG38" s="356"/>
      <c r="BH38" s="356"/>
      <c r="BI38" s="356"/>
      <c r="BJ38" s="356"/>
      <c r="BK38" s="356"/>
    </row>
    <row r="39" spans="1:63" s="240" customFormat="1" ht="24.6" customHeight="1">
      <c r="A39" s="241" t="s">
        <v>204</v>
      </c>
      <c r="B39" s="361"/>
      <c r="C39" s="360" t="s">
        <v>7359</v>
      </c>
      <c r="D39" s="360" t="s">
        <v>7360</v>
      </c>
      <c r="E39" s="360" t="s">
        <v>7361</v>
      </c>
      <c r="F39" s="360" t="s">
        <v>7359</v>
      </c>
      <c r="G39" s="360" t="s">
        <v>7362</v>
      </c>
      <c r="H39" s="390" t="s">
        <v>7363</v>
      </c>
      <c r="I39" s="356" t="s">
        <v>7364</v>
      </c>
      <c r="J39" s="360">
        <v>40</v>
      </c>
      <c r="K39" s="360" t="s">
        <v>7365</v>
      </c>
      <c r="L39" s="391">
        <v>37531</v>
      </c>
      <c r="M39" s="391">
        <v>9710</v>
      </c>
      <c r="N39" s="391">
        <v>17063</v>
      </c>
      <c r="O39" s="360" t="s">
        <v>201</v>
      </c>
      <c r="P39" s="360">
        <v>400</v>
      </c>
      <c r="Q39" s="360">
        <v>1.2</v>
      </c>
      <c r="R39" s="360">
        <v>8</v>
      </c>
      <c r="S39" s="360"/>
      <c r="T39" s="360" t="s">
        <v>202</v>
      </c>
      <c r="U39" s="391">
        <v>70</v>
      </c>
      <c r="V39" s="391">
        <v>105</v>
      </c>
      <c r="W39" s="392">
        <v>11808</v>
      </c>
      <c r="X39" s="392">
        <v>15000</v>
      </c>
      <c r="Y39" s="360" t="s">
        <v>586</v>
      </c>
      <c r="Z39" s="360" t="s">
        <v>587</v>
      </c>
      <c r="AA39" s="360">
        <v>1986</v>
      </c>
      <c r="AB39" s="360">
        <v>2510</v>
      </c>
      <c r="AC39" s="360">
        <v>3346</v>
      </c>
      <c r="AD39" s="360">
        <v>2510</v>
      </c>
      <c r="AE39" s="360"/>
      <c r="AF39" s="360"/>
      <c r="AG39" s="360"/>
      <c r="AH39" s="392">
        <v>8366</v>
      </c>
      <c r="AI39" s="360"/>
      <c r="AJ39" s="360"/>
      <c r="AK39" s="360"/>
      <c r="AL39" s="360"/>
      <c r="AM39" s="360"/>
      <c r="AN39" s="360" t="s">
        <v>7366</v>
      </c>
      <c r="AO39" s="360"/>
      <c r="AP39" s="360"/>
      <c r="AQ39" s="360" t="s">
        <v>956</v>
      </c>
      <c r="AR39" s="360">
        <v>3</v>
      </c>
      <c r="AS39" s="360">
        <v>986</v>
      </c>
      <c r="AT39" s="393" t="s">
        <v>7367</v>
      </c>
      <c r="AU39" s="360" t="s">
        <v>7368</v>
      </c>
      <c r="AV39" s="360"/>
      <c r="AW39" s="360"/>
      <c r="AX39" s="360"/>
      <c r="AY39" s="360"/>
      <c r="AZ39" s="360"/>
      <c r="BA39" s="360"/>
      <c r="BB39" s="360"/>
      <c r="BC39" s="360"/>
      <c r="BD39" s="360"/>
      <c r="BE39" s="360"/>
      <c r="BF39" s="360"/>
      <c r="BG39" s="360"/>
      <c r="BH39" s="360"/>
      <c r="BI39" s="360"/>
      <c r="BJ39" s="360"/>
      <c r="BK39" s="394"/>
    </row>
    <row r="40" spans="1:63" s="240" customFormat="1" ht="24.6" customHeight="1">
      <c r="A40" s="241">
        <v>2</v>
      </c>
      <c r="B40" s="361"/>
      <c r="C40" s="356" t="s">
        <v>7369</v>
      </c>
      <c r="D40" s="356" t="s">
        <v>7370</v>
      </c>
      <c r="E40" s="356" t="s">
        <v>7371</v>
      </c>
      <c r="F40" s="356" t="s">
        <v>7369</v>
      </c>
      <c r="G40" s="356" t="s">
        <v>7372</v>
      </c>
      <c r="H40" s="362" t="s">
        <v>7373</v>
      </c>
      <c r="I40" s="356" t="s">
        <v>7374</v>
      </c>
      <c r="J40" s="356">
        <v>3</v>
      </c>
      <c r="K40" s="356" t="s">
        <v>7375</v>
      </c>
      <c r="L40" s="358">
        <v>101864</v>
      </c>
      <c r="M40" s="358">
        <v>6007</v>
      </c>
      <c r="N40" s="358">
        <v>7100</v>
      </c>
      <c r="O40" s="356" t="s">
        <v>201</v>
      </c>
      <c r="P40" s="356">
        <v>400</v>
      </c>
      <c r="Q40" s="356">
        <v>1.2</v>
      </c>
      <c r="R40" s="356">
        <v>8</v>
      </c>
      <c r="S40" s="356">
        <v>11992</v>
      </c>
      <c r="T40" s="356" t="s">
        <v>202</v>
      </c>
      <c r="U40" s="358">
        <v>72</v>
      </c>
      <c r="V40" s="358">
        <v>111</v>
      </c>
      <c r="W40" s="359">
        <v>21149</v>
      </c>
      <c r="X40" s="359">
        <v>27000</v>
      </c>
      <c r="Y40" s="356" t="s">
        <v>586</v>
      </c>
      <c r="Z40" s="356" t="s">
        <v>587</v>
      </c>
      <c r="AA40" s="356">
        <v>1984</v>
      </c>
      <c r="AB40" s="356">
        <v>108903</v>
      </c>
      <c r="AC40" s="356">
        <v>4500</v>
      </c>
      <c r="AD40" s="356">
        <v>994</v>
      </c>
      <c r="AE40" s="356"/>
      <c r="AF40" s="356"/>
      <c r="AG40" s="356"/>
      <c r="AH40" s="359">
        <v>2501</v>
      </c>
      <c r="AI40" s="356">
        <v>0</v>
      </c>
      <c r="AJ40" s="356"/>
      <c r="AK40" s="356">
        <v>1</v>
      </c>
      <c r="AL40" s="356">
        <v>1324</v>
      </c>
      <c r="AM40" s="356">
        <v>5</v>
      </c>
      <c r="AN40" s="356">
        <v>1200</v>
      </c>
      <c r="AO40" s="356"/>
      <c r="AP40" s="356"/>
      <c r="AQ40" s="356"/>
      <c r="AR40" s="356"/>
      <c r="AS40" s="356"/>
      <c r="AT40" s="364"/>
      <c r="AU40" s="356"/>
      <c r="AV40" s="356"/>
      <c r="AW40" s="356"/>
      <c r="AX40" s="356"/>
      <c r="AY40" s="356"/>
      <c r="AZ40" s="356"/>
      <c r="BA40" s="356"/>
      <c r="BB40" s="356"/>
      <c r="BC40" s="356"/>
      <c r="BD40" s="356"/>
      <c r="BE40" s="356"/>
      <c r="BF40" s="356"/>
      <c r="BG40" s="356"/>
      <c r="BH40" s="356"/>
      <c r="BI40" s="356"/>
      <c r="BJ40" s="356"/>
      <c r="BK40" s="394"/>
    </row>
    <row r="41" spans="1:63" s="240" customFormat="1" ht="24.6" customHeight="1">
      <c r="A41" s="241">
        <v>3</v>
      </c>
      <c r="B41" s="361"/>
      <c r="C41" s="356" t="s">
        <v>7369</v>
      </c>
      <c r="D41" s="356" t="s">
        <v>7376</v>
      </c>
      <c r="E41" s="356" t="s">
        <v>7377</v>
      </c>
      <c r="F41" s="356" t="s">
        <v>7369</v>
      </c>
      <c r="G41" s="356" t="s">
        <v>7378</v>
      </c>
      <c r="H41" s="362" t="s">
        <v>7379</v>
      </c>
      <c r="I41" s="356" t="s">
        <v>7374</v>
      </c>
      <c r="J41" s="356">
        <v>84</v>
      </c>
      <c r="K41" s="356" t="s">
        <v>7380</v>
      </c>
      <c r="L41" s="358">
        <v>117141</v>
      </c>
      <c r="M41" s="358">
        <v>18422</v>
      </c>
      <c r="N41" s="358">
        <v>37163</v>
      </c>
      <c r="O41" s="356" t="s">
        <v>201</v>
      </c>
      <c r="P41" s="356">
        <v>400</v>
      </c>
      <c r="Q41" s="356">
        <v>1.25</v>
      </c>
      <c r="R41" s="356">
        <v>8</v>
      </c>
      <c r="S41" s="356">
        <v>11848</v>
      </c>
      <c r="T41" s="356" t="s">
        <v>202</v>
      </c>
      <c r="U41" s="358">
        <v>72</v>
      </c>
      <c r="V41" s="358">
        <v>109</v>
      </c>
      <c r="W41" s="359">
        <v>16867</v>
      </c>
      <c r="X41" s="359">
        <v>20000</v>
      </c>
      <c r="Y41" s="356" t="s">
        <v>586</v>
      </c>
      <c r="Z41" s="356" t="s">
        <v>587</v>
      </c>
      <c r="AA41" s="356">
        <v>2001</v>
      </c>
      <c r="AB41" s="356">
        <v>108903</v>
      </c>
      <c r="AC41" s="356">
        <v>4500</v>
      </c>
      <c r="AD41" s="356">
        <v>994</v>
      </c>
      <c r="AE41" s="356"/>
      <c r="AF41" s="356"/>
      <c r="AG41" s="356"/>
      <c r="AH41" s="359">
        <v>108800</v>
      </c>
      <c r="AI41" s="356"/>
      <c r="AJ41" s="356"/>
      <c r="AK41" s="356">
        <v>1</v>
      </c>
      <c r="AL41" s="356">
        <v>12</v>
      </c>
      <c r="AM41" s="356">
        <v>4</v>
      </c>
      <c r="AN41" s="356">
        <v>500</v>
      </c>
      <c r="AO41" s="356">
        <v>14.6</v>
      </c>
      <c r="AP41" s="356"/>
      <c r="AQ41" s="356"/>
      <c r="AR41" s="356"/>
      <c r="AS41" s="356"/>
      <c r="AT41" s="364"/>
      <c r="AU41" s="356"/>
      <c r="AV41" s="356"/>
      <c r="AW41" s="356"/>
      <c r="AX41" s="356"/>
      <c r="AY41" s="356"/>
      <c r="AZ41" s="356"/>
      <c r="BA41" s="356"/>
      <c r="BB41" s="356"/>
      <c r="BC41" s="356"/>
      <c r="BD41" s="356"/>
      <c r="BE41" s="356"/>
      <c r="BF41" s="356"/>
      <c r="BG41" s="356"/>
      <c r="BH41" s="356"/>
      <c r="BI41" s="356"/>
      <c r="BJ41" s="356"/>
      <c r="BK41" s="356"/>
    </row>
    <row r="42" spans="1:63" s="240" customFormat="1" ht="24.6" customHeight="1">
      <c r="A42" s="241"/>
      <c r="B42" s="361"/>
      <c r="C42" s="356" t="s">
        <v>7381</v>
      </c>
      <c r="D42" s="356" t="s">
        <v>7382</v>
      </c>
      <c r="E42" s="356" t="s">
        <v>7383</v>
      </c>
      <c r="F42" s="356" t="s">
        <v>7381</v>
      </c>
      <c r="G42" s="356" t="s">
        <v>7384</v>
      </c>
      <c r="H42" s="356"/>
      <c r="I42" s="356" t="s">
        <v>7385</v>
      </c>
      <c r="J42" s="356"/>
      <c r="K42" s="356"/>
      <c r="L42" s="358">
        <v>305350</v>
      </c>
      <c r="M42" s="358">
        <v>25569</v>
      </c>
      <c r="N42" s="358">
        <v>59689</v>
      </c>
      <c r="O42" s="356" t="s">
        <v>7386</v>
      </c>
      <c r="P42" s="356">
        <v>400</v>
      </c>
      <c r="Q42" s="356">
        <v>1.25</v>
      </c>
      <c r="R42" s="356">
        <v>8</v>
      </c>
      <c r="S42" s="356">
        <v>4000</v>
      </c>
      <c r="T42" s="356" t="s">
        <v>202</v>
      </c>
      <c r="U42" s="358">
        <v>68</v>
      </c>
      <c r="V42" s="358">
        <v>105</v>
      </c>
      <c r="W42" s="359">
        <v>43000</v>
      </c>
      <c r="X42" s="359">
        <v>43000</v>
      </c>
      <c r="Y42" s="356" t="s">
        <v>586</v>
      </c>
      <c r="Z42" s="356" t="s">
        <v>587</v>
      </c>
      <c r="AA42" s="356">
        <v>2003</v>
      </c>
      <c r="AB42" s="356">
        <v>108903</v>
      </c>
      <c r="AC42" s="356">
        <v>4500</v>
      </c>
      <c r="AD42" s="356">
        <v>994</v>
      </c>
      <c r="AE42" s="356"/>
      <c r="AF42" s="356"/>
      <c r="AG42" s="356"/>
      <c r="AH42" s="359">
        <v>114397</v>
      </c>
      <c r="AI42" s="356"/>
      <c r="AJ42" s="356"/>
      <c r="AK42" s="356">
        <v>2</v>
      </c>
      <c r="AL42" s="356"/>
      <c r="AM42" s="356">
        <v>6</v>
      </c>
      <c r="AN42" s="356"/>
      <c r="AO42" s="356"/>
      <c r="AP42" s="356"/>
      <c r="AQ42" s="356" t="s">
        <v>957</v>
      </c>
      <c r="AR42" s="356">
        <v>2</v>
      </c>
      <c r="AS42" s="356">
        <v>7140</v>
      </c>
      <c r="AT42" s="364"/>
      <c r="AU42" s="356"/>
      <c r="AV42" s="356"/>
      <c r="AW42" s="356"/>
      <c r="AX42" s="356"/>
      <c r="AY42" s="356"/>
      <c r="AZ42" s="356"/>
      <c r="BA42" s="356"/>
      <c r="BB42" s="356"/>
      <c r="BC42" s="356"/>
      <c r="BD42" s="356"/>
      <c r="BE42" s="356"/>
      <c r="BF42" s="356"/>
      <c r="BG42" s="356"/>
      <c r="BH42" s="356"/>
      <c r="BI42" s="356"/>
      <c r="BJ42" s="356"/>
      <c r="BK42" s="356"/>
    </row>
    <row r="43" spans="1:63" s="240" customFormat="1" ht="24.6" customHeight="1">
      <c r="A43" s="241"/>
      <c r="B43" s="361"/>
      <c r="C43" s="356" t="s">
        <v>7381</v>
      </c>
      <c r="D43" s="356" t="s">
        <v>7382</v>
      </c>
      <c r="E43" s="356" t="s">
        <v>7387</v>
      </c>
      <c r="F43" s="356" t="s">
        <v>7381</v>
      </c>
      <c r="G43" s="356"/>
      <c r="H43" s="356"/>
      <c r="I43" s="356" t="s">
        <v>7385</v>
      </c>
      <c r="J43" s="356"/>
      <c r="K43" s="356"/>
      <c r="L43" s="358">
        <v>305350</v>
      </c>
      <c r="M43" s="358">
        <v>675.25</v>
      </c>
      <c r="N43" s="358">
        <v>463</v>
      </c>
      <c r="O43" s="356" t="s">
        <v>7386</v>
      </c>
      <c r="P43" s="356">
        <v>400</v>
      </c>
      <c r="Q43" s="356">
        <v>1.25</v>
      </c>
      <c r="R43" s="356">
        <v>8</v>
      </c>
      <c r="S43" s="356">
        <v>4000</v>
      </c>
      <c r="T43" s="356" t="s">
        <v>202</v>
      </c>
      <c r="U43" s="358">
        <v>68</v>
      </c>
      <c r="V43" s="358">
        <v>105</v>
      </c>
      <c r="W43" s="359">
        <v>1000</v>
      </c>
      <c r="X43" s="359">
        <v>1000</v>
      </c>
      <c r="Y43" s="356" t="s">
        <v>586</v>
      </c>
      <c r="Z43" s="356" t="s">
        <v>587</v>
      </c>
      <c r="AA43" s="356">
        <v>2003</v>
      </c>
      <c r="AB43" s="356"/>
      <c r="AC43" s="356"/>
      <c r="AD43" s="356"/>
      <c r="AE43" s="356"/>
      <c r="AF43" s="356"/>
      <c r="AG43" s="356"/>
      <c r="AH43" s="359"/>
      <c r="AI43" s="356"/>
      <c r="AJ43" s="356"/>
      <c r="AK43" s="356"/>
      <c r="AL43" s="356"/>
      <c r="AM43" s="356"/>
      <c r="AN43" s="356"/>
      <c r="AO43" s="356"/>
      <c r="AP43" s="356"/>
      <c r="AQ43" s="356"/>
      <c r="AR43" s="356"/>
      <c r="AS43" s="356"/>
      <c r="AT43" s="356"/>
      <c r="AU43" s="356"/>
      <c r="AV43" s="356"/>
      <c r="AW43" s="356"/>
      <c r="AX43" s="356"/>
      <c r="AY43" s="356"/>
      <c r="AZ43" s="356"/>
      <c r="BA43" s="356"/>
      <c r="BB43" s="356"/>
      <c r="BC43" s="356"/>
      <c r="BD43" s="356"/>
      <c r="BE43" s="356"/>
      <c r="BF43" s="356"/>
      <c r="BG43" s="356"/>
      <c r="BH43" s="356"/>
      <c r="BI43" s="356"/>
      <c r="BJ43" s="356"/>
      <c r="BK43" s="356" t="s">
        <v>7388</v>
      </c>
    </row>
    <row r="44" spans="1:63" s="240" customFormat="1" ht="24.6" customHeight="1">
      <c r="A44" s="241"/>
      <c r="B44" s="361"/>
      <c r="C44" s="365" t="s">
        <v>7381</v>
      </c>
      <c r="D44" s="365" t="s">
        <v>7382</v>
      </c>
      <c r="E44" s="365" t="s">
        <v>7389</v>
      </c>
      <c r="F44" s="365" t="s">
        <v>7381</v>
      </c>
      <c r="G44" s="365"/>
      <c r="H44" s="395"/>
      <c r="I44" s="365" t="s">
        <v>7385</v>
      </c>
      <c r="J44" s="365"/>
      <c r="K44" s="365"/>
      <c r="L44" s="396">
        <v>164242</v>
      </c>
      <c r="M44" s="396">
        <v>1077</v>
      </c>
      <c r="N44" s="396">
        <v>1360</v>
      </c>
      <c r="O44" s="365" t="s">
        <v>7386</v>
      </c>
      <c r="P44" s="365">
        <v>400</v>
      </c>
      <c r="Q44" s="365">
        <v>10</v>
      </c>
      <c r="R44" s="365">
        <v>8</v>
      </c>
      <c r="S44" s="365"/>
      <c r="T44" s="365" t="s">
        <v>382</v>
      </c>
      <c r="U44" s="396">
        <v>64</v>
      </c>
      <c r="V44" s="396">
        <v>101</v>
      </c>
      <c r="W44" s="397">
        <v>2425</v>
      </c>
      <c r="X44" s="397">
        <v>2425</v>
      </c>
      <c r="Y44" s="365" t="s">
        <v>586</v>
      </c>
      <c r="Z44" s="365" t="s">
        <v>587</v>
      </c>
      <c r="AA44" s="365">
        <v>2004</v>
      </c>
      <c r="AB44" s="365"/>
      <c r="AC44" s="365"/>
      <c r="AD44" s="365"/>
      <c r="AE44" s="365"/>
      <c r="AF44" s="365"/>
      <c r="AG44" s="365"/>
      <c r="AH44" s="397">
        <v>5000</v>
      </c>
      <c r="AI44" s="365"/>
      <c r="AJ44" s="365"/>
      <c r="AK44" s="365"/>
      <c r="AL44" s="365"/>
      <c r="AM44" s="365"/>
      <c r="AN44" s="365"/>
      <c r="AO44" s="365"/>
      <c r="AP44" s="365"/>
      <c r="AQ44" s="365"/>
      <c r="AR44" s="365"/>
      <c r="AS44" s="365"/>
      <c r="AT44" s="398"/>
      <c r="AU44" s="365"/>
      <c r="AV44" s="365"/>
      <c r="AW44" s="365"/>
      <c r="AX44" s="365"/>
      <c r="AY44" s="365"/>
      <c r="AZ44" s="365"/>
      <c r="BA44" s="365"/>
      <c r="BB44" s="365"/>
      <c r="BC44" s="365"/>
      <c r="BD44" s="365"/>
      <c r="BE44" s="365"/>
      <c r="BF44" s="365"/>
      <c r="BG44" s="365"/>
      <c r="BH44" s="365"/>
      <c r="BI44" s="365"/>
      <c r="BJ44" s="365"/>
      <c r="BK44" s="365"/>
    </row>
    <row r="45" spans="1:63" s="240" customFormat="1" ht="24.6" customHeight="1">
      <c r="A45" s="241">
        <v>4</v>
      </c>
      <c r="B45" s="361"/>
      <c r="C45" s="356" t="s">
        <v>7390</v>
      </c>
      <c r="D45" s="356" t="s">
        <v>7391</v>
      </c>
      <c r="E45" s="356" t="s">
        <v>7392</v>
      </c>
      <c r="F45" s="356" t="s">
        <v>7390</v>
      </c>
      <c r="G45" s="356" t="s">
        <v>7393</v>
      </c>
      <c r="H45" s="356"/>
      <c r="I45" s="356" t="s">
        <v>401</v>
      </c>
      <c r="J45" s="356">
        <v>19</v>
      </c>
      <c r="K45" s="356" t="s">
        <v>7394</v>
      </c>
      <c r="L45" s="358">
        <v>583905</v>
      </c>
      <c r="M45" s="358">
        <v>51247.98</v>
      </c>
      <c r="N45" s="358">
        <v>58236.01</v>
      </c>
      <c r="O45" s="356" t="s">
        <v>7395</v>
      </c>
      <c r="P45" s="356">
        <v>400</v>
      </c>
      <c r="Q45" s="356">
        <v>1.2</v>
      </c>
      <c r="R45" s="356">
        <v>8</v>
      </c>
      <c r="S45" s="356">
        <v>13110</v>
      </c>
      <c r="T45" s="356" t="s">
        <v>202</v>
      </c>
      <c r="U45" s="358">
        <v>70</v>
      </c>
      <c r="V45" s="358">
        <v>110</v>
      </c>
      <c r="W45" s="359">
        <v>35000</v>
      </c>
      <c r="X45" s="359">
        <v>35000</v>
      </c>
      <c r="Y45" s="356" t="s">
        <v>586</v>
      </c>
      <c r="Z45" s="356" t="s">
        <v>7396</v>
      </c>
      <c r="AA45" s="356">
        <v>2001</v>
      </c>
      <c r="AB45" s="356">
        <v>108903</v>
      </c>
      <c r="AC45" s="356">
        <v>4500</v>
      </c>
      <c r="AD45" s="356">
        <v>994</v>
      </c>
      <c r="AE45" s="356"/>
      <c r="AF45" s="356"/>
      <c r="AG45" s="356"/>
      <c r="AH45" s="359">
        <v>118709</v>
      </c>
      <c r="AI45" s="356"/>
      <c r="AJ45" s="356"/>
      <c r="AK45" s="356">
        <v>1</v>
      </c>
      <c r="AL45" s="356"/>
      <c r="AM45" s="356">
        <v>4</v>
      </c>
      <c r="AN45" s="356" t="s">
        <v>7397</v>
      </c>
      <c r="AO45" s="356"/>
      <c r="AP45" s="356"/>
      <c r="AQ45" s="356" t="s">
        <v>956</v>
      </c>
      <c r="AR45" s="356">
        <v>13</v>
      </c>
      <c r="AS45" s="356">
        <v>9197</v>
      </c>
      <c r="AT45" s="356" t="s">
        <v>7398</v>
      </c>
      <c r="AU45" s="356" t="s">
        <v>958</v>
      </c>
      <c r="AV45" s="356" t="s">
        <v>7399</v>
      </c>
      <c r="AW45" s="356">
        <v>1</v>
      </c>
      <c r="AX45" s="356">
        <v>10662</v>
      </c>
      <c r="AY45" s="356"/>
      <c r="AZ45" s="356" t="s">
        <v>7400</v>
      </c>
      <c r="BA45" s="356"/>
      <c r="BB45" s="356"/>
      <c r="BC45" s="356"/>
      <c r="BD45" s="356"/>
      <c r="BE45" s="356"/>
      <c r="BF45" s="356"/>
      <c r="BG45" s="356"/>
      <c r="BH45" s="356"/>
      <c r="BI45" s="356"/>
      <c r="BJ45" s="356"/>
      <c r="BK45" s="356" t="s">
        <v>7401</v>
      </c>
    </row>
    <row r="46" spans="1:63" s="240" customFormat="1" ht="24.6" customHeight="1">
      <c r="A46" s="243" t="s">
        <v>204</v>
      </c>
      <c r="B46" s="384"/>
      <c r="C46" s="356" t="s">
        <v>2954</v>
      </c>
      <c r="D46" s="356" t="s">
        <v>7402</v>
      </c>
      <c r="E46" s="356" t="s">
        <v>7403</v>
      </c>
      <c r="F46" s="356" t="s">
        <v>2954</v>
      </c>
      <c r="G46" s="399" t="s">
        <v>7404</v>
      </c>
      <c r="H46" s="362" t="s">
        <v>7405</v>
      </c>
      <c r="I46" s="356" t="s">
        <v>2962</v>
      </c>
      <c r="J46" s="356">
        <v>2</v>
      </c>
      <c r="K46" s="356" t="s">
        <v>7406</v>
      </c>
      <c r="L46" s="358">
        <v>60459</v>
      </c>
      <c r="M46" s="358">
        <v>6022</v>
      </c>
      <c r="N46" s="358">
        <v>11350</v>
      </c>
      <c r="O46" s="356" t="s">
        <v>201</v>
      </c>
      <c r="P46" s="356">
        <v>400</v>
      </c>
      <c r="Q46" s="356">
        <v>1.2</v>
      </c>
      <c r="R46" s="356">
        <v>8</v>
      </c>
      <c r="S46" s="356">
        <v>3840</v>
      </c>
      <c r="T46" s="356" t="s">
        <v>201</v>
      </c>
      <c r="U46" s="358">
        <v>70</v>
      </c>
      <c r="V46" s="358">
        <v>105</v>
      </c>
      <c r="W46" s="359">
        <v>12000</v>
      </c>
      <c r="X46" s="359">
        <v>20000</v>
      </c>
      <c r="Y46" s="356" t="s">
        <v>586</v>
      </c>
      <c r="Z46" s="356" t="s">
        <v>587</v>
      </c>
      <c r="AA46" s="356">
        <v>2002</v>
      </c>
      <c r="AB46" s="356">
        <v>2465</v>
      </c>
      <c r="AC46" s="356">
        <v>1800</v>
      </c>
      <c r="AD46" s="356">
        <v>600</v>
      </c>
      <c r="AE46" s="356"/>
      <c r="AF46" s="356"/>
      <c r="AG46" s="356"/>
      <c r="AH46" s="359">
        <v>4865</v>
      </c>
      <c r="AI46" s="356"/>
      <c r="AJ46" s="356"/>
      <c r="AK46" s="356" t="s">
        <v>499</v>
      </c>
      <c r="AL46" s="356"/>
      <c r="AM46" s="356"/>
      <c r="AN46" s="356"/>
      <c r="AO46" s="356"/>
      <c r="AP46" s="356"/>
      <c r="AQ46" s="356" t="s">
        <v>1673</v>
      </c>
      <c r="AR46" s="356">
        <v>1</v>
      </c>
      <c r="AS46" s="356">
        <v>80</v>
      </c>
      <c r="AT46" s="356" t="s">
        <v>499</v>
      </c>
      <c r="AU46" s="399" t="s">
        <v>7407</v>
      </c>
      <c r="AV46" s="356"/>
      <c r="AW46" s="356"/>
      <c r="AX46" s="356"/>
      <c r="AY46" s="356"/>
      <c r="AZ46" s="356"/>
      <c r="BA46" s="356"/>
      <c r="BB46" s="356"/>
      <c r="BC46" s="356"/>
      <c r="BD46" s="356"/>
      <c r="BE46" s="356"/>
      <c r="BF46" s="356"/>
      <c r="BG46" s="356"/>
      <c r="BH46" s="356"/>
      <c r="BI46" s="356"/>
      <c r="BJ46" s="356"/>
      <c r="BK46" s="356" t="s">
        <v>7408</v>
      </c>
    </row>
    <row r="47" spans="1:63" s="240" customFormat="1" ht="24.6" customHeight="1">
      <c r="A47" s="241">
        <v>6</v>
      </c>
      <c r="B47" s="361"/>
      <c r="C47" s="356" t="s">
        <v>2954</v>
      </c>
      <c r="D47" s="356" t="s">
        <v>7409</v>
      </c>
      <c r="E47" s="356" t="s">
        <v>7410</v>
      </c>
      <c r="F47" s="356" t="s">
        <v>2954</v>
      </c>
      <c r="G47" s="399"/>
      <c r="H47" s="362"/>
      <c r="I47" s="356" t="s">
        <v>2962</v>
      </c>
      <c r="J47" s="356"/>
      <c r="K47" s="356"/>
      <c r="L47" s="358">
        <v>120016</v>
      </c>
      <c r="M47" s="358">
        <v>12313.27</v>
      </c>
      <c r="N47" s="358">
        <v>84512.05</v>
      </c>
      <c r="O47" s="356" t="s">
        <v>201</v>
      </c>
      <c r="P47" s="356">
        <v>400</v>
      </c>
      <c r="Q47" s="356">
        <v>1.2</v>
      </c>
      <c r="R47" s="356">
        <v>8</v>
      </c>
      <c r="S47" s="356">
        <v>3840</v>
      </c>
      <c r="T47" s="356" t="s">
        <v>201</v>
      </c>
      <c r="U47" s="358">
        <v>70</v>
      </c>
      <c r="V47" s="358">
        <v>105</v>
      </c>
      <c r="W47" s="359" t="s">
        <v>7411</v>
      </c>
      <c r="X47" s="359">
        <v>800</v>
      </c>
      <c r="Y47" s="356" t="s">
        <v>233</v>
      </c>
      <c r="Z47" s="356" t="s">
        <v>587</v>
      </c>
      <c r="AA47" s="356">
        <v>2012</v>
      </c>
      <c r="AB47" s="356"/>
      <c r="AC47" s="356"/>
      <c r="AD47" s="356"/>
      <c r="AE47" s="356"/>
      <c r="AF47" s="356"/>
      <c r="AG47" s="356"/>
      <c r="AH47" s="359"/>
      <c r="AI47" s="356"/>
      <c r="AJ47" s="356"/>
      <c r="AK47" s="356"/>
      <c r="AL47" s="356"/>
      <c r="AM47" s="356"/>
      <c r="AN47" s="356"/>
      <c r="AO47" s="356"/>
      <c r="AP47" s="356"/>
      <c r="AQ47" s="356"/>
      <c r="AR47" s="356"/>
      <c r="AS47" s="356"/>
      <c r="AT47" s="356"/>
      <c r="AU47" s="399"/>
      <c r="AV47" s="356"/>
      <c r="AW47" s="356"/>
      <c r="AX47" s="356"/>
      <c r="AY47" s="356"/>
      <c r="AZ47" s="356"/>
      <c r="BA47" s="356"/>
      <c r="BB47" s="356"/>
      <c r="BC47" s="356"/>
      <c r="BD47" s="356"/>
      <c r="BE47" s="356"/>
      <c r="BF47" s="356"/>
      <c r="BG47" s="356"/>
      <c r="BH47" s="356"/>
      <c r="BI47" s="356"/>
      <c r="BJ47" s="356"/>
      <c r="BK47" s="356" t="s">
        <v>7412</v>
      </c>
    </row>
    <row r="48" spans="1:63" s="240" customFormat="1" ht="24.6" customHeight="1">
      <c r="A48" s="241">
        <v>7</v>
      </c>
      <c r="B48" s="361"/>
      <c r="C48" s="356" t="s">
        <v>7413</v>
      </c>
      <c r="D48" s="356" t="s">
        <v>7414</v>
      </c>
      <c r="E48" s="356" t="s">
        <v>7415</v>
      </c>
      <c r="F48" s="356" t="s">
        <v>7413</v>
      </c>
      <c r="G48" s="356"/>
      <c r="H48" s="362"/>
      <c r="I48" s="356" t="s">
        <v>7416</v>
      </c>
      <c r="J48" s="356"/>
      <c r="K48" s="356"/>
      <c r="L48" s="358">
        <v>168437</v>
      </c>
      <c r="M48" s="358">
        <v>22223</v>
      </c>
      <c r="N48" s="358">
        <v>53692</v>
      </c>
      <c r="O48" s="356" t="s">
        <v>201</v>
      </c>
      <c r="P48" s="356">
        <v>400</v>
      </c>
      <c r="Q48" s="356">
        <v>1.2</v>
      </c>
      <c r="R48" s="356">
        <v>8</v>
      </c>
      <c r="S48" s="356">
        <v>3840</v>
      </c>
      <c r="T48" s="356" t="s">
        <v>202</v>
      </c>
      <c r="U48" s="358">
        <v>68</v>
      </c>
      <c r="V48" s="358">
        <v>105</v>
      </c>
      <c r="W48" s="389">
        <v>35008</v>
      </c>
      <c r="X48" s="358">
        <v>35008</v>
      </c>
      <c r="Y48" s="358" t="s">
        <v>586</v>
      </c>
      <c r="Z48" s="358" t="s">
        <v>587</v>
      </c>
      <c r="AA48" s="358">
        <v>2006</v>
      </c>
      <c r="AB48" s="358"/>
      <c r="AC48" s="358"/>
      <c r="AD48" s="358"/>
      <c r="AE48" s="358"/>
      <c r="AF48" s="358"/>
      <c r="AG48" s="358"/>
      <c r="AH48" s="358">
        <v>105967</v>
      </c>
      <c r="AI48" s="356"/>
      <c r="AJ48" s="356"/>
      <c r="AK48" s="356"/>
      <c r="AL48" s="356"/>
      <c r="AM48" s="356"/>
      <c r="AN48" s="356"/>
      <c r="AO48" s="356"/>
      <c r="AP48" s="356"/>
      <c r="AQ48" s="356"/>
      <c r="AR48" s="356"/>
      <c r="AS48" s="356"/>
      <c r="AT48" s="364"/>
      <c r="AU48" s="356"/>
      <c r="AV48" s="356"/>
      <c r="AW48" s="356"/>
      <c r="AX48" s="356"/>
      <c r="AY48" s="356"/>
      <c r="AZ48" s="356"/>
      <c r="BA48" s="356"/>
      <c r="BB48" s="356"/>
      <c r="BC48" s="356"/>
      <c r="BD48" s="356"/>
      <c r="BE48" s="356"/>
      <c r="BF48" s="356"/>
      <c r="BG48" s="356"/>
      <c r="BH48" s="356"/>
      <c r="BI48" s="356"/>
      <c r="BJ48" s="356"/>
      <c r="BK48" s="356" t="s">
        <v>7417</v>
      </c>
    </row>
    <row r="49" spans="1:64" s="240" customFormat="1" ht="24.6" customHeight="1">
      <c r="A49" s="241"/>
      <c r="B49" s="361"/>
      <c r="C49" s="356" t="s">
        <v>7418</v>
      </c>
      <c r="D49" s="356" t="s">
        <v>7419</v>
      </c>
      <c r="E49" s="356" t="s">
        <v>7420</v>
      </c>
      <c r="F49" s="356" t="s">
        <v>7418</v>
      </c>
      <c r="G49" s="356" t="s">
        <v>7421</v>
      </c>
      <c r="H49" s="362" t="s">
        <v>7422</v>
      </c>
      <c r="I49" s="356" t="s">
        <v>401</v>
      </c>
      <c r="J49" s="356">
        <v>29</v>
      </c>
      <c r="K49" s="356" t="s">
        <v>7423</v>
      </c>
      <c r="L49" s="358">
        <v>80773</v>
      </c>
      <c r="M49" s="358">
        <v>19040</v>
      </c>
      <c r="N49" s="358">
        <v>32580</v>
      </c>
      <c r="O49" s="356" t="s">
        <v>201</v>
      </c>
      <c r="P49" s="356">
        <v>400</v>
      </c>
      <c r="Q49" s="356">
        <v>1.25</v>
      </c>
      <c r="R49" s="356">
        <v>8</v>
      </c>
      <c r="S49" s="356">
        <v>19040</v>
      </c>
      <c r="T49" s="356" t="s">
        <v>202</v>
      </c>
      <c r="U49" s="358">
        <v>75</v>
      </c>
      <c r="V49" s="358">
        <v>105</v>
      </c>
      <c r="W49" s="359">
        <v>17143</v>
      </c>
      <c r="X49" s="359">
        <v>25000</v>
      </c>
      <c r="Y49" s="356" t="s">
        <v>586</v>
      </c>
      <c r="Z49" s="356" t="s">
        <v>587</v>
      </c>
      <c r="AA49" s="356">
        <v>1986</v>
      </c>
      <c r="AB49" s="356">
        <v>2510</v>
      </c>
      <c r="AC49" s="356">
        <v>3346</v>
      </c>
      <c r="AD49" s="356">
        <v>2510</v>
      </c>
      <c r="AE49" s="356"/>
      <c r="AF49" s="356"/>
      <c r="AG49" s="356"/>
      <c r="AH49" s="359">
        <v>11105</v>
      </c>
      <c r="AI49" s="356"/>
      <c r="AJ49" s="356"/>
      <c r="AK49" s="356" t="s">
        <v>7424</v>
      </c>
      <c r="AL49" s="356">
        <v>1267</v>
      </c>
      <c r="AM49" s="356">
        <v>4</v>
      </c>
      <c r="AN49" s="356" t="s">
        <v>1312</v>
      </c>
      <c r="AO49" s="356">
        <v>1299</v>
      </c>
      <c r="AP49" s="356"/>
      <c r="AQ49" s="356"/>
      <c r="AR49" s="356"/>
      <c r="AS49" s="356"/>
      <c r="AT49" s="364"/>
      <c r="AU49" s="356"/>
      <c r="AV49" s="356"/>
      <c r="AW49" s="356"/>
      <c r="AX49" s="356"/>
      <c r="AY49" s="356"/>
      <c r="AZ49" s="356"/>
      <c r="BA49" s="356"/>
      <c r="BB49" s="356"/>
      <c r="BC49" s="356"/>
      <c r="BD49" s="356"/>
      <c r="BE49" s="356"/>
      <c r="BF49" s="356"/>
      <c r="BG49" s="356"/>
      <c r="BH49" s="356"/>
      <c r="BI49" s="356"/>
      <c r="BJ49" s="356"/>
      <c r="BK49" s="356"/>
    </row>
    <row r="50" spans="1:64" s="240" customFormat="1" ht="24.6" customHeight="1">
      <c r="A50" s="241"/>
      <c r="B50" s="361"/>
      <c r="C50" s="356" t="s">
        <v>437</v>
      </c>
      <c r="D50" s="356" t="s">
        <v>7425</v>
      </c>
      <c r="E50" s="356" t="s">
        <v>7426</v>
      </c>
      <c r="F50" s="356" t="s">
        <v>437</v>
      </c>
      <c r="G50" s="356" t="s">
        <v>7427</v>
      </c>
      <c r="H50" s="362"/>
      <c r="I50" s="356" t="s">
        <v>7428</v>
      </c>
      <c r="J50" s="356">
        <v>5</v>
      </c>
      <c r="K50" s="356" t="s">
        <v>7429</v>
      </c>
      <c r="L50" s="358">
        <v>22911</v>
      </c>
      <c r="M50" s="358">
        <v>528</v>
      </c>
      <c r="N50" s="358">
        <v>576</v>
      </c>
      <c r="O50" s="356" t="s">
        <v>7395</v>
      </c>
      <c r="P50" s="356">
        <v>400</v>
      </c>
      <c r="Q50" s="356">
        <v>1.2</v>
      </c>
      <c r="R50" s="356">
        <v>8</v>
      </c>
      <c r="S50" s="356">
        <v>3840</v>
      </c>
      <c r="T50" s="356" t="s">
        <v>382</v>
      </c>
      <c r="U50" s="358">
        <v>68</v>
      </c>
      <c r="V50" s="358">
        <v>105</v>
      </c>
      <c r="W50" s="359">
        <v>2901</v>
      </c>
      <c r="X50" s="359">
        <v>7000</v>
      </c>
      <c r="Y50" s="356" t="s">
        <v>7430</v>
      </c>
      <c r="Z50" s="356" t="s">
        <v>587</v>
      </c>
      <c r="AA50" s="356">
        <v>2003</v>
      </c>
      <c r="AB50" s="356">
        <v>108903</v>
      </c>
      <c r="AC50" s="356">
        <v>4500</v>
      </c>
      <c r="AD50" s="356">
        <v>994</v>
      </c>
      <c r="AE50" s="356"/>
      <c r="AF50" s="356"/>
      <c r="AG50" s="356"/>
      <c r="AH50" s="359">
        <v>20000</v>
      </c>
      <c r="AI50" s="356"/>
      <c r="AJ50" s="356"/>
      <c r="AK50" s="356">
        <v>0</v>
      </c>
      <c r="AL50" s="356">
        <v>0</v>
      </c>
      <c r="AM50" s="356">
        <v>4</v>
      </c>
      <c r="AN50" s="356" t="s">
        <v>7431</v>
      </c>
      <c r="AO50" s="356">
        <v>700</v>
      </c>
      <c r="AP50" s="356"/>
      <c r="AQ50" s="356" t="s">
        <v>956</v>
      </c>
      <c r="AR50" s="356">
        <v>4</v>
      </c>
      <c r="AS50" s="356">
        <v>3985</v>
      </c>
      <c r="AT50" s="364" t="s">
        <v>7432</v>
      </c>
      <c r="AU50" s="356" t="s">
        <v>437</v>
      </c>
      <c r="AV50" s="356"/>
      <c r="AW50" s="356"/>
      <c r="AX50" s="356"/>
      <c r="AY50" s="356"/>
      <c r="AZ50" s="356"/>
      <c r="BA50" s="356"/>
      <c r="BB50" s="356"/>
      <c r="BC50" s="356"/>
      <c r="BD50" s="356"/>
      <c r="BE50" s="356"/>
      <c r="BF50" s="356"/>
      <c r="BG50" s="356"/>
      <c r="BH50" s="356"/>
      <c r="BI50" s="356"/>
      <c r="BJ50" s="356"/>
      <c r="BK50" s="356"/>
    </row>
    <row r="51" spans="1:64" s="240" customFormat="1" ht="24.6" customHeight="1">
      <c r="A51" s="241">
        <v>8</v>
      </c>
      <c r="B51" s="361"/>
      <c r="C51" s="356" t="s">
        <v>2271</v>
      </c>
      <c r="D51" s="356" t="s">
        <v>7433</v>
      </c>
      <c r="E51" s="356" t="s">
        <v>7434</v>
      </c>
      <c r="F51" s="356" t="s">
        <v>2271</v>
      </c>
      <c r="G51" s="356" t="s">
        <v>7435</v>
      </c>
      <c r="H51" s="362" t="s">
        <v>7436</v>
      </c>
      <c r="I51" s="356" t="s">
        <v>7437</v>
      </c>
      <c r="J51" s="356">
        <v>12</v>
      </c>
      <c r="K51" s="356"/>
      <c r="L51" s="358">
        <v>116475</v>
      </c>
      <c r="M51" s="358">
        <v>32214</v>
      </c>
      <c r="N51" s="358">
        <v>31125</v>
      </c>
      <c r="O51" s="356" t="s">
        <v>201</v>
      </c>
      <c r="P51" s="356">
        <v>400</v>
      </c>
      <c r="Q51" s="356">
        <v>1.2</v>
      </c>
      <c r="R51" s="356">
        <v>8</v>
      </c>
      <c r="S51" s="356">
        <v>3200</v>
      </c>
      <c r="T51" s="356" t="s">
        <v>202</v>
      </c>
      <c r="U51" s="358">
        <v>71</v>
      </c>
      <c r="V51" s="358">
        <v>105</v>
      </c>
      <c r="W51" s="359">
        <v>28001</v>
      </c>
      <c r="X51" s="359">
        <v>30000</v>
      </c>
      <c r="Y51" s="356" t="s">
        <v>586</v>
      </c>
      <c r="Z51" s="356" t="s">
        <v>7438</v>
      </c>
      <c r="AA51" s="356">
        <v>2002</v>
      </c>
      <c r="AB51" s="356">
        <v>49000</v>
      </c>
      <c r="AC51" s="356">
        <v>22406</v>
      </c>
      <c r="AD51" s="356">
        <v>3994</v>
      </c>
      <c r="AE51" s="356"/>
      <c r="AF51" s="356">
        <v>2000</v>
      </c>
      <c r="AG51" s="356"/>
      <c r="AH51" s="359">
        <v>77400</v>
      </c>
      <c r="AI51" s="356"/>
      <c r="AJ51" s="356"/>
      <c r="AK51" s="356" t="s">
        <v>7439</v>
      </c>
      <c r="AL51" s="356">
        <v>800000000</v>
      </c>
      <c r="AM51" s="356">
        <v>4</v>
      </c>
      <c r="AN51" s="356" t="s">
        <v>7440</v>
      </c>
      <c r="AO51" s="356"/>
      <c r="AP51" s="356"/>
      <c r="AQ51" s="356"/>
      <c r="AR51" s="356"/>
      <c r="AS51" s="356"/>
      <c r="AT51" s="364"/>
      <c r="AU51" s="356"/>
      <c r="AV51" s="356"/>
      <c r="AW51" s="356"/>
      <c r="AX51" s="356"/>
      <c r="AY51" s="356"/>
      <c r="AZ51" s="356"/>
      <c r="BA51" s="356"/>
      <c r="BB51" s="356"/>
      <c r="BC51" s="356"/>
      <c r="BD51" s="356"/>
      <c r="BE51" s="356"/>
      <c r="BF51" s="356"/>
      <c r="BG51" s="356"/>
      <c r="BH51" s="356"/>
      <c r="BI51" s="356"/>
      <c r="BJ51" s="356"/>
      <c r="BK51" s="356" t="s">
        <v>7441</v>
      </c>
    </row>
    <row r="52" spans="1:64" s="240" customFormat="1" ht="24.6" customHeight="1">
      <c r="A52" s="241">
        <v>9</v>
      </c>
      <c r="B52" s="361"/>
      <c r="C52" s="356" t="s">
        <v>7442</v>
      </c>
      <c r="D52" s="356" t="s">
        <v>7443</v>
      </c>
      <c r="E52" s="356" t="s">
        <v>7444</v>
      </c>
      <c r="F52" s="356" t="s">
        <v>7442</v>
      </c>
      <c r="G52" s="356" t="s">
        <v>7445</v>
      </c>
      <c r="H52" s="362" t="s">
        <v>7446</v>
      </c>
      <c r="I52" s="356" t="s">
        <v>7447</v>
      </c>
      <c r="J52" s="356">
        <v>8</v>
      </c>
      <c r="K52" s="356"/>
      <c r="L52" s="358">
        <v>93232</v>
      </c>
      <c r="M52" s="358">
        <v>3465</v>
      </c>
      <c r="N52" s="358">
        <v>3465</v>
      </c>
      <c r="O52" s="356" t="s">
        <v>201</v>
      </c>
      <c r="P52" s="356">
        <v>400</v>
      </c>
      <c r="Q52" s="356">
        <v>1.2</v>
      </c>
      <c r="R52" s="356">
        <v>8</v>
      </c>
      <c r="S52" s="356"/>
      <c r="T52" s="356" t="s">
        <v>202</v>
      </c>
      <c r="U52" s="358">
        <v>68</v>
      </c>
      <c r="V52" s="358">
        <v>105</v>
      </c>
      <c r="W52" s="359">
        <v>12738</v>
      </c>
      <c r="X52" s="359">
        <v>15000</v>
      </c>
      <c r="Y52" s="356" t="s">
        <v>586</v>
      </c>
      <c r="Z52" s="356" t="s">
        <v>587</v>
      </c>
      <c r="AA52" s="356">
        <v>1987</v>
      </c>
      <c r="AB52" s="356"/>
      <c r="AC52" s="356">
        <v>1733</v>
      </c>
      <c r="AD52" s="356">
        <v>1300</v>
      </c>
      <c r="AE52" s="356"/>
      <c r="AF52" s="356"/>
      <c r="AG52" s="356">
        <v>3033</v>
      </c>
      <c r="AH52" s="359">
        <v>2928</v>
      </c>
      <c r="AI52" s="356"/>
      <c r="AJ52" s="356"/>
      <c r="AK52" s="356"/>
      <c r="AL52" s="356"/>
      <c r="AM52" s="356"/>
      <c r="AN52" s="356"/>
      <c r="AO52" s="356"/>
      <c r="AP52" s="356"/>
      <c r="AQ52" s="356"/>
      <c r="AR52" s="356"/>
      <c r="AS52" s="356"/>
      <c r="AT52" s="364"/>
      <c r="AU52" s="356"/>
      <c r="AV52" s="356"/>
      <c r="AW52" s="356"/>
      <c r="AX52" s="356"/>
      <c r="AY52" s="356"/>
      <c r="AZ52" s="356"/>
      <c r="BA52" s="356"/>
      <c r="BB52" s="356"/>
      <c r="BC52" s="356"/>
      <c r="BD52" s="356"/>
      <c r="BE52" s="356"/>
      <c r="BF52" s="356"/>
      <c r="BG52" s="356"/>
      <c r="BH52" s="356"/>
      <c r="BI52" s="356"/>
      <c r="BJ52" s="356"/>
      <c r="BK52" s="356"/>
    </row>
    <row r="53" spans="1:64" s="240" customFormat="1" ht="24.6" customHeight="1">
      <c r="A53" s="241">
        <v>10</v>
      </c>
      <c r="B53" s="361"/>
      <c r="C53" s="356" t="s">
        <v>7442</v>
      </c>
      <c r="D53" s="356" t="s">
        <v>7448</v>
      </c>
      <c r="E53" s="356" t="s">
        <v>7449</v>
      </c>
      <c r="F53" s="356" t="s">
        <v>7442</v>
      </c>
      <c r="G53" s="356" t="s">
        <v>7445</v>
      </c>
      <c r="H53" s="362" t="s">
        <v>7446</v>
      </c>
      <c r="I53" s="356" t="s">
        <v>7447</v>
      </c>
      <c r="J53" s="356">
        <v>8</v>
      </c>
      <c r="K53" s="356"/>
      <c r="L53" s="358">
        <v>99372</v>
      </c>
      <c r="M53" s="358">
        <v>1659</v>
      </c>
      <c r="N53" s="358">
        <v>1659</v>
      </c>
      <c r="O53" s="356" t="s">
        <v>406</v>
      </c>
      <c r="P53" s="356">
        <v>400</v>
      </c>
      <c r="Q53" s="356">
        <v>1.2</v>
      </c>
      <c r="R53" s="356">
        <v>8</v>
      </c>
      <c r="S53" s="356"/>
      <c r="T53" s="356" t="s">
        <v>202</v>
      </c>
      <c r="U53" s="358">
        <v>68</v>
      </c>
      <c r="V53" s="358">
        <v>105</v>
      </c>
      <c r="W53" s="359">
        <v>10000</v>
      </c>
      <c r="X53" s="359">
        <v>12000</v>
      </c>
      <c r="Y53" s="356" t="s">
        <v>586</v>
      </c>
      <c r="Z53" s="356" t="s">
        <v>587</v>
      </c>
      <c r="AA53" s="356">
        <v>1994</v>
      </c>
      <c r="AB53" s="356"/>
      <c r="AC53" s="356">
        <v>4164</v>
      </c>
      <c r="AD53" s="356">
        <v>480</v>
      </c>
      <c r="AE53" s="356"/>
      <c r="AF53" s="356"/>
      <c r="AG53" s="356">
        <v>4644</v>
      </c>
      <c r="AH53" s="359">
        <v>4664</v>
      </c>
      <c r="AI53" s="356"/>
      <c r="AJ53" s="356"/>
      <c r="AK53" s="356"/>
      <c r="AL53" s="356"/>
      <c r="AM53" s="356"/>
      <c r="AN53" s="356"/>
      <c r="AO53" s="356"/>
      <c r="AP53" s="356"/>
      <c r="AQ53" s="356"/>
      <c r="AR53" s="356"/>
      <c r="AS53" s="356"/>
      <c r="AT53" s="356"/>
      <c r="AU53" s="356"/>
      <c r="AV53" s="356"/>
      <c r="AW53" s="356"/>
      <c r="AX53" s="356"/>
      <c r="AY53" s="356"/>
      <c r="AZ53" s="356"/>
      <c r="BA53" s="356"/>
      <c r="BB53" s="356"/>
      <c r="BC53" s="356"/>
      <c r="BD53" s="356"/>
      <c r="BE53" s="356"/>
      <c r="BF53" s="356"/>
      <c r="BG53" s="356"/>
      <c r="BH53" s="356"/>
      <c r="BI53" s="356"/>
      <c r="BJ53" s="356"/>
      <c r="BK53" s="356"/>
    </row>
    <row r="54" spans="1:64" s="240" customFormat="1" ht="24.6" customHeight="1">
      <c r="A54" s="241">
        <v>11</v>
      </c>
      <c r="B54" s="361"/>
      <c r="C54" s="380" t="s">
        <v>7450</v>
      </c>
      <c r="D54" s="380" t="s">
        <v>7451</v>
      </c>
      <c r="E54" s="380" t="s">
        <v>7452</v>
      </c>
      <c r="F54" s="380" t="s">
        <v>7450</v>
      </c>
      <c r="G54" s="380" t="s">
        <v>7453</v>
      </c>
      <c r="H54" s="386" t="s">
        <v>7454</v>
      </c>
      <c r="I54" s="380" t="s">
        <v>7450</v>
      </c>
      <c r="J54" s="380">
        <v>4</v>
      </c>
      <c r="K54" s="380" t="s">
        <v>7455</v>
      </c>
      <c r="L54" s="358">
        <v>15600</v>
      </c>
      <c r="M54" s="358">
        <v>558.22</v>
      </c>
      <c r="N54" s="358">
        <v>516.12</v>
      </c>
      <c r="O54" s="356" t="s">
        <v>201</v>
      </c>
      <c r="P54" s="356">
        <v>400</v>
      </c>
      <c r="Q54" s="387">
        <v>1.2</v>
      </c>
      <c r="R54" s="356">
        <v>6</v>
      </c>
      <c r="S54" s="380" t="s">
        <v>7456</v>
      </c>
      <c r="T54" s="356" t="s">
        <v>7457</v>
      </c>
      <c r="U54" s="358">
        <v>68</v>
      </c>
      <c r="V54" s="358">
        <v>105</v>
      </c>
      <c r="W54" s="359">
        <v>1000</v>
      </c>
      <c r="X54" s="359">
        <v>1000</v>
      </c>
      <c r="Y54" s="380" t="s">
        <v>586</v>
      </c>
      <c r="Z54" s="380" t="s">
        <v>587</v>
      </c>
      <c r="AA54" s="356">
        <v>2007</v>
      </c>
      <c r="AB54" s="380">
        <v>907800000</v>
      </c>
      <c r="AC54" s="380">
        <v>106800000</v>
      </c>
      <c r="AD54" s="380">
        <v>320400000</v>
      </c>
      <c r="AE54" s="380"/>
      <c r="AF54" s="380"/>
      <c r="AG54" s="380"/>
      <c r="AH54" s="359">
        <v>2554</v>
      </c>
      <c r="AI54" s="356"/>
      <c r="AJ54" s="356"/>
      <c r="AK54" s="380"/>
      <c r="AL54" s="380"/>
      <c r="AM54" s="380"/>
      <c r="AN54" s="380"/>
      <c r="AO54" s="380"/>
      <c r="AP54" s="380"/>
      <c r="AQ54" s="380" t="s">
        <v>7458</v>
      </c>
      <c r="AR54" s="380">
        <v>1</v>
      </c>
      <c r="AS54" s="380" t="s">
        <v>7459</v>
      </c>
      <c r="AT54" s="380" t="s">
        <v>201</v>
      </c>
      <c r="AU54" s="380" t="s">
        <v>7460</v>
      </c>
      <c r="AV54" s="380"/>
      <c r="AW54" s="380"/>
      <c r="AX54" s="380"/>
      <c r="AY54" s="380"/>
      <c r="AZ54" s="380"/>
      <c r="BA54" s="380"/>
      <c r="BB54" s="380"/>
      <c r="BC54" s="380"/>
      <c r="BD54" s="380"/>
      <c r="BE54" s="380"/>
      <c r="BF54" s="380"/>
      <c r="BG54" s="356"/>
      <c r="BH54" s="356"/>
      <c r="BI54" s="356"/>
      <c r="BJ54" s="356"/>
      <c r="BK54" s="356"/>
    </row>
    <row r="55" spans="1:64" s="240" customFormat="1" ht="24.6" customHeight="1">
      <c r="A55" s="241"/>
      <c r="B55" s="379"/>
      <c r="C55" s="380" t="s">
        <v>7450</v>
      </c>
      <c r="D55" s="380"/>
      <c r="E55" s="380" t="s">
        <v>7461</v>
      </c>
      <c r="F55" s="380" t="s">
        <v>7450</v>
      </c>
      <c r="G55" s="380"/>
      <c r="H55" s="386"/>
      <c r="I55" s="380" t="s">
        <v>7450</v>
      </c>
      <c r="J55" s="380"/>
      <c r="K55" s="380"/>
      <c r="L55" s="358">
        <v>11581</v>
      </c>
      <c r="M55" s="358" t="s">
        <v>499</v>
      </c>
      <c r="N55" s="358" t="s">
        <v>499</v>
      </c>
      <c r="O55" s="356" t="s">
        <v>201</v>
      </c>
      <c r="P55" s="356">
        <v>400</v>
      </c>
      <c r="Q55" s="387"/>
      <c r="R55" s="356">
        <v>4</v>
      </c>
      <c r="S55" s="380"/>
      <c r="T55" s="356" t="s">
        <v>382</v>
      </c>
      <c r="U55" s="358">
        <v>60</v>
      </c>
      <c r="V55" s="358">
        <v>100</v>
      </c>
      <c r="W55" s="359" t="s">
        <v>499</v>
      </c>
      <c r="X55" s="359" t="s">
        <v>499</v>
      </c>
      <c r="Y55" s="380"/>
      <c r="Z55" s="380"/>
      <c r="AA55" s="356">
        <v>2004</v>
      </c>
      <c r="AB55" s="380"/>
      <c r="AC55" s="380"/>
      <c r="AD55" s="380"/>
      <c r="AE55" s="380"/>
      <c r="AF55" s="380"/>
      <c r="AG55" s="380"/>
      <c r="AH55" s="359">
        <v>120</v>
      </c>
      <c r="AI55" s="356"/>
      <c r="AJ55" s="356"/>
      <c r="AK55" s="380"/>
      <c r="AL55" s="380"/>
      <c r="AM55" s="380"/>
      <c r="AN55" s="380"/>
      <c r="AO55" s="380"/>
      <c r="AP55" s="380"/>
      <c r="AQ55" s="380"/>
      <c r="AR55" s="380"/>
      <c r="AS55" s="380"/>
      <c r="AT55" s="380"/>
      <c r="AU55" s="380"/>
      <c r="AV55" s="380"/>
      <c r="AW55" s="380"/>
      <c r="AX55" s="380"/>
      <c r="AY55" s="380"/>
      <c r="AZ55" s="380"/>
      <c r="BA55" s="380"/>
      <c r="BB55" s="380"/>
      <c r="BC55" s="380"/>
      <c r="BD55" s="380"/>
      <c r="BE55" s="380"/>
      <c r="BF55" s="380"/>
      <c r="BG55" s="356"/>
      <c r="BH55" s="356"/>
      <c r="BI55" s="356"/>
      <c r="BJ55" s="356"/>
      <c r="BK55" s="375"/>
    </row>
    <row r="56" spans="1:64" s="240" customFormat="1" ht="24.6" customHeight="1">
      <c r="A56" s="241">
        <v>12</v>
      </c>
      <c r="B56" s="379"/>
      <c r="C56" s="356" t="s">
        <v>7462</v>
      </c>
      <c r="D56" s="356" t="s">
        <v>7463</v>
      </c>
      <c r="E56" s="356" t="s">
        <v>7464</v>
      </c>
      <c r="F56" s="356" t="s">
        <v>7462</v>
      </c>
      <c r="G56" s="356"/>
      <c r="H56" s="362"/>
      <c r="I56" s="356" t="s">
        <v>7465</v>
      </c>
      <c r="J56" s="358">
        <v>285097</v>
      </c>
      <c r="K56" s="356"/>
      <c r="L56" s="358">
        <v>285097</v>
      </c>
      <c r="M56" s="358">
        <v>54020.59</v>
      </c>
      <c r="N56" s="358">
        <v>65076.55</v>
      </c>
      <c r="O56" s="356" t="s">
        <v>959</v>
      </c>
      <c r="P56" s="356">
        <v>400</v>
      </c>
      <c r="Q56" s="356">
        <v>8</v>
      </c>
      <c r="R56" s="356">
        <v>8</v>
      </c>
      <c r="S56" s="356"/>
      <c r="T56" s="356" t="s">
        <v>202</v>
      </c>
      <c r="U56" s="358">
        <v>68</v>
      </c>
      <c r="V56" s="358">
        <v>105</v>
      </c>
      <c r="W56" s="359">
        <v>35270</v>
      </c>
      <c r="X56" s="359">
        <v>35270</v>
      </c>
      <c r="Y56" s="356"/>
      <c r="Z56" s="356"/>
      <c r="AA56" s="356">
        <v>2011</v>
      </c>
      <c r="AB56" s="356"/>
      <c r="AC56" s="356"/>
      <c r="AD56" s="356"/>
      <c r="AE56" s="356"/>
      <c r="AF56" s="356"/>
      <c r="AG56" s="356"/>
      <c r="AH56" s="359">
        <v>169359</v>
      </c>
      <c r="AI56" s="356"/>
      <c r="AJ56" s="356"/>
      <c r="AK56" s="356"/>
      <c r="AL56" s="356"/>
      <c r="AM56" s="356"/>
      <c r="AN56" s="356"/>
      <c r="AO56" s="356"/>
      <c r="AP56" s="356"/>
      <c r="AQ56" s="356"/>
      <c r="AR56" s="356"/>
      <c r="AS56" s="356"/>
      <c r="AT56" s="364"/>
      <c r="AU56" s="356"/>
      <c r="AV56" s="356"/>
      <c r="AW56" s="356"/>
      <c r="AX56" s="356"/>
      <c r="AY56" s="356"/>
      <c r="AZ56" s="356"/>
      <c r="BA56" s="356"/>
      <c r="BB56" s="356"/>
      <c r="BC56" s="356"/>
      <c r="BD56" s="356"/>
      <c r="BE56" s="356"/>
      <c r="BF56" s="356"/>
      <c r="BG56" s="356"/>
      <c r="BH56" s="356"/>
      <c r="BI56" s="356"/>
      <c r="BJ56" s="356"/>
      <c r="BK56" s="356"/>
      <c r="BL56" s="239"/>
    </row>
    <row r="57" spans="1:64" s="240" customFormat="1" ht="24.6" customHeight="1">
      <c r="A57" s="241">
        <v>13</v>
      </c>
      <c r="B57" s="361"/>
      <c r="C57" s="356" t="s">
        <v>7462</v>
      </c>
      <c r="D57" s="356" t="s">
        <v>7466</v>
      </c>
      <c r="E57" s="356" t="s">
        <v>7467</v>
      </c>
      <c r="F57" s="356" t="s">
        <v>7462</v>
      </c>
      <c r="G57" s="356"/>
      <c r="H57" s="362"/>
      <c r="I57" s="356" t="s">
        <v>7465</v>
      </c>
      <c r="J57" s="358">
        <v>14350</v>
      </c>
      <c r="K57" s="356"/>
      <c r="L57" s="358">
        <v>14350</v>
      </c>
      <c r="M57" s="358"/>
      <c r="N57" s="358"/>
      <c r="O57" s="356" t="s">
        <v>959</v>
      </c>
      <c r="P57" s="356">
        <v>400</v>
      </c>
      <c r="Q57" s="356">
        <v>8</v>
      </c>
      <c r="R57" s="356">
        <v>8</v>
      </c>
      <c r="S57" s="356"/>
      <c r="T57" s="356" t="s">
        <v>382</v>
      </c>
      <c r="U57" s="358">
        <v>68</v>
      </c>
      <c r="V57" s="358">
        <v>105</v>
      </c>
      <c r="W57" s="359"/>
      <c r="X57" s="359"/>
      <c r="Y57" s="356"/>
      <c r="Z57" s="356"/>
      <c r="AA57" s="356">
        <v>2009</v>
      </c>
      <c r="AB57" s="356"/>
      <c r="AC57" s="356"/>
      <c r="AD57" s="356"/>
      <c r="AE57" s="356"/>
      <c r="AF57" s="356"/>
      <c r="AG57" s="356"/>
      <c r="AH57" s="359"/>
      <c r="AI57" s="356"/>
      <c r="AJ57" s="356"/>
      <c r="AK57" s="356"/>
      <c r="AL57" s="356"/>
      <c r="AM57" s="356"/>
      <c r="AN57" s="356"/>
      <c r="AO57" s="356"/>
      <c r="AP57" s="356"/>
      <c r="AQ57" s="356"/>
      <c r="AR57" s="356"/>
      <c r="AS57" s="356"/>
      <c r="AT57" s="364"/>
      <c r="AU57" s="356"/>
      <c r="AV57" s="356"/>
      <c r="AW57" s="356"/>
      <c r="AX57" s="356"/>
      <c r="AY57" s="356"/>
      <c r="AZ57" s="356"/>
      <c r="BA57" s="356"/>
      <c r="BB57" s="356"/>
      <c r="BC57" s="356"/>
      <c r="BD57" s="356"/>
      <c r="BE57" s="356"/>
      <c r="BF57" s="356"/>
      <c r="BG57" s="356"/>
      <c r="BH57" s="356"/>
      <c r="BI57" s="356"/>
      <c r="BJ57" s="356"/>
      <c r="BK57" s="356"/>
    </row>
    <row r="58" spans="1:64" s="240" customFormat="1" ht="24.6" customHeight="1">
      <c r="A58" s="241">
        <v>14</v>
      </c>
      <c r="B58" s="361"/>
      <c r="C58" s="356" t="s">
        <v>7462</v>
      </c>
      <c r="D58" s="356" t="s">
        <v>7468</v>
      </c>
      <c r="E58" s="356" t="s">
        <v>7469</v>
      </c>
      <c r="F58" s="356" t="s">
        <v>7462</v>
      </c>
      <c r="G58" s="356"/>
      <c r="H58" s="362"/>
      <c r="I58" s="356" t="s">
        <v>7465</v>
      </c>
      <c r="J58" s="358">
        <v>8400</v>
      </c>
      <c r="K58" s="356"/>
      <c r="L58" s="358">
        <v>8400</v>
      </c>
      <c r="M58" s="358"/>
      <c r="N58" s="358"/>
      <c r="O58" s="356"/>
      <c r="P58" s="356">
        <v>300</v>
      </c>
      <c r="Q58" s="356">
        <v>6</v>
      </c>
      <c r="R58" s="356">
        <v>6</v>
      </c>
      <c r="S58" s="356"/>
      <c r="T58" s="356" t="s">
        <v>382</v>
      </c>
      <c r="U58" s="358">
        <v>55</v>
      </c>
      <c r="V58" s="358">
        <v>90</v>
      </c>
      <c r="W58" s="359"/>
      <c r="X58" s="359"/>
      <c r="Y58" s="356"/>
      <c r="Z58" s="356"/>
      <c r="AA58" s="356">
        <v>2008</v>
      </c>
      <c r="AB58" s="356"/>
      <c r="AC58" s="356"/>
      <c r="AD58" s="356"/>
      <c r="AE58" s="356"/>
      <c r="AF58" s="356"/>
      <c r="AG58" s="356"/>
      <c r="AH58" s="359"/>
      <c r="AI58" s="356"/>
      <c r="AJ58" s="356"/>
      <c r="AK58" s="356"/>
      <c r="AL58" s="356"/>
      <c r="AM58" s="356"/>
      <c r="AN58" s="356"/>
      <c r="AO58" s="356"/>
      <c r="AP58" s="356"/>
      <c r="AQ58" s="356"/>
      <c r="AR58" s="356"/>
      <c r="AS58" s="356"/>
      <c r="AT58" s="364"/>
      <c r="AU58" s="356"/>
      <c r="AV58" s="356"/>
      <c r="AW58" s="356"/>
      <c r="AX58" s="356"/>
      <c r="AY58" s="356"/>
      <c r="AZ58" s="356"/>
      <c r="BA58" s="356"/>
      <c r="BB58" s="356"/>
      <c r="BC58" s="356"/>
      <c r="BD58" s="356"/>
      <c r="BE58" s="356"/>
      <c r="BF58" s="356"/>
      <c r="BG58" s="356"/>
      <c r="BH58" s="356"/>
      <c r="BI58" s="356"/>
      <c r="BJ58" s="356"/>
      <c r="BK58" s="356"/>
    </row>
    <row r="59" spans="1:64" s="240" customFormat="1" ht="24.6" customHeight="1">
      <c r="A59" s="241">
        <v>15</v>
      </c>
      <c r="B59" s="361"/>
      <c r="C59" s="356" t="s">
        <v>7462</v>
      </c>
      <c r="D59" s="356" t="s">
        <v>7463</v>
      </c>
      <c r="E59" s="356" t="s">
        <v>7470</v>
      </c>
      <c r="F59" s="356" t="s">
        <v>7462</v>
      </c>
      <c r="G59" s="356"/>
      <c r="H59" s="362"/>
      <c r="I59" s="356" t="s">
        <v>7465</v>
      </c>
      <c r="J59" s="358"/>
      <c r="K59" s="356"/>
      <c r="L59" s="358"/>
      <c r="M59" s="358">
        <v>1499.92</v>
      </c>
      <c r="N59" s="358">
        <v>1712.57</v>
      </c>
      <c r="O59" s="356" t="s">
        <v>959</v>
      </c>
      <c r="P59" s="356">
        <v>400</v>
      </c>
      <c r="Q59" s="356">
        <v>8</v>
      </c>
      <c r="R59" s="356">
        <v>8</v>
      </c>
      <c r="S59" s="356"/>
      <c r="T59" s="356" t="s">
        <v>202</v>
      </c>
      <c r="U59" s="358">
        <v>68</v>
      </c>
      <c r="V59" s="358">
        <v>105</v>
      </c>
      <c r="W59" s="359">
        <v>2002</v>
      </c>
      <c r="X59" s="359">
        <v>2002</v>
      </c>
      <c r="Y59" s="356"/>
      <c r="Z59" s="356"/>
      <c r="AA59" s="356">
        <v>2011</v>
      </c>
      <c r="AB59" s="356"/>
      <c r="AC59" s="356"/>
      <c r="AD59" s="356"/>
      <c r="AE59" s="356"/>
      <c r="AF59" s="356"/>
      <c r="AG59" s="356"/>
      <c r="AH59" s="359"/>
      <c r="AI59" s="356"/>
      <c r="AJ59" s="356"/>
      <c r="AK59" s="356"/>
      <c r="AL59" s="356"/>
      <c r="AM59" s="356"/>
      <c r="AN59" s="356"/>
      <c r="AO59" s="356"/>
      <c r="AP59" s="356"/>
      <c r="AQ59" s="356"/>
      <c r="AR59" s="356"/>
      <c r="AS59" s="356"/>
      <c r="AT59" s="364"/>
      <c r="AU59" s="356"/>
      <c r="AV59" s="356"/>
      <c r="AW59" s="356"/>
      <c r="AX59" s="356"/>
      <c r="AY59" s="356"/>
      <c r="AZ59" s="356"/>
      <c r="BA59" s="356"/>
      <c r="BB59" s="356"/>
      <c r="BC59" s="356"/>
      <c r="BD59" s="356"/>
      <c r="BE59" s="356"/>
      <c r="BF59" s="356"/>
      <c r="BG59" s="356"/>
      <c r="BH59" s="356"/>
      <c r="BI59" s="356"/>
      <c r="BJ59" s="356"/>
      <c r="BK59" s="356" t="s">
        <v>7471</v>
      </c>
    </row>
    <row r="60" spans="1:64" s="240" customFormat="1" ht="24.6" customHeight="1">
      <c r="A60" s="241">
        <v>16</v>
      </c>
      <c r="B60" s="361"/>
      <c r="C60" s="356" t="s">
        <v>7472</v>
      </c>
      <c r="D60" s="356" t="s">
        <v>7473</v>
      </c>
      <c r="E60" s="356" t="s">
        <v>7474</v>
      </c>
      <c r="F60" s="356" t="s">
        <v>7472</v>
      </c>
      <c r="G60" s="356"/>
      <c r="H60" s="362"/>
      <c r="I60" s="356" t="s">
        <v>401</v>
      </c>
      <c r="J60" s="356"/>
      <c r="K60" s="356"/>
      <c r="L60" s="358">
        <v>34010</v>
      </c>
      <c r="M60" s="358"/>
      <c r="N60" s="358"/>
      <c r="O60" s="356" t="s">
        <v>7395</v>
      </c>
      <c r="P60" s="356">
        <v>400</v>
      </c>
      <c r="Q60" s="356"/>
      <c r="R60" s="356">
        <v>8</v>
      </c>
      <c r="S60" s="356"/>
      <c r="T60" s="356" t="s">
        <v>382</v>
      </c>
      <c r="U60" s="358">
        <v>68</v>
      </c>
      <c r="V60" s="358">
        <v>105</v>
      </c>
      <c r="W60" s="359">
        <v>1000</v>
      </c>
      <c r="X60" s="359">
        <v>1000</v>
      </c>
      <c r="Y60" s="356"/>
      <c r="Z60" s="356"/>
      <c r="AA60" s="356">
        <v>2010</v>
      </c>
      <c r="AB60" s="356"/>
      <c r="AC60" s="356"/>
      <c r="AD60" s="356"/>
      <c r="AE60" s="356"/>
      <c r="AF60" s="356"/>
      <c r="AG60" s="356"/>
      <c r="AH60" s="359">
        <v>5815</v>
      </c>
      <c r="AI60" s="356"/>
      <c r="AJ60" s="356"/>
      <c r="AK60" s="356"/>
      <c r="AL60" s="356"/>
      <c r="AM60" s="356"/>
      <c r="AN60" s="356"/>
      <c r="AO60" s="356"/>
      <c r="AP60" s="356"/>
      <c r="AQ60" s="356"/>
      <c r="AR60" s="356"/>
      <c r="AS60" s="356"/>
      <c r="AT60" s="356"/>
      <c r="AU60" s="356"/>
      <c r="AV60" s="356"/>
      <c r="AW60" s="356"/>
      <c r="AX60" s="356"/>
      <c r="AY60" s="356"/>
      <c r="AZ60" s="356"/>
      <c r="BA60" s="356"/>
      <c r="BB60" s="356"/>
      <c r="BC60" s="356"/>
      <c r="BD60" s="356"/>
      <c r="BE60" s="356"/>
      <c r="BF60" s="356"/>
      <c r="BG60" s="356"/>
      <c r="BH60" s="356"/>
      <c r="BI60" s="356"/>
      <c r="BJ60" s="356"/>
      <c r="BK60" s="356"/>
    </row>
    <row r="61" spans="1:64" s="240" customFormat="1" ht="24.6" customHeight="1">
      <c r="A61" s="241"/>
      <c r="B61" s="361"/>
      <c r="C61" s="356" t="s">
        <v>7475</v>
      </c>
      <c r="D61" s="356" t="s">
        <v>7476</v>
      </c>
      <c r="E61" s="356" t="s">
        <v>7477</v>
      </c>
      <c r="F61" s="356" t="s">
        <v>7475</v>
      </c>
      <c r="G61" s="399"/>
      <c r="H61" s="362"/>
      <c r="I61" s="356" t="s">
        <v>7475</v>
      </c>
      <c r="J61" s="356"/>
      <c r="K61" s="356"/>
      <c r="L61" s="358">
        <v>158101</v>
      </c>
      <c r="M61" s="358">
        <v>16701</v>
      </c>
      <c r="N61" s="358">
        <v>23423</v>
      </c>
      <c r="O61" s="356" t="s">
        <v>7395</v>
      </c>
      <c r="P61" s="356">
        <v>400</v>
      </c>
      <c r="Q61" s="356"/>
      <c r="R61" s="356">
        <v>8</v>
      </c>
      <c r="S61" s="356"/>
      <c r="T61" s="356" t="s">
        <v>202</v>
      </c>
      <c r="U61" s="358">
        <v>68</v>
      </c>
      <c r="V61" s="358">
        <v>105</v>
      </c>
      <c r="W61" s="359">
        <v>23000</v>
      </c>
      <c r="X61" s="359">
        <v>25000</v>
      </c>
      <c r="Y61" s="356"/>
      <c r="Z61" s="356"/>
      <c r="AA61" s="356">
        <v>2004</v>
      </c>
      <c r="AB61" s="356"/>
      <c r="AC61" s="356"/>
      <c r="AD61" s="356"/>
      <c r="AE61" s="356"/>
      <c r="AF61" s="356"/>
      <c r="AG61" s="356"/>
      <c r="AH61" s="359">
        <v>72748</v>
      </c>
      <c r="AI61" s="356"/>
      <c r="AJ61" s="356"/>
      <c r="AK61" s="356"/>
      <c r="AL61" s="356"/>
      <c r="AM61" s="356"/>
      <c r="AN61" s="356"/>
      <c r="AO61" s="356"/>
      <c r="AP61" s="356"/>
      <c r="AQ61" s="356"/>
      <c r="AR61" s="356"/>
      <c r="AS61" s="356"/>
      <c r="AT61" s="356"/>
      <c r="AU61" s="399"/>
      <c r="AV61" s="356"/>
      <c r="AW61" s="356"/>
      <c r="AX61" s="356"/>
      <c r="AY61" s="356"/>
      <c r="AZ61" s="356"/>
      <c r="BA61" s="356"/>
      <c r="BB61" s="356"/>
      <c r="BC61" s="356"/>
      <c r="BD61" s="356"/>
      <c r="BE61" s="356"/>
      <c r="BF61" s="356"/>
      <c r="BG61" s="356"/>
      <c r="BH61" s="356"/>
      <c r="BI61" s="356"/>
      <c r="BJ61" s="356"/>
      <c r="BK61" s="356" t="s">
        <v>7478</v>
      </c>
    </row>
    <row r="62" spans="1:64" s="240" customFormat="1" ht="24.6" customHeight="1">
      <c r="A62" s="241"/>
      <c r="B62" s="361"/>
      <c r="C62" s="356" t="s">
        <v>7475</v>
      </c>
      <c r="D62" s="356"/>
      <c r="E62" s="356" t="s">
        <v>7479</v>
      </c>
      <c r="F62" s="356" t="s">
        <v>7475</v>
      </c>
      <c r="G62" s="399"/>
      <c r="H62" s="362"/>
      <c r="I62" s="356" t="s">
        <v>7475</v>
      </c>
      <c r="J62" s="356"/>
      <c r="K62" s="356"/>
      <c r="L62" s="358">
        <v>35607</v>
      </c>
      <c r="M62" s="358"/>
      <c r="N62" s="358"/>
      <c r="O62" s="356" t="s">
        <v>7395</v>
      </c>
      <c r="P62" s="356">
        <v>140</v>
      </c>
      <c r="Q62" s="356"/>
      <c r="R62" s="356">
        <v>6</v>
      </c>
      <c r="S62" s="356"/>
      <c r="T62" s="356" t="s">
        <v>382</v>
      </c>
      <c r="U62" s="358">
        <v>68</v>
      </c>
      <c r="V62" s="358">
        <v>105</v>
      </c>
      <c r="W62" s="359">
        <v>696</v>
      </c>
      <c r="X62" s="359">
        <v>696</v>
      </c>
      <c r="Y62" s="356"/>
      <c r="Z62" s="356"/>
      <c r="AA62" s="356">
        <v>2006</v>
      </c>
      <c r="AB62" s="356"/>
      <c r="AC62" s="356"/>
      <c r="AD62" s="356"/>
      <c r="AE62" s="356"/>
      <c r="AF62" s="356"/>
      <c r="AG62" s="356"/>
      <c r="AH62" s="359">
        <v>2798</v>
      </c>
      <c r="AI62" s="356"/>
      <c r="AJ62" s="356"/>
      <c r="AK62" s="356"/>
      <c r="AL62" s="356"/>
      <c r="AM62" s="356"/>
      <c r="AN62" s="356"/>
      <c r="AO62" s="356"/>
      <c r="AP62" s="356"/>
      <c r="AQ62" s="356"/>
      <c r="AR62" s="356"/>
      <c r="AS62" s="356"/>
      <c r="AT62" s="356"/>
      <c r="AU62" s="399"/>
      <c r="AV62" s="356"/>
      <c r="AW62" s="356"/>
      <c r="AX62" s="356"/>
      <c r="AY62" s="356"/>
      <c r="AZ62" s="356"/>
      <c r="BA62" s="356"/>
      <c r="BB62" s="356"/>
      <c r="BC62" s="356"/>
      <c r="BD62" s="356"/>
      <c r="BE62" s="356"/>
      <c r="BF62" s="356"/>
      <c r="BG62" s="356"/>
      <c r="BH62" s="356"/>
      <c r="BI62" s="356"/>
      <c r="BJ62" s="356"/>
      <c r="BK62" s="356"/>
    </row>
    <row r="63" spans="1:64" s="240" customFormat="1" ht="24.6" customHeight="1">
      <c r="A63" s="241"/>
      <c r="B63" s="361"/>
      <c r="C63" s="356" t="s">
        <v>7475</v>
      </c>
      <c r="D63" s="356"/>
      <c r="E63" s="356" t="s">
        <v>7480</v>
      </c>
      <c r="F63" s="356" t="s">
        <v>7475</v>
      </c>
      <c r="G63" s="399"/>
      <c r="H63" s="362"/>
      <c r="I63" s="356" t="s">
        <v>7475</v>
      </c>
      <c r="J63" s="356"/>
      <c r="K63" s="356"/>
      <c r="L63" s="358">
        <v>142200.9</v>
      </c>
      <c r="M63" s="358"/>
      <c r="N63" s="358"/>
      <c r="O63" s="356" t="s">
        <v>7481</v>
      </c>
      <c r="P63" s="356">
        <v>400</v>
      </c>
      <c r="Q63" s="356"/>
      <c r="R63" s="356">
        <v>6</v>
      </c>
      <c r="S63" s="356"/>
      <c r="T63" s="356" t="s">
        <v>382</v>
      </c>
      <c r="U63" s="358">
        <v>70</v>
      </c>
      <c r="V63" s="358">
        <v>104</v>
      </c>
      <c r="W63" s="359"/>
      <c r="X63" s="359"/>
      <c r="Y63" s="356"/>
      <c r="Z63" s="356"/>
      <c r="AA63" s="356">
        <v>2014</v>
      </c>
      <c r="AB63" s="356"/>
      <c r="AC63" s="356"/>
      <c r="AD63" s="356"/>
      <c r="AE63" s="356"/>
      <c r="AF63" s="356"/>
      <c r="AG63" s="356"/>
      <c r="AH63" s="359"/>
      <c r="AI63" s="356"/>
      <c r="AJ63" s="356"/>
      <c r="AK63" s="356"/>
      <c r="AL63" s="356"/>
      <c r="AM63" s="356"/>
      <c r="AN63" s="356"/>
      <c r="AO63" s="356"/>
      <c r="AP63" s="356"/>
      <c r="AQ63" s="356"/>
      <c r="AR63" s="356"/>
      <c r="AS63" s="356"/>
      <c r="AT63" s="356"/>
      <c r="AU63" s="399"/>
      <c r="AV63" s="356"/>
      <c r="AW63" s="356"/>
      <c r="AX63" s="356"/>
      <c r="AY63" s="356"/>
      <c r="AZ63" s="356"/>
      <c r="BA63" s="356"/>
      <c r="BB63" s="356"/>
      <c r="BC63" s="356"/>
      <c r="BD63" s="356"/>
      <c r="BE63" s="356"/>
      <c r="BF63" s="356"/>
      <c r="BG63" s="356"/>
      <c r="BH63" s="356"/>
      <c r="BI63" s="356"/>
      <c r="BJ63" s="356"/>
      <c r="BK63" s="356"/>
    </row>
    <row r="64" spans="1:64" s="240" customFormat="1" ht="24.6" customHeight="1">
      <c r="A64" s="241">
        <v>17</v>
      </c>
      <c r="B64" s="361"/>
      <c r="C64" s="356" t="s">
        <v>7482</v>
      </c>
      <c r="D64" s="380" t="s">
        <v>7451</v>
      </c>
      <c r="E64" s="380" t="s">
        <v>7483</v>
      </c>
      <c r="F64" s="380" t="s">
        <v>7482</v>
      </c>
      <c r="G64" s="380" t="s">
        <v>7453</v>
      </c>
      <c r="H64" s="386" t="s">
        <v>7454</v>
      </c>
      <c r="I64" s="356" t="s">
        <v>401</v>
      </c>
      <c r="J64" s="380">
        <v>4</v>
      </c>
      <c r="K64" s="380" t="s">
        <v>7455</v>
      </c>
      <c r="L64" s="358">
        <v>12190</v>
      </c>
      <c r="M64" s="358"/>
      <c r="N64" s="358"/>
      <c r="O64" s="356" t="s">
        <v>201</v>
      </c>
      <c r="P64" s="356">
        <v>400</v>
      </c>
      <c r="Q64" s="387">
        <v>1.2</v>
      </c>
      <c r="R64" s="356">
        <v>8</v>
      </c>
      <c r="S64" s="380" t="s">
        <v>7456</v>
      </c>
      <c r="T64" s="356" t="s">
        <v>382</v>
      </c>
      <c r="U64" s="358">
        <v>70</v>
      </c>
      <c r="V64" s="358">
        <v>105</v>
      </c>
      <c r="W64" s="359">
        <v>1248</v>
      </c>
      <c r="X64" s="359">
        <v>1300</v>
      </c>
      <c r="Y64" s="380" t="s">
        <v>586</v>
      </c>
      <c r="Z64" s="380" t="s">
        <v>587</v>
      </c>
      <c r="AA64" s="356">
        <v>2003</v>
      </c>
      <c r="AB64" s="380">
        <v>907800000</v>
      </c>
      <c r="AC64" s="380">
        <v>106800000</v>
      </c>
      <c r="AD64" s="380">
        <v>320400000</v>
      </c>
      <c r="AE64" s="380"/>
      <c r="AF64" s="380"/>
      <c r="AG64" s="380"/>
      <c r="AH64" s="359">
        <v>2084</v>
      </c>
      <c r="AI64" s="356"/>
      <c r="AJ64" s="356"/>
      <c r="AK64" s="380"/>
      <c r="AL64" s="380"/>
      <c r="AM64" s="380"/>
      <c r="AN64" s="380"/>
      <c r="AO64" s="380"/>
      <c r="AP64" s="380"/>
      <c r="AQ64" s="380" t="s">
        <v>7458</v>
      </c>
      <c r="AR64" s="380">
        <v>1</v>
      </c>
      <c r="AS64" s="380" t="s">
        <v>7459</v>
      </c>
      <c r="AT64" s="380" t="s">
        <v>201</v>
      </c>
      <c r="AU64" s="380" t="s">
        <v>7460</v>
      </c>
      <c r="AV64" s="380"/>
      <c r="AW64" s="380"/>
      <c r="AX64" s="380"/>
      <c r="AY64" s="380"/>
      <c r="AZ64" s="380"/>
      <c r="BA64" s="380"/>
      <c r="BB64" s="380"/>
      <c r="BC64" s="380"/>
      <c r="BD64" s="380"/>
      <c r="BE64" s="380"/>
      <c r="BF64" s="380"/>
      <c r="BG64" s="356"/>
      <c r="BH64" s="356"/>
      <c r="BI64" s="356"/>
      <c r="BJ64" s="356"/>
      <c r="BK64" s="356"/>
    </row>
    <row r="65" spans="1:63" s="240" customFormat="1" ht="24.6" customHeight="1">
      <c r="A65" s="244">
        <v>18</v>
      </c>
      <c r="B65" s="361"/>
      <c r="C65" s="356" t="s">
        <v>7482</v>
      </c>
      <c r="D65" s="356"/>
      <c r="E65" s="356" t="s">
        <v>7484</v>
      </c>
      <c r="F65" s="356" t="s">
        <v>7482</v>
      </c>
      <c r="G65" s="399"/>
      <c r="H65" s="362"/>
      <c r="I65" s="356" t="s">
        <v>401</v>
      </c>
      <c r="J65" s="356"/>
      <c r="K65" s="356"/>
      <c r="L65" s="358">
        <v>11517</v>
      </c>
      <c r="M65" s="358"/>
      <c r="N65" s="358"/>
      <c r="O65" s="356" t="s">
        <v>7485</v>
      </c>
      <c r="P65" s="356">
        <v>343</v>
      </c>
      <c r="Q65" s="356"/>
      <c r="R65" s="356" t="s">
        <v>7486</v>
      </c>
      <c r="S65" s="356"/>
      <c r="T65" s="356" t="s">
        <v>382</v>
      </c>
      <c r="U65" s="358">
        <v>58</v>
      </c>
      <c r="V65" s="358">
        <v>90</v>
      </c>
      <c r="W65" s="359">
        <v>562</v>
      </c>
      <c r="X65" s="359">
        <v>562</v>
      </c>
      <c r="Y65" s="356"/>
      <c r="Z65" s="356"/>
      <c r="AA65" s="356">
        <v>2014</v>
      </c>
      <c r="AB65" s="356"/>
      <c r="AC65" s="356"/>
      <c r="AD65" s="356"/>
      <c r="AE65" s="356"/>
      <c r="AF65" s="356"/>
      <c r="AG65" s="356"/>
      <c r="AH65" s="359"/>
      <c r="AI65" s="356"/>
      <c r="AJ65" s="356"/>
      <c r="AK65" s="356"/>
      <c r="AL65" s="356"/>
      <c r="AM65" s="356"/>
      <c r="AN65" s="356"/>
      <c r="AO65" s="356"/>
      <c r="AP65" s="356"/>
      <c r="AQ65" s="356"/>
      <c r="AR65" s="356"/>
      <c r="AS65" s="356"/>
      <c r="AT65" s="356"/>
      <c r="AU65" s="399"/>
      <c r="AV65" s="356"/>
      <c r="AW65" s="356"/>
      <c r="AX65" s="356"/>
      <c r="AY65" s="356"/>
      <c r="AZ65" s="356"/>
      <c r="BA65" s="356"/>
      <c r="BB65" s="356"/>
      <c r="BC65" s="356"/>
      <c r="BD65" s="356"/>
      <c r="BE65" s="356"/>
      <c r="BF65" s="356"/>
      <c r="BG65" s="356"/>
      <c r="BH65" s="356"/>
      <c r="BI65" s="356"/>
      <c r="BJ65" s="356"/>
      <c r="BK65" s="356"/>
    </row>
    <row r="66" spans="1:63" s="240" customFormat="1" ht="24.6" customHeight="1">
      <c r="A66" s="241">
        <v>19</v>
      </c>
      <c r="B66" s="361"/>
      <c r="C66" s="356" t="s">
        <v>934</v>
      </c>
      <c r="D66" s="356" t="s">
        <v>7487</v>
      </c>
      <c r="E66" s="356" t="s">
        <v>7488</v>
      </c>
      <c r="F66" s="356" t="s">
        <v>934</v>
      </c>
      <c r="G66" s="356" t="s">
        <v>934</v>
      </c>
      <c r="H66" s="362"/>
      <c r="I66" s="356" t="s">
        <v>934</v>
      </c>
      <c r="J66" s="356">
        <v>2</v>
      </c>
      <c r="K66" s="356" t="s">
        <v>7489</v>
      </c>
      <c r="L66" s="358">
        <v>31667</v>
      </c>
      <c r="M66" s="358"/>
      <c r="N66" s="358"/>
      <c r="O66" s="356" t="s">
        <v>7395</v>
      </c>
      <c r="P66" s="356">
        <v>400</v>
      </c>
      <c r="Q66" s="356">
        <v>1.2</v>
      </c>
      <c r="R66" s="356">
        <v>5</v>
      </c>
      <c r="S66" s="356"/>
      <c r="T66" s="356" t="s">
        <v>382</v>
      </c>
      <c r="U66" s="358">
        <v>64</v>
      </c>
      <c r="V66" s="358">
        <v>104</v>
      </c>
      <c r="W66" s="359">
        <v>10000</v>
      </c>
      <c r="X66" s="359">
        <v>10000</v>
      </c>
      <c r="Y66" s="356" t="s">
        <v>233</v>
      </c>
      <c r="Z66" s="356" t="s">
        <v>587</v>
      </c>
      <c r="AA66" s="356">
        <v>2006</v>
      </c>
      <c r="AB66" s="356">
        <v>108903</v>
      </c>
      <c r="AC66" s="356">
        <v>4500</v>
      </c>
      <c r="AD66" s="356">
        <v>994</v>
      </c>
      <c r="AE66" s="356"/>
      <c r="AF66" s="356"/>
      <c r="AG66" s="356"/>
      <c r="AH66" s="359">
        <v>1600</v>
      </c>
      <c r="AI66" s="356"/>
      <c r="AJ66" s="356"/>
      <c r="AK66" s="356"/>
      <c r="AL66" s="356"/>
      <c r="AM66" s="356"/>
      <c r="AN66" s="356"/>
      <c r="AO66" s="356"/>
      <c r="AP66" s="356"/>
      <c r="AQ66" s="356" t="s">
        <v>7490</v>
      </c>
      <c r="AR66" s="356">
        <v>4</v>
      </c>
      <c r="AS66" s="356">
        <v>396</v>
      </c>
      <c r="AT66" s="356" t="s">
        <v>956</v>
      </c>
      <c r="AU66" s="356" t="s">
        <v>7491</v>
      </c>
      <c r="AV66" s="356" t="s">
        <v>572</v>
      </c>
      <c r="AW66" s="356">
        <v>3</v>
      </c>
      <c r="AX66" s="356">
        <v>160</v>
      </c>
      <c r="AY66" s="356" t="s">
        <v>6995</v>
      </c>
      <c r="AZ66" s="356" t="s">
        <v>7492</v>
      </c>
      <c r="BA66" s="356" t="s">
        <v>391</v>
      </c>
      <c r="BB66" s="356">
        <v>1</v>
      </c>
      <c r="BC66" s="356">
        <v>300</v>
      </c>
      <c r="BD66" s="356" t="s">
        <v>960</v>
      </c>
      <c r="BE66" s="356" t="s">
        <v>7493</v>
      </c>
      <c r="BF66" s="356"/>
      <c r="BG66" s="356"/>
      <c r="BH66" s="356"/>
      <c r="BI66" s="356"/>
      <c r="BJ66" s="356"/>
      <c r="BK66" s="356" t="s">
        <v>7494</v>
      </c>
    </row>
    <row r="67" spans="1:63" s="240" customFormat="1" ht="24.6" customHeight="1">
      <c r="A67" s="241">
        <v>20</v>
      </c>
      <c r="B67" s="361"/>
      <c r="C67" s="356" t="s">
        <v>7495</v>
      </c>
      <c r="D67" s="356" t="s">
        <v>7496</v>
      </c>
      <c r="E67" s="356" t="s">
        <v>7497</v>
      </c>
      <c r="F67" s="356" t="s">
        <v>7495</v>
      </c>
      <c r="G67" s="356" t="s">
        <v>7498</v>
      </c>
      <c r="H67" s="362" t="s">
        <v>264</v>
      </c>
      <c r="I67" s="356" t="s">
        <v>7499</v>
      </c>
      <c r="J67" s="356">
        <v>3</v>
      </c>
      <c r="K67" s="356"/>
      <c r="L67" s="358">
        <v>32573</v>
      </c>
      <c r="M67" s="358">
        <v>3502</v>
      </c>
      <c r="N67" s="358">
        <v>3818</v>
      </c>
      <c r="O67" s="356" t="s">
        <v>7500</v>
      </c>
      <c r="P67" s="356">
        <v>400</v>
      </c>
      <c r="Q67" s="356">
        <v>1.2</v>
      </c>
      <c r="R67" s="356">
        <v>8</v>
      </c>
      <c r="S67" s="356"/>
      <c r="T67" s="356" t="s">
        <v>382</v>
      </c>
      <c r="U67" s="358">
        <v>68</v>
      </c>
      <c r="V67" s="358">
        <v>105</v>
      </c>
      <c r="W67" s="359">
        <v>5068</v>
      </c>
      <c r="X67" s="359">
        <v>10000</v>
      </c>
      <c r="Y67" s="356" t="s">
        <v>233</v>
      </c>
      <c r="Z67" s="356" t="s">
        <v>587</v>
      </c>
      <c r="AA67" s="356">
        <v>1993</v>
      </c>
      <c r="AB67" s="356">
        <v>108903</v>
      </c>
      <c r="AC67" s="356">
        <v>4500</v>
      </c>
      <c r="AD67" s="356">
        <v>994</v>
      </c>
      <c r="AE67" s="356"/>
      <c r="AF67" s="356"/>
      <c r="AG67" s="356"/>
      <c r="AH67" s="359">
        <v>4595</v>
      </c>
      <c r="AI67" s="356">
        <v>1990</v>
      </c>
      <c r="AJ67" s="356">
        <v>1993</v>
      </c>
      <c r="AK67" s="356"/>
      <c r="AL67" s="356"/>
      <c r="AM67" s="356"/>
      <c r="AN67" s="356"/>
      <c r="AO67" s="356"/>
      <c r="AP67" s="356"/>
      <c r="AQ67" s="356" t="s">
        <v>956</v>
      </c>
      <c r="AR67" s="356">
        <v>2</v>
      </c>
      <c r="AS67" s="356">
        <v>1845</v>
      </c>
      <c r="AT67" s="364" t="s">
        <v>7501</v>
      </c>
      <c r="AU67" s="356" t="s">
        <v>7502</v>
      </c>
      <c r="AV67" s="356"/>
      <c r="AW67" s="356"/>
      <c r="AX67" s="356"/>
      <c r="AY67" s="356"/>
      <c r="AZ67" s="356"/>
      <c r="BA67" s="356"/>
      <c r="BB67" s="356"/>
      <c r="BC67" s="356"/>
      <c r="BD67" s="356"/>
      <c r="BE67" s="356"/>
      <c r="BF67" s="356"/>
      <c r="BG67" s="356"/>
      <c r="BH67" s="356"/>
      <c r="BI67" s="356"/>
      <c r="BJ67" s="356"/>
      <c r="BK67" s="356" t="s">
        <v>7503</v>
      </c>
    </row>
    <row r="68" spans="1:63" s="240" customFormat="1" ht="24.6" customHeight="1">
      <c r="A68" s="241"/>
      <c r="B68" s="361"/>
      <c r="C68" s="356" t="s">
        <v>7504</v>
      </c>
      <c r="D68" s="356" t="s">
        <v>7505</v>
      </c>
      <c r="E68" s="356" t="s">
        <v>7506</v>
      </c>
      <c r="F68" s="356" t="s">
        <v>7504</v>
      </c>
      <c r="G68" s="356" t="s">
        <v>7507</v>
      </c>
      <c r="H68" s="362" t="s">
        <v>265</v>
      </c>
      <c r="I68" s="356" t="s">
        <v>7504</v>
      </c>
      <c r="J68" s="375" t="s">
        <v>192</v>
      </c>
      <c r="K68" s="356" t="s">
        <v>7508</v>
      </c>
      <c r="L68" s="400">
        <v>87447</v>
      </c>
      <c r="M68" s="358">
        <v>8994</v>
      </c>
      <c r="N68" s="358">
        <v>11264</v>
      </c>
      <c r="O68" s="356" t="s">
        <v>201</v>
      </c>
      <c r="P68" s="356">
        <v>400</v>
      </c>
      <c r="Q68" s="356">
        <v>1.2</v>
      </c>
      <c r="R68" s="356">
        <v>8</v>
      </c>
      <c r="S68" s="356">
        <v>3840</v>
      </c>
      <c r="T68" s="356" t="s">
        <v>202</v>
      </c>
      <c r="U68" s="358">
        <v>68</v>
      </c>
      <c r="V68" s="358">
        <v>105</v>
      </c>
      <c r="W68" s="359">
        <v>19428</v>
      </c>
      <c r="X68" s="359">
        <v>30000</v>
      </c>
      <c r="Y68" s="356" t="s">
        <v>586</v>
      </c>
      <c r="Z68" s="356" t="s">
        <v>587</v>
      </c>
      <c r="AA68" s="356">
        <v>2001</v>
      </c>
      <c r="AB68" s="356">
        <v>18568</v>
      </c>
      <c r="AC68" s="356">
        <v>6004</v>
      </c>
      <c r="AD68" s="356">
        <v>864</v>
      </c>
      <c r="AE68" s="356"/>
      <c r="AF68" s="356"/>
      <c r="AG68" s="356"/>
      <c r="AH68" s="359">
        <v>25436</v>
      </c>
      <c r="AI68" s="356"/>
      <c r="AJ68" s="356"/>
      <c r="AK68" s="356" t="s">
        <v>7509</v>
      </c>
      <c r="AL68" s="356">
        <v>624</v>
      </c>
      <c r="AM68" s="356"/>
      <c r="AN68" s="356"/>
      <c r="AO68" s="356"/>
      <c r="AP68" s="356"/>
      <c r="AQ68" s="356" t="s">
        <v>956</v>
      </c>
      <c r="AR68" s="356">
        <v>3</v>
      </c>
      <c r="AS68" s="356">
        <v>1600</v>
      </c>
      <c r="AT68" s="375" t="s">
        <v>7510</v>
      </c>
      <c r="AU68" s="356" t="s">
        <v>7511</v>
      </c>
      <c r="AV68" s="356" t="s">
        <v>6513</v>
      </c>
      <c r="AW68" s="356">
        <v>2</v>
      </c>
      <c r="AX68" s="356">
        <v>875</v>
      </c>
      <c r="AY68" s="356" t="s">
        <v>7512</v>
      </c>
      <c r="AZ68" s="356" t="s">
        <v>7511</v>
      </c>
      <c r="BA68" s="356"/>
      <c r="BB68" s="356"/>
      <c r="BC68" s="356"/>
      <c r="BD68" s="356"/>
      <c r="BE68" s="356"/>
      <c r="BF68" s="356"/>
      <c r="BG68" s="356"/>
      <c r="BH68" s="356"/>
      <c r="BI68" s="356"/>
      <c r="BJ68" s="356"/>
      <c r="BK68" s="356" t="s">
        <v>7513</v>
      </c>
    </row>
    <row r="69" spans="1:63" s="240" customFormat="1" ht="24.6" customHeight="1">
      <c r="A69" s="241"/>
      <c r="B69" s="361"/>
      <c r="C69" s="356" t="s">
        <v>7504</v>
      </c>
      <c r="D69" s="356"/>
      <c r="E69" s="356" t="s">
        <v>7514</v>
      </c>
      <c r="F69" s="356" t="s">
        <v>7515</v>
      </c>
      <c r="G69" s="356"/>
      <c r="H69" s="362"/>
      <c r="I69" s="356" t="s">
        <v>7516</v>
      </c>
      <c r="J69" s="375"/>
      <c r="K69" s="356"/>
      <c r="L69" s="400">
        <v>13000</v>
      </c>
      <c r="M69" s="358"/>
      <c r="N69" s="401"/>
      <c r="O69" s="356" t="s">
        <v>7517</v>
      </c>
      <c r="P69" s="356">
        <v>400</v>
      </c>
      <c r="Q69" s="356"/>
      <c r="R69" s="356">
        <v>8</v>
      </c>
      <c r="S69" s="356"/>
      <c r="T69" s="356" t="s">
        <v>382</v>
      </c>
      <c r="U69" s="358">
        <v>68</v>
      </c>
      <c r="V69" s="358">
        <v>105</v>
      </c>
      <c r="W69" s="359"/>
      <c r="X69" s="359"/>
      <c r="Y69" s="356"/>
      <c r="Z69" s="356"/>
      <c r="AA69" s="356">
        <v>2009</v>
      </c>
      <c r="AB69" s="356"/>
      <c r="AC69" s="356"/>
      <c r="AD69" s="356"/>
      <c r="AE69" s="356"/>
      <c r="AF69" s="356"/>
      <c r="AG69" s="356"/>
      <c r="AH69" s="359">
        <v>2000</v>
      </c>
      <c r="AI69" s="356"/>
      <c r="AJ69" s="356"/>
      <c r="AK69" s="356"/>
      <c r="AL69" s="356"/>
      <c r="AM69" s="356"/>
      <c r="AN69" s="356"/>
      <c r="AO69" s="356"/>
      <c r="AP69" s="356"/>
      <c r="AQ69" s="356"/>
      <c r="AR69" s="356"/>
      <c r="AS69" s="356"/>
      <c r="AT69" s="375"/>
      <c r="AU69" s="356"/>
      <c r="AV69" s="356"/>
      <c r="AW69" s="356"/>
      <c r="AX69" s="356"/>
      <c r="AY69" s="356"/>
      <c r="AZ69" s="356"/>
      <c r="BA69" s="356"/>
      <c r="BB69" s="356"/>
      <c r="BC69" s="356"/>
      <c r="BD69" s="356"/>
      <c r="BE69" s="356"/>
      <c r="BF69" s="356"/>
      <c r="BG69" s="356"/>
      <c r="BH69" s="356"/>
      <c r="BI69" s="356"/>
      <c r="BJ69" s="356"/>
      <c r="BK69" s="356" t="s">
        <v>7518</v>
      </c>
    </row>
    <row r="70" spans="1:63" s="240" customFormat="1" ht="24.6" customHeight="1">
      <c r="A70" s="241">
        <v>21</v>
      </c>
      <c r="B70" s="379"/>
      <c r="C70" s="356" t="s">
        <v>7519</v>
      </c>
      <c r="D70" s="356" t="s">
        <v>7520</v>
      </c>
      <c r="E70" s="356" t="s">
        <v>7521</v>
      </c>
      <c r="F70" s="356" t="s">
        <v>7519</v>
      </c>
      <c r="G70" s="356" t="s">
        <v>7522</v>
      </c>
      <c r="H70" s="362" t="s">
        <v>7523</v>
      </c>
      <c r="I70" s="356" t="s">
        <v>401</v>
      </c>
      <c r="J70" s="356">
        <v>5</v>
      </c>
      <c r="K70" s="356" t="s">
        <v>7524</v>
      </c>
      <c r="L70" s="358">
        <v>115066</v>
      </c>
      <c r="M70" s="358">
        <v>6066</v>
      </c>
      <c r="N70" s="358">
        <v>1710</v>
      </c>
      <c r="O70" s="356" t="s">
        <v>201</v>
      </c>
      <c r="P70" s="356">
        <v>400</v>
      </c>
      <c r="Q70" s="356">
        <v>1.2</v>
      </c>
      <c r="R70" s="356">
        <v>8</v>
      </c>
      <c r="S70" s="356">
        <v>3840</v>
      </c>
      <c r="T70" s="356" t="s">
        <v>202</v>
      </c>
      <c r="U70" s="358">
        <v>105</v>
      </c>
      <c r="V70" s="358">
        <v>70</v>
      </c>
      <c r="W70" s="359">
        <v>7200</v>
      </c>
      <c r="X70" s="359">
        <v>10000</v>
      </c>
      <c r="Y70" s="356" t="s">
        <v>586</v>
      </c>
      <c r="Z70" s="356" t="s">
        <v>587</v>
      </c>
      <c r="AA70" s="356">
        <v>1997</v>
      </c>
      <c r="AB70" s="356">
        <v>6108</v>
      </c>
      <c r="AC70" s="356">
        <v>4654</v>
      </c>
      <c r="AD70" s="356">
        <v>538</v>
      </c>
      <c r="AE70" s="356">
        <v>0</v>
      </c>
      <c r="AF70" s="356">
        <v>0</v>
      </c>
      <c r="AG70" s="356">
        <v>0</v>
      </c>
      <c r="AH70" s="359">
        <v>11300</v>
      </c>
      <c r="AI70" s="356"/>
      <c r="AJ70" s="356"/>
      <c r="AK70" s="356"/>
      <c r="AL70" s="356"/>
      <c r="AM70" s="356"/>
      <c r="AN70" s="356"/>
      <c r="AO70" s="356"/>
      <c r="AP70" s="356"/>
      <c r="AQ70" s="356"/>
      <c r="AR70" s="356"/>
      <c r="AS70" s="356"/>
      <c r="AT70" s="364"/>
      <c r="AU70" s="356"/>
      <c r="AV70" s="356"/>
      <c r="AW70" s="356"/>
      <c r="AX70" s="356"/>
      <c r="AY70" s="356"/>
      <c r="AZ70" s="356"/>
      <c r="BA70" s="356"/>
      <c r="BB70" s="356"/>
      <c r="BC70" s="356"/>
      <c r="BD70" s="356"/>
      <c r="BE70" s="356"/>
      <c r="BF70" s="356"/>
      <c r="BG70" s="356"/>
      <c r="BH70" s="356"/>
      <c r="BI70" s="356"/>
      <c r="BJ70" s="356"/>
      <c r="BK70" s="356"/>
    </row>
    <row r="71" spans="1:63" s="240" customFormat="1" ht="24.6" customHeight="1">
      <c r="A71" s="241">
        <v>24</v>
      </c>
      <c r="B71" s="361"/>
      <c r="C71" s="356" t="s">
        <v>7525</v>
      </c>
      <c r="D71" s="356"/>
      <c r="E71" s="356" t="s">
        <v>7526</v>
      </c>
      <c r="F71" s="356" t="s">
        <v>7525</v>
      </c>
      <c r="G71" s="356"/>
      <c r="H71" s="362"/>
      <c r="I71" s="356" t="s">
        <v>401</v>
      </c>
      <c r="J71" s="356"/>
      <c r="K71" s="356"/>
      <c r="L71" s="358">
        <v>29979</v>
      </c>
      <c r="M71" s="358">
        <v>166</v>
      </c>
      <c r="N71" s="358">
        <v>166</v>
      </c>
      <c r="O71" s="356" t="s">
        <v>201</v>
      </c>
      <c r="P71" s="356">
        <v>400</v>
      </c>
      <c r="Q71" s="356"/>
      <c r="R71" s="356">
        <v>4</v>
      </c>
      <c r="S71" s="356"/>
      <c r="T71" s="356" t="s">
        <v>382</v>
      </c>
      <c r="U71" s="358">
        <v>66</v>
      </c>
      <c r="V71" s="358">
        <v>102</v>
      </c>
      <c r="W71" s="359">
        <v>500</v>
      </c>
      <c r="X71" s="359">
        <v>500</v>
      </c>
      <c r="Y71" s="356"/>
      <c r="Z71" s="356"/>
      <c r="AA71" s="356">
        <v>2004</v>
      </c>
      <c r="AB71" s="356"/>
      <c r="AC71" s="356"/>
      <c r="AD71" s="356"/>
      <c r="AE71" s="356"/>
      <c r="AF71" s="356"/>
      <c r="AG71" s="356"/>
      <c r="AH71" s="359">
        <v>5500</v>
      </c>
      <c r="AI71" s="356"/>
      <c r="AJ71" s="356"/>
      <c r="AK71" s="356"/>
      <c r="AL71" s="356"/>
      <c r="AM71" s="356"/>
      <c r="AN71" s="356"/>
      <c r="AO71" s="356"/>
      <c r="AP71" s="356"/>
      <c r="AQ71" s="356"/>
      <c r="AR71" s="356"/>
      <c r="AS71" s="356"/>
      <c r="AT71" s="364"/>
      <c r="AU71" s="356"/>
      <c r="AV71" s="356"/>
      <c r="AW71" s="356"/>
      <c r="AX71" s="356"/>
      <c r="AY71" s="356"/>
      <c r="AZ71" s="356"/>
      <c r="BA71" s="356"/>
      <c r="BB71" s="356"/>
      <c r="BC71" s="356"/>
      <c r="BD71" s="356"/>
      <c r="BE71" s="356"/>
      <c r="BF71" s="356"/>
      <c r="BG71" s="356"/>
      <c r="BH71" s="356"/>
      <c r="BI71" s="356"/>
      <c r="BJ71" s="356"/>
      <c r="BK71" s="356"/>
    </row>
    <row r="72" spans="1:63" s="240" customFormat="1" ht="24.6" customHeight="1">
      <c r="A72" s="241"/>
      <c r="B72" s="361"/>
      <c r="C72" s="356" t="s">
        <v>7525</v>
      </c>
      <c r="D72" s="356" t="s">
        <v>7527</v>
      </c>
      <c r="E72" s="356" t="s">
        <v>7528</v>
      </c>
      <c r="F72" s="356" t="s">
        <v>7525</v>
      </c>
      <c r="G72" s="356"/>
      <c r="H72" s="362"/>
      <c r="I72" s="356" t="s">
        <v>401</v>
      </c>
      <c r="J72" s="356"/>
      <c r="K72" s="356"/>
      <c r="L72" s="358">
        <v>74115</v>
      </c>
      <c r="M72" s="358"/>
      <c r="N72" s="358"/>
      <c r="O72" s="356" t="s">
        <v>7517</v>
      </c>
      <c r="P72" s="356">
        <v>400</v>
      </c>
      <c r="Q72" s="356"/>
      <c r="R72" s="356">
        <v>6</v>
      </c>
      <c r="S72" s="356"/>
      <c r="T72" s="356" t="s">
        <v>382</v>
      </c>
      <c r="U72" s="358">
        <v>68</v>
      </c>
      <c r="V72" s="358">
        <v>105</v>
      </c>
      <c r="W72" s="402">
        <v>376</v>
      </c>
      <c r="X72" s="402">
        <v>376</v>
      </c>
      <c r="Y72" s="356"/>
      <c r="Z72" s="356"/>
      <c r="AA72" s="356">
        <v>2013</v>
      </c>
      <c r="AB72" s="356"/>
      <c r="AC72" s="356"/>
      <c r="AD72" s="356"/>
      <c r="AE72" s="356"/>
      <c r="AF72" s="356"/>
      <c r="AG72" s="356"/>
      <c r="AH72" s="359">
        <v>23365</v>
      </c>
      <c r="AI72" s="356"/>
      <c r="AJ72" s="356"/>
      <c r="AK72" s="356"/>
      <c r="AL72" s="356"/>
      <c r="AM72" s="356"/>
      <c r="AN72" s="356"/>
      <c r="AO72" s="356"/>
      <c r="AP72" s="356"/>
      <c r="AQ72" s="356"/>
      <c r="AR72" s="356"/>
      <c r="AS72" s="356"/>
      <c r="AT72" s="364"/>
      <c r="AU72" s="356"/>
      <c r="AV72" s="356"/>
      <c r="AW72" s="356"/>
      <c r="AX72" s="356"/>
      <c r="AY72" s="356"/>
      <c r="AZ72" s="356"/>
      <c r="BA72" s="356"/>
      <c r="BB72" s="356"/>
      <c r="BC72" s="356"/>
      <c r="BD72" s="356"/>
      <c r="BE72" s="356"/>
      <c r="BF72" s="356"/>
      <c r="BG72" s="356"/>
      <c r="BH72" s="356"/>
      <c r="BI72" s="356"/>
      <c r="BJ72" s="356"/>
      <c r="BK72" s="356"/>
    </row>
    <row r="73" spans="1:63" s="240" customFormat="1" ht="24.6" customHeight="1">
      <c r="A73" s="241"/>
      <c r="B73" s="361"/>
      <c r="C73" s="356" t="s">
        <v>1315</v>
      </c>
      <c r="D73" s="356" t="s">
        <v>7529</v>
      </c>
      <c r="E73" s="356" t="s">
        <v>7530</v>
      </c>
      <c r="F73" s="356" t="s">
        <v>1315</v>
      </c>
      <c r="G73" s="356" t="s">
        <v>7531</v>
      </c>
      <c r="H73" s="362"/>
      <c r="I73" s="403" t="s">
        <v>401</v>
      </c>
      <c r="J73" s="356" t="s">
        <v>7532</v>
      </c>
      <c r="K73" s="356" t="s">
        <v>7533</v>
      </c>
      <c r="L73" s="358">
        <v>53401</v>
      </c>
      <c r="M73" s="358">
        <v>4832</v>
      </c>
      <c r="N73" s="358">
        <v>8248</v>
      </c>
      <c r="O73" s="356" t="s">
        <v>201</v>
      </c>
      <c r="P73" s="356">
        <v>400</v>
      </c>
      <c r="Q73" s="356">
        <v>1.2</v>
      </c>
      <c r="R73" s="356">
        <v>8</v>
      </c>
      <c r="S73" s="356">
        <v>3840</v>
      </c>
      <c r="T73" s="356" t="s">
        <v>202</v>
      </c>
      <c r="U73" s="358">
        <v>68</v>
      </c>
      <c r="V73" s="358">
        <v>105</v>
      </c>
      <c r="W73" s="359">
        <v>5964</v>
      </c>
      <c r="X73" s="359">
        <v>7000</v>
      </c>
      <c r="Y73" s="356" t="s">
        <v>586</v>
      </c>
      <c r="Z73" s="356" t="s">
        <v>587</v>
      </c>
      <c r="AA73" s="356">
        <v>1990</v>
      </c>
      <c r="AB73" s="356">
        <v>3081</v>
      </c>
      <c r="AC73" s="356" t="s">
        <v>1319</v>
      </c>
      <c r="AD73" s="356">
        <v>400</v>
      </c>
      <c r="AE73" s="356" t="s">
        <v>1319</v>
      </c>
      <c r="AF73" s="356" t="s">
        <v>1319</v>
      </c>
      <c r="AG73" s="356" t="s">
        <v>1319</v>
      </c>
      <c r="AH73" s="359">
        <v>3481</v>
      </c>
      <c r="AI73" s="356">
        <v>1998</v>
      </c>
      <c r="AJ73" s="356"/>
      <c r="AK73" s="356" t="s">
        <v>1319</v>
      </c>
      <c r="AL73" s="356"/>
      <c r="AM73" s="356" t="s">
        <v>1319</v>
      </c>
      <c r="AN73" s="356"/>
      <c r="AO73" s="356"/>
      <c r="AP73" s="356"/>
      <c r="AQ73" s="356" t="s">
        <v>956</v>
      </c>
      <c r="AR73" s="356">
        <v>4</v>
      </c>
      <c r="AS73" s="356">
        <v>2646</v>
      </c>
      <c r="AT73" s="364" t="s">
        <v>7534</v>
      </c>
      <c r="AU73" s="356" t="s">
        <v>7535</v>
      </c>
      <c r="AV73" s="356" t="s">
        <v>7536</v>
      </c>
      <c r="AW73" s="356">
        <v>1</v>
      </c>
      <c r="AX73" s="356">
        <v>268</v>
      </c>
      <c r="AY73" s="356" t="s">
        <v>7537</v>
      </c>
      <c r="AZ73" s="356"/>
      <c r="BA73" s="356"/>
      <c r="BB73" s="356"/>
      <c r="BC73" s="356"/>
      <c r="BD73" s="356"/>
      <c r="BE73" s="356"/>
      <c r="BF73" s="356"/>
      <c r="BG73" s="356"/>
      <c r="BH73" s="356"/>
      <c r="BI73" s="356"/>
      <c r="BJ73" s="356"/>
      <c r="BK73" s="356" t="s">
        <v>7538</v>
      </c>
    </row>
    <row r="74" spans="1:63" s="240" customFormat="1" ht="24.6" customHeight="1">
      <c r="A74" s="241"/>
      <c r="B74" s="361"/>
      <c r="C74" s="356" t="s">
        <v>442</v>
      </c>
      <c r="D74" s="356" t="s">
        <v>7539</v>
      </c>
      <c r="E74" s="356" t="s">
        <v>7540</v>
      </c>
      <c r="F74" s="356" t="s">
        <v>442</v>
      </c>
      <c r="G74" s="356" t="s">
        <v>401</v>
      </c>
      <c r="H74" s="362" t="s">
        <v>7541</v>
      </c>
      <c r="I74" s="356" t="s">
        <v>401</v>
      </c>
      <c r="J74" s="356">
        <v>4</v>
      </c>
      <c r="K74" s="356"/>
      <c r="L74" s="358">
        <v>37900</v>
      </c>
      <c r="M74" s="358">
        <v>5249</v>
      </c>
      <c r="N74" s="358">
        <v>5328</v>
      </c>
      <c r="O74" s="356" t="s">
        <v>201</v>
      </c>
      <c r="P74" s="356">
        <v>400</v>
      </c>
      <c r="Q74" s="356"/>
      <c r="R74" s="356">
        <v>8</v>
      </c>
      <c r="S74" s="356"/>
      <c r="T74" s="356" t="s">
        <v>382</v>
      </c>
      <c r="U74" s="358">
        <v>68</v>
      </c>
      <c r="V74" s="358">
        <v>105</v>
      </c>
      <c r="W74" s="359">
        <v>7914</v>
      </c>
      <c r="X74" s="359">
        <v>12000</v>
      </c>
      <c r="Y74" s="356"/>
      <c r="Z74" s="356"/>
      <c r="AA74" s="356">
        <v>1986</v>
      </c>
      <c r="AB74" s="356"/>
      <c r="AC74" s="356"/>
      <c r="AD74" s="356"/>
      <c r="AE74" s="356"/>
      <c r="AF74" s="356"/>
      <c r="AG74" s="356"/>
      <c r="AH74" s="359">
        <v>1420</v>
      </c>
      <c r="AI74" s="356"/>
      <c r="AJ74" s="356"/>
      <c r="AK74" s="356"/>
      <c r="AL74" s="356"/>
      <c r="AM74" s="356"/>
      <c r="AN74" s="356"/>
      <c r="AO74" s="356"/>
      <c r="AP74" s="356"/>
      <c r="AQ74" s="356"/>
      <c r="AR74" s="356"/>
      <c r="AS74" s="356"/>
      <c r="AT74" s="364"/>
      <c r="AU74" s="356"/>
      <c r="AV74" s="356"/>
      <c r="AW74" s="356"/>
      <c r="AX74" s="356"/>
      <c r="AY74" s="356"/>
      <c r="AZ74" s="356"/>
      <c r="BA74" s="356"/>
      <c r="BB74" s="356"/>
      <c r="BC74" s="356"/>
      <c r="BD74" s="356"/>
      <c r="BE74" s="356"/>
      <c r="BF74" s="356"/>
      <c r="BG74" s="356"/>
      <c r="BH74" s="356"/>
      <c r="BI74" s="356"/>
      <c r="BJ74" s="356"/>
      <c r="BK74" s="356" t="s">
        <v>7542</v>
      </c>
    </row>
    <row r="75" spans="1:63" s="240" customFormat="1" ht="24.6" customHeight="1">
      <c r="A75" s="241"/>
      <c r="B75" s="361"/>
      <c r="C75" s="356" t="s">
        <v>7543</v>
      </c>
      <c r="D75" s="356" t="s">
        <v>7539</v>
      </c>
      <c r="E75" s="356" t="s">
        <v>7544</v>
      </c>
      <c r="F75" s="356" t="s">
        <v>7543</v>
      </c>
      <c r="G75" s="356" t="s">
        <v>401</v>
      </c>
      <c r="H75" s="362" t="s">
        <v>7541</v>
      </c>
      <c r="I75" s="356" t="s">
        <v>7545</v>
      </c>
      <c r="J75" s="356">
        <v>4</v>
      </c>
      <c r="K75" s="356"/>
      <c r="L75" s="358">
        <v>28587</v>
      </c>
      <c r="M75" s="358">
        <v>2219</v>
      </c>
      <c r="N75" s="358">
        <v>4303</v>
      </c>
      <c r="O75" s="356" t="s">
        <v>7386</v>
      </c>
      <c r="P75" s="356">
        <v>400</v>
      </c>
      <c r="Q75" s="356"/>
      <c r="R75" s="356">
        <v>8</v>
      </c>
      <c r="S75" s="356"/>
      <c r="T75" s="356" t="s">
        <v>382</v>
      </c>
      <c r="U75" s="358">
        <v>68</v>
      </c>
      <c r="V75" s="358">
        <v>105</v>
      </c>
      <c r="W75" s="359">
        <v>12057</v>
      </c>
      <c r="X75" s="359">
        <v>12057</v>
      </c>
      <c r="Y75" s="356"/>
      <c r="Z75" s="356"/>
      <c r="AA75" s="356">
        <v>2007</v>
      </c>
      <c r="AB75" s="356"/>
      <c r="AC75" s="356"/>
      <c r="AD75" s="356"/>
      <c r="AE75" s="356"/>
      <c r="AF75" s="356"/>
      <c r="AG75" s="356"/>
      <c r="AH75" s="359">
        <v>57181</v>
      </c>
      <c r="AI75" s="356"/>
      <c r="AJ75" s="356"/>
      <c r="AK75" s="356"/>
      <c r="AL75" s="356"/>
      <c r="AM75" s="356"/>
      <c r="AN75" s="356"/>
      <c r="AO75" s="356"/>
      <c r="AP75" s="356"/>
      <c r="AQ75" s="356"/>
      <c r="AR75" s="356"/>
      <c r="AS75" s="356"/>
      <c r="AT75" s="364"/>
      <c r="AU75" s="356"/>
      <c r="AV75" s="356"/>
      <c r="AW75" s="356"/>
      <c r="AX75" s="356"/>
      <c r="AY75" s="356"/>
      <c r="AZ75" s="356"/>
      <c r="BA75" s="356"/>
      <c r="BB75" s="356"/>
      <c r="BC75" s="356"/>
      <c r="BD75" s="356"/>
      <c r="BE75" s="356"/>
      <c r="BF75" s="356"/>
      <c r="BG75" s="356"/>
      <c r="BH75" s="356"/>
      <c r="BI75" s="356"/>
      <c r="BJ75" s="356"/>
      <c r="BK75" s="356"/>
    </row>
    <row r="76" spans="1:63" s="240" customFormat="1" ht="24.6" customHeight="1">
      <c r="A76" s="241"/>
      <c r="B76" s="379"/>
      <c r="C76" s="356" t="s">
        <v>7546</v>
      </c>
      <c r="D76" s="404" t="s">
        <v>7547</v>
      </c>
      <c r="E76" s="356" t="s">
        <v>7548</v>
      </c>
      <c r="F76" s="356" t="s">
        <v>7546</v>
      </c>
      <c r="G76" s="356" t="s">
        <v>961</v>
      </c>
      <c r="H76" s="362" t="s">
        <v>499</v>
      </c>
      <c r="I76" s="356" t="s">
        <v>401</v>
      </c>
      <c r="J76" s="356">
        <v>1</v>
      </c>
      <c r="K76" s="356" t="s">
        <v>7549</v>
      </c>
      <c r="L76" s="358">
        <v>84397</v>
      </c>
      <c r="M76" s="358">
        <v>2325</v>
      </c>
      <c r="N76" s="358">
        <v>2325</v>
      </c>
      <c r="O76" s="356" t="s">
        <v>201</v>
      </c>
      <c r="P76" s="356">
        <v>400</v>
      </c>
      <c r="Q76" s="356">
        <v>1.25</v>
      </c>
      <c r="R76" s="356">
        <v>8</v>
      </c>
      <c r="S76" s="356"/>
      <c r="T76" s="356" t="s">
        <v>382</v>
      </c>
      <c r="U76" s="358">
        <v>68</v>
      </c>
      <c r="V76" s="358">
        <v>105</v>
      </c>
      <c r="W76" s="359">
        <v>10180</v>
      </c>
      <c r="X76" s="359">
        <v>21600</v>
      </c>
      <c r="Y76" s="356" t="s">
        <v>233</v>
      </c>
      <c r="Z76" s="356" t="s">
        <v>587</v>
      </c>
      <c r="AA76" s="356">
        <v>1990</v>
      </c>
      <c r="AB76" s="356">
        <v>1602</v>
      </c>
      <c r="AC76" s="356"/>
      <c r="AD76" s="356">
        <v>400</v>
      </c>
      <c r="AE76" s="356"/>
      <c r="AF76" s="356"/>
      <c r="AG76" s="356"/>
      <c r="AH76" s="359">
        <v>4890</v>
      </c>
      <c r="AI76" s="356"/>
      <c r="AJ76" s="356"/>
      <c r="AK76" s="356"/>
      <c r="AL76" s="356"/>
      <c r="AM76" s="356"/>
      <c r="AN76" s="356"/>
      <c r="AO76" s="356"/>
      <c r="AP76" s="356"/>
      <c r="AQ76" s="356" t="s">
        <v>956</v>
      </c>
      <c r="AR76" s="356">
        <v>3</v>
      </c>
      <c r="AS76" s="356">
        <v>2400</v>
      </c>
      <c r="AT76" s="364" t="s">
        <v>7512</v>
      </c>
      <c r="AU76" s="356" t="s">
        <v>7550</v>
      </c>
      <c r="AV76" s="356"/>
      <c r="AW76" s="356"/>
      <c r="AX76" s="356"/>
      <c r="AY76" s="356"/>
      <c r="AZ76" s="356"/>
      <c r="BA76" s="356"/>
      <c r="BB76" s="356"/>
      <c r="BC76" s="356"/>
      <c r="BD76" s="356"/>
      <c r="BE76" s="356"/>
      <c r="BF76" s="356"/>
      <c r="BG76" s="356"/>
      <c r="BH76" s="356"/>
      <c r="BI76" s="356"/>
      <c r="BJ76" s="356"/>
      <c r="BK76" s="375"/>
    </row>
    <row r="77" spans="1:63" s="240" customFormat="1" ht="24.6" customHeight="1">
      <c r="A77" s="241"/>
      <c r="B77" s="379"/>
      <c r="C77" s="356" t="s">
        <v>7546</v>
      </c>
      <c r="D77" s="405" t="s">
        <v>3057</v>
      </c>
      <c r="E77" s="356" t="s">
        <v>7551</v>
      </c>
      <c r="F77" s="356" t="s">
        <v>7546</v>
      </c>
      <c r="G77" s="356" t="s">
        <v>961</v>
      </c>
      <c r="H77" s="362" t="s">
        <v>499</v>
      </c>
      <c r="I77" s="356" t="s">
        <v>7546</v>
      </c>
      <c r="J77" s="356">
        <v>1</v>
      </c>
      <c r="K77" s="356" t="s">
        <v>7549</v>
      </c>
      <c r="L77" s="358">
        <v>72628</v>
      </c>
      <c r="M77" s="358">
        <v>2083</v>
      </c>
      <c r="N77" s="358">
        <v>2083</v>
      </c>
      <c r="O77" s="356" t="s">
        <v>201</v>
      </c>
      <c r="P77" s="356">
        <v>400</v>
      </c>
      <c r="Q77" s="356">
        <v>1.25</v>
      </c>
      <c r="R77" s="356">
        <v>4</v>
      </c>
      <c r="S77" s="356"/>
      <c r="T77" s="356"/>
      <c r="U77" s="358"/>
      <c r="V77" s="358"/>
      <c r="W77" s="359">
        <v>400</v>
      </c>
      <c r="X77" s="359">
        <v>400</v>
      </c>
      <c r="Y77" s="356" t="s">
        <v>233</v>
      </c>
      <c r="Z77" s="356" t="s">
        <v>587</v>
      </c>
      <c r="AA77" s="356">
        <v>2009</v>
      </c>
      <c r="AB77" s="356">
        <v>1602</v>
      </c>
      <c r="AC77" s="356"/>
      <c r="AD77" s="356">
        <v>400</v>
      </c>
      <c r="AE77" s="356"/>
      <c r="AF77" s="356"/>
      <c r="AG77" s="356"/>
      <c r="AH77" s="359">
        <v>6000</v>
      </c>
      <c r="AI77" s="356"/>
      <c r="AJ77" s="356"/>
      <c r="AK77" s="356"/>
      <c r="AL77" s="356"/>
      <c r="AM77" s="356"/>
      <c r="AN77" s="356"/>
      <c r="AO77" s="356"/>
      <c r="AP77" s="356"/>
      <c r="AQ77" s="356"/>
      <c r="AR77" s="356"/>
      <c r="AS77" s="356"/>
      <c r="AT77" s="364"/>
      <c r="AU77" s="356"/>
      <c r="AV77" s="356"/>
      <c r="AW77" s="356"/>
      <c r="AX77" s="356"/>
      <c r="AY77" s="356"/>
      <c r="AZ77" s="356"/>
      <c r="BA77" s="356"/>
      <c r="BB77" s="356"/>
      <c r="BC77" s="356"/>
      <c r="BD77" s="356"/>
      <c r="BE77" s="356"/>
      <c r="BF77" s="356"/>
      <c r="BG77" s="356"/>
      <c r="BH77" s="356"/>
      <c r="BI77" s="356"/>
      <c r="BJ77" s="356"/>
      <c r="BK77" s="375"/>
    </row>
    <row r="78" spans="1:63" s="240" customFormat="1" ht="24.6" customHeight="1">
      <c r="A78" s="241"/>
      <c r="B78" s="379"/>
      <c r="C78" s="406" t="s">
        <v>7553</v>
      </c>
      <c r="D78" s="406"/>
      <c r="E78" s="406" t="s">
        <v>7554</v>
      </c>
      <c r="F78" s="406" t="s">
        <v>7546</v>
      </c>
      <c r="G78" s="406"/>
      <c r="H78" s="406"/>
      <c r="I78" s="406" t="s">
        <v>7546</v>
      </c>
      <c r="J78" s="406"/>
      <c r="K78" s="406"/>
      <c r="L78" s="407">
        <v>101427</v>
      </c>
      <c r="M78" s="407">
        <v>1347.41</v>
      </c>
      <c r="N78" s="407">
        <v>1329</v>
      </c>
      <c r="O78" s="406" t="s">
        <v>201</v>
      </c>
      <c r="P78" s="406">
        <v>400</v>
      </c>
      <c r="Q78" s="406"/>
      <c r="R78" s="406">
        <v>3</v>
      </c>
      <c r="S78" s="406"/>
      <c r="T78" s="406"/>
      <c r="U78" s="407"/>
      <c r="V78" s="407"/>
      <c r="W78" s="408">
        <v>400</v>
      </c>
      <c r="X78" s="408">
        <v>400</v>
      </c>
      <c r="Y78" s="406"/>
      <c r="Z78" s="406"/>
      <c r="AA78" s="406">
        <v>2007</v>
      </c>
      <c r="AB78" s="406"/>
      <c r="AC78" s="406"/>
      <c r="AD78" s="406"/>
      <c r="AE78" s="406"/>
      <c r="AF78" s="406"/>
      <c r="AG78" s="406"/>
      <c r="AH78" s="408">
        <v>5300</v>
      </c>
      <c r="AI78" s="406"/>
      <c r="AJ78" s="406"/>
      <c r="AK78" s="406"/>
      <c r="AL78" s="406"/>
      <c r="AM78" s="406"/>
      <c r="AN78" s="406"/>
      <c r="AO78" s="406"/>
      <c r="AP78" s="406"/>
      <c r="AQ78" s="406"/>
      <c r="AR78" s="406"/>
      <c r="AS78" s="406"/>
      <c r="AT78" s="406"/>
      <c r="AU78" s="406"/>
      <c r="AV78" s="406"/>
      <c r="AW78" s="406"/>
      <c r="AX78" s="406"/>
      <c r="AY78" s="406"/>
      <c r="AZ78" s="406"/>
      <c r="BA78" s="406"/>
      <c r="BB78" s="406"/>
      <c r="BC78" s="406"/>
      <c r="BD78" s="406"/>
      <c r="BE78" s="406"/>
      <c r="BF78" s="406"/>
      <c r="BG78" s="406"/>
      <c r="BH78" s="406"/>
      <c r="BI78" s="406"/>
      <c r="BJ78" s="406"/>
      <c r="BK78" s="406"/>
    </row>
    <row r="79" spans="1:63" s="240" customFormat="1" ht="24.6" customHeight="1">
      <c r="A79" s="241"/>
      <c r="B79" s="379"/>
      <c r="C79" s="406" t="s">
        <v>7546</v>
      </c>
      <c r="D79" s="406"/>
      <c r="E79" s="406" t="s">
        <v>7555</v>
      </c>
      <c r="F79" s="406" t="s">
        <v>7546</v>
      </c>
      <c r="G79" s="406"/>
      <c r="H79" s="406"/>
      <c r="I79" s="406" t="s">
        <v>7546</v>
      </c>
      <c r="J79" s="406"/>
      <c r="K79" s="406"/>
      <c r="L79" s="407">
        <v>38875</v>
      </c>
      <c r="M79" s="407">
        <v>0</v>
      </c>
      <c r="N79" s="407">
        <v>0</v>
      </c>
      <c r="O79" s="406" t="s">
        <v>201</v>
      </c>
      <c r="P79" s="406">
        <v>400</v>
      </c>
      <c r="Q79" s="406"/>
      <c r="R79" s="406">
        <v>2</v>
      </c>
      <c r="S79" s="406"/>
      <c r="T79" s="406"/>
      <c r="U79" s="407"/>
      <c r="V79" s="407"/>
      <c r="W79" s="408">
        <v>500</v>
      </c>
      <c r="X79" s="408">
        <v>500</v>
      </c>
      <c r="Y79" s="406"/>
      <c r="Z79" s="406"/>
      <c r="AA79" s="406">
        <v>2006</v>
      </c>
      <c r="AB79" s="406"/>
      <c r="AC79" s="406"/>
      <c r="AD79" s="406"/>
      <c r="AE79" s="406"/>
      <c r="AF79" s="406"/>
      <c r="AG79" s="406"/>
      <c r="AH79" s="408">
        <v>3400</v>
      </c>
      <c r="AI79" s="406"/>
      <c r="AJ79" s="406"/>
      <c r="AK79" s="406"/>
      <c r="AL79" s="406"/>
      <c r="AM79" s="406"/>
      <c r="AN79" s="406"/>
      <c r="AO79" s="406"/>
      <c r="AP79" s="406"/>
      <c r="AQ79" s="406"/>
      <c r="AR79" s="406"/>
      <c r="AS79" s="406"/>
      <c r="AT79" s="406"/>
      <c r="AU79" s="406"/>
      <c r="AV79" s="406"/>
      <c r="AW79" s="406"/>
      <c r="AX79" s="406"/>
      <c r="AY79" s="406"/>
      <c r="AZ79" s="406"/>
      <c r="BA79" s="406"/>
      <c r="BB79" s="406"/>
      <c r="BC79" s="406"/>
      <c r="BD79" s="406"/>
      <c r="BE79" s="406"/>
      <c r="BF79" s="406"/>
      <c r="BG79" s="406"/>
      <c r="BH79" s="406"/>
      <c r="BI79" s="406"/>
      <c r="BJ79" s="406"/>
      <c r="BK79" s="406"/>
    </row>
    <row r="80" spans="1:63" s="240" customFormat="1" ht="24.6" customHeight="1">
      <c r="A80" s="241"/>
      <c r="B80" s="379"/>
      <c r="C80" s="406" t="s">
        <v>7546</v>
      </c>
      <c r="D80" s="406"/>
      <c r="E80" s="406" t="s">
        <v>7556</v>
      </c>
      <c r="F80" s="406" t="s">
        <v>7546</v>
      </c>
      <c r="G80" s="406"/>
      <c r="H80" s="406"/>
      <c r="I80" s="406" t="s">
        <v>7546</v>
      </c>
      <c r="J80" s="406"/>
      <c r="K80" s="406"/>
      <c r="L80" s="407">
        <v>56419</v>
      </c>
      <c r="M80" s="407">
        <v>942.28</v>
      </c>
      <c r="N80" s="407">
        <v>939</v>
      </c>
      <c r="O80" s="406" t="s">
        <v>201</v>
      </c>
      <c r="P80" s="406">
        <v>400</v>
      </c>
      <c r="Q80" s="406"/>
      <c r="R80" s="406">
        <v>3</v>
      </c>
      <c r="S80" s="406"/>
      <c r="T80" s="406"/>
      <c r="U80" s="407"/>
      <c r="V80" s="407"/>
      <c r="W80" s="408">
        <v>500</v>
      </c>
      <c r="X80" s="408">
        <v>500</v>
      </c>
      <c r="Y80" s="406"/>
      <c r="Z80" s="406"/>
      <c r="AA80" s="406">
        <v>2005</v>
      </c>
      <c r="AB80" s="406"/>
      <c r="AC80" s="406"/>
      <c r="AD80" s="406"/>
      <c r="AE80" s="406"/>
      <c r="AF80" s="406"/>
      <c r="AG80" s="406"/>
      <c r="AH80" s="408">
        <v>4500</v>
      </c>
      <c r="AI80" s="406"/>
      <c r="AJ80" s="406"/>
      <c r="AK80" s="406"/>
      <c r="AL80" s="406"/>
      <c r="AM80" s="406"/>
      <c r="AN80" s="406"/>
      <c r="AO80" s="406"/>
      <c r="AP80" s="406"/>
      <c r="AQ80" s="406"/>
      <c r="AR80" s="406"/>
      <c r="AS80" s="406"/>
      <c r="AT80" s="406"/>
      <c r="AU80" s="406"/>
      <c r="AV80" s="406"/>
      <c r="AW80" s="406"/>
      <c r="AX80" s="406"/>
      <c r="AY80" s="406"/>
      <c r="AZ80" s="406"/>
      <c r="BA80" s="406"/>
      <c r="BB80" s="406"/>
      <c r="BC80" s="406"/>
      <c r="BD80" s="406"/>
      <c r="BE80" s="406"/>
      <c r="BF80" s="406"/>
      <c r="BG80" s="406"/>
      <c r="BH80" s="406"/>
      <c r="BI80" s="406"/>
      <c r="BJ80" s="406"/>
      <c r="BK80" s="406"/>
    </row>
    <row r="81" spans="1:63" s="240" customFormat="1" ht="24.6" customHeight="1">
      <c r="A81" s="241"/>
      <c r="B81" s="379"/>
      <c r="C81" s="406" t="s">
        <v>7553</v>
      </c>
      <c r="D81" s="406"/>
      <c r="E81" s="406" t="s">
        <v>7557</v>
      </c>
      <c r="F81" s="406" t="s">
        <v>7546</v>
      </c>
      <c r="G81" s="406"/>
      <c r="H81" s="406"/>
      <c r="I81" s="406" t="s">
        <v>7546</v>
      </c>
      <c r="J81" s="406"/>
      <c r="K81" s="406"/>
      <c r="L81" s="407">
        <v>28072</v>
      </c>
      <c r="M81" s="407">
        <v>544</v>
      </c>
      <c r="N81" s="407">
        <v>542</v>
      </c>
      <c r="O81" s="406" t="s">
        <v>201</v>
      </c>
      <c r="P81" s="406">
        <v>400</v>
      </c>
      <c r="Q81" s="406"/>
      <c r="R81" s="406">
        <v>2</v>
      </c>
      <c r="S81" s="406"/>
      <c r="T81" s="406"/>
      <c r="U81" s="407"/>
      <c r="V81" s="407"/>
      <c r="W81" s="408">
        <v>400</v>
      </c>
      <c r="X81" s="408">
        <v>400</v>
      </c>
      <c r="Y81" s="406"/>
      <c r="Z81" s="406"/>
      <c r="AA81" s="406">
        <v>2011</v>
      </c>
      <c r="AB81" s="406"/>
      <c r="AC81" s="406"/>
      <c r="AD81" s="406"/>
      <c r="AE81" s="406"/>
      <c r="AF81" s="406"/>
      <c r="AG81" s="406"/>
      <c r="AH81" s="408">
        <v>5400</v>
      </c>
      <c r="AI81" s="406"/>
      <c r="AJ81" s="406"/>
      <c r="AK81" s="406"/>
      <c r="AL81" s="406"/>
      <c r="AM81" s="406"/>
      <c r="AN81" s="406"/>
      <c r="AO81" s="406"/>
      <c r="AP81" s="406"/>
      <c r="AQ81" s="406"/>
      <c r="AR81" s="406"/>
      <c r="AS81" s="406"/>
      <c r="AT81" s="406"/>
      <c r="AU81" s="406"/>
      <c r="AV81" s="406"/>
      <c r="AW81" s="406"/>
      <c r="AX81" s="406"/>
      <c r="AY81" s="406"/>
      <c r="AZ81" s="406"/>
      <c r="BA81" s="406"/>
      <c r="BB81" s="406"/>
      <c r="BC81" s="406"/>
      <c r="BD81" s="406"/>
      <c r="BE81" s="406"/>
      <c r="BF81" s="406"/>
      <c r="BG81" s="406"/>
      <c r="BH81" s="406"/>
      <c r="BI81" s="406"/>
      <c r="BJ81" s="406"/>
      <c r="BK81" s="406"/>
    </row>
    <row r="82" spans="1:63" s="240" customFormat="1" ht="24.6" customHeight="1">
      <c r="A82" s="241"/>
      <c r="B82" s="379"/>
      <c r="C82" s="406" t="s">
        <v>7546</v>
      </c>
      <c r="D82" s="406"/>
      <c r="E82" s="406" t="s">
        <v>7558</v>
      </c>
      <c r="F82" s="406" t="s">
        <v>7546</v>
      </c>
      <c r="G82" s="406"/>
      <c r="H82" s="406"/>
      <c r="I82" s="406" t="s">
        <v>7546</v>
      </c>
      <c r="J82" s="406"/>
      <c r="K82" s="406"/>
      <c r="L82" s="407">
        <v>19642</v>
      </c>
      <c r="M82" s="407">
        <v>215</v>
      </c>
      <c r="N82" s="407">
        <v>272</v>
      </c>
      <c r="O82" s="406" t="s">
        <v>201</v>
      </c>
      <c r="P82" s="406">
        <v>400</v>
      </c>
      <c r="Q82" s="406"/>
      <c r="R82" s="406">
        <v>2</v>
      </c>
      <c r="S82" s="406"/>
      <c r="T82" s="406"/>
      <c r="U82" s="407"/>
      <c r="V82" s="407"/>
      <c r="W82" s="408">
        <v>400</v>
      </c>
      <c r="X82" s="408">
        <v>400</v>
      </c>
      <c r="Y82" s="406"/>
      <c r="Z82" s="406"/>
      <c r="AA82" s="406">
        <v>2003</v>
      </c>
      <c r="AB82" s="406"/>
      <c r="AC82" s="406"/>
      <c r="AD82" s="406"/>
      <c r="AE82" s="406"/>
      <c r="AF82" s="406"/>
      <c r="AG82" s="406"/>
      <c r="AH82" s="408">
        <v>2000</v>
      </c>
      <c r="AI82" s="406"/>
      <c r="AJ82" s="406"/>
      <c r="AK82" s="406"/>
      <c r="AL82" s="406"/>
      <c r="AM82" s="406"/>
      <c r="AN82" s="406"/>
      <c r="AO82" s="406"/>
      <c r="AP82" s="406"/>
      <c r="AQ82" s="406"/>
      <c r="AR82" s="406"/>
      <c r="AS82" s="406"/>
      <c r="AT82" s="406"/>
      <c r="AU82" s="406"/>
      <c r="AV82" s="406"/>
      <c r="AW82" s="406"/>
      <c r="AX82" s="406"/>
      <c r="AY82" s="406"/>
      <c r="AZ82" s="406"/>
      <c r="BA82" s="406"/>
      <c r="BB82" s="406"/>
      <c r="BC82" s="406"/>
      <c r="BD82" s="406"/>
      <c r="BE82" s="406"/>
      <c r="BF82" s="406"/>
      <c r="BG82" s="406"/>
      <c r="BH82" s="406"/>
      <c r="BI82" s="406"/>
      <c r="BJ82" s="406"/>
      <c r="BK82" s="406"/>
    </row>
    <row r="83" spans="1:63" s="240" customFormat="1" ht="24.6" customHeight="1">
      <c r="A83" s="241"/>
      <c r="B83" s="379"/>
      <c r="C83" s="406" t="s">
        <v>7546</v>
      </c>
      <c r="D83" s="406"/>
      <c r="E83" s="406" t="s">
        <v>7559</v>
      </c>
      <c r="F83" s="406" t="s">
        <v>7546</v>
      </c>
      <c r="G83" s="406"/>
      <c r="H83" s="406"/>
      <c r="I83" s="406" t="s">
        <v>7546</v>
      </c>
      <c r="J83" s="406"/>
      <c r="K83" s="406"/>
      <c r="L83" s="407">
        <v>52550</v>
      </c>
      <c r="M83" s="407">
        <v>405</v>
      </c>
      <c r="N83" s="407">
        <v>400</v>
      </c>
      <c r="O83" s="406" t="s">
        <v>201</v>
      </c>
      <c r="P83" s="406">
        <v>400</v>
      </c>
      <c r="Q83" s="406"/>
      <c r="R83" s="406">
        <v>2</v>
      </c>
      <c r="S83" s="406"/>
      <c r="T83" s="406"/>
      <c r="U83" s="407"/>
      <c r="V83" s="407"/>
      <c r="W83" s="408">
        <v>500</v>
      </c>
      <c r="X83" s="408">
        <v>500</v>
      </c>
      <c r="Y83" s="406"/>
      <c r="Z83" s="406"/>
      <c r="AA83" s="406">
        <v>2015</v>
      </c>
      <c r="AB83" s="406"/>
      <c r="AC83" s="406"/>
      <c r="AD83" s="406"/>
      <c r="AE83" s="406"/>
      <c r="AF83" s="406"/>
      <c r="AG83" s="406"/>
      <c r="AH83" s="408">
        <v>4800</v>
      </c>
      <c r="AI83" s="406"/>
      <c r="AJ83" s="406"/>
      <c r="AK83" s="406"/>
      <c r="AL83" s="406"/>
      <c r="AM83" s="406"/>
      <c r="AN83" s="406"/>
      <c r="AO83" s="406"/>
      <c r="AP83" s="406"/>
      <c r="AQ83" s="406"/>
      <c r="AR83" s="406"/>
      <c r="AS83" s="406"/>
      <c r="AT83" s="406"/>
      <c r="AU83" s="406"/>
      <c r="AV83" s="406"/>
      <c r="AW83" s="406"/>
      <c r="AX83" s="406"/>
      <c r="AY83" s="406"/>
      <c r="AZ83" s="406"/>
      <c r="BA83" s="406"/>
      <c r="BB83" s="406"/>
      <c r="BC83" s="406"/>
      <c r="BD83" s="406"/>
      <c r="BE83" s="406"/>
      <c r="BF83" s="406"/>
      <c r="BG83" s="406"/>
      <c r="BH83" s="406"/>
      <c r="BI83" s="406"/>
      <c r="BJ83" s="406"/>
      <c r="BK83" s="406"/>
    </row>
    <row r="84" spans="1:63" s="240" customFormat="1" ht="24.6" customHeight="1">
      <c r="A84" s="241"/>
      <c r="B84" s="379"/>
      <c r="C84" s="406" t="s">
        <v>7546</v>
      </c>
      <c r="D84" s="406"/>
      <c r="E84" s="406" t="s">
        <v>7560</v>
      </c>
      <c r="F84" s="406" t="s">
        <v>7546</v>
      </c>
      <c r="G84" s="406"/>
      <c r="H84" s="406"/>
      <c r="I84" s="406" t="s">
        <v>7546</v>
      </c>
      <c r="J84" s="406"/>
      <c r="K84" s="406"/>
      <c r="L84" s="407">
        <v>50659</v>
      </c>
      <c r="M84" s="407">
        <v>464</v>
      </c>
      <c r="N84" s="407">
        <v>462</v>
      </c>
      <c r="O84" s="406" t="s">
        <v>201</v>
      </c>
      <c r="P84" s="406">
        <v>400</v>
      </c>
      <c r="Q84" s="406"/>
      <c r="R84" s="406">
        <v>2</v>
      </c>
      <c r="S84" s="406"/>
      <c r="T84" s="406"/>
      <c r="U84" s="407"/>
      <c r="V84" s="407"/>
      <c r="W84" s="408">
        <v>0</v>
      </c>
      <c r="X84" s="408">
        <v>0</v>
      </c>
      <c r="Y84" s="406"/>
      <c r="Z84" s="406"/>
      <c r="AA84" s="406">
        <v>2004</v>
      </c>
      <c r="AB84" s="406"/>
      <c r="AC84" s="406"/>
      <c r="AD84" s="406"/>
      <c r="AE84" s="406"/>
      <c r="AF84" s="406"/>
      <c r="AG84" s="406"/>
      <c r="AH84" s="408">
        <v>3500</v>
      </c>
      <c r="AI84" s="406"/>
      <c r="AJ84" s="406"/>
      <c r="AK84" s="406"/>
      <c r="AL84" s="406"/>
      <c r="AM84" s="406"/>
      <c r="AN84" s="406"/>
      <c r="AO84" s="406"/>
      <c r="AP84" s="406"/>
      <c r="AQ84" s="406"/>
      <c r="AR84" s="406"/>
      <c r="AS84" s="406"/>
      <c r="AT84" s="406"/>
      <c r="AU84" s="406"/>
      <c r="AV84" s="406"/>
      <c r="AW84" s="406"/>
      <c r="AX84" s="406"/>
      <c r="AY84" s="406"/>
      <c r="AZ84" s="406"/>
      <c r="BA84" s="406"/>
      <c r="BB84" s="406"/>
      <c r="BC84" s="406"/>
      <c r="BD84" s="406"/>
      <c r="BE84" s="406"/>
      <c r="BF84" s="406"/>
      <c r="BG84" s="406"/>
      <c r="BH84" s="406"/>
      <c r="BI84" s="406"/>
      <c r="BJ84" s="406"/>
      <c r="BK84" s="406"/>
    </row>
    <row r="85" spans="1:63" s="240" customFormat="1" ht="24.6" customHeight="1">
      <c r="A85" s="241"/>
      <c r="B85" s="379"/>
      <c r="C85" s="406" t="s">
        <v>7546</v>
      </c>
      <c r="D85" s="406"/>
      <c r="E85" s="406" t="s">
        <v>7561</v>
      </c>
      <c r="F85" s="406" t="s">
        <v>7546</v>
      </c>
      <c r="G85" s="406"/>
      <c r="H85" s="406"/>
      <c r="I85" s="406" t="s">
        <v>7546</v>
      </c>
      <c r="J85" s="406"/>
      <c r="K85" s="406"/>
      <c r="L85" s="407">
        <v>47103</v>
      </c>
      <c r="M85" s="407">
        <v>0</v>
      </c>
      <c r="N85" s="407">
        <v>0</v>
      </c>
      <c r="O85" s="406" t="s">
        <v>201</v>
      </c>
      <c r="P85" s="406">
        <v>400</v>
      </c>
      <c r="Q85" s="406"/>
      <c r="R85" s="406">
        <v>1</v>
      </c>
      <c r="S85" s="406"/>
      <c r="T85" s="406"/>
      <c r="U85" s="407"/>
      <c r="V85" s="407"/>
      <c r="W85" s="408">
        <v>0</v>
      </c>
      <c r="X85" s="408">
        <v>0</v>
      </c>
      <c r="Y85" s="406"/>
      <c r="Z85" s="406"/>
      <c r="AA85" s="406">
        <v>2003</v>
      </c>
      <c r="AB85" s="406"/>
      <c r="AC85" s="406"/>
      <c r="AD85" s="406"/>
      <c r="AE85" s="406"/>
      <c r="AF85" s="406"/>
      <c r="AG85" s="406"/>
      <c r="AH85" s="408">
        <v>3000</v>
      </c>
      <c r="AI85" s="406"/>
      <c r="AJ85" s="406"/>
      <c r="AK85" s="406"/>
      <c r="AL85" s="406"/>
      <c r="AM85" s="406"/>
      <c r="AN85" s="406"/>
      <c r="AO85" s="406"/>
      <c r="AP85" s="406"/>
      <c r="AQ85" s="406"/>
      <c r="AR85" s="406"/>
      <c r="AS85" s="406"/>
      <c r="AT85" s="406"/>
      <c r="AU85" s="406"/>
      <c r="AV85" s="406"/>
      <c r="AW85" s="406"/>
      <c r="AX85" s="406"/>
      <c r="AY85" s="406"/>
      <c r="AZ85" s="406"/>
      <c r="BA85" s="406"/>
      <c r="BB85" s="406"/>
      <c r="BC85" s="406"/>
      <c r="BD85" s="406"/>
      <c r="BE85" s="406"/>
      <c r="BF85" s="406"/>
      <c r="BG85" s="406"/>
      <c r="BH85" s="406"/>
      <c r="BI85" s="406"/>
      <c r="BJ85" s="406"/>
      <c r="BK85" s="406"/>
    </row>
    <row r="86" spans="1:63" s="240" customFormat="1" ht="24.6" customHeight="1">
      <c r="A86" s="241"/>
      <c r="B86" s="379"/>
      <c r="C86" s="356" t="s">
        <v>7562</v>
      </c>
      <c r="D86" s="356" t="s">
        <v>7563</v>
      </c>
      <c r="E86" s="356" t="s">
        <v>7564</v>
      </c>
      <c r="F86" s="356" t="s">
        <v>7562</v>
      </c>
      <c r="G86" s="356" t="s">
        <v>7565</v>
      </c>
      <c r="H86" s="362"/>
      <c r="I86" s="356" t="s">
        <v>7562</v>
      </c>
      <c r="J86" s="356">
        <v>5</v>
      </c>
      <c r="K86" s="356"/>
      <c r="L86" s="358">
        <v>128580</v>
      </c>
      <c r="M86" s="358">
        <v>6633</v>
      </c>
      <c r="N86" s="358">
        <v>6633</v>
      </c>
      <c r="O86" s="356" t="s">
        <v>201</v>
      </c>
      <c r="P86" s="356">
        <v>400</v>
      </c>
      <c r="Q86" s="356">
        <v>1.2</v>
      </c>
      <c r="R86" s="356">
        <v>8</v>
      </c>
      <c r="S86" s="356"/>
      <c r="T86" s="356" t="s">
        <v>382</v>
      </c>
      <c r="U86" s="358">
        <v>68</v>
      </c>
      <c r="V86" s="358">
        <v>105</v>
      </c>
      <c r="W86" s="359">
        <v>13983</v>
      </c>
      <c r="X86" s="359">
        <v>20000</v>
      </c>
      <c r="Y86" s="356" t="s">
        <v>233</v>
      </c>
      <c r="Z86" s="356" t="s">
        <v>587</v>
      </c>
      <c r="AA86" s="356">
        <v>2001</v>
      </c>
      <c r="AB86" s="356">
        <v>108903</v>
      </c>
      <c r="AC86" s="356">
        <v>4500</v>
      </c>
      <c r="AD86" s="356">
        <v>994</v>
      </c>
      <c r="AE86" s="356"/>
      <c r="AF86" s="356"/>
      <c r="AG86" s="356"/>
      <c r="AH86" s="359">
        <v>17963</v>
      </c>
      <c r="AI86" s="356"/>
      <c r="AJ86" s="356"/>
      <c r="AK86" s="356">
        <v>0</v>
      </c>
      <c r="AL86" s="356"/>
      <c r="AM86" s="356">
        <v>0</v>
      </c>
      <c r="AN86" s="356">
        <v>0</v>
      </c>
      <c r="AO86" s="356"/>
      <c r="AP86" s="356"/>
      <c r="AQ86" s="356" t="s">
        <v>956</v>
      </c>
      <c r="AR86" s="356">
        <v>6</v>
      </c>
      <c r="AS86" s="356">
        <v>3700</v>
      </c>
      <c r="AT86" s="364" t="s">
        <v>7566</v>
      </c>
      <c r="AU86" s="356" t="s">
        <v>7567</v>
      </c>
      <c r="AV86" s="356" t="s">
        <v>7568</v>
      </c>
      <c r="AW86" s="356">
        <v>2</v>
      </c>
      <c r="AX86" s="356">
        <v>12000</v>
      </c>
      <c r="AY86" s="356" t="s">
        <v>7512</v>
      </c>
      <c r="AZ86" s="356" t="s">
        <v>7569</v>
      </c>
      <c r="BA86" s="356" t="s">
        <v>960</v>
      </c>
      <c r="BB86" s="356">
        <v>1</v>
      </c>
      <c r="BC86" s="356">
        <v>400</v>
      </c>
      <c r="BD86" s="356"/>
      <c r="BE86" s="356"/>
      <c r="BF86" s="356"/>
      <c r="BG86" s="356"/>
      <c r="BH86" s="356"/>
      <c r="BI86" s="356"/>
      <c r="BJ86" s="356"/>
      <c r="BK86" s="356" t="s">
        <v>15431</v>
      </c>
    </row>
    <row r="87" spans="1:63" s="240" customFormat="1" ht="24.6" customHeight="1">
      <c r="A87" s="241"/>
      <c r="B87" s="379"/>
      <c r="C87" s="356" t="s">
        <v>7570</v>
      </c>
      <c r="D87" s="356" t="s">
        <v>7571</v>
      </c>
      <c r="E87" s="356" t="s">
        <v>7572</v>
      </c>
      <c r="F87" s="356" t="s">
        <v>7570</v>
      </c>
      <c r="G87" s="356" t="s">
        <v>7573</v>
      </c>
      <c r="H87" s="356" t="s">
        <v>7574</v>
      </c>
      <c r="I87" s="356" t="s">
        <v>401</v>
      </c>
      <c r="J87" s="356" t="s">
        <v>7575</v>
      </c>
      <c r="K87" s="356" t="s">
        <v>7576</v>
      </c>
      <c r="L87" s="358">
        <v>179635</v>
      </c>
      <c r="M87" s="358">
        <v>578.63</v>
      </c>
      <c r="N87" s="358">
        <v>931.3</v>
      </c>
      <c r="O87" s="356" t="s">
        <v>201</v>
      </c>
      <c r="P87" s="356">
        <v>400</v>
      </c>
      <c r="Q87" s="356" t="s">
        <v>7577</v>
      </c>
      <c r="R87" s="356">
        <v>8</v>
      </c>
      <c r="S87" s="356"/>
      <c r="T87" s="356" t="s">
        <v>382</v>
      </c>
      <c r="U87" s="358">
        <v>68</v>
      </c>
      <c r="V87" s="358">
        <v>105</v>
      </c>
      <c r="W87" s="359">
        <v>5000</v>
      </c>
      <c r="X87" s="359">
        <v>6100</v>
      </c>
      <c r="Y87" s="356" t="s">
        <v>7578</v>
      </c>
      <c r="Z87" s="356" t="s">
        <v>587</v>
      </c>
      <c r="AA87" s="356">
        <v>2001</v>
      </c>
      <c r="AB87" s="356">
        <v>108903</v>
      </c>
      <c r="AC87" s="356">
        <v>4500</v>
      </c>
      <c r="AD87" s="356">
        <v>994</v>
      </c>
      <c r="AE87" s="356"/>
      <c r="AF87" s="356"/>
      <c r="AG87" s="356"/>
      <c r="AH87" s="359">
        <v>16162</v>
      </c>
      <c r="AI87" s="356"/>
      <c r="AJ87" s="356"/>
      <c r="AK87" s="356"/>
      <c r="AL87" s="356"/>
      <c r="AM87" s="356" t="s">
        <v>7579</v>
      </c>
      <c r="AN87" s="356" t="s">
        <v>7580</v>
      </c>
      <c r="AO87" s="356"/>
      <c r="AP87" s="356"/>
      <c r="AQ87" s="356" t="s">
        <v>6995</v>
      </c>
      <c r="AR87" s="356">
        <v>4</v>
      </c>
      <c r="AS87" s="356">
        <v>1110</v>
      </c>
      <c r="AT87" s="356" t="s">
        <v>7581</v>
      </c>
      <c r="AU87" s="356" t="s">
        <v>7582</v>
      </c>
      <c r="AV87" s="356" t="s">
        <v>7583</v>
      </c>
      <c r="AW87" s="356">
        <v>2</v>
      </c>
      <c r="AX87" s="356">
        <v>2100</v>
      </c>
      <c r="AY87" s="356" t="s">
        <v>7581</v>
      </c>
      <c r="AZ87" s="356" t="s">
        <v>7582</v>
      </c>
      <c r="BA87" s="356" t="s">
        <v>7584</v>
      </c>
      <c r="BB87" s="356">
        <v>2</v>
      </c>
      <c r="BC87" s="356">
        <v>1700</v>
      </c>
      <c r="BD87" s="356" t="s">
        <v>7581</v>
      </c>
      <c r="BE87" s="356" t="s">
        <v>7582</v>
      </c>
      <c r="BF87" s="356" t="s">
        <v>7585</v>
      </c>
      <c r="BG87" s="356">
        <v>8</v>
      </c>
      <c r="BH87" s="356">
        <v>6200</v>
      </c>
      <c r="BI87" s="356" t="s">
        <v>7586</v>
      </c>
      <c r="BJ87" s="356" t="s">
        <v>7582</v>
      </c>
      <c r="BK87" s="536" t="s">
        <v>15432</v>
      </c>
    </row>
    <row r="88" spans="1:63" s="240" customFormat="1" ht="24.6" customHeight="1">
      <c r="A88" s="241"/>
      <c r="B88" s="379"/>
      <c r="C88" s="356" t="s">
        <v>7587</v>
      </c>
      <c r="D88" s="356" t="s">
        <v>7588</v>
      </c>
      <c r="E88" s="356" t="s">
        <v>7589</v>
      </c>
      <c r="F88" s="356" t="s">
        <v>7587</v>
      </c>
      <c r="G88" s="356" t="s">
        <v>7590</v>
      </c>
      <c r="H88" s="362" t="s">
        <v>7591</v>
      </c>
      <c r="I88" s="356" t="s">
        <v>401</v>
      </c>
      <c r="J88" s="356"/>
      <c r="K88" s="356" t="s">
        <v>7592</v>
      </c>
      <c r="L88" s="358">
        <v>62903</v>
      </c>
      <c r="M88" s="358">
        <v>1314</v>
      </c>
      <c r="N88" s="358">
        <v>1599</v>
      </c>
      <c r="O88" s="356" t="s">
        <v>201</v>
      </c>
      <c r="P88" s="356">
        <v>400</v>
      </c>
      <c r="Q88" s="356">
        <v>1.5</v>
      </c>
      <c r="R88" s="356">
        <v>8</v>
      </c>
      <c r="S88" s="356"/>
      <c r="T88" s="356" t="s">
        <v>382</v>
      </c>
      <c r="U88" s="358">
        <v>68</v>
      </c>
      <c r="V88" s="358">
        <v>105</v>
      </c>
      <c r="W88" s="359">
        <v>3165</v>
      </c>
      <c r="X88" s="359">
        <v>5000</v>
      </c>
      <c r="Y88" s="356" t="s">
        <v>7593</v>
      </c>
      <c r="Z88" s="356" t="s">
        <v>587</v>
      </c>
      <c r="AA88" s="356">
        <v>1993</v>
      </c>
      <c r="AB88" s="356">
        <v>2326</v>
      </c>
      <c r="AC88" s="356">
        <v>2000</v>
      </c>
      <c r="AD88" s="356">
        <v>400</v>
      </c>
      <c r="AE88" s="356"/>
      <c r="AF88" s="356"/>
      <c r="AG88" s="356" t="s">
        <v>962</v>
      </c>
      <c r="AH88" s="359">
        <v>4726</v>
      </c>
      <c r="AI88" s="356"/>
      <c r="AJ88" s="356"/>
      <c r="AK88" s="356"/>
      <c r="AL88" s="356"/>
      <c r="AM88" s="356"/>
      <c r="AN88" s="356" t="s">
        <v>7366</v>
      </c>
      <c r="AO88" s="356"/>
      <c r="AP88" s="356"/>
      <c r="AQ88" s="356" t="s">
        <v>956</v>
      </c>
      <c r="AR88" s="356">
        <v>3</v>
      </c>
      <c r="AS88" s="356">
        <v>986</v>
      </c>
      <c r="AT88" s="364" t="s">
        <v>7367</v>
      </c>
      <c r="AU88" s="356" t="s">
        <v>7368</v>
      </c>
      <c r="AV88" s="356"/>
      <c r="AW88" s="356"/>
      <c r="AX88" s="356"/>
      <c r="AY88" s="356"/>
      <c r="AZ88" s="356"/>
      <c r="BA88" s="356"/>
      <c r="BB88" s="356"/>
      <c r="BC88" s="356"/>
      <c r="BD88" s="356"/>
      <c r="BE88" s="356"/>
      <c r="BF88" s="356"/>
      <c r="BG88" s="356"/>
      <c r="BH88" s="356"/>
      <c r="BI88" s="356"/>
      <c r="BJ88" s="356"/>
      <c r="BK88" s="356"/>
    </row>
    <row r="89" spans="1:63" s="240" customFormat="1" ht="24.6" customHeight="1">
      <c r="A89" s="241"/>
      <c r="B89" s="379"/>
      <c r="C89" s="356" t="s">
        <v>7594</v>
      </c>
      <c r="D89" s="356" t="s">
        <v>7595</v>
      </c>
      <c r="E89" s="356" t="s">
        <v>7596</v>
      </c>
      <c r="F89" s="356" t="s">
        <v>7594</v>
      </c>
      <c r="G89" s="356" t="s">
        <v>7597</v>
      </c>
      <c r="H89" s="362" t="s">
        <v>1319</v>
      </c>
      <c r="I89" s="356" t="s">
        <v>401</v>
      </c>
      <c r="J89" s="356">
        <v>1</v>
      </c>
      <c r="K89" s="356" t="s">
        <v>7598</v>
      </c>
      <c r="L89" s="358">
        <v>108656</v>
      </c>
      <c r="M89" s="358">
        <v>6127</v>
      </c>
      <c r="N89" s="358">
        <v>3116</v>
      </c>
      <c r="O89" s="356" t="s">
        <v>201</v>
      </c>
      <c r="P89" s="356">
        <v>400</v>
      </c>
      <c r="Q89" s="356">
        <v>1.2</v>
      </c>
      <c r="R89" s="356">
        <v>8</v>
      </c>
      <c r="S89" s="356">
        <v>3840</v>
      </c>
      <c r="T89" s="356" t="s">
        <v>202</v>
      </c>
      <c r="U89" s="358">
        <v>67</v>
      </c>
      <c r="V89" s="358">
        <v>105</v>
      </c>
      <c r="W89" s="359">
        <v>9000</v>
      </c>
      <c r="X89" s="359">
        <v>9000</v>
      </c>
      <c r="Y89" s="356" t="s">
        <v>586</v>
      </c>
      <c r="Z89" s="356" t="s">
        <v>587</v>
      </c>
      <c r="AA89" s="356">
        <v>1994</v>
      </c>
      <c r="AB89" s="356">
        <v>4285</v>
      </c>
      <c r="AC89" s="356">
        <v>4130</v>
      </c>
      <c r="AD89" s="356">
        <v>466</v>
      </c>
      <c r="AE89" s="356">
        <v>0</v>
      </c>
      <c r="AF89" s="356">
        <v>0</v>
      </c>
      <c r="AG89" s="356" t="s">
        <v>962</v>
      </c>
      <c r="AH89" s="359">
        <v>8881</v>
      </c>
      <c r="AI89" s="356">
        <v>0</v>
      </c>
      <c r="AJ89" s="356"/>
      <c r="AK89" s="356">
        <v>1</v>
      </c>
      <c r="AL89" s="356">
        <v>100</v>
      </c>
      <c r="AM89" s="356" t="s">
        <v>1319</v>
      </c>
      <c r="AN89" s="356" t="s">
        <v>1319</v>
      </c>
      <c r="AO89" s="356"/>
      <c r="AP89" s="356"/>
      <c r="AQ89" s="356" t="s">
        <v>956</v>
      </c>
      <c r="AR89" s="356">
        <v>6</v>
      </c>
      <c r="AS89" s="356">
        <v>3626</v>
      </c>
      <c r="AT89" s="364" t="s">
        <v>7599</v>
      </c>
      <c r="AU89" s="356" t="s">
        <v>7600</v>
      </c>
      <c r="AV89" s="356" t="s">
        <v>960</v>
      </c>
      <c r="AW89" s="356">
        <v>4</v>
      </c>
      <c r="AX89" s="356">
        <v>1500</v>
      </c>
      <c r="AY89" s="356" t="s">
        <v>7512</v>
      </c>
      <c r="AZ89" s="356" t="s">
        <v>7601</v>
      </c>
      <c r="BA89" s="356" t="s">
        <v>6513</v>
      </c>
      <c r="BB89" s="356">
        <v>2</v>
      </c>
      <c r="BC89" s="356">
        <v>500</v>
      </c>
      <c r="BD89" s="356" t="s">
        <v>7602</v>
      </c>
      <c r="BE89" s="356" t="s">
        <v>7600</v>
      </c>
      <c r="BF89" s="356"/>
      <c r="BG89" s="356"/>
      <c r="BH89" s="356"/>
      <c r="BI89" s="356"/>
      <c r="BJ89" s="356"/>
      <c r="BK89" s="356" t="s">
        <v>7603</v>
      </c>
    </row>
    <row r="90" spans="1:63" s="240" customFormat="1" ht="24.6" customHeight="1">
      <c r="A90" s="241"/>
      <c r="B90" s="409"/>
      <c r="C90" s="356" t="s">
        <v>7594</v>
      </c>
      <c r="D90" s="356" t="s">
        <v>7604</v>
      </c>
      <c r="E90" s="356" t="s">
        <v>7605</v>
      </c>
      <c r="F90" s="356" t="s">
        <v>7594</v>
      </c>
      <c r="G90" s="356"/>
      <c r="H90" s="356"/>
      <c r="I90" s="356" t="s">
        <v>401</v>
      </c>
      <c r="J90" s="356"/>
      <c r="K90" s="356"/>
      <c r="L90" s="358"/>
      <c r="M90" s="358"/>
      <c r="N90" s="358">
        <v>2498</v>
      </c>
      <c r="O90" s="356" t="s">
        <v>201</v>
      </c>
      <c r="P90" s="356">
        <v>140</v>
      </c>
      <c r="Q90" s="356"/>
      <c r="R90" s="356">
        <v>6</v>
      </c>
      <c r="S90" s="376"/>
      <c r="T90" s="376"/>
      <c r="U90" s="410"/>
      <c r="V90" s="410"/>
      <c r="W90" s="411"/>
      <c r="X90" s="411"/>
      <c r="Y90" s="376"/>
      <c r="Z90" s="376"/>
      <c r="AA90" s="356">
        <v>2012</v>
      </c>
      <c r="AB90" s="376"/>
      <c r="AC90" s="376"/>
      <c r="AD90" s="376"/>
      <c r="AE90" s="376"/>
      <c r="AF90" s="376"/>
      <c r="AG90" s="376"/>
      <c r="AH90" s="411"/>
      <c r="AI90" s="376"/>
      <c r="AJ90" s="376"/>
      <c r="AK90" s="376"/>
      <c r="AL90" s="376"/>
      <c r="AM90" s="376"/>
      <c r="AN90" s="376"/>
      <c r="AO90" s="376"/>
      <c r="AP90" s="376"/>
      <c r="AQ90" s="376"/>
      <c r="AR90" s="376"/>
      <c r="AS90" s="376"/>
      <c r="AT90" s="376"/>
      <c r="AU90" s="376"/>
      <c r="AV90" s="376"/>
      <c r="AW90" s="376"/>
      <c r="AX90" s="376"/>
      <c r="AY90" s="376"/>
      <c r="AZ90" s="376"/>
      <c r="BA90" s="376"/>
      <c r="BB90" s="376"/>
      <c r="BC90" s="376"/>
      <c r="BD90" s="376"/>
      <c r="BE90" s="376"/>
      <c r="BF90" s="376"/>
      <c r="BG90" s="376"/>
      <c r="BH90" s="376"/>
      <c r="BI90" s="376"/>
      <c r="BJ90" s="376"/>
      <c r="BK90" s="536" t="s">
        <v>15429</v>
      </c>
    </row>
    <row r="91" spans="1:63" s="240" customFormat="1" ht="24.6" customHeight="1">
      <c r="A91" s="241"/>
      <c r="B91" s="360" t="s">
        <v>3284</v>
      </c>
      <c r="C91" s="356" t="s">
        <v>3285</v>
      </c>
      <c r="D91" s="356"/>
      <c r="E91" s="357">
        <f>COUNTA(E92:E125)</f>
        <v>33</v>
      </c>
      <c r="F91" s="356"/>
      <c r="G91" s="356"/>
      <c r="H91" s="362"/>
      <c r="I91" s="356"/>
      <c r="J91" s="356"/>
      <c r="K91" s="356"/>
      <c r="L91" s="358">
        <f>SUM(L92:L125)</f>
        <v>1858076</v>
      </c>
      <c r="M91" s="358">
        <f>SUM(M92:M125)</f>
        <v>164734.47</v>
      </c>
      <c r="N91" s="358">
        <f>SUM(N92:N125)</f>
        <v>175981.84</v>
      </c>
      <c r="O91" s="356"/>
      <c r="P91" s="358"/>
      <c r="Q91" s="356"/>
      <c r="R91" s="358"/>
      <c r="S91" s="356"/>
      <c r="T91" s="356"/>
      <c r="U91" s="358"/>
      <c r="V91" s="358"/>
      <c r="W91" s="358"/>
      <c r="X91" s="358"/>
      <c r="Y91" s="358"/>
      <c r="Z91" s="358"/>
      <c r="AA91" s="358"/>
      <c r="AB91" s="358"/>
      <c r="AC91" s="358"/>
      <c r="AD91" s="358"/>
      <c r="AE91" s="358"/>
      <c r="AF91" s="358"/>
      <c r="AG91" s="358"/>
      <c r="AH91" s="358"/>
      <c r="AI91" s="356"/>
      <c r="AJ91" s="356"/>
      <c r="AK91" s="356"/>
      <c r="AL91" s="356"/>
      <c r="AM91" s="356"/>
      <c r="AN91" s="356"/>
      <c r="AO91" s="356"/>
      <c r="AP91" s="356"/>
      <c r="AQ91" s="356"/>
      <c r="AR91" s="356"/>
      <c r="AS91" s="356"/>
      <c r="AT91" s="364"/>
      <c r="AU91" s="356"/>
      <c r="AV91" s="356"/>
      <c r="AW91" s="356"/>
      <c r="AX91" s="356"/>
      <c r="AY91" s="356"/>
      <c r="AZ91" s="356"/>
      <c r="BA91" s="356"/>
      <c r="BB91" s="356"/>
      <c r="BC91" s="356"/>
      <c r="BD91" s="356"/>
      <c r="BE91" s="356"/>
      <c r="BF91" s="356"/>
      <c r="BG91" s="356"/>
      <c r="BH91" s="356"/>
      <c r="BI91" s="356"/>
      <c r="BJ91" s="356"/>
      <c r="BK91" s="356"/>
    </row>
    <row r="92" spans="1:63" ht="26.25" customHeight="1">
      <c r="A92" s="423" t="s">
        <v>6548</v>
      </c>
      <c r="B92" s="543"/>
      <c r="C92" s="320" t="s">
        <v>963</v>
      </c>
      <c r="D92" s="320" t="s">
        <v>964</v>
      </c>
      <c r="E92" s="544" t="s">
        <v>965</v>
      </c>
      <c r="F92" s="320" t="s">
        <v>963</v>
      </c>
      <c r="G92" s="320"/>
      <c r="H92" s="545"/>
      <c r="I92" s="541" t="s">
        <v>10207</v>
      </c>
      <c r="J92" s="320"/>
      <c r="K92" s="320"/>
      <c r="L92" s="319">
        <v>75595</v>
      </c>
      <c r="M92" s="546">
        <v>11405.75</v>
      </c>
      <c r="N92" s="546">
        <v>6163.81</v>
      </c>
      <c r="O92" s="320" t="s">
        <v>959</v>
      </c>
      <c r="P92" s="320">
        <v>400</v>
      </c>
      <c r="Q92" s="320"/>
      <c r="R92" s="320">
        <v>8</v>
      </c>
      <c r="S92" s="320"/>
      <c r="T92" s="320" t="s">
        <v>202</v>
      </c>
      <c r="U92" s="546">
        <v>70</v>
      </c>
      <c r="V92" s="546">
        <v>105</v>
      </c>
      <c r="W92" s="319">
        <v>20000</v>
      </c>
      <c r="X92" s="319">
        <v>25000</v>
      </c>
      <c r="Y92" s="320"/>
      <c r="Z92" s="320"/>
      <c r="AA92" s="320">
        <v>2009</v>
      </c>
      <c r="AB92" s="320"/>
      <c r="AC92" s="320"/>
      <c r="AD92" s="320"/>
      <c r="AE92" s="320"/>
      <c r="AF92" s="320"/>
      <c r="AG92" s="320"/>
      <c r="AH92" s="319">
        <v>40000</v>
      </c>
      <c r="AI92" s="320"/>
      <c r="AJ92" s="320"/>
      <c r="AK92" s="320"/>
      <c r="AL92" s="320"/>
      <c r="AM92" s="320"/>
      <c r="AN92" s="320"/>
      <c r="AO92" s="320"/>
      <c r="AP92" s="320"/>
      <c r="AQ92" s="320"/>
      <c r="AR92" s="320"/>
      <c r="AS92" s="320"/>
      <c r="AT92" s="547"/>
      <c r="AU92" s="320"/>
      <c r="AV92" s="320"/>
      <c r="AW92" s="320"/>
      <c r="AX92" s="320"/>
      <c r="AY92" s="320"/>
      <c r="AZ92" s="320"/>
      <c r="BA92" s="320"/>
      <c r="BB92" s="320"/>
      <c r="BC92" s="320"/>
      <c r="BD92" s="320"/>
      <c r="BE92" s="320"/>
      <c r="BF92" s="320"/>
      <c r="BG92" s="320"/>
      <c r="BH92" s="320"/>
      <c r="BI92" s="320"/>
      <c r="BJ92" s="320"/>
      <c r="BK92" s="548"/>
    </row>
    <row r="93" spans="1:63" ht="26.25" customHeight="1">
      <c r="A93" s="423"/>
      <c r="B93" s="543"/>
      <c r="C93" s="320" t="s">
        <v>963</v>
      </c>
      <c r="D93" s="320"/>
      <c r="E93" s="544" t="s">
        <v>967</v>
      </c>
      <c r="F93" s="177" t="s">
        <v>963</v>
      </c>
      <c r="G93" s="177"/>
      <c r="H93" s="148"/>
      <c r="I93" s="542" t="s">
        <v>10207</v>
      </c>
      <c r="J93" s="177"/>
      <c r="K93" s="319">
        <v>17030</v>
      </c>
      <c r="L93" s="319">
        <v>17030</v>
      </c>
      <c r="M93" s="319">
        <v>130</v>
      </c>
      <c r="N93" s="319">
        <v>130</v>
      </c>
      <c r="O93" s="319" t="s">
        <v>959</v>
      </c>
      <c r="P93" s="319">
        <v>400</v>
      </c>
      <c r="Q93" s="319">
        <v>7350</v>
      </c>
      <c r="R93" s="319">
        <v>4</v>
      </c>
      <c r="S93" s="319"/>
      <c r="T93" s="319" t="s">
        <v>382</v>
      </c>
      <c r="U93" s="546">
        <v>70</v>
      </c>
      <c r="V93" s="546">
        <v>105</v>
      </c>
      <c r="W93" s="320">
        <v>500</v>
      </c>
      <c r="X93" s="319">
        <v>500</v>
      </c>
      <c r="Y93" s="320"/>
      <c r="Z93" s="320"/>
      <c r="AA93" s="320">
        <v>2009</v>
      </c>
      <c r="AB93" s="177"/>
      <c r="AC93" s="177"/>
      <c r="AD93" s="319">
        <v>2000</v>
      </c>
      <c r="AE93" s="320"/>
      <c r="AF93" s="320"/>
      <c r="AG93" s="177"/>
      <c r="AH93" s="319">
        <v>2000</v>
      </c>
      <c r="AI93" s="177"/>
      <c r="AJ93" s="177"/>
      <c r="AK93" s="177"/>
      <c r="AL93" s="177"/>
      <c r="AM93" s="177"/>
      <c r="AN93" s="177"/>
      <c r="AO93" s="177"/>
      <c r="AP93" s="177"/>
      <c r="AQ93" s="177"/>
      <c r="AR93" s="177"/>
      <c r="AS93" s="177"/>
      <c r="AT93" s="177"/>
      <c r="AU93" s="177"/>
      <c r="AV93" s="177"/>
      <c r="AW93" s="177"/>
      <c r="AX93" s="177"/>
      <c r="AY93" s="177"/>
      <c r="AZ93" s="177"/>
      <c r="BA93" s="320"/>
      <c r="BB93" s="320"/>
      <c r="BC93" s="320"/>
      <c r="BD93" s="320"/>
      <c r="BE93" s="320"/>
      <c r="BF93" s="320"/>
      <c r="BG93" s="320"/>
      <c r="BH93" s="320"/>
      <c r="BI93" s="320"/>
      <c r="BJ93" s="320"/>
      <c r="BK93" s="548"/>
    </row>
    <row r="94" spans="1:63" s="240" customFormat="1" ht="24.6" customHeight="1">
      <c r="A94" s="241" t="s">
        <v>6597</v>
      </c>
      <c r="B94" s="549"/>
      <c r="C94" s="239" t="s">
        <v>968</v>
      </c>
      <c r="D94" s="239" t="s">
        <v>969</v>
      </c>
      <c r="E94" s="239" t="s">
        <v>970</v>
      </c>
      <c r="F94" s="239" t="s">
        <v>968</v>
      </c>
      <c r="G94" s="239" t="s">
        <v>134</v>
      </c>
      <c r="H94" s="550" t="s">
        <v>971</v>
      </c>
      <c r="I94" s="551" t="s">
        <v>10208</v>
      </c>
      <c r="J94" s="239">
        <v>16</v>
      </c>
      <c r="K94" s="239" t="s">
        <v>972</v>
      </c>
      <c r="L94" s="552">
        <v>78905</v>
      </c>
      <c r="M94" s="553">
        <v>18113</v>
      </c>
      <c r="N94" s="553">
        <v>21174</v>
      </c>
      <c r="O94" s="239" t="s">
        <v>201</v>
      </c>
      <c r="P94" s="239">
        <v>400</v>
      </c>
      <c r="Q94" s="239">
        <v>1</v>
      </c>
      <c r="R94" s="239">
        <v>8</v>
      </c>
      <c r="S94" s="239">
        <v>1.2</v>
      </c>
      <c r="T94" s="239" t="s">
        <v>202</v>
      </c>
      <c r="U94" s="553">
        <v>70</v>
      </c>
      <c r="V94" s="553">
        <v>105</v>
      </c>
      <c r="W94" s="552">
        <v>20796</v>
      </c>
      <c r="X94" s="552">
        <v>20796</v>
      </c>
      <c r="Y94" s="239" t="s">
        <v>586</v>
      </c>
      <c r="Z94" s="239" t="s">
        <v>587</v>
      </c>
      <c r="AA94" s="239">
        <v>1980</v>
      </c>
      <c r="AB94" s="552">
        <v>3454</v>
      </c>
      <c r="AC94" s="239" t="s">
        <v>973</v>
      </c>
      <c r="AD94" s="239" t="s">
        <v>974</v>
      </c>
      <c r="AE94" s="239" t="s">
        <v>499</v>
      </c>
      <c r="AF94" s="239" t="s">
        <v>499</v>
      </c>
      <c r="AG94" s="239" t="s">
        <v>499</v>
      </c>
      <c r="AH94" s="552">
        <v>3454</v>
      </c>
      <c r="AI94" s="239">
        <v>1998</v>
      </c>
      <c r="AJ94" s="239">
        <v>2003</v>
      </c>
      <c r="AK94" s="239">
        <v>1</v>
      </c>
      <c r="AL94" s="239">
        <v>675</v>
      </c>
      <c r="AM94" s="239">
        <v>0</v>
      </c>
      <c r="AN94" s="239" t="s">
        <v>499</v>
      </c>
      <c r="AO94" s="239"/>
      <c r="AP94" s="239"/>
      <c r="AQ94" s="239" t="s">
        <v>975</v>
      </c>
      <c r="AR94" s="239">
        <v>1</v>
      </c>
      <c r="AS94" s="239">
        <v>7350</v>
      </c>
      <c r="AT94" s="239" t="s">
        <v>202</v>
      </c>
      <c r="AU94" s="239" t="s">
        <v>961</v>
      </c>
      <c r="AV94" s="239"/>
      <c r="AW94" s="239"/>
      <c r="AX94" s="239"/>
      <c r="AY94" s="239"/>
      <c r="AZ94" s="239"/>
      <c r="BA94" s="239"/>
      <c r="BB94" s="239"/>
      <c r="BC94" s="239"/>
      <c r="BD94" s="239"/>
      <c r="BE94" s="239"/>
      <c r="BF94" s="554"/>
      <c r="BG94" s="554"/>
      <c r="BH94" s="554"/>
      <c r="BI94" s="554"/>
      <c r="BJ94" s="554"/>
      <c r="BK94" s="239"/>
    </row>
    <row r="95" spans="1:63" s="240" customFormat="1" ht="24.6" customHeight="1">
      <c r="A95" s="241" t="s">
        <v>6882</v>
      </c>
      <c r="B95" s="549"/>
      <c r="C95" s="239" t="s">
        <v>10209</v>
      </c>
      <c r="D95" s="239" t="s">
        <v>10210</v>
      </c>
      <c r="E95" s="239" t="s">
        <v>10211</v>
      </c>
      <c r="F95" s="239" t="s">
        <v>10209</v>
      </c>
      <c r="G95" s="239" t="s">
        <v>6561</v>
      </c>
      <c r="H95" s="239"/>
      <c r="I95" s="239" t="s">
        <v>10212</v>
      </c>
      <c r="J95" s="239">
        <v>9</v>
      </c>
      <c r="K95" s="239" t="s">
        <v>10213</v>
      </c>
      <c r="L95" s="552">
        <v>39330</v>
      </c>
      <c r="M95" s="553">
        <v>11894</v>
      </c>
      <c r="N95" s="553">
        <v>14548</v>
      </c>
      <c r="O95" s="239" t="s">
        <v>8884</v>
      </c>
      <c r="P95" s="239">
        <v>400</v>
      </c>
      <c r="Q95" s="239">
        <v>1.2</v>
      </c>
      <c r="R95" s="239">
        <v>8</v>
      </c>
      <c r="S95" s="239">
        <v>5021</v>
      </c>
      <c r="T95" s="239" t="s">
        <v>7612</v>
      </c>
      <c r="U95" s="553">
        <v>68</v>
      </c>
      <c r="V95" s="553">
        <v>103</v>
      </c>
      <c r="W95" s="552">
        <v>33000</v>
      </c>
      <c r="X95" s="552">
        <v>33000</v>
      </c>
      <c r="Y95" s="239" t="s">
        <v>10214</v>
      </c>
      <c r="Z95" s="239" t="s">
        <v>7645</v>
      </c>
      <c r="AA95" s="239">
        <v>1985</v>
      </c>
      <c r="AB95" s="552">
        <v>6551</v>
      </c>
      <c r="AC95" s="239">
        <v>913</v>
      </c>
      <c r="AD95" s="239">
        <v>650</v>
      </c>
      <c r="AE95" s="239"/>
      <c r="AF95" s="239"/>
      <c r="AG95" s="239"/>
      <c r="AH95" s="552">
        <v>6551</v>
      </c>
      <c r="AI95" s="239"/>
      <c r="AJ95" s="239"/>
      <c r="AK95" s="239">
        <v>1</v>
      </c>
      <c r="AL95" s="239" t="s">
        <v>10215</v>
      </c>
      <c r="AM95" s="239">
        <v>4</v>
      </c>
      <c r="AN95" s="239"/>
      <c r="AO95" s="239" t="s">
        <v>10216</v>
      </c>
      <c r="AP95" s="239"/>
      <c r="AQ95" s="239" t="s">
        <v>10217</v>
      </c>
      <c r="AR95" s="239">
        <v>1</v>
      </c>
      <c r="AS95" s="239">
        <v>700</v>
      </c>
      <c r="AT95" s="239"/>
      <c r="AU95" s="239" t="s">
        <v>10218</v>
      </c>
      <c r="AV95" s="239"/>
      <c r="AW95" s="239"/>
      <c r="AX95" s="239"/>
      <c r="AY95" s="239"/>
      <c r="AZ95" s="239"/>
      <c r="BA95" s="239"/>
      <c r="BB95" s="239"/>
      <c r="BC95" s="239"/>
      <c r="BD95" s="239"/>
      <c r="BE95" s="239"/>
      <c r="BF95" s="554"/>
      <c r="BG95" s="554"/>
      <c r="BH95" s="554"/>
      <c r="BI95" s="554"/>
      <c r="BJ95" s="554"/>
      <c r="BK95" s="555"/>
    </row>
    <row r="96" spans="1:63" s="240" customFormat="1" ht="24.6" customHeight="1">
      <c r="A96" s="241"/>
      <c r="B96" s="549"/>
      <c r="C96" s="239" t="s">
        <v>10209</v>
      </c>
      <c r="D96" s="239"/>
      <c r="E96" s="239" t="s">
        <v>10219</v>
      </c>
      <c r="F96" s="239" t="s">
        <v>10209</v>
      </c>
      <c r="G96" s="239" t="s">
        <v>6561</v>
      </c>
      <c r="H96" s="239"/>
      <c r="I96" s="239" t="s">
        <v>10212</v>
      </c>
      <c r="J96" s="239"/>
      <c r="K96" s="239"/>
      <c r="L96" s="552">
        <v>18000</v>
      </c>
      <c r="M96" s="553"/>
      <c r="N96" s="553"/>
      <c r="O96" s="239" t="s">
        <v>8884</v>
      </c>
      <c r="P96" s="239">
        <v>400</v>
      </c>
      <c r="Q96" s="239"/>
      <c r="R96" s="239">
        <v>6</v>
      </c>
      <c r="S96" s="239"/>
      <c r="T96" s="239" t="s">
        <v>7612</v>
      </c>
      <c r="U96" s="553">
        <v>72</v>
      </c>
      <c r="V96" s="553">
        <v>110</v>
      </c>
      <c r="W96" s="552"/>
      <c r="X96" s="552"/>
      <c r="Y96" s="239"/>
      <c r="Z96" s="239"/>
      <c r="AA96" s="239">
        <v>2015</v>
      </c>
      <c r="AB96" s="552"/>
      <c r="AC96" s="239"/>
      <c r="AD96" s="239"/>
      <c r="AE96" s="239"/>
      <c r="AF96" s="239"/>
      <c r="AG96" s="239"/>
      <c r="AH96" s="552">
        <v>5500</v>
      </c>
      <c r="AI96" s="239"/>
      <c r="AJ96" s="239"/>
      <c r="AK96" s="239"/>
      <c r="AL96" s="239"/>
      <c r="AM96" s="239"/>
      <c r="AN96" s="239"/>
      <c r="AO96" s="239"/>
      <c r="AP96" s="239"/>
      <c r="AQ96" s="239"/>
      <c r="AR96" s="239"/>
      <c r="AS96" s="239"/>
      <c r="AT96" s="239"/>
      <c r="AU96" s="239"/>
      <c r="AV96" s="239"/>
      <c r="AW96" s="239"/>
      <c r="AX96" s="239"/>
      <c r="AY96" s="239"/>
      <c r="AZ96" s="239"/>
      <c r="BA96" s="239"/>
      <c r="BB96" s="239"/>
      <c r="BC96" s="239"/>
      <c r="BD96" s="239"/>
      <c r="BE96" s="239"/>
      <c r="BF96" s="554"/>
      <c r="BG96" s="554"/>
      <c r="BH96" s="554"/>
      <c r="BI96" s="554"/>
      <c r="BJ96" s="554"/>
      <c r="BK96" s="555"/>
    </row>
    <row r="97" spans="1:63" s="240" customFormat="1" ht="24.6" customHeight="1">
      <c r="A97" s="241"/>
      <c r="B97" s="549"/>
      <c r="C97" s="239" t="s">
        <v>10209</v>
      </c>
      <c r="D97" s="239" t="s">
        <v>10220</v>
      </c>
      <c r="E97" s="239" t="s">
        <v>10221</v>
      </c>
      <c r="F97" s="239" t="s">
        <v>10209</v>
      </c>
      <c r="G97" s="239" t="s">
        <v>10222</v>
      </c>
      <c r="H97" s="239" t="s">
        <v>10223</v>
      </c>
      <c r="I97" s="239" t="s">
        <v>10224</v>
      </c>
      <c r="J97" s="239">
        <v>79</v>
      </c>
      <c r="K97" s="239"/>
      <c r="L97" s="552">
        <v>39802</v>
      </c>
      <c r="M97" s="553">
        <v>686</v>
      </c>
      <c r="N97" s="553">
        <v>1118</v>
      </c>
      <c r="O97" s="239" t="s">
        <v>8884</v>
      </c>
      <c r="P97" s="239">
        <v>400</v>
      </c>
      <c r="Q97" s="239">
        <v>1.2</v>
      </c>
      <c r="R97" s="239">
        <v>4</v>
      </c>
      <c r="S97" s="239"/>
      <c r="T97" s="239" t="s">
        <v>6537</v>
      </c>
      <c r="U97" s="553">
        <v>68</v>
      </c>
      <c r="V97" s="553">
        <v>103</v>
      </c>
      <c r="W97" s="552">
        <v>3000</v>
      </c>
      <c r="X97" s="552">
        <v>4000</v>
      </c>
      <c r="Y97" s="239" t="s">
        <v>10214</v>
      </c>
      <c r="Z97" s="239" t="s">
        <v>7645</v>
      </c>
      <c r="AA97" s="239">
        <v>2005</v>
      </c>
      <c r="AB97" s="552">
        <v>5191</v>
      </c>
      <c r="AC97" s="239">
        <v>3300</v>
      </c>
      <c r="AD97" s="239">
        <v>700</v>
      </c>
      <c r="AE97" s="239"/>
      <c r="AF97" s="239">
        <v>2700</v>
      </c>
      <c r="AG97" s="239"/>
      <c r="AH97" s="552">
        <v>5191</v>
      </c>
      <c r="AI97" s="239"/>
      <c r="AJ97" s="239"/>
      <c r="AK97" s="239">
        <v>1</v>
      </c>
      <c r="AL97" s="239"/>
      <c r="AM97" s="239"/>
      <c r="AN97" s="239"/>
      <c r="AO97" s="239"/>
      <c r="AP97" s="239"/>
      <c r="AQ97" s="239" t="s">
        <v>7652</v>
      </c>
      <c r="AR97" s="239">
        <v>5</v>
      </c>
      <c r="AS97" s="239">
        <v>3686</v>
      </c>
      <c r="AT97" s="239" t="s">
        <v>10225</v>
      </c>
      <c r="AU97" s="239" t="s">
        <v>10222</v>
      </c>
      <c r="AV97" s="239"/>
      <c r="AW97" s="239"/>
      <c r="AX97" s="239"/>
      <c r="AY97" s="239"/>
      <c r="AZ97" s="239"/>
      <c r="BA97" s="239"/>
      <c r="BB97" s="239"/>
      <c r="BC97" s="239"/>
      <c r="BD97" s="239"/>
      <c r="BE97" s="239"/>
      <c r="BF97" s="554"/>
      <c r="BG97" s="554"/>
      <c r="BH97" s="554"/>
      <c r="BI97" s="554"/>
      <c r="BJ97" s="554"/>
      <c r="BK97" s="555"/>
    </row>
    <row r="98" spans="1:63" s="240" customFormat="1" ht="24.6" customHeight="1">
      <c r="A98" s="241"/>
      <c r="B98" s="549"/>
      <c r="C98" s="239" t="s">
        <v>982</v>
      </c>
      <c r="D98" s="239" t="s">
        <v>978</v>
      </c>
      <c r="E98" s="239" t="s">
        <v>983</v>
      </c>
      <c r="F98" s="239" t="s">
        <v>982</v>
      </c>
      <c r="G98" s="239" t="s">
        <v>979</v>
      </c>
      <c r="H98" s="239" t="s">
        <v>980</v>
      </c>
      <c r="I98" s="239" t="s">
        <v>401</v>
      </c>
      <c r="J98" s="239">
        <v>79</v>
      </c>
      <c r="K98" s="239"/>
      <c r="L98" s="552">
        <v>78320</v>
      </c>
      <c r="M98" s="553">
        <v>27813</v>
      </c>
      <c r="N98" s="553">
        <v>30316</v>
      </c>
      <c r="O98" s="239" t="s">
        <v>959</v>
      </c>
      <c r="P98" s="239">
        <v>400</v>
      </c>
      <c r="Q98" s="239">
        <v>1.2</v>
      </c>
      <c r="R98" s="239">
        <v>8</v>
      </c>
      <c r="S98" s="239"/>
      <c r="T98" s="239" t="s">
        <v>202</v>
      </c>
      <c r="U98" s="553">
        <v>80</v>
      </c>
      <c r="V98" s="553">
        <v>100</v>
      </c>
      <c r="W98" s="552">
        <v>16800</v>
      </c>
      <c r="X98" s="552">
        <v>25000</v>
      </c>
      <c r="Y98" s="239" t="s">
        <v>976</v>
      </c>
      <c r="Z98" s="239" t="s">
        <v>587</v>
      </c>
      <c r="AA98" s="239">
        <v>1993</v>
      </c>
      <c r="AB98" s="552">
        <v>11160</v>
      </c>
      <c r="AC98" s="239">
        <v>3300</v>
      </c>
      <c r="AD98" s="239">
        <v>700</v>
      </c>
      <c r="AE98" s="239"/>
      <c r="AF98" s="239">
        <v>2700</v>
      </c>
      <c r="AG98" s="239"/>
      <c r="AH98" s="552">
        <v>11160</v>
      </c>
      <c r="AI98" s="239"/>
      <c r="AJ98" s="239"/>
      <c r="AK98" s="239">
        <v>1</v>
      </c>
      <c r="AL98" s="239"/>
      <c r="AM98" s="239"/>
      <c r="AN98" s="239"/>
      <c r="AO98" s="239"/>
      <c r="AP98" s="239"/>
      <c r="AQ98" s="239" t="s">
        <v>956</v>
      </c>
      <c r="AR98" s="239">
        <v>5</v>
      </c>
      <c r="AS98" s="239">
        <v>3686</v>
      </c>
      <c r="AT98" s="239" t="s">
        <v>981</v>
      </c>
      <c r="AU98" s="239" t="s">
        <v>979</v>
      </c>
      <c r="AV98" s="239"/>
      <c r="AW98" s="239"/>
      <c r="AX98" s="239"/>
      <c r="AY98" s="239"/>
      <c r="AZ98" s="239"/>
      <c r="BA98" s="239"/>
      <c r="BB98" s="239"/>
      <c r="BC98" s="239"/>
      <c r="BD98" s="239"/>
      <c r="BE98" s="239"/>
      <c r="BF98" s="554"/>
      <c r="BG98" s="554"/>
      <c r="BH98" s="554"/>
      <c r="BI98" s="554"/>
      <c r="BJ98" s="554"/>
      <c r="BK98" s="239"/>
    </row>
    <row r="99" spans="1:63" s="240" customFormat="1" ht="24.6" customHeight="1">
      <c r="A99" s="241" t="s">
        <v>6885</v>
      </c>
      <c r="B99" s="549"/>
      <c r="C99" s="239" t="s">
        <v>984</v>
      </c>
      <c r="D99" s="239" t="s">
        <v>985</v>
      </c>
      <c r="E99" s="239" t="s">
        <v>986</v>
      </c>
      <c r="F99" s="239" t="s">
        <v>984</v>
      </c>
      <c r="G99" s="239" t="s">
        <v>987</v>
      </c>
      <c r="H99" s="239" t="s">
        <v>988</v>
      </c>
      <c r="I99" s="239" t="s">
        <v>984</v>
      </c>
      <c r="J99" s="239">
        <v>8</v>
      </c>
      <c r="K99" s="239"/>
      <c r="L99" s="552">
        <v>69278</v>
      </c>
      <c r="M99" s="553">
        <v>18260</v>
      </c>
      <c r="N99" s="553">
        <v>18260</v>
      </c>
      <c r="O99" s="239" t="s">
        <v>201</v>
      </c>
      <c r="P99" s="239">
        <v>400</v>
      </c>
      <c r="Q99" s="239">
        <v>1.2</v>
      </c>
      <c r="R99" s="239">
        <v>8</v>
      </c>
      <c r="S99" s="239"/>
      <c r="T99" s="239" t="s">
        <v>202</v>
      </c>
      <c r="U99" s="553">
        <v>75</v>
      </c>
      <c r="V99" s="553">
        <v>105</v>
      </c>
      <c r="W99" s="552">
        <v>4000</v>
      </c>
      <c r="X99" s="552">
        <v>15000</v>
      </c>
      <c r="Y99" s="239" t="s">
        <v>586</v>
      </c>
      <c r="Z99" s="239" t="s">
        <v>587</v>
      </c>
      <c r="AA99" s="239">
        <v>1992</v>
      </c>
      <c r="AB99" s="552">
        <v>3255</v>
      </c>
      <c r="AC99" s="239">
        <v>1000</v>
      </c>
      <c r="AD99" s="239">
        <v>500</v>
      </c>
      <c r="AE99" s="239">
        <v>30</v>
      </c>
      <c r="AF99" s="239">
        <v>29</v>
      </c>
      <c r="AG99" s="239" t="s">
        <v>962</v>
      </c>
      <c r="AH99" s="552">
        <v>3255</v>
      </c>
      <c r="AI99" s="239">
        <v>1995</v>
      </c>
      <c r="AJ99" s="239">
        <v>2003</v>
      </c>
      <c r="AK99" s="239">
        <v>1</v>
      </c>
      <c r="AL99" s="239" t="s">
        <v>989</v>
      </c>
      <c r="AM99" s="239"/>
      <c r="AN99" s="239"/>
      <c r="AO99" s="239"/>
      <c r="AP99" s="239"/>
      <c r="AQ99" s="239"/>
      <c r="AR99" s="239"/>
      <c r="AS99" s="239"/>
      <c r="AT99" s="239"/>
      <c r="AU99" s="239"/>
      <c r="AV99" s="239"/>
      <c r="AW99" s="239"/>
      <c r="AX99" s="239"/>
      <c r="AY99" s="239"/>
      <c r="AZ99" s="239"/>
      <c r="BA99" s="239"/>
      <c r="BB99" s="239"/>
      <c r="BC99" s="239"/>
      <c r="BD99" s="239"/>
      <c r="BE99" s="239"/>
      <c r="BF99" s="554"/>
      <c r="BG99" s="554"/>
      <c r="BH99" s="554"/>
      <c r="BI99" s="554"/>
      <c r="BJ99" s="554"/>
      <c r="BK99" s="239"/>
    </row>
    <row r="100" spans="1:63" s="240" customFormat="1" ht="24.6" customHeight="1">
      <c r="A100" s="241"/>
      <c r="B100" s="549"/>
      <c r="C100" s="239" t="s">
        <v>984</v>
      </c>
      <c r="D100" s="239"/>
      <c r="E100" s="239" t="s">
        <v>990</v>
      </c>
      <c r="F100" s="239" t="s">
        <v>991</v>
      </c>
      <c r="G100" s="239"/>
      <c r="H100" s="239"/>
      <c r="I100" s="239" t="s">
        <v>991</v>
      </c>
      <c r="J100" s="239"/>
      <c r="K100" s="239"/>
      <c r="L100" s="552">
        <v>61486</v>
      </c>
      <c r="M100" s="553">
        <v>1557</v>
      </c>
      <c r="N100" s="553">
        <v>2538</v>
      </c>
      <c r="O100" s="239" t="s">
        <v>201</v>
      </c>
      <c r="P100" s="239">
        <v>400</v>
      </c>
      <c r="Q100" s="239"/>
      <c r="R100" s="239">
        <v>6</v>
      </c>
      <c r="S100" s="239"/>
      <c r="T100" s="239" t="s">
        <v>406</v>
      </c>
      <c r="U100" s="553">
        <v>70</v>
      </c>
      <c r="V100" s="553">
        <v>105</v>
      </c>
      <c r="W100" s="552"/>
      <c r="X100" s="552"/>
      <c r="Y100" s="239"/>
      <c r="Z100" s="239"/>
      <c r="AA100" s="239">
        <v>1998</v>
      </c>
      <c r="AB100" s="552">
        <v>2446</v>
      </c>
      <c r="AC100" s="239"/>
      <c r="AD100" s="239"/>
      <c r="AE100" s="239"/>
      <c r="AF100" s="239"/>
      <c r="AG100" s="239"/>
      <c r="AH100" s="552">
        <v>2446</v>
      </c>
      <c r="AI100" s="239"/>
      <c r="AJ100" s="239"/>
      <c r="AK100" s="239"/>
      <c r="AL100" s="239"/>
      <c r="AM100" s="239"/>
      <c r="AN100" s="239"/>
      <c r="AO100" s="239"/>
      <c r="AP100" s="239"/>
      <c r="AQ100" s="239"/>
      <c r="AR100" s="239"/>
      <c r="AS100" s="239"/>
      <c r="AT100" s="239"/>
      <c r="AU100" s="239"/>
      <c r="AV100" s="239"/>
      <c r="AW100" s="239"/>
      <c r="AX100" s="239"/>
      <c r="AY100" s="239"/>
      <c r="AZ100" s="239"/>
      <c r="BA100" s="239"/>
      <c r="BB100" s="239"/>
      <c r="BC100" s="239"/>
      <c r="BD100" s="239"/>
      <c r="BE100" s="239"/>
      <c r="BF100" s="554"/>
      <c r="BG100" s="554"/>
      <c r="BH100" s="554"/>
      <c r="BI100" s="554"/>
      <c r="BJ100" s="554"/>
      <c r="BK100" s="239"/>
    </row>
    <row r="101" spans="1:63" ht="26.25" customHeight="1">
      <c r="A101" s="423" t="s">
        <v>10226</v>
      </c>
      <c r="B101" s="556"/>
      <c r="C101" s="320" t="s">
        <v>992</v>
      </c>
      <c r="D101" s="320" t="s">
        <v>993</v>
      </c>
      <c r="E101" s="320" t="s">
        <v>994</v>
      </c>
      <c r="F101" s="320" t="s">
        <v>992</v>
      </c>
      <c r="G101" s="320" t="s">
        <v>401</v>
      </c>
      <c r="H101" s="320" t="s">
        <v>995</v>
      </c>
      <c r="I101" s="320" t="s">
        <v>401</v>
      </c>
      <c r="J101" s="320">
        <v>19</v>
      </c>
      <c r="K101" s="320"/>
      <c r="L101" s="546">
        <v>53230</v>
      </c>
      <c r="M101" s="546">
        <v>6400</v>
      </c>
      <c r="N101" s="546">
        <v>5889.08</v>
      </c>
      <c r="O101" s="320" t="s">
        <v>201</v>
      </c>
      <c r="P101" s="320">
        <v>400</v>
      </c>
      <c r="Q101" s="320">
        <v>1.2</v>
      </c>
      <c r="R101" s="320">
        <v>8</v>
      </c>
      <c r="S101" s="320"/>
      <c r="T101" s="320" t="s">
        <v>202</v>
      </c>
      <c r="U101" s="546">
        <v>68</v>
      </c>
      <c r="V101" s="546">
        <v>109</v>
      </c>
      <c r="W101" s="319">
        <v>10000</v>
      </c>
      <c r="X101" s="319">
        <v>25000</v>
      </c>
      <c r="Y101" s="320" t="s">
        <v>586</v>
      </c>
      <c r="Z101" s="320" t="s">
        <v>587</v>
      </c>
      <c r="AA101" s="320">
        <v>1994</v>
      </c>
      <c r="AB101" s="319">
        <v>11533</v>
      </c>
      <c r="AC101" s="320">
        <v>7600</v>
      </c>
      <c r="AD101" s="320">
        <v>600</v>
      </c>
      <c r="AE101" s="320"/>
      <c r="AF101" s="320"/>
      <c r="AG101" s="320"/>
      <c r="AH101" s="319">
        <v>11533</v>
      </c>
      <c r="AI101" s="320"/>
      <c r="AJ101" s="320"/>
      <c r="AK101" s="320">
        <v>1</v>
      </c>
      <c r="AL101" s="320"/>
      <c r="AM101" s="320"/>
      <c r="AN101" s="320"/>
      <c r="AO101" s="320"/>
      <c r="AP101" s="320"/>
      <c r="AQ101" s="320"/>
      <c r="AR101" s="320"/>
      <c r="AS101" s="320"/>
      <c r="AT101" s="320"/>
      <c r="AU101" s="320"/>
      <c r="AV101" s="320"/>
      <c r="AW101" s="320"/>
      <c r="AX101" s="320"/>
      <c r="AY101" s="320"/>
      <c r="AZ101" s="320"/>
      <c r="BA101" s="320"/>
      <c r="BB101" s="320"/>
      <c r="BC101" s="320"/>
      <c r="BD101" s="320"/>
      <c r="BE101" s="320"/>
      <c r="BF101" s="557"/>
      <c r="BG101" s="557"/>
      <c r="BH101" s="557"/>
      <c r="BI101" s="557"/>
      <c r="BJ101" s="557"/>
      <c r="BK101" s="320"/>
    </row>
    <row r="102" spans="1:63" s="240" customFormat="1" ht="24.6" customHeight="1">
      <c r="A102" s="241" t="s">
        <v>10227</v>
      </c>
      <c r="B102" s="549"/>
      <c r="C102" s="239" t="s">
        <v>996</v>
      </c>
      <c r="D102" s="239" t="s">
        <v>997</v>
      </c>
      <c r="E102" s="239" t="s">
        <v>10228</v>
      </c>
      <c r="F102" s="239" t="s">
        <v>996</v>
      </c>
      <c r="G102" s="239" t="s">
        <v>998</v>
      </c>
      <c r="H102" s="239"/>
      <c r="I102" s="239" t="s">
        <v>996</v>
      </c>
      <c r="J102" s="239">
        <v>2</v>
      </c>
      <c r="K102" s="239"/>
      <c r="L102" s="552">
        <v>45289</v>
      </c>
      <c r="M102" s="553">
        <v>1327</v>
      </c>
      <c r="N102" s="553">
        <v>2497</v>
      </c>
      <c r="O102" s="239" t="s">
        <v>201</v>
      </c>
      <c r="P102" s="239">
        <v>400</v>
      </c>
      <c r="Q102" s="239">
        <v>1.2</v>
      </c>
      <c r="R102" s="239">
        <v>8</v>
      </c>
      <c r="S102" s="239"/>
      <c r="T102" s="239" t="s">
        <v>202</v>
      </c>
      <c r="U102" s="553">
        <v>70</v>
      </c>
      <c r="V102" s="553">
        <v>110</v>
      </c>
      <c r="W102" s="552">
        <v>10000</v>
      </c>
      <c r="X102" s="552">
        <v>15000</v>
      </c>
      <c r="Y102" s="239" t="s">
        <v>233</v>
      </c>
      <c r="Z102" s="239" t="s">
        <v>587</v>
      </c>
      <c r="AA102" s="239">
        <v>1984</v>
      </c>
      <c r="AB102" s="552">
        <v>9786</v>
      </c>
      <c r="AC102" s="239">
        <v>4203</v>
      </c>
      <c r="AD102" s="239">
        <v>406</v>
      </c>
      <c r="AE102" s="239"/>
      <c r="AF102" s="239">
        <v>100</v>
      </c>
      <c r="AG102" s="239"/>
      <c r="AH102" s="552">
        <v>9786</v>
      </c>
      <c r="AI102" s="239"/>
      <c r="AJ102" s="239"/>
      <c r="AK102" s="239"/>
      <c r="AL102" s="239"/>
      <c r="AM102" s="239"/>
      <c r="AN102" s="239"/>
      <c r="AO102" s="239"/>
      <c r="AP102" s="239"/>
      <c r="AQ102" s="239"/>
      <c r="AR102" s="239"/>
      <c r="AS102" s="239"/>
      <c r="AT102" s="239"/>
      <c r="AU102" s="239"/>
      <c r="AV102" s="239"/>
      <c r="AW102" s="239"/>
      <c r="AX102" s="239"/>
      <c r="AY102" s="239"/>
      <c r="AZ102" s="239"/>
      <c r="BA102" s="239"/>
      <c r="BB102" s="239"/>
      <c r="BC102" s="239"/>
      <c r="BD102" s="239"/>
      <c r="BE102" s="239"/>
      <c r="BF102" s="554"/>
      <c r="BG102" s="554"/>
      <c r="BH102" s="554"/>
      <c r="BI102" s="554"/>
      <c r="BJ102" s="554"/>
      <c r="BK102" s="239"/>
    </row>
    <row r="103" spans="1:63" s="240" customFormat="1" ht="24.6" customHeight="1">
      <c r="A103" s="241" t="s">
        <v>10229</v>
      </c>
      <c r="B103" s="549"/>
      <c r="C103" s="239" t="s">
        <v>996</v>
      </c>
      <c r="D103" s="239" t="s">
        <v>999</v>
      </c>
      <c r="E103" s="239" t="s">
        <v>10230</v>
      </c>
      <c r="F103" s="239" t="s">
        <v>996</v>
      </c>
      <c r="G103" s="239" t="s">
        <v>998</v>
      </c>
      <c r="H103" s="239"/>
      <c r="I103" s="239" t="s">
        <v>996</v>
      </c>
      <c r="J103" s="239">
        <v>2</v>
      </c>
      <c r="K103" s="239"/>
      <c r="L103" s="552">
        <v>65651</v>
      </c>
      <c r="M103" s="553">
        <v>4540</v>
      </c>
      <c r="N103" s="553">
        <v>5004</v>
      </c>
      <c r="O103" s="239" t="s">
        <v>201</v>
      </c>
      <c r="P103" s="239">
        <v>400</v>
      </c>
      <c r="Q103" s="239">
        <v>1.2</v>
      </c>
      <c r="R103" s="239">
        <v>8</v>
      </c>
      <c r="S103" s="239"/>
      <c r="T103" s="239" t="s">
        <v>202</v>
      </c>
      <c r="U103" s="553">
        <v>68</v>
      </c>
      <c r="V103" s="553">
        <v>105</v>
      </c>
      <c r="W103" s="552">
        <v>5000</v>
      </c>
      <c r="X103" s="552">
        <v>6500</v>
      </c>
      <c r="Y103" s="239" t="s">
        <v>233</v>
      </c>
      <c r="Z103" s="239" t="s">
        <v>587</v>
      </c>
      <c r="AA103" s="239">
        <v>1993</v>
      </c>
      <c r="AB103" s="552">
        <v>9279</v>
      </c>
      <c r="AC103" s="239">
        <v>400</v>
      </c>
      <c r="AD103" s="239">
        <v>200</v>
      </c>
      <c r="AE103" s="239"/>
      <c r="AF103" s="239"/>
      <c r="AG103" s="239"/>
      <c r="AH103" s="552">
        <v>9279</v>
      </c>
      <c r="AI103" s="239"/>
      <c r="AJ103" s="239"/>
      <c r="AK103" s="239"/>
      <c r="AL103" s="239"/>
      <c r="AM103" s="239"/>
      <c r="AN103" s="239"/>
      <c r="AO103" s="239"/>
      <c r="AP103" s="239"/>
      <c r="AQ103" s="239"/>
      <c r="AR103" s="239"/>
      <c r="AS103" s="239"/>
      <c r="AT103" s="239"/>
      <c r="AU103" s="239"/>
      <c r="AV103" s="239"/>
      <c r="AW103" s="239"/>
      <c r="AX103" s="239"/>
      <c r="AY103" s="239"/>
      <c r="AZ103" s="239"/>
      <c r="BA103" s="239"/>
      <c r="BB103" s="239"/>
      <c r="BC103" s="239"/>
      <c r="BD103" s="239"/>
      <c r="BE103" s="239"/>
      <c r="BF103" s="554"/>
      <c r="BG103" s="554"/>
      <c r="BH103" s="554"/>
      <c r="BI103" s="554"/>
      <c r="BJ103" s="554"/>
      <c r="BK103" s="239"/>
    </row>
    <row r="104" spans="1:63" s="240" customFormat="1" ht="24.6" customHeight="1">
      <c r="A104" s="244" t="s">
        <v>10231</v>
      </c>
      <c r="B104" s="558"/>
      <c r="C104" s="239" t="s">
        <v>996</v>
      </c>
      <c r="D104" s="239"/>
      <c r="E104" s="239" t="s">
        <v>1000</v>
      </c>
      <c r="F104" s="239" t="s">
        <v>996</v>
      </c>
      <c r="G104" s="239"/>
      <c r="H104" s="239"/>
      <c r="I104" s="239" t="s">
        <v>1001</v>
      </c>
      <c r="J104" s="239"/>
      <c r="K104" s="239"/>
      <c r="L104" s="552">
        <v>23795</v>
      </c>
      <c r="M104" s="553">
        <v>126</v>
      </c>
      <c r="N104" s="553">
        <v>126</v>
      </c>
      <c r="O104" s="239" t="s">
        <v>201</v>
      </c>
      <c r="P104" s="239">
        <v>400</v>
      </c>
      <c r="Q104" s="239"/>
      <c r="R104" s="239">
        <v>6</v>
      </c>
      <c r="S104" s="239"/>
      <c r="T104" s="239" t="s">
        <v>382</v>
      </c>
      <c r="U104" s="553">
        <v>88</v>
      </c>
      <c r="V104" s="553">
        <v>105</v>
      </c>
      <c r="W104" s="552">
        <v>500</v>
      </c>
      <c r="X104" s="552">
        <v>3000</v>
      </c>
      <c r="Y104" s="239"/>
      <c r="Z104" s="239"/>
      <c r="AA104" s="239">
        <v>2009</v>
      </c>
      <c r="AB104" s="552"/>
      <c r="AC104" s="239"/>
      <c r="AD104" s="239"/>
      <c r="AE104" s="239"/>
      <c r="AF104" s="239"/>
      <c r="AG104" s="239"/>
      <c r="AH104" s="552">
        <v>3700</v>
      </c>
      <c r="AI104" s="239"/>
      <c r="AJ104" s="239"/>
      <c r="AK104" s="239"/>
      <c r="AL104" s="239"/>
      <c r="AM104" s="239"/>
      <c r="AN104" s="239"/>
      <c r="AO104" s="239"/>
      <c r="AP104" s="239"/>
      <c r="AQ104" s="239"/>
      <c r="AR104" s="239"/>
      <c r="AS104" s="239"/>
      <c r="AT104" s="239"/>
      <c r="AU104" s="239"/>
      <c r="AV104" s="239"/>
      <c r="AW104" s="239"/>
      <c r="AX104" s="239"/>
      <c r="AY104" s="239"/>
      <c r="AZ104" s="239"/>
      <c r="BA104" s="239"/>
      <c r="BB104" s="239"/>
      <c r="BC104" s="239"/>
      <c r="BD104" s="239"/>
      <c r="BE104" s="239"/>
      <c r="BF104" s="554"/>
      <c r="BG104" s="554"/>
      <c r="BH104" s="554"/>
      <c r="BI104" s="554"/>
      <c r="BJ104" s="554"/>
      <c r="BK104" s="239"/>
    </row>
    <row r="105" spans="1:63" s="564" customFormat="1" ht="24.95" customHeight="1">
      <c r="A105" s="534" t="s">
        <v>10232</v>
      </c>
      <c r="B105" s="559"/>
      <c r="C105" s="560" t="s">
        <v>431</v>
      </c>
      <c r="D105" s="560"/>
      <c r="E105" s="560" t="s">
        <v>1002</v>
      </c>
      <c r="F105" s="560" t="s">
        <v>431</v>
      </c>
      <c r="G105" s="560"/>
      <c r="H105" s="560"/>
      <c r="I105" s="560" t="s">
        <v>10233</v>
      </c>
      <c r="J105" s="560"/>
      <c r="K105" s="560"/>
      <c r="L105" s="561">
        <v>107175</v>
      </c>
      <c r="M105" s="561">
        <v>10213</v>
      </c>
      <c r="N105" s="561">
        <v>2846</v>
      </c>
      <c r="O105" s="560" t="s">
        <v>201</v>
      </c>
      <c r="P105" s="560">
        <v>400</v>
      </c>
      <c r="Q105" s="560"/>
      <c r="R105" s="560">
        <v>8</v>
      </c>
      <c r="S105" s="560"/>
      <c r="T105" s="560" t="s">
        <v>202</v>
      </c>
      <c r="U105" s="561">
        <v>76</v>
      </c>
      <c r="V105" s="561">
        <v>109</v>
      </c>
      <c r="W105" s="562">
        <v>8759</v>
      </c>
      <c r="X105" s="562">
        <v>10000</v>
      </c>
      <c r="Y105" s="560"/>
      <c r="Z105" s="560"/>
      <c r="AA105" s="560">
        <v>2004</v>
      </c>
      <c r="AB105" s="562">
        <v>20166</v>
      </c>
      <c r="AC105" s="560"/>
      <c r="AD105" s="560"/>
      <c r="AE105" s="560"/>
      <c r="AF105" s="560"/>
      <c r="AG105" s="560"/>
      <c r="AH105" s="562">
        <v>20166</v>
      </c>
      <c r="AI105" s="548"/>
      <c r="AJ105" s="548"/>
      <c r="AK105" s="548"/>
      <c r="AL105" s="548"/>
      <c r="AM105" s="548"/>
      <c r="AN105" s="548"/>
      <c r="AO105" s="548"/>
      <c r="AP105" s="548"/>
      <c r="AQ105" s="548"/>
      <c r="AR105" s="548"/>
      <c r="AS105" s="548"/>
      <c r="AT105" s="548"/>
      <c r="AU105" s="548"/>
      <c r="AV105" s="548"/>
      <c r="AW105" s="548"/>
      <c r="AX105" s="548"/>
      <c r="AY105" s="548"/>
      <c r="AZ105" s="548"/>
      <c r="BA105" s="548"/>
      <c r="BB105" s="548"/>
      <c r="BC105" s="548"/>
      <c r="BD105" s="548"/>
      <c r="BE105" s="548"/>
      <c r="BF105" s="563"/>
      <c r="BG105" s="563"/>
      <c r="BH105" s="563"/>
      <c r="BI105" s="563"/>
      <c r="BJ105" s="563"/>
      <c r="BK105" s="548"/>
    </row>
    <row r="106" spans="1:63" s="240" customFormat="1" ht="24.6" customHeight="1">
      <c r="A106" s="241" t="s">
        <v>10234</v>
      </c>
      <c r="B106" s="549"/>
      <c r="C106" s="239" t="s">
        <v>1003</v>
      </c>
      <c r="D106" s="239" t="s">
        <v>1004</v>
      </c>
      <c r="E106" s="239" t="s">
        <v>1005</v>
      </c>
      <c r="F106" s="239" t="s">
        <v>1003</v>
      </c>
      <c r="G106" s="239" t="s">
        <v>1006</v>
      </c>
      <c r="H106" s="239" t="s">
        <v>1007</v>
      </c>
      <c r="I106" s="239" t="s">
        <v>1003</v>
      </c>
      <c r="J106" s="239">
        <v>4</v>
      </c>
      <c r="K106" s="239" t="s">
        <v>1008</v>
      </c>
      <c r="L106" s="552">
        <v>62467</v>
      </c>
      <c r="M106" s="553">
        <v>1617</v>
      </c>
      <c r="N106" s="553">
        <v>5120</v>
      </c>
      <c r="O106" s="239" t="s">
        <v>201</v>
      </c>
      <c r="P106" s="239">
        <v>400</v>
      </c>
      <c r="Q106" s="239">
        <v>1.2</v>
      </c>
      <c r="R106" s="239">
        <v>8</v>
      </c>
      <c r="S106" s="239"/>
      <c r="T106" s="239" t="s">
        <v>202</v>
      </c>
      <c r="U106" s="553">
        <v>80</v>
      </c>
      <c r="V106" s="553">
        <v>110</v>
      </c>
      <c r="W106" s="552">
        <v>5448</v>
      </c>
      <c r="X106" s="552">
        <v>6000</v>
      </c>
      <c r="Y106" s="239" t="s">
        <v>233</v>
      </c>
      <c r="Z106" s="239" t="s">
        <v>587</v>
      </c>
      <c r="AA106" s="239">
        <v>1999</v>
      </c>
      <c r="AB106" s="552">
        <v>11101</v>
      </c>
      <c r="AC106" s="239" t="s">
        <v>1009</v>
      </c>
      <c r="AD106" s="239"/>
      <c r="AE106" s="239" t="s">
        <v>1010</v>
      </c>
      <c r="AF106" s="239"/>
      <c r="AG106" s="239"/>
      <c r="AH106" s="552">
        <v>11101</v>
      </c>
      <c r="AI106" s="239"/>
      <c r="AJ106" s="239"/>
      <c r="AK106" s="239">
        <v>1</v>
      </c>
      <c r="AL106" s="239" t="s">
        <v>1011</v>
      </c>
      <c r="AM106" s="239"/>
      <c r="AN106" s="239"/>
      <c r="AO106" s="239"/>
      <c r="AP106" s="239"/>
      <c r="AQ106" s="239" t="s">
        <v>956</v>
      </c>
      <c r="AR106" s="239">
        <v>4</v>
      </c>
      <c r="AS106" s="239">
        <v>1500</v>
      </c>
      <c r="AT106" s="239" t="s">
        <v>1012</v>
      </c>
      <c r="AU106" s="239" t="s">
        <v>1013</v>
      </c>
      <c r="AV106" s="239" t="s">
        <v>1014</v>
      </c>
      <c r="AW106" s="239">
        <v>1</v>
      </c>
      <c r="AX106" s="239">
        <v>3120</v>
      </c>
      <c r="AY106" s="239" t="s">
        <v>1015</v>
      </c>
      <c r="AZ106" s="239" t="s">
        <v>961</v>
      </c>
      <c r="BA106" s="239" t="s">
        <v>1016</v>
      </c>
      <c r="BB106" s="239">
        <v>1</v>
      </c>
      <c r="BC106" s="239">
        <v>1500</v>
      </c>
      <c r="BD106" s="239" t="s">
        <v>382</v>
      </c>
      <c r="BE106" s="239" t="s">
        <v>961</v>
      </c>
      <c r="BF106" s="554"/>
      <c r="BG106" s="554"/>
      <c r="BH106" s="554"/>
      <c r="BI106" s="554"/>
      <c r="BJ106" s="554"/>
      <c r="BK106" s="565"/>
    </row>
    <row r="107" spans="1:63" s="240" customFormat="1" ht="24.6" customHeight="1">
      <c r="A107" s="241" t="s">
        <v>10235</v>
      </c>
      <c r="B107" s="549"/>
      <c r="C107" s="239" t="s">
        <v>1003</v>
      </c>
      <c r="D107" s="239"/>
      <c r="E107" s="239" t="s">
        <v>1017</v>
      </c>
      <c r="F107" s="239" t="s">
        <v>1003</v>
      </c>
      <c r="G107" s="239"/>
      <c r="H107" s="239"/>
      <c r="I107" s="239" t="s">
        <v>1003</v>
      </c>
      <c r="J107" s="239"/>
      <c r="K107" s="239"/>
      <c r="L107" s="552">
        <v>11447</v>
      </c>
      <c r="M107" s="553">
        <v>496.72</v>
      </c>
      <c r="N107" s="553">
        <v>659.95</v>
      </c>
      <c r="O107" s="239" t="s">
        <v>201</v>
      </c>
      <c r="P107" s="239">
        <v>400</v>
      </c>
      <c r="Q107" s="239"/>
      <c r="R107" s="239">
        <v>8</v>
      </c>
      <c r="S107" s="239"/>
      <c r="T107" s="239" t="s">
        <v>382</v>
      </c>
      <c r="U107" s="553">
        <v>68</v>
      </c>
      <c r="V107" s="553">
        <v>105</v>
      </c>
      <c r="W107" s="552">
        <v>500</v>
      </c>
      <c r="X107" s="552">
        <v>1000</v>
      </c>
      <c r="Y107" s="239"/>
      <c r="Z107" s="239"/>
      <c r="AA107" s="239">
        <v>2012</v>
      </c>
      <c r="AB107" s="552"/>
      <c r="AC107" s="239"/>
      <c r="AD107" s="239"/>
      <c r="AE107" s="239"/>
      <c r="AF107" s="239"/>
      <c r="AG107" s="239"/>
      <c r="AH107" s="552">
        <v>1500</v>
      </c>
      <c r="AI107" s="239"/>
      <c r="AJ107" s="239"/>
      <c r="AK107" s="239"/>
      <c r="AL107" s="239"/>
      <c r="AM107" s="239"/>
      <c r="AN107" s="239"/>
      <c r="AO107" s="239"/>
      <c r="AP107" s="239"/>
      <c r="AQ107" s="239"/>
      <c r="AR107" s="239"/>
      <c r="AS107" s="239"/>
      <c r="AT107" s="239"/>
      <c r="AU107" s="239"/>
      <c r="AV107" s="239"/>
      <c r="AW107" s="239"/>
      <c r="AX107" s="239"/>
      <c r="AY107" s="239"/>
      <c r="AZ107" s="239"/>
      <c r="BA107" s="239"/>
      <c r="BB107" s="239"/>
      <c r="BC107" s="239"/>
      <c r="BD107" s="239"/>
      <c r="BE107" s="239"/>
      <c r="BF107" s="554"/>
      <c r="BG107" s="554"/>
      <c r="BH107" s="554"/>
      <c r="BI107" s="554"/>
      <c r="BJ107" s="554"/>
      <c r="BK107" s="239"/>
    </row>
    <row r="108" spans="1:63" s="240" customFormat="1" ht="24.6" customHeight="1">
      <c r="A108" s="241"/>
      <c r="B108" s="549"/>
      <c r="C108" s="239" t="s">
        <v>1018</v>
      </c>
      <c r="D108" s="239" t="s">
        <v>1019</v>
      </c>
      <c r="E108" s="239" t="s">
        <v>1020</v>
      </c>
      <c r="F108" s="239" t="s">
        <v>1018</v>
      </c>
      <c r="G108" s="239" t="s">
        <v>1018</v>
      </c>
      <c r="H108" s="239" t="s">
        <v>1021</v>
      </c>
      <c r="I108" s="239" t="s">
        <v>1022</v>
      </c>
      <c r="J108" s="239">
        <v>3</v>
      </c>
      <c r="K108" s="239" t="s">
        <v>1008</v>
      </c>
      <c r="L108" s="552">
        <v>26874</v>
      </c>
      <c r="M108" s="553">
        <v>11189</v>
      </c>
      <c r="N108" s="553">
        <v>11310</v>
      </c>
      <c r="O108" s="239" t="s">
        <v>201</v>
      </c>
      <c r="P108" s="239">
        <v>400</v>
      </c>
      <c r="Q108" s="239">
        <v>1.2</v>
      </c>
      <c r="R108" s="239">
        <v>8</v>
      </c>
      <c r="S108" s="239"/>
      <c r="T108" s="239" t="s">
        <v>202</v>
      </c>
      <c r="U108" s="553">
        <v>68</v>
      </c>
      <c r="V108" s="553">
        <v>105</v>
      </c>
      <c r="W108" s="552">
        <v>3800</v>
      </c>
      <c r="X108" s="552">
        <v>5000</v>
      </c>
      <c r="Y108" s="239" t="s">
        <v>1023</v>
      </c>
      <c r="Z108" s="239" t="s">
        <v>587</v>
      </c>
      <c r="AA108" s="239">
        <v>2003</v>
      </c>
      <c r="AB108" s="552">
        <v>3435</v>
      </c>
      <c r="AC108" s="239" t="s">
        <v>1024</v>
      </c>
      <c r="AD108" s="239"/>
      <c r="AE108" s="239"/>
      <c r="AF108" s="239"/>
      <c r="AG108" s="239"/>
      <c r="AH108" s="552">
        <v>3435</v>
      </c>
      <c r="AI108" s="239"/>
      <c r="AJ108" s="239"/>
      <c r="AK108" s="239"/>
      <c r="AL108" s="239"/>
      <c r="AM108" s="239"/>
      <c r="AN108" s="239"/>
      <c r="AO108" s="239"/>
      <c r="AP108" s="239"/>
      <c r="AQ108" s="239"/>
      <c r="AR108" s="239"/>
      <c r="AS108" s="239"/>
      <c r="AT108" s="239"/>
      <c r="AU108" s="239"/>
      <c r="AV108" s="239"/>
      <c r="AW108" s="239"/>
      <c r="AX108" s="239"/>
      <c r="AY108" s="239"/>
      <c r="AZ108" s="239"/>
      <c r="BA108" s="239"/>
      <c r="BB108" s="239"/>
      <c r="BC108" s="239"/>
      <c r="BD108" s="239"/>
      <c r="BE108" s="239"/>
      <c r="BF108" s="554"/>
      <c r="BG108" s="554"/>
      <c r="BH108" s="554"/>
      <c r="BI108" s="554"/>
      <c r="BJ108" s="554"/>
      <c r="BK108" s="239"/>
    </row>
    <row r="109" spans="1:63" s="240" customFormat="1" ht="24.6" customHeight="1">
      <c r="A109" s="241"/>
      <c r="B109" s="549"/>
      <c r="C109" s="239" t="s">
        <v>10236</v>
      </c>
      <c r="D109" s="239" t="s">
        <v>10237</v>
      </c>
      <c r="E109" s="239" t="s">
        <v>10238</v>
      </c>
      <c r="F109" s="239" t="s">
        <v>10236</v>
      </c>
      <c r="G109" s="239" t="s">
        <v>10236</v>
      </c>
      <c r="H109" s="239"/>
      <c r="I109" s="239" t="s">
        <v>10236</v>
      </c>
      <c r="J109" s="239">
        <v>1</v>
      </c>
      <c r="K109" s="239" t="s">
        <v>10239</v>
      </c>
      <c r="L109" s="552">
        <v>56549</v>
      </c>
      <c r="M109" s="553">
        <v>3795</v>
      </c>
      <c r="N109" s="553">
        <v>4826</v>
      </c>
      <c r="O109" s="239" t="s">
        <v>8884</v>
      </c>
      <c r="P109" s="239">
        <v>400</v>
      </c>
      <c r="Q109" s="239">
        <v>1.2</v>
      </c>
      <c r="R109" s="239">
        <v>8</v>
      </c>
      <c r="S109" s="239"/>
      <c r="T109" s="239" t="s">
        <v>7612</v>
      </c>
      <c r="U109" s="553">
        <v>70</v>
      </c>
      <c r="V109" s="553">
        <v>105</v>
      </c>
      <c r="W109" s="552">
        <v>4750</v>
      </c>
      <c r="X109" s="552">
        <v>6000</v>
      </c>
      <c r="Y109" s="239" t="s">
        <v>10240</v>
      </c>
      <c r="Z109" s="239" t="s">
        <v>7645</v>
      </c>
      <c r="AA109" s="239">
        <v>1993</v>
      </c>
      <c r="AB109" s="552">
        <v>6461</v>
      </c>
      <c r="AC109" s="239">
        <v>1200</v>
      </c>
      <c r="AD109" s="239">
        <v>400</v>
      </c>
      <c r="AE109" s="239"/>
      <c r="AF109" s="239"/>
      <c r="AG109" s="239"/>
      <c r="AH109" s="552">
        <v>6461</v>
      </c>
      <c r="AI109" s="239">
        <v>2002</v>
      </c>
      <c r="AJ109" s="239"/>
      <c r="AK109" s="239"/>
      <c r="AL109" s="239"/>
      <c r="AM109" s="239"/>
      <c r="AN109" s="239"/>
      <c r="AO109" s="239"/>
      <c r="AP109" s="239"/>
      <c r="AQ109" s="239"/>
      <c r="AR109" s="239"/>
      <c r="AS109" s="239"/>
      <c r="AT109" s="239"/>
      <c r="AU109" s="239"/>
      <c r="AV109" s="239"/>
      <c r="AW109" s="239"/>
      <c r="AX109" s="239"/>
      <c r="AY109" s="239"/>
      <c r="AZ109" s="239"/>
      <c r="BA109" s="239"/>
      <c r="BB109" s="239"/>
      <c r="BC109" s="239"/>
      <c r="BD109" s="239"/>
      <c r="BE109" s="239"/>
      <c r="BF109" s="554"/>
      <c r="BG109" s="554"/>
      <c r="BH109" s="554"/>
      <c r="BI109" s="554"/>
      <c r="BJ109" s="554"/>
      <c r="BK109" s="239"/>
    </row>
    <row r="110" spans="1:63" s="240" customFormat="1" ht="24.6" customHeight="1">
      <c r="A110" s="241"/>
      <c r="B110" s="549"/>
      <c r="C110" s="239" t="s">
        <v>10241</v>
      </c>
      <c r="D110" s="239"/>
      <c r="E110" s="239" t="s">
        <v>10242</v>
      </c>
      <c r="F110" s="239" t="s">
        <v>10241</v>
      </c>
      <c r="G110" s="239"/>
      <c r="H110" s="239"/>
      <c r="I110" s="239" t="s">
        <v>6884</v>
      </c>
      <c r="J110" s="239"/>
      <c r="K110" s="239"/>
      <c r="L110" s="552">
        <v>29700</v>
      </c>
      <c r="M110" s="553">
        <v>151</v>
      </c>
      <c r="N110" s="553">
        <v>367</v>
      </c>
      <c r="O110" s="239" t="s">
        <v>8884</v>
      </c>
      <c r="P110" s="239">
        <v>400</v>
      </c>
      <c r="Q110" s="239"/>
      <c r="R110" s="239">
        <v>6</v>
      </c>
      <c r="S110" s="239"/>
      <c r="T110" s="239" t="s">
        <v>6537</v>
      </c>
      <c r="U110" s="553">
        <v>74</v>
      </c>
      <c r="V110" s="553">
        <v>109</v>
      </c>
      <c r="W110" s="552">
        <v>3000</v>
      </c>
      <c r="X110" s="552">
        <v>5000</v>
      </c>
      <c r="Y110" s="239"/>
      <c r="Z110" s="239"/>
      <c r="AA110" s="239">
        <v>2004</v>
      </c>
      <c r="AB110" s="552">
        <v>3500</v>
      </c>
      <c r="AC110" s="239"/>
      <c r="AD110" s="239"/>
      <c r="AE110" s="239"/>
      <c r="AF110" s="239"/>
      <c r="AG110" s="239"/>
      <c r="AH110" s="552">
        <v>3500</v>
      </c>
      <c r="AI110" s="239"/>
      <c r="AJ110" s="239"/>
      <c r="AK110" s="239"/>
      <c r="AL110" s="239"/>
      <c r="AM110" s="239"/>
      <c r="AN110" s="239"/>
      <c r="AO110" s="239"/>
      <c r="AP110" s="239"/>
      <c r="AQ110" s="239"/>
      <c r="AR110" s="239"/>
      <c r="AS110" s="239"/>
      <c r="AT110" s="239"/>
      <c r="AU110" s="239"/>
      <c r="AV110" s="239"/>
      <c r="AW110" s="239"/>
      <c r="AX110" s="239"/>
      <c r="AY110" s="239"/>
      <c r="AZ110" s="239"/>
      <c r="BA110" s="239"/>
      <c r="BB110" s="239"/>
      <c r="BC110" s="239"/>
      <c r="BD110" s="239"/>
      <c r="BE110" s="239"/>
      <c r="BF110" s="554"/>
      <c r="BG110" s="554"/>
      <c r="BH110" s="554"/>
      <c r="BI110" s="554"/>
      <c r="BJ110" s="554"/>
      <c r="BK110" s="239"/>
    </row>
    <row r="111" spans="1:63" s="240" customFormat="1" ht="24.6" customHeight="1">
      <c r="A111" s="241"/>
      <c r="B111" s="549"/>
      <c r="C111" s="239" t="s">
        <v>10241</v>
      </c>
      <c r="D111" s="239"/>
      <c r="E111" s="239" t="s">
        <v>10243</v>
      </c>
      <c r="F111" s="239" t="s">
        <v>10241</v>
      </c>
      <c r="G111" s="239"/>
      <c r="H111" s="239"/>
      <c r="I111" s="239" t="s">
        <v>10241</v>
      </c>
      <c r="J111" s="239"/>
      <c r="K111" s="239"/>
      <c r="L111" s="552">
        <v>5972</v>
      </c>
      <c r="M111" s="553">
        <v>11066</v>
      </c>
      <c r="N111" s="553">
        <v>11066</v>
      </c>
      <c r="O111" s="239" t="s">
        <v>6545</v>
      </c>
      <c r="P111" s="239"/>
      <c r="Q111" s="239"/>
      <c r="R111" s="239"/>
      <c r="S111" s="239"/>
      <c r="T111" s="239"/>
      <c r="U111" s="553"/>
      <c r="V111" s="553"/>
      <c r="W111" s="552">
        <v>1500</v>
      </c>
      <c r="X111" s="552">
        <v>3000</v>
      </c>
      <c r="Y111" s="239"/>
      <c r="Z111" s="239"/>
      <c r="AA111" s="239">
        <v>1999</v>
      </c>
      <c r="AB111" s="552">
        <v>50</v>
      </c>
      <c r="AC111" s="239"/>
      <c r="AD111" s="239"/>
      <c r="AE111" s="239"/>
      <c r="AF111" s="239"/>
      <c r="AG111" s="239"/>
      <c r="AH111" s="552">
        <v>50</v>
      </c>
      <c r="AI111" s="239"/>
      <c r="AJ111" s="239"/>
      <c r="AK111" s="239"/>
      <c r="AL111" s="239"/>
      <c r="AM111" s="239"/>
      <c r="AN111" s="239"/>
      <c r="AO111" s="239"/>
      <c r="AP111" s="239"/>
      <c r="AQ111" s="239"/>
      <c r="AR111" s="239"/>
      <c r="AS111" s="239"/>
      <c r="AT111" s="239"/>
      <c r="AU111" s="239"/>
      <c r="AV111" s="239"/>
      <c r="AW111" s="239"/>
      <c r="AX111" s="239"/>
      <c r="AY111" s="239"/>
      <c r="AZ111" s="239"/>
      <c r="BA111" s="239"/>
      <c r="BB111" s="239"/>
      <c r="BC111" s="239"/>
      <c r="BD111" s="239"/>
      <c r="BE111" s="239"/>
      <c r="BF111" s="554"/>
      <c r="BG111" s="554"/>
      <c r="BH111" s="554"/>
      <c r="BI111" s="554"/>
      <c r="BJ111" s="554"/>
      <c r="BK111" s="239"/>
    </row>
    <row r="112" spans="1:63" s="240" customFormat="1" ht="24.6" customHeight="1">
      <c r="A112" s="241" t="s">
        <v>10244</v>
      </c>
      <c r="B112" s="549"/>
      <c r="C112" s="239" t="s">
        <v>10241</v>
      </c>
      <c r="D112" s="239"/>
      <c r="E112" s="239" t="s">
        <v>10245</v>
      </c>
      <c r="F112" s="239" t="s">
        <v>10241</v>
      </c>
      <c r="G112" s="239"/>
      <c r="H112" s="239"/>
      <c r="I112" s="239" t="s">
        <v>10246</v>
      </c>
      <c r="J112" s="239"/>
      <c r="K112" s="239"/>
      <c r="L112" s="552">
        <v>178206</v>
      </c>
      <c r="M112" s="553">
        <v>8810</v>
      </c>
      <c r="N112" s="553">
        <v>13494</v>
      </c>
      <c r="O112" s="239" t="s">
        <v>10247</v>
      </c>
      <c r="P112" s="239">
        <v>400</v>
      </c>
      <c r="Q112" s="239"/>
      <c r="R112" s="239">
        <v>8</v>
      </c>
      <c r="S112" s="239"/>
      <c r="T112" s="239" t="s">
        <v>7612</v>
      </c>
      <c r="U112" s="553">
        <v>68</v>
      </c>
      <c r="V112" s="553">
        <v>105</v>
      </c>
      <c r="W112" s="552">
        <v>12000</v>
      </c>
      <c r="X112" s="552">
        <v>12000</v>
      </c>
      <c r="Y112" s="239"/>
      <c r="Z112" s="239"/>
      <c r="AA112" s="239">
        <v>2011</v>
      </c>
      <c r="AB112" s="552"/>
      <c r="AC112" s="239"/>
      <c r="AD112" s="239"/>
      <c r="AE112" s="239"/>
      <c r="AF112" s="239"/>
      <c r="AG112" s="239"/>
      <c r="AH112" s="552">
        <v>3500</v>
      </c>
      <c r="AI112" s="239"/>
      <c r="AJ112" s="239"/>
      <c r="AK112" s="239"/>
      <c r="AL112" s="239"/>
      <c r="AM112" s="239"/>
      <c r="AN112" s="239"/>
      <c r="AO112" s="239"/>
      <c r="AP112" s="239"/>
      <c r="AQ112" s="239"/>
      <c r="AR112" s="239"/>
      <c r="AS112" s="239"/>
      <c r="AT112" s="239"/>
      <c r="AU112" s="239"/>
      <c r="AV112" s="239"/>
      <c r="AW112" s="239"/>
      <c r="AX112" s="239"/>
      <c r="AY112" s="239"/>
      <c r="AZ112" s="239"/>
      <c r="BA112" s="239"/>
      <c r="BB112" s="239"/>
      <c r="BC112" s="239"/>
      <c r="BD112" s="239"/>
      <c r="BE112" s="239"/>
      <c r="BF112" s="554"/>
      <c r="BG112" s="554"/>
      <c r="BH112" s="554"/>
      <c r="BI112" s="554"/>
      <c r="BJ112" s="554"/>
      <c r="BK112" s="239"/>
    </row>
    <row r="113" spans="1:63" ht="26.25" customHeight="1">
      <c r="A113" s="423"/>
      <c r="B113" s="543"/>
      <c r="C113" s="566" t="s">
        <v>10248</v>
      </c>
      <c r="D113" s="566" t="s">
        <v>10249</v>
      </c>
      <c r="E113" s="566" t="s">
        <v>10250</v>
      </c>
      <c r="F113" s="566" t="s">
        <v>10248</v>
      </c>
      <c r="G113" s="566" t="s">
        <v>10251</v>
      </c>
      <c r="H113" s="566"/>
      <c r="I113" s="566" t="s">
        <v>10252</v>
      </c>
      <c r="J113" s="566">
        <v>6</v>
      </c>
      <c r="K113" s="566"/>
      <c r="L113" s="567">
        <v>176640</v>
      </c>
      <c r="M113" s="568">
        <v>2424</v>
      </c>
      <c r="N113" s="568">
        <v>2891</v>
      </c>
      <c r="O113" s="566" t="s">
        <v>10253</v>
      </c>
      <c r="P113" s="566">
        <v>400</v>
      </c>
      <c r="Q113" s="566">
        <v>1.2</v>
      </c>
      <c r="R113" s="566">
        <v>8</v>
      </c>
      <c r="S113" s="566"/>
      <c r="T113" s="566" t="s">
        <v>10254</v>
      </c>
      <c r="U113" s="568">
        <v>70</v>
      </c>
      <c r="V113" s="568">
        <v>105</v>
      </c>
      <c r="W113" s="567">
        <v>4739</v>
      </c>
      <c r="X113" s="567">
        <v>5500</v>
      </c>
      <c r="Y113" s="566" t="s">
        <v>10255</v>
      </c>
      <c r="Z113" s="566" t="s">
        <v>8034</v>
      </c>
      <c r="AA113" s="566">
        <v>1996</v>
      </c>
      <c r="AB113" s="567">
        <v>10476</v>
      </c>
      <c r="AC113" s="566">
        <v>2920</v>
      </c>
      <c r="AD113" s="566">
        <v>336</v>
      </c>
      <c r="AE113" s="566"/>
      <c r="AF113" s="566"/>
      <c r="AG113" s="566"/>
      <c r="AH113" s="567">
        <v>10476</v>
      </c>
      <c r="AI113" s="320">
        <v>2003</v>
      </c>
      <c r="AJ113" s="320"/>
      <c r="AK113" s="320"/>
      <c r="AL113" s="320"/>
      <c r="AM113" s="320"/>
      <c r="AN113" s="320"/>
      <c r="AO113" s="320"/>
      <c r="AP113" s="320"/>
      <c r="AQ113" s="320" t="s">
        <v>10256</v>
      </c>
      <c r="AR113" s="320">
        <v>8</v>
      </c>
      <c r="AS113" s="320"/>
      <c r="AT113" s="320" t="s">
        <v>10257</v>
      </c>
      <c r="AU113" s="320" t="s">
        <v>10258</v>
      </c>
      <c r="AV113" s="320" t="s">
        <v>10259</v>
      </c>
      <c r="AW113" s="320">
        <v>1</v>
      </c>
      <c r="AX113" s="320"/>
      <c r="AY113" s="320" t="s">
        <v>10260</v>
      </c>
      <c r="AZ113" s="320" t="s">
        <v>10261</v>
      </c>
      <c r="BA113" s="320" t="s">
        <v>10262</v>
      </c>
      <c r="BB113" s="320">
        <v>1</v>
      </c>
      <c r="BC113" s="320"/>
      <c r="BD113" s="320"/>
      <c r="BE113" s="320" t="s">
        <v>10263</v>
      </c>
      <c r="BF113" s="557"/>
      <c r="BG113" s="557"/>
      <c r="BH113" s="557"/>
      <c r="BI113" s="557"/>
      <c r="BJ113" s="557"/>
      <c r="BK113" s="320"/>
    </row>
    <row r="114" spans="1:63" ht="26.25" customHeight="1">
      <c r="A114" s="423" t="s">
        <v>10264</v>
      </c>
      <c r="B114" s="543"/>
      <c r="C114" s="1241" t="s">
        <v>1027</v>
      </c>
      <c r="D114" s="1241"/>
      <c r="E114" s="1241" t="s">
        <v>1028</v>
      </c>
      <c r="F114" s="1241" t="s">
        <v>1027</v>
      </c>
      <c r="G114" s="1241"/>
      <c r="H114" s="1241"/>
      <c r="I114" s="1241" t="s">
        <v>1027</v>
      </c>
      <c r="J114" s="1241"/>
      <c r="K114" s="1241"/>
      <c r="L114" s="1240">
        <v>101450</v>
      </c>
      <c r="M114" s="546">
        <v>701</v>
      </c>
      <c r="N114" s="546">
        <v>704</v>
      </c>
      <c r="O114" s="1241" t="s">
        <v>201</v>
      </c>
      <c r="P114" s="1241">
        <v>400</v>
      </c>
      <c r="Q114" s="1241"/>
      <c r="R114" s="1241">
        <v>8</v>
      </c>
      <c r="S114" s="1241"/>
      <c r="T114" s="1241" t="s">
        <v>202</v>
      </c>
      <c r="U114" s="546">
        <v>70</v>
      </c>
      <c r="V114" s="546">
        <v>105</v>
      </c>
      <c r="W114" s="1240">
        <v>2000</v>
      </c>
      <c r="X114" s="1240">
        <v>2000</v>
      </c>
      <c r="Y114" s="1241"/>
      <c r="Z114" s="1241"/>
      <c r="AA114" s="1241">
        <v>2004</v>
      </c>
      <c r="AB114" s="1240">
        <v>14618</v>
      </c>
      <c r="AC114" s="1241"/>
      <c r="AD114" s="1241"/>
      <c r="AE114" s="1241"/>
      <c r="AF114" s="1241"/>
      <c r="AG114" s="1241"/>
      <c r="AH114" s="1240">
        <v>14618</v>
      </c>
      <c r="AI114" s="1241"/>
      <c r="AJ114" s="1241"/>
      <c r="AK114" s="1241"/>
      <c r="AL114" s="1241"/>
      <c r="AM114" s="1241"/>
      <c r="AN114" s="1241"/>
      <c r="AO114" s="1241"/>
      <c r="AP114" s="1241"/>
      <c r="AQ114" s="1241"/>
      <c r="AR114" s="1241"/>
      <c r="AS114" s="1241"/>
      <c r="AT114" s="1241"/>
      <c r="AU114" s="1241"/>
      <c r="AV114" s="1241"/>
      <c r="AW114" s="1241"/>
      <c r="AX114" s="1241"/>
      <c r="AY114" s="1241"/>
      <c r="AZ114" s="1241"/>
      <c r="BA114" s="1241"/>
      <c r="BB114" s="1241"/>
      <c r="BC114" s="1241"/>
      <c r="BD114" s="1241"/>
      <c r="BE114" s="1241"/>
      <c r="BF114" s="1241"/>
      <c r="BG114" s="1241"/>
      <c r="BH114" s="1241"/>
      <c r="BI114" s="1241"/>
      <c r="BJ114" s="1241"/>
      <c r="BK114" s="1241"/>
    </row>
    <row r="115" spans="1:63" ht="26.25" customHeight="1">
      <c r="A115" s="423" t="s">
        <v>10265</v>
      </c>
      <c r="B115" s="543"/>
      <c r="C115" s="1241" t="s">
        <v>1027</v>
      </c>
      <c r="D115" s="1241"/>
      <c r="E115" s="1241" t="s">
        <v>1029</v>
      </c>
      <c r="F115" s="1241" t="s">
        <v>1027</v>
      </c>
      <c r="G115" s="1241"/>
      <c r="H115" s="1241"/>
      <c r="I115" s="1241" t="s">
        <v>1027</v>
      </c>
      <c r="J115" s="1241"/>
      <c r="K115" s="1241"/>
      <c r="L115" s="1240">
        <v>29289</v>
      </c>
      <c r="M115" s="546">
        <v>205</v>
      </c>
      <c r="N115" s="546">
        <v>483</v>
      </c>
      <c r="O115" s="1241" t="s">
        <v>201</v>
      </c>
      <c r="P115" s="1241">
        <v>400</v>
      </c>
      <c r="Q115" s="1241"/>
      <c r="R115" s="1241">
        <v>6</v>
      </c>
      <c r="S115" s="1241"/>
      <c r="T115" s="1241" t="s">
        <v>202</v>
      </c>
      <c r="U115" s="546">
        <v>70</v>
      </c>
      <c r="V115" s="546">
        <v>104</v>
      </c>
      <c r="W115" s="1240">
        <v>3000</v>
      </c>
      <c r="X115" s="1240">
        <v>4000</v>
      </c>
      <c r="Y115" s="1241"/>
      <c r="Z115" s="1241"/>
      <c r="AA115" s="1241">
        <v>1987</v>
      </c>
      <c r="AB115" s="1240">
        <v>651</v>
      </c>
      <c r="AC115" s="1241"/>
      <c r="AD115" s="1241"/>
      <c r="AE115" s="1241"/>
      <c r="AF115" s="1241"/>
      <c r="AG115" s="1241"/>
      <c r="AH115" s="1240">
        <v>651</v>
      </c>
      <c r="AI115" s="1241"/>
      <c r="AJ115" s="1241"/>
      <c r="AK115" s="1241"/>
      <c r="AL115" s="1241"/>
      <c r="AM115" s="1241"/>
      <c r="AN115" s="1241"/>
      <c r="AO115" s="1241"/>
      <c r="AP115" s="1241"/>
      <c r="AQ115" s="1241"/>
      <c r="AR115" s="1241"/>
      <c r="AS115" s="1241"/>
      <c r="AT115" s="1241"/>
      <c r="AU115" s="1241"/>
      <c r="AV115" s="1241"/>
      <c r="AW115" s="1241"/>
      <c r="AX115" s="1241"/>
      <c r="AY115" s="1241"/>
      <c r="AZ115" s="1241"/>
      <c r="BA115" s="1241"/>
      <c r="BB115" s="1241"/>
      <c r="BC115" s="1241"/>
      <c r="BD115" s="1241"/>
      <c r="BE115" s="1241"/>
      <c r="BF115" s="557"/>
      <c r="BG115" s="557"/>
      <c r="BH115" s="557"/>
      <c r="BI115" s="557"/>
      <c r="BJ115" s="557"/>
      <c r="BK115" s="1241"/>
    </row>
    <row r="116" spans="1:63" ht="26.25" customHeight="1">
      <c r="A116" s="423"/>
      <c r="B116" s="543"/>
      <c r="C116" s="1352" t="s">
        <v>10266</v>
      </c>
      <c r="D116" s="678"/>
      <c r="E116" s="1352" t="s">
        <v>10267</v>
      </c>
      <c r="F116" s="1352" t="s">
        <v>10266</v>
      </c>
      <c r="G116" s="678"/>
      <c r="H116" s="678"/>
      <c r="I116" s="1352" t="s">
        <v>10266</v>
      </c>
      <c r="J116" s="678"/>
      <c r="K116" s="678"/>
      <c r="L116" s="1354">
        <v>44425</v>
      </c>
      <c r="M116" s="1356"/>
      <c r="N116" s="1356"/>
      <c r="O116" s="678" t="s">
        <v>10268</v>
      </c>
      <c r="P116" s="678">
        <v>400</v>
      </c>
      <c r="Q116" s="678"/>
      <c r="R116" s="678">
        <v>3</v>
      </c>
      <c r="S116" s="678"/>
      <c r="T116" s="678" t="s">
        <v>7724</v>
      </c>
      <c r="U116" s="1079">
        <v>77.5</v>
      </c>
      <c r="V116" s="1079">
        <v>111.5</v>
      </c>
      <c r="W116" s="1354">
        <v>1000</v>
      </c>
      <c r="X116" s="1354">
        <v>2000</v>
      </c>
      <c r="Y116" s="678"/>
      <c r="Z116" s="678"/>
      <c r="AA116" s="1352">
        <v>2014</v>
      </c>
      <c r="AB116" s="187"/>
      <c r="AC116" s="678"/>
      <c r="AD116" s="678"/>
      <c r="AE116" s="678"/>
      <c r="AF116" s="678"/>
      <c r="AG116" s="678"/>
      <c r="AH116" s="1354">
        <v>5159</v>
      </c>
      <c r="AI116" s="1241"/>
      <c r="AJ116" s="1241"/>
      <c r="AK116" s="1241"/>
      <c r="AL116" s="1241"/>
      <c r="AM116" s="1241"/>
      <c r="AN116" s="1241"/>
      <c r="AO116" s="1241"/>
      <c r="AP116" s="1241"/>
      <c r="AQ116" s="1241"/>
      <c r="AR116" s="1241"/>
      <c r="AS116" s="1241"/>
      <c r="AT116" s="1241"/>
      <c r="AU116" s="1241"/>
      <c r="AV116" s="1241"/>
      <c r="AW116" s="1241"/>
      <c r="AX116" s="1241"/>
      <c r="AY116" s="1241"/>
      <c r="AZ116" s="1241"/>
      <c r="BA116" s="1241"/>
      <c r="BB116" s="1241"/>
      <c r="BC116" s="1241"/>
      <c r="BD116" s="1241"/>
      <c r="BE116" s="1241"/>
      <c r="BF116" s="557"/>
      <c r="BG116" s="557"/>
      <c r="BH116" s="557"/>
      <c r="BI116" s="557"/>
      <c r="BJ116" s="557"/>
      <c r="BK116" s="1352"/>
    </row>
    <row r="117" spans="1:63" ht="26.25" customHeight="1">
      <c r="A117" s="423"/>
      <c r="B117" s="543"/>
      <c r="C117" s="1353"/>
      <c r="D117" s="678"/>
      <c r="E117" s="1353"/>
      <c r="F117" s="1353"/>
      <c r="G117" s="678"/>
      <c r="H117" s="678"/>
      <c r="I117" s="1353"/>
      <c r="J117" s="678"/>
      <c r="K117" s="678"/>
      <c r="L117" s="1355"/>
      <c r="M117" s="1357"/>
      <c r="N117" s="1357"/>
      <c r="O117" s="678" t="s">
        <v>10268</v>
      </c>
      <c r="P117" s="678">
        <v>100</v>
      </c>
      <c r="Q117" s="678"/>
      <c r="R117" s="678">
        <v>2</v>
      </c>
      <c r="S117" s="678"/>
      <c r="T117" s="678"/>
      <c r="U117" s="1079"/>
      <c r="V117" s="1079"/>
      <c r="W117" s="1355"/>
      <c r="X117" s="1355"/>
      <c r="Y117" s="678"/>
      <c r="Z117" s="678"/>
      <c r="AA117" s="1353"/>
      <c r="AB117" s="187"/>
      <c r="AC117" s="678"/>
      <c r="AD117" s="678"/>
      <c r="AE117" s="678"/>
      <c r="AF117" s="678"/>
      <c r="AG117" s="678"/>
      <c r="AH117" s="1355"/>
      <c r="AI117" s="1241"/>
      <c r="AJ117" s="1241"/>
      <c r="AK117" s="1241"/>
      <c r="AL117" s="1241"/>
      <c r="AM117" s="1241"/>
      <c r="AN117" s="1241"/>
      <c r="AO117" s="1241"/>
      <c r="AP117" s="1241"/>
      <c r="AQ117" s="1241"/>
      <c r="AR117" s="1241"/>
      <c r="AS117" s="1241"/>
      <c r="AT117" s="1241"/>
      <c r="AU117" s="1241"/>
      <c r="AV117" s="1241"/>
      <c r="AW117" s="1241"/>
      <c r="AX117" s="1241"/>
      <c r="AY117" s="1241"/>
      <c r="AZ117" s="1241"/>
      <c r="BA117" s="1241"/>
      <c r="BB117" s="1241"/>
      <c r="BC117" s="1241"/>
      <c r="BD117" s="1241"/>
      <c r="BE117" s="1241"/>
      <c r="BF117" s="557"/>
      <c r="BG117" s="557"/>
      <c r="BH117" s="557"/>
      <c r="BI117" s="557"/>
      <c r="BJ117" s="557"/>
      <c r="BK117" s="1353"/>
    </row>
    <row r="118" spans="1:63" s="240" customFormat="1" ht="24.6" customHeight="1">
      <c r="A118" s="241"/>
      <c r="B118" s="549"/>
      <c r="C118" s="239" t="s">
        <v>1030</v>
      </c>
      <c r="D118" s="239" t="s">
        <v>1031</v>
      </c>
      <c r="E118" s="239" t="s">
        <v>1032</v>
      </c>
      <c r="F118" s="239" t="s">
        <v>1030</v>
      </c>
      <c r="G118" s="239" t="s">
        <v>1033</v>
      </c>
      <c r="H118" s="239" t="s">
        <v>1034</v>
      </c>
      <c r="I118" s="239" t="s">
        <v>10269</v>
      </c>
      <c r="J118" s="239">
        <v>3</v>
      </c>
      <c r="K118" s="239" t="s">
        <v>1035</v>
      </c>
      <c r="L118" s="552">
        <v>37834</v>
      </c>
      <c r="M118" s="553">
        <v>5413</v>
      </c>
      <c r="N118" s="553">
        <v>5589</v>
      </c>
      <c r="O118" s="239" t="s">
        <v>201</v>
      </c>
      <c r="P118" s="239">
        <v>400</v>
      </c>
      <c r="Q118" s="239">
        <v>1.2</v>
      </c>
      <c r="R118" s="239">
        <v>8</v>
      </c>
      <c r="S118" s="239">
        <v>9793</v>
      </c>
      <c r="T118" s="239" t="s">
        <v>202</v>
      </c>
      <c r="U118" s="553">
        <v>72</v>
      </c>
      <c r="V118" s="553">
        <v>111</v>
      </c>
      <c r="W118" s="552">
        <v>3904</v>
      </c>
      <c r="X118" s="552">
        <v>5000</v>
      </c>
      <c r="Y118" s="239" t="s">
        <v>586</v>
      </c>
      <c r="Z118" s="239" t="s">
        <v>587</v>
      </c>
      <c r="AA118" s="239">
        <v>1991</v>
      </c>
      <c r="AB118" s="552">
        <v>5988</v>
      </c>
      <c r="AC118" s="239">
        <v>1702</v>
      </c>
      <c r="AD118" s="239">
        <v>1154</v>
      </c>
      <c r="AE118" s="239"/>
      <c r="AF118" s="239">
        <v>550</v>
      </c>
      <c r="AG118" s="239" t="s">
        <v>1036</v>
      </c>
      <c r="AH118" s="552">
        <v>5988</v>
      </c>
      <c r="AI118" s="239">
        <v>1999</v>
      </c>
      <c r="AJ118" s="239">
        <v>2000</v>
      </c>
      <c r="AK118" s="239"/>
      <c r="AL118" s="239"/>
      <c r="AM118" s="239"/>
      <c r="AN118" s="239"/>
      <c r="AO118" s="239"/>
      <c r="AP118" s="239"/>
      <c r="AQ118" s="239" t="s">
        <v>956</v>
      </c>
      <c r="AR118" s="239">
        <v>3</v>
      </c>
      <c r="AS118" s="239">
        <v>1000</v>
      </c>
      <c r="AT118" s="239" t="s">
        <v>1037</v>
      </c>
      <c r="AU118" s="239" t="s">
        <v>1038</v>
      </c>
      <c r="AV118" s="239" t="s">
        <v>977</v>
      </c>
      <c r="AW118" s="239">
        <v>1</v>
      </c>
      <c r="AX118" s="239">
        <v>1200</v>
      </c>
      <c r="AY118" s="239" t="s">
        <v>201</v>
      </c>
      <c r="AZ118" s="239" t="s">
        <v>1030</v>
      </c>
      <c r="BA118" s="239"/>
      <c r="BB118" s="239"/>
      <c r="BC118" s="239"/>
      <c r="BD118" s="239"/>
      <c r="BE118" s="239"/>
      <c r="BF118" s="554"/>
      <c r="BG118" s="554"/>
      <c r="BH118" s="554"/>
      <c r="BI118" s="554"/>
      <c r="BJ118" s="554"/>
      <c r="BK118" s="239"/>
    </row>
    <row r="119" spans="1:63" s="574" customFormat="1" ht="24.6" customHeight="1">
      <c r="A119" s="569"/>
      <c r="B119" s="570"/>
      <c r="C119" s="551" t="s">
        <v>1039</v>
      </c>
      <c r="D119" s="551"/>
      <c r="E119" s="551" t="s">
        <v>1040</v>
      </c>
      <c r="F119" s="551" t="s">
        <v>1039</v>
      </c>
      <c r="G119" s="551"/>
      <c r="H119" s="551"/>
      <c r="I119" s="551" t="s">
        <v>1039</v>
      </c>
      <c r="J119" s="551"/>
      <c r="K119" s="551"/>
      <c r="L119" s="571">
        <v>26570</v>
      </c>
      <c r="M119" s="572">
        <v>859</v>
      </c>
      <c r="N119" s="572">
        <v>1159</v>
      </c>
      <c r="O119" s="551" t="s">
        <v>201</v>
      </c>
      <c r="P119" s="551">
        <v>400</v>
      </c>
      <c r="Q119" s="551"/>
      <c r="R119" s="551">
        <v>6</v>
      </c>
      <c r="S119" s="551"/>
      <c r="T119" s="551" t="s">
        <v>382</v>
      </c>
      <c r="U119" s="572">
        <v>68</v>
      </c>
      <c r="V119" s="572">
        <v>105</v>
      </c>
      <c r="W119" s="571">
        <v>900</v>
      </c>
      <c r="X119" s="571">
        <v>1000</v>
      </c>
      <c r="Y119" s="551"/>
      <c r="Z119" s="551"/>
      <c r="AA119" s="551">
        <v>2009</v>
      </c>
      <c r="AB119" s="571"/>
      <c r="AC119" s="551"/>
      <c r="AD119" s="551"/>
      <c r="AE119" s="551"/>
      <c r="AF119" s="551"/>
      <c r="AG119" s="551"/>
      <c r="AH119" s="571">
        <v>2690</v>
      </c>
      <c r="AI119" s="551"/>
      <c r="AJ119" s="551"/>
      <c r="AK119" s="551"/>
      <c r="AL119" s="551"/>
      <c r="AM119" s="551"/>
      <c r="AN119" s="551"/>
      <c r="AO119" s="551"/>
      <c r="AP119" s="551"/>
      <c r="AQ119" s="551"/>
      <c r="AR119" s="551"/>
      <c r="AS119" s="551"/>
      <c r="AT119" s="551"/>
      <c r="AU119" s="551"/>
      <c r="AV119" s="551"/>
      <c r="AW119" s="551"/>
      <c r="AX119" s="551"/>
      <c r="AY119" s="551"/>
      <c r="AZ119" s="551"/>
      <c r="BA119" s="551"/>
      <c r="BB119" s="551"/>
      <c r="BC119" s="551"/>
      <c r="BD119" s="551"/>
      <c r="BE119" s="551"/>
      <c r="BF119" s="573"/>
      <c r="BG119" s="573"/>
      <c r="BH119" s="573"/>
      <c r="BI119" s="573"/>
      <c r="BJ119" s="573"/>
      <c r="BK119" s="551"/>
    </row>
    <row r="120" spans="1:63" s="574" customFormat="1" ht="24.6" customHeight="1">
      <c r="A120" s="569"/>
      <c r="B120" s="570"/>
      <c r="C120" s="551" t="s">
        <v>1039</v>
      </c>
      <c r="D120" s="551"/>
      <c r="E120" s="551" t="s">
        <v>1041</v>
      </c>
      <c r="F120" s="551" t="s">
        <v>1039</v>
      </c>
      <c r="G120" s="551"/>
      <c r="H120" s="551"/>
      <c r="I120" s="551" t="s">
        <v>1039</v>
      </c>
      <c r="J120" s="551"/>
      <c r="K120" s="551"/>
      <c r="L120" s="571">
        <v>20328</v>
      </c>
      <c r="M120" s="572">
        <v>245</v>
      </c>
      <c r="N120" s="572">
        <v>841</v>
      </c>
      <c r="O120" s="551" t="s">
        <v>201</v>
      </c>
      <c r="P120" s="551">
        <v>360</v>
      </c>
      <c r="Q120" s="551"/>
      <c r="R120" s="551">
        <v>6</v>
      </c>
      <c r="S120" s="551"/>
      <c r="T120" s="551" t="s">
        <v>202</v>
      </c>
      <c r="U120" s="572">
        <v>65</v>
      </c>
      <c r="V120" s="572">
        <v>105</v>
      </c>
      <c r="W120" s="571">
        <v>3000</v>
      </c>
      <c r="X120" s="571">
        <v>3000</v>
      </c>
      <c r="Y120" s="551"/>
      <c r="Z120" s="551"/>
      <c r="AA120" s="551">
        <v>2001</v>
      </c>
      <c r="AB120" s="571"/>
      <c r="AC120" s="551"/>
      <c r="AD120" s="551"/>
      <c r="AE120" s="551"/>
      <c r="AF120" s="551"/>
      <c r="AG120" s="551"/>
      <c r="AH120" s="571">
        <v>1037</v>
      </c>
      <c r="AI120" s="551"/>
      <c r="AJ120" s="551"/>
      <c r="AK120" s="551"/>
      <c r="AL120" s="551"/>
      <c r="AM120" s="551"/>
      <c r="AN120" s="551"/>
      <c r="AO120" s="551"/>
      <c r="AP120" s="551"/>
      <c r="AQ120" s="551"/>
      <c r="AR120" s="551"/>
      <c r="AS120" s="551"/>
      <c r="AT120" s="551"/>
      <c r="AU120" s="551"/>
      <c r="AV120" s="551"/>
      <c r="AW120" s="551"/>
      <c r="AX120" s="551"/>
      <c r="AY120" s="551"/>
      <c r="AZ120" s="551"/>
      <c r="BA120" s="551"/>
      <c r="BB120" s="551"/>
      <c r="BC120" s="551"/>
      <c r="BD120" s="551"/>
      <c r="BE120" s="551"/>
      <c r="BF120" s="573"/>
      <c r="BG120" s="573"/>
      <c r="BH120" s="573"/>
      <c r="BI120" s="573"/>
      <c r="BJ120" s="573"/>
      <c r="BK120" s="551"/>
    </row>
    <row r="121" spans="1:63" s="574" customFormat="1" ht="24.6" customHeight="1">
      <c r="A121" s="569"/>
      <c r="B121" s="570"/>
      <c r="C121" s="551" t="s">
        <v>1039</v>
      </c>
      <c r="D121" s="551"/>
      <c r="E121" s="551" t="s">
        <v>1042</v>
      </c>
      <c r="F121" s="551" t="s">
        <v>1039</v>
      </c>
      <c r="G121" s="551"/>
      <c r="H121" s="551"/>
      <c r="I121" s="551" t="s">
        <v>1039</v>
      </c>
      <c r="J121" s="551"/>
      <c r="K121" s="551"/>
      <c r="L121" s="571">
        <v>95303</v>
      </c>
      <c r="M121" s="572">
        <v>355</v>
      </c>
      <c r="N121" s="572">
        <v>456</v>
      </c>
      <c r="O121" s="551" t="s">
        <v>201</v>
      </c>
      <c r="P121" s="551">
        <v>400</v>
      </c>
      <c r="Q121" s="551"/>
      <c r="R121" s="551">
        <v>6</v>
      </c>
      <c r="S121" s="551"/>
      <c r="T121" s="551" t="s">
        <v>382</v>
      </c>
      <c r="U121" s="572">
        <v>68</v>
      </c>
      <c r="V121" s="572">
        <v>105</v>
      </c>
      <c r="W121" s="571">
        <v>1000</v>
      </c>
      <c r="X121" s="571">
        <v>1500</v>
      </c>
      <c r="Y121" s="551"/>
      <c r="Z121" s="551"/>
      <c r="AA121" s="551">
        <v>2009</v>
      </c>
      <c r="AB121" s="571"/>
      <c r="AC121" s="551"/>
      <c r="AD121" s="551"/>
      <c r="AE121" s="551"/>
      <c r="AF121" s="551"/>
      <c r="AG121" s="551"/>
      <c r="AH121" s="571">
        <v>11109</v>
      </c>
      <c r="AI121" s="551"/>
      <c r="AJ121" s="551"/>
      <c r="AK121" s="551"/>
      <c r="AL121" s="551"/>
      <c r="AM121" s="551"/>
      <c r="AN121" s="551"/>
      <c r="AO121" s="551"/>
      <c r="AP121" s="551"/>
      <c r="AQ121" s="551"/>
      <c r="AR121" s="551"/>
      <c r="AS121" s="551"/>
      <c r="AT121" s="551"/>
      <c r="AU121" s="551"/>
      <c r="AV121" s="551"/>
      <c r="AW121" s="551"/>
      <c r="AX121" s="551"/>
      <c r="AY121" s="551"/>
      <c r="AZ121" s="551"/>
      <c r="BA121" s="551"/>
      <c r="BB121" s="551"/>
      <c r="BC121" s="551"/>
      <c r="BD121" s="551"/>
      <c r="BE121" s="551"/>
      <c r="BF121" s="573"/>
      <c r="BG121" s="573"/>
      <c r="BH121" s="573"/>
      <c r="BI121" s="573"/>
      <c r="BJ121" s="573"/>
      <c r="BK121" s="551"/>
    </row>
    <row r="122" spans="1:63" s="574" customFormat="1" ht="24.6" customHeight="1">
      <c r="A122" s="569"/>
      <c r="B122" s="570"/>
      <c r="C122" s="575" t="s">
        <v>10270</v>
      </c>
      <c r="D122" s="239"/>
      <c r="E122" s="239" t="s">
        <v>10271</v>
      </c>
      <c r="F122" s="239"/>
      <c r="G122" s="239"/>
      <c r="H122" s="239"/>
      <c r="I122" s="239" t="s">
        <v>10272</v>
      </c>
      <c r="J122" s="239"/>
      <c r="K122" s="239"/>
      <c r="L122" s="552">
        <v>29308</v>
      </c>
      <c r="M122" s="553"/>
      <c r="N122" s="553">
        <v>546</v>
      </c>
      <c r="O122" s="239" t="s">
        <v>10273</v>
      </c>
      <c r="P122" s="239">
        <v>400</v>
      </c>
      <c r="Q122" s="239"/>
      <c r="R122" s="239">
        <v>6</v>
      </c>
      <c r="S122" s="239"/>
      <c r="T122" s="239" t="s">
        <v>10274</v>
      </c>
      <c r="U122" s="553">
        <v>68</v>
      </c>
      <c r="V122" s="553">
        <v>105</v>
      </c>
      <c r="W122" s="552">
        <v>282</v>
      </c>
      <c r="X122" s="552">
        <v>320</v>
      </c>
      <c r="Y122" s="239"/>
      <c r="Z122" s="239"/>
      <c r="AA122" s="239">
        <v>2016</v>
      </c>
      <c r="AB122" s="552"/>
      <c r="AC122" s="239"/>
      <c r="AD122" s="239"/>
      <c r="AE122" s="239"/>
      <c r="AF122" s="239"/>
      <c r="AG122" s="239"/>
      <c r="AH122" s="552">
        <v>1982</v>
      </c>
      <c r="AI122" s="239"/>
      <c r="AJ122" s="239"/>
      <c r="AK122" s="239"/>
      <c r="AL122" s="239"/>
      <c r="AM122" s="239"/>
      <c r="AN122" s="239"/>
      <c r="AO122" s="239"/>
      <c r="AP122" s="239"/>
      <c r="AQ122" s="239"/>
      <c r="AR122" s="239"/>
      <c r="AS122" s="239"/>
      <c r="AT122" s="239"/>
      <c r="AU122" s="239"/>
      <c r="AV122" s="239"/>
      <c r="AW122" s="239"/>
      <c r="AX122" s="239"/>
      <c r="AY122" s="239"/>
      <c r="AZ122" s="239"/>
      <c r="BA122" s="239"/>
      <c r="BB122" s="239"/>
      <c r="BC122" s="239"/>
      <c r="BD122" s="239"/>
      <c r="BE122" s="239"/>
      <c r="BF122" s="554"/>
      <c r="BG122" s="554"/>
      <c r="BH122" s="554"/>
      <c r="BI122" s="554"/>
      <c r="BJ122" s="554"/>
      <c r="BK122" s="239"/>
    </row>
    <row r="123" spans="1:63" s="240" customFormat="1" ht="24.6" customHeight="1">
      <c r="A123" s="241"/>
      <c r="B123" s="549"/>
      <c r="C123" s="575" t="s">
        <v>1043</v>
      </c>
      <c r="D123" s="239" t="s">
        <v>1044</v>
      </c>
      <c r="E123" s="239" t="s">
        <v>1045</v>
      </c>
      <c r="F123" s="239" t="s">
        <v>1043</v>
      </c>
      <c r="G123" s="239" t="s">
        <v>1046</v>
      </c>
      <c r="H123" s="239"/>
      <c r="I123" s="239" t="s">
        <v>1043</v>
      </c>
      <c r="J123" s="239">
        <v>1</v>
      </c>
      <c r="K123" s="239" t="s">
        <v>958</v>
      </c>
      <c r="L123" s="552">
        <v>39799</v>
      </c>
      <c r="M123" s="553">
        <v>1843</v>
      </c>
      <c r="N123" s="553">
        <v>2455</v>
      </c>
      <c r="O123" s="239" t="s">
        <v>959</v>
      </c>
      <c r="P123" s="239">
        <v>400</v>
      </c>
      <c r="Q123" s="239">
        <v>1.2</v>
      </c>
      <c r="R123" s="239">
        <v>8</v>
      </c>
      <c r="S123" s="239"/>
      <c r="T123" s="239" t="s">
        <v>202</v>
      </c>
      <c r="U123" s="553">
        <v>75</v>
      </c>
      <c r="V123" s="553">
        <v>110</v>
      </c>
      <c r="W123" s="552">
        <v>6800</v>
      </c>
      <c r="X123" s="552">
        <v>10000</v>
      </c>
      <c r="Y123" s="239" t="s">
        <v>233</v>
      </c>
      <c r="Z123" s="239" t="s">
        <v>1047</v>
      </c>
      <c r="AA123" s="239" t="s">
        <v>1048</v>
      </c>
      <c r="AB123" s="552">
        <v>1605</v>
      </c>
      <c r="AC123" s="239">
        <v>10</v>
      </c>
      <c r="AD123" s="239"/>
      <c r="AE123" s="239"/>
      <c r="AF123" s="239"/>
      <c r="AG123" s="239"/>
      <c r="AH123" s="552">
        <v>1605</v>
      </c>
      <c r="AI123" s="239">
        <v>1995</v>
      </c>
      <c r="AJ123" s="239">
        <v>2002</v>
      </c>
      <c r="AK123" s="239"/>
      <c r="AL123" s="239"/>
      <c r="AM123" s="239"/>
      <c r="AN123" s="239"/>
      <c r="AO123" s="239"/>
      <c r="AP123" s="239"/>
      <c r="AQ123" s="239" t="s">
        <v>957</v>
      </c>
      <c r="AR123" s="239">
        <v>1</v>
      </c>
      <c r="AS123" s="239">
        <v>7857</v>
      </c>
      <c r="AT123" s="239" t="s">
        <v>202</v>
      </c>
      <c r="AU123" s="239" t="s">
        <v>1049</v>
      </c>
      <c r="AV123" s="239" t="s">
        <v>960</v>
      </c>
      <c r="AW123" s="239">
        <v>2</v>
      </c>
      <c r="AX123" s="239">
        <v>1100</v>
      </c>
      <c r="AY123" s="239" t="s">
        <v>1050</v>
      </c>
      <c r="AZ123" s="239" t="s">
        <v>1051</v>
      </c>
      <c r="BA123" s="239" t="s">
        <v>956</v>
      </c>
      <c r="BB123" s="239">
        <v>2</v>
      </c>
      <c r="BC123" s="239">
        <v>1292</v>
      </c>
      <c r="BD123" s="239" t="s">
        <v>1052</v>
      </c>
      <c r="BE123" s="239"/>
      <c r="BF123" s="239"/>
      <c r="BG123" s="239"/>
      <c r="BH123" s="239"/>
      <c r="BI123" s="239"/>
      <c r="BJ123" s="239"/>
      <c r="BK123" s="239"/>
    </row>
    <row r="124" spans="1:63" s="240" customFormat="1" ht="24.6" customHeight="1">
      <c r="A124" s="241"/>
      <c r="B124" s="549"/>
      <c r="C124" s="575" t="s">
        <v>1053</v>
      </c>
      <c r="D124" s="239"/>
      <c r="E124" s="239" t="s">
        <v>10275</v>
      </c>
      <c r="F124" s="239" t="s">
        <v>1053</v>
      </c>
      <c r="G124" s="239"/>
      <c r="H124" s="239"/>
      <c r="I124" s="239" t="s">
        <v>1053</v>
      </c>
      <c r="J124" s="239"/>
      <c r="K124" s="239"/>
      <c r="L124" s="552">
        <v>90384</v>
      </c>
      <c r="M124" s="553">
        <v>3100</v>
      </c>
      <c r="N124" s="553">
        <v>3405</v>
      </c>
      <c r="O124" s="239" t="s">
        <v>10276</v>
      </c>
      <c r="P124" s="239">
        <v>400</v>
      </c>
      <c r="Q124" s="239"/>
      <c r="R124" s="239">
        <v>8</v>
      </c>
      <c r="S124" s="239"/>
      <c r="T124" s="239" t="s">
        <v>10277</v>
      </c>
      <c r="U124" s="553">
        <v>68</v>
      </c>
      <c r="V124" s="553">
        <v>105</v>
      </c>
      <c r="W124" s="552">
        <v>5000</v>
      </c>
      <c r="X124" s="552">
        <v>6000</v>
      </c>
      <c r="Y124" s="239"/>
      <c r="Z124" s="239"/>
      <c r="AA124" s="239">
        <v>2016</v>
      </c>
      <c r="AB124" s="552"/>
      <c r="AC124" s="239"/>
      <c r="AD124" s="239"/>
      <c r="AE124" s="239"/>
      <c r="AF124" s="239"/>
      <c r="AG124" s="239"/>
      <c r="AH124" s="552">
        <v>26300</v>
      </c>
      <c r="AI124" s="239"/>
      <c r="AJ124" s="239"/>
      <c r="AK124" s="239"/>
      <c r="AL124" s="239"/>
      <c r="AM124" s="239"/>
      <c r="AN124" s="239"/>
      <c r="AO124" s="239"/>
      <c r="AP124" s="239"/>
      <c r="AQ124" s="239"/>
      <c r="AR124" s="239"/>
      <c r="AS124" s="239"/>
      <c r="AT124" s="239"/>
      <c r="AU124" s="239"/>
      <c r="AV124" s="239"/>
      <c r="AW124" s="239"/>
      <c r="AX124" s="239"/>
      <c r="AY124" s="239"/>
      <c r="AZ124" s="239"/>
      <c r="BA124" s="239"/>
      <c r="BB124" s="239"/>
      <c r="BC124" s="239"/>
      <c r="BD124" s="239"/>
      <c r="BE124" s="239"/>
      <c r="BF124" s="554"/>
      <c r="BG124" s="554"/>
      <c r="BH124" s="554"/>
      <c r="BI124" s="554"/>
      <c r="BJ124" s="554"/>
      <c r="BK124" s="239"/>
    </row>
    <row r="125" spans="1:63" s="240" customFormat="1" ht="24.6" customHeight="1">
      <c r="A125" s="241"/>
      <c r="B125" s="558"/>
      <c r="C125" s="575" t="s">
        <v>1053</v>
      </c>
      <c r="D125" s="239"/>
      <c r="E125" s="239" t="s">
        <v>1054</v>
      </c>
      <c r="F125" s="239" t="s">
        <v>1053</v>
      </c>
      <c r="G125" s="239"/>
      <c r="H125" s="239"/>
      <c r="I125" s="239" t="s">
        <v>1053</v>
      </c>
      <c r="J125" s="239"/>
      <c r="K125" s="239"/>
      <c r="L125" s="552">
        <v>22645</v>
      </c>
      <c r="M125" s="553"/>
      <c r="N125" s="553"/>
      <c r="O125" s="239" t="s">
        <v>201</v>
      </c>
      <c r="P125" s="239">
        <v>400</v>
      </c>
      <c r="Q125" s="239"/>
      <c r="R125" s="239">
        <v>8</v>
      </c>
      <c r="S125" s="239"/>
      <c r="T125" s="239" t="s">
        <v>382</v>
      </c>
      <c r="U125" s="553">
        <v>71</v>
      </c>
      <c r="V125" s="553">
        <v>106</v>
      </c>
      <c r="W125" s="552">
        <v>500</v>
      </c>
      <c r="X125" s="552">
        <v>1000</v>
      </c>
      <c r="Y125" s="239"/>
      <c r="Z125" s="239"/>
      <c r="AA125" s="239">
        <v>2012</v>
      </c>
      <c r="AB125" s="552"/>
      <c r="AC125" s="239"/>
      <c r="AD125" s="239"/>
      <c r="AE125" s="239"/>
      <c r="AF125" s="239"/>
      <c r="AG125" s="239"/>
      <c r="AH125" s="552">
        <v>2000</v>
      </c>
      <c r="AI125" s="239"/>
      <c r="AJ125" s="239"/>
      <c r="AK125" s="239"/>
      <c r="AL125" s="239"/>
      <c r="AM125" s="239"/>
      <c r="AN125" s="239"/>
      <c r="AO125" s="239"/>
      <c r="AP125" s="239"/>
      <c r="AQ125" s="239"/>
      <c r="AR125" s="239"/>
      <c r="AS125" s="239"/>
      <c r="AT125" s="239"/>
      <c r="AU125" s="239"/>
      <c r="AV125" s="239"/>
      <c r="AW125" s="239"/>
      <c r="AX125" s="239"/>
      <c r="AY125" s="239"/>
      <c r="AZ125" s="239"/>
      <c r="BA125" s="239"/>
      <c r="BB125" s="239"/>
      <c r="BC125" s="239"/>
      <c r="BD125" s="239"/>
      <c r="BE125" s="239"/>
      <c r="BF125" s="554"/>
      <c r="BG125" s="554"/>
      <c r="BH125" s="554"/>
      <c r="BI125" s="554"/>
      <c r="BJ125" s="554"/>
      <c r="BK125" s="239"/>
    </row>
    <row r="126" spans="1:63" s="240" customFormat="1" ht="24.6" customHeight="1">
      <c r="A126" s="241">
        <v>1</v>
      </c>
      <c r="B126" s="360" t="s">
        <v>3290</v>
      </c>
      <c r="C126" s="575" t="s">
        <v>3291</v>
      </c>
      <c r="D126" s="239"/>
      <c r="E126" s="740">
        <f>COUNTA(E127:E141)</f>
        <v>15</v>
      </c>
      <c r="F126" s="239"/>
      <c r="G126" s="239"/>
      <c r="H126" s="239"/>
      <c r="I126" s="239"/>
      <c r="J126" s="239"/>
      <c r="K126" s="239"/>
      <c r="L126" s="553">
        <f>SUM(L127:L141)</f>
        <v>667250</v>
      </c>
      <c r="M126" s="553">
        <f>SUM(M127:M141)</f>
        <v>55792.03</v>
      </c>
      <c r="N126" s="553">
        <f>SUM(N127:N141)</f>
        <v>63563.78</v>
      </c>
      <c r="O126" s="239"/>
      <c r="P126" s="239"/>
      <c r="Q126" s="239"/>
      <c r="R126" s="239"/>
      <c r="S126" s="239"/>
      <c r="T126" s="239"/>
      <c r="U126" s="553"/>
      <c r="V126" s="553"/>
      <c r="W126" s="552"/>
      <c r="X126" s="552"/>
      <c r="Y126" s="239"/>
      <c r="Z126" s="239"/>
      <c r="AA126" s="239"/>
      <c r="AB126" s="239"/>
      <c r="AC126" s="239"/>
      <c r="AD126" s="239"/>
      <c r="AE126" s="239"/>
      <c r="AF126" s="239"/>
      <c r="AG126" s="239"/>
      <c r="AH126" s="552"/>
      <c r="AI126" s="239"/>
      <c r="AJ126" s="239"/>
      <c r="AK126" s="239"/>
      <c r="AL126" s="239"/>
      <c r="AM126" s="239"/>
      <c r="AN126" s="239"/>
      <c r="AO126" s="239"/>
      <c r="AP126" s="239"/>
      <c r="AQ126" s="239"/>
      <c r="AR126" s="239"/>
      <c r="AS126" s="239"/>
      <c r="AT126" s="239"/>
      <c r="AU126" s="239"/>
      <c r="AV126" s="239"/>
      <c r="AW126" s="239"/>
      <c r="AX126" s="239"/>
      <c r="AY126" s="239"/>
      <c r="AZ126" s="239"/>
      <c r="BA126" s="239"/>
      <c r="BB126" s="239"/>
      <c r="BC126" s="239"/>
      <c r="BD126" s="239"/>
      <c r="BE126" s="239"/>
      <c r="BK126" s="554"/>
    </row>
    <row r="127" spans="1:63" s="240" customFormat="1" ht="24.6" customHeight="1">
      <c r="A127" s="241">
        <v>2</v>
      </c>
      <c r="B127" s="361"/>
      <c r="C127" s="239" t="s">
        <v>582</v>
      </c>
      <c r="D127" s="239" t="s">
        <v>10709</v>
      </c>
      <c r="E127" s="239" t="s">
        <v>10710</v>
      </c>
      <c r="F127" s="239" t="s">
        <v>582</v>
      </c>
      <c r="G127" s="239" t="s">
        <v>10711</v>
      </c>
      <c r="H127" s="550" t="s">
        <v>585</v>
      </c>
      <c r="I127" s="239" t="s">
        <v>3154</v>
      </c>
      <c r="J127" s="239">
        <v>83</v>
      </c>
      <c r="K127" s="239" t="s">
        <v>10712</v>
      </c>
      <c r="L127" s="553">
        <v>33917</v>
      </c>
      <c r="M127" s="553">
        <v>4232</v>
      </c>
      <c r="N127" s="553">
        <v>12198</v>
      </c>
      <c r="O127" s="239" t="s">
        <v>7517</v>
      </c>
      <c r="P127" s="239">
        <v>400</v>
      </c>
      <c r="Q127" s="239">
        <v>1.25</v>
      </c>
      <c r="R127" s="239">
        <v>8</v>
      </c>
      <c r="S127" s="239">
        <v>4375</v>
      </c>
      <c r="T127" s="239" t="s">
        <v>202</v>
      </c>
      <c r="U127" s="553">
        <v>64</v>
      </c>
      <c r="V127" s="553">
        <v>105</v>
      </c>
      <c r="W127" s="552">
        <v>17608</v>
      </c>
      <c r="X127" s="552">
        <v>30000</v>
      </c>
      <c r="Y127" s="239" t="s">
        <v>586</v>
      </c>
      <c r="Z127" s="239" t="s">
        <v>587</v>
      </c>
      <c r="AA127" s="239">
        <v>1979</v>
      </c>
      <c r="AB127" s="239"/>
      <c r="AC127" s="239">
        <v>6197</v>
      </c>
      <c r="AD127" s="239">
        <v>751</v>
      </c>
      <c r="AE127" s="239"/>
      <c r="AF127" s="239">
        <v>53</v>
      </c>
      <c r="AG127" s="239"/>
      <c r="AH127" s="552">
        <v>7001</v>
      </c>
      <c r="AI127" s="239">
        <v>1998</v>
      </c>
      <c r="AJ127" s="239" t="s">
        <v>10713</v>
      </c>
      <c r="AK127" s="239">
        <v>1</v>
      </c>
      <c r="AL127" s="239">
        <v>1900</v>
      </c>
      <c r="AM127" s="239">
        <v>4</v>
      </c>
      <c r="AN127" s="239" t="s">
        <v>10714</v>
      </c>
      <c r="AO127" s="239">
        <v>1075</v>
      </c>
      <c r="AP127" s="239"/>
      <c r="AQ127" s="239" t="s">
        <v>957</v>
      </c>
      <c r="AR127" s="239">
        <v>1</v>
      </c>
      <c r="AS127" s="239">
        <v>7140</v>
      </c>
      <c r="AT127" s="565"/>
      <c r="AU127" s="239" t="s">
        <v>10715</v>
      </c>
      <c r="AV127" s="239" t="s">
        <v>10716</v>
      </c>
      <c r="AW127" s="239">
        <v>2</v>
      </c>
      <c r="AX127" s="239">
        <v>150</v>
      </c>
      <c r="AY127" s="239"/>
      <c r="AZ127" s="239"/>
      <c r="BA127" s="239" t="s">
        <v>10717</v>
      </c>
      <c r="BB127" s="239">
        <v>2</v>
      </c>
      <c r="BC127" s="239">
        <v>60</v>
      </c>
      <c r="BD127" s="239"/>
      <c r="BE127" s="239"/>
      <c r="BF127" s="239"/>
      <c r="BK127" s="554"/>
    </row>
    <row r="128" spans="1:63" s="240" customFormat="1" ht="24.6" customHeight="1">
      <c r="A128" s="241">
        <v>3</v>
      </c>
      <c r="B128" s="361"/>
      <c r="C128" s="239" t="s">
        <v>582</v>
      </c>
      <c r="D128" s="239" t="s">
        <v>10718</v>
      </c>
      <c r="E128" s="239" t="s">
        <v>10719</v>
      </c>
      <c r="F128" s="239" t="s">
        <v>582</v>
      </c>
      <c r="G128" s="239" t="s">
        <v>10720</v>
      </c>
      <c r="H128" s="550" t="s">
        <v>10721</v>
      </c>
      <c r="I128" s="239" t="s">
        <v>10722</v>
      </c>
      <c r="J128" s="239">
        <v>3</v>
      </c>
      <c r="K128" s="239" t="s">
        <v>10723</v>
      </c>
      <c r="L128" s="553">
        <v>37447</v>
      </c>
      <c r="M128" s="553">
        <v>834</v>
      </c>
      <c r="N128" s="553">
        <v>954</v>
      </c>
      <c r="O128" s="239" t="s">
        <v>7517</v>
      </c>
      <c r="P128" s="239">
        <v>400</v>
      </c>
      <c r="Q128" s="239">
        <v>1.2</v>
      </c>
      <c r="R128" s="239">
        <v>8</v>
      </c>
      <c r="S128" s="239">
        <v>4534</v>
      </c>
      <c r="T128" s="239" t="s">
        <v>202</v>
      </c>
      <c r="U128" s="553">
        <v>73</v>
      </c>
      <c r="V128" s="553">
        <v>108</v>
      </c>
      <c r="W128" s="552">
        <v>3000</v>
      </c>
      <c r="X128" s="552">
        <v>5000</v>
      </c>
      <c r="Y128" s="239" t="s">
        <v>10724</v>
      </c>
      <c r="Z128" s="239" t="s">
        <v>10725</v>
      </c>
      <c r="AA128" s="239">
        <v>1997</v>
      </c>
      <c r="AB128" s="239">
        <v>2342</v>
      </c>
      <c r="AC128" s="239" t="s">
        <v>1319</v>
      </c>
      <c r="AD128" s="239">
        <v>1180</v>
      </c>
      <c r="AE128" s="239"/>
      <c r="AF128" s="239"/>
      <c r="AG128" s="239"/>
      <c r="AH128" s="552">
        <v>3177</v>
      </c>
      <c r="AI128" s="239">
        <v>1999</v>
      </c>
      <c r="AJ128" s="239">
        <v>2001</v>
      </c>
      <c r="AK128" s="239"/>
      <c r="AL128" s="239"/>
      <c r="AM128" s="239"/>
      <c r="AN128" s="239"/>
      <c r="AO128" s="239"/>
      <c r="AP128" s="239"/>
      <c r="AQ128" s="239" t="s">
        <v>7536</v>
      </c>
      <c r="AR128" s="239">
        <v>1</v>
      </c>
      <c r="AS128" s="239">
        <v>130</v>
      </c>
      <c r="AT128" s="239"/>
      <c r="AU128" s="239" t="s">
        <v>10726</v>
      </c>
      <c r="AV128" s="239"/>
      <c r="AW128" s="239"/>
      <c r="AX128" s="239"/>
      <c r="AY128" s="239"/>
      <c r="AZ128" s="239"/>
      <c r="BA128" s="239"/>
      <c r="BB128" s="239"/>
      <c r="BC128" s="239"/>
      <c r="BD128" s="239"/>
      <c r="BE128" s="239"/>
      <c r="BF128" s="239"/>
      <c r="BK128" s="554"/>
    </row>
    <row r="129" spans="1:63" s="240" customFormat="1" ht="24.6" customHeight="1">
      <c r="A129" s="241">
        <v>4</v>
      </c>
      <c r="B129" s="361"/>
      <c r="C129" s="239" t="s">
        <v>10727</v>
      </c>
      <c r="D129" s="239" t="s">
        <v>10728</v>
      </c>
      <c r="E129" s="239" t="s">
        <v>10729</v>
      </c>
      <c r="F129" s="239" t="s">
        <v>10727</v>
      </c>
      <c r="G129" s="239" t="s">
        <v>10730</v>
      </c>
      <c r="H129" s="550" t="s">
        <v>10731</v>
      </c>
      <c r="I129" s="239" t="s">
        <v>10727</v>
      </c>
      <c r="J129" s="239">
        <v>18</v>
      </c>
      <c r="K129" s="239" t="s">
        <v>10723</v>
      </c>
      <c r="L129" s="553">
        <v>41392</v>
      </c>
      <c r="M129" s="553">
        <v>6238</v>
      </c>
      <c r="N129" s="553">
        <v>6443</v>
      </c>
      <c r="O129" s="239" t="s">
        <v>201</v>
      </c>
      <c r="P129" s="239">
        <v>400</v>
      </c>
      <c r="Q129" s="239">
        <v>1.2</v>
      </c>
      <c r="R129" s="239">
        <v>8</v>
      </c>
      <c r="S129" s="239">
        <v>5120</v>
      </c>
      <c r="T129" s="239" t="s">
        <v>202</v>
      </c>
      <c r="U129" s="553">
        <v>87</v>
      </c>
      <c r="V129" s="553">
        <v>115</v>
      </c>
      <c r="W129" s="552">
        <v>700</v>
      </c>
      <c r="X129" s="552">
        <v>17000</v>
      </c>
      <c r="Y129" s="239" t="s">
        <v>10732</v>
      </c>
      <c r="Z129" s="239" t="s">
        <v>587</v>
      </c>
      <c r="AA129" s="239">
        <v>1968</v>
      </c>
      <c r="AB129" s="239">
        <v>661.5</v>
      </c>
      <c r="AC129" s="239"/>
      <c r="AD129" s="239"/>
      <c r="AE129" s="239"/>
      <c r="AF129" s="239"/>
      <c r="AG129" s="239"/>
      <c r="AH129" s="552">
        <v>1102</v>
      </c>
      <c r="AI129" s="239">
        <v>1968</v>
      </c>
      <c r="AJ129" s="239">
        <v>1979</v>
      </c>
      <c r="AK129" s="239">
        <v>1</v>
      </c>
      <c r="AL129" s="239">
        <v>3269</v>
      </c>
      <c r="AM129" s="239"/>
      <c r="AN129" s="239"/>
      <c r="AO129" s="239"/>
      <c r="AP129" s="239" t="s">
        <v>10733</v>
      </c>
      <c r="AQ129" s="239"/>
      <c r="AR129" s="239"/>
      <c r="AS129" s="239"/>
      <c r="AT129" s="239"/>
      <c r="AU129" s="239"/>
      <c r="AV129" s="239"/>
      <c r="AW129" s="239"/>
      <c r="AX129" s="239"/>
      <c r="AY129" s="239"/>
      <c r="AZ129" s="239"/>
      <c r="BA129" s="239"/>
      <c r="BB129" s="239"/>
      <c r="BC129" s="239"/>
      <c r="BD129" s="239"/>
      <c r="BE129" s="239"/>
      <c r="BF129" s="239"/>
      <c r="BK129" s="554"/>
    </row>
    <row r="130" spans="1:63" s="240" customFormat="1" ht="24.6" customHeight="1">
      <c r="A130" s="241">
        <v>5</v>
      </c>
      <c r="B130" s="361"/>
      <c r="C130" s="239" t="s">
        <v>1055</v>
      </c>
      <c r="D130" s="239" t="s">
        <v>10734</v>
      </c>
      <c r="E130" s="239" t="s">
        <v>10735</v>
      </c>
      <c r="F130" s="239" t="s">
        <v>1055</v>
      </c>
      <c r="G130" s="239" t="s">
        <v>10736</v>
      </c>
      <c r="H130" s="550" t="s">
        <v>10737</v>
      </c>
      <c r="I130" s="239" t="s">
        <v>1055</v>
      </c>
      <c r="J130" s="239">
        <v>9</v>
      </c>
      <c r="K130" s="239" t="s">
        <v>10723</v>
      </c>
      <c r="L130" s="553">
        <v>55063</v>
      </c>
      <c r="M130" s="553">
        <v>14771</v>
      </c>
      <c r="N130" s="553">
        <v>15379</v>
      </c>
      <c r="O130" s="239" t="s">
        <v>201</v>
      </c>
      <c r="P130" s="239">
        <v>400</v>
      </c>
      <c r="Q130" s="239">
        <v>1.25</v>
      </c>
      <c r="R130" s="239">
        <v>8</v>
      </c>
      <c r="S130" s="239">
        <v>3611</v>
      </c>
      <c r="T130" s="239" t="s">
        <v>202</v>
      </c>
      <c r="U130" s="553">
        <v>68</v>
      </c>
      <c r="V130" s="553">
        <v>105</v>
      </c>
      <c r="W130" s="552">
        <v>25000</v>
      </c>
      <c r="X130" s="552">
        <v>35000</v>
      </c>
      <c r="Y130" s="239" t="s">
        <v>233</v>
      </c>
      <c r="Z130" s="239" t="s">
        <v>587</v>
      </c>
      <c r="AA130" s="239">
        <v>1988</v>
      </c>
      <c r="AB130" s="239">
        <v>3092</v>
      </c>
      <c r="AC130" s="239"/>
      <c r="AD130" s="239">
        <v>850</v>
      </c>
      <c r="AE130" s="239"/>
      <c r="AF130" s="239"/>
      <c r="AG130" s="239"/>
      <c r="AH130" s="552">
        <v>3942</v>
      </c>
      <c r="AI130" s="239">
        <v>1998</v>
      </c>
      <c r="AJ130" s="239"/>
      <c r="AK130" s="239">
        <v>1</v>
      </c>
      <c r="AL130" s="239">
        <v>496</v>
      </c>
      <c r="AM130" s="239"/>
      <c r="AN130" s="239"/>
      <c r="AO130" s="239"/>
      <c r="AP130" s="239"/>
      <c r="AQ130" s="239"/>
      <c r="AR130" s="239"/>
      <c r="AS130" s="239"/>
      <c r="AT130" s="565"/>
      <c r="AU130" s="239"/>
      <c r="AV130" s="239"/>
      <c r="AW130" s="239"/>
      <c r="AX130" s="239"/>
      <c r="AY130" s="239"/>
      <c r="AZ130" s="239"/>
      <c r="BA130" s="239"/>
      <c r="BB130" s="239"/>
      <c r="BC130" s="239"/>
      <c r="BD130" s="239"/>
      <c r="BE130" s="239"/>
      <c r="BF130" s="239"/>
      <c r="BK130" s="554"/>
    </row>
    <row r="131" spans="1:63" s="240" customFormat="1" ht="24.6" customHeight="1">
      <c r="A131" s="241">
        <v>6</v>
      </c>
      <c r="B131" s="361"/>
      <c r="C131" s="239" t="s">
        <v>1055</v>
      </c>
      <c r="D131" s="239" t="s">
        <v>10738</v>
      </c>
      <c r="E131" s="239" t="s">
        <v>10739</v>
      </c>
      <c r="F131" s="239" t="s">
        <v>1055</v>
      </c>
      <c r="G131" s="239" t="s">
        <v>10740</v>
      </c>
      <c r="H131" s="550" t="s">
        <v>10737</v>
      </c>
      <c r="I131" s="239" t="s">
        <v>1055</v>
      </c>
      <c r="J131" s="239">
        <v>2</v>
      </c>
      <c r="K131" s="239" t="s">
        <v>10723</v>
      </c>
      <c r="L131" s="553">
        <v>69620</v>
      </c>
      <c r="M131" s="553">
        <v>750</v>
      </c>
      <c r="N131" s="553">
        <v>930</v>
      </c>
      <c r="O131" s="239" t="s">
        <v>406</v>
      </c>
      <c r="P131" s="239">
        <v>400</v>
      </c>
      <c r="Q131" s="239">
        <v>1.25</v>
      </c>
      <c r="R131" s="239">
        <v>8</v>
      </c>
      <c r="S131" s="239">
        <v>3611</v>
      </c>
      <c r="T131" s="239" t="s">
        <v>202</v>
      </c>
      <c r="U131" s="553">
        <v>70</v>
      </c>
      <c r="V131" s="553">
        <v>105</v>
      </c>
      <c r="W131" s="552" t="s">
        <v>1319</v>
      </c>
      <c r="X131" s="552">
        <v>1300</v>
      </c>
      <c r="Y131" s="239" t="s">
        <v>233</v>
      </c>
      <c r="Z131" s="239" t="s">
        <v>587</v>
      </c>
      <c r="AA131" s="239">
        <v>1993</v>
      </c>
      <c r="AB131" s="239">
        <v>747</v>
      </c>
      <c r="AC131" s="239"/>
      <c r="AD131" s="239">
        <v>415</v>
      </c>
      <c r="AE131" s="239"/>
      <c r="AF131" s="239"/>
      <c r="AG131" s="239"/>
      <c r="AH131" s="552">
        <v>1162</v>
      </c>
      <c r="AI131" s="239"/>
      <c r="AJ131" s="239"/>
      <c r="AK131" s="239"/>
      <c r="AL131" s="239"/>
      <c r="AM131" s="239"/>
      <c r="AN131" s="239"/>
      <c r="AO131" s="239"/>
      <c r="AP131" s="239"/>
      <c r="AQ131" s="239"/>
      <c r="AR131" s="239"/>
      <c r="AS131" s="239"/>
      <c r="AT131" s="239"/>
      <c r="AU131" s="239"/>
      <c r="AV131" s="239"/>
      <c r="AW131" s="239"/>
      <c r="AX131" s="239"/>
      <c r="AY131" s="239"/>
      <c r="AZ131" s="239"/>
      <c r="BA131" s="239"/>
      <c r="BB131" s="239"/>
      <c r="BC131" s="239"/>
      <c r="BD131" s="239"/>
      <c r="BE131" s="239"/>
      <c r="BF131" s="239"/>
      <c r="BK131" s="554"/>
    </row>
    <row r="132" spans="1:63" s="240" customFormat="1" ht="24.6" customHeight="1">
      <c r="A132" s="241"/>
      <c r="B132" s="361"/>
      <c r="C132" s="239" t="s">
        <v>10741</v>
      </c>
      <c r="D132" s="239" t="s">
        <v>10742</v>
      </c>
      <c r="E132" s="239" t="s">
        <v>10743</v>
      </c>
      <c r="F132" s="239" t="s">
        <v>10741</v>
      </c>
      <c r="G132" s="239" t="s">
        <v>10744</v>
      </c>
      <c r="H132" s="550" t="s">
        <v>10745</v>
      </c>
      <c r="I132" s="239" t="s">
        <v>10741</v>
      </c>
      <c r="J132" s="239">
        <v>2</v>
      </c>
      <c r="K132" s="239" t="s">
        <v>10723</v>
      </c>
      <c r="L132" s="553">
        <v>44812</v>
      </c>
      <c r="M132" s="553">
        <v>7730</v>
      </c>
      <c r="N132" s="553">
        <v>5074</v>
      </c>
      <c r="O132" s="239" t="s">
        <v>10746</v>
      </c>
      <c r="P132" s="239">
        <v>400</v>
      </c>
      <c r="Q132" s="239">
        <v>1.2</v>
      </c>
      <c r="R132" s="239">
        <v>8</v>
      </c>
      <c r="S132" s="239">
        <v>3257</v>
      </c>
      <c r="T132" s="239" t="s">
        <v>202</v>
      </c>
      <c r="U132" s="553">
        <v>75</v>
      </c>
      <c r="V132" s="553">
        <v>110</v>
      </c>
      <c r="W132" s="552">
        <v>6000</v>
      </c>
      <c r="X132" s="552">
        <v>8000</v>
      </c>
      <c r="Y132" s="239" t="s">
        <v>233</v>
      </c>
      <c r="Z132" s="239" t="s">
        <v>587</v>
      </c>
      <c r="AA132" s="239">
        <v>2006</v>
      </c>
      <c r="AB132" s="239">
        <v>533</v>
      </c>
      <c r="AC132" s="239">
        <v>0</v>
      </c>
      <c r="AD132" s="239">
        <v>400</v>
      </c>
      <c r="AE132" s="239">
        <v>0</v>
      </c>
      <c r="AF132" s="239">
        <v>0</v>
      </c>
      <c r="AG132" s="239">
        <v>0</v>
      </c>
      <c r="AH132" s="552">
        <v>10950</v>
      </c>
      <c r="AI132" s="239" t="s">
        <v>1319</v>
      </c>
      <c r="AJ132" s="239"/>
      <c r="AK132" s="239">
        <v>0</v>
      </c>
      <c r="AL132" s="239"/>
      <c r="AM132" s="239">
        <v>0</v>
      </c>
      <c r="AN132" s="239">
        <v>0</v>
      </c>
      <c r="AO132" s="239"/>
      <c r="AP132" s="239"/>
      <c r="AQ132" s="239">
        <v>0</v>
      </c>
      <c r="AR132" s="239">
        <v>0</v>
      </c>
      <c r="AS132" s="239">
        <v>0</v>
      </c>
      <c r="AT132" s="565">
        <v>0</v>
      </c>
      <c r="AU132" s="239">
        <v>0</v>
      </c>
      <c r="AV132" s="239"/>
      <c r="AW132" s="239"/>
      <c r="AX132" s="239"/>
      <c r="AY132" s="239"/>
      <c r="AZ132" s="239"/>
      <c r="BA132" s="239"/>
      <c r="BB132" s="239"/>
      <c r="BC132" s="239"/>
      <c r="BD132" s="239"/>
      <c r="BE132" s="239"/>
      <c r="BF132" s="239"/>
      <c r="BK132" s="554"/>
    </row>
    <row r="133" spans="1:63" s="240" customFormat="1" ht="24.6" customHeight="1">
      <c r="A133" s="241">
        <v>7</v>
      </c>
      <c r="B133" s="361"/>
      <c r="C133" s="239" t="s">
        <v>10741</v>
      </c>
      <c r="D133" s="239" t="s">
        <v>10742</v>
      </c>
      <c r="E133" s="787" t="s">
        <v>10747</v>
      </c>
      <c r="F133" s="239" t="s">
        <v>10741</v>
      </c>
      <c r="G133" s="239"/>
      <c r="H133" s="550"/>
      <c r="I133" s="239" t="s">
        <v>10748</v>
      </c>
      <c r="J133" s="239"/>
      <c r="K133" s="239"/>
      <c r="L133" s="553">
        <v>2672</v>
      </c>
      <c r="M133" s="553">
        <v>2672</v>
      </c>
      <c r="N133" s="553">
        <v>2672</v>
      </c>
      <c r="O133" s="239" t="s">
        <v>10746</v>
      </c>
      <c r="P133" s="239">
        <v>100</v>
      </c>
      <c r="Q133" s="239">
        <v>1.2</v>
      </c>
      <c r="R133" s="239">
        <v>6</v>
      </c>
      <c r="S133" s="239">
        <v>3257</v>
      </c>
      <c r="T133" s="239"/>
      <c r="U133" s="553"/>
      <c r="V133" s="553"/>
      <c r="W133" s="552">
        <v>104</v>
      </c>
      <c r="X133" s="552">
        <v>300</v>
      </c>
      <c r="Y133" s="239"/>
      <c r="Z133" s="239"/>
      <c r="AA133" s="239">
        <v>2011</v>
      </c>
      <c r="AB133" s="239">
        <v>533</v>
      </c>
      <c r="AC133" s="239">
        <v>0</v>
      </c>
      <c r="AD133" s="239">
        <v>400</v>
      </c>
      <c r="AE133" s="239">
        <v>0</v>
      </c>
      <c r="AF133" s="239">
        <v>0</v>
      </c>
      <c r="AG133" s="239">
        <v>0</v>
      </c>
      <c r="AH133" s="552">
        <v>1897</v>
      </c>
      <c r="AI133" s="239"/>
      <c r="AJ133" s="239"/>
      <c r="AK133" s="239"/>
      <c r="AL133" s="239"/>
      <c r="AM133" s="239"/>
      <c r="AN133" s="239"/>
      <c r="AO133" s="239"/>
      <c r="AP133" s="239"/>
      <c r="AQ133" s="239"/>
      <c r="AR133" s="239"/>
      <c r="AS133" s="239"/>
      <c r="AT133" s="565"/>
      <c r="AU133" s="239"/>
      <c r="AV133" s="239"/>
      <c r="AW133" s="239"/>
      <c r="AX133" s="239"/>
      <c r="AY133" s="239"/>
      <c r="AZ133" s="239"/>
      <c r="BA133" s="239"/>
      <c r="BB133" s="239"/>
      <c r="BC133" s="239"/>
      <c r="BD133" s="239"/>
      <c r="BE133" s="239"/>
      <c r="BF133" s="239"/>
      <c r="BK133" s="554"/>
    </row>
    <row r="134" spans="1:63" s="240" customFormat="1" ht="24.6" customHeight="1">
      <c r="A134" s="241"/>
      <c r="B134" s="361"/>
      <c r="C134" s="239" t="s">
        <v>589</v>
      </c>
      <c r="D134" s="239" t="s">
        <v>10749</v>
      </c>
      <c r="E134" s="239" t="s">
        <v>10750</v>
      </c>
      <c r="F134" s="239" t="s">
        <v>589</v>
      </c>
      <c r="G134" s="239" t="s">
        <v>10751</v>
      </c>
      <c r="H134" s="550" t="s">
        <v>10752</v>
      </c>
      <c r="I134" s="239" t="s">
        <v>589</v>
      </c>
      <c r="J134" s="239">
        <v>2</v>
      </c>
      <c r="K134" s="239" t="s">
        <v>10723</v>
      </c>
      <c r="L134" s="553">
        <v>34186</v>
      </c>
      <c r="M134" s="553">
        <v>1590.84</v>
      </c>
      <c r="N134" s="553">
        <v>2086.7800000000002</v>
      </c>
      <c r="O134" s="239" t="s">
        <v>7517</v>
      </c>
      <c r="P134" s="239">
        <v>400</v>
      </c>
      <c r="Q134" s="239">
        <v>1.2</v>
      </c>
      <c r="R134" s="239">
        <v>8</v>
      </c>
      <c r="S134" s="239">
        <v>3307</v>
      </c>
      <c r="T134" s="239" t="s">
        <v>382</v>
      </c>
      <c r="U134" s="553">
        <v>64</v>
      </c>
      <c r="V134" s="553">
        <v>100</v>
      </c>
      <c r="W134" s="552">
        <v>864</v>
      </c>
      <c r="X134" s="552">
        <v>6000</v>
      </c>
      <c r="Y134" s="239" t="s">
        <v>233</v>
      </c>
      <c r="Z134" s="239" t="s">
        <v>587</v>
      </c>
      <c r="AA134" s="239">
        <v>1990</v>
      </c>
      <c r="AB134" s="239">
        <v>458</v>
      </c>
      <c r="AC134" s="239">
        <v>0</v>
      </c>
      <c r="AD134" s="239">
        <v>525</v>
      </c>
      <c r="AE134" s="239">
        <v>0</v>
      </c>
      <c r="AF134" s="239">
        <v>0</v>
      </c>
      <c r="AG134" s="239"/>
      <c r="AH134" s="552">
        <v>6833</v>
      </c>
      <c r="AI134" s="239"/>
      <c r="AJ134" s="239"/>
      <c r="AK134" s="239">
        <v>0</v>
      </c>
      <c r="AL134" s="239">
        <v>0</v>
      </c>
      <c r="AM134" s="239">
        <v>0</v>
      </c>
      <c r="AN134" s="239">
        <v>0</v>
      </c>
      <c r="AO134" s="239"/>
      <c r="AP134" s="239"/>
      <c r="AQ134" s="239"/>
      <c r="AR134" s="239"/>
      <c r="AS134" s="239"/>
      <c r="AT134" s="565"/>
      <c r="AU134" s="239"/>
      <c r="AV134" s="239"/>
      <c r="AW134" s="239"/>
      <c r="AX134" s="239"/>
      <c r="AY134" s="239"/>
      <c r="AZ134" s="239"/>
      <c r="BA134" s="239"/>
      <c r="BB134" s="239"/>
      <c r="BC134" s="239"/>
      <c r="BD134" s="239"/>
      <c r="BE134" s="239"/>
      <c r="BF134" s="239"/>
      <c r="BI134" s="1246"/>
      <c r="BJ134" s="1246"/>
      <c r="BK134" s="554"/>
    </row>
    <row r="135" spans="1:63" s="240" customFormat="1" ht="24.6" customHeight="1">
      <c r="A135" s="241">
        <v>8</v>
      </c>
      <c r="B135" s="379"/>
      <c r="C135" s="575" t="s">
        <v>3021</v>
      </c>
      <c r="D135" s="575" t="s">
        <v>10753</v>
      </c>
      <c r="E135" s="575" t="s">
        <v>10754</v>
      </c>
      <c r="F135" s="575" t="s">
        <v>3021</v>
      </c>
      <c r="G135" s="575" t="s">
        <v>10755</v>
      </c>
      <c r="H135" s="1247" t="s">
        <v>10756</v>
      </c>
      <c r="I135" s="575" t="s">
        <v>3021</v>
      </c>
      <c r="J135" s="575">
        <v>1</v>
      </c>
      <c r="K135" s="575" t="s">
        <v>10757</v>
      </c>
      <c r="L135" s="553">
        <v>64145</v>
      </c>
      <c r="M135" s="1248">
        <v>620</v>
      </c>
      <c r="N135" s="1248">
        <v>960</v>
      </c>
      <c r="O135" s="575" t="s">
        <v>10746</v>
      </c>
      <c r="P135" s="575">
        <v>400</v>
      </c>
      <c r="Q135" s="575">
        <v>1.2</v>
      </c>
      <c r="R135" s="575">
        <v>8</v>
      </c>
      <c r="S135" s="575">
        <v>4991</v>
      </c>
      <c r="T135" s="575" t="s">
        <v>202</v>
      </c>
      <c r="U135" s="1248">
        <v>68</v>
      </c>
      <c r="V135" s="1248">
        <v>105</v>
      </c>
      <c r="W135" s="1242">
        <v>5000</v>
      </c>
      <c r="X135" s="1242">
        <v>6500</v>
      </c>
      <c r="Y135" s="575" t="s">
        <v>233</v>
      </c>
      <c r="Z135" s="575" t="s">
        <v>587</v>
      </c>
      <c r="AA135" s="575">
        <v>1998</v>
      </c>
      <c r="AB135" s="575">
        <v>5797</v>
      </c>
      <c r="AC135" s="575">
        <v>1100</v>
      </c>
      <c r="AD135" s="575"/>
      <c r="AE135" s="575"/>
      <c r="AF135" s="575"/>
      <c r="AG135" s="575"/>
      <c r="AH135" s="1242">
        <v>6897</v>
      </c>
      <c r="AI135" s="575">
        <v>2000</v>
      </c>
      <c r="AJ135" s="575">
        <v>2003</v>
      </c>
      <c r="AK135" s="575"/>
      <c r="AL135" s="575"/>
      <c r="AM135" s="575"/>
      <c r="AN135" s="575"/>
      <c r="AO135" s="575"/>
      <c r="AP135" s="575"/>
      <c r="AQ135" s="575" t="s">
        <v>956</v>
      </c>
      <c r="AR135" s="575">
        <v>6</v>
      </c>
      <c r="AS135" s="575">
        <v>1874</v>
      </c>
      <c r="AT135" s="575"/>
      <c r="AU135" s="575" t="s">
        <v>10758</v>
      </c>
      <c r="AV135" s="575"/>
      <c r="AW135" s="575"/>
      <c r="AX135" s="575"/>
      <c r="AY135" s="575"/>
      <c r="AZ135" s="575"/>
      <c r="BA135" s="575"/>
      <c r="BB135" s="575"/>
      <c r="BC135" s="575"/>
      <c r="BD135" s="575"/>
      <c r="BE135" s="575"/>
      <c r="BF135" s="575"/>
      <c r="BG135" s="1246"/>
      <c r="BH135" s="1246"/>
      <c r="BI135" s="1246"/>
      <c r="BJ135" s="1246"/>
      <c r="BK135" s="554"/>
    </row>
    <row r="136" spans="1:63" s="240" customFormat="1" ht="24.6" customHeight="1">
      <c r="A136" s="244">
        <v>9</v>
      </c>
      <c r="B136" s="361"/>
      <c r="C136" s="239" t="s">
        <v>10759</v>
      </c>
      <c r="D136" s="239"/>
      <c r="E136" s="239" t="s">
        <v>10760</v>
      </c>
      <c r="F136" s="239" t="s">
        <v>991</v>
      </c>
      <c r="G136" s="239"/>
      <c r="H136" s="550"/>
      <c r="I136" s="239" t="s">
        <v>10761</v>
      </c>
      <c r="J136" s="239"/>
      <c r="K136" s="239"/>
      <c r="L136" s="553">
        <v>19357</v>
      </c>
      <c r="M136" s="553"/>
      <c r="N136" s="553"/>
      <c r="O136" s="239" t="s">
        <v>7517</v>
      </c>
      <c r="P136" s="239">
        <v>400</v>
      </c>
      <c r="Q136" s="239"/>
      <c r="R136" s="239">
        <v>6</v>
      </c>
      <c r="S136" s="239"/>
      <c r="T136" s="239" t="s">
        <v>202</v>
      </c>
      <c r="U136" s="553"/>
      <c r="V136" s="553"/>
      <c r="W136" s="552">
        <v>40</v>
      </c>
      <c r="X136" s="552">
        <v>40</v>
      </c>
      <c r="Y136" s="239"/>
      <c r="Z136" s="239"/>
      <c r="AA136" s="239">
        <v>2011</v>
      </c>
      <c r="AB136" s="239"/>
      <c r="AC136" s="239"/>
      <c r="AD136" s="239"/>
      <c r="AE136" s="239"/>
      <c r="AF136" s="239"/>
      <c r="AG136" s="239"/>
      <c r="AH136" s="552"/>
      <c r="AI136" s="239"/>
      <c r="AJ136" s="239"/>
      <c r="AK136" s="239"/>
      <c r="AL136" s="239"/>
      <c r="AM136" s="239"/>
      <c r="AN136" s="239"/>
      <c r="AO136" s="239"/>
      <c r="AP136" s="239"/>
      <c r="AQ136" s="239"/>
      <c r="AR136" s="239"/>
      <c r="AS136" s="239"/>
      <c r="AT136" s="239"/>
      <c r="AU136" s="239"/>
      <c r="AV136" s="239"/>
      <c r="AW136" s="239"/>
      <c r="AX136" s="239"/>
      <c r="AY136" s="239"/>
      <c r="AZ136" s="239"/>
      <c r="BA136" s="239"/>
      <c r="BB136" s="239"/>
      <c r="BC136" s="239"/>
      <c r="BD136" s="239"/>
      <c r="BE136" s="239"/>
      <c r="BF136" s="239"/>
      <c r="BK136" s="554"/>
    </row>
    <row r="137" spans="1:63" s="240" customFormat="1" ht="24.6" customHeight="1">
      <c r="A137" s="241">
        <v>10</v>
      </c>
      <c r="B137" s="361"/>
      <c r="C137" s="239" t="s">
        <v>10759</v>
      </c>
      <c r="D137" s="239" t="s">
        <v>10762</v>
      </c>
      <c r="E137" s="239" t="s">
        <v>10763</v>
      </c>
      <c r="F137" s="239" t="s">
        <v>10759</v>
      </c>
      <c r="G137" s="239" t="s">
        <v>10764</v>
      </c>
      <c r="H137" s="550" t="s">
        <v>10765</v>
      </c>
      <c r="I137" s="239" t="s">
        <v>10759</v>
      </c>
      <c r="J137" s="239">
        <v>2</v>
      </c>
      <c r="K137" s="239" t="s">
        <v>10766</v>
      </c>
      <c r="L137" s="553">
        <v>61144</v>
      </c>
      <c r="M137" s="553">
        <v>3209</v>
      </c>
      <c r="N137" s="553">
        <v>3093</v>
      </c>
      <c r="O137" s="239" t="s">
        <v>201</v>
      </c>
      <c r="P137" s="239">
        <v>400</v>
      </c>
      <c r="Q137" s="239">
        <v>1.2</v>
      </c>
      <c r="R137" s="239">
        <v>8</v>
      </c>
      <c r="S137" s="239">
        <v>4547</v>
      </c>
      <c r="T137" s="239" t="s">
        <v>202</v>
      </c>
      <c r="U137" s="553">
        <v>70</v>
      </c>
      <c r="V137" s="553">
        <v>100</v>
      </c>
      <c r="W137" s="552">
        <v>6400</v>
      </c>
      <c r="X137" s="552">
        <v>8000</v>
      </c>
      <c r="Y137" s="239" t="s">
        <v>233</v>
      </c>
      <c r="Z137" s="239" t="s">
        <v>587</v>
      </c>
      <c r="AA137" s="239">
        <v>2007</v>
      </c>
      <c r="AB137" s="239">
        <v>201</v>
      </c>
      <c r="AC137" s="239"/>
      <c r="AD137" s="239">
        <v>600</v>
      </c>
      <c r="AE137" s="239"/>
      <c r="AF137" s="239"/>
      <c r="AG137" s="239"/>
      <c r="AH137" s="552">
        <v>9215</v>
      </c>
      <c r="AI137" s="239">
        <v>1995</v>
      </c>
      <c r="AJ137" s="239">
        <v>1998</v>
      </c>
      <c r="AK137" s="239"/>
      <c r="AL137" s="239"/>
      <c r="AM137" s="239"/>
      <c r="AN137" s="239"/>
      <c r="AO137" s="239"/>
      <c r="AP137" s="239" t="s">
        <v>10767</v>
      </c>
      <c r="AQ137" s="239" t="s">
        <v>10768</v>
      </c>
      <c r="AR137" s="239">
        <v>1</v>
      </c>
      <c r="AS137" s="239">
        <v>300</v>
      </c>
      <c r="AT137" s="239" t="s">
        <v>10769</v>
      </c>
      <c r="AU137" s="239" t="s">
        <v>10759</v>
      </c>
      <c r="AV137" s="239"/>
      <c r="AW137" s="239"/>
      <c r="AX137" s="239"/>
      <c r="AY137" s="239"/>
      <c r="AZ137" s="239"/>
      <c r="BA137" s="239"/>
      <c r="BB137" s="239"/>
      <c r="BC137" s="239"/>
      <c r="BD137" s="239"/>
      <c r="BE137" s="239"/>
      <c r="BF137" s="239"/>
      <c r="BK137" s="554"/>
    </row>
    <row r="138" spans="1:63" s="240" customFormat="1" ht="24.6" customHeight="1">
      <c r="A138" s="241">
        <v>11</v>
      </c>
      <c r="B138" s="361"/>
      <c r="C138" s="239" t="s">
        <v>10770</v>
      </c>
      <c r="D138" s="239" t="s">
        <v>10771</v>
      </c>
      <c r="E138" s="239" t="s">
        <v>10772</v>
      </c>
      <c r="F138" s="239" t="s">
        <v>10770</v>
      </c>
      <c r="G138" s="239" t="s">
        <v>10773</v>
      </c>
      <c r="H138" s="550" t="s">
        <v>10774</v>
      </c>
      <c r="I138" s="239" t="s">
        <v>10770</v>
      </c>
      <c r="J138" s="239">
        <v>1</v>
      </c>
      <c r="K138" s="239" t="s">
        <v>958</v>
      </c>
      <c r="L138" s="553">
        <v>35709</v>
      </c>
      <c r="M138" s="553">
        <v>2208</v>
      </c>
      <c r="N138" s="553">
        <v>2598</v>
      </c>
      <c r="O138" s="239" t="s">
        <v>10746</v>
      </c>
      <c r="P138" s="239">
        <v>400</v>
      </c>
      <c r="Q138" s="239">
        <v>1.27</v>
      </c>
      <c r="R138" s="239">
        <v>8</v>
      </c>
      <c r="S138" s="239">
        <v>4064</v>
      </c>
      <c r="T138" s="239" t="s">
        <v>202</v>
      </c>
      <c r="U138" s="553">
        <v>68</v>
      </c>
      <c r="V138" s="553">
        <v>110</v>
      </c>
      <c r="W138" s="552">
        <v>6128</v>
      </c>
      <c r="X138" s="552">
        <v>8000</v>
      </c>
      <c r="Y138" s="239" t="s">
        <v>233</v>
      </c>
      <c r="Z138" s="239" t="s">
        <v>587</v>
      </c>
      <c r="AA138" s="239">
        <v>2006</v>
      </c>
      <c r="AB138" s="239">
        <v>136</v>
      </c>
      <c r="AC138" s="239">
        <v>220</v>
      </c>
      <c r="AD138" s="239">
        <v>262</v>
      </c>
      <c r="AE138" s="239" t="s">
        <v>1319</v>
      </c>
      <c r="AF138" s="239" t="s">
        <v>1319</v>
      </c>
      <c r="AG138" s="239" t="s">
        <v>1319</v>
      </c>
      <c r="AH138" s="552">
        <v>8411</v>
      </c>
      <c r="AI138" s="239">
        <v>1994</v>
      </c>
      <c r="AJ138" s="239"/>
      <c r="AK138" s="239" t="s">
        <v>1319</v>
      </c>
      <c r="AL138" s="239" t="s">
        <v>1319</v>
      </c>
      <c r="AM138" s="239" t="s">
        <v>1319</v>
      </c>
      <c r="AN138" s="239" t="s">
        <v>1319</v>
      </c>
      <c r="AO138" s="239"/>
      <c r="AP138" s="239"/>
      <c r="AQ138" s="239" t="s">
        <v>956</v>
      </c>
      <c r="AR138" s="239">
        <v>1</v>
      </c>
      <c r="AS138" s="239">
        <v>668</v>
      </c>
      <c r="AT138" s="565" t="s">
        <v>1319</v>
      </c>
      <c r="AU138" s="239" t="s">
        <v>10715</v>
      </c>
      <c r="AV138" s="239" t="s">
        <v>960</v>
      </c>
      <c r="AW138" s="239">
        <v>1</v>
      </c>
      <c r="AX138" s="239">
        <v>374</v>
      </c>
      <c r="AY138" s="239"/>
      <c r="AZ138" s="239" t="s">
        <v>10715</v>
      </c>
      <c r="BA138" s="239" t="s">
        <v>1056</v>
      </c>
      <c r="BB138" s="239">
        <v>1</v>
      </c>
      <c r="BC138" s="239">
        <v>608</v>
      </c>
      <c r="BD138" s="239"/>
      <c r="BE138" s="239" t="s">
        <v>10715</v>
      </c>
      <c r="BF138" s="239" t="s">
        <v>10775</v>
      </c>
      <c r="BK138" s="554"/>
    </row>
    <row r="139" spans="1:63" s="240" customFormat="1" ht="24.6" customHeight="1">
      <c r="A139" s="241">
        <v>13</v>
      </c>
      <c r="B139" s="361"/>
      <c r="C139" s="239" t="s">
        <v>10776</v>
      </c>
      <c r="D139" s="239" t="s">
        <v>10777</v>
      </c>
      <c r="E139" s="239" t="s">
        <v>10778</v>
      </c>
      <c r="F139" s="239" t="s">
        <v>10776</v>
      </c>
      <c r="G139" s="239" t="s">
        <v>10779</v>
      </c>
      <c r="H139" s="550" t="s">
        <v>10780</v>
      </c>
      <c r="I139" s="239" t="s">
        <v>10776</v>
      </c>
      <c r="J139" s="239">
        <v>4</v>
      </c>
      <c r="K139" s="239" t="s">
        <v>10781</v>
      </c>
      <c r="L139" s="553">
        <v>44163</v>
      </c>
      <c r="M139" s="553">
        <v>2127</v>
      </c>
      <c r="N139" s="553">
        <v>2249</v>
      </c>
      <c r="O139" s="239" t="s">
        <v>201</v>
      </c>
      <c r="P139" s="239">
        <v>400</v>
      </c>
      <c r="Q139" s="239">
        <v>1.2</v>
      </c>
      <c r="R139" s="239">
        <v>8</v>
      </c>
      <c r="S139" s="239">
        <v>4319</v>
      </c>
      <c r="T139" s="239" t="s">
        <v>202</v>
      </c>
      <c r="U139" s="553">
        <v>70</v>
      </c>
      <c r="V139" s="553">
        <v>95</v>
      </c>
      <c r="W139" s="552" t="s">
        <v>1319</v>
      </c>
      <c r="X139" s="552">
        <v>7000</v>
      </c>
      <c r="Y139" s="239" t="s">
        <v>233</v>
      </c>
      <c r="Z139" s="239" t="s">
        <v>587</v>
      </c>
      <c r="AA139" s="239">
        <v>1990</v>
      </c>
      <c r="AB139" s="239">
        <v>1217</v>
      </c>
      <c r="AC139" s="239">
        <v>1121</v>
      </c>
      <c r="AD139" s="239">
        <v>600</v>
      </c>
      <c r="AE139" s="239" t="s">
        <v>1319</v>
      </c>
      <c r="AF139" s="239" t="s">
        <v>1319</v>
      </c>
      <c r="AG139" s="239" t="s">
        <v>1319</v>
      </c>
      <c r="AH139" s="552">
        <v>3938</v>
      </c>
      <c r="AI139" s="239">
        <v>2001</v>
      </c>
      <c r="AJ139" s="239"/>
      <c r="AK139" s="239">
        <v>1</v>
      </c>
      <c r="AL139" s="239">
        <v>870</v>
      </c>
      <c r="AM139" s="239" t="s">
        <v>1319</v>
      </c>
      <c r="AN139" s="239" t="s">
        <v>1319</v>
      </c>
      <c r="AO139" s="239"/>
      <c r="AP139" s="239"/>
      <c r="AQ139" s="239" t="s">
        <v>10782</v>
      </c>
      <c r="AR139" s="239">
        <v>1</v>
      </c>
      <c r="AS139" s="239">
        <v>3750</v>
      </c>
      <c r="AT139" s="565" t="s">
        <v>1319</v>
      </c>
      <c r="AU139" s="239" t="s">
        <v>10715</v>
      </c>
      <c r="AV139" s="239"/>
      <c r="AW139" s="239"/>
      <c r="AX139" s="239"/>
      <c r="AY139" s="239"/>
      <c r="AZ139" s="239"/>
      <c r="BA139" s="239"/>
      <c r="BB139" s="239"/>
      <c r="BC139" s="239"/>
      <c r="BD139" s="239"/>
      <c r="BE139" s="239"/>
      <c r="BF139" s="239"/>
      <c r="BK139" s="554"/>
    </row>
    <row r="140" spans="1:63" s="240" customFormat="1" ht="24.6" customHeight="1">
      <c r="A140" s="241"/>
      <c r="B140" s="361"/>
      <c r="C140" s="239" t="s">
        <v>10776</v>
      </c>
      <c r="D140" s="239" t="s">
        <v>10777</v>
      </c>
      <c r="E140" s="239" t="s">
        <v>10783</v>
      </c>
      <c r="F140" s="239" t="s">
        <v>10776</v>
      </c>
      <c r="G140" s="239" t="s">
        <v>10779</v>
      </c>
      <c r="H140" s="550" t="s">
        <v>10780</v>
      </c>
      <c r="I140" s="239" t="s">
        <v>10776</v>
      </c>
      <c r="J140" s="239">
        <v>4</v>
      </c>
      <c r="K140" s="239" t="s">
        <v>10781</v>
      </c>
      <c r="L140" s="553">
        <v>81623</v>
      </c>
      <c r="M140" s="553">
        <v>1730.19</v>
      </c>
      <c r="N140" s="553">
        <v>1362</v>
      </c>
      <c r="O140" s="239" t="s">
        <v>201</v>
      </c>
      <c r="P140" s="239">
        <v>400</v>
      </c>
      <c r="Q140" s="239">
        <v>1.2</v>
      </c>
      <c r="R140" s="239">
        <v>8</v>
      </c>
      <c r="S140" s="239">
        <v>4319</v>
      </c>
      <c r="T140" s="239" t="s">
        <v>382</v>
      </c>
      <c r="U140" s="553">
        <v>68</v>
      </c>
      <c r="V140" s="553">
        <v>105</v>
      </c>
      <c r="W140" s="552">
        <v>1404</v>
      </c>
      <c r="X140" s="552">
        <v>3000</v>
      </c>
      <c r="Y140" s="239" t="s">
        <v>233</v>
      </c>
      <c r="Z140" s="239" t="s">
        <v>587</v>
      </c>
      <c r="AA140" s="239">
        <v>2008</v>
      </c>
      <c r="AB140" s="239">
        <v>1217</v>
      </c>
      <c r="AC140" s="239">
        <v>1121</v>
      </c>
      <c r="AD140" s="239">
        <v>600</v>
      </c>
      <c r="AE140" s="239" t="s">
        <v>1319</v>
      </c>
      <c r="AF140" s="239" t="s">
        <v>1319</v>
      </c>
      <c r="AG140" s="239" t="s">
        <v>1319</v>
      </c>
      <c r="AH140" s="552">
        <v>17000</v>
      </c>
      <c r="AI140" s="239">
        <v>2001</v>
      </c>
      <c r="AJ140" s="239"/>
      <c r="AK140" s="239">
        <v>1</v>
      </c>
      <c r="AL140" s="239">
        <v>870</v>
      </c>
      <c r="AM140" s="239" t="s">
        <v>1319</v>
      </c>
      <c r="AN140" s="239" t="s">
        <v>1319</v>
      </c>
      <c r="AO140" s="239"/>
      <c r="AP140" s="239"/>
      <c r="AQ140" s="239" t="s">
        <v>10782</v>
      </c>
      <c r="AR140" s="239">
        <v>1</v>
      </c>
      <c r="AS140" s="239">
        <v>3750</v>
      </c>
      <c r="AT140" s="565" t="s">
        <v>1319</v>
      </c>
      <c r="AU140" s="239" t="s">
        <v>10715</v>
      </c>
      <c r="AV140" s="239"/>
      <c r="AW140" s="239"/>
      <c r="AX140" s="239"/>
      <c r="AY140" s="239"/>
      <c r="AZ140" s="239"/>
      <c r="BA140" s="239"/>
      <c r="BB140" s="239"/>
      <c r="BC140" s="239"/>
      <c r="BD140" s="239"/>
      <c r="BE140" s="239"/>
      <c r="BF140" s="239"/>
      <c r="BK140" s="554"/>
    </row>
    <row r="141" spans="1:63" s="240" customFormat="1" ht="24.6" customHeight="1">
      <c r="A141" s="241" t="s">
        <v>204</v>
      </c>
      <c r="B141" s="365"/>
      <c r="C141" s="239" t="s">
        <v>10784</v>
      </c>
      <c r="D141" s="239" t="s">
        <v>10785</v>
      </c>
      <c r="E141" s="239" t="s">
        <v>10786</v>
      </c>
      <c r="F141" s="239" t="s">
        <v>10784</v>
      </c>
      <c r="G141" s="239" t="s">
        <v>10787</v>
      </c>
      <c r="H141" s="550" t="s">
        <v>10788</v>
      </c>
      <c r="I141" s="239" t="s">
        <v>10784</v>
      </c>
      <c r="J141" s="239">
        <v>1</v>
      </c>
      <c r="K141" s="239" t="s">
        <v>10723</v>
      </c>
      <c r="L141" s="553">
        <v>42000</v>
      </c>
      <c r="M141" s="553">
        <v>7080</v>
      </c>
      <c r="N141" s="553">
        <v>7565</v>
      </c>
      <c r="O141" s="239" t="s">
        <v>201</v>
      </c>
      <c r="P141" s="239">
        <v>400</v>
      </c>
      <c r="Q141" s="239">
        <v>1.25</v>
      </c>
      <c r="R141" s="239">
        <v>8</v>
      </c>
      <c r="S141" s="239">
        <v>4363</v>
      </c>
      <c r="T141" s="239" t="s">
        <v>382</v>
      </c>
      <c r="U141" s="553">
        <v>70</v>
      </c>
      <c r="V141" s="553">
        <v>130</v>
      </c>
      <c r="W141" s="552">
        <v>9000</v>
      </c>
      <c r="X141" s="552">
        <v>12000</v>
      </c>
      <c r="Y141" s="239" t="s">
        <v>10789</v>
      </c>
      <c r="Z141" s="239" t="s">
        <v>587</v>
      </c>
      <c r="AA141" s="239">
        <v>1988</v>
      </c>
      <c r="AB141" s="239">
        <v>450</v>
      </c>
      <c r="AC141" s="239">
        <v>3289</v>
      </c>
      <c r="AD141" s="239">
        <v>450</v>
      </c>
      <c r="AE141" s="239">
        <v>1200</v>
      </c>
      <c r="AF141" s="239"/>
      <c r="AG141" s="239"/>
      <c r="AH141" s="552">
        <v>5389</v>
      </c>
      <c r="AI141" s="239">
        <v>1999</v>
      </c>
      <c r="AJ141" s="239"/>
      <c r="AK141" s="239">
        <v>1</v>
      </c>
      <c r="AL141" s="239">
        <v>300</v>
      </c>
      <c r="AM141" s="239"/>
      <c r="AN141" s="239"/>
      <c r="AO141" s="239"/>
      <c r="AP141" s="239"/>
      <c r="AQ141" s="239"/>
      <c r="AR141" s="239"/>
      <c r="AS141" s="239"/>
      <c r="AT141" s="239"/>
      <c r="AU141" s="239"/>
      <c r="AV141" s="239"/>
      <c r="AW141" s="239"/>
      <c r="AX141" s="239"/>
      <c r="AY141" s="239"/>
      <c r="AZ141" s="239"/>
      <c r="BA141" s="239"/>
      <c r="BB141" s="239"/>
      <c r="BC141" s="239"/>
      <c r="BD141" s="239"/>
      <c r="BE141" s="239"/>
      <c r="BF141" s="239"/>
      <c r="BK141" s="554"/>
    </row>
    <row r="142" spans="1:63" s="240" customFormat="1" ht="24.6" customHeight="1">
      <c r="A142" s="241" t="s">
        <v>207</v>
      </c>
      <c r="B142" s="360" t="s">
        <v>3293</v>
      </c>
      <c r="C142" s="239" t="s">
        <v>3291</v>
      </c>
      <c r="D142" s="239"/>
      <c r="E142" s="740">
        <f>COUNTA(E143:E156)</f>
        <v>14</v>
      </c>
      <c r="F142" s="239"/>
      <c r="G142" s="239"/>
      <c r="H142" s="550"/>
      <c r="I142" s="239"/>
      <c r="J142" s="239"/>
      <c r="K142" s="239"/>
      <c r="L142" s="553">
        <f>SUM(L143:L156)</f>
        <v>1996756</v>
      </c>
      <c r="M142" s="553">
        <f>SUM(M143:M156)</f>
        <v>110056.89</v>
      </c>
      <c r="N142" s="553">
        <f>SUM(N143:N156)</f>
        <v>125517.92000000001</v>
      </c>
      <c r="O142" s="239"/>
      <c r="P142" s="239"/>
      <c r="Q142" s="239"/>
      <c r="R142" s="239"/>
      <c r="S142" s="239"/>
      <c r="T142" s="239"/>
      <c r="U142" s="553"/>
      <c r="V142" s="553"/>
      <c r="W142" s="552"/>
      <c r="X142" s="552"/>
      <c r="Y142" s="239"/>
      <c r="Z142" s="239"/>
      <c r="AA142" s="239"/>
      <c r="AB142" s="239"/>
      <c r="AC142" s="239"/>
      <c r="AD142" s="239"/>
      <c r="AE142" s="239"/>
      <c r="AF142" s="239"/>
      <c r="AG142" s="239"/>
      <c r="AH142" s="552"/>
      <c r="AI142" s="239"/>
      <c r="AJ142" s="239"/>
      <c r="AK142" s="239"/>
      <c r="AL142" s="239"/>
      <c r="AM142" s="239"/>
      <c r="AN142" s="239"/>
      <c r="AO142" s="239"/>
      <c r="AP142" s="239"/>
      <c r="AQ142" s="239"/>
      <c r="AR142" s="239"/>
      <c r="AS142" s="239"/>
      <c r="AT142" s="239"/>
      <c r="AU142" s="239"/>
      <c r="AV142" s="239"/>
      <c r="AW142" s="239"/>
      <c r="AX142" s="239"/>
      <c r="AY142" s="239"/>
      <c r="AZ142" s="239"/>
      <c r="BA142" s="239"/>
      <c r="BB142" s="239"/>
      <c r="BC142" s="239"/>
      <c r="BD142" s="239"/>
      <c r="BE142" s="239"/>
      <c r="BF142" s="239"/>
      <c r="BI142" s="239"/>
      <c r="BJ142" s="239"/>
      <c r="BK142" s="239"/>
    </row>
    <row r="143" spans="1:63" s="240" customFormat="1" ht="24.6" customHeight="1">
      <c r="A143" s="241" t="s">
        <v>412</v>
      </c>
      <c r="B143" s="361"/>
      <c r="C143" s="239" t="s">
        <v>2575</v>
      </c>
      <c r="D143" s="239"/>
      <c r="E143" s="239" t="s">
        <v>11224</v>
      </c>
      <c r="F143" s="239" t="s">
        <v>2575</v>
      </c>
      <c r="G143" s="239"/>
      <c r="H143" s="239"/>
      <c r="I143" s="239" t="s">
        <v>1317</v>
      </c>
      <c r="J143" s="239"/>
      <c r="K143" s="239"/>
      <c r="L143" s="553">
        <v>458874</v>
      </c>
      <c r="M143" s="553">
        <v>27109</v>
      </c>
      <c r="N143" s="553">
        <v>39074</v>
      </c>
      <c r="O143" s="239" t="s">
        <v>201</v>
      </c>
      <c r="P143" s="239">
        <v>400</v>
      </c>
      <c r="Q143" s="239"/>
      <c r="R143" s="239">
        <v>8</v>
      </c>
      <c r="S143" s="239"/>
      <c r="T143" s="239" t="s">
        <v>202</v>
      </c>
      <c r="U143" s="553">
        <v>72</v>
      </c>
      <c r="V143" s="553">
        <v>110</v>
      </c>
      <c r="W143" s="552">
        <v>26000</v>
      </c>
      <c r="X143" s="552">
        <v>32000</v>
      </c>
      <c r="Y143" s="239"/>
      <c r="Z143" s="239"/>
      <c r="AA143" s="239">
        <v>2001</v>
      </c>
      <c r="AB143" s="239"/>
      <c r="AC143" s="239"/>
      <c r="AD143" s="239"/>
      <c r="AE143" s="239"/>
      <c r="AF143" s="239"/>
      <c r="AG143" s="239"/>
      <c r="AH143" s="552">
        <v>70700</v>
      </c>
      <c r="AI143" s="239"/>
      <c r="AJ143" s="239"/>
      <c r="AK143" s="239"/>
      <c r="AL143" s="239"/>
      <c r="AM143" s="239"/>
      <c r="AN143" s="239"/>
      <c r="AO143" s="239"/>
      <c r="AP143" s="239"/>
      <c r="AQ143" s="239"/>
      <c r="AR143" s="239"/>
      <c r="AS143" s="239"/>
      <c r="AT143" s="239"/>
      <c r="AU143" s="239"/>
      <c r="AV143" s="239"/>
      <c r="AW143" s="239"/>
      <c r="AX143" s="239"/>
      <c r="AY143" s="239"/>
      <c r="AZ143" s="239"/>
      <c r="BA143" s="239"/>
      <c r="BB143" s="239"/>
      <c r="BC143" s="239"/>
      <c r="BD143" s="239"/>
      <c r="BE143" s="239"/>
      <c r="BF143" s="239"/>
      <c r="BG143" s="239"/>
      <c r="BH143" s="239"/>
      <c r="BI143" s="239"/>
      <c r="BJ143" s="239"/>
      <c r="BK143" s="239"/>
    </row>
    <row r="144" spans="1:63" s="240" customFormat="1" ht="24.6" customHeight="1">
      <c r="A144" s="241"/>
      <c r="B144" s="361"/>
      <c r="C144" s="239" t="s">
        <v>11225</v>
      </c>
      <c r="D144" s="239"/>
      <c r="E144" s="239" t="s">
        <v>11226</v>
      </c>
      <c r="F144" s="239" t="s">
        <v>11225</v>
      </c>
      <c r="G144" s="239"/>
      <c r="H144" s="550"/>
      <c r="I144" s="239" t="s">
        <v>11227</v>
      </c>
      <c r="J144" s="239"/>
      <c r="K144" s="239"/>
      <c r="L144" s="553">
        <v>66110</v>
      </c>
      <c r="M144" s="553">
        <v>1388</v>
      </c>
      <c r="N144" s="553">
        <v>2676</v>
      </c>
      <c r="O144" s="239" t="s">
        <v>201</v>
      </c>
      <c r="P144" s="239">
        <v>400</v>
      </c>
      <c r="Q144" s="239"/>
      <c r="R144" s="239">
        <v>8</v>
      </c>
      <c r="S144" s="239"/>
      <c r="T144" s="239" t="s">
        <v>202</v>
      </c>
      <c r="U144" s="553">
        <v>75</v>
      </c>
      <c r="V144" s="553">
        <v>100</v>
      </c>
      <c r="W144" s="552">
        <v>20000</v>
      </c>
      <c r="X144" s="552">
        <v>27000</v>
      </c>
      <c r="Y144" s="239"/>
      <c r="Z144" s="239"/>
      <c r="AA144" s="239">
        <v>1990</v>
      </c>
      <c r="AB144" s="239"/>
      <c r="AC144" s="239"/>
      <c r="AD144" s="239"/>
      <c r="AE144" s="239"/>
      <c r="AF144" s="239"/>
      <c r="AG144" s="239"/>
      <c r="AH144" s="552">
        <v>6032</v>
      </c>
      <c r="AI144" s="239"/>
      <c r="AJ144" s="239"/>
      <c r="AK144" s="239"/>
      <c r="AL144" s="239"/>
      <c r="AM144" s="239"/>
      <c r="AN144" s="239"/>
      <c r="AO144" s="239"/>
      <c r="AP144" s="239"/>
      <c r="AQ144" s="239"/>
      <c r="AR144" s="239"/>
      <c r="AS144" s="239"/>
      <c r="AT144" s="239"/>
      <c r="AU144" s="239"/>
      <c r="AV144" s="239"/>
      <c r="AW144" s="239"/>
      <c r="AX144" s="239"/>
      <c r="AY144" s="239"/>
      <c r="AZ144" s="239"/>
      <c r="BA144" s="239"/>
      <c r="BB144" s="239"/>
      <c r="BC144" s="239"/>
      <c r="BD144" s="239"/>
      <c r="BE144" s="239"/>
      <c r="BF144" s="239"/>
      <c r="BG144" s="239"/>
      <c r="BH144" s="239"/>
      <c r="BI144" s="239"/>
      <c r="BJ144" s="239"/>
      <c r="BK144" s="239"/>
    </row>
    <row r="145" spans="1:63" s="240" customFormat="1" ht="24.6" customHeight="1">
      <c r="A145" s="241"/>
      <c r="B145" s="361"/>
      <c r="C145" s="239" t="s">
        <v>11228</v>
      </c>
      <c r="D145" s="239"/>
      <c r="E145" s="239" t="s">
        <v>11229</v>
      </c>
      <c r="F145" s="239" t="s">
        <v>11228</v>
      </c>
      <c r="G145" s="239"/>
      <c r="H145" s="550"/>
      <c r="I145" s="239" t="s">
        <v>11230</v>
      </c>
      <c r="J145" s="239"/>
      <c r="K145" s="239"/>
      <c r="L145" s="553">
        <v>113197</v>
      </c>
      <c r="M145" s="553">
        <v>13624</v>
      </c>
      <c r="N145" s="553">
        <v>8801</v>
      </c>
      <c r="O145" s="239" t="s">
        <v>201</v>
      </c>
      <c r="P145" s="239">
        <v>400</v>
      </c>
      <c r="Q145" s="239"/>
      <c r="R145" s="239">
        <v>8</v>
      </c>
      <c r="S145" s="239"/>
      <c r="T145" s="239" t="s">
        <v>202</v>
      </c>
      <c r="U145" s="553">
        <v>70</v>
      </c>
      <c r="V145" s="553">
        <v>105</v>
      </c>
      <c r="W145" s="552">
        <v>20000</v>
      </c>
      <c r="X145" s="552">
        <v>25000</v>
      </c>
      <c r="Y145" s="239"/>
      <c r="Z145" s="239"/>
      <c r="AA145" s="239">
        <v>1995</v>
      </c>
      <c r="AB145" s="239"/>
      <c r="AC145" s="239"/>
      <c r="AD145" s="239"/>
      <c r="AE145" s="239"/>
      <c r="AF145" s="239"/>
      <c r="AG145" s="239"/>
      <c r="AH145" s="552">
        <v>13804</v>
      </c>
      <c r="AI145" s="239"/>
      <c r="AJ145" s="239"/>
      <c r="AK145" s="239"/>
      <c r="AL145" s="239"/>
      <c r="AM145" s="239"/>
      <c r="AN145" s="239"/>
      <c r="AO145" s="239"/>
      <c r="AP145" s="239"/>
      <c r="AQ145" s="239"/>
      <c r="AR145" s="239"/>
      <c r="AS145" s="239"/>
      <c r="AT145" s="239"/>
      <c r="AU145" s="239"/>
      <c r="AV145" s="239"/>
      <c r="AW145" s="239"/>
      <c r="AX145" s="239"/>
      <c r="AY145" s="239"/>
      <c r="AZ145" s="239"/>
      <c r="BA145" s="239"/>
      <c r="BB145" s="239"/>
      <c r="BC145" s="239"/>
      <c r="BD145" s="239"/>
      <c r="BE145" s="239"/>
      <c r="BF145" s="239"/>
      <c r="BG145" s="239"/>
      <c r="BH145" s="239"/>
      <c r="BI145" s="239"/>
      <c r="BJ145" s="239"/>
      <c r="BK145" s="239"/>
    </row>
    <row r="146" spans="1:63" s="240" customFormat="1" ht="24.6" customHeight="1">
      <c r="A146" s="241" t="s">
        <v>413</v>
      </c>
      <c r="B146" s="361"/>
      <c r="C146" s="239" t="s">
        <v>2578</v>
      </c>
      <c r="D146" s="239"/>
      <c r="E146" s="239" t="s">
        <v>11231</v>
      </c>
      <c r="F146" s="239" t="s">
        <v>2578</v>
      </c>
      <c r="G146" s="239"/>
      <c r="H146" s="239"/>
      <c r="I146" s="239" t="s">
        <v>2578</v>
      </c>
      <c r="J146" s="239"/>
      <c r="K146" s="239"/>
      <c r="L146" s="553">
        <v>119199</v>
      </c>
      <c r="M146" s="553">
        <v>11350</v>
      </c>
      <c r="N146" s="553">
        <v>24776</v>
      </c>
      <c r="O146" s="239" t="s">
        <v>201</v>
      </c>
      <c r="P146" s="239">
        <v>400</v>
      </c>
      <c r="Q146" s="239"/>
      <c r="R146" s="239">
        <v>8</v>
      </c>
      <c r="S146" s="239"/>
      <c r="T146" s="239" t="s">
        <v>202</v>
      </c>
      <c r="U146" s="553">
        <v>70</v>
      </c>
      <c r="V146" s="553">
        <v>105</v>
      </c>
      <c r="W146" s="552">
        <v>17789</v>
      </c>
      <c r="X146" s="552">
        <v>25000</v>
      </c>
      <c r="Y146" s="239"/>
      <c r="Z146" s="239"/>
      <c r="AA146" s="239">
        <v>2008</v>
      </c>
      <c r="AB146" s="239"/>
      <c r="AC146" s="239"/>
      <c r="AD146" s="239"/>
      <c r="AE146" s="239"/>
      <c r="AF146" s="239"/>
      <c r="AG146" s="239"/>
      <c r="AH146" s="552">
        <v>46351</v>
      </c>
      <c r="AI146" s="239"/>
      <c r="AJ146" s="239"/>
      <c r="AK146" s="239"/>
      <c r="AL146" s="239"/>
      <c r="AM146" s="239"/>
      <c r="AN146" s="239"/>
      <c r="AO146" s="239"/>
      <c r="AP146" s="239"/>
      <c r="AQ146" s="239"/>
      <c r="AR146" s="239"/>
      <c r="AS146" s="239"/>
      <c r="AT146" s="239"/>
      <c r="AU146" s="239"/>
      <c r="AV146" s="239"/>
      <c r="AW146" s="239"/>
      <c r="AX146" s="239"/>
      <c r="AY146" s="239"/>
      <c r="AZ146" s="239"/>
      <c r="BA146" s="239"/>
      <c r="BB146" s="239"/>
      <c r="BC146" s="239"/>
      <c r="BD146" s="239"/>
      <c r="BE146" s="239"/>
      <c r="BF146" s="239"/>
      <c r="BG146" s="239"/>
      <c r="BH146" s="239"/>
      <c r="BI146" s="239"/>
      <c r="BJ146" s="239"/>
      <c r="BK146" s="239"/>
    </row>
    <row r="147" spans="1:63" s="240" customFormat="1" ht="24.6" customHeight="1">
      <c r="A147" s="241" t="s">
        <v>414</v>
      </c>
      <c r="B147" s="361"/>
      <c r="C147" s="239" t="s">
        <v>2583</v>
      </c>
      <c r="D147" s="239" t="s">
        <v>550</v>
      </c>
      <c r="E147" s="239" t="s">
        <v>11232</v>
      </c>
      <c r="F147" s="239" t="s">
        <v>2583</v>
      </c>
      <c r="G147" s="239" t="s">
        <v>551</v>
      </c>
      <c r="H147" s="239" t="s">
        <v>552</v>
      </c>
      <c r="I147" s="239" t="s">
        <v>2583</v>
      </c>
      <c r="J147" s="239" t="s">
        <v>553</v>
      </c>
      <c r="K147" s="239" t="s">
        <v>173</v>
      </c>
      <c r="L147" s="553">
        <v>146221</v>
      </c>
      <c r="M147" s="553">
        <v>12736</v>
      </c>
      <c r="N147" s="553">
        <v>4746</v>
      </c>
      <c r="O147" s="239" t="s">
        <v>11233</v>
      </c>
      <c r="P147" s="239">
        <v>400</v>
      </c>
      <c r="Q147" s="239"/>
      <c r="R147" s="239">
        <v>8</v>
      </c>
      <c r="S147" s="239"/>
      <c r="T147" s="239" t="s">
        <v>174</v>
      </c>
      <c r="U147" s="553">
        <v>70</v>
      </c>
      <c r="V147" s="553">
        <v>105</v>
      </c>
      <c r="W147" s="552">
        <v>2504</v>
      </c>
      <c r="X147" s="552">
        <v>19000</v>
      </c>
      <c r="Y147" s="239" t="s">
        <v>175</v>
      </c>
      <c r="Z147" s="239" t="s">
        <v>587</v>
      </c>
      <c r="AA147" s="239">
        <v>2001</v>
      </c>
      <c r="AB147" s="239"/>
      <c r="AC147" s="239" t="s">
        <v>176</v>
      </c>
      <c r="AD147" s="239" t="s">
        <v>177</v>
      </c>
      <c r="AE147" s="239"/>
      <c r="AF147" s="239"/>
      <c r="AG147" s="239"/>
      <c r="AH147" s="552">
        <v>20995</v>
      </c>
      <c r="AI147" s="239" t="s">
        <v>178</v>
      </c>
      <c r="AJ147" s="239" t="s">
        <v>179</v>
      </c>
      <c r="AK147" s="239" t="s">
        <v>180</v>
      </c>
      <c r="AL147" s="239"/>
      <c r="AM147" s="239"/>
      <c r="AN147" s="239"/>
      <c r="AO147" s="239"/>
      <c r="AP147" s="239"/>
      <c r="AQ147" s="239" t="s">
        <v>181</v>
      </c>
      <c r="AR147" s="239" t="s">
        <v>182</v>
      </c>
      <c r="AS147" s="239" t="s">
        <v>11234</v>
      </c>
      <c r="AT147" s="239"/>
      <c r="AU147" s="239" t="s">
        <v>2496</v>
      </c>
      <c r="AV147" s="239"/>
      <c r="AW147" s="239"/>
      <c r="AX147" s="239"/>
      <c r="AY147" s="239"/>
      <c r="AZ147" s="239"/>
      <c r="BA147" s="239"/>
      <c r="BB147" s="239"/>
      <c r="BC147" s="239"/>
      <c r="BD147" s="239"/>
      <c r="BE147" s="239"/>
      <c r="BF147" s="239"/>
      <c r="BG147" s="239"/>
      <c r="BH147" s="239"/>
      <c r="BI147" s="239"/>
      <c r="BJ147" s="239"/>
      <c r="BK147" s="239"/>
    </row>
    <row r="148" spans="1:63" s="240" customFormat="1" ht="24.6" customHeight="1">
      <c r="A148" s="241" t="s">
        <v>415</v>
      </c>
      <c r="B148" s="361"/>
      <c r="C148" s="239" t="s">
        <v>2594</v>
      </c>
      <c r="D148" s="239" t="s">
        <v>940</v>
      </c>
      <c r="E148" s="239" t="s">
        <v>11235</v>
      </c>
      <c r="F148" s="239" t="s">
        <v>2594</v>
      </c>
      <c r="G148" s="239" t="s">
        <v>943</v>
      </c>
      <c r="H148" s="239" t="s">
        <v>944</v>
      </c>
      <c r="I148" s="239" t="s">
        <v>2594</v>
      </c>
      <c r="J148" s="239">
        <v>65</v>
      </c>
      <c r="K148" s="239" t="s">
        <v>945</v>
      </c>
      <c r="L148" s="553">
        <v>104006</v>
      </c>
      <c r="M148" s="553">
        <v>17943</v>
      </c>
      <c r="N148" s="553">
        <v>12091.41</v>
      </c>
      <c r="O148" s="239" t="s">
        <v>201</v>
      </c>
      <c r="P148" s="239">
        <v>400</v>
      </c>
      <c r="Q148" s="239">
        <v>1.25</v>
      </c>
      <c r="R148" s="239">
        <v>8</v>
      </c>
      <c r="S148" s="239">
        <v>4334</v>
      </c>
      <c r="T148" s="239" t="s">
        <v>202</v>
      </c>
      <c r="U148" s="553">
        <v>70</v>
      </c>
      <c r="V148" s="553">
        <v>105</v>
      </c>
      <c r="W148" s="552">
        <v>20000</v>
      </c>
      <c r="X148" s="552">
        <v>25000</v>
      </c>
      <c r="Y148" s="239" t="s">
        <v>586</v>
      </c>
      <c r="Z148" s="239" t="s">
        <v>587</v>
      </c>
      <c r="AA148" s="239">
        <v>1997</v>
      </c>
      <c r="AB148" s="239"/>
      <c r="AC148" s="239">
        <v>21363</v>
      </c>
      <c r="AD148" s="239">
        <v>1950</v>
      </c>
      <c r="AE148" s="239"/>
      <c r="AF148" s="239"/>
      <c r="AG148" s="239"/>
      <c r="AH148" s="552">
        <v>21390</v>
      </c>
      <c r="AI148" s="239">
        <v>1998</v>
      </c>
      <c r="AJ148" s="239">
        <v>2003</v>
      </c>
      <c r="AK148" s="239">
        <v>1</v>
      </c>
      <c r="AL148" s="239">
        <v>650</v>
      </c>
      <c r="AM148" s="239" t="s">
        <v>946</v>
      </c>
      <c r="AN148" s="239" t="s">
        <v>947</v>
      </c>
      <c r="AO148" s="239"/>
      <c r="AP148" s="239"/>
      <c r="AQ148" s="239" t="s">
        <v>948</v>
      </c>
      <c r="AR148" s="239"/>
      <c r="AS148" s="239">
        <v>2598</v>
      </c>
      <c r="AT148" s="239"/>
      <c r="AU148" s="239" t="s">
        <v>949</v>
      </c>
      <c r="AV148" s="239"/>
      <c r="AW148" s="239"/>
      <c r="AX148" s="239"/>
      <c r="AY148" s="239"/>
      <c r="AZ148" s="239"/>
      <c r="BA148" s="239"/>
      <c r="BB148" s="239"/>
      <c r="BC148" s="239"/>
      <c r="BD148" s="239"/>
      <c r="BE148" s="239"/>
      <c r="BF148" s="239"/>
      <c r="BG148" s="239"/>
      <c r="BH148" s="239"/>
      <c r="BI148" s="239"/>
      <c r="BJ148" s="239"/>
      <c r="BK148" s="239"/>
    </row>
    <row r="149" spans="1:63" s="240" customFormat="1" ht="24.6" customHeight="1">
      <c r="A149" s="241" t="s">
        <v>416</v>
      </c>
      <c r="B149" s="361"/>
      <c r="C149" s="239" t="s">
        <v>11236</v>
      </c>
      <c r="D149" s="239"/>
      <c r="E149" s="239" t="s">
        <v>11237</v>
      </c>
      <c r="F149" s="239" t="s">
        <v>11236</v>
      </c>
      <c r="G149" s="794"/>
      <c r="H149" s="1167"/>
      <c r="I149" s="239" t="s">
        <v>11238</v>
      </c>
      <c r="J149" s="1243"/>
      <c r="K149" s="1243"/>
      <c r="L149" s="553">
        <v>176103</v>
      </c>
      <c r="M149" s="553">
        <v>1965</v>
      </c>
      <c r="N149" s="553">
        <v>2745</v>
      </c>
      <c r="O149" s="239" t="s">
        <v>201</v>
      </c>
      <c r="P149" s="239">
        <v>400</v>
      </c>
      <c r="Q149" s="964"/>
      <c r="R149" s="239">
        <v>8</v>
      </c>
      <c r="S149" s="1243"/>
      <c r="T149" s="239" t="s">
        <v>382</v>
      </c>
      <c r="U149" s="553">
        <v>68</v>
      </c>
      <c r="V149" s="553">
        <v>105</v>
      </c>
      <c r="W149" s="552">
        <v>1000</v>
      </c>
      <c r="X149" s="552">
        <v>6000</v>
      </c>
      <c r="Y149" s="1243"/>
      <c r="Z149" s="1243"/>
      <c r="AA149" s="239">
        <v>2012</v>
      </c>
      <c r="AB149" s="1243"/>
      <c r="AC149" s="1243"/>
      <c r="AD149" s="1243"/>
      <c r="AE149" s="1243"/>
      <c r="AF149" s="1243"/>
      <c r="AG149" s="1243"/>
      <c r="AH149" s="552">
        <v>16540</v>
      </c>
      <c r="AI149" s="239"/>
      <c r="AJ149" s="239"/>
      <c r="AK149" s="1243"/>
      <c r="AL149" s="1243"/>
      <c r="AM149" s="1243"/>
      <c r="AN149" s="1243"/>
      <c r="AO149" s="1243"/>
      <c r="AP149" s="1243"/>
      <c r="AQ149" s="1243"/>
      <c r="AR149" s="1243"/>
      <c r="AS149" s="1243"/>
      <c r="AT149" s="1243"/>
      <c r="AU149" s="1243"/>
      <c r="AV149" s="1243"/>
      <c r="AW149" s="1243"/>
      <c r="AX149" s="1243"/>
      <c r="AY149" s="1243"/>
      <c r="AZ149" s="1243"/>
      <c r="BA149" s="1243"/>
      <c r="BB149" s="1243"/>
      <c r="BC149" s="1243"/>
      <c r="BD149" s="1243"/>
      <c r="BE149" s="1243"/>
      <c r="BF149" s="1243"/>
      <c r="BG149" s="239"/>
      <c r="BH149" s="239"/>
      <c r="BI149" s="739"/>
      <c r="BJ149" s="739"/>
      <c r="BK149" s="739"/>
    </row>
    <row r="150" spans="1:63" s="240" customFormat="1" ht="24.6" customHeight="1">
      <c r="A150" s="241" t="s">
        <v>417</v>
      </c>
      <c r="B150" s="414"/>
      <c r="C150" s="239" t="s">
        <v>11239</v>
      </c>
      <c r="D150" s="239" t="s">
        <v>7376</v>
      </c>
      <c r="E150" s="239" t="s">
        <v>11240</v>
      </c>
      <c r="F150" s="239" t="s">
        <v>11239</v>
      </c>
      <c r="G150" s="239" t="s">
        <v>7378</v>
      </c>
      <c r="H150" s="239" t="s">
        <v>7379</v>
      </c>
      <c r="I150" s="239" t="s">
        <v>11239</v>
      </c>
      <c r="J150" s="239">
        <v>84</v>
      </c>
      <c r="K150" s="239" t="s">
        <v>7380</v>
      </c>
      <c r="L150" s="553">
        <v>198622</v>
      </c>
      <c r="M150" s="553">
        <v>3016.97</v>
      </c>
      <c r="N150" s="553">
        <v>4994.99</v>
      </c>
      <c r="O150" s="239" t="s">
        <v>11241</v>
      </c>
      <c r="P150" s="239">
        <v>400</v>
      </c>
      <c r="Q150" s="239">
        <v>1.25</v>
      </c>
      <c r="R150" s="239">
        <v>8</v>
      </c>
      <c r="S150" s="239"/>
      <c r="T150" s="239" t="s">
        <v>202</v>
      </c>
      <c r="U150" s="553">
        <v>73</v>
      </c>
      <c r="V150" s="553">
        <v>109</v>
      </c>
      <c r="W150" s="552">
        <v>5000</v>
      </c>
      <c r="X150" s="552">
        <v>11718</v>
      </c>
      <c r="Y150" s="554" t="s">
        <v>586</v>
      </c>
      <c r="Z150" s="554" t="s">
        <v>587</v>
      </c>
      <c r="AA150" s="239">
        <v>2006</v>
      </c>
      <c r="AB150" s="554">
        <v>108903</v>
      </c>
      <c r="AC150" s="554">
        <v>4500</v>
      </c>
      <c r="AD150" s="554">
        <v>994</v>
      </c>
      <c r="AE150" s="554"/>
      <c r="AF150" s="554"/>
      <c r="AG150" s="554"/>
      <c r="AH150" s="552">
        <v>20300</v>
      </c>
      <c r="AI150" s="554"/>
      <c r="AJ150" s="554"/>
      <c r="AK150" s="554">
        <v>1</v>
      </c>
      <c r="AL150" s="554">
        <v>12</v>
      </c>
      <c r="AM150" s="554">
        <v>4</v>
      </c>
      <c r="AN150" s="554">
        <v>500</v>
      </c>
      <c r="AO150" s="554">
        <v>14.6</v>
      </c>
      <c r="AP150" s="554"/>
      <c r="AQ150" s="554"/>
      <c r="AR150" s="554"/>
      <c r="AS150" s="554"/>
      <c r="AT150" s="554"/>
      <c r="AU150" s="554"/>
      <c r="AV150" s="554"/>
      <c r="AW150" s="554"/>
      <c r="AX150" s="554"/>
      <c r="AY150" s="554"/>
      <c r="AZ150" s="554"/>
      <c r="BA150" s="554"/>
      <c r="BB150" s="554"/>
      <c r="BC150" s="554"/>
      <c r="BD150" s="554"/>
      <c r="BE150" s="554"/>
      <c r="BF150" s="554"/>
      <c r="BG150" s="554"/>
      <c r="BH150" s="554"/>
      <c r="BI150" s="554"/>
      <c r="BJ150" s="554"/>
      <c r="BK150" s="554"/>
    </row>
    <row r="151" spans="1:63" s="240" customFormat="1" ht="24.6" customHeight="1">
      <c r="A151" s="241" t="s">
        <v>418</v>
      </c>
      <c r="B151" s="361"/>
      <c r="C151" s="739" t="s">
        <v>11242</v>
      </c>
      <c r="D151" s="739" t="s">
        <v>11243</v>
      </c>
      <c r="E151" s="239" t="s">
        <v>11244</v>
      </c>
      <c r="F151" s="239" t="s">
        <v>11242</v>
      </c>
      <c r="G151" s="239" t="s">
        <v>11245</v>
      </c>
      <c r="H151" s="239" t="s">
        <v>11246</v>
      </c>
      <c r="I151" s="239" t="s">
        <v>11242</v>
      </c>
      <c r="J151" s="239">
        <v>4</v>
      </c>
      <c r="K151" s="239"/>
      <c r="L151" s="553">
        <v>139586</v>
      </c>
      <c r="M151" s="553">
        <v>502</v>
      </c>
      <c r="N151" s="553">
        <v>502</v>
      </c>
      <c r="O151" s="739" t="s">
        <v>201</v>
      </c>
      <c r="P151" s="739">
        <v>400</v>
      </c>
      <c r="Q151" s="739">
        <v>1.2</v>
      </c>
      <c r="R151" s="739">
        <v>8</v>
      </c>
      <c r="S151" s="739">
        <v>4613</v>
      </c>
      <c r="T151" s="739" t="s">
        <v>202</v>
      </c>
      <c r="U151" s="1249">
        <v>68</v>
      </c>
      <c r="V151" s="1249">
        <v>105</v>
      </c>
      <c r="W151" s="967">
        <v>138</v>
      </c>
      <c r="X151" s="967">
        <v>5000</v>
      </c>
      <c r="Y151" s="739" t="s">
        <v>11247</v>
      </c>
      <c r="Z151" s="739" t="s">
        <v>11247</v>
      </c>
      <c r="AA151" s="739">
        <v>1997</v>
      </c>
      <c r="AB151" s="739">
        <v>998</v>
      </c>
      <c r="AC151" s="739">
        <v>2983</v>
      </c>
      <c r="AD151" s="739">
        <v>300</v>
      </c>
      <c r="AE151" s="739">
        <v>0</v>
      </c>
      <c r="AF151" s="739">
        <v>0</v>
      </c>
      <c r="AG151" s="739">
        <v>0</v>
      </c>
      <c r="AH151" s="967">
        <v>3749</v>
      </c>
      <c r="AI151" s="739"/>
      <c r="AJ151" s="739"/>
      <c r="AK151" s="739"/>
      <c r="AL151" s="739"/>
      <c r="AM151" s="739"/>
      <c r="AN151" s="739"/>
      <c r="AO151" s="739"/>
      <c r="AP151" s="739"/>
      <c r="AQ151" s="739"/>
      <c r="AR151" s="739"/>
      <c r="AS151" s="739"/>
      <c r="AT151" s="739"/>
      <c r="AU151" s="739"/>
      <c r="AV151" s="739"/>
      <c r="AW151" s="739"/>
      <c r="AX151" s="739"/>
      <c r="AY151" s="739"/>
      <c r="AZ151" s="739"/>
      <c r="BA151" s="739"/>
      <c r="BB151" s="739"/>
      <c r="BC151" s="739"/>
      <c r="BD151" s="739"/>
      <c r="BE151" s="739"/>
      <c r="BF151" s="739"/>
      <c r="BG151" s="739"/>
      <c r="BH151" s="739"/>
      <c r="BI151" s="239"/>
      <c r="BJ151" s="239"/>
      <c r="BK151" s="239"/>
    </row>
    <row r="152" spans="1:63" s="240" customFormat="1" ht="24.6" customHeight="1">
      <c r="A152" s="241" t="s">
        <v>419</v>
      </c>
      <c r="B152" s="361"/>
      <c r="C152" s="239" t="s">
        <v>1057</v>
      </c>
      <c r="D152" s="239"/>
      <c r="E152" s="239" t="s">
        <v>1058</v>
      </c>
      <c r="F152" s="239" t="s">
        <v>1057</v>
      </c>
      <c r="G152" s="239"/>
      <c r="H152" s="550"/>
      <c r="I152" s="239" t="s">
        <v>1057</v>
      </c>
      <c r="J152" s="239"/>
      <c r="K152" s="239"/>
      <c r="L152" s="553">
        <v>118446</v>
      </c>
      <c r="M152" s="553">
        <v>4277</v>
      </c>
      <c r="N152" s="553">
        <v>7248</v>
      </c>
      <c r="O152" s="239" t="s">
        <v>959</v>
      </c>
      <c r="P152" s="239">
        <v>400</v>
      </c>
      <c r="Q152" s="239"/>
      <c r="R152" s="239">
        <v>8</v>
      </c>
      <c r="S152" s="239"/>
      <c r="T152" s="239" t="s">
        <v>202</v>
      </c>
      <c r="U152" s="553">
        <v>68</v>
      </c>
      <c r="V152" s="553">
        <v>105</v>
      </c>
      <c r="W152" s="552">
        <v>6000</v>
      </c>
      <c r="X152" s="552">
        <v>10000</v>
      </c>
      <c r="Y152" s="239"/>
      <c r="Z152" s="239"/>
      <c r="AA152" s="239">
        <v>2006</v>
      </c>
      <c r="AB152" s="239"/>
      <c r="AC152" s="239"/>
      <c r="AD152" s="239"/>
      <c r="AE152" s="239"/>
      <c r="AF152" s="239"/>
      <c r="AG152" s="239"/>
      <c r="AH152" s="552">
        <v>21340</v>
      </c>
      <c r="AI152" s="239"/>
      <c r="AJ152" s="239"/>
      <c r="AK152" s="239"/>
      <c r="AL152" s="239"/>
      <c r="AM152" s="239"/>
      <c r="AN152" s="239"/>
      <c r="AO152" s="239"/>
      <c r="AP152" s="239"/>
      <c r="AQ152" s="239"/>
      <c r="AR152" s="239"/>
      <c r="AS152" s="239"/>
      <c r="AT152" s="239"/>
      <c r="AU152" s="239"/>
      <c r="AV152" s="239"/>
      <c r="AW152" s="239"/>
      <c r="AX152" s="239"/>
      <c r="AY152" s="239"/>
      <c r="AZ152" s="239"/>
      <c r="BA152" s="239"/>
      <c r="BB152" s="239"/>
      <c r="BC152" s="239"/>
      <c r="BD152" s="239"/>
      <c r="BE152" s="239"/>
      <c r="BF152" s="239"/>
      <c r="BG152" s="239"/>
      <c r="BH152" s="239"/>
      <c r="BI152" s="239"/>
      <c r="BJ152" s="239"/>
      <c r="BK152" s="239"/>
    </row>
    <row r="153" spans="1:63" s="240" customFormat="1" ht="24.6" customHeight="1">
      <c r="A153" s="241"/>
      <c r="B153" s="361"/>
      <c r="C153" s="239" t="s">
        <v>11248</v>
      </c>
      <c r="D153" s="239"/>
      <c r="E153" s="239" t="s">
        <v>11249</v>
      </c>
      <c r="F153" s="239" t="s">
        <v>11248</v>
      </c>
      <c r="G153" s="794"/>
      <c r="H153" s="1167"/>
      <c r="I153" s="239" t="s">
        <v>11250</v>
      </c>
      <c r="J153" s="1243"/>
      <c r="K153" s="1243"/>
      <c r="L153" s="553">
        <v>102602</v>
      </c>
      <c r="M153" s="553">
        <v>901.92</v>
      </c>
      <c r="N153" s="553">
        <v>1291.52</v>
      </c>
      <c r="O153" s="239" t="s">
        <v>11233</v>
      </c>
      <c r="P153" s="239">
        <v>400</v>
      </c>
      <c r="Q153" s="964">
        <v>2.4</v>
      </c>
      <c r="R153" s="239">
        <v>8</v>
      </c>
      <c r="S153" s="1243">
        <v>0</v>
      </c>
      <c r="T153" s="239" t="s">
        <v>202</v>
      </c>
      <c r="U153" s="553">
        <v>75</v>
      </c>
      <c r="V153" s="553">
        <v>109</v>
      </c>
      <c r="W153" s="552">
        <v>1000</v>
      </c>
      <c r="X153" s="552">
        <v>12000</v>
      </c>
      <c r="Y153" s="1243">
        <v>0</v>
      </c>
      <c r="Z153" s="1243">
        <v>0</v>
      </c>
      <c r="AA153" s="239">
        <v>1996</v>
      </c>
      <c r="AB153" s="1243">
        <v>111413</v>
      </c>
      <c r="AC153" s="1243">
        <v>7846</v>
      </c>
      <c r="AD153" s="1243">
        <v>3504</v>
      </c>
      <c r="AE153" s="1243">
        <v>0</v>
      </c>
      <c r="AF153" s="1243">
        <v>0</v>
      </c>
      <c r="AG153" s="1243">
        <v>0</v>
      </c>
      <c r="AH153" s="552">
        <v>19343</v>
      </c>
      <c r="AI153" s="239"/>
      <c r="AJ153" s="239"/>
      <c r="AK153" s="1243"/>
      <c r="AL153" s="1243"/>
      <c r="AM153" s="1243"/>
      <c r="AN153" s="1243"/>
      <c r="AO153" s="1243"/>
      <c r="AP153" s="1243"/>
      <c r="AQ153" s="1243"/>
      <c r="AR153" s="1243"/>
      <c r="AS153" s="1243"/>
      <c r="AT153" s="1243"/>
      <c r="AU153" s="1243"/>
      <c r="AV153" s="1243"/>
      <c r="AW153" s="1243"/>
      <c r="AX153" s="1243"/>
      <c r="AY153" s="1243"/>
      <c r="AZ153" s="1243"/>
      <c r="BA153" s="1243"/>
      <c r="BB153" s="1243"/>
      <c r="BC153" s="1243"/>
      <c r="BD153" s="1243"/>
      <c r="BE153" s="1243"/>
      <c r="BF153" s="1243"/>
      <c r="BG153" s="239"/>
      <c r="BH153" s="239"/>
      <c r="BI153" s="239"/>
      <c r="BJ153" s="239"/>
      <c r="BK153" s="241"/>
    </row>
    <row r="154" spans="1:63" s="240" customFormat="1" ht="24.6" customHeight="1">
      <c r="A154" s="241" t="s">
        <v>204</v>
      </c>
      <c r="B154" s="361"/>
      <c r="C154" s="239" t="s">
        <v>11251</v>
      </c>
      <c r="D154" s="239" t="s">
        <v>7360</v>
      </c>
      <c r="E154" s="239" t="s">
        <v>11252</v>
      </c>
      <c r="F154" s="239" t="s">
        <v>11251</v>
      </c>
      <c r="G154" s="239" t="s">
        <v>7362</v>
      </c>
      <c r="H154" s="550" t="s">
        <v>7363</v>
      </c>
      <c r="I154" s="239" t="s">
        <v>11253</v>
      </c>
      <c r="J154" s="239">
        <v>40</v>
      </c>
      <c r="K154" s="239" t="s">
        <v>7365</v>
      </c>
      <c r="L154" s="553">
        <v>115060</v>
      </c>
      <c r="M154" s="553">
        <v>12711</v>
      </c>
      <c r="N154" s="553">
        <v>12711</v>
      </c>
      <c r="O154" s="239" t="s">
        <v>201</v>
      </c>
      <c r="P154" s="553">
        <v>400</v>
      </c>
      <c r="Q154" s="553">
        <v>1.2</v>
      </c>
      <c r="R154" s="553">
        <v>8</v>
      </c>
      <c r="S154" s="553"/>
      <c r="T154" s="239" t="s">
        <v>202</v>
      </c>
      <c r="U154" s="553">
        <v>74</v>
      </c>
      <c r="V154" s="553">
        <v>110</v>
      </c>
      <c r="W154" s="1250">
        <v>15000</v>
      </c>
      <c r="X154" s="553">
        <v>20000</v>
      </c>
      <c r="Y154" s="553" t="s">
        <v>586</v>
      </c>
      <c r="Z154" s="553" t="s">
        <v>587</v>
      </c>
      <c r="AA154" s="239">
        <v>1995</v>
      </c>
      <c r="AB154" s="553">
        <v>2510</v>
      </c>
      <c r="AC154" s="553">
        <v>3346</v>
      </c>
      <c r="AD154" s="553">
        <v>2510</v>
      </c>
      <c r="AE154" s="553"/>
      <c r="AF154" s="553"/>
      <c r="AG154" s="553"/>
      <c r="AH154" s="553">
        <v>16309</v>
      </c>
      <c r="AI154" s="239"/>
      <c r="AJ154" s="239"/>
      <c r="AK154" s="239"/>
      <c r="AL154" s="239"/>
      <c r="AM154" s="239"/>
      <c r="AN154" s="239" t="s">
        <v>7366</v>
      </c>
      <c r="AO154" s="239"/>
      <c r="AP154" s="239"/>
      <c r="AQ154" s="239" t="s">
        <v>956</v>
      </c>
      <c r="AR154" s="239">
        <v>3</v>
      </c>
      <c r="AS154" s="239">
        <v>986</v>
      </c>
      <c r="AT154" s="239" t="s">
        <v>7367</v>
      </c>
      <c r="AU154" s="239" t="s">
        <v>7368</v>
      </c>
      <c r="AV154" s="239"/>
      <c r="AW154" s="239"/>
      <c r="AX154" s="239"/>
      <c r="AY154" s="239"/>
      <c r="AZ154" s="239"/>
      <c r="BA154" s="239"/>
      <c r="BB154" s="239"/>
      <c r="BC154" s="239"/>
      <c r="BD154" s="239"/>
      <c r="BE154" s="239"/>
      <c r="BF154" s="239"/>
      <c r="BG154" s="239"/>
      <c r="BH154" s="239"/>
      <c r="BI154" s="239"/>
      <c r="BJ154" s="239"/>
      <c r="BK154" s="239"/>
    </row>
    <row r="155" spans="1:63" s="240" customFormat="1" ht="24.6" customHeight="1">
      <c r="A155" s="241"/>
      <c r="B155" s="361"/>
      <c r="C155" s="239" t="s">
        <v>11254</v>
      </c>
      <c r="D155" s="239" t="s">
        <v>7370</v>
      </c>
      <c r="E155" s="239" t="s">
        <v>11255</v>
      </c>
      <c r="F155" s="239" t="s">
        <v>11254</v>
      </c>
      <c r="G155" s="239" t="s">
        <v>7372</v>
      </c>
      <c r="H155" s="550" t="s">
        <v>7373</v>
      </c>
      <c r="I155" s="239" t="s">
        <v>11256</v>
      </c>
      <c r="J155" s="239">
        <v>3</v>
      </c>
      <c r="K155" s="239" t="s">
        <v>7375</v>
      </c>
      <c r="L155" s="553">
        <v>44260</v>
      </c>
      <c r="M155" s="553">
        <v>901</v>
      </c>
      <c r="N155" s="553">
        <v>1328</v>
      </c>
      <c r="O155" s="239" t="s">
        <v>11233</v>
      </c>
      <c r="P155" s="239">
        <v>400</v>
      </c>
      <c r="Q155" s="239">
        <v>1.2</v>
      </c>
      <c r="R155" s="239">
        <v>8</v>
      </c>
      <c r="S155" s="239"/>
      <c r="T155" s="239" t="s">
        <v>202</v>
      </c>
      <c r="U155" s="553">
        <v>70</v>
      </c>
      <c r="V155" s="553">
        <v>110</v>
      </c>
      <c r="W155" s="552">
        <v>10000</v>
      </c>
      <c r="X155" s="552">
        <v>10000</v>
      </c>
      <c r="Y155" s="239" t="s">
        <v>586</v>
      </c>
      <c r="Z155" s="239" t="s">
        <v>587</v>
      </c>
      <c r="AA155" s="239">
        <v>1989</v>
      </c>
      <c r="AB155" s="239">
        <v>108903</v>
      </c>
      <c r="AC155" s="239">
        <v>4500</v>
      </c>
      <c r="AD155" s="239">
        <v>994</v>
      </c>
      <c r="AE155" s="239"/>
      <c r="AF155" s="239"/>
      <c r="AG155" s="239"/>
      <c r="AH155" s="552">
        <v>6472</v>
      </c>
      <c r="AI155" s="239">
        <v>0</v>
      </c>
      <c r="AJ155" s="239"/>
      <c r="AK155" s="239">
        <v>1</v>
      </c>
      <c r="AL155" s="239">
        <v>1324</v>
      </c>
      <c r="AM155" s="239">
        <v>5</v>
      </c>
      <c r="AN155" s="239">
        <v>1200</v>
      </c>
      <c r="AO155" s="239"/>
      <c r="AP155" s="239"/>
      <c r="AQ155" s="239"/>
      <c r="AR155" s="239"/>
      <c r="AS155" s="239"/>
      <c r="AT155" s="239"/>
      <c r="AU155" s="239"/>
      <c r="AV155" s="239"/>
      <c r="AW155" s="239"/>
      <c r="AX155" s="239"/>
      <c r="AY155" s="239"/>
      <c r="AZ155" s="239"/>
      <c r="BA155" s="239"/>
      <c r="BB155" s="239"/>
      <c r="BC155" s="239"/>
      <c r="BD155" s="239"/>
      <c r="BE155" s="239"/>
      <c r="BF155" s="239"/>
      <c r="BG155" s="239"/>
      <c r="BH155" s="239"/>
      <c r="BI155" s="239"/>
      <c r="BJ155" s="239"/>
      <c r="BK155" s="239"/>
    </row>
    <row r="156" spans="1:63" s="240" customFormat="1" ht="24.6" customHeight="1">
      <c r="A156" s="241"/>
      <c r="B156" s="361"/>
      <c r="C156" s="239" t="s">
        <v>11257</v>
      </c>
      <c r="D156" s="239" t="s">
        <v>7370</v>
      </c>
      <c r="E156" s="239" t="s">
        <v>11258</v>
      </c>
      <c r="F156" s="239" t="s">
        <v>11257</v>
      </c>
      <c r="G156" s="239" t="s">
        <v>7372</v>
      </c>
      <c r="H156" s="550" t="s">
        <v>7373</v>
      </c>
      <c r="I156" s="239" t="s">
        <v>11259</v>
      </c>
      <c r="J156" s="239">
        <v>3</v>
      </c>
      <c r="K156" s="239" t="s">
        <v>7375</v>
      </c>
      <c r="L156" s="553">
        <v>94470</v>
      </c>
      <c r="M156" s="553">
        <v>1632</v>
      </c>
      <c r="N156" s="553">
        <v>2533</v>
      </c>
      <c r="O156" s="239" t="s">
        <v>201</v>
      </c>
      <c r="P156" s="239">
        <v>400</v>
      </c>
      <c r="Q156" s="239">
        <v>1.2</v>
      </c>
      <c r="R156" s="239">
        <v>8</v>
      </c>
      <c r="S156" s="239"/>
      <c r="T156" s="239" t="s">
        <v>202</v>
      </c>
      <c r="U156" s="553">
        <v>70</v>
      </c>
      <c r="V156" s="553">
        <v>110</v>
      </c>
      <c r="W156" s="552">
        <v>2000</v>
      </c>
      <c r="X156" s="552">
        <v>5000</v>
      </c>
      <c r="Y156" s="239" t="s">
        <v>586</v>
      </c>
      <c r="Z156" s="239" t="s">
        <v>587</v>
      </c>
      <c r="AA156" s="239">
        <v>2016</v>
      </c>
      <c r="AB156" s="239">
        <v>108903</v>
      </c>
      <c r="AC156" s="239">
        <v>4500</v>
      </c>
      <c r="AD156" s="239">
        <v>994</v>
      </c>
      <c r="AE156" s="239"/>
      <c r="AF156" s="239"/>
      <c r="AG156" s="239"/>
      <c r="AH156" s="552">
        <v>11500</v>
      </c>
      <c r="AI156" s="239">
        <v>0</v>
      </c>
      <c r="AJ156" s="239"/>
      <c r="AK156" s="239">
        <v>1</v>
      </c>
      <c r="AL156" s="239">
        <v>1324</v>
      </c>
      <c r="AM156" s="239">
        <v>5</v>
      </c>
      <c r="AN156" s="239">
        <v>1200</v>
      </c>
      <c r="AO156" s="239"/>
      <c r="AP156" s="239"/>
      <c r="AQ156" s="239"/>
      <c r="AR156" s="239"/>
      <c r="AS156" s="239"/>
      <c r="AT156" s="239"/>
      <c r="AU156" s="239"/>
      <c r="AV156" s="239"/>
      <c r="AW156" s="239"/>
      <c r="AX156" s="239"/>
      <c r="AY156" s="239"/>
      <c r="AZ156" s="239"/>
      <c r="BA156" s="239"/>
      <c r="BB156" s="239"/>
      <c r="BC156" s="239"/>
      <c r="BD156" s="239"/>
      <c r="BE156" s="239"/>
      <c r="BF156" s="239"/>
      <c r="BG156" s="239"/>
      <c r="BH156" s="239"/>
      <c r="BK156" s="239"/>
    </row>
    <row r="157" spans="1:63" s="240" customFormat="1" ht="24.6" customHeight="1">
      <c r="A157" s="241" t="s">
        <v>207</v>
      </c>
      <c r="B157" s="360" t="s">
        <v>3302</v>
      </c>
      <c r="C157" s="239" t="s">
        <v>3303</v>
      </c>
      <c r="D157" s="239"/>
      <c r="E157" s="740">
        <f>COUNTA(E158:E175)</f>
        <v>18</v>
      </c>
      <c r="F157" s="239"/>
      <c r="G157" s="239"/>
      <c r="H157" s="550"/>
      <c r="I157" s="239" t="s">
        <v>3304</v>
      </c>
      <c r="J157" s="239"/>
      <c r="K157" s="239"/>
      <c r="L157" s="553">
        <f>SUM(L158:L175)</f>
        <v>1308336</v>
      </c>
      <c r="M157" s="553">
        <f>SUM(M158:M175)</f>
        <v>93841</v>
      </c>
      <c r="N157" s="553">
        <f>SUM(N158:N175)</f>
        <v>86291.16</v>
      </c>
      <c r="O157" s="239"/>
      <c r="P157" s="239"/>
      <c r="Q157" s="239"/>
      <c r="R157" s="239"/>
      <c r="S157" s="239"/>
      <c r="T157" s="239"/>
      <c r="U157" s="553"/>
      <c r="V157" s="553"/>
      <c r="W157" s="552"/>
      <c r="X157" s="552"/>
      <c r="Y157" s="239"/>
      <c r="Z157" s="239"/>
      <c r="AA157" s="239"/>
      <c r="AB157" s="239"/>
      <c r="AC157" s="239"/>
      <c r="AD157" s="239"/>
      <c r="AE157" s="239"/>
      <c r="AF157" s="239"/>
      <c r="AG157" s="239"/>
      <c r="AH157" s="552"/>
      <c r="AI157" s="239"/>
      <c r="AJ157" s="239"/>
      <c r="AK157" s="239"/>
      <c r="AL157" s="239"/>
      <c r="AM157" s="239"/>
      <c r="AN157" s="239"/>
      <c r="AO157" s="239"/>
      <c r="AP157" s="239"/>
      <c r="AQ157" s="239"/>
      <c r="AR157" s="239"/>
      <c r="AS157" s="239"/>
      <c r="AT157" s="239"/>
      <c r="AU157" s="239"/>
      <c r="AV157" s="239"/>
      <c r="AW157" s="239"/>
      <c r="AX157" s="239"/>
      <c r="AY157" s="239"/>
      <c r="AZ157" s="239"/>
      <c r="BA157" s="239"/>
      <c r="BB157" s="239"/>
      <c r="BC157" s="239"/>
      <c r="BD157" s="239"/>
      <c r="BE157" s="239"/>
      <c r="BK157" s="554"/>
    </row>
    <row r="158" spans="1:63" s="240" customFormat="1" ht="24.6" customHeight="1">
      <c r="A158" s="241"/>
      <c r="B158" s="361"/>
      <c r="C158" s="239" t="s">
        <v>3305</v>
      </c>
      <c r="D158" s="239" t="s">
        <v>3306</v>
      </c>
      <c r="E158" s="239" t="s">
        <v>3307</v>
      </c>
      <c r="F158" s="239" t="s">
        <v>3305</v>
      </c>
      <c r="G158" s="239" t="s">
        <v>3308</v>
      </c>
      <c r="H158" s="550" t="s">
        <v>3309</v>
      </c>
      <c r="I158" s="239" t="s">
        <v>3310</v>
      </c>
      <c r="J158" s="239" t="s">
        <v>3311</v>
      </c>
      <c r="K158" s="239"/>
      <c r="L158" s="553">
        <v>127524</v>
      </c>
      <c r="M158" s="553">
        <v>40310</v>
      </c>
      <c r="N158" s="553">
        <v>36311</v>
      </c>
      <c r="O158" s="239" t="s">
        <v>3297</v>
      </c>
      <c r="P158" s="239">
        <v>400</v>
      </c>
      <c r="Q158" s="239">
        <v>1.2</v>
      </c>
      <c r="R158" s="239">
        <v>8</v>
      </c>
      <c r="S158" s="239">
        <v>3840</v>
      </c>
      <c r="T158" s="239" t="s">
        <v>3295</v>
      </c>
      <c r="U158" s="553">
        <v>68</v>
      </c>
      <c r="V158" s="553">
        <v>105</v>
      </c>
      <c r="W158" s="552">
        <v>28000</v>
      </c>
      <c r="X158" s="552">
        <v>30000</v>
      </c>
      <c r="Y158" s="552">
        <v>30000</v>
      </c>
      <c r="Z158" s="239" t="s">
        <v>3298</v>
      </c>
      <c r="AA158" s="239">
        <v>1980</v>
      </c>
      <c r="AB158" s="239">
        <v>1980</v>
      </c>
      <c r="AC158" s="239"/>
      <c r="AD158" s="239">
        <v>3443</v>
      </c>
      <c r="AE158" s="239">
        <v>630</v>
      </c>
      <c r="AF158" s="239"/>
      <c r="AG158" s="239"/>
      <c r="AH158" s="989">
        <v>3443</v>
      </c>
      <c r="AI158" s="552">
        <f>SUM(AC158:AG158)</f>
        <v>4073</v>
      </c>
      <c r="AJ158" s="239">
        <v>2003</v>
      </c>
      <c r="AK158" s="239"/>
      <c r="AL158" s="239">
        <v>1</v>
      </c>
      <c r="AM158" s="239">
        <v>930</v>
      </c>
      <c r="AN158" s="239">
        <v>4</v>
      </c>
      <c r="AO158" s="239" t="s">
        <v>3312</v>
      </c>
      <c r="AP158" s="239"/>
      <c r="AQ158" s="239"/>
      <c r="AR158" s="239"/>
      <c r="AS158" s="239"/>
      <c r="AT158" s="239"/>
      <c r="AU158" s="565"/>
      <c r="AV158" s="239"/>
      <c r="AW158" s="239"/>
      <c r="AX158" s="239"/>
      <c r="AY158" s="239"/>
      <c r="AZ158" s="239"/>
      <c r="BA158" s="239"/>
      <c r="BB158" s="239"/>
      <c r="BC158" s="239"/>
      <c r="BD158" s="239"/>
      <c r="BE158" s="239"/>
      <c r="BF158" s="239"/>
      <c r="BK158" s="554"/>
    </row>
    <row r="159" spans="1:63" s="240" customFormat="1" ht="24.6" customHeight="1">
      <c r="A159" s="241"/>
      <c r="B159" s="361"/>
      <c r="C159" s="239" t="s">
        <v>3305</v>
      </c>
      <c r="D159" s="239"/>
      <c r="E159" s="239" t="s">
        <v>3313</v>
      </c>
      <c r="F159" s="239" t="s">
        <v>3305</v>
      </c>
      <c r="G159" s="239"/>
      <c r="H159" s="550"/>
      <c r="I159" s="239" t="s">
        <v>3310</v>
      </c>
      <c r="J159" s="239"/>
      <c r="K159" s="239"/>
      <c r="L159" s="553"/>
      <c r="M159" s="553"/>
      <c r="N159" s="553">
        <v>4000</v>
      </c>
      <c r="O159" s="239" t="s">
        <v>3297</v>
      </c>
      <c r="P159" s="239">
        <v>400</v>
      </c>
      <c r="Q159" s="239"/>
      <c r="R159" s="239">
        <v>8</v>
      </c>
      <c r="S159" s="239"/>
      <c r="T159" s="239"/>
      <c r="U159" s="553"/>
      <c r="V159" s="553"/>
      <c r="W159" s="552"/>
      <c r="X159" s="552"/>
      <c r="Y159" s="552"/>
      <c r="Z159" s="239"/>
      <c r="AA159" s="239"/>
      <c r="AB159" s="239"/>
      <c r="AC159" s="239"/>
      <c r="AD159" s="239"/>
      <c r="AE159" s="239"/>
      <c r="AF159" s="239"/>
      <c r="AG159" s="239"/>
      <c r="AH159" s="989"/>
      <c r="AI159" s="552"/>
      <c r="AJ159" s="239"/>
      <c r="AK159" s="239"/>
      <c r="AL159" s="239"/>
      <c r="AM159" s="239"/>
      <c r="AN159" s="239"/>
      <c r="AO159" s="239"/>
      <c r="AP159" s="239"/>
      <c r="AQ159" s="239"/>
      <c r="AR159" s="239"/>
      <c r="AS159" s="239"/>
      <c r="AT159" s="239"/>
      <c r="AU159" s="565"/>
      <c r="AV159" s="239"/>
      <c r="AW159" s="239"/>
      <c r="AX159" s="239"/>
      <c r="AY159" s="239"/>
      <c r="AZ159" s="239"/>
      <c r="BA159" s="239"/>
      <c r="BB159" s="239"/>
      <c r="BC159" s="239"/>
      <c r="BD159" s="239"/>
      <c r="BE159" s="239"/>
      <c r="BF159" s="239"/>
      <c r="BK159" s="239" t="s">
        <v>3314</v>
      </c>
    </row>
    <row r="160" spans="1:63" s="240" customFormat="1" ht="24.6" customHeight="1">
      <c r="A160" s="241"/>
      <c r="B160" s="379"/>
      <c r="C160" s="239" t="s">
        <v>3315</v>
      </c>
      <c r="D160" s="239" t="s">
        <v>3316</v>
      </c>
      <c r="E160" s="239" t="s">
        <v>3317</v>
      </c>
      <c r="F160" s="239" t="s">
        <v>3315</v>
      </c>
      <c r="G160" s="239" t="s">
        <v>3318</v>
      </c>
      <c r="H160" s="1251" t="s">
        <v>3319</v>
      </c>
      <c r="I160" s="239" t="s">
        <v>3320</v>
      </c>
      <c r="J160" s="239" t="s">
        <v>3321</v>
      </c>
      <c r="K160" s="239" t="s">
        <v>3322</v>
      </c>
      <c r="L160" s="553">
        <v>30600</v>
      </c>
      <c r="M160" s="553">
        <v>5355</v>
      </c>
      <c r="N160" s="553">
        <v>6472</v>
      </c>
      <c r="O160" s="239" t="s">
        <v>3297</v>
      </c>
      <c r="P160" s="239">
        <v>400</v>
      </c>
      <c r="Q160" s="239">
        <v>1.2</v>
      </c>
      <c r="R160" s="239">
        <v>8</v>
      </c>
      <c r="S160" s="239">
        <v>3840</v>
      </c>
      <c r="T160" s="239" t="s">
        <v>3323</v>
      </c>
      <c r="U160" s="553">
        <v>74</v>
      </c>
      <c r="V160" s="553">
        <v>110</v>
      </c>
      <c r="W160" s="553">
        <v>6405</v>
      </c>
      <c r="X160" s="552">
        <v>10000</v>
      </c>
      <c r="Y160" s="552">
        <v>10000</v>
      </c>
      <c r="Z160" s="239" t="s">
        <v>3324</v>
      </c>
      <c r="AA160" s="239">
        <v>1980</v>
      </c>
      <c r="AB160" s="239">
        <v>1980</v>
      </c>
      <c r="AC160" s="239">
        <v>688</v>
      </c>
      <c r="AD160" s="239"/>
      <c r="AE160" s="239">
        <v>1770</v>
      </c>
      <c r="AF160" s="239"/>
      <c r="AG160" s="239"/>
      <c r="AH160" s="989">
        <v>2338</v>
      </c>
      <c r="AI160" s="552">
        <v>2338</v>
      </c>
      <c r="AJ160" s="239"/>
      <c r="AK160" s="239"/>
      <c r="AL160" s="239">
        <v>1</v>
      </c>
      <c r="AM160" s="239">
        <v>256</v>
      </c>
      <c r="AN160" s="239"/>
      <c r="AO160" s="239"/>
      <c r="AP160" s="239"/>
      <c r="AQ160" s="239"/>
      <c r="AR160" s="239"/>
      <c r="AS160" s="239"/>
      <c r="AT160" s="239"/>
      <c r="AU160" s="565"/>
      <c r="AV160" s="239"/>
      <c r="AW160" s="239"/>
      <c r="AX160" s="239"/>
      <c r="AY160" s="239"/>
      <c r="AZ160" s="239"/>
      <c r="BA160" s="239"/>
      <c r="BB160" s="239"/>
      <c r="BC160" s="239"/>
      <c r="BD160" s="239"/>
      <c r="BE160" s="239"/>
      <c r="BF160" s="239"/>
      <c r="BK160" s="554"/>
    </row>
    <row r="161" spans="1:63" s="240" customFormat="1" ht="24.6" customHeight="1">
      <c r="A161" s="241"/>
      <c r="B161" s="379"/>
      <c r="C161" s="239" t="s">
        <v>3325</v>
      </c>
      <c r="D161" s="239" t="s">
        <v>3326</v>
      </c>
      <c r="E161" s="239" t="s">
        <v>3327</v>
      </c>
      <c r="F161" s="239" t="s">
        <v>3325</v>
      </c>
      <c r="G161" s="239" t="s">
        <v>3328</v>
      </c>
      <c r="H161" s="239"/>
      <c r="I161" s="239" t="s">
        <v>3325</v>
      </c>
      <c r="J161" s="239" t="s">
        <v>3329</v>
      </c>
      <c r="K161" s="239"/>
      <c r="L161" s="553">
        <v>135000</v>
      </c>
      <c r="M161" s="553">
        <v>25174</v>
      </c>
      <c r="N161" s="553">
        <v>12761</v>
      </c>
      <c r="O161" s="239" t="s">
        <v>3297</v>
      </c>
      <c r="P161" s="239">
        <v>400</v>
      </c>
      <c r="Q161" s="239" t="s">
        <v>3330</v>
      </c>
      <c r="R161" s="239">
        <v>8</v>
      </c>
      <c r="S161" s="239" t="s">
        <v>3331</v>
      </c>
      <c r="T161" s="239" t="s">
        <v>3295</v>
      </c>
      <c r="U161" s="553">
        <v>70</v>
      </c>
      <c r="V161" s="553">
        <v>107</v>
      </c>
      <c r="W161" s="552">
        <v>18137</v>
      </c>
      <c r="X161" s="552">
        <v>18137</v>
      </c>
      <c r="Y161" s="552">
        <v>18137</v>
      </c>
      <c r="Z161" s="239" t="s">
        <v>3332</v>
      </c>
      <c r="AA161" s="239">
        <v>1991</v>
      </c>
      <c r="AB161" s="239">
        <v>1991</v>
      </c>
      <c r="AC161" s="239">
        <v>3852</v>
      </c>
      <c r="AD161" s="239">
        <v>800</v>
      </c>
      <c r="AE161" s="239">
        <v>2450</v>
      </c>
      <c r="AF161" s="239"/>
      <c r="AG161" s="239">
        <v>828</v>
      </c>
      <c r="AH161" s="989">
        <v>3852</v>
      </c>
      <c r="AI161" s="552">
        <v>7930</v>
      </c>
      <c r="AJ161" s="239"/>
      <c r="AK161" s="239"/>
      <c r="AL161" s="239">
        <v>1</v>
      </c>
      <c r="AM161" s="239" t="s">
        <v>3333</v>
      </c>
      <c r="AN161" s="239">
        <v>8</v>
      </c>
      <c r="AO161" s="239" t="s">
        <v>3312</v>
      </c>
      <c r="AP161" s="239">
        <v>950</v>
      </c>
      <c r="AQ161" s="239"/>
      <c r="AR161" s="239" t="s">
        <v>3300</v>
      </c>
      <c r="AS161" s="239">
        <v>1</v>
      </c>
      <c r="AT161" s="239">
        <v>300</v>
      </c>
      <c r="AU161" s="565"/>
      <c r="AV161" s="239" t="s">
        <v>3334</v>
      </c>
      <c r="AW161" s="239"/>
      <c r="AX161" s="239"/>
      <c r="AY161" s="239"/>
      <c r="AZ161" s="239"/>
      <c r="BA161" s="239"/>
      <c r="BB161" s="239"/>
      <c r="BC161" s="239"/>
      <c r="BD161" s="239"/>
      <c r="BE161" s="239"/>
      <c r="BF161" s="239"/>
      <c r="BK161" s="554"/>
    </row>
    <row r="162" spans="1:63" s="240" customFormat="1" ht="24.6" customHeight="1">
      <c r="A162" s="241" t="s">
        <v>172</v>
      </c>
      <c r="B162" s="379"/>
      <c r="C162" s="239" t="s">
        <v>3325</v>
      </c>
      <c r="E162" s="239" t="s">
        <v>3335</v>
      </c>
      <c r="F162" s="239" t="s">
        <v>3325</v>
      </c>
      <c r="G162" s="239" t="s">
        <v>3328</v>
      </c>
      <c r="H162" s="239"/>
      <c r="I162" s="239" t="s">
        <v>3325</v>
      </c>
      <c r="J162" s="1252"/>
      <c r="L162" s="553">
        <v>20500</v>
      </c>
      <c r="M162" s="553">
        <v>149</v>
      </c>
      <c r="N162" s="553">
        <v>149</v>
      </c>
      <c r="O162" s="239" t="s">
        <v>3297</v>
      </c>
      <c r="P162" s="239">
        <v>400</v>
      </c>
      <c r="Q162" s="239" t="s">
        <v>3330</v>
      </c>
      <c r="R162" s="239">
        <v>6</v>
      </c>
      <c r="S162" s="554"/>
      <c r="T162" s="239" t="s">
        <v>3295</v>
      </c>
      <c r="U162" s="553">
        <v>70</v>
      </c>
      <c r="V162" s="553">
        <v>107</v>
      </c>
      <c r="W162" s="552">
        <v>300</v>
      </c>
      <c r="X162" s="552">
        <v>300</v>
      </c>
      <c r="Y162" s="554"/>
      <c r="Z162" s="554"/>
      <c r="AA162" s="239">
        <v>2008</v>
      </c>
      <c r="AB162" s="554"/>
      <c r="AC162" s="554"/>
      <c r="AD162" s="554"/>
      <c r="AE162" s="554"/>
      <c r="AF162" s="554"/>
      <c r="AG162" s="554"/>
      <c r="AH162" s="552">
        <v>3280</v>
      </c>
      <c r="AI162" s="554"/>
      <c r="AJ162" s="554"/>
      <c r="AK162" s="554"/>
      <c r="AL162" s="554"/>
      <c r="AM162" s="554"/>
      <c r="AN162" s="554"/>
      <c r="AO162" s="554"/>
      <c r="AP162" s="554"/>
      <c r="AQ162" s="554"/>
      <c r="AR162" s="554"/>
      <c r="AS162" s="554"/>
      <c r="AT162" s="554"/>
      <c r="AU162" s="554"/>
      <c r="AV162" s="554"/>
      <c r="AW162" s="554"/>
      <c r="AX162" s="554"/>
      <c r="AY162" s="554"/>
      <c r="AZ162" s="554"/>
      <c r="BA162" s="554"/>
      <c r="BB162" s="554"/>
      <c r="BC162" s="554"/>
      <c r="BD162" s="554"/>
      <c r="BE162" s="554"/>
      <c r="BF162" s="554"/>
      <c r="BG162" s="554"/>
      <c r="BH162" s="554"/>
      <c r="BI162" s="554"/>
      <c r="BJ162" s="554"/>
      <c r="BK162" s="554"/>
    </row>
    <row r="163" spans="1:63" s="240" customFormat="1" ht="24.6" customHeight="1">
      <c r="A163" s="241"/>
      <c r="B163" s="379"/>
      <c r="C163" s="239" t="s">
        <v>3336</v>
      </c>
      <c r="D163" s="239" t="s">
        <v>3337</v>
      </c>
      <c r="E163" s="239" t="s">
        <v>3338</v>
      </c>
      <c r="F163" s="239" t="s">
        <v>3336</v>
      </c>
      <c r="G163" s="239" t="s">
        <v>3339</v>
      </c>
      <c r="H163" s="550" t="s">
        <v>3340</v>
      </c>
      <c r="I163" s="239" t="s">
        <v>3336</v>
      </c>
      <c r="J163" s="239" t="s">
        <v>3341</v>
      </c>
      <c r="K163" s="239" t="s">
        <v>3342</v>
      </c>
      <c r="L163" s="553">
        <v>43300</v>
      </c>
      <c r="M163" s="553">
        <v>1179</v>
      </c>
      <c r="N163" s="553">
        <v>1179</v>
      </c>
      <c r="O163" s="239" t="s">
        <v>3297</v>
      </c>
      <c r="P163" s="239">
        <v>400</v>
      </c>
      <c r="Q163" s="239">
        <v>1.2</v>
      </c>
      <c r="R163" s="239">
        <v>8</v>
      </c>
      <c r="S163" s="239">
        <v>3840</v>
      </c>
      <c r="T163" s="239" t="s">
        <v>3295</v>
      </c>
      <c r="U163" s="553">
        <v>69.7</v>
      </c>
      <c r="V163" s="553">
        <v>100</v>
      </c>
      <c r="W163" s="552">
        <v>15000</v>
      </c>
      <c r="X163" s="552">
        <v>15000</v>
      </c>
      <c r="Y163" s="552">
        <v>15000</v>
      </c>
      <c r="Z163" s="239" t="s">
        <v>3298</v>
      </c>
      <c r="AA163" s="239">
        <v>1991</v>
      </c>
      <c r="AB163" s="239">
        <v>1991</v>
      </c>
      <c r="AC163" s="239" t="s">
        <v>3343</v>
      </c>
      <c r="AD163" s="239"/>
      <c r="AE163" s="239" t="s">
        <v>3344</v>
      </c>
      <c r="AF163" s="239"/>
      <c r="AG163" s="239"/>
      <c r="AH163" s="989">
        <v>1265</v>
      </c>
      <c r="AI163" s="552">
        <v>1765</v>
      </c>
      <c r="AJ163" s="239"/>
      <c r="AK163" s="239"/>
      <c r="AL163" s="239">
        <v>1</v>
      </c>
      <c r="AM163" s="239" t="s">
        <v>3345</v>
      </c>
      <c r="AN163" s="239">
        <v>5</v>
      </c>
      <c r="AO163" s="239" t="s">
        <v>3346</v>
      </c>
      <c r="AP163" s="239">
        <v>30</v>
      </c>
      <c r="AQ163" s="239"/>
      <c r="AR163" s="239" t="s">
        <v>3300</v>
      </c>
      <c r="AS163" s="239">
        <v>9</v>
      </c>
      <c r="AT163" s="239">
        <v>4406</v>
      </c>
      <c r="AU163" s="239" t="s">
        <v>3347</v>
      </c>
      <c r="AV163" s="239" t="s">
        <v>3348</v>
      </c>
      <c r="AW163" s="239"/>
      <c r="AX163" s="239"/>
      <c r="AY163" s="239"/>
      <c r="AZ163" s="239"/>
      <c r="BA163" s="239"/>
      <c r="BB163" s="239"/>
      <c r="BC163" s="239"/>
      <c r="BD163" s="239"/>
      <c r="BE163" s="239"/>
      <c r="BF163" s="239"/>
      <c r="BK163" s="554"/>
    </row>
    <row r="164" spans="1:63" s="240" customFormat="1" ht="24.6" customHeight="1">
      <c r="A164" s="241" t="s">
        <v>413</v>
      </c>
      <c r="B164" s="361"/>
      <c r="C164" s="239" t="s">
        <v>3349</v>
      </c>
      <c r="D164" s="239" t="s">
        <v>3350</v>
      </c>
      <c r="E164" s="239" t="s">
        <v>3351</v>
      </c>
      <c r="F164" s="239" t="s">
        <v>3352</v>
      </c>
      <c r="G164" s="239" t="s">
        <v>3353</v>
      </c>
      <c r="H164" s="550"/>
      <c r="I164" s="239" t="s">
        <v>3349</v>
      </c>
      <c r="J164" s="239" t="s">
        <v>3354</v>
      </c>
      <c r="K164" s="239" t="s">
        <v>3355</v>
      </c>
      <c r="L164" s="553">
        <v>157205</v>
      </c>
      <c r="M164" s="553">
        <v>1071</v>
      </c>
      <c r="N164" s="553">
        <v>1071.1600000000001</v>
      </c>
      <c r="O164" s="239" t="s">
        <v>3297</v>
      </c>
      <c r="P164" s="239">
        <v>400</v>
      </c>
      <c r="Q164" s="239" t="s">
        <v>3330</v>
      </c>
      <c r="R164" s="239">
        <v>8</v>
      </c>
      <c r="S164" s="239">
        <v>3840</v>
      </c>
      <c r="T164" s="239" t="s">
        <v>3295</v>
      </c>
      <c r="U164" s="553">
        <v>68</v>
      </c>
      <c r="V164" s="553">
        <v>105</v>
      </c>
      <c r="W164" s="552">
        <v>10000</v>
      </c>
      <c r="X164" s="552">
        <v>10000</v>
      </c>
      <c r="Y164" s="552">
        <v>10000</v>
      </c>
      <c r="Z164" s="239" t="s">
        <v>3356</v>
      </c>
      <c r="AA164" s="239">
        <v>2002</v>
      </c>
      <c r="AB164" s="239">
        <v>2002</v>
      </c>
      <c r="AC164" s="239">
        <v>6622</v>
      </c>
      <c r="AD164" s="239">
        <v>4900</v>
      </c>
      <c r="AE164" s="239">
        <v>600</v>
      </c>
      <c r="AF164" s="239">
        <v>50</v>
      </c>
      <c r="AG164" s="239"/>
      <c r="AH164" s="989">
        <v>6622</v>
      </c>
      <c r="AI164" s="552">
        <f>SUM(AC164:AG164)</f>
        <v>12172</v>
      </c>
      <c r="AJ164" s="239"/>
      <c r="AK164" s="239"/>
      <c r="AL164" s="239"/>
      <c r="AM164" s="239"/>
      <c r="AN164" s="239"/>
      <c r="AO164" s="239"/>
      <c r="AP164" s="239"/>
      <c r="AQ164" s="239"/>
      <c r="AR164" s="239"/>
      <c r="AS164" s="239"/>
      <c r="AT164" s="239"/>
      <c r="AU164" s="565"/>
      <c r="AV164" s="239"/>
      <c r="AW164" s="239"/>
      <c r="AX164" s="239"/>
      <c r="AY164" s="239"/>
      <c r="AZ164" s="239"/>
      <c r="BA164" s="239"/>
      <c r="BB164" s="239"/>
      <c r="BC164" s="239"/>
      <c r="BD164" s="239"/>
      <c r="BE164" s="239"/>
      <c r="BF164" s="239"/>
      <c r="BK164" s="554"/>
    </row>
    <row r="165" spans="1:63" s="240" customFormat="1" ht="24.6" customHeight="1">
      <c r="A165" s="241">
        <v>5</v>
      </c>
      <c r="B165" s="361"/>
      <c r="C165" s="239" t="s">
        <v>3357</v>
      </c>
      <c r="D165" s="239" t="s">
        <v>3358</v>
      </c>
      <c r="E165" s="239" t="s">
        <v>3359</v>
      </c>
      <c r="F165" s="239" t="s">
        <v>3357</v>
      </c>
      <c r="G165" s="239" t="s">
        <v>3360</v>
      </c>
      <c r="H165" s="550" t="s">
        <v>3361</v>
      </c>
      <c r="I165" s="239" t="s">
        <v>3357</v>
      </c>
      <c r="J165" s="239" t="s">
        <v>3362</v>
      </c>
      <c r="K165" s="239"/>
      <c r="L165" s="553">
        <v>56850</v>
      </c>
      <c r="M165" s="553">
        <v>1315</v>
      </c>
      <c r="N165" s="553">
        <v>2078</v>
      </c>
      <c r="O165" s="239" t="s">
        <v>3297</v>
      </c>
      <c r="P165" s="239">
        <v>400</v>
      </c>
      <c r="Q165" s="239">
        <v>1.2</v>
      </c>
      <c r="R165" s="239">
        <v>8</v>
      </c>
      <c r="S165" s="239">
        <v>3840</v>
      </c>
      <c r="T165" s="239" t="s">
        <v>3323</v>
      </c>
      <c r="U165" s="553">
        <v>70</v>
      </c>
      <c r="V165" s="553">
        <v>102</v>
      </c>
      <c r="W165" s="552">
        <v>5000</v>
      </c>
      <c r="X165" s="552">
        <v>5000</v>
      </c>
      <c r="Y165" s="552">
        <v>5000</v>
      </c>
      <c r="Z165" s="239" t="s">
        <v>3298</v>
      </c>
      <c r="AA165" s="239">
        <v>1994</v>
      </c>
      <c r="AB165" s="239">
        <v>1994</v>
      </c>
      <c r="AC165" s="239">
        <v>2209</v>
      </c>
      <c r="AD165" s="239">
        <v>1000</v>
      </c>
      <c r="AE165" s="239">
        <v>466</v>
      </c>
      <c r="AF165" s="239"/>
      <c r="AG165" s="239"/>
      <c r="AH165" s="989">
        <v>2209</v>
      </c>
      <c r="AI165" s="552">
        <v>3675</v>
      </c>
      <c r="AJ165" s="239">
        <v>2003</v>
      </c>
      <c r="AK165" s="239"/>
      <c r="AL165" s="239">
        <v>0</v>
      </c>
      <c r="AM165" s="239"/>
      <c r="AN165" s="239">
        <v>0</v>
      </c>
      <c r="AO165" s="239"/>
      <c r="AP165" s="239"/>
      <c r="AQ165" s="239"/>
      <c r="AR165" s="239" t="s">
        <v>3363</v>
      </c>
      <c r="AS165" s="239">
        <v>1</v>
      </c>
      <c r="AT165" s="239">
        <v>608</v>
      </c>
      <c r="AU165" s="239" t="s">
        <v>3364</v>
      </c>
      <c r="AV165" s="239" t="s">
        <v>3334</v>
      </c>
      <c r="AW165" s="239" t="s">
        <v>3365</v>
      </c>
      <c r="AX165" s="239">
        <v>1</v>
      </c>
      <c r="AY165" s="239">
        <v>162</v>
      </c>
      <c r="AZ165" s="239" t="s">
        <v>3364</v>
      </c>
      <c r="BA165" s="239" t="s">
        <v>3334</v>
      </c>
      <c r="BB165" s="239"/>
      <c r="BC165" s="239"/>
      <c r="BD165" s="239"/>
      <c r="BE165" s="239"/>
      <c r="BF165" s="239"/>
      <c r="BK165" s="554"/>
    </row>
    <row r="166" spans="1:63" s="240" customFormat="1" ht="24.6" customHeight="1">
      <c r="A166" s="244">
        <v>6</v>
      </c>
      <c r="B166" s="361"/>
      <c r="C166" s="239" t="s">
        <v>3366</v>
      </c>
      <c r="D166" s="239" t="s">
        <v>3367</v>
      </c>
      <c r="E166" s="239" t="s">
        <v>3368</v>
      </c>
      <c r="F166" s="239" t="s">
        <v>3366</v>
      </c>
      <c r="G166" s="239" t="s">
        <v>3369</v>
      </c>
      <c r="H166" s="550"/>
      <c r="I166" s="239" t="s">
        <v>3366</v>
      </c>
      <c r="J166" s="239" t="s">
        <v>3370</v>
      </c>
      <c r="K166" s="239"/>
      <c r="L166" s="553">
        <v>52830</v>
      </c>
      <c r="M166" s="553">
        <v>1127</v>
      </c>
      <c r="N166" s="553">
        <v>1127</v>
      </c>
      <c r="O166" s="239" t="s">
        <v>3297</v>
      </c>
      <c r="P166" s="239">
        <v>400</v>
      </c>
      <c r="Q166" s="239">
        <v>1.2</v>
      </c>
      <c r="R166" s="239">
        <v>8</v>
      </c>
      <c r="S166" s="239">
        <v>720</v>
      </c>
      <c r="T166" s="239" t="s">
        <v>3323</v>
      </c>
      <c r="U166" s="553">
        <v>68</v>
      </c>
      <c r="V166" s="553">
        <v>105</v>
      </c>
      <c r="W166" s="552">
        <v>4000</v>
      </c>
      <c r="X166" s="552">
        <v>5000</v>
      </c>
      <c r="Y166" s="552">
        <v>5000</v>
      </c>
      <c r="Z166" s="239" t="s">
        <v>3324</v>
      </c>
      <c r="AA166" s="239">
        <v>2007</v>
      </c>
      <c r="AB166" s="239">
        <v>1992</v>
      </c>
      <c r="AC166" s="239">
        <v>1251</v>
      </c>
      <c r="AD166" s="239">
        <v>300</v>
      </c>
      <c r="AE166" s="239">
        <v>400</v>
      </c>
      <c r="AF166" s="239">
        <v>0</v>
      </c>
      <c r="AG166" s="239">
        <v>0</v>
      </c>
      <c r="AH166" s="989">
        <v>4300</v>
      </c>
      <c r="AI166" s="552">
        <v>1951</v>
      </c>
      <c r="AJ166" s="239">
        <v>1998</v>
      </c>
      <c r="AK166" s="239"/>
      <c r="AL166" s="239"/>
      <c r="AM166" s="239"/>
      <c r="AN166" s="239"/>
      <c r="AO166" s="239"/>
      <c r="AP166" s="239"/>
      <c r="AQ166" s="239"/>
      <c r="AR166" s="239" t="s">
        <v>3300</v>
      </c>
      <c r="AS166" s="239">
        <v>5</v>
      </c>
      <c r="AT166" s="239">
        <v>3574</v>
      </c>
      <c r="AU166" s="565" t="s">
        <v>3371</v>
      </c>
      <c r="AV166" s="239" t="s">
        <v>3372</v>
      </c>
      <c r="AW166" s="239" t="s">
        <v>3373</v>
      </c>
      <c r="AX166" s="239">
        <v>2</v>
      </c>
      <c r="AY166" s="239">
        <v>1334</v>
      </c>
      <c r="AZ166" s="239" t="s">
        <v>3374</v>
      </c>
      <c r="BA166" s="239" t="s">
        <v>3375</v>
      </c>
      <c r="BB166" s="239" t="s">
        <v>3376</v>
      </c>
      <c r="BC166" s="239">
        <v>4</v>
      </c>
      <c r="BD166" s="239">
        <v>400</v>
      </c>
      <c r="BE166" s="239"/>
      <c r="BF166" s="239"/>
      <c r="BK166" s="239"/>
    </row>
    <row r="167" spans="1:63" s="240" customFormat="1" ht="24.6" customHeight="1">
      <c r="A167" s="244"/>
      <c r="B167" s="361"/>
      <c r="C167" s="239" t="s">
        <v>3377</v>
      </c>
      <c r="D167" s="239"/>
      <c r="E167" s="239" t="s">
        <v>3378</v>
      </c>
      <c r="F167" s="239" t="s">
        <v>3377</v>
      </c>
      <c r="G167" s="239"/>
      <c r="H167" s="550"/>
      <c r="I167" s="239" t="s">
        <v>3377</v>
      </c>
      <c r="J167" s="239"/>
      <c r="K167" s="239"/>
      <c r="L167" s="553">
        <v>14750</v>
      </c>
      <c r="M167" s="553">
        <v>200</v>
      </c>
      <c r="N167" s="553">
        <v>200</v>
      </c>
      <c r="O167" s="239" t="s">
        <v>3297</v>
      </c>
      <c r="P167" s="239">
        <v>350</v>
      </c>
      <c r="Q167" s="239"/>
      <c r="R167" s="239">
        <v>6</v>
      </c>
      <c r="S167" s="239"/>
      <c r="T167" s="239" t="s">
        <v>3323</v>
      </c>
      <c r="U167" s="553">
        <v>68</v>
      </c>
      <c r="V167" s="553">
        <v>105</v>
      </c>
      <c r="W167" s="552">
        <v>96</v>
      </c>
      <c r="X167" s="552">
        <v>100</v>
      </c>
      <c r="Y167" s="552"/>
      <c r="Z167" s="239"/>
      <c r="AA167" s="239">
        <v>2009</v>
      </c>
      <c r="AB167" s="239"/>
      <c r="AC167" s="239"/>
      <c r="AD167" s="239"/>
      <c r="AE167" s="239"/>
      <c r="AF167" s="239"/>
      <c r="AG167" s="239"/>
      <c r="AH167" s="989">
        <v>2456</v>
      </c>
      <c r="AI167" s="552"/>
      <c r="AJ167" s="239"/>
      <c r="AK167" s="239"/>
      <c r="AL167" s="239"/>
      <c r="AM167" s="239"/>
      <c r="AN167" s="239"/>
      <c r="AO167" s="239"/>
      <c r="AP167" s="239"/>
      <c r="AQ167" s="239"/>
      <c r="AR167" s="239"/>
      <c r="AS167" s="239"/>
      <c r="AT167" s="239"/>
      <c r="AU167" s="565"/>
      <c r="AV167" s="239"/>
      <c r="AW167" s="239"/>
      <c r="AX167" s="239"/>
      <c r="AY167" s="239"/>
      <c r="AZ167" s="239"/>
      <c r="BA167" s="239"/>
      <c r="BB167" s="239"/>
      <c r="BC167" s="239"/>
      <c r="BD167" s="239"/>
      <c r="BE167" s="239"/>
      <c r="BF167" s="239"/>
      <c r="BK167" s="554"/>
    </row>
    <row r="168" spans="1:63" s="240" customFormat="1" ht="24.6" customHeight="1">
      <c r="A168" s="244"/>
      <c r="B168" s="361"/>
      <c r="C168" s="239" t="s">
        <v>3377</v>
      </c>
      <c r="D168" s="239"/>
      <c r="E168" s="239" t="s">
        <v>3379</v>
      </c>
      <c r="F168" s="239" t="s">
        <v>3377</v>
      </c>
      <c r="G168" s="239"/>
      <c r="H168" s="550"/>
      <c r="I168" s="239" t="s">
        <v>3377</v>
      </c>
      <c r="J168" s="239"/>
      <c r="K168" s="239"/>
      <c r="L168" s="553">
        <v>19809</v>
      </c>
      <c r="M168" s="553">
        <v>200</v>
      </c>
      <c r="N168" s="553">
        <v>200</v>
      </c>
      <c r="O168" s="239" t="s">
        <v>3297</v>
      </c>
      <c r="P168" s="239">
        <v>350</v>
      </c>
      <c r="Q168" s="239"/>
      <c r="R168" s="239">
        <v>6</v>
      </c>
      <c r="S168" s="239"/>
      <c r="T168" s="239" t="s">
        <v>3323</v>
      </c>
      <c r="U168" s="553">
        <v>68</v>
      </c>
      <c r="V168" s="553">
        <v>105</v>
      </c>
      <c r="W168" s="552">
        <v>186</v>
      </c>
      <c r="X168" s="552">
        <v>200</v>
      </c>
      <c r="Y168" s="552"/>
      <c r="Z168" s="239"/>
      <c r="AA168" s="239">
        <v>2009</v>
      </c>
      <c r="AB168" s="991"/>
      <c r="AC168" s="991"/>
      <c r="AD168" s="991"/>
      <c r="AE168" s="991"/>
      <c r="AF168" s="991"/>
      <c r="AG168" s="805"/>
      <c r="AH168" s="552">
        <v>2674</v>
      </c>
      <c r="AI168" s="552"/>
      <c r="AJ168" s="239"/>
      <c r="AK168" s="239"/>
      <c r="AL168" s="239"/>
      <c r="AM168" s="239"/>
      <c r="AN168" s="239"/>
      <c r="AO168" s="239"/>
      <c r="AP168" s="239"/>
      <c r="AQ168" s="239"/>
      <c r="AR168" s="239"/>
      <c r="AS168" s="239"/>
      <c r="AT168" s="239"/>
      <c r="AU168" s="565"/>
      <c r="AV168" s="239"/>
      <c r="AW168" s="239"/>
      <c r="AX168" s="239"/>
      <c r="AY168" s="239"/>
      <c r="AZ168" s="239"/>
      <c r="BA168" s="239"/>
      <c r="BB168" s="239"/>
      <c r="BC168" s="239"/>
      <c r="BD168" s="239"/>
      <c r="BE168" s="239"/>
      <c r="BF168" s="239"/>
      <c r="BK168" s="554"/>
    </row>
    <row r="169" spans="1:63" s="240" customFormat="1" ht="24.6" customHeight="1">
      <c r="A169" s="244"/>
      <c r="B169" s="361"/>
      <c r="C169" s="239" t="s">
        <v>3377</v>
      </c>
      <c r="D169" s="239"/>
      <c r="E169" s="239" t="s">
        <v>3380</v>
      </c>
      <c r="F169" s="239" t="s">
        <v>3377</v>
      </c>
      <c r="G169" s="239"/>
      <c r="H169" s="550"/>
      <c r="I169" s="239" t="s">
        <v>3377</v>
      </c>
      <c r="J169" s="239"/>
      <c r="K169" s="239"/>
      <c r="L169" s="553">
        <v>22046</v>
      </c>
      <c r="M169" s="553">
        <v>200</v>
      </c>
      <c r="N169" s="553">
        <v>200</v>
      </c>
      <c r="O169" s="239" t="s">
        <v>3297</v>
      </c>
      <c r="P169" s="239">
        <v>350</v>
      </c>
      <c r="Q169" s="239"/>
      <c r="R169" s="239">
        <v>6</v>
      </c>
      <c r="S169" s="239"/>
      <c r="T169" s="239" t="s">
        <v>3323</v>
      </c>
      <c r="U169" s="553">
        <v>68</v>
      </c>
      <c r="V169" s="553">
        <v>105</v>
      </c>
      <c r="W169" s="552">
        <v>186</v>
      </c>
      <c r="X169" s="552">
        <v>200</v>
      </c>
      <c r="Y169" s="552"/>
      <c r="Z169" s="239"/>
      <c r="AA169" s="239">
        <v>2009</v>
      </c>
      <c r="AB169" s="991"/>
      <c r="AC169" s="991"/>
      <c r="AD169" s="991"/>
      <c r="AE169" s="991"/>
      <c r="AF169" s="991"/>
      <c r="AG169" s="805"/>
      <c r="AH169" s="552">
        <v>2790</v>
      </c>
      <c r="AI169" s="552"/>
      <c r="AJ169" s="239"/>
      <c r="AK169" s="239"/>
      <c r="AL169" s="239"/>
      <c r="AM169" s="239"/>
      <c r="AN169" s="239"/>
      <c r="AO169" s="239"/>
      <c r="AP169" s="239"/>
      <c r="AQ169" s="239"/>
      <c r="AR169" s="239"/>
      <c r="AS169" s="239"/>
      <c r="AT169" s="239"/>
      <c r="AU169" s="565"/>
      <c r="AV169" s="239"/>
      <c r="AW169" s="239"/>
      <c r="AX169" s="239"/>
      <c r="AY169" s="239"/>
      <c r="AZ169" s="239"/>
      <c r="BA169" s="239"/>
      <c r="BB169" s="239"/>
      <c r="BC169" s="239"/>
      <c r="BD169" s="239"/>
      <c r="BE169" s="239"/>
      <c r="BF169" s="239"/>
      <c r="BK169" s="554"/>
    </row>
    <row r="170" spans="1:63" s="240" customFormat="1" ht="24.6" customHeight="1">
      <c r="A170" s="241">
        <v>7</v>
      </c>
      <c r="B170" s="379"/>
      <c r="C170" s="239" t="s">
        <v>3381</v>
      </c>
      <c r="D170" s="239" t="s">
        <v>3382</v>
      </c>
      <c r="E170" s="239" t="s">
        <v>3383</v>
      </c>
      <c r="F170" s="239" t="s">
        <v>3381</v>
      </c>
      <c r="G170" s="239" t="s">
        <v>3384</v>
      </c>
      <c r="H170" s="550">
        <v>0</v>
      </c>
      <c r="I170" s="239" t="s">
        <v>3381</v>
      </c>
      <c r="J170" s="239" t="s">
        <v>3385</v>
      </c>
      <c r="K170" s="239"/>
      <c r="L170" s="553">
        <v>38582</v>
      </c>
      <c r="M170" s="553">
        <v>697</v>
      </c>
      <c r="N170" s="553">
        <v>649</v>
      </c>
      <c r="O170" s="239" t="s">
        <v>3295</v>
      </c>
      <c r="P170" s="239">
        <v>350</v>
      </c>
      <c r="Q170" s="239">
        <v>1.2</v>
      </c>
      <c r="R170" s="239">
        <v>8</v>
      </c>
      <c r="S170" s="239">
        <v>3360</v>
      </c>
      <c r="T170" s="239" t="s">
        <v>3295</v>
      </c>
      <c r="U170" s="553">
        <v>68</v>
      </c>
      <c r="V170" s="553">
        <v>105</v>
      </c>
      <c r="W170" s="552">
        <v>3000</v>
      </c>
      <c r="X170" s="552">
        <v>3000</v>
      </c>
      <c r="Y170" s="552">
        <v>3000</v>
      </c>
      <c r="Z170" s="239" t="s">
        <v>3386</v>
      </c>
      <c r="AA170" s="239">
        <v>1997</v>
      </c>
      <c r="AB170" s="239">
        <v>1997</v>
      </c>
      <c r="AC170" s="239">
        <v>3204</v>
      </c>
      <c r="AD170" s="239" t="s">
        <v>3387</v>
      </c>
      <c r="AE170" s="239" t="s">
        <v>3387</v>
      </c>
      <c r="AF170" s="239">
        <v>656</v>
      </c>
      <c r="AG170" s="239" t="s">
        <v>3387</v>
      </c>
      <c r="AH170" s="989">
        <v>3204</v>
      </c>
      <c r="AI170" s="552">
        <v>3860</v>
      </c>
      <c r="AJ170" s="239" t="s">
        <v>3387</v>
      </c>
      <c r="AK170" s="239"/>
      <c r="AL170" s="239" t="s">
        <v>3387</v>
      </c>
      <c r="AM170" s="239"/>
      <c r="AN170" s="239" t="s">
        <v>3387</v>
      </c>
      <c r="AO170" s="239" t="s">
        <v>3387</v>
      </c>
      <c r="AP170" s="239"/>
      <c r="AQ170" s="239"/>
      <c r="AR170" s="239" t="s">
        <v>3387</v>
      </c>
      <c r="AS170" s="239" t="s">
        <v>3387</v>
      </c>
      <c r="AT170" s="239" t="s">
        <v>3387</v>
      </c>
      <c r="AU170" s="565" t="s">
        <v>3387</v>
      </c>
      <c r="AV170" s="239" t="s">
        <v>3387</v>
      </c>
      <c r="AW170" s="239" t="s">
        <v>3387</v>
      </c>
      <c r="AX170" s="239"/>
      <c r="AY170" s="239"/>
      <c r="AZ170" s="239"/>
      <c r="BA170" s="239"/>
      <c r="BB170" s="239"/>
      <c r="BC170" s="239"/>
      <c r="BD170" s="239"/>
      <c r="BE170" s="239"/>
      <c r="BF170" s="239"/>
      <c r="BK170" s="239"/>
    </row>
    <row r="171" spans="1:63" s="240" customFormat="1" ht="24.6" customHeight="1">
      <c r="A171" s="241">
        <v>8</v>
      </c>
      <c r="B171" s="361"/>
      <c r="C171" s="239" t="s">
        <v>3381</v>
      </c>
      <c r="D171" s="239"/>
      <c r="E171" s="239" t="s">
        <v>3388</v>
      </c>
      <c r="F171" s="239" t="s">
        <v>3381</v>
      </c>
      <c r="G171" s="239"/>
      <c r="H171" s="550"/>
      <c r="I171" s="239" t="s">
        <v>3381</v>
      </c>
      <c r="J171" s="239"/>
      <c r="K171" s="239"/>
      <c r="L171" s="553">
        <v>15140</v>
      </c>
      <c r="M171" s="553">
        <v>873</v>
      </c>
      <c r="N171" s="553">
        <v>632</v>
      </c>
      <c r="O171" s="239" t="s">
        <v>3297</v>
      </c>
      <c r="P171" s="239">
        <v>400</v>
      </c>
      <c r="Q171" s="239"/>
      <c r="R171" s="239">
        <v>8</v>
      </c>
      <c r="S171" s="239"/>
      <c r="T171" s="239" t="s">
        <v>3295</v>
      </c>
      <c r="U171" s="553">
        <v>68</v>
      </c>
      <c r="V171" s="553">
        <v>105</v>
      </c>
      <c r="W171" s="552">
        <v>3000</v>
      </c>
      <c r="X171" s="552">
        <v>3000</v>
      </c>
      <c r="Y171" s="552"/>
      <c r="Z171" s="239"/>
      <c r="AA171" s="239" t="s">
        <v>3389</v>
      </c>
      <c r="AB171" s="989">
        <v>5926</v>
      </c>
      <c r="AC171" s="554" t="s">
        <v>3390</v>
      </c>
      <c r="AD171" s="239"/>
      <c r="AE171" s="239"/>
      <c r="AF171" s="239"/>
      <c r="AG171" s="239"/>
      <c r="AH171" s="989">
        <v>5926</v>
      </c>
      <c r="AI171" s="552"/>
      <c r="AJ171" s="239"/>
      <c r="AK171" s="239"/>
      <c r="AL171" s="239"/>
      <c r="AM171" s="239"/>
      <c r="AN171" s="239"/>
      <c r="AO171" s="239"/>
      <c r="AP171" s="239"/>
      <c r="AQ171" s="239"/>
      <c r="AR171" s="239"/>
      <c r="AS171" s="239"/>
      <c r="AT171" s="239"/>
      <c r="AU171" s="565"/>
      <c r="AV171" s="239"/>
      <c r="AW171" s="239"/>
      <c r="AX171" s="239"/>
      <c r="AY171" s="239"/>
      <c r="AZ171" s="239"/>
      <c r="BA171" s="239"/>
      <c r="BB171" s="239"/>
      <c r="BC171" s="239"/>
      <c r="BD171" s="239"/>
      <c r="BE171" s="239"/>
      <c r="BF171" s="239"/>
      <c r="BK171" s="1253"/>
    </row>
    <row r="172" spans="1:63" s="240" customFormat="1" ht="24.6" customHeight="1">
      <c r="A172" s="241">
        <v>9</v>
      </c>
      <c r="B172" s="361"/>
      <c r="C172" s="239" t="s">
        <v>3391</v>
      </c>
      <c r="D172" s="239" t="s">
        <v>3382</v>
      </c>
      <c r="E172" s="239" t="s">
        <v>3392</v>
      </c>
      <c r="F172" s="239" t="s">
        <v>3391</v>
      </c>
      <c r="G172" s="239" t="s">
        <v>3384</v>
      </c>
      <c r="H172" s="550">
        <v>0</v>
      </c>
      <c r="I172" s="239" t="s">
        <v>3393</v>
      </c>
      <c r="J172" s="239" t="s">
        <v>3385</v>
      </c>
      <c r="K172" s="239"/>
      <c r="L172" s="553">
        <v>131063</v>
      </c>
      <c r="M172" s="553">
        <v>3068</v>
      </c>
      <c r="N172" s="553">
        <v>3955</v>
      </c>
      <c r="O172" s="239" t="s">
        <v>3297</v>
      </c>
      <c r="P172" s="239">
        <v>400</v>
      </c>
      <c r="Q172" s="239">
        <v>1.2</v>
      </c>
      <c r="R172" s="239">
        <v>8</v>
      </c>
      <c r="S172" s="239">
        <v>3360</v>
      </c>
      <c r="T172" s="239" t="s">
        <v>3323</v>
      </c>
      <c r="U172" s="553">
        <v>68</v>
      </c>
      <c r="V172" s="553">
        <v>105</v>
      </c>
      <c r="W172" s="552">
        <v>6000</v>
      </c>
      <c r="X172" s="552">
        <v>6000</v>
      </c>
      <c r="Y172" s="552">
        <v>6000</v>
      </c>
      <c r="Z172" s="239" t="s">
        <v>3386</v>
      </c>
      <c r="AA172" s="239">
        <v>2006</v>
      </c>
      <c r="AB172" s="239">
        <v>2006</v>
      </c>
      <c r="AC172" s="239">
        <v>3204</v>
      </c>
      <c r="AD172" s="239" t="s">
        <v>3387</v>
      </c>
      <c r="AE172" s="239" t="s">
        <v>3387</v>
      </c>
      <c r="AF172" s="239">
        <v>656</v>
      </c>
      <c r="AG172" s="239" t="s">
        <v>3387</v>
      </c>
      <c r="AH172" s="989">
        <v>3204</v>
      </c>
      <c r="AI172" s="552">
        <v>9589</v>
      </c>
      <c r="AJ172" s="239" t="s">
        <v>3387</v>
      </c>
      <c r="AK172" s="239"/>
      <c r="AL172" s="239" t="s">
        <v>3387</v>
      </c>
      <c r="AM172" s="239"/>
      <c r="AN172" s="239" t="s">
        <v>3387</v>
      </c>
      <c r="AO172" s="239" t="s">
        <v>3387</v>
      </c>
      <c r="AP172" s="239"/>
      <c r="AQ172" s="239"/>
      <c r="AR172" s="239" t="s">
        <v>3387</v>
      </c>
      <c r="AS172" s="239" t="s">
        <v>3387</v>
      </c>
      <c r="AT172" s="239" t="s">
        <v>3387</v>
      </c>
      <c r="AU172" s="565" t="s">
        <v>3387</v>
      </c>
      <c r="AV172" s="239" t="s">
        <v>3387</v>
      </c>
      <c r="AW172" s="239" t="s">
        <v>3387</v>
      </c>
      <c r="AX172" s="239"/>
      <c r="AY172" s="239"/>
      <c r="AZ172" s="239"/>
      <c r="BA172" s="239"/>
      <c r="BB172" s="239"/>
      <c r="BC172" s="239"/>
      <c r="BD172" s="239"/>
      <c r="BE172" s="239"/>
      <c r="BF172" s="239"/>
      <c r="BK172" s="554"/>
    </row>
    <row r="173" spans="1:63" s="240" customFormat="1" ht="24.6" customHeight="1">
      <c r="A173" s="241"/>
      <c r="B173" s="361"/>
      <c r="C173" s="239" t="s">
        <v>3394</v>
      </c>
      <c r="D173" s="239"/>
      <c r="E173" s="239" t="s">
        <v>3395</v>
      </c>
      <c r="F173" s="239" t="s">
        <v>3394</v>
      </c>
      <c r="G173" s="239"/>
      <c r="H173" s="550"/>
      <c r="I173" s="239" t="s">
        <v>3394</v>
      </c>
      <c r="J173" s="239"/>
      <c r="K173" s="239"/>
      <c r="L173" s="553">
        <v>182133</v>
      </c>
      <c r="M173" s="553">
        <v>1648</v>
      </c>
      <c r="N173" s="553">
        <v>3084</v>
      </c>
      <c r="O173" s="239" t="s">
        <v>3297</v>
      </c>
      <c r="P173" s="239">
        <v>400</v>
      </c>
      <c r="Q173" s="239"/>
      <c r="R173" s="239">
        <v>8</v>
      </c>
      <c r="S173" s="239"/>
      <c r="T173" s="239" t="s">
        <v>3323</v>
      </c>
      <c r="U173" s="553">
        <v>68</v>
      </c>
      <c r="V173" s="553">
        <v>105</v>
      </c>
      <c r="W173" s="552">
        <v>5000</v>
      </c>
      <c r="X173" s="552">
        <v>6000</v>
      </c>
      <c r="Y173" s="552"/>
      <c r="Z173" s="239"/>
      <c r="AA173" s="239">
        <v>2008</v>
      </c>
      <c r="AB173" s="239"/>
      <c r="AC173" s="239"/>
      <c r="AD173" s="239"/>
      <c r="AE173" s="239"/>
      <c r="AF173" s="239"/>
      <c r="AG173" s="239"/>
      <c r="AH173" s="989">
        <v>3433</v>
      </c>
      <c r="AI173" s="552"/>
      <c r="AJ173" s="239"/>
      <c r="AK173" s="239"/>
      <c r="AL173" s="239"/>
      <c r="AM173" s="239"/>
      <c r="AN173" s="239"/>
      <c r="AO173" s="239"/>
      <c r="AP173" s="239"/>
      <c r="AQ173" s="239"/>
      <c r="AR173" s="239"/>
      <c r="AS173" s="239"/>
      <c r="AT173" s="239"/>
      <c r="AU173" s="565"/>
      <c r="AV173" s="239"/>
      <c r="AW173" s="239"/>
      <c r="AX173" s="239"/>
      <c r="AY173" s="239"/>
      <c r="AZ173" s="239"/>
      <c r="BA173" s="239"/>
      <c r="BB173" s="239"/>
      <c r="BC173" s="239"/>
      <c r="BD173" s="239"/>
      <c r="BE173" s="239"/>
      <c r="BF173" s="239"/>
      <c r="BK173" s="554"/>
    </row>
    <row r="174" spans="1:63" s="240" customFormat="1" ht="24.6" customHeight="1">
      <c r="A174" s="241"/>
      <c r="B174" s="361"/>
      <c r="C174" s="239" t="s">
        <v>3396</v>
      </c>
      <c r="D174" s="239" t="s">
        <v>3397</v>
      </c>
      <c r="E174" s="239" t="s">
        <v>3398</v>
      </c>
      <c r="F174" s="239" t="s">
        <v>3396</v>
      </c>
      <c r="G174" s="239" t="s">
        <v>3399</v>
      </c>
      <c r="H174" s="550" t="s">
        <v>3400</v>
      </c>
      <c r="I174" s="239" t="s">
        <v>3401</v>
      </c>
      <c r="J174" s="239" t="s">
        <v>3402</v>
      </c>
      <c r="K174" s="239"/>
      <c r="L174" s="553">
        <v>111779</v>
      </c>
      <c r="M174" s="553">
        <v>5581</v>
      </c>
      <c r="N174" s="553">
        <v>5875</v>
      </c>
      <c r="O174" s="239" t="s">
        <v>3297</v>
      </c>
      <c r="P174" s="239">
        <v>400</v>
      </c>
      <c r="Q174" s="239">
        <v>1.2</v>
      </c>
      <c r="R174" s="239">
        <v>8</v>
      </c>
      <c r="S174" s="239">
        <v>3840</v>
      </c>
      <c r="T174" s="239" t="s">
        <v>3295</v>
      </c>
      <c r="U174" s="553">
        <v>70</v>
      </c>
      <c r="V174" s="553">
        <v>105</v>
      </c>
      <c r="W174" s="552">
        <v>7000</v>
      </c>
      <c r="X174" s="552">
        <v>12500</v>
      </c>
      <c r="Y174" s="552">
        <v>12500</v>
      </c>
      <c r="Z174" s="239" t="s">
        <v>3298</v>
      </c>
      <c r="AA174" s="239">
        <v>2001</v>
      </c>
      <c r="AB174" s="239">
        <v>2001</v>
      </c>
      <c r="AC174" s="239">
        <v>8702</v>
      </c>
      <c r="AD174" s="239">
        <v>3000</v>
      </c>
      <c r="AE174" s="239">
        <v>665</v>
      </c>
      <c r="AF174" s="239"/>
      <c r="AG174" s="239"/>
      <c r="AH174" s="989">
        <v>8702</v>
      </c>
      <c r="AI174" s="552">
        <f>SUM(AC174:AH174)</f>
        <v>21069</v>
      </c>
      <c r="AJ174" s="239"/>
      <c r="AK174" s="239"/>
      <c r="AL174" s="239">
        <v>1</v>
      </c>
      <c r="AM174" s="239">
        <v>218</v>
      </c>
      <c r="AN174" s="239">
        <v>4</v>
      </c>
      <c r="AO174" s="239" t="s">
        <v>3403</v>
      </c>
      <c r="AP174" s="239">
        <v>328</v>
      </c>
      <c r="AQ174" s="239"/>
      <c r="AR174" s="239" t="s">
        <v>3404</v>
      </c>
      <c r="AS174" s="239"/>
      <c r="AT174" s="239"/>
      <c r="AU174" s="565"/>
      <c r="AV174" s="239"/>
      <c r="AW174" s="239" t="s">
        <v>3405</v>
      </c>
      <c r="AX174" s="239"/>
      <c r="AY174" s="239"/>
      <c r="AZ174" s="239"/>
      <c r="BA174" s="239"/>
      <c r="BB174" s="239"/>
      <c r="BC174" s="239"/>
      <c r="BD174" s="239"/>
      <c r="BE174" s="239"/>
      <c r="BF174" s="239"/>
      <c r="BK174" s="554"/>
    </row>
    <row r="175" spans="1:63" s="240" customFormat="1" ht="24.6" customHeight="1">
      <c r="A175" s="241" t="s">
        <v>341</v>
      </c>
      <c r="B175" s="365"/>
      <c r="C175" s="239" t="s">
        <v>3406</v>
      </c>
      <c r="D175" s="239" t="s">
        <v>3397</v>
      </c>
      <c r="E175" s="239" t="s">
        <v>3407</v>
      </c>
      <c r="F175" s="239" t="s">
        <v>3406</v>
      </c>
      <c r="G175" s="239" t="s">
        <v>3399</v>
      </c>
      <c r="H175" s="550" t="s">
        <v>3400</v>
      </c>
      <c r="I175" s="239" t="s">
        <v>3408</v>
      </c>
      <c r="J175" s="239" t="s">
        <v>3402</v>
      </c>
      <c r="K175" s="239"/>
      <c r="L175" s="553">
        <v>149225</v>
      </c>
      <c r="M175" s="553">
        <v>5694</v>
      </c>
      <c r="N175" s="553">
        <v>6348</v>
      </c>
      <c r="O175" s="239" t="s">
        <v>3409</v>
      </c>
      <c r="P175" s="239">
        <v>400</v>
      </c>
      <c r="Q175" s="239">
        <v>1.2</v>
      </c>
      <c r="R175" s="239">
        <v>8</v>
      </c>
      <c r="S175" s="239">
        <v>3840</v>
      </c>
      <c r="T175" s="239" t="s">
        <v>3295</v>
      </c>
      <c r="U175" s="553">
        <v>70</v>
      </c>
      <c r="V175" s="553">
        <v>105</v>
      </c>
      <c r="W175" s="552">
        <v>7300</v>
      </c>
      <c r="X175" s="552">
        <v>13000</v>
      </c>
      <c r="Y175" s="552">
        <v>13000</v>
      </c>
      <c r="Z175" s="239" t="s">
        <v>3298</v>
      </c>
      <c r="AA175" s="239">
        <v>2005</v>
      </c>
      <c r="AB175" s="239">
        <v>2005</v>
      </c>
      <c r="AC175" s="239">
        <v>8702</v>
      </c>
      <c r="AD175" s="239">
        <v>3000</v>
      </c>
      <c r="AE175" s="239">
        <v>665</v>
      </c>
      <c r="AF175" s="239"/>
      <c r="AG175" s="239"/>
      <c r="AH175" s="989">
        <v>8702</v>
      </c>
      <c r="AI175" s="552">
        <v>16400</v>
      </c>
      <c r="AJ175" s="239"/>
      <c r="AK175" s="239"/>
      <c r="AL175" s="239">
        <v>1</v>
      </c>
      <c r="AM175" s="239">
        <v>218</v>
      </c>
      <c r="AN175" s="239">
        <v>4</v>
      </c>
      <c r="AO175" s="239" t="s">
        <v>3403</v>
      </c>
      <c r="AP175" s="239">
        <v>328</v>
      </c>
      <c r="AQ175" s="239"/>
      <c r="AR175" s="239" t="s">
        <v>3404</v>
      </c>
      <c r="AS175" s="239"/>
      <c r="AT175" s="239"/>
      <c r="AU175" s="565"/>
      <c r="AV175" s="239"/>
      <c r="AW175" s="239" t="s">
        <v>3405</v>
      </c>
      <c r="AX175" s="239"/>
      <c r="AY175" s="239"/>
      <c r="AZ175" s="239"/>
      <c r="BA175" s="239"/>
      <c r="BB175" s="239"/>
      <c r="BC175" s="239"/>
      <c r="BD175" s="239"/>
      <c r="BE175" s="239"/>
      <c r="BF175" s="239"/>
      <c r="BK175" s="554"/>
    </row>
    <row r="176" spans="1:63" s="240" customFormat="1" ht="24.6" customHeight="1">
      <c r="A176" s="241">
        <v>2</v>
      </c>
      <c r="B176" s="360" t="s">
        <v>3410</v>
      </c>
      <c r="C176" s="239" t="s">
        <v>3303</v>
      </c>
      <c r="D176" s="239"/>
      <c r="E176" s="740">
        <f>COUNTA(E177:E202)</f>
        <v>26</v>
      </c>
      <c r="F176" s="239"/>
      <c r="G176" s="239"/>
      <c r="H176" s="550"/>
      <c r="I176" s="239"/>
      <c r="J176" s="239"/>
      <c r="K176" s="239"/>
      <c r="L176" s="553">
        <f>SUM(L177:L202)</f>
        <v>1848462</v>
      </c>
      <c r="M176" s="553">
        <f>SUM(M177:M202)</f>
        <v>77662</v>
      </c>
      <c r="N176" s="553">
        <f>SUM(N177:N202)</f>
        <v>84209</v>
      </c>
      <c r="O176" s="239"/>
      <c r="P176" s="239"/>
      <c r="Q176" s="239"/>
      <c r="R176" s="239"/>
      <c r="S176" s="239"/>
      <c r="T176" s="239"/>
      <c r="U176" s="553"/>
      <c r="V176" s="553"/>
      <c r="W176" s="552"/>
      <c r="X176" s="552"/>
      <c r="Y176" s="239"/>
      <c r="Z176" s="239"/>
      <c r="AA176" s="239"/>
      <c r="AB176" s="239"/>
      <c r="AC176" s="239"/>
      <c r="AD176" s="239"/>
      <c r="AE176" s="239"/>
      <c r="AF176" s="239"/>
      <c r="AG176" s="239"/>
      <c r="AH176" s="552"/>
      <c r="AI176" s="239"/>
      <c r="AJ176" s="239"/>
      <c r="AK176" s="239"/>
      <c r="AL176" s="239"/>
      <c r="AM176" s="239"/>
      <c r="AN176" s="239"/>
      <c r="AO176" s="239"/>
      <c r="AP176" s="239"/>
      <c r="AQ176" s="239"/>
      <c r="AR176" s="239"/>
      <c r="AS176" s="239"/>
      <c r="AT176" s="565"/>
      <c r="AU176" s="239"/>
      <c r="AV176" s="239"/>
      <c r="AW176" s="239"/>
      <c r="AX176" s="239"/>
      <c r="AY176" s="239"/>
      <c r="AZ176" s="239"/>
      <c r="BA176" s="239"/>
      <c r="BB176" s="239"/>
      <c r="BC176" s="239"/>
      <c r="BD176" s="239"/>
      <c r="BE176" s="239"/>
      <c r="BK176" s="554"/>
    </row>
    <row r="177" spans="1:63" s="240" customFormat="1" ht="24.6" customHeight="1">
      <c r="A177" s="241">
        <v>3</v>
      </c>
      <c r="B177" s="361"/>
      <c r="C177" s="239" t="s">
        <v>3123</v>
      </c>
      <c r="D177" s="239" t="s">
        <v>3131</v>
      </c>
      <c r="E177" s="239" t="s">
        <v>12473</v>
      </c>
      <c r="F177" s="239" t="s">
        <v>3123</v>
      </c>
      <c r="G177" s="239" t="s">
        <v>12474</v>
      </c>
      <c r="H177" s="550" t="s">
        <v>12475</v>
      </c>
      <c r="I177" s="239" t="s">
        <v>3154</v>
      </c>
      <c r="J177" s="239">
        <v>3</v>
      </c>
      <c r="K177" s="239" t="s">
        <v>12476</v>
      </c>
      <c r="L177" s="553">
        <v>67583</v>
      </c>
      <c r="M177" s="553">
        <v>4905</v>
      </c>
      <c r="N177" s="553">
        <v>6126</v>
      </c>
      <c r="O177" s="239" t="s">
        <v>201</v>
      </c>
      <c r="P177" s="239">
        <v>400</v>
      </c>
      <c r="Q177" s="239">
        <v>1.25</v>
      </c>
      <c r="R177" s="239">
        <v>8</v>
      </c>
      <c r="S177" s="239">
        <v>4160</v>
      </c>
      <c r="T177" s="239" t="s">
        <v>202</v>
      </c>
      <c r="U177" s="553">
        <v>69</v>
      </c>
      <c r="V177" s="553">
        <v>101</v>
      </c>
      <c r="W177" s="552">
        <v>10000</v>
      </c>
      <c r="X177" s="552">
        <v>11000</v>
      </c>
      <c r="Y177" s="552">
        <v>11000</v>
      </c>
      <c r="Z177" s="239" t="s">
        <v>586</v>
      </c>
      <c r="AA177" s="239">
        <v>1987</v>
      </c>
      <c r="AB177" s="239">
        <v>1107</v>
      </c>
      <c r="AC177" s="239">
        <v>420</v>
      </c>
      <c r="AD177" s="239">
        <v>1000</v>
      </c>
      <c r="AE177" s="239">
        <v>0</v>
      </c>
      <c r="AF177" s="239">
        <v>161</v>
      </c>
      <c r="AG177" s="239" t="s">
        <v>3157</v>
      </c>
      <c r="AH177" s="552">
        <v>2688</v>
      </c>
      <c r="AI177" s="552">
        <v>1581</v>
      </c>
      <c r="AJ177" s="239">
        <v>1990</v>
      </c>
      <c r="AK177" s="239" t="s">
        <v>499</v>
      </c>
      <c r="AL177" s="239">
        <v>0</v>
      </c>
      <c r="AM177" s="239">
        <v>0</v>
      </c>
      <c r="AN177" s="239">
        <v>0</v>
      </c>
      <c r="AO177" s="239">
        <v>0</v>
      </c>
      <c r="AP177" s="239">
        <v>0</v>
      </c>
      <c r="AQ177" s="239">
        <v>0</v>
      </c>
      <c r="AR177" s="239" t="s">
        <v>12477</v>
      </c>
      <c r="AS177" s="239">
        <v>1</v>
      </c>
      <c r="AT177" s="239">
        <v>293.76</v>
      </c>
      <c r="AU177" s="239" t="s">
        <v>12478</v>
      </c>
      <c r="AV177" s="239" t="s">
        <v>7195</v>
      </c>
      <c r="AW177" s="239"/>
      <c r="AX177" s="239"/>
      <c r="AY177" s="239"/>
      <c r="AZ177" s="239"/>
      <c r="BA177" s="239"/>
      <c r="BB177" s="239"/>
      <c r="BC177" s="239"/>
      <c r="BD177" s="239"/>
      <c r="BE177" s="239"/>
      <c r="BF177" s="239"/>
      <c r="BK177" s="554"/>
    </row>
    <row r="178" spans="1:63" s="240" customFormat="1" ht="24.6" customHeight="1">
      <c r="A178" s="241"/>
      <c r="B178" s="361"/>
      <c r="C178" s="239" t="s">
        <v>2612</v>
      </c>
      <c r="D178" s="239" t="s">
        <v>3124</v>
      </c>
      <c r="E178" s="239" t="s">
        <v>12479</v>
      </c>
      <c r="F178" s="239" t="s">
        <v>2612</v>
      </c>
      <c r="G178" s="239" t="s">
        <v>3149</v>
      </c>
      <c r="H178" s="550"/>
      <c r="I178" s="239" t="s">
        <v>2612</v>
      </c>
      <c r="J178" s="239">
        <v>15</v>
      </c>
      <c r="K178" s="239"/>
      <c r="L178" s="553">
        <v>30480</v>
      </c>
      <c r="M178" s="553">
        <v>14811</v>
      </c>
      <c r="N178" s="553">
        <v>3461</v>
      </c>
      <c r="O178" s="239" t="s">
        <v>201</v>
      </c>
      <c r="P178" s="239">
        <v>400</v>
      </c>
      <c r="Q178" s="239">
        <v>1.2</v>
      </c>
      <c r="R178" s="239">
        <v>8</v>
      </c>
      <c r="S178" s="239"/>
      <c r="T178" s="239" t="s">
        <v>382</v>
      </c>
      <c r="U178" s="553">
        <v>70</v>
      </c>
      <c r="V178" s="553">
        <v>105</v>
      </c>
      <c r="W178" s="552">
        <v>15613</v>
      </c>
      <c r="X178" s="552">
        <v>20695</v>
      </c>
      <c r="Y178" s="552">
        <v>20000</v>
      </c>
      <c r="Z178" s="239" t="s">
        <v>586</v>
      </c>
      <c r="AA178" s="239">
        <v>1990</v>
      </c>
      <c r="AB178" s="239">
        <v>5090</v>
      </c>
      <c r="AC178" s="239"/>
      <c r="AD178" s="239">
        <v>600</v>
      </c>
      <c r="AE178" s="239"/>
      <c r="AF178" s="239"/>
      <c r="AG178" s="239"/>
      <c r="AH178" s="552">
        <v>5690</v>
      </c>
      <c r="AI178" s="552">
        <v>600</v>
      </c>
      <c r="AJ178" s="239"/>
      <c r="AK178" s="239"/>
      <c r="AL178" s="239">
        <v>1</v>
      </c>
      <c r="AM178" s="239"/>
      <c r="AN178" s="239"/>
      <c r="AO178" s="239"/>
      <c r="AP178" s="239"/>
      <c r="AQ178" s="239"/>
      <c r="AR178" s="239"/>
      <c r="AS178" s="239"/>
      <c r="AT178" s="239"/>
      <c r="AU178" s="565"/>
      <c r="AV178" s="239"/>
      <c r="AW178" s="239"/>
      <c r="AX178" s="239"/>
      <c r="AY178" s="239"/>
      <c r="AZ178" s="239"/>
      <c r="BA178" s="239"/>
      <c r="BB178" s="239"/>
      <c r="BC178" s="239"/>
      <c r="BD178" s="239"/>
      <c r="BE178" s="239"/>
      <c r="BF178" s="239"/>
      <c r="BK178" s="554"/>
    </row>
    <row r="179" spans="1:63" s="240" customFormat="1" ht="24.6" customHeight="1">
      <c r="A179" s="241">
        <v>4</v>
      </c>
      <c r="B179" s="361"/>
      <c r="C179" s="239" t="s">
        <v>2612</v>
      </c>
      <c r="D179" s="239" t="s">
        <v>12480</v>
      </c>
      <c r="E179" s="239" t="s">
        <v>12481</v>
      </c>
      <c r="F179" s="239" t="s">
        <v>2612</v>
      </c>
      <c r="G179" s="239" t="s">
        <v>3149</v>
      </c>
      <c r="H179" s="239"/>
      <c r="I179" s="239" t="s">
        <v>2612</v>
      </c>
      <c r="J179" s="239">
        <v>6</v>
      </c>
      <c r="K179" s="239"/>
      <c r="L179" s="553">
        <v>20958</v>
      </c>
      <c r="M179" s="553">
        <v>9976</v>
      </c>
      <c r="N179" s="553">
        <v>9976</v>
      </c>
      <c r="O179" s="239" t="s">
        <v>201</v>
      </c>
      <c r="P179" s="239">
        <v>400</v>
      </c>
      <c r="Q179" s="239">
        <v>1.2</v>
      </c>
      <c r="R179" s="239">
        <v>8</v>
      </c>
      <c r="S179" s="239"/>
      <c r="T179" s="239" t="s">
        <v>202</v>
      </c>
      <c r="U179" s="553">
        <v>68</v>
      </c>
      <c r="V179" s="553">
        <v>105</v>
      </c>
      <c r="W179" s="552">
        <v>17750</v>
      </c>
      <c r="X179" s="552">
        <v>20000</v>
      </c>
      <c r="Y179" s="552">
        <v>20000</v>
      </c>
      <c r="Z179" s="239" t="s">
        <v>586</v>
      </c>
      <c r="AA179" s="239">
        <v>1997</v>
      </c>
      <c r="AB179" s="239">
        <v>17823</v>
      </c>
      <c r="AC179" s="239"/>
      <c r="AD179" s="239">
        <v>400</v>
      </c>
      <c r="AE179" s="239"/>
      <c r="AF179" s="239"/>
      <c r="AG179" s="239"/>
      <c r="AH179" s="552">
        <v>15334</v>
      </c>
      <c r="AI179" s="552">
        <v>400</v>
      </c>
      <c r="AJ179" s="239"/>
      <c r="AK179" s="239"/>
      <c r="AL179" s="239">
        <v>1</v>
      </c>
      <c r="AM179" s="239"/>
      <c r="AN179" s="239"/>
      <c r="AO179" s="239"/>
      <c r="AP179" s="239"/>
      <c r="AQ179" s="239"/>
      <c r="AR179" s="239"/>
      <c r="AS179" s="239"/>
      <c r="AT179" s="239"/>
      <c r="AU179" s="239"/>
      <c r="AV179" s="239"/>
      <c r="AW179" s="239"/>
      <c r="AX179" s="239"/>
      <c r="AY179" s="239"/>
      <c r="AZ179" s="239"/>
      <c r="BA179" s="239"/>
      <c r="BB179" s="239"/>
      <c r="BC179" s="239"/>
      <c r="BD179" s="239"/>
      <c r="BE179" s="239"/>
      <c r="BF179" s="239"/>
      <c r="BK179" s="239"/>
    </row>
    <row r="180" spans="1:63" s="240" customFormat="1" ht="24.6" customHeight="1">
      <c r="A180" s="241" t="s">
        <v>204</v>
      </c>
      <c r="B180" s="361"/>
      <c r="C180" s="239" t="s">
        <v>2612</v>
      </c>
      <c r="D180" s="239" t="s">
        <v>12480</v>
      </c>
      <c r="E180" s="239" t="s">
        <v>12482</v>
      </c>
      <c r="F180" s="239" t="s">
        <v>2612</v>
      </c>
      <c r="G180" s="239" t="s">
        <v>3149</v>
      </c>
      <c r="H180" s="239"/>
      <c r="I180" s="239" t="s">
        <v>2612</v>
      </c>
      <c r="J180" s="239">
        <v>6</v>
      </c>
      <c r="K180" s="239"/>
      <c r="L180" s="553">
        <v>19500</v>
      </c>
      <c r="M180" s="553">
        <v>0</v>
      </c>
      <c r="N180" s="553">
        <v>0</v>
      </c>
      <c r="O180" s="239" t="s">
        <v>201</v>
      </c>
      <c r="P180" s="239">
        <v>400</v>
      </c>
      <c r="Q180" s="239">
        <v>1.2</v>
      </c>
      <c r="R180" s="239">
        <v>4</v>
      </c>
      <c r="S180" s="239"/>
      <c r="T180" s="239" t="s">
        <v>202</v>
      </c>
      <c r="U180" s="553">
        <v>68</v>
      </c>
      <c r="V180" s="553">
        <v>105</v>
      </c>
      <c r="W180" s="552">
        <v>0</v>
      </c>
      <c r="X180" s="552">
        <v>200</v>
      </c>
      <c r="Y180" s="552">
        <v>20000</v>
      </c>
      <c r="Z180" s="239" t="s">
        <v>586</v>
      </c>
      <c r="AA180" s="239">
        <v>2008</v>
      </c>
      <c r="AB180" s="239">
        <v>17823</v>
      </c>
      <c r="AC180" s="239"/>
      <c r="AD180" s="239">
        <v>400</v>
      </c>
      <c r="AE180" s="239"/>
      <c r="AF180" s="239"/>
      <c r="AG180" s="239"/>
      <c r="AH180" s="552">
        <v>1196</v>
      </c>
      <c r="AI180" s="552"/>
      <c r="AJ180" s="239"/>
      <c r="AK180" s="239"/>
      <c r="AL180" s="239"/>
      <c r="AM180" s="239"/>
      <c r="AN180" s="239"/>
      <c r="AO180" s="239"/>
      <c r="AP180" s="239"/>
      <c r="AQ180" s="239"/>
      <c r="AR180" s="239"/>
      <c r="AS180" s="239"/>
      <c r="AT180" s="239"/>
      <c r="AU180" s="239"/>
      <c r="AV180" s="239"/>
      <c r="AW180" s="239"/>
      <c r="AX180" s="239"/>
      <c r="AY180" s="239"/>
      <c r="AZ180" s="239"/>
      <c r="BA180" s="239"/>
      <c r="BB180" s="239"/>
      <c r="BC180" s="239"/>
      <c r="BD180" s="239"/>
      <c r="BE180" s="239"/>
      <c r="BF180" s="239"/>
      <c r="BK180" s="554"/>
    </row>
    <row r="181" spans="1:63" s="240" customFormat="1" ht="24.6" customHeight="1">
      <c r="A181" s="241">
        <v>6</v>
      </c>
      <c r="B181" s="361"/>
      <c r="C181" s="239" t="s">
        <v>12483</v>
      </c>
      <c r="D181" s="239" t="s">
        <v>12484</v>
      </c>
      <c r="E181" s="239" t="s">
        <v>12485</v>
      </c>
      <c r="F181" s="239" t="s">
        <v>12483</v>
      </c>
      <c r="G181" s="239" t="s">
        <v>12486</v>
      </c>
      <c r="H181" s="550"/>
      <c r="I181" s="239" t="s">
        <v>2496</v>
      </c>
      <c r="J181" s="1254">
        <v>5.5555555555555552E-2</v>
      </c>
      <c r="K181" s="239" t="s">
        <v>12487</v>
      </c>
      <c r="L181" s="553">
        <v>17009</v>
      </c>
      <c r="M181" s="553">
        <v>2916</v>
      </c>
      <c r="N181" s="553">
        <v>5659</v>
      </c>
      <c r="O181" s="239" t="s">
        <v>201</v>
      </c>
      <c r="P181" s="239">
        <v>400</v>
      </c>
      <c r="Q181" s="239">
        <v>1.2</v>
      </c>
      <c r="R181" s="239">
        <v>8</v>
      </c>
      <c r="S181" s="239">
        <v>4500</v>
      </c>
      <c r="T181" s="239" t="s">
        <v>202</v>
      </c>
      <c r="U181" s="553">
        <v>70</v>
      </c>
      <c r="V181" s="553">
        <v>105</v>
      </c>
      <c r="W181" s="552">
        <v>12703</v>
      </c>
      <c r="X181" s="552">
        <v>22000</v>
      </c>
      <c r="Y181" s="552">
        <v>22000</v>
      </c>
      <c r="Z181" s="239" t="s">
        <v>586</v>
      </c>
      <c r="AA181" s="239">
        <v>1987</v>
      </c>
      <c r="AB181" s="239">
        <v>3348</v>
      </c>
      <c r="AC181" s="239">
        <v>200</v>
      </c>
      <c r="AD181" s="239">
        <v>1650</v>
      </c>
      <c r="AE181" s="239"/>
      <c r="AF181" s="239"/>
      <c r="AG181" s="239"/>
      <c r="AH181" s="552">
        <v>5198</v>
      </c>
      <c r="AI181" s="552">
        <v>1850</v>
      </c>
      <c r="AJ181" s="239"/>
      <c r="AK181" s="239"/>
      <c r="AL181" s="239">
        <v>1</v>
      </c>
      <c r="AM181" s="239">
        <v>198</v>
      </c>
      <c r="AN181" s="239"/>
      <c r="AO181" s="239"/>
      <c r="AP181" s="239"/>
      <c r="AQ181" s="239"/>
      <c r="AR181" s="239"/>
      <c r="AS181" s="239"/>
      <c r="AT181" s="239"/>
      <c r="AU181" s="239"/>
      <c r="AV181" s="239"/>
      <c r="AW181" s="239"/>
      <c r="AX181" s="239"/>
      <c r="AY181" s="239"/>
      <c r="AZ181" s="239"/>
      <c r="BA181" s="239"/>
      <c r="BB181" s="239"/>
      <c r="BC181" s="239"/>
      <c r="BD181" s="239"/>
      <c r="BE181" s="239"/>
      <c r="BF181" s="239"/>
      <c r="BK181" s="554"/>
    </row>
    <row r="182" spans="1:63" s="240" customFormat="1" ht="24.6" customHeight="1">
      <c r="A182" s="241"/>
      <c r="B182" s="361"/>
      <c r="C182" s="239" t="s">
        <v>12488</v>
      </c>
      <c r="D182" s="239"/>
      <c r="E182" s="239" t="s">
        <v>12489</v>
      </c>
      <c r="F182" s="239" t="s">
        <v>12488</v>
      </c>
      <c r="G182" s="239"/>
      <c r="H182" s="550"/>
      <c r="I182" s="239" t="s">
        <v>12488</v>
      </c>
      <c r="J182" s="239"/>
      <c r="K182" s="239"/>
      <c r="L182" s="553">
        <v>179425</v>
      </c>
      <c r="M182" s="553">
        <v>4361</v>
      </c>
      <c r="N182" s="553">
        <v>8277</v>
      </c>
      <c r="O182" s="239" t="s">
        <v>201</v>
      </c>
      <c r="P182" s="239">
        <v>400</v>
      </c>
      <c r="Q182" s="239"/>
      <c r="R182" s="239">
        <v>8</v>
      </c>
      <c r="S182" s="239"/>
      <c r="T182" s="239" t="s">
        <v>202</v>
      </c>
      <c r="U182" s="553">
        <v>68</v>
      </c>
      <c r="V182" s="553">
        <v>105</v>
      </c>
      <c r="W182" s="552">
        <v>7110</v>
      </c>
      <c r="X182" s="552">
        <v>10000</v>
      </c>
      <c r="Y182" s="552"/>
      <c r="Z182" s="239"/>
      <c r="AA182" s="239">
        <v>2011</v>
      </c>
      <c r="AB182" s="239"/>
      <c r="AC182" s="239"/>
      <c r="AD182" s="239"/>
      <c r="AE182" s="239"/>
      <c r="AF182" s="239"/>
      <c r="AG182" s="239"/>
      <c r="AH182" s="552">
        <v>37900</v>
      </c>
      <c r="AI182" s="552"/>
      <c r="AJ182" s="239"/>
      <c r="AK182" s="239"/>
      <c r="AL182" s="239"/>
      <c r="AM182" s="239"/>
      <c r="AN182" s="239"/>
      <c r="AO182" s="239"/>
      <c r="AP182" s="239"/>
      <c r="AQ182" s="239"/>
      <c r="AR182" s="239"/>
      <c r="AS182" s="239"/>
      <c r="AT182" s="239"/>
      <c r="AU182" s="565"/>
      <c r="AV182" s="239"/>
      <c r="AW182" s="239"/>
      <c r="AX182" s="239"/>
      <c r="AY182" s="239"/>
      <c r="AZ182" s="239"/>
      <c r="BA182" s="239"/>
      <c r="BB182" s="239"/>
      <c r="BC182" s="239"/>
      <c r="BD182" s="239"/>
      <c r="BE182" s="239"/>
      <c r="BF182" s="239"/>
      <c r="BK182" s="554"/>
    </row>
    <row r="183" spans="1:63" s="240" customFormat="1" ht="24.6" customHeight="1">
      <c r="A183" s="241"/>
      <c r="B183" s="361"/>
      <c r="C183" s="239" t="s">
        <v>12488</v>
      </c>
      <c r="D183" s="239"/>
      <c r="E183" s="239" t="s">
        <v>12490</v>
      </c>
      <c r="F183" s="239" t="s">
        <v>12488</v>
      </c>
      <c r="G183" s="239"/>
      <c r="H183" s="550"/>
      <c r="I183" s="239" t="s">
        <v>12488</v>
      </c>
      <c r="J183" s="239"/>
      <c r="K183" s="239"/>
      <c r="L183" s="553">
        <v>41876</v>
      </c>
      <c r="M183" s="553">
        <v>208</v>
      </c>
      <c r="N183" s="553">
        <v>196</v>
      </c>
      <c r="O183" s="239" t="s">
        <v>201</v>
      </c>
      <c r="P183" s="239">
        <v>400</v>
      </c>
      <c r="Q183" s="239"/>
      <c r="R183" s="239">
        <v>5</v>
      </c>
      <c r="S183" s="239"/>
      <c r="T183" s="239" t="s">
        <v>382</v>
      </c>
      <c r="U183" s="553">
        <v>68</v>
      </c>
      <c r="V183" s="553">
        <v>105</v>
      </c>
      <c r="W183" s="552">
        <v>200</v>
      </c>
      <c r="X183" s="552">
        <v>200</v>
      </c>
      <c r="Y183" s="552"/>
      <c r="Z183" s="239"/>
      <c r="AA183" s="239">
        <v>2014</v>
      </c>
      <c r="AB183" s="239"/>
      <c r="AC183" s="239"/>
      <c r="AD183" s="239"/>
      <c r="AE183" s="239"/>
      <c r="AF183" s="239"/>
      <c r="AG183" s="239"/>
      <c r="AH183" s="552">
        <v>2650</v>
      </c>
      <c r="AI183" s="552"/>
      <c r="AJ183" s="239"/>
      <c r="AK183" s="239"/>
      <c r="AL183" s="239"/>
      <c r="AM183" s="239"/>
      <c r="AN183" s="239"/>
      <c r="AO183" s="239"/>
      <c r="AP183" s="239"/>
      <c r="AQ183" s="239"/>
      <c r="AR183" s="239"/>
      <c r="AS183" s="239"/>
      <c r="AT183" s="239"/>
      <c r="AU183" s="565"/>
      <c r="AV183" s="239"/>
      <c r="AW183" s="239"/>
      <c r="AX183" s="239"/>
      <c r="AY183" s="239"/>
      <c r="AZ183" s="239"/>
      <c r="BA183" s="239"/>
      <c r="BB183" s="239"/>
      <c r="BC183" s="239"/>
      <c r="BD183" s="239"/>
      <c r="BE183" s="239"/>
      <c r="BF183" s="239"/>
      <c r="BK183" s="554"/>
    </row>
    <row r="184" spans="1:63" s="240" customFormat="1" ht="24.6" customHeight="1">
      <c r="A184" s="241">
        <v>7</v>
      </c>
      <c r="B184" s="361"/>
      <c r="C184" s="239" t="s">
        <v>12491</v>
      </c>
      <c r="D184" s="239" t="s">
        <v>12492</v>
      </c>
      <c r="E184" s="239" t="s">
        <v>12493</v>
      </c>
      <c r="F184" s="239" t="s">
        <v>12491</v>
      </c>
      <c r="G184" s="239" t="s">
        <v>12494</v>
      </c>
      <c r="H184" s="550"/>
      <c r="I184" s="239" t="s">
        <v>12491</v>
      </c>
      <c r="J184" s="239" t="s">
        <v>11905</v>
      </c>
      <c r="K184" s="239"/>
      <c r="L184" s="553">
        <v>48000</v>
      </c>
      <c r="M184" s="553">
        <v>995</v>
      </c>
      <c r="N184" s="553">
        <v>2230</v>
      </c>
      <c r="O184" s="239" t="s">
        <v>201</v>
      </c>
      <c r="P184" s="239">
        <v>400</v>
      </c>
      <c r="Q184" s="239">
        <v>1.2</v>
      </c>
      <c r="R184" s="239">
        <v>8</v>
      </c>
      <c r="S184" s="239">
        <v>3840</v>
      </c>
      <c r="T184" s="239" t="s">
        <v>202</v>
      </c>
      <c r="U184" s="553">
        <v>68</v>
      </c>
      <c r="V184" s="553">
        <v>105</v>
      </c>
      <c r="W184" s="552">
        <v>8020</v>
      </c>
      <c r="X184" s="552">
        <v>11000</v>
      </c>
      <c r="Y184" s="552">
        <v>11000</v>
      </c>
      <c r="Z184" s="239" t="s">
        <v>586</v>
      </c>
      <c r="AA184" s="239">
        <v>2003</v>
      </c>
      <c r="AB184" s="239">
        <v>3315</v>
      </c>
      <c r="AC184" s="239">
        <v>400</v>
      </c>
      <c r="AD184" s="239">
        <v>2426</v>
      </c>
      <c r="AE184" s="239">
        <v>176</v>
      </c>
      <c r="AF184" s="239"/>
      <c r="AG184" s="239"/>
      <c r="AH184" s="552">
        <v>6317</v>
      </c>
      <c r="AI184" s="552">
        <v>3002</v>
      </c>
      <c r="AJ184" s="239"/>
      <c r="AK184" s="239"/>
      <c r="AL184" s="239">
        <v>1</v>
      </c>
      <c r="AM184" s="239"/>
      <c r="AN184" s="239"/>
      <c r="AO184" s="239"/>
      <c r="AP184" s="239"/>
      <c r="AQ184" s="239"/>
      <c r="AR184" s="239"/>
      <c r="AS184" s="239"/>
      <c r="AT184" s="239"/>
      <c r="AU184" s="565"/>
      <c r="AV184" s="239"/>
      <c r="AW184" s="239"/>
      <c r="AX184" s="239"/>
      <c r="AY184" s="239"/>
      <c r="AZ184" s="239"/>
      <c r="BA184" s="239"/>
      <c r="BB184" s="239"/>
      <c r="BC184" s="239"/>
      <c r="BD184" s="239"/>
      <c r="BE184" s="239"/>
      <c r="BF184" s="239"/>
      <c r="BK184" s="554"/>
    </row>
    <row r="185" spans="1:63" s="240" customFormat="1" ht="24.6" customHeight="1">
      <c r="A185" s="241"/>
      <c r="B185" s="361"/>
      <c r="C185" s="239" t="s">
        <v>12495</v>
      </c>
      <c r="D185" s="239" t="s">
        <v>12496</v>
      </c>
      <c r="E185" s="239" t="s">
        <v>12497</v>
      </c>
      <c r="F185" s="239" t="s">
        <v>12495</v>
      </c>
      <c r="G185" s="239" t="s">
        <v>12498</v>
      </c>
      <c r="H185" s="550"/>
      <c r="I185" s="239" t="s">
        <v>12495</v>
      </c>
      <c r="J185" s="239">
        <v>1</v>
      </c>
      <c r="K185" s="239" t="s">
        <v>12499</v>
      </c>
      <c r="L185" s="553">
        <v>44250</v>
      </c>
      <c r="M185" s="553">
        <v>293</v>
      </c>
      <c r="N185" s="553">
        <v>595</v>
      </c>
      <c r="O185" s="239" t="s">
        <v>201</v>
      </c>
      <c r="P185" s="239">
        <v>400</v>
      </c>
      <c r="Q185" s="239">
        <v>1.2</v>
      </c>
      <c r="R185" s="239">
        <v>8</v>
      </c>
      <c r="S185" s="239"/>
      <c r="T185" s="239" t="s">
        <v>202</v>
      </c>
      <c r="U185" s="553">
        <v>85</v>
      </c>
      <c r="V185" s="553">
        <v>105</v>
      </c>
      <c r="W185" s="552">
        <v>2500</v>
      </c>
      <c r="X185" s="552">
        <v>4000</v>
      </c>
      <c r="Y185" s="552">
        <v>4000</v>
      </c>
      <c r="Z185" s="239" t="s">
        <v>586</v>
      </c>
      <c r="AA185" s="239">
        <v>2000</v>
      </c>
      <c r="AB185" s="239">
        <v>1100</v>
      </c>
      <c r="AC185" s="239"/>
      <c r="AD185" s="239">
        <v>665</v>
      </c>
      <c r="AE185" s="239"/>
      <c r="AF185" s="239"/>
      <c r="AG185" s="239"/>
      <c r="AH185" s="552">
        <v>1765</v>
      </c>
      <c r="AI185" s="552">
        <v>665</v>
      </c>
      <c r="AJ185" s="239"/>
      <c r="AK185" s="239"/>
      <c r="AL185" s="239"/>
      <c r="AM185" s="239"/>
      <c r="AN185" s="239"/>
      <c r="AO185" s="239"/>
      <c r="AP185" s="239"/>
      <c r="AQ185" s="239"/>
      <c r="AR185" s="239" t="s">
        <v>956</v>
      </c>
      <c r="AS185" s="239">
        <v>3</v>
      </c>
      <c r="AT185" s="239">
        <v>2000</v>
      </c>
      <c r="AU185" s="565" t="s">
        <v>12500</v>
      </c>
      <c r="AV185" s="239" t="s">
        <v>12501</v>
      </c>
      <c r="AW185" s="239"/>
      <c r="AX185" s="239"/>
      <c r="AY185" s="239"/>
      <c r="AZ185" s="239"/>
      <c r="BA185" s="239"/>
      <c r="BB185" s="239"/>
      <c r="BC185" s="239"/>
      <c r="BD185" s="239"/>
      <c r="BE185" s="239"/>
      <c r="BF185" s="239"/>
      <c r="BK185" s="554"/>
    </row>
    <row r="186" spans="1:63" s="240" customFormat="1" ht="24.6" customHeight="1">
      <c r="A186" s="241">
        <v>8</v>
      </c>
      <c r="B186" s="361"/>
      <c r="C186" s="239" t="s">
        <v>12502</v>
      </c>
      <c r="D186" s="239"/>
      <c r="E186" s="239" t="s">
        <v>12503</v>
      </c>
      <c r="F186" s="239" t="s">
        <v>12502</v>
      </c>
      <c r="G186" s="239"/>
      <c r="H186" s="550"/>
      <c r="I186" s="239" t="s">
        <v>12502</v>
      </c>
      <c r="J186" s="239"/>
      <c r="K186" s="239"/>
      <c r="L186" s="553">
        <v>162572</v>
      </c>
      <c r="M186" s="553">
        <v>2823</v>
      </c>
      <c r="N186" s="553">
        <v>2823</v>
      </c>
      <c r="O186" s="239" t="s">
        <v>201</v>
      </c>
      <c r="P186" s="239">
        <v>400</v>
      </c>
      <c r="Q186" s="239"/>
      <c r="R186" s="239">
        <v>8</v>
      </c>
      <c r="S186" s="239"/>
      <c r="T186" s="239" t="s">
        <v>382</v>
      </c>
      <c r="U186" s="553">
        <v>68</v>
      </c>
      <c r="V186" s="553">
        <v>105</v>
      </c>
      <c r="W186" s="552">
        <v>1179</v>
      </c>
      <c r="X186" s="552">
        <v>5000</v>
      </c>
      <c r="Y186" s="552"/>
      <c r="Z186" s="239"/>
      <c r="AA186" s="239">
        <v>2008</v>
      </c>
      <c r="AB186" s="239"/>
      <c r="AC186" s="239"/>
      <c r="AD186" s="239"/>
      <c r="AE186" s="239"/>
      <c r="AF186" s="239"/>
      <c r="AG186" s="239"/>
      <c r="AH186" s="552">
        <v>27900</v>
      </c>
      <c r="AI186" s="552"/>
      <c r="AJ186" s="239"/>
      <c r="AK186" s="239"/>
      <c r="AL186" s="239"/>
      <c r="AM186" s="239"/>
      <c r="AN186" s="239"/>
      <c r="AO186" s="239"/>
      <c r="AP186" s="239"/>
      <c r="AQ186" s="239"/>
      <c r="AR186" s="239"/>
      <c r="AS186" s="239"/>
      <c r="AT186" s="239"/>
      <c r="AU186" s="565"/>
      <c r="AV186" s="239"/>
      <c r="AW186" s="239"/>
      <c r="AX186" s="239"/>
      <c r="AY186" s="239"/>
      <c r="AZ186" s="239"/>
      <c r="BA186" s="239"/>
      <c r="BB186" s="239"/>
      <c r="BC186" s="239"/>
      <c r="BD186" s="239"/>
      <c r="BE186" s="239"/>
      <c r="BF186" s="239"/>
      <c r="BK186" s="239"/>
    </row>
    <row r="187" spans="1:63" s="240" customFormat="1" ht="24.6" customHeight="1">
      <c r="A187" s="241">
        <v>9</v>
      </c>
      <c r="B187" s="361"/>
      <c r="C187" s="239" t="s">
        <v>12504</v>
      </c>
      <c r="D187" s="239" t="s">
        <v>12505</v>
      </c>
      <c r="E187" s="239" t="s">
        <v>12506</v>
      </c>
      <c r="F187" s="239" t="s">
        <v>12504</v>
      </c>
      <c r="G187" s="239" t="s">
        <v>12507</v>
      </c>
      <c r="H187" s="550"/>
      <c r="I187" s="239" t="s">
        <v>12504</v>
      </c>
      <c r="J187" s="239">
        <v>3</v>
      </c>
      <c r="K187" s="239" t="s">
        <v>12508</v>
      </c>
      <c r="L187" s="553">
        <v>70000</v>
      </c>
      <c r="M187" s="553">
        <v>3687</v>
      </c>
      <c r="N187" s="553">
        <v>5067</v>
      </c>
      <c r="O187" s="239" t="s">
        <v>201</v>
      </c>
      <c r="P187" s="239">
        <v>400</v>
      </c>
      <c r="Q187" s="239">
        <v>1.2</v>
      </c>
      <c r="R187" s="239">
        <v>8</v>
      </c>
      <c r="S187" s="239"/>
      <c r="T187" s="239" t="s">
        <v>202</v>
      </c>
      <c r="U187" s="553">
        <v>75</v>
      </c>
      <c r="V187" s="553">
        <v>105</v>
      </c>
      <c r="W187" s="552">
        <v>7000</v>
      </c>
      <c r="X187" s="552">
        <v>7500</v>
      </c>
      <c r="Y187" s="552">
        <v>7500</v>
      </c>
      <c r="Z187" s="239" t="s">
        <v>233</v>
      </c>
      <c r="AA187" s="239">
        <v>2001</v>
      </c>
      <c r="AB187" s="239">
        <v>11606</v>
      </c>
      <c r="AC187" s="239">
        <v>400</v>
      </c>
      <c r="AD187" s="239">
        <v>387</v>
      </c>
      <c r="AE187" s="239"/>
      <c r="AF187" s="239"/>
      <c r="AG187" s="239"/>
      <c r="AH187" s="552">
        <v>12393</v>
      </c>
      <c r="AI187" s="552">
        <v>787</v>
      </c>
      <c r="AJ187" s="239"/>
      <c r="AK187" s="239"/>
      <c r="AL187" s="239"/>
      <c r="AM187" s="239"/>
      <c r="AN187" s="239"/>
      <c r="AO187" s="239"/>
      <c r="AP187" s="239"/>
      <c r="AQ187" s="239"/>
      <c r="AR187" s="239"/>
      <c r="AS187" s="239"/>
      <c r="AT187" s="239"/>
      <c r="AU187" s="565"/>
      <c r="AV187" s="239"/>
      <c r="AW187" s="239"/>
      <c r="AX187" s="239"/>
      <c r="AY187" s="239"/>
      <c r="AZ187" s="239"/>
      <c r="BA187" s="239"/>
      <c r="BB187" s="239"/>
      <c r="BC187" s="239"/>
      <c r="BD187" s="239"/>
      <c r="BE187" s="239"/>
      <c r="BF187" s="239"/>
      <c r="BK187" s="554"/>
    </row>
    <row r="188" spans="1:63" s="240" customFormat="1" ht="24.6" customHeight="1">
      <c r="A188" s="241">
        <v>10</v>
      </c>
      <c r="B188" s="361"/>
      <c r="C188" s="239" t="s">
        <v>12509</v>
      </c>
      <c r="D188" s="239" t="s">
        <v>12510</v>
      </c>
      <c r="E188" s="239" t="s">
        <v>12511</v>
      </c>
      <c r="F188" s="239" t="s">
        <v>12509</v>
      </c>
      <c r="G188" s="239" t="s">
        <v>12512</v>
      </c>
      <c r="H188" s="239"/>
      <c r="I188" s="239" t="s">
        <v>12509</v>
      </c>
      <c r="J188" s="239">
        <v>1</v>
      </c>
      <c r="K188" s="239" t="s">
        <v>12513</v>
      </c>
      <c r="L188" s="553">
        <v>62585</v>
      </c>
      <c r="M188" s="553">
        <v>3163</v>
      </c>
      <c r="N188" s="553">
        <v>3163</v>
      </c>
      <c r="O188" s="239" t="s">
        <v>201</v>
      </c>
      <c r="P188" s="239">
        <v>400</v>
      </c>
      <c r="Q188" s="239"/>
      <c r="R188" s="239">
        <v>8</v>
      </c>
      <c r="S188" s="239"/>
      <c r="T188" s="239" t="s">
        <v>202</v>
      </c>
      <c r="U188" s="553">
        <v>70</v>
      </c>
      <c r="V188" s="553">
        <v>110</v>
      </c>
      <c r="W188" s="552">
        <v>4046</v>
      </c>
      <c r="X188" s="552">
        <v>6000</v>
      </c>
      <c r="Y188" s="552">
        <v>6000</v>
      </c>
      <c r="Z188" s="239" t="s">
        <v>233</v>
      </c>
      <c r="AA188" s="239">
        <v>1994</v>
      </c>
      <c r="AB188" s="239">
        <v>1909</v>
      </c>
      <c r="AC188" s="239"/>
      <c r="AD188" s="239">
        <v>480</v>
      </c>
      <c r="AE188" s="239"/>
      <c r="AF188" s="239"/>
      <c r="AG188" s="239"/>
      <c r="AH188" s="552">
        <v>2389</v>
      </c>
      <c r="AI188" s="552">
        <v>480</v>
      </c>
      <c r="AJ188" s="239"/>
      <c r="AK188" s="239"/>
      <c r="AL188" s="239"/>
      <c r="AM188" s="239"/>
      <c r="AN188" s="239"/>
      <c r="AO188" s="239"/>
      <c r="AP188" s="239"/>
      <c r="AQ188" s="239"/>
      <c r="AR188" s="239"/>
      <c r="AS188" s="239"/>
      <c r="AT188" s="239"/>
      <c r="AU188" s="239"/>
      <c r="AV188" s="239"/>
      <c r="AW188" s="239"/>
      <c r="AX188" s="239"/>
      <c r="AY188" s="239"/>
      <c r="AZ188" s="239"/>
      <c r="BA188" s="239"/>
      <c r="BB188" s="239"/>
      <c r="BC188" s="239"/>
      <c r="BD188" s="239"/>
      <c r="BE188" s="239"/>
      <c r="BF188" s="239"/>
      <c r="BK188" s="239"/>
    </row>
    <row r="189" spans="1:63" s="240" customFormat="1" ht="24.6" customHeight="1">
      <c r="A189" s="241">
        <v>11</v>
      </c>
      <c r="B189" s="361"/>
      <c r="C189" s="239" t="s">
        <v>12509</v>
      </c>
      <c r="D189" s="239"/>
      <c r="E189" s="239" t="s">
        <v>12514</v>
      </c>
      <c r="F189" s="239" t="s">
        <v>12509</v>
      </c>
      <c r="G189" s="239"/>
      <c r="H189" s="550"/>
      <c r="I189" s="239" t="s">
        <v>12509</v>
      </c>
      <c r="J189" s="239"/>
      <c r="K189" s="239"/>
      <c r="L189" s="553">
        <v>69420</v>
      </c>
      <c r="M189" s="553">
        <v>579</v>
      </c>
      <c r="N189" s="553">
        <v>579</v>
      </c>
      <c r="O189" s="239" t="s">
        <v>201</v>
      </c>
      <c r="P189" s="239">
        <v>400</v>
      </c>
      <c r="Q189" s="239"/>
      <c r="R189" s="239">
        <v>8</v>
      </c>
      <c r="S189" s="239"/>
      <c r="T189" s="239" t="s">
        <v>382</v>
      </c>
      <c r="U189" s="553">
        <v>68</v>
      </c>
      <c r="V189" s="553">
        <v>105</v>
      </c>
      <c r="W189" s="552">
        <v>500</v>
      </c>
      <c r="X189" s="552">
        <v>1000</v>
      </c>
      <c r="Y189" s="552"/>
      <c r="Z189" s="239"/>
      <c r="AA189" s="239">
        <v>2010</v>
      </c>
      <c r="AB189" s="239"/>
      <c r="AC189" s="239"/>
      <c r="AD189" s="239"/>
      <c r="AE189" s="239"/>
      <c r="AF189" s="239"/>
      <c r="AG189" s="239"/>
      <c r="AH189" s="552">
        <v>5078</v>
      </c>
      <c r="AI189" s="552"/>
      <c r="AJ189" s="239"/>
      <c r="AK189" s="239"/>
      <c r="AL189" s="239"/>
      <c r="AM189" s="239"/>
      <c r="AN189" s="239"/>
      <c r="AO189" s="239"/>
      <c r="AP189" s="239"/>
      <c r="AQ189" s="239"/>
      <c r="AR189" s="239"/>
      <c r="AS189" s="239"/>
      <c r="AT189" s="239"/>
      <c r="AU189" s="565"/>
      <c r="AV189" s="239"/>
      <c r="AW189" s="239"/>
      <c r="AX189" s="239"/>
      <c r="AY189" s="239"/>
      <c r="AZ189" s="239"/>
      <c r="BA189" s="239"/>
      <c r="BB189" s="239"/>
      <c r="BC189" s="239"/>
      <c r="BD189" s="239"/>
      <c r="BE189" s="239"/>
      <c r="BF189" s="239"/>
      <c r="BK189" s="239"/>
    </row>
    <row r="190" spans="1:63" s="240" customFormat="1" ht="24.6" customHeight="1">
      <c r="A190" s="241">
        <v>12</v>
      </c>
      <c r="B190" s="361"/>
      <c r="C190" s="239" t="s">
        <v>12515</v>
      </c>
      <c r="D190" s="239" t="s">
        <v>12516</v>
      </c>
      <c r="E190" s="239" t="s">
        <v>12517</v>
      </c>
      <c r="F190" s="239" t="s">
        <v>12515</v>
      </c>
      <c r="G190" s="239" t="s">
        <v>12518</v>
      </c>
      <c r="H190" s="550"/>
      <c r="I190" s="239" t="s">
        <v>12515</v>
      </c>
      <c r="J190" s="239">
        <v>3</v>
      </c>
      <c r="K190" s="239" t="s">
        <v>12519</v>
      </c>
      <c r="L190" s="553">
        <v>95700</v>
      </c>
      <c r="M190" s="553">
        <v>264</v>
      </c>
      <c r="N190" s="553">
        <v>492</v>
      </c>
      <c r="O190" s="239" t="s">
        <v>201</v>
      </c>
      <c r="P190" s="239">
        <v>400</v>
      </c>
      <c r="Q190" s="239">
        <v>1.2</v>
      </c>
      <c r="R190" s="239">
        <v>8</v>
      </c>
      <c r="S190" s="239"/>
      <c r="T190" s="239" t="s">
        <v>202</v>
      </c>
      <c r="U190" s="553">
        <v>70</v>
      </c>
      <c r="V190" s="553">
        <v>105</v>
      </c>
      <c r="W190" s="552"/>
      <c r="X190" s="552">
        <v>10000</v>
      </c>
      <c r="Y190" s="552">
        <v>10000</v>
      </c>
      <c r="Z190" s="239" t="s">
        <v>10725</v>
      </c>
      <c r="AA190" s="239">
        <v>2003</v>
      </c>
      <c r="AB190" s="239">
        <v>4187</v>
      </c>
      <c r="AC190" s="239"/>
      <c r="AD190" s="239">
        <v>466</v>
      </c>
      <c r="AE190" s="239"/>
      <c r="AF190" s="239"/>
      <c r="AG190" s="239"/>
      <c r="AH190" s="552">
        <v>4653</v>
      </c>
      <c r="AI190" s="552">
        <v>466</v>
      </c>
      <c r="AJ190" s="239"/>
      <c r="AK190" s="239"/>
      <c r="AL190" s="239"/>
      <c r="AM190" s="239"/>
      <c r="AN190" s="239"/>
      <c r="AO190" s="239" t="s">
        <v>7366</v>
      </c>
      <c r="AP190" s="239"/>
      <c r="AQ190" s="239"/>
      <c r="AR190" s="239" t="s">
        <v>956</v>
      </c>
      <c r="AS190" s="239">
        <v>6</v>
      </c>
      <c r="AT190" s="239">
        <v>5033</v>
      </c>
      <c r="AU190" s="565" t="s">
        <v>12520</v>
      </c>
      <c r="AV190" s="239" t="s">
        <v>12521</v>
      </c>
      <c r="AW190" s="239"/>
      <c r="AX190" s="239"/>
      <c r="AY190" s="239"/>
      <c r="AZ190" s="239"/>
      <c r="BA190" s="239"/>
      <c r="BB190" s="239"/>
      <c r="BC190" s="239"/>
      <c r="BD190" s="239"/>
      <c r="BE190" s="239"/>
      <c r="BF190" s="239"/>
      <c r="BK190" s="554"/>
    </row>
    <row r="191" spans="1:63" s="240" customFormat="1" ht="24.6" customHeight="1">
      <c r="A191" s="241">
        <v>13</v>
      </c>
      <c r="B191" s="361"/>
      <c r="C191" s="239" t="s">
        <v>12522</v>
      </c>
      <c r="D191" s="239" t="s">
        <v>12523</v>
      </c>
      <c r="E191" s="239" t="s">
        <v>12524</v>
      </c>
      <c r="F191" s="239" t="s">
        <v>12522</v>
      </c>
      <c r="G191" s="239" t="s">
        <v>12525</v>
      </c>
      <c r="H191" s="550"/>
      <c r="I191" s="239" t="s">
        <v>12522</v>
      </c>
      <c r="J191" s="239">
        <v>4</v>
      </c>
      <c r="K191" s="239"/>
      <c r="L191" s="553">
        <v>75385</v>
      </c>
      <c r="M191" s="1255">
        <v>1085</v>
      </c>
      <c r="N191" s="1256">
        <v>1085</v>
      </c>
      <c r="O191" s="239" t="s">
        <v>201</v>
      </c>
      <c r="P191" s="239">
        <v>400</v>
      </c>
      <c r="Q191" s="239">
        <v>1.2</v>
      </c>
      <c r="R191" s="239">
        <v>8</v>
      </c>
      <c r="S191" s="239">
        <v>17000</v>
      </c>
      <c r="T191" s="239" t="s">
        <v>202</v>
      </c>
      <c r="U191" s="553">
        <v>67</v>
      </c>
      <c r="V191" s="553">
        <v>100</v>
      </c>
      <c r="W191" s="552">
        <v>6500</v>
      </c>
      <c r="X191" s="552">
        <v>10000</v>
      </c>
      <c r="Y191" s="552">
        <v>6800</v>
      </c>
      <c r="Z191" s="239" t="s">
        <v>233</v>
      </c>
      <c r="AA191" s="239">
        <v>1992</v>
      </c>
      <c r="AB191" s="239">
        <v>1880</v>
      </c>
      <c r="AC191" s="239"/>
      <c r="AD191" s="239">
        <v>400</v>
      </c>
      <c r="AE191" s="239"/>
      <c r="AF191" s="239"/>
      <c r="AG191" s="239"/>
      <c r="AH191" s="552">
        <v>2280</v>
      </c>
      <c r="AI191" s="552">
        <v>400</v>
      </c>
      <c r="AJ191" s="239"/>
      <c r="AK191" s="239"/>
      <c r="AL191" s="239"/>
      <c r="AM191" s="239"/>
      <c r="AN191" s="239"/>
      <c r="AO191" s="239"/>
      <c r="AP191" s="239"/>
      <c r="AQ191" s="239"/>
      <c r="AR191" s="239"/>
      <c r="AS191" s="239"/>
      <c r="AT191" s="239"/>
      <c r="AU191" s="565"/>
      <c r="AV191" s="239"/>
      <c r="AW191" s="239"/>
      <c r="AX191" s="239"/>
      <c r="AY191" s="239"/>
      <c r="AZ191" s="239"/>
      <c r="BA191" s="239"/>
      <c r="BB191" s="239"/>
      <c r="BC191" s="239"/>
      <c r="BD191" s="239"/>
      <c r="BE191" s="239"/>
      <c r="BF191" s="239"/>
      <c r="BK191" s="554"/>
    </row>
    <row r="192" spans="1:63" s="240" customFormat="1" ht="24.6" customHeight="1">
      <c r="A192" s="241"/>
      <c r="B192" s="361"/>
      <c r="C192" s="239" t="s">
        <v>12526</v>
      </c>
      <c r="D192" s="239" t="s">
        <v>12527</v>
      </c>
      <c r="E192" s="239" t="s">
        <v>12528</v>
      </c>
      <c r="F192" s="239" t="s">
        <v>12526</v>
      </c>
      <c r="G192" s="239" t="s">
        <v>886</v>
      </c>
      <c r="H192" s="239"/>
      <c r="I192" s="239" t="s">
        <v>12526</v>
      </c>
      <c r="J192" s="239">
        <v>3</v>
      </c>
      <c r="K192" s="239"/>
      <c r="L192" s="553">
        <v>140361</v>
      </c>
      <c r="M192" s="553">
        <v>11867</v>
      </c>
      <c r="N192" s="553">
        <v>517</v>
      </c>
      <c r="O192" s="239" t="s">
        <v>201</v>
      </c>
      <c r="P192" s="239">
        <v>400</v>
      </c>
      <c r="Q192" s="239">
        <v>1.2</v>
      </c>
      <c r="R192" s="239">
        <v>8</v>
      </c>
      <c r="S192" s="239">
        <v>24220</v>
      </c>
      <c r="T192" s="239" t="s">
        <v>382</v>
      </c>
      <c r="U192" s="553">
        <v>70</v>
      </c>
      <c r="V192" s="553">
        <v>105</v>
      </c>
      <c r="W192" s="552">
        <v>2000</v>
      </c>
      <c r="X192" s="552">
        <v>7000</v>
      </c>
      <c r="Y192" s="552">
        <v>7000</v>
      </c>
      <c r="Z192" s="239" t="s">
        <v>586</v>
      </c>
      <c r="AA192" s="239">
        <v>1993</v>
      </c>
      <c r="AB192" s="239">
        <v>6721</v>
      </c>
      <c r="AC192" s="239"/>
      <c r="AD192" s="239">
        <v>413</v>
      </c>
      <c r="AE192" s="239"/>
      <c r="AF192" s="239"/>
      <c r="AG192" s="239"/>
      <c r="AH192" s="552">
        <v>7134</v>
      </c>
      <c r="AI192" s="552">
        <v>413</v>
      </c>
      <c r="AJ192" s="239"/>
      <c r="AK192" s="239"/>
      <c r="AL192" s="239"/>
      <c r="AM192" s="239"/>
      <c r="AN192" s="239"/>
      <c r="AO192" s="239"/>
      <c r="AP192" s="239"/>
      <c r="AQ192" s="239"/>
      <c r="AR192" s="239" t="s">
        <v>956</v>
      </c>
      <c r="AS192" s="239">
        <v>9</v>
      </c>
      <c r="AT192" s="239">
        <v>5523</v>
      </c>
      <c r="AU192" s="239" t="s">
        <v>12529</v>
      </c>
      <c r="AV192" s="239" t="s">
        <v>12530</v>
      </c>
      <c r="AW192" s="239"/>
      <c r="AX192" s="239"/>
      <c r="AY192" s="239"/>
      <c r="AZ192" s="239"/>
      <c r="BA192" s="239"/>
      <c r="BB192" s="239"/>
      <c r="BC192" s="239"/>
      <c r="BD192" s="239"/>
      <c r="BE192" s="239"/>
      <c r="BF192" s="239"/>
      <c r="BK192" s="239"/>
    </row>
    <row r="193" spans="1:63" s="240" customFormat="1" ht="24.6" customHeight="1">
      <c r="A193" s="241"/>
      <c r="B193" s="379"/>
      <c r="C193" s="239" t="s">
        <v>260</v>
      </c>
      <c r="D193" s="239" t="s">
        <v>261</v>
      </c>
      <c r="E193" s="239" t="s">
        <v>262</v>
      </c>
      <c r="F193" s="239" t="s">
        <v>260</v>
      </c>
      <c r="G193" s="239" t="s">
        <v>199</v>
      </c>
      <c r="H193" s="550"/>
      <c r="I193" s="239" t="s">
        <v>260</v>
      </c>
      <c r="J193" s="239">
        <v>3</v>
      </c>
      <c r="K193" s="239" t="s">
        <v>200</v>
      </c>
      <c r="L193" s="553">
        <v>93612</v>
      </c>
      <c r="M193" s="553">
        <v>972</v>
      </c>
      <c r="N193" s="553">
        <v>2320</v>
      </c>
      <c r="O193" s="239" t="s">
        <v>201</v>
      </c>
      <c r="P193" s="239">
        <v>400</v>
      </c>
      <c r="Q193" s="239">
        <v>8</v>
      </c>
      <c r="R193" s="239">
        <v>8</v>
      </c>
      <c r="S193" s="239"/>
      <c r="T193" s="239" t="s">
        <v>202</v>
      </c>
      <c r="U193" s="553">
        <v>68</v>
      </c>
      <c r="V193" s="553">
        <v>110</v>
      </c>
      <c r="W193" s="552">
        <v>432</v>
      </c>
      <c r="X193" s="552">
        <v>20000</v>
      </c>
      <c r="Y193" s="552">
        <v>20000</v>
      </c>
      <c r="Z193" s="239" t="s">
        <v>203</v>
      </c>
      <c r="AA193" s="239">
        <v>1988</v>
      </c>
      <c r="AB193" s="239">
        <v>450</v>
      </c>
      <c r="AC193" s="239"/>
      <c r="AD193" s="239">
        <v>550</v>
      </c>
      <c r="AE193" s="239"/>
      <c r="AF193" s="239"/>
      <c r="AG193" s="239"/>
      <c r="AH193" s="552">
        <v>3300</v>
      </c>
      <c r="AI193" s="552">
        <v>550</v>
      </c>
      <c r="AJ193" s="239"/>
      <c r="AK193" s="239"/>
      <c r="AL193" s="239"/>
      <c r="AM193" s="239"/>
      <c r="AN193" s="239"/>
      <c r="AO193" s="239"/>
      <c r="AP193" s="239"/>
      <c r="AQ193" s="239"/>
      <c r="AR193" s="239"/>
      <c r="AS193" s="239"/>
      <c r="AT193" s="239"/>
      <c r="AU193" s="565"/>
      <c r="AV193" s="239"/>
      <c r="AW193" s="239"/>
      <c r="AX193" s="239"/>
      <c r="AY193" s="239"/>
      <c r="AZ193" s="239"/>
      <c r="BA193" s="239"/>
      <c r="BB193" s="239"/>
      <c r="BC193" s="239"/>
      <c r="BD193" s="239"/>
      <c r="BE193" s="239"/>
      <c r="BF193" s="239"/>
      <c r="BK193" s="554"/>
    </row>
    <row r="194" spans="1:63" s="240" customFormat="1" ht="24.6" customHeight="1">
      <c r="A194" s="241">
        <v>14</v>
      </c>
      <c r="B194" s="379"/>
      <c r="C194" s="239" t="s">
        <v>12531</v>
      </c>
      <c r="D194" s="239" t="s">
        <v>12532</v>
      </c>
      <c r="E194" s="239" t="s">
        <v>12533</v>
      </c>
      <c r="F194" s="239" t="s">
        <v>12531</v>
      </c>
      <c r="G194" s="239" t="s">
        <v>12534</v>
      </c>
      <c r="H194" s="550"/>
      <c r="I194" s="239" t="s">
        <v>12531</v>
      </c>
      <c r="J194" s="239">
        <v>4</v>
      </c>
      <c r="K194" s="239" t="s">
        <v>12513</v>
      </c>
      <c r="L194" s="553">
        <v>40621</v>
      </c>
      <c r="M194" s="553">
        <v>1472</v>
      </c>
      <c r="N194" s="553">
        <v>1742</v>
      </c>
      <c r="O194" s="239" t="s">
        <v>201</v>
      </c>
      <c r="P194" s="239">
        <v>400</v>
      </c>
      <c r="Q194" s="239"/>
      <c r="R194" s="239">
        <v>8</v>
      </c>
      <c r="S194" s="239"/>
      <c r="T194" s="239" t="s">
        <v>382</v>
      </c>
      <c r="U194" s="553">
        <v>70</v>
      </c>
      <c r="V194" s="553">
        <v>105</v>
      </c>
      <c r="W194" s="552"/>
      <c r="X194" s="552">
        <v>6000</v>
      </c>
      <c r="Y194" s="552">
        <v>6000</v>
      </c>
      <c r="Z194" s="239" t="s">
        <v>1059</v>
      </c>
      <c r="AA194" s="239" t="s">
        <v>12535</v>
      </c>
      <c r="AB194" s="239">
        <v>690</v>
      </c>
      <c r="AC194" s="239"/>
      <c r="AD194" s="239">
        <v>300</v>
      </c>
      <c r="AE194" s="239"/>
      <c r="AF194" s="239"/>
      <c r="AG194" s="239"/>
      <c r="AH194" s="552" t="s">
        <v>12536</v>
      </c>
      <c r="AI194" s="552">
        <v>300</v>
      </c>
      <c r="AJ194" s="239"/>
      <c r="AK194" s="239"/>
      <c r="AL194" s="239"/>
      <c r="AM194" s="239"/>
      <c r="AN194" s="239"/>
      <c r="AO194" s="239"/>
      <c r="AP194" s="239"/>
      <c r="AQ194" s="239"/>
      <c r="AR194" s="239"/>
      <c r="AS194" s="239"/>
      <c r="AT194" s="239"/>
      <c r="AU194" s="565"/>
      <c r="AV194" s="239"/>
      <c r="AW194" s="239"/>
      <c r="AX194" s="239"/>
      <c r="AY194" s="239"/>
      <c r="AZ194" s="239"/>
      <c r="BA194" s="239"/>
      <c r="BB194" s="239"/>
      <c r="BC194" s="239"/>
      <c r="BD194" s="239"/>
      <c r="BE194" s="239"/>
      <c r="BF194" s="239"/>
      <c r="BK194" s="239"/>
    </row>
    <row r="195" spans="1:63" s="240" customFormat="1" ht="24.6" customHeight="1">
      <c r="A195" s="241"/>
      <c r="B195" s="379"/>
      <c r="C195" s="239" t="s">
        <v>12537</v>
      </c>
      <c r="D195" s="239"/>
      <c r="E195" s="239" t="s">
        <v>12538</v>
      </c>
      <c r="F195" s="239" t="s">
        <v>12537</v>
      </c>
      <c r="G195" s="239"/>
      <c r="H195" s="550"/>
      <c r="I195" s="239" t="s">
        <v>12537</v>
      </c>
      <c r="J195" s="239"/>
      <c r="K195" s="239"/>
      <c r="L195" s="553">
        <v>156254</v>
      </c>
      <c r="M195" s="553">
        <v>3408</v>
      </c>
      <c r="N195" s="553">
        <v>10223</v>
      </c>
      <c r="O195" s="239" t="s">
        <v>201</v>
      </c>
      <c r="P195" s="239">
        <v>400</v>
      </c>
      <c r="Q195" s="239"/>
      <c r="R195" s="239">
        <v>8</v>
      </c>
      <c r="S195" s="239"/>
      <c r="T195" s="239" t="s">
        <v>382</v>
      </c>
      <c r="U195" s="553">
        <v>70</v>
      </c>
      <c r="V195" s="553">
        <v>107</v>
      </c>
      <c r="W195" s="552">
        <v>200</v>
      </c>
      <c r="X195" s="552">
        <v>200</v>
      </c>
      <c r="Y195" s="552"/>
      <c r="Z195" s="239"/>
      <c r="AA195" s="239">
        <v>2009</v>
      </c>
      <c r="AB195" s="239"/>
      <c r="AC195" s="239"/>
      <c r="AD195" s="239"/>
      <c r="AE195" s="239"/>
      <c r="AF195" s="239"/>
      <c r="AG195" s="239"/>
      <c r="AH195" s="552">
        <v>2200</v>
      </c>
      <c r="AI195" s="552"/>
      <c r="AJ195" s="239"/>
      <c r="AK195" s="239"/>
      <c r="AL195" s="239"/>
      <c r="AM195" s="239"/>
      <c r="AN195" s="239"/>
      <c r="AO195" s="239"/>
      <c r="AP195" s="239"/>
      <c r="AQ195" s="239"/>
      <c r="AR195" s="239"/>
      <c r="AS195" s="239"/>
      <c r="AT195" s="239"/>
      <c r="AU195" s="565"/>
      <c r="AV195" s="239"/>
      <c r="AW195" s="239"/>
      <c r="AX195" s="239"/>
      <c r="AY195" s="239"/>
      <c r="AZ195" s="239"/>
      <c r="BA195" s="239"/>
      <c r="BB195" s="239"/>
      <c r="BC195" s="239"/>
      <c r="BD195" s="239"/>
      <c r="BE195" s="239"/>
      <c r="BF195" s="239"/>
      <c r="BK195" s="239"/>
    </row>
    <row r="196" spans="1:63" s="240" customFormat="1" ht="24.6" customHeight="1">
      <c r="A196" s="241">
        <v>15</v>
      </c>
      <c r="B196" s="361"/>
      <c r="C196" s="239" t="s">
        <v>12539</v>
      </c>
      <c r="D196" s="239" t="s">
        <v>12540</v>
      </c>
      <c r="E196" s="239" t="s">
        <v>12541</v>
      </c>
      <c r="F196" s="239" t="s">
        <v>12539</v>
      </c>
      <c r="G196" s="239" t="s">
        <v>12542</v>
      </c>
      <c r="H196" s="550"/>
      <c r="I196" s="239" t="s">
        <v>12539</v>
      </c>
      <c r="J196" s="239">
        <v>4</v>
      </c>
      <c r="K196" s="239" t="s">
        <v>12543</v>
      </c>
      <c r="L196" s="553">
        <v>115772</v>
      </c>
      <c r="M196" s="553">
        <v>718</v>
      </c>
      <c r="N196" s="553">
        <v>718</v>
      </c>
      <c r="O196" s="239" t="s">
        <v>201</v>
      </c>
      <c r="P196" s="239">
        <v>400</v>
      </c>
      <c r="Q196" s="239">
        <v>1.2</v>
      </c>
      <c r="R196" s="239">
        <v>8</v>
      </c>
      <c r="S196" s="239"/>
      <c r="T196" s="239" t="s">
        <v>202</v>
      </c>
      <c r="U196" s="553">
        <v>72</v>
      </c>
      <c r="V196" s="553">
        <v>110</v>
      </c>
      <c r="W196" s="552">
        <v>200</v>
      </c>
      <c r="X196" s="552">
        <v>9000</v>
      </c>
      <c r="Y196" s="552">
        <v>9000</v>
      </c>
      <c r="Z196" s="239" t="s">
        <v>1059</v>
      </c>
      <c r="AA196" s="239">
        <v>2002</v>
      </c>
      <c r="AB196" s="239">
        <v>5200</v>
      </c>
      <c r="AC196" s="239"/>
      <c r="AD196" s="239">
        <v>685</v>
      </c>
      <c r="AE196" s="239"/>
      <c r="AF196" s="239"/>
      <c r="AG196" s="239"/>
      <c r="AH196" s="552">
        <v>5885</v>
      </c>
      <c r="AI196" s="552">
        <v>685</v>
      </c>
      <c r="AJ196" s="239"/>
      <c r="AK196" s="239"/>
      <c r="AL196" s="239"/>
      <c r="AM196" s="239"/>
      <c r="AN196" s="239"/>
      <c r="AO196" s="239"/>
      <c r="AP196" s="239"/>
      <c r="AQ196" s="239"/>
      <c r="AR196" s="239"/>
      <c r="AS196" s="239"/>
      <c r="AT196" s="239"/>
      <c r="AU196" s="565"/>
      <c r="AV196" s="239"/>
      <c r="AW196" s="239"/>
      <c r="AX196" s="239"/>
      <c r="AY196" s="239"/>
      <c r="AZ196" s="239"/>
      <c r="BA196" s="239"/>
      <c r="BB196" s="239"/>
      <c r="BC196" s="239"/>
      <c r="BD196" s="239"/>
      <c r="BE196" s="239"/>
      <c r="BF196" s="239"/>
      <c r="BK196" s="554"/>
    </row>
    <row r="197" spans="1:63" s="240" customFormat="1" ht="24.6" customHeight="1">
      <c r="A197" s="241">
        <v>15</v>
      </c>
      <c r="B197" s="361"/>
      <c r="C197" s="239" t="s">
        <v>12544</v>
      </c>
      <c r="D197" s="239" t="s">
        <v>12545</v>
      </c>
      <c r="E197" s="239" t="s">
        <v>12546</v>
      </c>
      <c r="F197" s="239" t="s">
        <v>12544</v>
      </c>
      <c r="G197" s="239" t="s">
        <v>12547</v>
      </c>
      <c r="H197" s="550"/>
      <c r="I197" s="239" t="s">
        <v>12544</v>
      </c>
      <c r="J197" s="239">
        <v>1</v>
      </c>
      <c r="K197" s="239" t="s">
        <v>200</v>
      </c>
      <c r="L197" s="553">
        <v>30472</v>
      </c>
      <c r="M197" s="553">
        <v>2359</v>
      </c>
      <c r="N197" s="553">
        <v>3771</v>
      </c>
      <c r="O197" s="239" t="s">
        <v>12548</v>
      </c>
      <c r="P197" s="239">
        <v>400</v>
      </c>
      <c r="Q197" s="239">
        <v>1.2</v>
      </c>
      <c r="R197" s="239">
        <v>8</v>
      </c>
      <c r="S197" s="239"/>
      <c r="T197" s="239" t="s">
        <v>202</v>
      </c>
      <c r="U197" s="553">
        <v>68</v>
      </c>
      <c r="V197" s="553">
        <v>105</v>
      </c>
      <c r="W197" s="552">
        <v>14079</v>
      </c>
      <c r="X197" s="552">
        <v>20000</v>
      </c>
      <c r="Y197" s="552">
        <v>10000</v>
      </c>
      <c r="Z197" s="239" t="s">
        <v>10725</v>
      </c>
      <c r="AA197" s="239">
        <v>2007</v>
      </c>
      <c r="AB197" s="239">
        <v>190</v>
      </c>
      <c r="AC197" s="239"/>
      <c r="AD197" s="239">
        <v>450</v>
      </c>
      <c r="AE197" s="239"/>
      <c r="AF197" s="239"/>
      <c r="AG197" s="239"/>
      <c r="AH197" s="552">
        <v>11425</v>
      </c>
      <c r="AI197" s="552">
        <v>450</v>
      </c>
      <c r="AJ197" s="239"/>
      <c r="AK197" s="239"/>
      <c r="AL197" s="239"/>
      <c r="AM197" s="239"/>
      <c r="AN197" s="239"/>
      <c r="AO197" s="239"/>
      <c r="AP197" s="239"/>
      <c r="AQ197" s="239"/>
      <c r="AR197" s="239"/>
      <c r="AS197" s="239"/>
      <c r="AT197" s="239"/>
      <c r="AU197" s="565"/>
      <c r="AV197" s="239"/>
      <c r="AW197" s="239"/>
      <c r="AX197" s="239"/>
      <c r="AY197" s="239"/>
      <c r="AZ197" s="239"/>
      <c r="BA197" s="239"/>
      <c r="BB197" s="239"/>
      <c r="BC197" s="239"/>
      <c r="BD197" s="239"/>
      <c r="BE197" s="239"/>
      <c r="BF197" s="239"/>
      <c r="BK197" s="239"/>
    </row>
    <row r="198" spans="1:63" s="240" customFormat="1" ht="24.6" customHeight="1">
      <c r="A198" s="241">
        <v>17</v>
      </c>
      <c r="B198" s="361"/>
      <c r="C198" s="239" t="s">
        <v>12544</v>
      </c>
      <c r="D198" s="239" t="s">
        <v>12545</v>
      </c>
      <c r="E198" s="239" t="s">
        <v>12549</v>
      </c>
      <c r="F198" s="239" t="s">
        <v>12544</v>
      </c>
      <c r="G198" s="239" t="s">
        <v>12547</v>
      </c>
      <c r="H198" s="550"/>
      <c r="I198" s="239" t="s">
        <v>12544</v>
      </c>
      <c r="J198" s="239">
        <v>1</v>
      </c>
      <c r="K198" s="239" t="s">
        <v>200</v>
      </c>
      <c r="L198" s="553">
        <v>18718</v>
      </c>
      <c r="M198" s="553">
        <v>41</v>
      </c>
      <c r="N198" s="553">
        <v>65</v>
      </c>
      <c r="O198" s="239" t="s">
        <v>12548</v>
      </c>
      <c r="P198" s="239">
        <v>400</v>
      </c>
      <c r="Q198" s="239">
        <v>1.2</v>
      </c>
      <c r="R198" s="239">
        <v>6</v>
      </c>
      <c r="S198" s="239"/>
      <c r="T198" s="239" t="s">
        <v>382</v>
      </c>
      <c r="U198" s="553">
        <v>68</v>
      </c>
      <c r="V198" s="553">
        <v>105</v>
      </c>
      <c r="W198" s="552">
        <v>900</v>
      </c>
      <c r="X198" s="552">
        <v>10000</v>
      </c>
      <c r="Y198" s="552">
        <v>10000</v>
      </c>
      <c r="Z198" s="239" t="s">
        <v>10725</v>
      </c>
      <c r="AA198" s="239">
        <v>2008</v>
      </c>
      <c r="AB198" s="239">
        <v>190</v>
      </c>
      <c r="AC198" s="239"/>
      <c r="AD198" s="239">
        <v>450</v>
      </c>
      <c r="AE198" s="239"/>
      <c r="AF198" s="239"/>
      <c r="AG198" s="239"/>
      <c r="AH198" s="552">
        <v>1322</v>
      </c>
      <c r="AI198" s="552"/>
      <c r="AJ198" s="239"/>
      <c r="AK198" s="239"/>
      <c r="AL198" s="239"/>
      <c r="AM198" s="239"/>
      <c r="AN198" s="239"/>
      <c r="AO198" s="239"/>
      <c r="AP198" s="239"/>
      <c r="AQ198" s="239"/>
      <c r="AR198" s="239"/>
      <c r="AS198" s="239"/>
      <c r="AT198" s="239"/>
      <c r="AU198" s="565"/>
      <c r="AV198" s="239"/>
      <c r="AW198" s="239"/>
      <c r="AX198" s="239"/>
      <c r="AY198" s="239"/>
      <c r="AZ198" s="239"/>
      <c r="BA198" s="239"/>
      <c r="BB198" s="239"/>
      <c r="BC198" s="239"/>
      <c r="BD198" s="239"/>
      <c r="BE198" s="239"/>
      <c r="BF198" s="239"/>
      <c r="BK198" s="239"/>
    </row>
    <row r="199" spans="1:63" s="240" customFormat="1" ht="24.6" customHeight="1">
      <c r="A199" s="241"/>
      <c r="B199" s="361"/>
      <c r="C199" s="239" t="s">
        <v>12550</v>
      </c>
      <c r="D199" s="239" t="s">
        <v>12551</v>
      </c>
      <c r="E199" s="239" t="s">
        <v>12552</v>
      </c>
      <c r="F199" s="239" t="s">
        <v>12550</v>
      </c>
      <c r="G199" s="239" t="s">
        <v>12553</v>
      </c>
      <c r="H199" s="550"/>
      <c r="I199" s="239" t="s">
        <v>12550</v>
      </c>
      <c r="J199" s="239">
        <v>1</v>
      </c>
      <c r="K199" s="239" t="s">
        <v>12554</v>
      </c>
      <c r="L199" s="553">
        <v>19800</v>
      </c>
      <c r="M199" s="553"/>
      <c r="N199" s="553"/>
      <c r="O199" s="239" t="s">
        <v>406</v>
      </c>
      <c r="P199" s="239">
        <v>400</v>
      </c>
      <c r="Q199" s="239">
        <v>1.2</v>
      </c>
      <c r="R199" s="239">
        <v>8</v>
      </c>
      <c r="S199" s="239"/>
      <c r="T199" s="239" t="s">
        <v>202</v>
      </c>
      <c r="U199" s="553">
        <v>62</v>
      </c>
      <c r="V199" s="553">
        <v>100</v>
      </c>
      <c r="W199" s="552">
        <v>198</v>
      </c>
      <c r="X199" s="552">
        <v>3000</v>
      </c>
      <c r="Y199" s="552">
        <v>3000</v>
      </c>
      <c r="Z199" s="239" t="s">
        <v>233</v>
      </c>
      <c r="AA199" s="239">
        <v>2002</v>
      </c>
      <c r="AB199" s="239">
        <v>541</v>
      </c>
      <c r="AC199" s="239"/>
      <c r="AD199" s="239"/>
      <c r="AE199" s="239"/>
      <c r="AF199" s="239"/>
      <c r="AG199" s="239"/>
      <c r="AH199" s="552">
        <v>541</v>
      </c>
      <c r="AI199" s="552">
        <v>0</v>
      </c>
      <c r="AJ199" s="239">
        <v>2001</v>
      </c>
      <c r="AK199" s="239"/>
      <c r="AL199" s="239">
        <v>0</v>
      </c>
      <c r="AM199" s="239"/>
      <c r="AN199" s="239">
        <v>4</v>
      </c>
      <c r="AO199" s="239" t="s">
        <v>7366</v>
      </c>
      <c r="AP199" s="239"/>
      <c r="AQ199" s="239"/>
      <c r="AR199" s="239" t="s">
        <v>960</v>
      </c>
      <c r="AS199" s="239">
        <v>4</v>
      </c>
      <c r="AT199" s="239">
        <v>2279</v>
      </c>
      <c r="AU199" s="565"/>
      <c r="AV199" s="239" t="s">
        <v>12550</v>
      </c>
      <c r="AW199" s="239"/>
      <c r="AX199" s="239"/>
      <c r="AY199" s="239"/>
      <c r="AZ199" s="239"/>
      <c r="BA199" s="239"/>
      <c r="BB199" s="239"/>
      <c r="BC199" s="239"/>
      <c r="BD199" s="239"/>
      <c r="BE199" s="239"/>
      <c r="BF199" s="239"/>
      <c r="BK199" s="554"/>
    </row>
    <row r="200" spans="1:63" s="240" customFormat="1" ht="24.6" customHeight="1">
      <c r="A200" s="244"/>
      <c r="B200" s="361"/>
      <c r="C200" s="239" t="s">
        <v>12555</v>
      </c>
      <c r="D200" s="239" t="s">
        <v>12556</v>
      </c>
      <c r="E200" s="239" t="s">
        <v>12557</v>
      </c>
      <c r="F200" s="239" t="s">
        <v>12555</v>
      </c>
      <c r="G200" s="239" t="s">
        <v>12558</v>
      </c>
      <c r="H200" s="550"/>
      <c r="I200" s="239" t="s">
        <v>12555</v>
      </c>
      <c r="J200" s="239">
        <v>2</v>
      </c>
      <c r="K200" s="239" t="s">
        <v>12559</v>
      </c>
      <c r="L200" s="553">
        <v>43902</v>
      </c>
      <c r="M200" s="553">
        <v>618</v>
      </c>
      <c r="N200" s="553">
        <v>4625</v>
      </c>
      <c r="O200" s="239" t="s">
        <v>201</v>
      </c>
      <c r="P200" s="239">
        <v>400</v>
      </c>
      <c r="Q200" s="239">
        <v>1.2</v>
      </c>
      <c r="R200" s="239">
        <v>8</v>
      </c>
      <c r="S200" s="239"/>
      <c r="T200" s="239" t="s">
        <v>382</v>
      </c>
      <c r="U200" s="553">
        <v>75</v>
      </c>
      <c r="V200" s="553">
        <v>105</v>
      </c>
      <c r="W200" s="552"/>
      <c r="X200" s="552">
        <v>4000</v>
      </c>
      <c r="Y200" s="552">
        <v>4000</v>
      </c>
      <c r="Z200" s="239" t="s">
        <v>233</v>
      </c>
      <c r="AA200" s="239">
        <v>1991</v>
      </c>
      <c r="AB200" s="239">
        <v>694</v>
      </c>
      <c r="AC200" s="239">
        <v>640</v>
      </c>
      <c r="AD200" s="239">
        <v>300</v>
      </c>
      <c r="AE200" s="239"/>
      <c r="AF200" s="239"/>
      <c r="AG200" s="239"/>
      <c r="AH200" s="552">
        <v>1634</v>
      </c>
      <c r="AI200" s="552">
        <v>940</v>
      </c>
      <c r="AJ200" s="239">
        <v>2003</v>
      </c>
      <c r="AK200" s="239"/>
      <c r="AL200" s="239"/>
      <c r="AM200" s="239"/>
      <c r="AN200" s="239"/>
      <c r="AO200" s="239"/>
      <c r="AP200" s="239"/>
      <c r="AQ200" s="239"/>
      <c r="AR200" s="239"/>
      <c r="AS200" s="239"/>
      <c r="AT200" s="239"/>
      <c r="AU200" s="565"/>
      <c r="AV200" s="239"/>
      <c r="AW200" s="239"/>
      <c r="AX200" s="239"/>
      <c r="AY200" s="239"/>
      <c r="AZ200" s="239"/>
      <c r="BA200" s="239"/>
      <c r="BB200" s="239"/>
      <c r="BC200" s="239"/>
      <c r="BD200" s="239"/>
      <c r="BE200" s="239"/>
      <c r="BF200" s="239"/>
      <c r="BK200" s="554"/>
    </row>
    <row r="201" spans="1:63" s="240" customFormat="1" ht="24.6" customHeight="1">
      <c r="A201" s="244" t="s">
        <v>204</v>
      </c>
      <c r="B201" s="361"/>
      <c r="C201" s="239" t="s">
        <v>12560</v>
      </c>
      <c r="D201" s="239" t="s">
        <v>12556</v>
      </c>
      <c r="E201" s="239" t="s">
        <v>12561</v>
      </c>
      <c r="F201" s="239" t="s">
        <v>12560</v>
      </c>
      <c r="G201" s="239" t="s">
        <v>12558</v>
      </c>
      <c r="H201" s="550"/>
      <c r="I201" s="239" t="s">
        <v>12560</v>
      </c>
      <c r="J201" s="239">
        <v>2</v>
      </c>
      <c r="K201" s="239" t="s">
        <v>12559</v>
      </c>
      <c r="L201" s="553">
        <v>98955</v>
      </c>
      <c r="M201" s="553">
        <v>4857</v>
      </c>
      <c r="N201" s="553">
        <v>7572</v>
      </c>
      <c r="O201" s="239" t="s">
        <v>201</v>
      </c>
      <c r="P201" s="239">
        <v>400</v>
      </c>
      <c r="Q201" s="239">
        <v>1.2</v>
      </c>
      <c r="R201" s="239">
        <v>8</v>
      </c>
      <c r="S201" s="239"/>
      <c r="T201" s="239" t="s">
        <v>382</v>
      </c>
      <c r="U201" s="553">
        <v>68</v>
      </c>
      <c r="V201" s="553">
        <v>105</v>
      </c>
      <c r="W201" s="552">
        <v>312</v>
      </c>
      <c r="X201" s="552">
        <v>5000</v>
      </c>
      <c r="Y201" s="552">
        <v>4000</v>
      </c>
      <c r="Z201" s="239" t="s">
        <v>233</v>
      </c>
      <c r="AA201" s="239">
        <v>2007</v>
      </c>
      <c r="AB201" s="239">
        <v>694</v>
      </c>
      <c r="AC201" s="239">
        <v>640</v>
      </c>
      <c r="AD201" s="239">
        <v>300</v>
      </c>
      <c r="AE201" s="239"/>
      <c r="AF201" s="239"/>
      <c r="AG201" s="239"/>
      <c r="AH201" s="552">
        <v>10220</v>
      </c>
      <c r="AI201" s="552">
        <v>940</v>
      </c>
      <c r="AJ201" s="239">
        <v>2003</v>
      </c>
      <c r="AK201" s="239"/>
      <c r="AL201" s="239"/>
      <c r="AM201" s="239"/>
      <c r="AN201" s="239"/>
      <c r="AO201" s="239"/>
      <c r="AP201" s="239"/>
      <c r="AQ201" s="239"/>
      <c r="AR201" s="239"/>
      <c r="AS201" s="239"/>
      <c r="AT201" s="239"/>
      <c r="AU201" s="565"/>
      <c r="AV201" s="239"/>
      <c r="AW201" s="239"/>
      <c r="AX201" s="239"/>
      <c r="AY201" s="239"/>
      <c r="AZ201" s="239"/>
      <c r="BA201" s="239"/>
      <c r="BB201" s="239"/>
      <c r="BC201" s="239"/>
      <c r="BD201" s="239"/>
      <c r="BE201" s="239"/>
      <c r="BF201" s="239"/>
      <c r="BK201" s="239"/>
    </row>
    <row r="202" spans="1:63" s="240" customFormat="1" ht="24.6" customHeight="1">
      <c r="A202" s="241"/>
      <c r="B202" s="365"/>
      <c r="C202" s="239" t="s">
        <v>12562</v>
      </c>
      <c r="D202" s="239" t="s">
        <v>12556</v>
      </c>
      <c r="E202" s="239" t="s">
        <v>12563</v>
      </c>
      <c r="F202" s="239" t="s">
        <v>12562</v>
      </c>
      <c r="G202" s="239" t="s">
        <v>12558</v>
      </c>
      <c r="H202" s="550"/>
      <c r="I202" s="239" t="s">
        <v>12562</v>
      </c>
      <c r="J202" s="239">
        <v>2</v>
      </c>
      <c r="K202" s="239" t="s">
        <v>12559</v>
      </c>
      <c r="L202" s="553">
        <v>85252</v>
      </c>
      <c r="M202" s="553">
        <v>1284</v>
      </c>
      <c r="N202" s="553">
        <v>2927</v>
      </c>
      <c r="O202" s="239" t="s">
        <v>201</v>
      </c>
      <c r="P202" s="239">
        <v>400</v>
      </c>
      <c r="Q202" s="239">
        <v>1.2</v>
      </c>
      <c r="R202" s="239">
        <v>8</v>
      </c>
      <c r="S202" s="239"/>
      <c r="T202" s="239" t="s">
        <v>382</v>
      </c>
      <c r="U202" s="553">
        <v>68</v>
      </c>
      <c r="V202" s="553">
        <v>105</v>
      </c>
      <c r="W202" s="552">
        <v>880</v>
      </c>
      <c r="X202" s="552">
        <v>5000</v>
      </c>
      <c r="Y202" s="552">
        <v>4000</v>
      </c>
      <c r="Z202" s="239" t="s">
        <v>233</v>
      </c>
      <c r="AA202" s="239">
        <v>2016</v>
      </c>
      <c r="AB202" s="239">
        <v>694</v>
      </c>
      <c r="AC202" s="239">
        <v>640</v>
      </c>
      <c r="AD202" s="239">
        <v>300</v>
      </c>
      <c r="AE202" s="239"/>
      <c r="AF202" s="239"/>
      <c r="AG202" s="239"/>
      <c r="AH202" s="552">
        <v>17700</v>
      </c>
      <c r="AI202" s="552">
        <v>940</v>
      </c>
      <c r="AJ202" s="239">
        <v>2003</v>
      </c>
      <c r="AK202" s="239"/>
      <c r="AL202" s="239"/>
      <c r="AM202" s="239"/>
      <c r="AN202" s="239"/>
      <c r="AO202" s="239"/>
      <c r="AP202" s="239"/>
      <c r="AQ202" s="239"/>
      <c r="AR202" s="239"/>
      <c r="AS202" s="239"/>
      <c r="AT202" s="239"/>
      <c r="AU202" s="565"/>
      <c r="AV202" s="239"/>
      <c r="AW202" s="239"/>
      <c r="AX202" s="239"/>
      <c r="AY202" s="239"/>
      <c r="AZ202" s="239"/>
      <c r="BA202" s="239"/>
      <c r="BB202" s="239"/>
      <c r="BC202" s="239"/>
      <c r="BD202" s="239"/>
      <c r="BE202" s="239"/>
      <c r="BF202" s="239"/>
      <c r="BK202" s="239"/>
    </row>
    <row r="203" spans="1:63" s="240" customFormat="1" ht="24.6" customHeight="1">
      <c r="A203" s="241" t="s">
        <v>135</v>
      </c>
      <c r="B203" s="361" t="s">
        <v>3416</v>
      </c>
      <c r="C203" s="239" t="s">
        <v>3291</v>
      </c>
      <c r="D203" s="239"/>
      <c r="E203" s="740">
        <f>COUNTA(E204:E233)</f>
        <v>30</v>
      </c>
      <c r="F203" s="239"/>
      <c r="G203" s="239"/>
      <c r="H203" s="550"/>
      <c r="I203" s="239"/>
      <c r="J203" s="239"/>
      <c r="K203" s="239"/>
      <c r="L203" s="553">
        <f>SUM(L204:L233)</f>
        <v>1674184</v>
      </c>
      <c r="M203" s="553">
        <f>SUM(M204:M233)</f>
        <v>113056.89</v>
      </c>
      <c r="N203" s="553">
        <f>SUM(N204:N233)</f>
        <v>169564.24</v>
      </c>
      <c r="O203" s="239"/>
      <c r="P203" s="239"/>
      <c r="Q203" s="239"/>
      <c r="R203" s="239"/>
      <c r="S203" s="239"/>
      <c r="T203" s="239"/>
      <c r="U203" s="553"/>
      <c r="V203" s="553"/>
      <c r="W203" s="552"/>
      <c r="X203" s="552"/>
      <c r="Y203" s="239"/>
      <c r="Z203" s="239"/>
      <c r="AA203" s="239"/>
      <c r="AB203" s="239"/>
      <c r="AC203" s="239"/>
      <c r="AD203" s="239"/>
      <c r="AE203" s="239"/>
      <c r="AF203" s="239"/>
      <c r="AG203" s="239"/>
      <c r="AH203" s="552"/>
      <c r="AI203" s="239"/>
      <c r="AJ203" s="239"/>
      <c r="AK203" s="239"/>
      <c r="AL203" s="239"/>
      <c r="AM203" s="239"/>
      <c r="AN203" s="239"/>
      <c r="AO203" s="239"/>
      <c r="AP203" s="239"/>
      <c r="AQ203" s="239"/>
      <c r="AR203" s="239"/>
      <c r="AS203" s="239"/>
      <c r="AT203" s="565"/>
      <c r="AU203" s="239"/>
      <c r="AV203" s="239"/>
      <c r="AW203" s="239"/>
      <c r="AX203" s="239"/>
      <c r="AY203" s="239"/>
      <c r="AZ203" s="239"/>
      <c r="BA203" s="239"/>
      <c r="BB203" s="239"/>
      <c r="BC203" s="239"/>
      <c r="BD203" s="239"/>
      <c r="BE203" s="239"/>
      <c r="BK203" s="554"/>
    </row>
    <row r="204" spans="1:63" s="240" customFormat="1" ht="24.6" customHeight="1">
      <c r="A204" s="241" t="s">
        <v>412</v>
      </c>
      <c r="B204" s="361"/>
      <c r="C204" s="239" t="s">
        <v>13277</v>
      </c>
      <c r="D204" s="239" t="s">
        <v>13278</v>
      </c>
      <c r="E204" s="239" t="s">
        <v>13279</v>
      </c>
      <c r="F204" s="239" t="s">
        <v>13277</v>
      </c>
      <c r="G204" s="239" t="s">
        <v>13280</v>
      </c>
      <c r="H204" s="550"/>
      <c r="I204" s="239" t="s">
        <v>13281</v>
      </c>
      <c r="J204" s="239">
        <v>14</v>
      </c>
      <c r="K204" s="239" t="s">
        <v>2200</v>
      </c>
      <c r="L204" s="553">
        <v>46943</v>
      </c>
      <c r="M204" s="553">
        <v>11028</v>
      </c>
      <c r="N204" s="553">
        <v>17609</v>
      </c>
      <c r="O204" s="239" t="s">
        <v>201</v>
      </c>
      <c r="P204" s="239">
        <v>400</v>
      </c>
      <c r="Q204" s="239">
        <v>1.2</v>
      </c>
      <c r="R204" s="239">
        <v>8</v>
      </c>
      <c r="S204" s="239">
        <v>3840</v>
      </c>
      <c r="T204" s="239" t="s">
        <v>202</v>
      </c>
      <c r="U204" s="553">
        <v>70</v>
      </c>
      <c r="V204" s="553">
        <v>105</v>
      </c>
      <c r="W204" s="552">
        <v>24474</v>
      </c>
      <c r="X204" s="552">
        <v>30000</v>
      </c>
      <c r="Y204" s="239" t="s">
        <v>586</v>
      </c>
      <c r="Z204" s="239" t="s">
        <v>587</v>
      </c>
      <c r="AA204" s="239">
        <v>1985</v>
      </c>
      <c r="AB204" s="239">
        <v>2377</v>
      </c>
      <c r="AC204" s="239">
        <v>2377</v>
      </c>
      <c r="AD204" s="239">
        <v>3892</v>
      </c>
      <c r="AE204" s="239"/>
      <c r="AF204" s="239"/>
      <c r="AG204" s="239"/>
      <c r="AH204" s="552">
        <v>8646</v>
      </c>
      <c r="AI204" s="552">
        <v>8646</v>
      </c>
      <c r="AJ204" s="239"/>
      <c r="AK204" s="239"/>
      <c r="AL204" s="239">
        <v>1</v>
      </c>
      <c r="AM204" s="239"/>
      <c r="AN204" s="239" t="s">
        <v>889</v>
      </c>
      <c r="AO204" s="239" t="s">
        <v>7366</v>
      </c>
      <c r="AP204" s="239"/>
      <c r="AQ204" s="239"/>
      <c r="AR204" s="239" t="s">
        <v>1956</v>
      </c>
      <c r="AS204" s="239">
        <v>2</v>
      </c>
      <c r="AT204" s="239">
        <v>200</v>
      </c>
      <c r="AU204" s="239" t="s">
        <v>13282</v>
      </c>
      <c r="AV204" s="239" t="s">
        <v>13280</v>
      </c>
      <c r="AW204" s="239"/>
      <c r="AX204" s="239"/>
      <c r="AY204" s="239"/>
      <c r="AZ204" s="239"/>
      <c r="BA204" s="239"/>
      <c r="BB204" s="239"/>
      <c r="BC204" s="239"/>
      <c r="BD204" s="239"/>
      <c r="BE204" s="239"/>
      <c r="BF204" s="239"/>
      <c r="BK204" s="554"/>
    </row>
    <row r="205" spans="1:63" s="240" customFormat="1" ht="24.6" customHeight="1">
      <c r="A205" s="241" t="s">
        <v>413</v>
      </c>
      <c r="B205" s="361"/>
      <c r="C205" s="239" t="s">
        <v>13283</v>
      </c>
      <c r="D205" s="239" t="s">
        <v>13284</v>
      </c>
      <c r="E205" s="239" t="s">
        <v>13285</v>
      </c>
      <c r="F205" s="239" t="s">
        <v>13283</v>
      </c>
      <c r="G205" s="239" t="s">
        <v>13286</v>
      </c>
      <c r="H205" s="550" t="s">
        <v>13287</v>
      </c>
      <c r="I205" s="239" t="s">
        <v>13288</v>
      </c>
      <c r="J205" s="239">
        <v>15</v>
      </c>
      <c r="K205" s="239" t="s">
        <v>13289</v>
      </c>
      <c r="L205" s="553">
        <v>34338</v>
      </c>
      <c r="M205" s="553">
        <v>6327</v>
      </c>
      <c r="N205" s="553">
        <v>6327</v>
      </c>
      <c r="O205" s="239" t="s">
        <v>201</v>
      </c>
      <c r="P205" s="239">
        <v>400</v>
      </c>
      <c r="Q205" s="239">
        <v>1.25</v>
      </c>
      <c r="R205" s="239">
        <v>8</v>
      </c>
      <c r="S205" s="239">
        <v>4000</v>
      </c>
      <c r="T205" s="239" t="s">
        <v>202</v>
      </c>
      <c r="U205" s="553">
        <v>72</v>
      </c>
      <c r="V205" s="553">
        <v>110</v>
      </c>
      <c r="W205" s="552">
        <v>12119</v>
      </c>
      <c r="X205" s="552">
        <v>15000</v>
      </c>
      <c r="Y205" s="239" t="s">
        <v>1023</v>
      </c>
      <c r="Z205" s="239" t="s">
        <v>587</v>
      </c>
      <c r="AA205" s="239">
        <v>1979</v>
      </c>
      <c r="AB205" s="239">
        <v>2890</v>
      </c>
      <c r="AC205" s="239"/>
      <c r="AD205" s="239">
        <v>110</v>
      </c>
      <c r="AE205" s="239"/>
      <c r="AF205" s="239"/>
      <c r="AG205" s="239"/>
      <c r="AH205" s="552">
        <v>3000</v>
      </c>
      <c r="AI205" s="552">
        <v>3000</v>
      </c>
      <c r="AJ205" s="239">
        <v>1997</v>
      </c>
      <c r="AK205" s="239"/>
      <c r="AL205" s="239">
        <v>1</v>
      </c>
      <c r="AM205" s="239">
        <v>500</v>
      </c>
      <c r="AN205" s="239"/>
      <c r="AO205" s="239"/>
      <c r="AP205" s="239"/>
      <c r="AQ205" s="239"/>
      <c r="AR205" s="239"/>
      <c r="AS205" s="239"/>
      <c r="AT205" s="239"/>
      <c r="AU205" s="565"/>
      <c r="AV205" s="239"/>
      <c r="AW205" s="239"/>
      <c r="AX205" s="239"/>
      <c r="AY205" s="239"/>
      <c r="AZ205" s="239"/>
      <c r="BA205" s="239"/>
      <c r="BB205" s="239"/>
      <c r="BC205" s="239"/>
      <c r="BD205" s="239"/>
      <c r="BE205" s="239"/>
      <c r="BF205" s="239"/>
      <c r="BK205" s="554"/>
    </row>
    <row r="206" spans="1:63" s="240" customFormat="1" ht="24.6" customHeight="1">
      <c r="A206" s="241"/>
      <c r="B206" s="361"/>
      <c r="C206" s="239" t="s">
        <v>13283</v>
      </c>
      <c r="D206" s="239" t="s">
        <v>13290</v>
      </c>
      <c r="E206" s="239" t="s">
        <v>13291</v>
      </c>
      <c r="F206" s="239" t="s">
        <v>13283</v>
      </c>
      <c r="G206" s="239" t="s">
        <v>13292</v>
      </c>
      <c r="H206" s="550" t="s">
        <v>13287</v>
      </c>
      <c r="I206" s="239" t="s">
        <v>13283</v>
      </c>
      <c r="J206" s="239">
        <v>3</v>
      </c>
      <c r="K206" s="239" t="s">
        <v>13293</v>
      </c>
      <c r="L206" s="553">
        <v>73488</v>
      </c>
      <c r="M206" s="553">
        <v>793</v>
      </c>
      <c r="N206" s="553">
        <v>1165</v>
      </c>
      <c r="O206" s="239" t="s">
        <v>201</v>
      </c>
      <c r="P206" s="239">
        <v>400</v>
      </c>
      <c r="Q206" s="239">
        <v>1.25</v>
      </c>
      <c r="R206" s="239">
        <v>8</v>
      </c>
      <c r="S206" s="239">
        <v>4000</v>
      </c>
      <c r="T206" s="239" t="s">
        <v>382</v>
      </c>
      <c r="U206" s="553">
        <v>77</v>
      </c>
      <c r="V206" s="553">
        <v>109</v>
      </c>
      <c r="W206" s="552">
        <v>6500</v>
      </c>
      <c r="X206" s="552">
        <v>6500</v>
      </c>
      <c r="Y206" s="239" t="s">
        <v>233</v>
      </c>
      <c r="Z206" s="239" t="s">
        <v>587</v>
      </c>
      <c r="AA206" s="239">
        <v>2001</v>
      </c>
      <c r="AB206" s="239">
        <v>3612</v>
      </c>
      <c r="AC206" s="239">
        <v>1100</v>
      </c>
      <c r="AD206" s="239">
        <v>461</v>
      </c>
      <c r="AE206" s="239"/>
      <c r="AF206" s="239"/>
      <c r="AG206" s="239"/>
      <c r="AH206" s="552">
        <v>5173</v>
      </c>
      <c r="AI206" s="552">
        <v>5173</v>
      </c>
      <c r="AJ206" s="239">
        <v>2003</v>
      </c>
      <c r="AK206" s="239"/>
      <c r="AL206" s="239"/>
      <c r="AM206" s="239"/>
      <c r="AN206" s="239"/>
      <c r="AO206" s="239"/>
      <c r="AP206" s="239"/>
      <c r="AQ206" s="239"/>
      <c r="AR206" s="239"/>
      <c r="AS206" s="239"/>
      <c r="AT206" s="239"/>
      <c r="AU206" s="239"/>
      <c r="AV206" s="239"/>
      <c r="AW206" s="239"/>
      <c r="AX206" s="239"/>
      <c r="AY206" s="239"/>
      <c r="AZ206" s="239"/>
      <c r="BA206" s="239"/>
      <c r="BB206" s="239"/>
      <c r="BC206" s="239"/>
      <c r="BD206" s="239"/>
      <c r="BE206" s="239"/>
      <c r="BF206" s="239"/>
      <c r="BK206" s="239"/>
    </row>
    <row r="207" spans="1:63" s="240" customFormat="1" ht="24.6" customHeight="1">
      <c r="A207" s="241"/>
      <c r="B207" s="361"/>
      <c r="C207" s="239" t="s">
        <v>13283</v>
      </c>
      <c r="D207" s="239"/>
      <c r="E207" s="239" t="s">
        <v>13294</v>
      </c>
      <c r="F207" s="239" t="s">
        <v>13283</v>
      </c>
      <c r="G207" s="239"/>
      <c r="H207" s="550"/>
      <c r="I207" s="239" t="s">
        <v>13283</v>
      </c>
      <c r="J207" s="239"/>
      <c r="K207" s="239"/>
      <c r="L207" s="553">
        <v>44683</v>
      </c>
      <c r="M207" s="553">
        <v>333.08</v>
      </c>
      <c r="N207" s="553">
        <v>431.93</v>
      </c>
      <c r="O207" s="239" t="s">
        <v>201</v>
      </c>
      <c r="P207" s="239">
        <v>400</v>
      </c>
      <c r="Q207" s="239"/>
      <c r="R207" s="239">
        <v>6</v>
      </c>
      <c r="S207" s="239"/>
      <c r="T207" s="239" t="s">
        <v>382</v>
      </c>
      <c r="U207" s="553">
        <v>68</v>
      </c>
      <c r="V207" s="553">
        <v>105</v>
      </c>
      <c r="W207" s="552">
        <v>956</v>
      </c>
      <c r="X207" s="552">
        <v>1500</v>
      </c>
      <c r="Y207" s="239"/>
      <c r="Z207" s="239"/>
      <c r="AA207" s="239">
        <v>2009</v>
      </c>
      <c r="AB207" s="239"/>
      <c r="AC207" s="239"/>
      <c r="AD207" s="239"/>
      <c r="AE207" s="239"/>
      <c r="AF207" s="239"/>
      <c r="AG207" s="239"/>
      <c r="AH207" s="552">
        <v>9852</v>
      </c>
      <c r="AI207" s="552"/>
      <c r="AJ207" s="239"/>
      <c r="AK207" s="239"/>
      <c r="AL207" s="239"/>
      <c r="AM207" s="239"/>
      <c r="AN207" s="239"/>
      <c r="AO207" s="239"/>
      <c r="AP207" s="239"/>
      <c r="AQ207" s="239"/>
      <c r="AR207" s="239"/>
      <c r="AS207" s="239"/>
      <c r="AT207" s="239"/>
      <c r="AU207" s="565"/>
      <c r="AV207" s="239"/>
      <c r="AW207" s="239"/>
      <c r="AX207" s="239"/>
      <c r="AY207" s="239"/>
      <c r="AZ207" s="239"/>
      <c r="BA207" s="239"/>
      <c r="BB207" s="239"/>
      <c r="BC207" s="239"/>
      <c r="BD207" s="239"/>
      <c r="BE207" s="239"/>
      <c r="BF207" s="239"/>
      <c r="BK207" s="1257"/>
    </row>
    <row r="208" spans="1:63" s="240" customFormat="1" ht="24.6" customHeight="1">
      <c r="A208" s="241"/>
      <c r="B208" s="361"/>
      <c r="C208" s="239" t="s">
        <v>13295</v>
      </c>
      <c r="D208" s="239" t="s">
        <v>13296</v>
      </c>
      <c r="E208" s="239" t="s">
        <v>13297</v>
      </c>
      <c r="F208" s="239" t="s">
        <v>13295</v>
      </c>
      <c r="G208" s="239" t="s">
        <v>13298</v>
      </c>
      <c r="H208" s="550"/>
      <c r="I208" s="239" t="s">
        <v>13295</v>
      </c>
      <c r="J208" s="239">
        <v>5</v>
      </c>
      <c r="K208" s="239" t="s">
        <v>13299</v>
      </c>
      <c r="L208" s="553">
        <v>181818</v>
      </c>
      <c r="M208" s="553">
        <v>14840</v>
      </c>
      <c r="N208" s="553">
        <v>19761</v>
      </c>
      <c r="O208" s="239" t="s">
        <v>201</v>
      </c>
      <c r="P208" s="239">
        <v>400</v>
      </c>
      <c r="Q208" s="239">
        <v>1.2</v>
      </c>
      <c r="R208" s="239">
        <v>8</v>
      </c>
      <c r="S208" s="239">
        <v>3840</v>
      </c>
      <c r="T208" s="239" t="s">
        <v>202</v>
      </c>
      <c r="U208" s="553">
        <v>76</v>
      </c>
      <c r="V208" s="553">
        <v>112</v>
      </c>
      <c r="W208" s="552">
        <v>25000</v>
      </c>
      <c r="X208" s="552">
        <v>30000</v>
      </c>
      <c r="Y208" s="239" t="s">
        <v>586</v>
      </c>
      <c r="Z208" s="239" t="s">
        <v>587</v>
      </c>
      <c r="AA208" s="239">
        <v>2000</v>
      </c>
      <c r="AB208" s="239">
        <v>31280</v>
      </c>
      <c r="AC208" s="239">
        <v>6000</v>
      </c>
      <c r="AD208" s="239">
        <v>720</v>
      </c>
      <c r="AE208" s="239"/>
      <c r="AF208" s="239"/>
      <c r="AG208" s="239"/>
      <c r="AH208" s="552">
        <v>38000</v>
      </c>
      <c r="AI208" s="552">
        <v>38000</v>
      </c>
      <c r="AJ208" s="239"/>
      <c r="AK208" s="239"/>
      <c r="AL208" s="239">
        <v>1</v>
      </c>
      <c r="AM208" s="239"/>
      <c r="AN208" s="239"/>
      <c r="AO208" s="239"/>
      <c r="AP208" s="239"/>
      <c r="AQ208" s="239"/>
      <c r="AR208" s="239"/>
      <c r="AS208" s="239"/>
      <c r="AT208" s="239"/>
      <c r="AU208" s="565"/>
      <c r="AV208" s="239"/>
      <c r="AW208" s="239"/>
      <c r="AX208" s="239"/>
      <c r="AY208" s="239"/>
      <c r="AZ208" s="239"/>
      <c r="BA208" s="239"/>
      <c r="BB208" s="239"/>
      <c r="BC208" s="239"/>
      <c r="BD208" s="239"/>
      <c r="BE208" s="239"/>
      <c r="BF208" s="239"/>
      <c r="BK208" s="1257"/>
    </row>
    <row r="209" spans="1:63" s="240" customFormat="1" ht="23.45" customHeight="1">
      <c r="A209" s="241"/>
      <c r="B209" s="361"/>
      <c r="C209" s="239" t="s">
        <v>13295</v>
      </c>
      <c r="D209" s="239"/>
      <c r="E209" s="239" t="s">
        <v>13300</v>
      </c>
      <c r="F209" s="239" t="s">
        <v>13295</v>
      </c>
      <c r="G209" s="239"/>
      <c r="H209" s="550"/>
      <c r="I209" s="239" t="s">
        <v>13295</v>
      </c>
      <c r="J209" s="239"/>
      <c r="K209" s="239"/>
      <c r="L209" s="553"/>
      <c r="M209" s="553"/>
      <c r="N209" s="553"/>
      <c r="O209" s="239" t="s">
        <v>201</v>
      </c>
      <c r="P209" s="239">
        <v>400</v>
      </c>
      <c r="Q209" s="239"/>
      <c r="R209" s="239">
        <v>4</v>
      </c>
      <c r="S209" s="239"/>
      <c r="T209" s="239" t="s">
        <v>202</v>
      </c>
      <c r="U209" s="553">
        <v>76</v>
      </c>
      <c r="V209" s="553">
        <v>112</v>
      </c>
      <c r="W209" s="552"/>
      <c r="X209" s="552"/>
      <c r="Y209" s="239"/>
      <c r="Z209" s="239"/>
      <c r="AA209" s="239">
        <v>2006</v>
      </c>
      <c r="AB209" s="239"/>
      <c r="AC209" s="239"/>
      <c r="AD209" s="239"/>
      <c r="AE209" s="239"/>
      <c r="AF209" s="239"/>
      <c r="AG209" s="239"/>
      <c r="AH209" s="552">
        <v>1400</v>
      </c>
      <c r="AI209" s="552"/>
      <c r="AJ209" s="239"/>
      <c r="AK209" s="239"/>
      <c r="AL209" s="239"/>
      <c r="AM209" s="239"/>
      <c r="AN209" s="239"/>
      <c r="AO209" s="239"/>
      <c r="AP209" s="239"/>
      <c r="AQ209" s="239"/>
      <c r="AR209" s="239"/>
      <c r="AS209" s="239"/>
      <c r="AT209" s="239"/>
      <c r="AU209" s="565"/>
      <c r="AV209" s="239"/>
      <c r="AW209" s="239"/>
      <c r="AX209" s="239"/>
      <c r="AY209" s="239"/>
      <c r="AZ209" s="239"/>
      <c r="BA209" s="239"/>
      <c r="BB209" s="239"/>
      <c r="BC209" s="239"/>
      <c r="BD209" s="239"/>
      <c r="BE209" s="239"/>
      <c r="BF209" s="239"/>
      <c r="BK209" s="239" t="s">
        <v>13301</v>
      </c>
    </row>
    <row r="210" spans="1:63" s="240" customFormat="1" ht="23.45" customHeight="1">
      <c r="A210" s="241" t="s">
        <v>414</v>
      </c>
      <c r="B210" s="361"/>
      <c r="C210" s="239" t="s">
        <v>3024</v>
      </c>
      <c r="D210" s="239" t="s">
        <v>13302</v>
      </c>
      <c r="E210" s="239" t="s">
        <v>13303</v>
      </c>
      <c r="F210" s="239" t="s">
        <v>3024</v>
      </c>
      <c r="G210" s="239" t="s">
        <v>13304</v>
      </c>
      <c r="H210" s="550"/>
      <c r="I210" s="239" t="s">
        <v>3024</v>
      </c>
      <c r="J210" s="239">
        <v>6</v>
      </c>
      <c r="K210" s="239" t="s">
        <v>2200</v>
      </c>
      <c r="L210" s="553">
        <v>42338</v>
      </c>
      <c r="M210" s="553">
        <v>6724</v>
      </c>
      <c r="N210" s="553">
        <v>9113</v>
      </c>
      <c r="O210" s="239" t="s">
        <v>201</v>
      </c>
      <c r="P210" s="239">
        <v>400</v>
      </c>
      <c r="Q210" s="239">
        <v>1.2</v>
      </c>
      <c r="R210" s="239">
        <v>8</v>
      </c>
      <c r="S210" s="239">
        <v>3840</v>
      </c>
      <c r="T210" s="239" t="s">
        <v>202</v>
      </c>
      <c r="U210" s="553">
        <v>75</v>
      </c>
      <c r="V210" s="553">
        <v>106</v>
      </c>
      <c r="W210" s="553">
        <v>13804</v>
      </c>
      <c r="X210" s="552">
        <v>18000</v>
      </c>
      <c r="Y210" s="552" t="s">
        <v>586</v>
      </c>
      <c r="Z210" s="239" t="s">
        <v>587</v>
      </c>
      <c r="AA210" s="239">
        <v>1979</v>
      </c>
      <c r="AB210" s="239">
        <v>377</v>
      </c>
      <c r="AC210" s="239">
        <v>1800</v>
      </c>
      <c r="AD210" s="239"/>
      <c r="AE210" s="239"/>
      <c r="AF210" s="239"/>
      <c r="AG210" s="239"/>
      <c r="AH210" s="239">
        <v>12197</v>
      </c>
      <c r="AI210" s="552">
        <v>12197</v>
      </c>
      <c r="AJ210" s="239">
        <v>1990</v>
      </c>
      <c r="AK210" s="239"/>
      <c r="AL210" s="239">
        <v>1</v>
      </c>
      <c r="AM210" s="239"/>
      <c r="AN210" s="239"/>
      <c r="AO210" s="239"/>
      <c r="AP210" s="239"/>
      <c r="AQ210" s="239"/>
      <c r="AR210" s="239"/>
      <c r="AS210" s="239"/>
      <c r="AT210" s="239"/>
      <c r="AU210" s="565"/>
      <c r="AV210" s="239"/>
      <c r="AW210" s="239"/>
      <c r="AX210" s="239"/>
      <c r="AY210" s="239"/>
      <c r="AZ210" s="239"/>
      <c r="BA210" s="239"/>
      <c r="BB210" s="239"/>
      <c r="BC210" s="239"/>
      <c r="BD210" s="239"/>
      <c r="BE210" s="239"/>
      <c r="BF210" s="239"/>
      <c r="BK210" s="554"/>
    </row>
    <row r="211" spans="1:63" s="240" customFormat="1" ht="23.45" customHeight="1">
      <c r="A211" s="241" t="s">
        <v>415</v>
      </c>
      <c r="B211" s="361"/>
      <c r="C211" s="239" t="s">
        <v>3024</v>
      </c>
      <c r="D211" s="239"/>
      <c r="E211" s="239" t="s">
        <v>13305</v>
      </c>
      <c r="F211" s="239" t="s">
        <v>3024</v>
      </c>
      <c r="G211" s="239"/>
      <c r="H211" s="550"/>
      <c r="I211" s="239" t="s">
        <v>3024</v>
      </c>
      <c r="J211" s="239"/>
      <c r="K211" s="239"/>
      <c r="L211" s="553">
        <v>1339</v>
      </c>
      <c r="M211" s="553"/>
      <c r="N211" s="553"/>
      <c r="O211" s="239" t="s">
        <v>201</v>
      </c>
      <c r="P211" s="239">
        <v>150</v>
      </c>
      <c r="Q211" s="239"/>
      <c r="R211" s="239">
        <v>6</v>
      </c>
      <c r="S211" s="239"/>
      <c r="T211" s="239"/>
      <c r="U211" s="553"/>
      <c r="V211" s="553"/>
      <c r="W211" s="552"/>
      <c r="X211" s="552"/>
      <c r="Y211" s="239"/>
      <c r="Z211" s="239"/>
      <c r="AA211" s="239"/>
      <c r="AB211" s="239">
        <v>2005</v>
      </c>
      <c r="AC211" s="239"/>
      <c r="AD211" s="239"/>
      <c r="AE211" s="239"/>
      <c r="AF211" s="239"/>
      <c r="AG211" s="239"/>
      <c r="AH211" s="552"/>
      <c r="AI211" s="552">
        <v>633</v>
      </c>
      <c r="AJ211" s="239"/>
      <c r="AK211" s="239"/>
      <c r="AL211" s="239"/>
      <c r="AM211" s="239"/>
      <c r="AN211" s="239"/>
      <c r="AO211" s="239"/>
      <c r="AP211" s="239"/>
      <c r="AQ211" s="239"/>
      <c r="AR211" s="239"/>
      <c r="AS211" s="239"/>
      <c r="AT211" s="239"/>
      <c r="AU211" s="565"/>
      <c r="AV211" s="239"/>
      <c r="AW211" s="239"/>
      <c r="AX211" s="239"/>
      <c r="AY211" s="239"/>
      <c r="AZ211" s="239"/>
      <c r="BA211" s="239"/>
      <c r="BB211" s="239"/>
      <c r="BC211" s="239"/>
      <c r="BD211" s="239"/>
      <c r="BE211" s="239"/>
      <c r="BF211" s="239"/>
      <c r="BK211" s="241"/>
    </row>
    <row r="212" spans="1:63" s="240" customFormat="1" ht="23.45" customHeight="1">
      <c r="A212" s="241" t="s">
        <v>416</v>
      </c>
      <c r="B212" s="361"/>
      <c r="C212" s="239" t="s">
        <v>3029</v>
      </c>
      <c r="D212" s="239" t="s">
        <v>13306</v>
      </c>
      <c r="E212" s="239" t="s">
        <v>13307</v>
      </c>
      <c r="F212" s="239" t="s">
        <v>3029</v>
      </c>
      <c r="G212" s="239" t="s">
        <v>13308</v>
      </c>
      <c r="H212" s="550" t="s">
        <v>274</v>
      </c>
      <c r="I212" s="239" t="s">
        <v>3029</v>
      </c>
      <c r="J212" s="239">
        <v>17</v>
      </c>
      <c r="K212" s="239" t="s">
        <v>13309</v>
      </c>
      <c r="L212" s="553">
        <v>79149</v>
      </c>
      <c r="M212" s="553">
        <v>10532</v>
      </c>
      <c r="N212" s="553">
        <v>25390</v>
      </c>
      <c r="O212" s="239" t="s">
        <v>7395</v>
      </c>
      <c r="P212" s="239">
        <v>400</v>
      </c>
      <c r="Q212" s="239">
        <v>1.2</v>
      </c>
      <c r="R212" s="239">
        <v>8</v>
      </c>
      <c r="S212" s="239">
        <v>3840</v>
      </c>
      <c r="T212" s="239" t="s">
        <v>202</v>
      </c>
      <c r="U212" s="553">
        <v>68</v>
      </c>
      <c r="V212" s="553">
        <v>105</v>
      </c>
      <c r="W212" s="552">
        <v>33050</v>
      </c>
      <c r="X212" s="552">
        <v>35000</v>
      </c>
      <c r="Y212" s="239" t="s">
        <v>13310</v>
      </c>
      <c r="Z212" s="239" t="s">
        <v>587</v>
      </c>
      <c r="AA212" s="239">
        <v>1984</v>
      </c>
      <c r="AB212" s="239">
        <v>3211</v>
      </c>
      <c r="AC212" s="239">
        <v>1500</v>
      </c>
      <c r="AD212" s="239"/>
      <c r="AE212" s="239"/>
      <c r="AF212" s="239"/>
      <c r="AG212" s="239"/>
      <c r="AH212" s="552">
        <v>4711</v>
      </c>
      <c r="AI212" s="552">
        <v>4711</v>
      </c>
      <c r="AJ212" s="239">
        <v>1997</v>
      </c>
      <c r="AK212" s="239" t="s">
        <v>13311</v>
      </c>
      <c r="AL212" s="239" t="s">
        <v>13312</v>
      </c>
      <c r="AM212" s="239">
        <v>1318900</v>
      </c>
      <c r="AN212" s="239" t="s">
        <v>889</v>
      </c>
      <c r="AO212" s="239" t="s">
        <v>7366</v>
      </c>
      <c r="AP212" s="239"/>
      <c r="AQ212" s="239"/>
      <c r="AR212" s="239"/>
      <c r="AS212" s="239"/>
      <c r="AT212" s="239"/>
      <c r="AU212" s="239"/>
      <c r="AV212" s="239"/>
      <c r="AW212" s="239"/>
      <c r="AX212" s="239"/>
      <c r="AY212" s="239"/>
      <c r="AZ212" s="239"/>
      <c r="BA212" s="239"/>
      <c r="BB212" s="239"/>
      <c r="BC212" s="239"/>
      <c r="BD212" s="239"/>
      <c r="BE212" s="239"/>
      <c r="BF212" s="239"/>
      <c r="BK212" s="239"/>
    </row>
    <row r="213" spans="1:63" s="240" customFormat="1" ht="23.45" customHeight="1">
      <c r="A213" s="241"/>
      <c r="B213" s="361"/>
      <c r="C213" s="239" t="s">
        <v>3029</v>
      </c>
      <c r="D213" s="239"/>
      <c r="E213" s="239" t="s">
        <v>7399</v>
      </c>
      <c r="F213" s="239" t="s">
        <v>3029</v>
      </c>
      <c r="G213" s="239" t="s">
        <v>13313</v>
      </c>
      <c r="H213" s="550" t="s">
        <v>13314</v>
      </c>
      <c r="I213" s="239" t="s">
        <v>3029</v>
      </c>
      <c r="J213" s="239">
        <v>6</v>
      </c>
      <c r="K213" s="239" t="s">
        <v>13315</v>
      </c>
      <c r="L213" s="553">
        <v>38153</v>
      </c>
      <c r="M213" s="553">
        <v>1779</v>
      </c>
      <c r="N213" s="553">
        <v>17529</v>
      </c>
      <c r="O213" s="239" t="s">
        <v>7395</v>
      </c>
      <c r="P213" s="239">
        <v>400</v>
      </c>
      <c r="Q213" s="239">
        <v>1.2</v>
      </c>
      <c r="R213" s="239">
        <v>4</v>
      </c>
      <c r="S213" s="239">
        <v>3840</v>
      </c>
      <c r="T213" s="239" t="s">
        <v>202</v>
      </c>
      <c r="U213" s="553">
        <v>68</v>
      </c>
      <c r="V213" s="553">
        <v>105</v>
      </c>
      <c r="W213" s="552">
        <v>2866</v>
      </c>
      <c r="X213" s="552">
        <v>3000</v>
      </c>
      <c r="Y213" s="239" t="s">
        <v>233</v>
      </c>
      <c r="Z213" s="239" t="s">
        <v>587</v>
      </c>
      <c r="AA213" s="239">
        <v>2012</v>
      </c>
      <c r="AB213" s="239">
        <v>5116</v>
      </c>
      <c r="AC213" s="239">
        <v>8311</v>
      </c>
      <c r="AD213" s="239">
        <v>600</v>
      </c>
      <c r="AE213" s="239"/>
      <c r="AF213" s="239"/>
      <c r="AG213" s="239"/>
      <c r="AH213" s="552">
        <v>30500</v>
      </c>
      <c r="AI213" s="552">
        <v>14027</v>
      </c>
      <c r="AJ213" s="239">
        <v>1994</v>
      </c>
      <c r="AK213" s="239">
        <v>2003</v>
      </c>
      <c r="AL213" s="239" t="s">
        <v>13316</v>
      </c>
      <c r="AM213" s="239">
        <v>1283</v>
      </c>
      <c r="AN213" s="239"/>
      <c r="AO213" s="239"/>
      <c r="AP213" s="239"/>
      <c r="AQ213" s="239" t="s">
        <v>13317</v>
      </c>
      <c r="AR213" s="239" t="s">
        <v>957</v>
      </c>
      <c r="AS213" s="239">
        <v>1</v>
      </c>
      <c r="AT213" s="239" t="s">
        <v>13318</v>
      </c>
      <c r="AU213" s="239" t="s">
        <v>202</v>
      </c>
      <c r="AV213" s="239" t="s">
        <v>13313</v>
      </c>
      <c r="AW213" s="239" t="s">
        <v>13319</v>
      </c>
      <c r="AX213" s="239">
        <v>1</v>
      </c>
      <c r="AY213" s="239" t="s">
        <v>13320</v>
      </c>
      <c r="AZ213" s="239" t="s">
        <v>201</v>
      </c>
      <c r="BA213" s="239" t="s">
        <v>13313</v>
      </c>
      <c r="BB213" s="239"/>
      <c r="BC213" s="239"/>
      <c r="BD213" s="239"/>
      <c r="BE213" s="239"/>
      <c r="BF213" s="239"/>
      <c r="BK213" s="241"/>
    </row>
    <row r="214" spans="1:63" s="240" customFormat="1" ht="23.45" customHeight="1">
      <c r="A214" s="241"/>
      <c r="B214" s="361"/>
      <c r="C214" s="239" t="s">
        <v>13321</v>
      </c>
      <c r="D214" s="239" t="s">
        <v>13322</v>
      </c>
      <c r="E214" s="239" t="s">
        <v>13323</v>
      </c>
      <c r="F214" s="239" t="s">
        <v>13321</v>
      </c>
      <c r="G214" s="239" t="s">
        <v>13313</v>
      </c>
      <c r="H214" s="550" t="s">
        <v>13314</v>
      </c>
      <c r="I214" s="239" t="s">
        <v>13324</v>
      </c>
      <c r="J214" s="239">
        <v>6</v>
      </c>
      <c r="K214" s="239" t="s">
        <v>13315</v>
      </c>
      <c r="L214" s="553">
        <v>32040</v>
      </c>
      <c r="M214" s="553">
        <v>19945</v>
      </c>
      <c r="N214" s="553">
        <v>8998</v>
      </c>
      <c r="O214" s="239" t="s">
        <v>201</v>
      </c>
      <c r="P214" s="239">
        <v>400</v>
      </c>
      <c r="Q214" s="239">
        <v>1.2</v>
      </c>
      <c r="R214" s="239">
        <v>8</v>
      </c>
      <c r="S214" s="239">
        <v>3840</v>
      </c>
      <c r="T214" s="239" t="s">
        <v>202</v>
      </c>
      <c r="U214" s="553">
        <v>68</v>
      </c>
      <c r="V214" s="553">
        <v>105</v>
      </c>
      <c r="W214" s="552">
        <v>18000</v>
      </c>
      <c r="X214" s="552">
        <v>20500</v>
      </c>
      <c r="Y214" s="239" t="s">
        <v>233</v>
      </c>
      <c r="Z214" s="239" t="s">
        <v>587</v>
      </c>
      <c r="AA214" s="239">
        <v>1986</v>
      </c>
      <c r="AB214" s="239">
        <v>5116</v>
      </c>
      <c r="AC214" s="239">
        <v>8311</v>
      </c>
      <c r="AD214" s="239">
        <v>600</v>
      </c>
      <c r="AE214" s="239"/>
      <c r="AF214" s="239"/>
      <c r="AG214" s="239"/>
      <c r="AH214" s="552">
        <v>14687</v>
      </c>
      <c r="AI214" s="552">
        <v>14027</v>
      </c>
      <c r="AJ214" s="239">
        <v>1994</v>
      </c>
      <c r="AK214" s="239">
        <v>2003</v>
      </c>
      <c r="AL214" s="239" t="s">
        <v>13316</v>
      </c>
      <c r="AM214" s="239">
        <v>1283</v>
      </c>
      <c r="AN214" s="239"/>
      <c r="AO214" s="239"/>
      <c r="AP214" s="239"/>
      <c r="AQ214" s="239" t="s">
        <v>13317</v>
      </c>
      <c r="AR214" s="239" t="s">
        <v>957</v>
      </c>
      <c r="AS214" s="239">
        <v>1</v>
      </c>
      <c r="AT214" s="239" t="s">
        <v>13318</v>
      </c>
      <c r="AU214" s="565" t="s">
        <v>202</v>
      </c>
      <c r="AV214" s="239" t="s">
        <v>13313</v>
      </c>
      <c r="AW214" s="239" t="s">
        <v>13319</v>
      </c>
      <c r="AX214" s="239">
        <v>1</v>
      </c>
      <c r="AY214" s="239" t="s">
        <v>13320</v>
      </c>
      <c r="AZ214" s="239" t="s">
        <v>201</v>
      </c>
      <c r="BA214" s="239" t="s">
        <v>13313</v>
      </c>
      <c r="BB214" s="239"/>
      <c r="BC214" s="239"/>
      <c r="BD214" s="239"/>
      <c r="BE214" s="239"/>
      <c r="BF214" s="239"/>
      <c r="BK214" s="239"/>
    </row>
    <row r="215" spans="1:63" s="240" customFormat="1" ht="23.45" customHeight="1">
      <c r="A215" s="241"/>
      <c r="B215" s="361"/>
      <c r="C215" s="239" t="s">
        <v>13325</v>
      </c>
      <c r="D215" s="239" t="s">
        <v>13326</v>
      </c>
      <c r="E215" s="239" t="s">
        <v>13327</v>
      </c>
      <c r="F215" s="239" t="s">
        <v>13325</v>
      </c>
      <c r="G215" s="239" t="s">
        <v>13328</v>
      </c>
      <c r="H215" s="550" t="s">
        <v>13329</v>
      </c>
      <c r="I215" s="239" t="s">
        <v>1266</v>
      </c>
      <c r="J215" s="239">
        <v>1</v>
      </c>
      <c r="K215" s="239" t="s">
        <v>2200</v>
      </c>
      <c r="L215" s="553">
        <v>69500</v>
      </c>
      <c r="M215" s="553">
        <v>9721</v>
      </c>
      <c r="N215" s="553">
        <v>11355</v>
      </c>
      <c r="O215" s="239" t="s">
        <v>201</v>
      </c>
      <c r="P215" s="239">
        <v>400</v>
      </c>
      <c r="Q215" s="239">
        <v>1.2</v>
      </c>
      <c r="R215" s="239">
        <v>8</v>
      </c>
      <c r="S215" s="239">
        <v>3840</v>
      </c>
      <c r="T215" s="239" t="s">
        <v>202</v>
      </c>
      <c r="U215" s="553">
        <v>68</v>
      </c>
      <c r="V215" s="553">
        <v>110</v>
      </c>
      <c r="W215" s="552">
        <v>16344</v>
      </c>
      <c r="X215" s="552">
        <v>20000</v>
      </c>
      <c r="Y215" s="239" t="s">
        <v>13330</v>
      </c>
      <c r="Z215" s="239" t="s">
        <v>587</v>
      </c>
      <c r="AA215" s="239">
        <v>1998</v>
      </c>
      <c r="AB215" s="239">
        <v>6300</v>
      </c>
      <c r="AC215" s="239">
        <v>730</v>
      </c>
      <c r="AD215" s="239">
        <v>450</v>
      </c>
      <c r="AE215" s="239">
        <v>0</v>
      </c>
      <c r="AF215" s="239">
        <v>680</v>
      </c>
      <c r="AG215" s="239" t="s">
        <v>1036</v>
      </c>
      <c r="AH215" s="552">
        <v>8160</v>
      </c>
      <c r="AI215" s="552">
        <v>8160</v>
      </c>
      <c r="AJ215" s="239">
        <v>1990</v>
      </c>
      <c r="AK215" s="239">
        <v>1998</v>
      </c>
      <c r="AL215" s="239">
        <v>1</v>
      </c>
      <c r="AM215" s="239">
        <v>600</v>
      </c>
      <c r="AN215" s="239"/>
      <c r="AO215" s="239"/>
      <c r="AP215" s="239"/>
      <c r="AQ215" s="239"/>
      <c r="AR215" s="239"/>
      <c r="AS215" s="239"/>
      <c r="AT215" s="239"/>
      <c r="AU215" s="565"/>
      <c r="AV215" s="239"/>
      <c r="AW215" s="239"/>
      <c r="AX215" s="239"/>
      <c r="AY215" s="239"/>
      <c r="AZ215" s="239"/>
      <c r="BA215" s="239"/>
      <c r="BB215" s="239"/>
      <c r="BC215" s="239"/>
      <c r="BD215" s="239"/>
      <c r="BE215" s="239"/>
      <c r="BF215" s="239"/>
      <c r="BK215" s="554"/>
    </row>
    <row r="216" spans="1:63" s="240" customFormat="1" ht="23.45" customHeight="1">
      <c r="A216" s="241"/>
      <c r="B216" s="361"/>
      <c r="C216" s="239" t="s">
        <v>13331</v>
      </c>
      <c r="D216" s="239" t="s">
        <v>13332</v>
      </c>
      <c r="E216" s="239" t="s">
        <v>13333</v>
      </c>
      <c r="F216" s="239" t="s">
        <v>13331</v>
      </c>
      <c r="G216" s="239" t="s">
        <v>13334</v>
      </c>
      <c r="H216" s="550"/>
      <c r="I216" s="239" t="s">
        <v>13335</v>
      </c>
      <c r="J216" s="239">
        <v>6</v>
      </c>
      <c r="K216" s="239" t="s">
        <v>2200</v>
      </c>
      <c r="L216" s="553">
        <v>34000</v>
      </c>
      <c r="M216" s="553">
        <v>2261</v>
      </c>
      <c r="N216" s="553">
        <v>11376</v>
      </c>
      <c r="O216" s="239" t="s">
        <v>201</v>
      </c>
      <c r="P216" s="239">
        <v>400</v>
      </c>
      <c r="Q216" s="239">
        <v>1.2</v>
      </c>
      <c r="R216" s="239">
        <v>8</v>
      </c>
      <c r="S216" s="239">
        <v>3840</v>
      </c>
      <c r="T216" s="239" t="s">
        <v>202</v>
      </c>
      <c r="U216" s="553">
        <v>70</v>
      </c>
      <c r="V216" s="553">
        <v>105</v>
      </c>
      <c r="W216" s="553">
        <v>15042</v>
      </c>
      <c r="X216" s="552">
        <v>17000</v>
      </c>
      <c r="Y216" s="552" t="s">
        <v>586</v>
      </c>
      <c r="Z216" s="239" t="s">
        <v>11950</v>
      </c>
      <c r="AA216" s="239">
        <v>1992</v>
      </c>
      <c r="AB216" s="239">
        <v>21</v>
      </c>
      <c r="AC216" s="239">
        <v>7379</v>
      </c>
      <c r="AD216" s="239"/>
      <c r="AE216" s="239"/>
      <c r="AF216" s="239"/>
      <c r="AG216" s="239"/>
      <c r="AH216" s="239">
        <v>7400</v>
      </c>
      <c r="AI216" s="552">
        <v>7400</v>
      </c>
      <c r="AJ216" s="239"/>
      <c r="AK216" s="239"/>
      <c r="AL216" s="239">
        <v>1</v>
      </c>
      <c r="AM216" s="239"/>
      <c r="AN216" s="239"/>
      <c r="AO216" s="239"/>
      <c r="AP216" s="239"/>
      <c r="AQ216" s="239"/>
      <c r="AR216" s="239"/>
      <c r="AS216" s="239"/>
      <c r="AT216" s="239"/>
      <c r="AU216" s="565"/>
      <c r="AV216" s="239"/>
      <c r="AW216" s="239"/>
      <c r="AX216" s="239"/>
      <c r="AY216" s="239"/>
      <c r="AZ216" s="239"/>
      <c r="BA216" s="239"/>
      <c r="BB216" s="239"/>
      <c r="BC216" s="239"/>
      <c r="BD216" s="239"/>
      <c r="BE216" s="239"/>
      <c r="BF216" s="239"/>
      <c r="BK216" s="239"/>
    </row>
    <row r="217" spans="1:63" s="240" customFormat="1" ht="23.45" customHeight="1">
      <c r="A217" s="241" t="s">
        <v>417</v>
      </c>
      <c r="B217" s="361"/>
      <c r="C217" s="239" t="s">
        <v>13331</v>
      </c>
      <c r="D217" s="239"/>
      <c r="E217" s="239" t="s">
        <v>13336</v>
      </c>
      <c r="F217" s="239" t="s">
        <v>13331</v>
      </c>
      <c r="G217" s="239"/>
      <c r="H217" s="550"/>
      <c r="I217" s="239" t="s">
        <v>13335</v>
      </c>
      <c r="J217" s="239"/>
      <c r="K217" s="239"/>
      <c r="L217" s="553">
        <v>18885</v>
      </c>
      <c r="M217" s="553">
        <v>0</v>
      </c>
      <c r="N217" s="553">
        <v>0</v>
      </c>
      <c r="O217" s="239" t="s">
        <v>201</v>
      </c>
      <c r="P217" s="239">
        <v>400</v>
      </c>
      <c r="Q217" s="239"/>
      <c r="R217" s="239">
        <v>4</v>
      </c>
      <c r="S217" s="239"/>
      <c r="T217" s="239" t="s">
        <v>202</v>
      </c>
      <c r="U217" s="553">
        <v>68</v>
      </c>
      <c r="V217" s="553">
        <v>105</v>
      </c>
      <c r="W217" s="552">
        <v>10200</v>
      </c>
      <c r="X217" s="552">
        <v>0</v>
      </c>
      <c r="Y217" s="239">
        <v>0</v>
      </c>
      <c r="Z217" s="239"/>
      <c r="AA217" s="239">
        <v>2007</v>
      </c>
      <c r="AB217" s="239">
        <v>2007</v>
      </c>
      <c r="AC217" s="239"/>
      <c r="AD217" s="239"/>
      <c r="AE217" s="239"/>
      <c r="AF217" s="239"/>
      <c r="AG217" s="239"/>
      <c r="AH217" s="552">
        <v>1755</v>
      </c>
      <c r="AI217" s="552">
        <v>1440</v>
      </c>
      <c r="AJ217" s="239"/>
      <c r="AK217" s="239"/>
      <c r="AL217" s="239"/>
      <c r="AM217" s="239"/>
      <c r="AN217" s="239"/>
      <c r="AO217" s="239"/>
      <c r="AP217" s="239"/>
      <c r="AQ217" s="239"/>
      <c r="AR217" s="239"/>
      <c r="AS217" s="239"/>
      <c r="AT217" s="239"/>
      <c r="AU217" s="565"/>
      <c r="AV217" s="239"/>
      <c r="AW217" s="239"/>
      <c r="AX217" s="239"/>
      <c r="AY217" s="239"/>
      <c r="AZ217" s="239"/>
      <c r="BA217" s="239"/>
      <c r="BB217" s="239"/>
      <c r="BC217" s="239"/>
      <c r="BD217" s="239"/>
      <c r="BE217" s="239"/>
      <c r="BF217" s="239"/>
      <c r="BK217" s="554"/>
    </row>
    <row r="218" spans="1:63" s="240" customFormat="1" ht="23.45" customHeight="1">
      <c r="A218" s="241" t="s">
        <v>418</v>
      </c>
      <c r="B218" s="361"/>
      <c r="C218" s="239" t="s">
        <v>13337</v>
      </c>
      <c r="D218" s="239" t="s">
        <v>13338</v>
      </c>
      <c r="E218" s="239" t="s">
        <v>13339</v>
      </c>
      <c r="F218" s="239" t="s">
        <v>13337</v>
      </c>
      <c r="G218" s="239" t="s">
        <v>13340</v>
      </c>
      <c r="H218" s="239"/>
      <c r="I218" s="239" t="s">
        <v>13337</v>
      </c>
      <c r="J218" s="239">
        <v>3</v>
      </c>
      <c r="K218" s="239" t="s">
        <v>2200</v>
      </c>
      <c r="L218" s="553">
        <v>42404</v>
      </c>
      <c r="M218" s="553">
        <v>2292</v>
      </c>
      <c r="N218" s="553">
        <v>2952</v>
      </c>
      <c r="O218" s="239" t="s">
        <v>201</v>
      </c>
      <c r="P218" s="239">
        <v>400</v>
      </c>
      <c r="Q218" s="239">
        <v>1.2</v>
      </c>
      <c r="R218" s="239">
        <v>8</v>
      </c>
      <c r="S218" s="239">
        <v>3840</v>
      </c>
      <c r="T218" s="239" t="s">
        <v>202</v>
      </c>
      <c r="U218" s="553">
        <v>70</v>
      </c>
      <c r="V218" s="553">
        <v>105</v>
      </c>
      <c r="W218" s="552">
        <v>9000</v>
      </c>
      <c r="X218" s="552">
        <v>15000</v>
      </c>
      <c r="Y218" s="239" t="s">
        <v>586</v>
      </c>
      <c r="Z218" s="239" t="s">
        <v>587</v>
      </c>
      <c r="AA218" s="239">
        <v>1983</v>
      </c>
      <c r="AB218" s="239">
        <v>1303</v>
      </c>
      <c r="AC218" s="239">
        <v>2140</v>
      </c>
      <c r="AD218" s="239"/>
      <c r="AE218" s="239"/>
      <c r="AF218" s="239">
        <v>372</v>
      </c>
      <c r="AG218" s="239" t="s">
        <v>3157</v>
      </c>
      <c r="AH218" s="552">
        <v>3815</v>
      </c>
      <c r="AI218" s="239">
        <v>3815</v>
      </c>
      <c r="AJ218" s="239">
        <v>1993</v>
      </c>
      <c r="AK218" s="239"/>
      <c r="AL218" s="239">
        <v>1</v>
      </c>
      <c r="AM218" s="239"/>
      <c r="AN218" s="239"/>
      <c r="AO218" s="239"/>
      <c r="AP218" s="239"/>
      <c r="AQ218" s="239"/>
      <c r="AR218" s="239"/>
      <c r="AS218" s="239"/>
      <c r="AT218" s="239"/>
      <c r="AU218" s="239"/>
      <c r="AV218" s="239"/>
      <c r="AW218" s="239"/>
      <c r="AX218" s="239"/>
      <c r="AY218" s="239"/>
      <c r="AZ218" s="239"/>
      <c r="BA218" s="239"/>
      <c r="BB218" s="239"/>
      <c r="BC218" s="239"/>
      <c r="BD218" s="239"/>
      <c r="BE218" s="239"/>
      <c r="BF218" s="239"/>
      <c r="BG218" s="239"/>
      <c r="BH218" s="239"/>
      <c r="BI218" s="239"/>
      <c r="BJ218" s="239"/>
      <c r="BK218" s="239"/>
    </row>
    <row r="219" spans="1:63" s="240" customFormat="1" ht="23.45" customHeight="1">
      <c r="A219" s="241" t="s">
        <v>420</v>
      </c>
      <c r="B219" s="361"/>
      <c r="C219" s="239" t="s">
        <v>13341</v>
      </c>
      <c r="D219" s="239" t="s">
        <v>13342</v>
      </c>
      <c r="E219" s="239" t="s">
        <v>13343</v>
      </c>
      <c r="F219" s="239" t="s">
        <v>13341</v>
      </c>
      <c r="G219" s="239" t="s">
        <v>13344</v>
      </c>
      <c r="H219" s="550" t="s">
        <v>13345</v>
      </c>
      <c r="I219" s="239" t="s">
        <v>13346</v>
      </c>
      <c r="J219" s="239">
        <v>2</v>
      </c>
      <c r="K219" s="239" t="s">
        <v>200</v>
      </c>
      <c r="L219" s="553">
        <v>66343</v>
      </c>
      <c r="M219" s="553">
        <v>1248</v>
      </c>
      <c r="N219" s="553">
        <v>2385.6999999999998</v>
      </c>
      <c r="O219" s="239" t="s">
        <v>13347</v>
      </c>
      <c r="P219" s="239">
        <v>400</v>
      </c>
      <c r="Q219" s="239">
        <v>1.2</v>
      </c>
      <c r="R219" s="239">
        <v>8</v>
      </c>
      <c r="S219" s="239">
        <v>3840</v>
      </c>
      <c r="T219" s="239" t="s">
        <v>202</v>
      </c>
      <c r="U219" s="553">
        <v>68</v>
      </c>
      <c r="V219" s="553">
        <v>105</v>
      </c>
      <c r="W219" s="552">
        <v>1100</v>
      </c>
      <c r="X219" s="552">
        <v>13000</v>
      </c>
      <c r="Y219" s="239" t="s">
        <v>233</v>
      </c>
      <c r="Z219" s="239" t="s">
        <v>1060</v>
      </c>
      <c r="AA219" s="239">
        <v>1996</v>
      </c>
      <c r="AB219" s="239">
        <v>250</v>
      </c>
      <c r="AC219" s="239">
        <v>250</v>
      </c>
      <c r="AD219" s="239">
        <v>1050</v>
      </c>
      <c r="AE219" s="239" t="s">
        <v>1319</v>
      </c>
      <c r="AF219" s="239" t="s">
        <v>1319</v>
      </c>
      <c r="AG219" s="239" t="s">
        <v>1319</v>
      </c>
      <c r="AH219" s="552">
        <v>1550</v>
      </c>
      <c r="AI219" s="552">
        <v>1550</v>
      </c>
      <c r="AJ219" s="239">
        <v>1999</v>
      </c>
      <c r="AK219" s="239">
        <v>2000</v>
      </c>
      <c r="AL219" s="239" t="s">
        <v>1319</v>
      </c>
      <c r="AM219" s="239"/>
      <c r="AN219" s="239" t="s">
        <v>1319</v>
      </c>
      <c r="AO219" s="239"/>
      <c r="AP219" s="239"/>
      <c r="AQ219" s="239"/>
      <c r="AR219" s="239" t="s">
        <v>1319</v>
      </c>
      <c r="AS219" s="239" t="s">
        <v>1319</v>
      </c>
      <c r="AT219" s="239" t="s">
        <v>1319</v>
      </c>
      <c r="AU219" s="565" t="s">
        <v>1319</v>
      </c>
      <c r="AV219" s="239" t="s">
        <v>1319</v>
      </c>
      <c r="AW219" s="239"/>
      <c r="AX219" s="239"/>
      <c r="AY219" s="239"/>
      <c r="AZ219" s="239"/>
      <c r="BA219" s="239"/>
      <c r="BB219" s="239"/>
      <c r="BC219" s="239"/>
      <c r="BD219" s="239"/>
      <c r="BE219" s="239"/>
      <c r="BF219" s="239"/>
      <c r="BK219" s="1258"/>
    </row>
    <row r="220" spans="1:63" s="240" customFormat="1" ht="23.45" customHeight="1">
      <c r="A220" s="241" t="s">
        <v>169</v>
      </c>
      <c r="B220" s="361"/>
      <c r="C220" s="239" t="s">
        <v>13348</v>
      </c>
      <c r="D220" s="239"/>
      <c r="E220" s="239" t="s">
        <v>13349</v>
      </c>
      <c r="F220" s="239" t="s">
        <v>13348</v>
      </c>
      <c r="G220" s="239"/>
      <c r="H220" s="550"/>
      <c r="I220" s="239" t="s">
        <v>12132</v>
      </c>
      <c r="J220" s="239"/>
      <c r="K220" s="239"/>
      <c r="L220" s="553">
        <v>64161</v>
      </c>
      <c r="M220" s="553">
        <v>662</v>
      </c>
      <c r="N220" s="553">
        <v>1189</v>
      </c>
      <c r="O220" s="239" t="s">
        <v>590</v>
      </c>
      <c r="P220" s="239">
        <v>400</v>
      </c>
      <c r="Q220" s="239"/>
      <c r="R220" s="239">
        <v>8</v>
      </c>
      <c r="S220" s="239"/>
      <c r="T220" s="239" t="s">
        <v>590</v>
      </c>
      <c r="U220" s="553">
        <v>68</v>
      </c>
      <c r="V220" s="553">
        <v>110</v>
      </c>
      <c r="W220" s="552">
        <v>480</v>
      </c>
      <c r="X220" s="552">
        <v>5000</v>
      </c>
      <c r="Y220" s="239"/>
      <c r="Z220" s="239"/>
      <c r="AA220" s="239">
        <v>2004</v>
      </c>
      <c r="AB220" s="239"/>
      <c r="AC220" s="239"/>
      <c r="AD220" s="239"/>
      <c r="AE220" s="239"/>
      <c r="AF220" s="239"/>
      <c r="AG220" s="239"/>
      <c r="AH220" s="552">
        <v>4550</v>
      </c>
      <c r="AI220" s="552">
        <v>4550</v>
      </c>
      <c r="AJ220" s="239"/>
      <c r="AK220" s="239"/>
      <c r="AL220" s="239"/>
      <c r="AM220" s="239"/>
      <c r="AN220" s="239"/>
      <c r="AO220" s="239"/>
      <c r="AP220" s="239"/>
      <c r="AQ220" s="239"/>
      <c r="AR220" s="239"/>
      <c r="AS220" s="239"/>
      <c r="AT220" s="239"/>
      <c r="AU220" s="565"/>
      <c r="AV220" s="239"/>
      <c r="AW220" s="239"/>
      <c r="AX220" s="239"/>
      <c r="AY220" s="239"/>
      <c r="AZ220" s="239"/>
      <c r="BA220" s="239"/>
      <c r="BB220" s="239"/>
      <c r="BC220" s="239"/>
      <c r="BD220" s="239"/>
      <c r="BE220" s="239"/>
      <c r="BF220" s="239"/>
      <c r="BK220" s="554"/>
    </row>
    <row r="221" spans="1:63" s="240" customFormat="1" ht="23.45" customHeight="1">
      <c r="A221" s="241" t="s">
        <v>192</v>
      </c>
      <c r="B221" s="361"/>
      <c r="C221" s="239" t="s">
        <v>13350</v>
      </c>
      <c r="D221" s="239" t="s">
        <v>13351</v>
      </c>
      <c r="E221" s="239" t="s">
        <v>13352</v>
      </c>
      <c r="F221" s="239" t="s">
        <v>13350</v>
      </c>
      <c r="G221" s="239" t="s">
        <v>13353</v>
      </c>
      <c r="H221" s="550" t="s">
        <v>13354</v>
      </c>
      <c r="I221" s="239" t="s">
        <v>13350</v>
      </c>
      <c r="J221" s="239">
        <v>4</v>
      </c>
      <c r="K221" s="239" t="s">
        <v>200</v>
      </c>
      <c r="L221" s="553">
        <v>58270</v>
      </c>
      <c r="M221" s="553">
        <v>472</v>
      </c>
      <c r="N221" s="553">
        <v>701</v>
      </c>
      <c r="O221" s="239" t="s">
        <v>201</v>
      </c>
      <c r="P221" s="239">
        <v>400</v>
      </c>
      <c r="Q221" s="239">
        <v>1.2</v>
      </c>
      <c r="R221" s="239">
        <v>8</v>
      </c>
      <c r="S221" s="239">
        <v>3840</v>
      </c>
      <c r="T221" s="239" t="s">
        <v>202</v>
      </c>
      <c r="U221" s="553">
        <v>72</v>
      </c>
      <c r="V221" s="553">
        <v>100</v>
      </c>
      <c r="W221" s="552">
        <v>317</v>
      </c>
      <c r="X221" s="552">
        <v>5000</v>
      </c>
      <c r="Y221" s="239" t="s">
        <v>13355</v>
      </c>
      <c r="Z221" s="239" t="s">
        <v>587</v>
      </c>
      <c r="AA221" s="239">
        <v>1991</v>
      </c>
      <c r="AB221" s="239">
        <v>791</v>
      </c>
      <c r="AC221" s="239">
        <v>500</v>
      </c>
      <c r="AD221" s="239">
        <v>400</v>
      </c>
      <c r="AE221" s="239"/>
      <c r="AF221" s="239"/>
      <c r="AG221" s="239"/>
      <c r="AH221" s="552">
        <v>1691</v>
      </c>
      <c r="AI221" s="552">
        <v>1691</v>
      </c>
      <c r="AJ221" s="239">
        <v>2002</v>
      </c>
      <c r="AK221" s="239"/>
      <c r="AL221" s="239"/>
      <c r="AM221" s="239"/>
      <c r="AN221" s="239"/>
      <c r="AO221" s="239"/>
      <c r="AP221" s="239"/>
      <c r="AQ221" s="239"/>
      <c r="AR221" s="239"/>
      <c r="AS221" s="239"/>
      <c r="AT221" s="239"/>
      <c r="AU221" s="565"/>
      <c r="AV221" s="239"/>
      <c r="AW221" s="239"/>
      <c r="AX221" s="239"/>
      <c r="AY221" s="239"/>
      <c r="AZ221" s="239"/>
      <c r="BA221" s="239"/>
      <c r="BB221" s="239"/>
      <c r="BC221" s="239"/>
      <c r="BD221" s="239"/>
      <c r="BE221" s="239"/>
      <c r="BF221" s="239"/>
      <c r="BK221" s="554"/>
    </row>
    <row r="222" spans="1:63" s="240" customFormat="1" ht="23.45" customHeight="1">
      <c r="A222" s="241" t="s">
        <v>193</v>
      </c>
      <c r="B222" s="361"/>
      <c r="C222" s="239" t="s">
        <v>13356</v>
      </c>
      <c r="D222" s="239" t="s">
        <v>13357</v>
      </c>
      <c r="E222" s="239" t="s">
        <v>13358</v>
      </c>
      <c r="F222" s="239" t="s">
        <v>13356</v>
      </c>
      <c r="G222" s="239" t="s">
        <v>13359</v>
      </c>
      <c r="H222" s="550" t="s">
        <v>13360</v>
      </c>
      <c r="I222" s="239" t="s">
        <v>13356</v>
      </c>
      <c r="J222" s="239">
        <v>5</v>
      </c>
      <c r="K222" s="239" t="s">
        <v>200</v>
      </c>
      <c r="L222" s="553">
        <v>65673</v>
      </c>
      <c r="M222" s="553">
        <v>2390</v>
      </c>
      <c r="N222" s="553">
        <v>9066</v>
      </c>
      <c r="O222" s="239" t="s">
        <v>201</v>
      </c>
      <c r="P222" s="239">
        <v>400</v>
      </c>
      <c r="Q222" s="239">
        <v>1.2</v>
      </c>
      <c r="R222" s="239">
        <v>8</v>
      </c>
      <c r="S222" s="239">
        <v>3840</v>
      </c>
      <c r="T222" s="239" t="s">
        <v>202</v>
      </c>
      <c r="U222" s="553">
        <v>75</v>
      </c>
      <c r="V222" s="553">
        <v>110</v>
      </c>
      <c r="W222" s="552">
        <v>8000</v>
      </c>
      <c r="X222" s="552">
        <v>10000</v>
      </c>
      <c r="Y222" s="239" t="s">
        <v>586</v>
      </c>
      <c r="Z222" s="239" t="s">
        <v>587</v>
      </c>
      <c r="AA222" s="239">
        <v>2001</v>
      </c>
      <c r="AB222" s="239">
        <v>2807</v>
      </c>
      <c r="AC222" s="239">
        <v>2211</v>
      </c>
      <c r="AD222" s="239">
        <v>538</v>
      </c>
      <c r="AE222" s="239"/>
      <c r="AF222" s="239"/>
      <c r="AG222" s="239"/>
      <c r="AH222" s="552">
        <v>5556</v>
      </c>
      <c r="AI222" s="552">
        <v>5556</v>
      </c>
      <c r="AJ222" s="239"/>
      <c r="AK222" s="239"/>
      <c r="AL222" s="239"/>
      <c r="AM222" s="239"/>
      <c r="AN222" s="239"/>
      <c r="AO222" s="239"/>
      <c r="AP222" s="239"/>
      <c r="AQ222" s="239"/>
      <c r="AR222" s="239" t="s">
        <v>956</v>
      </c>
      <c r="AS222" s="239">
        <v>3</v>
      </c>
      <c r="AT222" s="239">
        <v>1000</v>
      </c>
      <c r="AU222" s="565" t="s">
        <v>13361</v>
      </c>
      <c r="AV222" s="239" t="s">
        <v>13362</v>
      </c>
      <c r="AW222" s="239" t="s">
        <v>1056</v>
      </c>
      <c r="AX222" s="239">
        <v>1</v>
      </c>
      <c r="AY222" s="239">
        <v>700</v>
      </c>
      <c r="AZ222" s="239" t="s">
        <v>13363</v>
      </c>
      <c r="BA222" s="239" t="s">
        <v>7511</v>
      </c>
      <c r="BB222" s="239" t="s">
        <v>960</v>
      </c>
      <c r="BC222" s="239">
        <v>2</v>
      </c>
      <c r="BD222" s="239">
        <v>1200</v>
      </c>
      <c r="BE222" s="239" t="s">
        <v>13364</v>
      </c>
      <c r="BF222" s="239" t="s">
        <v>7511</v>
      </c>
      <c r="BK222" s="554"/>
    </row>
    <row r="223" spans="1:63" s="240" customFormat="1" ht="23.45" customHeight="1">
      <c r="A223" s="241"/>
      <c r="B223" s="361"/>
      <c r="C223" s="239" t="s">
        <v>13356</v>
      </c>
      <c r="D223" s="239"/>
      <c r="E223" s="239" t="s">
        <v>13365</v>
      </c>
      <c r="F223" s="239" t="s">
        <v>13356</v>
      </c>
      <c r="G223" s="239"/>
      <c r="H223" s="550"/>
      <c r="I223" s="239" t="s">
        <v>13356</v>
      </c>
      <c r="J223" s="239"/>
      <c r="K223" s="239"/>
      <c r="L223" s="553">
        <v>71509</v>
      </c>
      <c r="M223" s="553">
        <v>65</v>
      </c>
      <c r="N223" s="553">
        <v>63</v>
      </c>
      <c r="O223" s="239" t="s">
        <v>201</v>
      </c>
      <c r="P223" s="239">
        <v>400</v>
      </c>
      <c r="Q223" s="239">
        <v>8</v>
      </c>
      <c r="R223" s="239">
        <v>8</v>
      </c>
      <c r="S223" s="239">
        <v>75</v>
      </c>
      <c r="T223" s="239" t="s">
        <v>382</v>
      </c>
      <c r="U223" s="553">
        <v>75</v>
      </c>
      <c r="V223" s="553">
        <v>100</v>
      </c>
      <c r="W223" s="552"/>
      <c r="X223" s="552">
        <v>5000</v>
      </c>
      <c r="Y223" s="239" t="s">
        <v>13366</v>
      </c>
      <c r="Z223" s="239"/>
      <c r="AA223" s="239">
        <v>2004</v>
      </c>
      <c r="AB223" s="239"/>
      <c r="AC223" s="239"/>
      <c r="AD223" s="239"/>
      <c r="AE223" s="239"/>
      <c r="AF223" s="239"/>
      <c r="AG223" s="239"/>
      <c r="AH223" s="552">
        <v>3500</v>
      </c>
      <c r="AI223" s="552">
        <v>1500</v>
      </c>
      <c r="AJ223" s="239"/>
      <c r="AK223" s="239"/>
      <c r="AL223" s="239"/>
      <c r="AM223" s="239"/>
      <c r="AN223" s="239"/>
      <c r="AO223" s="239"/>
      <c r="AP223" s="239"/>
      <c r="AQ223" s="239"/>
      <c r="AR223" s="239"/>
      <c r="AS223" s="239"/>
      <c r="AT223" s="239"/>
      <c r="AU223" s="565"/>
      <c r="AV223" s="239"/>
      <c r="AW223" s="239"/>
      <c r="AX223" s="239"/>
      <c r="AY223" s="239"/>
      <c r="AZ223" s="239"/>
      <c r="BA223" s="239"/>
      <c r="BB223" s="239"/>
      <c r="BC223" s="239"/>
      <c r="BD223" s="239"/>
      <c r="BE223" s="239"/>
      <c r="BF223" s="239"/>
      <c r="BK223" s="554" t="s">
        <v>13367</v>
      </c>
    </row>
    <row r="224" spans="1:63" s="240" customFormat="1" ht="23.45" customHeight="1">
      <c r="A224" s="241"/>
      <c r="B224" s="361"/>
      <c r="C224" s="239" t="s">
        <v>13368</v>
      </c>
      <c r="D224" s="239" t="s">
        <v>13369</v>
      </c>
      <c r="E224" s="239" t="s">
        <v>13370</v>
      </c>
      <c r="F224" s="239" t="s">
        <v>13368</v>
      </c>
      <c r="G224" s="239" t="s">
        <v>13371</v>
      </c>
      <c r="H224" s="550"/>
      <c r="I224" s="239" t="s">
        <v>13368</v>
      </c>
      <c r="J224" s="239">
        <v>2</v>
      </c>
      <c r="K224" s="239" t="s">
        <v>200</v>
      </c>
      <c r="L224" s="553">
        <v>48182</v>
      </c>
      <c r="M224" s="553">
        <v>564</v>
      </c>
      <c r="N224" s="553">
        <v>1046</v>
      </c>
      <c r="O224" s="239" t="s">
        <v>201</v>
      </c>
      <c r="P224" s="239">
        <v>400</v>
      </c>
      <c r="Q224" s="239">
        <v>1.2</v>
      </c>
      <c r="R224" s="239">
        <v>8</v>
      </c>
      <c r="S224" s="239">
        <v>3840</v>
      </c>
      <c r="T224" s="239" t="s">
        <v>202</v>
      </c>
      <c r="U224" s="553">
        <v>70</v>
      </c>
      <c r="V224" s="553">
        <v>105</v>
      </c>
      <c r="W224" s="552">
        <v>5000</v>
      </c>
      <c r="X224" s="552">
        <v>5000</v>
      </c>
      <c r="Y224" s="239" t="s">
        <v>233</v>
      </c>
      <c r="Z224" s="239" t="s">
        <v>587</v>
      </c>
      <c r="AA224" s="239">
        <v>1993</v>
      </c>
      <c r="AB224" s="239">
        <v>670</v>
      </c>
      <c r="AC224" s="239">
        <v>1490</v>
      </c>
      <c r="AD224" s="239">
        <v>400</v>
      </c>
      <c r="AE224" s="239"/>
      <c r="AF224" s="239"/>
      <c r="AG224" s="239"/>
      <c r="AH224" s="552">
        <v>2560</v>
      </c>
      <c r="AI224" s="552">
        <v>2560</v>
      </c>
      <c r="AJ224" s="239"/>
      <c r="AK224" s="239"/>
      <c r="AL224" s="239"/>
      <c r="AM224" s="239"/>
      <c r="AN224" s="239"/>
      <c r="AO224" s="239"/>
      <c r="AP224" s="239"/>
      <c r="AQ224" s="239"/>
      <c r="AR224" s="239"/>
      <c r="AS224" s="239"/>
      <c r="AT224" s="239"/>
      <c r="AU224" s="565"/>
      <c r="AV224" s="239"/>
      <c r="AW224" s="239"/>
      <c r="AX224" s="239"/>
      <c r="AY224" s="239"/>
      <c r="AZ224" s="239"/>
      <c r="BA224" s="239"/>
      <c r="BB224" s="239"/>
      <c r="BC224" s="239"/>
      <c r="BD224" s="239"/>
      <c r="BE224" s="239"/>
      <c r="BF224" s="239"/>
      <c r="BK224" s="554"/>
    </row>
    <row r="225" spans="1:63" s="240" customFormat="1" ht="23.45" customHeight="1">
      <c r="A225" s="241"/>
      <c r="B225" s="361"/>
      <c r="C225" s="239" t="s">
        <v>3031</v>
      </c>
      <c r="D225" s="239"/>
      <c r="E225" s="239" t="s">
        <v>13372</v>
      </c>
      <c r="F225" s="239" t="s">
        <v>3031</v>
      </c>
      <c r="G225" s="239"/>
      <c r="H225" s="550"/>
      <c r="I225" s="239" t="s">
        <v>3031</v>
      </c>
      <c r="J225" s="239"/>
      <c r="K225" s="239"/>
      <c r="L225" s="553">
        <v>102790</v>
      </c>
      <c r="M225" s="553">
        <v>2531</v>
      </c>
      <c r="N225" s="553">
        <v>2364</v>
      </c>
      <c r="O225" s="239" t="s">
        <v>201</v>
      </c>
      <c r="P225" s="239">
        <v>400</v>
      </c>
      <c r="Q225" s="239"/>
      <c r="R225" s="239">
        <v>8</v>
      </c>
      <c r="S225" s="239"/>
      <c r="T225" s="239" t="s">
        <v>382</v>
      </c>
      <c r="U225" s="553">
        <v>69</v>
      </c>
      <c r="V225" s="553">
        <v>105</v>
      </c>
      <c r="W225" s="552">
        <v>2995</v>
      </c>
      <c r="X225" s="552"/>
      <c r="Y225" s="239"/>
      <c r="Z225" s="239"/>
      <c r="AA225" s="239">
        <v>2016</v>
      </c>
      <c r="AB225" s="239"/>
      <c r="AC225" s="239"/>
      <c r="AD225" s="239"/>
      <c r="AE225" s="239"/>
      <c r="AF225" s="239"/>
      <c r="AG225" s="239"/>
      <c r="AH225" s="552">
        <v>16500</v>
      </c>
      <c r="AI225" s="552"/>
      <c r="AJ225" s="239"/>
      <c r="AK225" s="239"/>
      <c r="AL225" s="239"/>
      <c r="AM225" s="239"/>
      <c r="AN225" s="239"/>
      <c r="AO225" s="239"/>
      <c r="AP225" s="239"/>
      <c r="AQ225" s="239"/>
      <c r="AR225" s="239"/>
      <c r="AS225" s="239"/>
      <c r="AT225" s="239"/>
      <c r="AU225" s="565"/>
      <c r="AV225" s="239"/>
      <c r="AW225" s="239"/>
      <c r="AX225" s="239"/>
      <c r="AY225" s="239"/>
      <c r="AZ225" s="239"/>
      <c r="BA225" s="239"/>
      <c r="BB225" s="239"/>
      <c r="BC225" s="239"/>
      <c r="BD225" s="239"/>
      <c r="BE225" s="239"/>
      <c r="BF225" s="239"/>
      <c r="BK225" s="554"/>
    </row>
    <row r="226" spans="1:63" s="240" customFormat="1" ht="23.45" customHeight="1">
      <c r="A226" s="241"/>
      <c r="B226" s="361"/>
      <c r="C226" s="239" t="s">
        <v>13373</v>
      </c>
      <c r="D226" s="239"/>
      <c r="E226" s="239" t="s">
        <v>13374</v>
      </c>
      <c r="F226" s="239" t="s">
        <v>13373</v>
      </c>
      <c r="G226" s="239"/>
      <c r="H226" s="550"/>
      <c r="I226" s="239" t="s">
        <v>13375</v>
      </c>
      <c r="J226" s="239"/>
      <c r="K226" s="239">
        <v>12076</v>
      </c>
      <c r="L226" s="553">
        <v>285</v>
      </c>
      <c r="M226" s="553">
        <v>834</v>
      </c>
      <c r="N226" s="553"/>
      <c r="O226" s="239" t="s">
        <v>1441</v>
      </c>
      <c r="P226" s="239">
        <v>4680</v>
      </c>
      <c r="Q226" s="239">
        <v>7</v>
      </c>
      <c r="R226" s="239">
        <v>300</v>
      </c>
      <c r="S226" s="239">
        <v>300</v>
      </c>
      <c r="T226" s="239"/>
      <c r="U226" s="553"/>
      <c r="V226" s="553">
        <v>2009</v>
      </c>
      <c r="W226" s="552"/>
      <c r="X226" s="552"/>
      <c r="Y226" s="239"/>
      <c r="Z226" s="239"/>
      <c r="AA226" s="239"/>
      <c r="AB226" s="239">
        <v>586</v>
      </c>
      <c r="AC226" s="239"/>
      <c r="AD226" s="239"/>
      <c r="AE226" s="239"/>
      <c r="AF226" s="239"/>
      <c r="AG226" s="239"/>
      <c r="AH226" s="552"/>
      <c r="AI226" s="552"/>
      <c r="AJ226" s="239"/>
      <c r="AK226" s="239"/>
      <c r="AL226" s="239"/>
      <c r="AM226" s="239"/>
      <c r="AN226" s="239"/>
      <c r="AO226" s="239"/>
      <c r="AP226" s="239"/>
      <c r="AQ226" s="239"/>
      <c r="AR226" s="239"/>
      <c r="AS226" s="239"/>
      <c r="AT226" s="239"/>
      <c r="AU226" s="565"/>
      <c r="AV226" s="239"/>
      <c r="AW226" s="239"/>
      <c r="AX226" s="239"/>
      <c r="AY226" s="239"/>
      <c r="AZ226" s="239"/>
      <c r="BA226" s="239"/>
      <c r="BB226" s="239"/>
      <c r="BC226" s="239"/>
      <c r="BD226" s="239"/>
      <c r="BE226" s="239"/>
      <c r="BF226" s="239"/>
      <c r="BK226" s="239"/>
    </row>
    <row r="227" spans="1:63" s="240" customFormat="1" ht="23.45" customHeight="1">
      <c r="A227" s="241"/>
      <c r="B227" s="361"/>
      <c r="C227" s="239" t="s">
        <v>13376</v>
      </c>
      <c r="D227" s="239" t="s">
        <v>13377</v>
      </c>
      <c r="E227" s="239" t="s">
        <v>13378</v>
      </c>
      <c r="F227" s="239" t="s">
        <v>13376</v>
      </c>
      <c r="G227" s="239" t="s">
        <v>13379</v>
      </c>
      <c r="H227" s="550" t="s">
        <v>13380</v>
      </c>
      <c r="I227" s="239" t="s">
        <v>13376</v>
      </c>
      <c r="J227" s="239">
        <v>6</v>
      </c>
      <c r="K227" s="239" t="s">
        <v>13381</v>
      </c>
      <c r="L227" s="553">
        <v>1400</v>
      </c>
      <c r="M227" s="553"/>
      <c r="N227" s="553"/>
      <c r="O227" s="239" t="s">
        <v>201</v>
      </c>
      <c r="P227" s="239">
        <v>140</v>
      </c>
      <c r="Q227" s="239">
        <v>1.2</v>
      </c>
      <c r="R227" s="239">
        <v>6</v>
      </c>
      <c r="S227" s="239">
        <v>3840</v>
      </c>
      <c r="T227" s="239"/>
      <c r="U227" s="553"/>
      <c r="V227" s="553"/>
      <c r="W227" s="552"/>
      <c r="X227" s="552"/>
      <c r="Y227" s="239" t="s">
        <v>13382</v>
      </c>
      <c r="Z227" s="239" t="s">
        <v>587</v>
      </c>
      <c r="AA227" s="239">
        <v>2009</v>
      </c>
      <c r="AB227" s="239">
        <v>2257</v>
      </c>
      <c r="AC227" s="239">
        <v>500</v>
      </c>
      <c r="AD227" s="239">
        <v>1066</v>
      </c>
      <c r="AE227" s="239"/>
      <c r="AF227" s="239"/>
      <c r="AG227" s="239"/>
      <c r="AH227" s="552">
        <v>596</v>
      </c>
      <c r="AI227" s="552"/>
      <c r="AJ227" s="239"/>
      <c r="AK227" s="239"/>
      <c r="AL227" s="239"/>
      <c r="AM227" s="239"/>
      <c r="AN227" s="239"/>
      <c r="AO227" s="239"/>
      <c r="AP227" s="239"/>
      <c r="AQ227" s="239"/>
      <c r="AR227" s="239"/>
      <c r="AS227" s="239"/>
      <c r="AT227" s="239"/>
      <c r="AU227" s="565"/>
      <c r="AV227" s="239"/>
      <c r="AW227" s="239"/>
      <c r="AX227" s="239"/>
      <c r="AY227" s="239"/>
      <c r="AZ227" s="239"/>
      <c r="BA227" s="239"/>
      <c r="BB227" s="239"/>
      <c r="BC227" s="239"/>
      <c r="BD227" s="239"/>
      <c r="BE227" s="239"/>
      <c r="BF227" s="239"/>
      <c r="BI227" s="239"/>
      <c r="BJ227" s="239"/>
      <c r="BK227" s="239"/>
    </row>
    <row r="228" spans="1:63" s="240" customFormat="1" ht="23.45" customHeight="1">
      <c r="A228" s="241" t="s">
        <v>195</v>
      </c>
      <c r="B228" s="361"/>
      <c r="C228" s="239" t="s">
        <v>13383</v>
      </c>
      <c r="D228" s="239"/>
      <c r="E228" s="239" t="s">
        <v>13384</v>
      </c>
      <c r="F228" s="239" t="s">
        <v>13383</v>
      </c>
      <c r="G228" s="989"/>
      <c r="H228" s="989"/>
      <c r="I228" s="989" t="s">
        <v>13383</v>
      </c>
      <c r="J228" s="239"/>
      <c r="K228" s="239"/>
      <c r="L228" s="553">
        <v>132227</v>
      </c>
      <c r="M228" s="553">
        <v>6427</v>
      </c>
      <c r="N228" s="553">
        <v>2518</v>
      </c>
      <c r="O228" s="239" t="s">
        <v>201</v>
      </c>
      <c r="P228" s="239">
        <v>400</v>
      </c>
      <c r="Q228" s="989"/>
      <c r="R228" s="989">
        <v>8</v>
      </c>
      <c r="S228" s="239"/>
      <c r="T228" s="239" t="s">
        <v>202</v>
      </c>
      <c r="U228" s="553">
        <v>68</v>
      </c>
      <c r="V228" s="553">
        <v>105</v>
      </c>
      <c r="W228" s="552">
        <v>5470</v>
      </c>
      <c r="X228" s="552">
        <v>5470</v>
      </c>
      <c r="Y228" s="239"/>
      <c r="Z228" s="239"/>
      <c r="AA228" s="239">
        <v>2006</v>
      </c>
      <c r="AB228" s="239"/>
      <c r="AC228" s="239"/>
      <c r="AD228" s="239"/>
      <c r="AE228" s="239"/>
      <c r="AF228" s="239"/>
      <c r="AG228" s="239"/>
      <c r="AH228" s="552">
        <v>19700</v>
      </c>
      <c r="AI228" s="552">
        <v>19700</v>
      </c>
      <c r="AJ228" s="239"/>
      <c r="AK228" s="239"/>
      <c r="AL228" s="239"/>
      <c r="AM228" s="239"/>
      <c r="AN228" s="239"/>
      <c r="AO228" s="239"/>
      <c r="AP228" s="239"/>
      <c r="AQ228" s="239"/>
      <c r="AR228" s="239"/>
      <c r="AS228" s="239"/>
      <c r="AT228" s="239"/>
      <c r="AU228" s="239"/>
      <c r="AV228" s="239"/>
      <c r="AW228" s="239"/>
      <c r="AX228" s="239"/>
      <c r="AY228" s="239"/>
      <c r="AZ228" s="239"/>
      <c r="BA228" s="239"/>
      <c r="BB228" s="239"/>
      <c r="BC228" s="239"/>
      <c r="BD228" s="239"/>
      <c r="BE228" s="239"/>
      <c r="BF228" s="239"/>
      <c r="BG228" s="239"/>
      <c r="BH228" s="239"/>
      <c r="BK228" s="1259"/>
    </row>
    <row r="229" spans="1:63" s="240" customFormat="1" ht="23.45" customHeight="1">
      <c r="A229" s="241"/>
      <c r="B229" s="361"/>
      <c r="C229" s="239" t="s">
        <v>13383</v>
      </c>
      <c r="D229" s="239"/>
      <c r="E229" s="239" t="s">
        <v>13385</v>
      </c>
      <c r="F229" s="239" t="s">
        <v>13383</v>
      </c>
      <c r="G229" s="239"/>
      <c r="H229" s="239"/>
      <c r="I229" s="239" t="s">
        <v>13383</v>
      </c>
      <c r="J229" s="239"/>
      <c r="K229" s="239"/>
      <c r="L229" s="553">
        <v>17389</v>
      </c>
      <c r="M229" s="553"/>
      <c r="N229" s="553"/>
      <c r="O229" s="239" t="s">
        <v>201</v>
      </c>
      <c r="P229" s="239">
        <v>400</v>
      </c>
      <c r="Q229" s="239"/>
      <c r="R229" s="239">
        <v>4</v>
      </c>
      <c r="S229" s="239"/>
      <c r="T229" s="239"/>
      <c r="U229" s="553"/>
      <c r="V229" s="553"/>
      <c r="W229" s="552"/>
      <c r="X229" s="552"/>
      <c r="Y229" s="239"/>
      <c r="Z229" s="239"/>
      <c r="AA229" s="239">
        <v>2007</v>
      </c>
      <c r="AB229" s="239"/>
      <c r="AC229" s="239"/>
      <c r="AD229" s="239"/>
      <c r="AE229" s="239"/>
      <c r="AF229" s="239"/>
      <c r="AG229" s="239"/>
      <c r="AH229" s="552">
        <v>1399</v>
      </c>
      <c r="BI229" s="239"/>
      <c r="BJ229" s="239"/>
      <c r="BK229" s="239"/>
    </row>
    <row r="230" spans="1:63" s="240" customFormat="1" ht="23.45" customHeight="1">
      <c r="A230" s="241"/>
      <c r="B230" s="361"/>
      <c r="C230" s="239" t="s">
        <v>13383</v>
      </c>
      <c r="D230" s="239"/>
      <c r="E230" s="239" t="s">
        <v>13386</v>
      </c>
      <c r="F230" s="239" t="s">
        <v>13383</v>
      </c>
      <c r="G230" s="239"/>
      <c r="H230" s="239"/>
      <c r="I230" s="239" t="s">
        <v>13383</v>
      </c>
      <c r="J230" s="239"/>
      <c r="K230" s="239"/>
      <c r="L230" s="553">
        <v>29000</v>
      </c>
      <c r="M230" s="553"/>
      <c r="N230" s="553"/>
      <c r="O230" s="239" t="s">
        <v>201</v>
      </c>
      <c r="P230" s="239">
        <v>400</v>
      </c>
      <c r="Q230" s="239"/>
      <c r="R230" s="239">
        <v>4</v>
      </c>
      <c r="S230" s="239"/>
      <c r="T230" s="239" t="s">
        <v>382</v>
      </c>
      <c r="U230" s="553">
        <v>68</v>
      </c>
      <c r="V230" s="553">
        <v>105</v>
      </c>
      <c r="W230" s="552"/>
      <c r="X230" s="552"/>
      <c r="Y230" s="239"/>
      <c r="Z230" s="239"/>
      <c r="AA230" s="239">
        <v>2009</v>
      </c>
      <c r="AB230" s="239"/>
      <c r="AC230" s="239"/>
      <c r="AD230" s="239"/>
      <c r="AE230" s="239"/>
      <c r="AF230" s="239"/>
      <c r="AG230" s="239"/>
      <c r="AH230" s="552">
        <v>2470</v>
      </c>
      <c r="AI230" s="239"/>
      <c r="AJ230" s="239"/>
      <c r="AK230" s="239"/>
      <c r="AL230" s="239"/>
      <c r="AM230" s="239"/>
      <c r="AN230" s="239"/>
      <c r="AO230" s="239"/>
      <c r="AP230" s="239"/>
      <c r="AQ230" s="239"/>
      <c r="AR230" s="239"/>
      <c r="AS230" s="239"/>
      <c r="AT230" s="239"/>
      <c r="AU230" s="239"/>
      <c r="AV230" s="239"/>
      <c r="AW230" s="239"/>
      <c r="AX230" s="239"/>
      <c r="AY230" s="239"/>
      <c r="AZ230" s="239"/>
      <c r="BA230" s="239"/>
      <c r="BB230" s="239"/>
      <c r="BC230" s="239"/>
      <c r="BD230" s="239"/>
      <c r="BE230" s="239"/>
      <c r="BF230" s="239"/>
      <c r="BG230" s="239"/>
      <c r="BH230" s="239"/>
      <c r="BK230" s="239"/>
    </row>
    <row r="231" spans="1:63" s="240" customFormat="1" ht="23.45" customHeight="1">
      <c r="A231" s="241"/>
      <c r="B231" s="361"/>
      <c r="C231" s="239" t="s">
        <v>13383</v>
      </c>
      <c r="D231" s="239"/>
      <c r="E231" s="239" t="s">
        <v>13387</v>
      </c>
      <c r="F231" s="239" t="s">
        <v>13383</v>
      </c>
      <c r="G231" s="239"/>
      <c r="H231" s="239"/>
      <c r="I231" s="239" t="s">
        <v>13383</v>
      </c>
      <c r="J231" s="239"/>
      <c r="K231" s="239"/>
      <c r="L231" s="553">
        <v>64000</v>
      </c>
      <c r="M231" s="553"/>
      <c r="N231" s="553"/>
      <c r="O231" s="239" t="s">
        <v>201</v>
      </c>
      <c r="P231" s="239">
        <v>400</v>
      </c>
      <c r="Q231" s="239"/>
      <c r="R231" s="239">
        <v>4</v>
      </c>
      <c r="S231" s="239"/>
      <c r="T231" s="239" t="s">
        <v>382</v>
      </c>
      <c r="U231" s="553">
        <v>72</v>
      </c>
      <c r="V231" s="553">
        <v>109</v>
      </c>
      <c r="W231" s="552"/>
      <c r="X231" s="552"/>
      <c r="Y231" s="239"/>
      <c r="Z231" s="239"/>
      <c r="AA231" s="239">
        <v>2012</v>
      </c>
      <c r="AB231" s="239"/>
      <c r="AC231" s="239"/>
      <c r="AD231" s="239"/>
      <c r="AE231" s="239"/>
      <c r="AF231" s="239"/>
      <c r="AG231" s="239"/>
      <c r="AH231" s="552">
        <v>8000</v>
      </c>
      <c r="AI231" s="239"/>
      <c r="AJ231" s="239"/>
      <c r="AK231" s="239"/>
      <c r="AL231" s="239"/>
      <c r="AM231" s="239"/>
      <c r="AN231" s="239"/>
      <c r="AO231" s="239"/>
      <c r="AP231" s="239"/>
      <c r="AQ231" s="239"/>
      <c r="AR231" s="239"/>
      <c r="AS231" s="239"/>
      <c r="AT231" s="239"/>
      <c r="AU231" s="239"/>
      <c r="AV231" s="239"/>
      <c r="AW231" s="239"/>
      <c r="AX231" s="239"/>
      <c r="AY231" s="239"/>
      <c r="AZ231" s="239"/>
      <c r="BA231" s="239"/>
      <c r="BB231" s="239"/>
      <c r="BC231" s="239"/>
      <c r="BD231" s="239"/>
      <c r="BE231" s="239"/>
      <c r="BF231" s="239"/>
      <c r="BG231" s="239"/>
      <c r="BH231" s="239"/>
      <c r="BK231" s="239"/>
    </row>
    <row r="232" spans="1:63" s="240" customFormat="1" ht="23.45" customHeight="1">
      <c r="A232" s="241"/>
      <c r="B232" s="361"/>
      <c r="C232" s="239" t="s">
        <v>13388</v>
      </c>
      <c r="D232" s="239"/>
      <c r="E232" s="239" t="s">
        <v>13389</v>
      </c>
      <c r="F232" s="239" t="s">
        <v>13388</v>
      </c>
      <c r="G232" s="239"/>
      <c r="H232" s="550"/>
      <c r="I232" s="239" t="s">
        <v>13390</v>
      </c>
      <c r="J232" s="239"/>
      <c r="K232" s="239"/>
      <c r="L232" s="553">
        <v>158177</v>
      </c>
      <c r="M232" s="553">
        <v>10503</v>
      </c>
      <c r="N232" s="553">
        <v>16367</v>
      </c>
      <c r="O232" s="239" t="s">
        <v>7395</v>
      </c>
      <c r="P232" s="239">
        <v>400</v>
      </c>
      <c r="Q232" s="239"/>
      <c r="R232" s="239">
        <v>8</v>
      </c>
      <c r="S232" s="239"/>
      <c r="T232" s="239" t="s">
        <v>202</v>
      </c>
      <c r="U232" s="553">
        <v>71</v>
      </c>
      <c r="V232" s="553">
        <v>144</v>
      </c>
      <c r="W232" s="552">
        <v>19699</v>
      </c>
      <c r="X232" s="552">
        <v>19699</v>
      </c>
      <c r="Y232" s="239"/>
      <c r="Z232" s="239"/>
      <c r="AA232" s="239">
        <v>2010</v>
      </c>
      <c r="AB232" s="239"/>
      <c r="AC232" s="239"/>
      <c r="AD232" s="239"/>
      <c r="AE232" s="239"/>
      <c r="AF232" s="239"/>
      <c r="AG232" s="239"/>
      <c r="AH232" s="552">
        <v>35018</v>
      </c>
      <c r="AI232" s="239"/>
      <c r="AJ232" s="239"/>
      <c r="AK232" s="239"/>
      <c r="AL232" s="239"/>
      <c r="AM232" s="239"/>
      <c r="AN232" s="239"/>
      <c r="AO232" s="239"/>
      <c r="AP232" s="239"/>
      <c r="AQ232" s="239"/>
      <c r="AR232" s="239"/>
      <c r="AS232" s="239"/>
      <c r="AT232" s="239"/>
      <c r="AU232" s="239"/>
      <c r="AV232" s="239"/>
      <c r="AW232" s="239"/>
      <c r="AX232" s="239"/>
      <c r="AY232" s="239"/>
      <c r="AZ232" s="239"/>
      <c r="BA232" s="239"/>
      <c r="BB232" s="239"/>
      <c r="BC232" s="239"/>
      <c r="BD232" s="239"/>
      <c r="BE232" s="239"/>
      <c r="BF232" s="239"/>
      <c r="BG232" s="239"/>
      <c r="BH232" s="239"/>
      <c r="BK232" s="239"/>
    </row>
    <row r="233" spans="1:63" s="240" customFormat="1" ht="23.45" customHeight="1">
      <c r="A233" s="241"/>
      <c r="B233" s="379"/>
      <c r="C233" s="239" t="s">
        <v>13391</v>
      </c>
      <c r="D233" s="239"/>
      <c r="E233" s="239" t="s">
        <v>13392</v>
      </c>
      <c r="F233" s="239" t="s">
        <v>13391</v>
      </c>
      <c r="G233" s="239"/>
      <c r="H233" s="239"/>
      <c r="I233" s="239" t="s">
        <v>13391</v>
      </c>
      <c r="J233" s="239"/>
      <c r="K233" s="239"/>
      <c r="L233" s="553">
        <v>55700</v>
      </c>
      <c r="M233" s="553">
        <v>785.81</v>
      </c>
      <c r="N233" s="553">
        <v>1857.61</v>
      </c>
      <c r="O233" s="239" t="s">
        <v>201</v>
      </c>
      <c r="P233" s="239">
        <v>400</v>
      </c>
      <c r="Q233" s="239"/>
      <c r="R233" s="239">
        <v>8</v>
      </c>
      <c r="S233" s="239"/>
      <c r="T233" s="239" t="s">
        <v>202</v>
      </c>
      <c r="U233" s="553">
        <v>68</v>
      </c>
      <c r="V233" s="553">
        <v>105</v>
      </c>
      <c r="W233" s="552">
        <v>774</v>
      </c>
      <c r="X233" s="552">
        <v>2000</v>
      </c>
      <c r="Y233" s="239"/>
      <c r="Z233" s="239"/>
      <c r="AA233" s="239">
        <v>2012</v>
      </c>
      <c r="AB233" s="239"/>
      <c r="AC233" s="239"/>
      <c r="AD233" s="239"/>
      <c r="AE233" s="239"/>
      <c r="AF233" s="239"/>
      <c r="AG233" s="239"/>
      <c r="AH233" s="552">
        <v>17200</v>
      </c>
      <c r="AI233" s="552"/>
      <c r="AJ233" s="239"/>
      <c r="AK233" s="239"/>
      <c r="AL233" s="239"/>
      <c r="AM233" s="239"/>
      <c r="AN233" s="239"/>
      <c r="AO233" s="239"/>
      <c r="AP233" s="239"/>
      <c r="AQ233" s="239"/>
      <c r="AR233" s="239"/>
      <c r="AS233" s="239"/>
      <c r="AT233" s="239"/>
      <c r="AU233" s="565"/>
      <c r="AV233" s="239"/>
      <c r="AW233" s="239"/>
      <c r="AX233" s="239"/>
      <c r="AY233" s="239"/>
      <c r="AZ233" s="239"/>
      <c r="BA233" s="239"/>
      <c r="BB233" s="239"/>
      <c r="BC233" s="239"/>
      <c r="BD233" s="239"/>
      <c r="BE233" s="239"/>
      <c r="BF233" s="239"/>
      <c r="BK233" s="239"/>
    </row>
    <row r="234" spans="1:63" s="240" customFormat="1" ht="24.6" customHeight="1">
      <c r="A234" s="241" t="s">
        <v>341</v>
      </c>
      <c r="B234" s="360" t="s">
        <v>3417</v>
      </c>
      <c r="C234" s="239" t="s">
        <v>3291</v>
      </c>
      <c r="D234" s="239"/>
      <c r="E234" s="740">
        <f>COUNTA(E235:E265)</f>
        <v>31</v>
      </c>
      <c r="F234" s="239"/>
      <c r="G234" s="239"/>
      <c r="H234" s="550"/>
      <c r="I234" s="239"/>
      <c r="J234" s="239"/>
      <c r="K234" s="239"/>
      <c r="L234" s="553">
        <f>SUM(L235:L265)</f>
        <v>2352872.9</v>
      </c>
      <c r="M234" s="553">
        <f>SUM(M235:M265)</f>
        <v>175023.00999999998</v>
      </c>
      <c r="N234" s="553">
        <f>SUM(N235:N265)</f>
        <v>204137.05999999997</v>
      </c>
      <c r="O234" s="239"/>
      <c r="P234" s="239"/>
      <c r="Q234" s="239"/>
      <c r="R234" s="239"/>
      <c r="S234" s="239"/>
      <c r="T234" s="239"/>
      <c r="U234" s="553"/>
      <c r="V234" s="553"/>
      <c r="W234" s="552"/>
      <c r="X234" s="552"/>
      <c r="Y234" s="239"/>
      <c r="Z234" s="239"/>
      <c r="AA234" s="239"/>
      <c r="AB234" s="239"/>
      <c r="AC234" s="239"/>
      <c r="AD234" s="239"/>
      <c r="AE234" s="239"/>
      <c r="AF234" s="239"/>
      <c r="AG234" s="239"/>
      <c r="AH234" s="552"/>
      <c r="AI234" s="239"/>
      <c r="AJ234" s="239"/>
      <c r="AK234" s="239"/>
      <c r="AL234" s="239"/>
      <c r="AM234" s="239"/>
      <c r="AN234" s="239"/>
      <c r="AO234" s="239"/>
      <c r="AP234" s="239"/>
      <c r="AQ234" s="239"/>
      <c r="AR234" s="239"/>
      <c r="AS234" s="239"/>
      <c r="AT234" s="565"/>
      <c r="AU234" s="239"/>
      <c r="AV234" s="239"/>
      <c r="AW234" s="239"/>
      <c r="AX234" s="239"/>
      <c r="AY234" s="239"/>
      <c r="AZ234" s="239"/>
      <c r="BA234" s="239"/>
      <c r="BB234" s="239"/>
      <c r="BC234" s="239"/>
      <c r="BD234" s="239"/>
      <c r="BE234" s="239"/>
      <c r="BK234" s="239"/>
    </row>
    <row r="235" spans="1:63" s="240" customFormat="1" ht="24.6" customHeight="1">
      <c r="A235" s="241" t="s">
        <v>204</v>
      </c>
      <c r="B235" s="379"/>
      <c r="C235" s="239" t="s">
        <v>398</v>
      </c>
      <c r="D235" s="239" t="s">
        <v>13867</v>
      </c>
      <c r="E235" s="239" t="s">
        <v>13868</v>
      </c>
      <c r="F235" s="239" t="s">
        <v>398</v>
      </c>
      <c r="G235" s="239" t="s">
        <v>13869</v>
      </c>
      <c r="H235" s="239" t="s">
        <v>196</v>
      </c>
      <c r="I235" s="239" t="s">
        <v>401</v>
      </c>
      <c r="J235" s="239"/>
      <c r="K235" s="239" t="s">
        <v>2200</v>
      </c>
      <c r="L235" s="553">
        <v>369924</v>
      </c>
      <c r="M235" s="553">
        <v>19370</v>
      </c>
      <c r="N235" s="553">
        <v>30820</v>
      </c>
      <c r="O235" s="239" t="s">
        <v>201</v>
      </c>
      <c r="P235" s="239">
        <v>400</v>
      </c>
      <c r="Q235" s="239">
        <v>1.2</v>
      </c>
      <c r="R235" s="239">
        <v>8</v>
      </c>
      <c r="S235" s="239"/>
      <c r="T235" s="239" t="s">
        <v>202</v>
      </c>
      <c r="U235" s="553">
        <v>75</v>
      </c>
      <c r="V235" s="553">
        <v>110</v>
      </c>
      <c r="W235" s="552">
        <v>27085</v>
      </c>
      <c r="X235" s="552">
        <v>30000</v>
      </c>
      <c r="Y235" s="239" t="s">
        <v>586</v>
      </c>
      <c r="Z235" s="239" t="s">
        <v>587</v>
      </c>
      <c r="AA235" s="239">
        <v>1993</v>
      </c>
      <c r="AB235" s="239">
        <v>20000</v>
      </c>
      <c r="AC235" s="239"/>
      <c r="AD235" s="239"/>
      <c r="AE235" s="239"/>
      <c r="AF235" s="239"/>
      <c r="AG235" s="239"/>
      <c r="AH235" s="552">
        <v>20000</v>
      </c>
      <c r="AI235" s="239"/>
      <c r="AJ235" s="239"/>
      <c r="AK235" s="239">
        <v>1</v>
      </c>
      <c r="AL235" s="239">
        <v>620</v>
      </c>
      <c r="AM235" s="239">
        <v>4</v>
      </c>
      <c r="AN235" s="239">
        <v>1400</v>
      </c>
      <c r="AO235" s="239"/>
      <c r="AP235" s="239"/>
      <c r="AQ235" s="239" t="s">
        <v>13870</v>
      </c>
      <c r="AR235" s="239">
        <v>1</v>
      </c>
      <c r="AS235" s="239">
        <v>584</v>
      </c>
      <c r="AT235" s="565"/>
      <c r="AU235" s="239" t="s">
        <v>13869</v>
      </c>
      <c r="AV235" s="239" t="s">
        <v>957</v>
      </c>
      <c r="AW235" s="239">
        <v>1</v>
      </c>
      <c r="AX235" s="239">
        <v>8100</v>
      </c>
      <c r="AY235" s="239"/>
      <c r="AZ235" s="239" t="s">
        <v>13869</v>
      </c>
      <c r="BA235" s="239"/>
      <c r="BB235" s="239"/>
      <c r="BC235" s="239"/>
      <c r="BD235" s="239"/>
      <c r="BE235" s="239"/>
      <c r="BK235" s="239"/>
    </row>
    <row r="236" spans="1:63" s="240" customFormat="1" ht="24.6" customHeight="1">
      <c r="A236" s="244" t="s">
        <v>135</v>
      </c>
      <c r="B236" s="361"/>
      <c r="C236" s="239" t="s">
        <v>398</v>
      </c>
      <c r="D236" s="239" t="s">
        <v>399</v>
      </c>
      <c r="E236" s="239" t="s">
        <v>13871</v>
      </c>
      <c r="F236" s="239" t="s">
        <v>398</v>
      </c>
      <c r="G236" s="239" t="s">
        <v>404</v>
      </c>
      <c r="H236" s="550" t="s">
        <v>405</v>
      </c>
      <c r="I236" s="239" t="s">
        <v>401</v>
      </c>
      <c r="J236" s="239">
        <v>5</v>
      </c>
      <c r="K236" s="239" t="s">
        <v>6791</v>
      </c>
      <c r="L236" s="553">
        <v>37501</v>
      </c>
      <c r="M236" s="553">
        <v>12738</v>
      </c>
      <c r="N236" s="553">
        <v>21915</v>
      </c>
      <c r="O236" s="239" t="s">
        <v>201</v>
      </c>
      <c r="P236" s="239">
        <v>400</v>
      </c>
      <c r="Q236" s="239">
        <v>1.25</v>
      </c>
      <c r="R236" s="239">
        <v>8</v>
      </c>
      <c r="S236" s="239"/>
      <c r="T236" s="239" t="s">
        <v>202</v>
      </c>
      <c r="U236" s="553">
        <v>69</v>
      </c>
      <c r="V236" s="553">
        <v>106</v>
      </c>
      <c r="W236" s="552">
        <v>21034</v>
      </c>
      <c r="X236" s="552">
        <v>30000</v>
      </c>
      <c r="Y236" s="239" t="s">
        <v>586</v>
      </c>
      <c r="Z236" s="239" t="s">
        <v>587</v>
      </c>
      <c r="AA236" s="239">
        <v>1982</v>
      </c>
      <c r="AB236" s="239"/>
      <c r="AC236" s="239">
        <v>2728000000</v>
      </c>
      <c r="AD236" s="239">
        <v>2750000000</v>
      </c>
      <c r="AE236" s="239"/>
      <c r="AF236" s="239"/>
      <c r="AG236" s="239"/>
      <c r="AH236" s="552">
        <v>5478</v>
      </c>
      <c r="AI236" s="239"/>
      <c r="AJ236" s="239"/>
      <c r="AK236" s="239">
        <v>1</v>
      </c>
      <c r="AL236" s="239">
        <v>1000000000</v>
      </c>
      <c r="AM236" s="239">
        <v>4</v>
      </c>
      <c r="AN236" s="239" t="s">
        <v>13872</v>
      </c>
      <c r="AO236" s="239">
        <v>2800000000</v>
      </c>
      <c r="AP236" s="239"/>
      <c r="AQ236" s="239"/>
      <c r="AR236" s="239"/>
      <c r="AS236" s="239"/>
      <c r="AT236" s="565"/>
      <c r="AU236" s="239"/>
      <c r="AV236" s="239"/>
      <c r="AW236" s="239"/>
      <c r="AX236" s="239"/>
      <c r="AY236" s="239"/>
      <c r="AZ236" s="239"/>
      <c r="BA236" s="239"/>
      <c r="BB236" s="239"/>
      <c r="BC236" s="239"/>
      <c r="BD236" s="239"/>
      <c r="BE236" s="239"/>
      <c r="BK236" s="239"/>
    </row>
    <row r="237" spans="1:63" s="240" customFormat="1" ht="24.6" customHeight="1">
      <c r="A237" s="241" t="s">
        <v>204</v>
      </c>
      <c r="B237" s="361"/>
      <c r="C237" s="239" t="s">
        <v>398</v>
      </c>
      <c r="D237" s="239" t="s">
        <v>409</v>
      </c>
      <c r="E237" s="239" t="s">
        <v>13873</v>
      </c>
      <c r="F237" s="239" t="s">
        <v>398</v>
      </c>
      <c r="G237" s="239" t="s">
        <v>13874</v>
      </c>
      <c r="H237" s="550"/>
      <c r="I237" s="239" t="s">
        <v>401</v>
      </c>
      <c r="J237" s="239">
        <v>3</v>
      </c>
      <c r="K237" s="239"/>
      <c r="L237" s="553">
        <v>61833</v>
      </c>
      <c r="M237" s="553">
        <v>6758</v>
      </c>
      <c r="N237" s="553">
        <v>6758</v>
      </c>
      <c r="O237" s="239" t="s">
        <v>7395</v>
      </c>
      <c r="P237" s="239">
        <v>400</v>
      </c>
      <c r="Q237" s="239">
        <v>10</v>
      </c>
      <c r="R237" s="239">
        <v>8</v>
      </c>
      <c r="S237" s="239">
        <v>5000</v>
      </c>
      <c r="T237" s="239" t="s">
        <v>382</v>
      </c>
      <c r="U237" s="553">
        <v>68</v>
      </c>
      <c r="V237" s="553">
        <v>105</v>
      </c>
      <c r="W237" s="552">
        <v>5707</v>
      </c>
      <c r="X237" s="552">
        <v>5707</v>
      </c>
      <c r="Y237" s="239" t="s">
        <v>233</v>
      </c>
      <c r="Z237" s="239" t="s">
        <v>587</v>
      </c>
      <c r="AA237" s="239">
        <v>1963</v>
      </c>
      <c r="AB237" s="239"/>
      <c r="AC237" s="239"/>
      <c r="AD237" s="239"/>
      <c r="AE237" s="239"/>
      <c r="AF237" s="239"/>
      <c r="AG237" s="239"/>
      <c r="AH237" s="552">
        <v>304</v>
      </c>
      <c r="AI237" s="239"/>
      <c r="AJ237" s="239"/>
      <c r="AK237" s="239"/>
      <c r="AL237" s="239"/>
      <c r="AM237" s="239"/>
      <c r="AN237" s="239" t="s">
        <v>7366</v>
      </c>
      <c r="AO237" s="239"/>
      <c r="AP237" s="239"/>
      <c r="AQ237" s="239"/>
      <c r="AR237" s="239"/>
      <c r="AS237" s="239"/>
      <c r="AT237" s="565"/>
      <c r="AU237" s="239"/>
      <c r="AV237" s="239"/>
      <c r="AW237" s="239"/>
      <c r="AX237" s="239"/>
      <c r="AY237" s="239"/>
      <c r="AZ237" s="239"/>
      <c r="BA237" s="239"/>
      <c r="BB237" s="239"/>
      <c r="BC237" s="239"/>
      <c r="BD237" s="239"/>
      <c r="BE237" s="239"/>
      <c r="BK237" s="554"/>
    </row>
    <row r="238" spans="1:63" s="240" customFormat="1" ht="24.6" customHeight="1">
      <c r="A238" s="241"/>
      <c r="B238" s="361"/>
      <c r="C238" s="239" t="s">
        <v>13875</v>
      </c>
      <c r="D238" s="239"/>
      <c r="E238" s="239" t="s">
        <v>13876</v>
      </c>
      <c r="F238" s="239" t="s">
        <v>13875</v>
      </c>
      <c r="G238" s="239"/>
      <c r="H238" s="550"/>
      <c r="I238" s="239" t="s">
        <v>13875</v>
      </c>
      <c r="J238" s="239"/>
      <c r="K238" s="239"/>
      <c r="L238" s="1260">
        <v>206214.9</v>
      </c>
      <c r="M238" s="553">
        <v>33496</v>
      </c>
      <c r="N238" s="553">
        <v>41160</v>
      </c>
      <c r="O238" s="239" t="s">
        <v>7395</v>
      </c>
      <c r="P238" s="239">
        <v>400</v>
      </c>
      <c r="Q238" s="239"/>
      <c r="R238" s="239">
        <v>8</v>
      </c>
      <c r="S238" s="239"/>
      <c r="T238" s="239" t="s">
        <v>202</v>
      </c>
      <c r="U238" s="553">
        <v>68</v>
      </c>
      <c r="V238" s="553">
        <v>105</v>
      </c>
      <c r="W238" s="552">
        <v>20116</v>
      </c>
      <c r="X238" s="552">
        <v>22000</v>
      </c>
      <c r="Y238" s="239"/>
      <c r="Z238" s="239"/>
      <c r="AA238" s="239">
        <v>2010</v>
      </c>
      <c r="AB238" s="239">
        <v>2010</v>
      </c>
      <c r="AC238" s="239">
        <v>2010</v>
      </c>
      <c r="AD238" s="239">
        <v>2010</v>
      </c>
      <c r="AE238" s="239">
        <v>2010</v>
      </c>
      <c r="AF238" s="239">
        <v>2010</v>
      </c>
      <c r="AG238" s="239">
        <v>2010</v>
      </c>
      <c r="AH238" s="552">
        <v>43918</v>
      </c>
      <c r="AI238" s="239"/>
      <c r="AJ238" s="239"/>
      <c r="AK238" s="239"/>
      <c r="AL238" s="239"/>
      <c r="AM238" s="239"/>
      <c r="AN238" s="239"/>
      <c r="AO238" s="239"/>
      <c r="AP238" s="239"/>
      <c r="AQ238" s="239"/>
      <c r="AR238" s="239"/>
      <c r="AS238" s="239"/>
      <c r="AT238" s="565"/>
      <c r="AU238" s="239"/>
      <c r="AV238" s="239"/>
      <c r="AW238" s="239"/>
      <c r="AX238" s="239"/>
      <c r="AY238" s="239"/>
      <c r="AZ238" s="239"/>
      <c r="BA238" s="239"/>
      <c r="BB238" s="239"/>
      <c r="BC238" s="239"/>
      <c r="BD238" s="239"/>
      <c r="BE238" s="239"/>
      <c r="BK238" s="239"/>
    </row>
    <row r="239" spans="1:63" s="240" customFormat="1" ht="24.6" customHeight="1">
      <c r="A239" s="241" t="s">
        <v>204</v>
      </c>
      <c r="B239" s="361"/>
      <c r="C239" s="239" t="s">
        <v>13875</v>
      </c>
      <c r="D239" s="239" t="s">
        <v>13877</v>
      </c>
      <c r="E239" s="239" t="s">
        <v>13878</v>
      </c>
      <c r="F239" s="239" t="s">
        <v>13875</v>
      </c>
      <c r="G239" s="239" t="s">
        <v>13879</v>
      </c>
      <c r="H239" s="550" t="s">
        <v>13880</v>
      </c>
      <c r="I239" s="239" t="s">
        <v>13875</v>
      </c>
      <c r="J239" s="239">
        <v>1</v>
      </c>
      <c r="K239" s="239"/>
      <c r="L239" s="553">
        <v>57111</v>
      </c>
      <c r="M239" s="553">
        <v>13090</v>
      </c>
      <c r="N239" s="553">
        <v>13330</v>
      </c>
      <c r="O239" s="239" t="s">
        <v>201</v>
      </c>
      <c r="P239" s="239">
        <v>400</v>
      </c>
      <c r="Q239" s="239">
        <v>1.2</v>
      </c>
      <c r="R239" s="239">
        <v>8</v>
      </c>
      <c r="S239" s="239"/>
      <c r="T239" s="239" t="s">
        <v>382</v>
      </c>
      <c r="U239" s="553">
        <v>72</v>
      </c>
      <c r="V239" s="553">
        <v>105</v>
      </c>
      <c r="W239" s="552">
        <v>20000</v>
      </c>
      <c r="X239" s="552">
        <v>25000</v>
      </c>
      <c r="Y239" s="239" t="s">
        <v>586</v>
      </c>
      <c r="Z239" s="239" t="s">
        <v>587</v>
      </c>
      <c r="AA239" s="239">
        <v>1969</v>
      </c>
      <c r="AB239" s="239">
        <v>1484</v>
      </c>
      <c r="AC239" s="239"/>
      <c r="AD239" s="239"/>
      <c r="AE239" s="239"/>
      <c r="AF239" s="239"/>
      <c r="AG239" s="239"/>
      <c r="AH239" s="552">
        <v>1484</v>
      </c>
      <c r="AI239" s="239"/>
      <c r="AJ239" s="239"/>
      <c r="AK239" s="239">
        <v>1</v>
      </c>
      <c r="AL239" s="239">
        <v>140</v>
      </c>
      <c r="AM239" s="239"/>
      <c r="AN239" s="239"/>
      <c r="AO239" s="239"/>
      <c r="AP239" s="239"/>
      <c r="AQ239" s="239"/>
      <c r="AR239" s="239"/>
      <c r="AS239" s="239"/>
      <c r="AT239" s="565"/>
      <c r="AU239" s="239"/>
      <c r="AV239" s="239"/>
      <c r="AW239" s="239"/>
      <c r="AX239" s="239"/>
      <c r="AY239" s="239"/>
      <c r="AZ239" s="239"/>
      <c r="BA239" s="239"/>
      <c r="BB239" s="239"/>
      <c r="BC239" s="239"/>
      <c r="BD239" s="239"/>
      <c r="BE239" s="239"/>
      <c r="BK239" s="554"/>
    </row>
    <row r="240" spans="1:63" s="240" customFormat="1" ht="24.6" customHeight="1">
      <c r="A240" s="241"/>
      <c r="B240" s="361"/>
      <c r="C240" s="239" t="s">
        <v>13881</v>
      </c>
      <c r="D240" s="239" t="s">
        <v>13882</v>
      </c>
      <c r="E240" s="239" t="s">
        <v>13883</v>
      </c>
      <c r="F240" s="239" t="s">
        <v>13881</v>
      </c>
      <c r="G240" s="239" t="s">
        <v>13884</v>
      </c>
      <c r="H240" s="550" t="s">
        <v>197</v>
      </c>
      <c r="I240" s="239" t="s">
        <v>13881</v>
      </c>
      <c r="J240" s="239">
        <v>3</v>
      </c>
      <c r="K240" s="239" t="s">
        <v>13885</v>
      </c>
      <c r="L240" s="553">
        <v>32486</v>
      </c>
      <c r="M240" s="1261">
        <v>789.11</v>
      </c>
      <c r="N240" s="553">
        <v>1045</v>
      </c>
      <c r="O240" s="239" t="s">
        <v>201</v>
      </c>
      <c r="P240" s="239">
        <v>400</v>
      </c>
      <c r="Q240" s="239">
        <v>1.2</v>
      </c>
      <c r="R240" s="239">
        <v>8</v>
      </c>
      <c r="S240" s="239"/>
      <c r="T240" s="239" t="s">
        <v>202</v>
      </c>
      <c r="U240" s="553">
        <v>75</v>
      </c>
      <c r="V240" s="553">
        <v>105</v>
      </c>
      <c r="W240" s="552">
        <v>5600</v>
      </c>
      <c r="X240" s="552">
        <v>20000</v>
      </c>
      <c r="Y240" s="239" t="s">
        <v>233</v>
      </c>
      <c r="Z240" s="239" t="s">
        <v>587</v>
      </c>
      <c r="AA240" s="239">
        <v>1970</v>
      </c>
      <c r="AB240" s="239">
        <v>200</v>
      </c>
      <c r="AC240" s="239">
        <v>16</v>
      </c>
      <c r="AD240" s="239">
        <v>60</v>
      </c>
      <c r="AE240" s="239"/>
      <c r="AF240" s="239"/>
      <c r="AG240" s="239"/>
      <c r="AH240" s="552">
        <v>272</v>
      </c>
      <c r="AI240" s="239">
        <v>2001</v>
      </c>
      <c r="AJ240" s="239"/>
      <c r="AK240" s="239">
        <v>1</v>
      </c>
      <c r="AL240" s="239"/>
      <c r="AM240" s="239"/>
      <c r="AN240" s="239"/>
      <c r="AO240" s="239"/>
      <c r="AP240" s="239"/>
      <c r="AQ240" s="239"/>
      <c r="AR240" s="239"/>
      <c r="AS240" s="239"/>
      <c r="AT240" s="565"/>
      <c r="AU240" s="239"/>
      <c r="AV240" s="239"/>
      <c r="AW240" s="239"/>
      <c r="AX240" s="239"/>
      <c r="AY240" s="239"/>
      <c r="AZ240" s="239"/>
      <c r="BA240" s="239"/>
      <c r="BB240" s="239"/>
      <c r="BC240" s="239"/>
      <c r="BD240" s="239"/>
      <c r="BE240" s="239"/>
      <c r="BK240" s="239" t="s">
        <v>13886</v>
      </c>
    </row>
    <row r="241" spans="1:63" s="240" customFormat="1" ht="24.6" customHeight="1">
      <c r="A241" s="241"/>
      <c r="B241" s="361"/>
      <c r="C241" s="239" t="s">
        <v>13887</v>
      </c>
      <c r="D241" s="239" t="s">
        <v>13888</v>
      </c>
      <c r="E241" s="239" t="s">
        <v>13889</v>
      </c>
      <c r="F241" s="239" t="s">
        <v>13887</v>
      </c>
      <c r="G241" s="239" t="s">
        <v>13890</v>
      </c>
      <c r="H241" s="550"/>
      <c r="I241" s="239" t="s">
        <v>13887</v>
      </c>
      <c r="J241" s="239">
        <v>5</v>
      </c>
      <c r="K241" s="239" t="s">
        <v>2200</v>
      </c>
      <c r="L241" s="553">
        <v>55704</v>
      </c>
      <c r="M241" s="553">
        <v>5229</v>
      </c>
      <c r="N241" s="553">
        <v>7981</v>
      </c>
      <c r="O241" s="239" t="s">
        <v>201</v>
      </c>
      <c r="P241" s="239">
        <v>400</v>
      </c>
      <c r="Q241" s="239">
        <v>400</v>
      </c>
      <c r="R241" s="239">
        <v>8</v>
      </c>
      <c r="S241" s="239">
        <v>3200</v>
      </c>
      <c r="T241" s="239" t="s">
        <v>202</v>
      </c>
      <c r="U241" s="553">
        <v>75</v>
      </c>
      <c r="V241" s="553">
        <v>110</v>
      </c>
      <c r="W241" s="552">
        <v>6806</v>
      </c>
      <c r="X241" s="552">
        <v>10000</v>
      </c>
      <c r="Y241" s="239" t="s">
        <v>233</v>
      </c>
      <c r="Z241" s="239" t="s">
        <v>13891</v>
      </c>
      <c r="AA241" s="239">
        <v>1986</v>
      </c>
      <c r="AB241" s="239"/>
      <c r="AC241" s="239" t="s">
        <v>13892</v>
      </c>
      <c r="AD241" s="239" t="s">
        <v>13893</v>
      </c>
      <c r="AE241" s="239"/>
      <c r="AF241" s="239"/>
      <c r="AG241" s="239"/>
      <c r="AH241" s="552">
        <v>860</v>
      </c>
      <c r="AI241" s="239"/>
      <c r="AJ241" s="239"/>
      <c r="AK241" s="239"/>
      <c r="AL241" s="239"/>
      <c r="AM241" s="239"/>
      <c r="AN241" s="239"/>
      <c r="AO241" s="239"/>
      <c r="AP241" s="239"/>
      <c r="AQ241" s="239"/>
      <c r="AR241" s="239"/>
      <c r="AS241" s="239"/>
      <c r="AT241" s="239"/>
      <c r="AU241" s="239"/>
      <c r="AV241" s="239"/>
      <c r="AW241" s="239"/>
      <c r="AX241" s="239"/>
      <c r="AY241" s="239"/>
      <c r="AZ241" s="239"/>
      <c r="BA241" s="239"/>
      <c r="BB241" s="239"/>
      <c r="BC241" s="239"/>
      <c r="BD241" s="239"/>
      <c r="BE241" s="239"/>
      <c r="BK241" s="239"/>
    </row>
    <row r="242" spans="1:63" s="240" customFormat="1" ht="24.6" customHeight="1">
      <c r="A242" s="241" t="s">
        <v>204</v>
      </c>
      <c r="B242" s="361"/>
      <c r="C242" s="239" t="s">
        <v>13887</v>
      </c>
      <c r="D242" s="239" t="s">
        <v>13894</v>
      </c>
      <c r="E242" s="239" t="s">
        <v>13895</v>
      </c>
      <c r="F242" s="239" t="s">
        <v>13887</v>
      </c>
      <c r="G242" s="239" t="s">
        <v>13890</v>
      </c>
      <c r="H242" s="239"/>
      <c r="I242" s="239" t="s">
        <v>13887</v>
      </c>
      <c r="J242" s="239">
        <v>5</v>
      </c>
      <c r="K242" s="239" t="s">
        <v>2200</v>
      </c>
      <c r="L242" s="553">
        <v>42307</v>
      </c>
      <c r="M242" s="553">
        <v>1589</v>
      </c>
      <c r="N242" s="553">
        <v>576</v>
      </c>
      <c r="O242" s="239" t="s">
        <v>201</v>
      </c>
      <c r="P242" s="239">
        <v>400</v>
      </c>
      <c r="Q242" s="239">
        <v>400</v>
      </c>
      <c r="R242" s="239">
        <v>8</v>
      </c>
      <c r="S242" s="239">
        <v>3200</v>
      </c>
      <c r="T242" s="239" t="s">
        <v>202</v>
      </c>
      <c r="U242" s="553">
        <v>70</v>
      </c>
      <c r="V242" s="553">
        <v>105</v>
      </c>
      <c r="W242" s="552">
        <v>4868</v>
      </c>
      <c r="X242" s="552">
        <v>10000</v>
      </c>
      <c r="Y242" s="239" t="s">
        <v>233</v>
      </c>
      <c r="Z242" s="239" t="s">
        <v>13891</v>
      </c>
      <c r="AA242" s="239">
        <v>1982</v>
      </c>
      <c r="AB242" s="239" t="s">
        <v>1024</v>
      </c>
      <c r="AC242" s="239" t="s">
        <v>13896</v>
      </c>
      <c r="AD242" s="239"/>
      <c r="AE242" s="239"/>
      <c r="AF242" s="239"/>
      <c r="AG242" s="239"/>
      <c r="AH242" s="552">
        <v>445</v>
      </c>
      <c r="AI242" s="239"/>
      <c r="AJ242" s="239"/>
      <c r="AK242" s="239"/>
      <c r="AL242" s="239"/>
      <c r="AM242" s="239"/>
      <c r="AN242" s="239"/>
      <c r="AO242" s="239"/>
      <c r="AP242" s="239"/>
      <c r="AQ242" s="239"/>
      <c r="AR242" s="239"/>
      <c r="AS242" s="239"/>
      <c r="AT242" s="239"/>
      <c r="AU242" s="239"/>
      <c r="AV242" s="239"/>
      <c r="AW242" s="239"/>
      <c r="AX242" s="239"/>
      <c r="AY242" s="239"/>
      <c r="AZ242" s="239"/>
      <c r="BA242" s="239"/>
      <c r="BB242" s="239"/>
      <c r="BC242" s="239"/>
      <c r="BD242" s="239"/>
      <c r="BE242" s="239"/>
      <c r="BK242" s="239"/>
    </row>
    <row r="243" spans="1:63" s="240" customFormat="1" ht="24.6" customHeight="1">
      <c r="A243" s="241" t="s">
        <v>204</v>
      </c>
      <c r="B243" s="361"/>
      <c r="C243" s="239" t="s">
        <v>1061</v>
      </c>
      <c r="D243" s="239"/>
      <c r="E243" s="239" t="s">
        <v>13897</v>
      </c>
      <c r="F243" s="239" t="s">
        <v>1061</v>
      </c>
      <c r="G243" s="239"/>
      <c r="H243" s="550"/>
      <c r="I243" s="239" t="s">
        <v>13898</v>
      </c>
      <c r="J243" s="239"/>
      <c r="K243" s="239"/>
      <c r="L243" s="553">
        <v>61127</v>
      </c>
      <c r="M243" s="553">
        <v>3496</v>
      </c>
      <c r="N243" s="553">
        <v>3512</v>
      </c>
      <c r="O243" s="239" t="s">
        <v>201</v>
      </c>
      <c r="P243" s="239">
        <v>400</v>
      </c>
      <c r="Q243" s="239"/>
      <c r="R243" s="239">
        <v>8</v>
      </c>
      <c r="S243" s="239"/>
      <c r="T243" s="239" t="s">
        <v>202</v>
      </c>
      <c r="U243" s="553">
        <v>66</v>
      </c>
      <c r="V243" s="553">
        <v>100</v>
      </c>
      <c r="W243" s="552">
        <v>11476</v>
      </c>
      <c r="X243" s="552">
        <v>35000</v>
      </c>
      <c r="Y243" s="239"/>
      <c r="Z243" s="239"/>
      <c r="AA243" s="239">
        <v>2004</v>
      </c>
      <c r="AB243" s="239"/>
      <c r="AC243" s="239"/>
      <c r="AD243" s="239"/>
      <c r="AE243" s="239"/>
      <c r="AF243" s="239"/>
      <c r="AG243" s="239"/>
      <c r="AH243" s="552">
        <v>37000</v>
      </c>
      <c r="AI243" s="239"/>
      <c r="AJ243" s="239"/>
      <c r="AK243" s="239"/>
      <c r="AL243" s="239"/>
      <c r="AM243" s="239"/>
      <c r="AN243" s="239"/>
      <c r="AO243" s="239"/>
      <c r="AP243" s="239"/>
      <c r="AQ243" s="239"/>
      <c r="AR243" s="239"/>
      <c r="AS243" s="239"/>
      <c r="AT243" s="239"/>
      <c r="AU243" s="239"/>
      <c r="AV243" s="239"/>
      <c r="AW243" s="239"/>
      <c r="AX243" s="239"/>
      <c r="AY243" s="239"/>
      <c r="AZ243" s="239"/>
      <c r="BA243" s="239"/>
      <c r="BB243" s="239"/>
      <c r="BC243" s="239"/>
      <c r="BD243" s="239"/>
      <c r="BE243" s="239"/>
      <c r="BF243" s="239"/>
      <c r="BG243" s="239"/>
      <c r="BH243" s="239"/>
      <c r="BI243" s="239"/>
      <c r="BJ243" s="239"/>
      <c r="BK243" s="239" t="s">
        <v>13899</v>
      </c>
    </row>
    <row r="244" spans="1:63" s="239" customFormat="1" ht="24.6" customHeight="1">
      <c r="A244" s="241" t="s">
        <v>204</v>
      </c>
      <c r="B244" s="361"/>
      <c r="C244" s="239" t="s">
        <v>1061</v>
      </c>
      <c r="D244" s="239" t="s">
        <v>13900</v>
      </c>
      <c r="E244" s="239" t="s">
        <v>13901</v>
      </c>
      <c r="F244" s="239" t="s">
        <v>1061</v>
      </c>
      <c r="G244" s="239" t="s">
        <v>1062</v>
      </c>
      <c r="H244" s="550" t="s">
        <v>13902</v>
      </c>
      <c r="I244" s="239" t="s">
        <v>13898</v>
      </c>
      <c r="J244" s="239">
        <v>1</v>
      </c>
      <c r="L244" s="553">
        <v>73500</v>
      </c>
      <c r="M244" s="553">
        <v>742</v>
      </c>
      <c r="N244" s="553">
        <v>1310</v>
      </c>
      <c r="O244" s="239" t="s">
        <v>7395</v>
      </c>
      <c r="P244" s="239">
        <v>400</v>
      </c>
      <c r="R244" s="239">
        <v>8</v>
      </c>
      <c r="T244" s="239" t="s">
        <v>382</v>
      </c>
      <c r="U244" s="553">
        <v>80</v>
      </c>
      <c r="V244" s="553">
        <v>110</v>
      </c>
      <c r="W244" s="552">
        <v>4000</v>
      </c>
      <c r="X244" s="552">
        <v>10000</v>
      </c>
      <c r="Y244" s="239" t="s">
        <v>233</v>
      </c>
      <c r="Z244" s="239" t="s">
        <v>13903</v>
      </c>
      <c r="AA244" s="239">
        <v>1999</v>
      </c>
      <c r="AH244" s="552">
        <v>500</v>
      </c>
      <c r="BK244" s="239" t="s">
        <v>13886</v>
      </c>
    </row>
    <row r="245" spans="1:63" s="239" customFormat="1" ht="33.75" customHeight="1">
      <c r="A245" s="241" t="s">
        <v>204</v>
      </c>
      <c r="B245" s="361"/>
      <c r="C245" s="239" t="s">
        <v>13904</v>
      </c>
      <c r="D245" s="239" t="s">
        <v>13905</v>
      </c>
      <c r="E245" s="239" t="s">
        <v>13906</v>
      </c>
      <c r="F245" s="239" t="s">
        <v>13904</v>
      </c>
      <c r="G245" s="239" t="s">
        <v>13907</v>
      </c>
      <c r="H245" s="550"/>
      <c r="I245" s="239" t="s">
        <v>10345</v>
      </c>
      <c r="J245" s="239">
        <v>8</v>
      </c>
      <c r="K245" s="239" t="s">
        <v>13908</v>
      </c>
      <c r="L245" s="553">
        <v>64318</v>
      </c>
      <c r="M245" s="553">
        <v>2419</v>
      </c>
      <c r="N245" s="553">
        <v>2996</v>
      </c>
      <c r="O245" s="239" t="s">
        <v>201</v>
      </c>
      <c r="P245" s="239">
        <v>400</v>
      </c>
      <c r="Q245" s="239">
        <v>1.2</v>
      </c>
      <c r="R245" s="239">
        <v>8</v>
      </c>
      <c r="T245" s="239" t="s">
        <v>202</v>
      </c>
      <c r="U245" s="553">
        <v>70</v>
      </c>
      <c r="V245" s="553">
        <v>105</v>
      </c>
      <c r="W245" s="552">
        <v>10000</v>
      </c>
      <c r="X245" s="552">
        <v>10000</v>
      </c>
      <c r="Y245" s="239" t="s">
        <v>233</v>
      </c>
      <c r="Z245" s="239" t="s">
        <v>587</v>
      </c>
      <c r="AA245" s="239">
        <v>1997</v>
      </c>
      <c r="AH245" s="552">
        <v>12000</v>
      </c>
      <c r="AM245" s="239" t="s">
        <v>889</v>
      </c>
      <c r="AN245" s="239" t="s">
        <v>7366</v>
      </c>
      <c r="AQ245" s="239" t="s">
        <v>956</v>
      </c>
      <c r="AR245" s="239">
        <v>4</v>
      </c>
      <c r="AS245" s="239">
        <v>2750</v>
      </c>
      <c r="AT245" s="565" t="s">
        <v>13909</v>
      </c>
      <c r="AU245" s="239" t="s">
        <v>13910</v>
      </c>
      <c r="BF245" s="240"/>
      <c r="BG245" s="240"/>
      <c r="BH245" s="240"/>
      <c r="BI245" s="240"/>
      <c r="BJ245" s="240"/>
      <c r="BK245" s="554"/>
    </row>
    <row r="246" spans="1:63" s="240" customFormat="1" ht="24.6" customHeight="1">
      <c r="A246" s="241" t="s">
        <v>135</v>
      </c>
      <c r="B246" s="361"/>
      <c r="C246" s="239" t="s">
        <v>13904</v>
      </c>
      <c r="D246" s="239" t="s">
        <v>13911</v>
      </c>
      <c r="E246" s="239" t="s">
        <v>13912</v>
      </c>
      <c r="F246" s="239" t="s">
        <v>13904</v>
      </c>
      <c r="G246" s="239" t="s">
        <v>13907</v>
      </c>
      <c r="H246" s="550"/>
      <c r="I246" s="239" t="s">
        <v>10345</v>
      </c>
      <c r="J246" s="239">
        <v>8</v>
      </c>
      <c r="K246" s="239" t="s">
        <v>13913</v>
      </c>
      <c r="L246" s="553">
        <v>22509</v>
      </c>
      <c r="M246" s="553">
        <v>93</v>
      </c>
      <c r="N246" s="553">
        <v>84</v>
      </c>
      <c r="O246" s="239" t="s">
        <v>406</v>
      </c>
      <c r="P246" s="239">
        <v>400</v>
      </c>
      <c r="Q246" s="239"/>
      <c r="R246" s="239">
        <v>6</v>
      </c>
      <c r="S246" s="239"/>
      <c r="T246" s="239" t="s">
        <v>406</v>
      </c>
      <c r="U246" s="553">
        <v>70</v>
      </c>
      <c r="V246" s="553">
        <v>105</v>
      </c>
      <c r="W246" s="552">
        <v>3000</v>
      </c>
      <c r="X246" s="552">
        <v>4000</v>
      </c>
      <c r="Y246" s="239" t="s">
        <v>233</v>
      </c>
      <c r="Z246" s="239" t="s">
        <v>587</v>
      </c>
      <c r="AA246" s="239">
        <v>2003</v>
      </c>
      <c r="AB246" s="239"/>
      <c r="AC246" s="239"/>
      <c r="AD246" s="239"/>
      <c r="AE246" s="239"/>
      <c r="AF246" s="239"/>
      <c r="AG246" s="239"/>
      <c r="AH246" s="552">
        <v>748</v>
      </c>
      <c r="AI246" s="239">
        <v>2003</v>
      </c>
      <c r="AJ246" s="239"/>
      <c r="AK246" s="239"/>
      <c r="AL246" s="239"/>
      <c r="AM246" s="239"/>
      <c r="AN246" s="239"/>
      <c r="AO246" s="239"/>
      <c r="AP246" s="239"/>
      <c r="AQ246" s="239" t="s">
        <v>957</v>
      </c>
      <c r="AR246" s="239">
        <v>1</v>
      </c>
      <c r="AS246" s="239">
        <v>13516</v>
      </c>
      <c r="AT246" s="239"/>
      <c r="AU246" s="239"/>
      <c r="AV246" s="239"/>
      <c r="AW246" s="239"/>
      <c r="AX246" s="239"/>
      <c r="AY246" s="239"/>
      <c r="AZ246" s="239"/>
      <c r="BA246" s="239"/>
      <c r="BB246" s="239"/>
      <c r="BC246" s="239"/>
      <c r="BD246" s="239"/>
      <c r="BE246" s="239"/>
      <c r="BK246" s="554"/>
    </row>
    <row r="247" spans="1:63" s="240" customFormat="1" ht="24.6" customHeight="1">
      <c r="A247" s="241" t="s">
        <v>204</v>
      </c>
      <c r="B247" s="361"/>
      <c r="C247" s="239" t="s">
        <v>13914</v>
      </c>
      <c r="D247" s="239"/>
      <c r="E247" s="239" t="s">
        <v>13915</v>
      </c>
      <c r="F247" s="239" t="s">
        <v>13914</v>
      </c>
      <c r="G247" s="239"/>
      <c r="H247" s="550"/>
      <c r="I247" s="239" t="s">
        <v>13916</v>
      </c>
      <c r="J247" s="239"/>
      <c r="K247" s="239"/>
      <c r="L247" s="553">
        <v>45621</v>
      </c>
      <c r="M247" s="553">
        <v>1598</v>
      </c>
      <c r="N247" s="553">
        <v>1804</v>
      </c>
      <c r="O247" s="239" t="s">
        <v>13917</v>
      </c>
      <c r="P247" s="239">
        <v>400</v>
      </c>
      <c r="Q247" s="239"/>
      <c r="R247" s="239">
        <v>8</v>
      </c>
      <c r="S247" s="239"/>
      <c r="T247" s="239" t="s">
        <v>202</v>
      </c>
      <c r="U247" s="553">
        <v>70</v>
      </c>
      <c r="V247" s="553">
        <v>105</v>
      </c>
      <c r="W247" s="552">
        <v>7500</v>
      </c>
      <c r="X247" s="552">
        <v>30000</v>
      </c>
      <c r="Y247" s="239"/>
      <c r="Z247" s="239"/>
      <c r="AA247" s="239">
        <v>1993</v>
      </c>
      <c r="AB247" s="239"/>
      <c r="AC247" s="239"/>
      <c r="AD247" s="239"/>
      <c r="AE247" s="239"/>
      <c r="AF247" s="239"/>
      <c r="AG247" s="239"/>
      <c r="AH247" s="552">
        <v>2203</v>
      </c>
      <c r="AI247" s="239"/>
      <c r="AJ247" s="239"/>
      <c r="AK247" s="239"/>
      <c r="AL247" s="239"/>
      <c r="AM247" s="239"/>
      <c r="AN247" s="239"/>
      <c r="AO247" s="239"/>
      <c r="AP247" s="239"/>
      <c r="AQ247" s="239"/>
      <c r="AR247" s="239"/>
      <c r="AS247" s="239"/>
      <c r="AT247" s="239"/>
      <c r="AU247" s="239"/>
      <c r="AV247" s="239"/>
      <c r="AW247" s="239"/>
      <c r="AX247" s="239"/>
      <c r="AY247" s="239"/>
      <c r="AZ247" s="239"/>
      <c r="BA247" s="239"/>
      <c r="BB247" s="239"/>
      <c r="BC247" s="239"/>
      <c r="BD247" s="239"/>
      <c r="BE247" s="239"/>
      <c r="BK247" s="239"/>
    </row>
    <row r="248" spans="1:63" s="240" customFormat="1" ht="24.6" customHeight="1">
      <c r="A248" s="241" t="s">
        <v>135</v>
      </c>
      <c r="B248" s="361"/>
      <c r="C248" s="239" t="s">
        <v>13914</v>
      </c>
      <c r="D248" s="239" t="s">
        <v>13918</v>
      </c>
      <c r="E248" s="239" t="s">
        <v>13919</v>
      </c>
      <c r="F248" s="239" t="s">
        <v>13914</v>
      </c>
      <c r="G248" s="239" t="s">
        <v>13920</v>
      </c>
      <c r="H248" s="550"/>
      <c r="I248" s="239" t="s">
        <v>13916</v>
      </c>
      <c r="J248" s="239">
        <v>2</v>
      </c>
      <c r="K248" s="239" t="s">
        <v>13921</v>
      </c>
      <c r="L248" s="553">
        <v>49385</v>
      </c>
      <c r="M248" s="553">
        <v>791</v>
      </c>
      <c r="N248" s="553">
        <v>859</v>
      </c>
      <c r="O248" s="239" t="s">
        <v>201</v>
      </c>
      <c r="P248" s="239">
        <v>400</v>
      </c>
      <c r="Q248" s="239">
        <v>1.2</v>
      </c>
      <c r="R248" s="239">
        <v>4</v>
      </c>
      <c r="S248" s="239"/>
      <c r="T248" s="239" t="s">
        <v>382</v>
      </c>
      <c r="U248" s="553">
        <v>68</v>
      </c>
      <c r="V248" s="553">
        <v>105</v>
      </c>
      <c r="W248" s="552">
        <v>280</v>
      </c>
      <c r="X248" s="552">
        <v>10000</v>
      </c>
      <c r="Y248" s="239" t="s">
        <v>586</v>
      </c>
      <c r="Z248" s="239" t="s">
        <v>587</v>
      </c>
      <c r="AA248" s="239">
        <v>1998</v>
      </c>
      <c r="AB248" s="239">
        <v>1603</v>
      </c>
      <c r="AC248" s="239">
        <v>200</v>
      </c>
      <c r="AD248" s="239">
        <v>400</v>
      </c>
      <c r="AE248" s="239"/>
      <c r="AF248" s="239"/>
      <c r="AG248" s="239"/>
      <c r="AH248" s="552">
        <v>5053</v>
      </c>
      <c r="AI248" s="239"/>
      <c r="AJ248" s="239"/>
      <c r="AK248" s="239"/>
      <c r="AL248" s="239"/>
      <c r="AM248" s="239"/>
      <c r="AN248" s="239"/>
      <c r="AO248" s="239"/>
      <c r="AP248" s="239"/>
      <c r="AQ248" s="239"/>
      <c r="AR248" s="239"/>
      <c r="AS248" s="239"/>
      <c r="AT248" s="565"/>
      <c r="AU248" s="239"/>
      <c r="AV248" s="239"/>
      <c r="AW248" s="239"/>
      <c r="AX248" s="239"/>
      <c r="AY248" s="239"/>
      <c r="AZ248" s="239"/>
      <c r="BA248" s="239"/>
      <c r="BB248" s="239"/>
      <c r="BC248" s="239"/>
      <c r="BD248" s="239"/>
      <c r="BE248" s="239"/>
      <c r="BK248" s="239"/>
    </row>
    <row r="249" spans="1:63" s="240" customFormat="1" ht="24.6" customHeight="1">
      <c r="A249" s="241" t="s">
        <v>204</v>
      </c>
      <c r="B249" s="361"/>
      <c r="C249" s="239" t="s">
        <v>13914</v>
      </c>
      <c r="D249" s="239" t="s">
        <v>13922</v>
      </c>
      <c r="E249" s="239" t="s">
        <v>13923</v>
      </c>
      <c r="F249" s="239" t="s">
        <v>13914</v>
      </c>
      <c r="G249" s="239" t="s">
        <v>13920</v>
      </c>
      <c r="H249" s="239"/>
      <c r="I249" s="239" t="s">
        <v>13916</v>
      </c>
      <c r="J249" s="239">
        <v>2</v>
      </c>
      <c r="K249" s="239" t="s">
        <v>13921</v>
      </c>
      <c r="L249" s="553">
        <v>39429</v>
      </c>
      <c r="M249" s="553">
        <v>160</v>
      </c>
      <c r="N249" s="553">
        <v>160</v>
      </c>
      <c r="O249" s="239" t="s">
        <v>201</v>
      </c>
      <c r="P249" s="239">
        <v>400</v>
      </c>
      <c r="Q249" s="239">
        <v>1.2</v>
      </c>
      <c r="R249" s="239">
        <v>4</v>
      </c>
      <c r="S249" s="239"/>
      <c r="T249" s="239" t="s">
        <v>382</v>
      </c>
      <c r="U249" s="553">
        <v>68</v>
      </c>
      <c r="V249" s="553">
        <v>105</v>
      </c>
      <c r="W249" s="552">
        <v>112</v>
      </c>
      <c r="X249" s="552">
        <v>10000</v>
      </c>
      <c r="Y249" s="239" t="s">
        <v>586</v>
      </c>
      <c r="Z249" s="239" t="s">
        <v>587</v>
      </c>
      <c r="AA249" s="239">
        <v>2006</v>
      </c>
      <c r="AB249" s="239">
        <v>4391</v>
      </c>
      <c r="AC249" s="239">
        <v>200</v>
      </c>
      <c r="AD249" s="239">
        <v>462</v>
      </c>
      <c r="AE249" s="239"/>
      <c r="AF249" s="239"/>
      <c r="AG249" s="239"/>
      <c r="AH249" s="552">
        <v>6573</v>
      </c>
      <c r="AI249" s="239">
        <v>2002</v>
      </c>
      <c r="AJ249" s="239"/>
      <c r="AK249" s="239"/>
      <c r="AL249" s="239"/>
      <c r="AM249" s="239"/>
      <c r="AN249" s="239"/>
      <c r="AO249" s="239"/>
      <c r="AP249" s="239"/>
      <c r="AQ249" s="239"/>
      <c r="AR249" s="239"/>
      <c r="AS249" s="239"/>
      <c r="AT249" s="239"/>
      <c r="AU249" s="239"/>
      <c r="AV249" s="239"/>
      <c r="AW249" s="239"/>
      <c r="AX249" s="239"/>
      <c r="AY249" s="239"/>
      <c r="AZ249" s="239"/>
      <c r="BA249" s="239"/>
      <c r="BB249" s="239"/>
      <c r="BC249" s="239"/>
      <c r="BD249" s="239"/>
      <c r="BE249" s="239"/>
      <c r="BK249" s="239"/>
    </row>
    <row r="250" spans="1:63" s="240" customFormat="1" ht="24.6" customHeight="1">
      <c r="A250" s="241" t="s">
        <v>204</v>
      </c>
      <c r="B250" s="361"/>
      <c r="C250" s="239" t="s">
        <v>13914</v>
      </c>
      <c r="D250" s="239"/>
      <c r="E250" s="239" t="s">
        <v>13924</v>
      </c>
      <c r="F250" s="239" t="s">
        <v>13914</v>
      </c>
      <c r="G250" s="239"/>
      <c r="H250" s="239"/>
      <c r="I250" s="239" t="s">
        <v>13916</v>
      </c>
      <c r="J250" s="239"/>
      <c r="K250" s="239"/>
      <c r="L250" s="553">
        <v>98505</v>
      </c>
      <c r="M250" s="553">
        <v>326</v>
      </c>
      <c r="N250" s="553">
        <v>417</v>
      </c>
      <c r="O250" s="239" t="s">
        <v>13917</v>
      </c>
      <c r="P250" s="239">
        <v>400</v>
      </c>
      <c r="Q250" s="239"/>
      <c r="R250" s="239">
        <v>8</v>
      </c>
      <c r="S250" s="239"/>
      <c r="T250" s="239" t="s">
        <v>202</v>
      </c>
      <c r="U250" s="239">
        <v>72</v>
      </c>
      <c r="V250" s="239">
        <v>108</v>
      </c>
      <c r="W250" s="553">
        <v>3000</v>
      </c>
      <c r="X250" s="553">
        <v>10000</v>
      </c>
      <c r="Y250" s="239"/>
      <c r="Z250" s="239"/>
      <c r="AA250" s="239">
        <v>2012</v>
      </c>
      <c r="AB250" s="239"/>
      <c r="AC250" s="239"/>
      <c r="AD250" s="239"/>
      <c r="AE250" s="239"/>
      <c r="AF250" s="239"/>
      <c r="AG250" s="239"/>
      <c r="AH250" s="553">
        <v>16500</v>
      </c>
      <c r="AI250" s="239"/>
      <c r="AJ250" s="239"/>
      <c r="AK250" s="239"/>
      <c r="AL250" s="239"/>
      <c r="AM250" s="239"/>
      <c r="AN250" s="239"/>
      <c r="AO250" s="239"/>
      <c r="AP250" s="239"/>
      <c r="AQ250" s="239"/>
      <c r="AR250" s="239"/>
      <c r="AS250" s="239"/>
      <c r="AT250" s="239"/>
      <c r="AU250" s="239"/>
      <c r="AV250" s="239"/>
      <c r="AW250" s="239"/>
      <c r="AX250" s="239"/>
      <c r="AY250" s="239"/>
      <c r="AZ250" s="239"/>
      <c r="BA250" s="239"/>
      <c r="BB250" s="239"/>
      <c r="BC250" s="239"/>
      <c r="BD250" s="239"/>
      <c r="BE250" s="239"/>
      <c r="BK250" s="796"/>
    </row>
    <row r="251" spans="1:63" s="240" customFormat="1" ht="24.6" customHeight="1">
      <c r="A251" s="241" t="s">
        <v>204</v>
      </c>
      <c r="B251" s="361"/>
      <c r="C251" s="239" t="s">
        <v>13914</v>
      </c>
      <c r="D251" s="239"/>
      <c r="E251" s="239" t="s">
        <v>13925</v>
      </c>
      <c r="F251" s="239" t="s">
        <v>13914</v>
      </c>
      <c r="G251" s="239"/>
      <c r="H251" s="239"/>
      <c r="I251" s="239" t="s">
        <v>13916</v>
      </c>
      <c r="J251" s="239"/>
      <c r="K251" s="239"/>
      <c r="L251" s="553">
        <v>26197</v>
      </c>
      <c r="M251" s="1261">
        <v>125.44</v>
      </c>
      <c r="N251" s="1261">
        <v>125.44</v>
      </c>
      <c r="O251" s="239" t="s">
        <v>201</v>
      </c>
      <c r="P251" s="239">
        <v>400</v>
      </c>
      <c r="Q251" s="239"/>
      <c r="R251" s="239">
        <v>4</v>
      </c>
      <c r="S251" s="239"/>
      <c r="T251" s="239" t="s">
        <v>382</v>
      </c>
      <c r="U251" s="553">
        <v>68</v>
      </c>
      <c r="V251" s="553">
        <v>105</v>
      </c>
      <c r="W251" s="552">
        <v>162</v>
      </c>
      <c r="X251" s="552">
        <v>162</v>
      </c>
      <c r="Y251" s="239"/>
      <c r="Z251" s="239"/>
      <c r="AA251" s="239">
        <v>2014</v>
      </c>
      <c r="AB251" s="239"/>
      <c r="AC251" s="239"/>
      <c r="AD251" s="239"/>
      <c r="AE251" s="239"/>
      <c r="AF251" s="239"/>
      <c r="AG251" s="239"/>
      <c r="AH251" s="552">
        <v>7500</v>
      </c>
      <c r="AI251" s="239"/>
      <c r="AJ251" s="239"/>
      <c r="AK251" s="239"/>
      <c r="AL251" s="239"/>
      <c r="AM251" s="239"/>
      <c r="AN251" s="239"/>
      <c r="AO251" s="239"/>
      <c r="AP251" s="239"/>
      <c r="AQ251" s="239"/>
      <c r="AR251" s="239"/>
      <c r="AS251" s="239"/>
      <c r="AT251" s="239"/>
      <c r="AU251" s="239"/>
      <c r="AV251" s="239"/>
      <c r="AW251" s="239"/>
      <c r="AX251" s="239"/>
      <c r="AY251" s="239"/>
      <c r="AZ251" s="239"/>
      <c r="BA251" s="239"/>
      <c r="BB251" s="239"/>
      <c r="BC251" s="239"/>
      <c r="BD251" s="239"/>
      <c r="BE251" s="239"/>
      <c r="BF251" s="239"/>
      <c r="BG251" s="239"/>
      <c r="BH251" s="239"/>
      <c r="BI251" s="239"/>
      <c r="BJ251" s="239"/>
      <c r="BK251" s="239" t="s">
        <v>13926</v>
      </c>
    </row>
    <row r="252" spans="1:63" s="240" customFormat="1" ht="24.6" customHeight="1">
      <c r="A252" s="241" t="s">
        <v>204</v>
      </c>
      <c r="B252" s="361"/>
      <c r="C252" s="239" t="s">
        <v>1063</v>
      </c>
      <c r="D252" s="239" t="s">
        <v>13927</v>
      </c>
      <c r="E252" s="239" t="s">
        <v>13928</v>
      </c>
      <c r="F252" s="239" t="s">
        <v>1063</v>
      </c>
      <c r="G252" s="239" t="s">
        <v>13929</v>
      </c>
      <c r="H252" s="550" t="s">
        <v>13930</v>
      </c>
      <c r="I252" s="1262" t="s">
        <v>401</v>
      </c>
      <c r="J252" s="239">
        <v>5</v>
      </c>
      <c r="K252" s="239"/>
      <c r="L252" s="553">
        <v>76468</v>
      </c>
      <c r="M252" s="553">
        <v>14536</v>
      </c>
      <c r="N252" s="553">
        <v>17553</v>
      </c>
      <c r="O252" s="239" t="s">
        <v>7481</v>
      </c>
      <c r="P252" s="239">
        <v>400</v>
      </c>
      <c r="Q252" s="239">
        <v>1.2</v>
      </c>
      <c r="R252" s="239">
        <v>8</v>
      </c>
      <c r="S252" s="239"/>
      <c r="T252" s="239" t="s">
        <v>202</v>
      </c>
      <c r="U252" s="553">
        <v>69</v>
      </c>
      <c r="V252" s="553">
        <v>105</v>
      </c>
      <c r="W252" s="552">
        <v>22000</v>
      </c>
      <c r="X252" s="552">
        <v>30000</v>
      </c>
      <c r="Y252" s="239" t="s">
        <v>586</v>
      </c>
      <c r="Z252" s="239" t="s">
        <v>587</v>
      </c>
      <c r="AA252" s="239">
        <v>2002</v>
      </c>
      <c r="AB252" s="239">
        <v>37700</v>
      </c>
      <c r="AC252" s="239">
        <v>3500</v>
      </c>
      <c r="AD252" s="239">
        <v>500</v>
      </c>
      <c r="AE252" s="239"/>
      <c r="AF252" s="239"/>
      <c r="AG252" s="239"/>
      <c r="AH252" s="552">
        <v>36000</v>
      </c>
      <c r="AI252" s="239"/>
      <c r="AJ252" s="239"/>
      <c r="AK252" s="239">
        <v>1</v>
      </c>
      <c r="AL252" s="239"/>
      <c r="AM252" s="239">
        <v>4</v>
      </c>
      <c r="AN252" s="239" t="s">
        <v>13931</v>
      </c>
      <c r="AO252" s="239"/>
      <c r="AP252" s="239"/>
      <c r="AQ252" s="239"/>
      <c r="AR252" s="239"/>
      <c r="AS252" s="239"/>
      <c r="AT252" s="239"/>
      <c r="AU252" s="239"/>
      <c r="AV252" s="239"/>
      <c r="AW252" s="239"/>
      <c r="AX252" s="239"/>
      <c r="AY252" s="239"/>
      <c r="AZ252" s="239"/>
      <c r="BA252" s="239"/>
      <c r="BB252" s="239"/>
      <c r="BC252" s="239"/>
      <c r="BD252" s="239"/>
      <c r="BE252" s="239"/>
      <c r="BF252" s="239"/>
      <c r="BG252" s="239"/>
      <c r="BH252" s="239"/>
      <c r="BI252" s="239"/>
      <c r="BJ252" s="239"/>
      <c r="BK252" s="1244"/>
    </row>
    <row r="253" spans="1:63" s="240" customFormat="1" ht="24.6" customHeight="1">
      <c r="A253" s="241"/>
      <c r="B253" s="361"/>
      <c r="C253" s="1263" t="s">
        <v>1064</v>
      </c>
      <c r="D253" s="1263" t="s">
        <v>13932</v>
      </c>
      <c r="E253" s="1263" t="s">
        <v>13933</v>
      </c>
      <c r="F253" s="1263" t="s">
        <v>1064</v>
      </c>
      <c r="G253" s="1263" t="s">
        <v>13934</v>
      </c>
      <c r="H253" s="1264" t="s">
        <v>13935</v>
      </c>
      <c r="I253" s="1263" t="s">
        <v>10748</v>
      </c>
      <c r="J253" s="1263">
        <v>1</v>
      </c>
      <c r="K253" s="1263"/>
      <c r="L253" s="1265">
        <v>51200</v>
      </c>
      <c r="M253" s="1265">
        <v>383.12</v>
      </c>
      <c r="N253" s="1265">
        <v>721.8</v>
      </c>
      <c r="O253" s="1263" t="s">
        <v>201</v>
      </c>
      <c r="P253" s="1263">
        <v>400</v>
      </c>
      <c r="Q253" s="1263">
        <v>1.2</v>
      </c>
      <c r="R253" s="1263">
        <v>8</v>
      </c>
      <c r="S253" s="1263"/>
      <c r="T253" s="1263" t="s">
        <v>382</v>
      </c>
      <c r="U253" s="1265">
        <v>70</v>
      </c>
      <c r="V253" s="1265">
        <v>105</v>
      </c>
      <c r="W253" s="1266">
        <v>200</v>
      </c>
      <c r="X253" s="1266">
        <v>7000</v>
      </c>
      <c r="Y253" s="1263" t="s">
        <v>233</v>
      </c>
      <c r="Z253" s="1263" t="s">
        <v>587</v>
      </c>
      <c r="AA253" s="1263">
        <v>1991</v>
      </c>
      <c r="AB253" s="1263">
        <v>597</v>
      </c>
      <c r="AC253" s="1263">
        <v>597</v>
      </c>
      <c r="AD253" s="1263">
        <v>440</v>
      </c>
      <c r="AE253" s="1263"/>
      <c r="AF253" s="1263"/>
      <c r="AG253" s="1263"/>
      <c r="AH253" s="1266">
        <v>1637</v>
      </c>
      <c r="AI253" s="1241"/>
      <c r="AJ253" s="1241"/>
      <c r="AK253" s="1241"/>
      <c r="AL253" s="1241"/>
      <c r="AM253" s="1241"/>
      <c r="AN253" s="1241"/>
      <c r="AO253" s="1241"/>
      <c r="AP253" s="1241"/>
      <c r="AQ253" s="1241" t="s">
        <v>956</v>
      </c>
      <c r="AR253" s="1241">
        <v>2</v>
      </c>
      <c r="AS253" s="1241">
        <v>1436</v>
      </c>
      <c r="AT253" s="547" t="s">
        <v>13936</v>
      </c>
      <c r="AU253" s="1241" t="s">
        <v>13937</v>
      </c>
      <c r="AV253" s="1241" t="s">
        <v>13938</v>
      </c>
      <c r="AW253" s="1241">
        <v>1</v>
      </c>
      <c r="AX253" s="1241">
        <v>540</v>
      </c>
      <c r="AY253" s="1241"/>
      <c r="AZ253" s="1241" t="s">
        <v>13939</v>
      </c>
      <c r="BA253" s="1241" t="s">
        <v>960</v>
      </c>
      <c r="BB253" s="1241">
        <v>2</v>
      </c>
      <c r="BC253" s="1241">
        <v>1482</v>
      </c>
      <c r="BD253" s="1241" t="s">
        <v>13940</v>
      </c>
      <c r="BE253" s="1241" t="s">
        <v>13941</v>
      </c>
      <c r="BF253" s="1267"/>
      <c r="BG253" s="1267"/>
      <c r="BH253" s="1267"/>
      <c r="BI253" s="1267"/>
      <c r="BJ253" s="1267"/>
      <c r="BK253" s="1263"/>
    </row>
    <row r="254" spans="1:63" s="240" customFormat="1" ht="24.6" customHeight="1">
      <c r="A254" s="241" t="s">
        <v>204</v>
      </c>
      <c r="B254" s="361"/>
      <c r="C254" s="239" t="s">
        <v>1064</v>
      </c>
      <c r="D254" s="239" t="s">
        <v>13932</v>
      </c>
      <c r="E254" s="239" t="s">
        <v>13942</v>
      </c>
      <c r="F254" s="239" t="s">
        <v>1064</v>
      </c>
      <c r="G254" s="239" t="s">
        <v>13934</v>
      </c>
      <c r="H254" s="550" t="s">
        <v>13935</v>
      </c>
      <c r="I254" s="239" t="s">
        <v>10748</v>
      </c>
      <c r="J254" s="239">
        <v>1</v>
      </c>
      <c r="K254" s="239"/>
      <c r="L254" s="553">
        <v>36960</v>
      </c>
      <c r="M254" s="553">
        <v>186</v>
      </c>
      <c r="N254" s="553">
        <v>262</v>
      </c>
      <c r="O254" s="239" t="s">
        <v>201</v>
      </c>
      <c r="P254" s="239">
        <v>360</v>
      </c>
      <c r="Q254" s="239">
        <v>1.2</v>
      </c>
      <c r="R254" s="239">
        <v>4</v>
      </c>
      <c r="S254" s="239"/>
      <c r="T254" s="239" t="s">
        <v>382</v>
      </c>
      <c r="U254" s="553">
        <v>68</v>
      </c>
      <c r="V254" s="553">
        <v>105</v>
      </c>
      <c r="W254" s="552">
        <v>150</v>
      </c>
      <c r="X254" s="552">
        <v>5000</v>
      </c>
      <c r="Y254" s="239" t="s">
        <v>233</v>
      </c>
      <c r="Z254" s="239" t="s">
        <v>587</v>
      </c>
      <c r="AA254" s="239">
        <v>2003</v>
      </c>
      <c r="AB254" s="239">
        <v>597</v>
      </c>
      <c r="AC254" s="239">
        <v>597</v>
      </c>
      <c r="AD254" s="239">
        <v>440</v>
      </c>
      <c r="AE254" s="239"/>
      <c r="AF254" s="239"/>
      <c r="AG254" s="239"/>
      <c r="AH254" s="552">
        <v>1463</v>
      </c>
      <c r="AI254" s="239"/>
      <c r="AJ254" s="239"/>
      <c r="AK254" s="239"/>
      <c r="AL254" s="239"/>
      <c r="AM254" s="239"/>
      <c r="AN254" s="239"/>
      <c r="AO254" s="239"/>
      <c r="AP254" s="239"/>
      <c r="AQ254" s="239" t="s">
        <v>956</v>
      </c>
      <c r="AR254" s="239">
        <v>2</v>
      </c>
      <c r="AS254" s="239">
        <v>1436</v>
      </c>
      <c r="AT254" s="565" t="s">
        <v>13936</v>
      </c>
      <c r="AU254" s="239" t="s">
        <v>13937</v>
      </c>
      <c r="AV254" s="239" t="s">
        <v>13938</v>
      </c>
      <c r="AW254" s="239">
        <v>1</v>
      </c>
      <c r="AX254" s="239">
        <v>540</v>
      </c>
      <c r="AY254" s="239"/>
      <c r="AZ254" s="239" t="s">
        <v>13939</v>
      </c>
      <c r="BA254" s="239" t="s">
        <v>960</v>
      </c>
      <c r="BB254" s="239">
        <v>2</v>
      </c>
      <c r="BC254" s="239">
        <v>1482</v>
      </c>
      <c r="BD254" s="239" t="s">
        <v>13940</v>
      </c>
      <c r="BE254" s="239" t="s">
        <v>13941</v>
      </c>
      <c r="BK254" s="554"/>
    </row>
    <row r="255" spans="1:63" s="240" customFormat="1" ht="24.6" customHeight="1">
      <c r="A255" s="241" t="s">
        <v>135</v>
      </c>
      <c r="B255" s="361"/>
      <c r="C255" s="239" t="s">
        <v>13943</v>
      </c>
      <c r="D255" s="239" t="s">
        <v>13944</v>
      </c>
      <c r="E255" s="239" t="s">
        <v>13945</v>
      </c>
      <c r="F255" s="239" t="s">
        <v>13943</v>
      </c>
      <c r="G255" s="239" t="s">
        <v>13729</v>
      </c>
      <c r="H255" s="550" t="s">
        <v>13946</v>
      </c>
      <c r="I255" s="239" t="s">
        <v>574</v>
      </c>
      <c r="J255" s="239" t="s">
        <v>13947</v>
      </c>
      <c r="K255" s="239" t="s">
        <v>13948</v>
      </c>
      <c r="L255" s="553">
        <v>168704</v>
      </c>
      <c r="M255" s="553">
        <v>21462</v>
      </c>
      <c r="N255" s="553">
        <v>9505</v>
      </c>
      <c r="O255" s="239" t="s">
        <v>201</v>
      </c>
      <c r="P255" s="239">
        <v>400</v>
      </c>
      <c r="Q255" s="239">
        <v>1</v>
      </c>
      <c r="R255" s="239">
        <v>8</v>
      </c>
      <c r="S255" s="239">
        <v>3200</v>
      </c>
      <c r="T255" s="239" t="s">
        <v>201</v>
      </c>
      <c r="U255" s="553">
        <v>73</v>
      </c>
      <c r="V255" s="553">
        <v>109</v>
      </c>
      <c r="W255" s="552">
        <v>10000</v>
      </c>
      <c r="X255" s="552">
        <v>10000</v>
      </c>
      <c r="Y255" s="239" t="s">
        <v>233</v>
      </c>
      <c r="Z255" s="239"/>
      <c r="AA255" s="239">
        <v>1999</v>
      </c>
      <c r="AB255" s="239">
        <v>17847</v>
      </c>
      <c r="AC255" s="239">
        <v>800</v>
      </c>
      <c r="AD255" s="239">
        <v>530</v>
      </c>
      <c r="AE255" s="239"/>
      <c r="AF255" s="239"/>
      <c r="AG255" s="239"/>
      <c r="AH255" s="552">
        <v>19177</v>
      </c>
      <c r="AI255" s="239"/>
      <c r="AJ255" s="239"/>
      <c r="AK255" s="239"/>
      <c r="AL255" s="239"/>
      <c r="AM255" s="239"/>
      <c r="AN255" s="239"/>
      <c r="AO255" s="239"/>
      <c r="AP255" s="239"/>
      <c r="AQ255" s="239" t="s">
        <v>975</v>
      </c>
      <c r="AR255" s="239">
        <v>1</v>
      </c>
      <c r="AS255" s="239">
        <v>7957</v>
      </c>
      <c r="AT255" s="239" t="s">
        <v>13949</v>
      </c>
      <c r="AU255" s="239" t="s">
        <v>13943</v>
      </c>
      <c r="AV255" s="239"/>
      <c r="AW255" s="239"/>
      <c r="AX255" s="239"/>
      <c r="AY255" s="239"/>
      <c r="AZ255" s="239"/>
      <c r="BA255" s="239"/>
      <c r="BB255" s="239"/>
      <c r="BC255" s="239"/>
      <c r="BD255" s="239"/>
      <c r="BE255" s="239"/>
      <c r="BK255" s="554"/>
    </row>
    <row r="256" spans="1:63" s="240" customFormat="1" ht="24.6" customHeight="1">
      <c r="A256" s="241" t="s">
        <v>204</v>
      </c>
      <c r="B256" s="361"/>
      <c r="C256" s="239" t="s">
        <v>13950</v>
      </c>
      <c r="D256" s="239" t="s">
        <v>13951</v>
      </c>
      <c r="E256" s="239" t="s">
        <v>13952</v>
      </c>
      <c r="F256" s="239" t="s">
        <v>13950</v>
      </c>
      <c r="G256" s="239" t="s">
        <v>13953</v>
      </c>
      <c r="H256" s="550" t="s">
        <v>13954</v>
      </c>
      <c r="I256" s="239" t="s">
        <v>13955</v>
      </c>
      <c r="J256" s="239">
        <v>2</v>
      </c>
      <c r="K256" s="239" t="s">
        <v>13956</v>
      </c>
      <c r="L256" s="553">
        <v>56952</v>
      </c>
      <c r="M256" s="553">
        <v>9105.82</v>
      </c>
      <c r="N256" s="553">
        <v>2304.3000000000002</v>
      </c>
      <c r="O256" s="239" t="s">
        <v>201</v>
      </c>
      <c r="P256" s="239">
        <v>400</v>
      </c>
      <c r="Q256" s="239">
        <v>1.2</v>
      </c>
      <c r="R256" s="239">
        <v>8</v>
      </c>
      <c r="S256" s="239"/>
      <c r="T256" s="239" t="s">
        <v>382</v>
      </c>
      <c r="U256" s="553">
        <v>70</v>
      </c>
      <c r="V256" s="553">
        <v>109</v>
      </c>
      <c r="W256" s="552">
        <v>5302</v>
      </c>
      <c r="X256" s="552">
        <v>10000</v>
      </c>
      <c r="Y256" s="239" t="s">
        <v>233</v>
      </c>
      <c r="Z256" s="239" t="s">
        <v>587</v>
      </c>
      <c r="AA256" s="239">
        <v>2005</v>
      </c>
      <c r="AB256" s="239">
        <v>34</v>
      </c>
      <c r="AC256" s="239">
        <v>7</v>
      </c>
      <c r="AD256" s="239">
        <v>4</v>
      </c>
      <c r="AE256" s="239"/>
      <c r="AF256" s="239"/>
      <c r="AG256" s="239"/>
      <c r="AH256" s="552">
        <v>6740</v>
      </c>
      <c r="AI256" s="239"/>
      <c r="AJ256" s="239"/>
      <c r="AK256" s="239"/>
      <c r="AL256" s="239"/>
      <c r="AM256" s="239"/>
      <c r="AN256" s="239"/>
      <c r="AO256" s="239"/>
      <c r="AP256" s="239"/>
      <c r="AQ256" s="239"/>
      <c r="AR256" s="239"/>
      <c r="AS256" s="239"/>
      <c r="AT256" s="565"/>
      <c r="AU256" s="239"/>
      <c r="AV256" s="239"/>
      <c r="AW256" s="239"/>
      <c r="AX256" s="239"/>
      <c r="AY256" s="239"/>
      <c r="AZ256" s="239"/>
      <c r="BA256" s="239"/>
      <c r="BB256" s="239"/>
      <c r="BC256" s="239"/>
      <c r="BD256" s="239"/>
      <c r="BE256" s="239"/>
      <c r="BK256" s="241"/>
    </row>
    <row r="257" spans="1:63" s="240" customFormat="1" ht="24.6" customHeight="1">
      <c r="A257" s="241" t="s">
        <v>204</v>
      </c>
      <c r="B257" s="379"/>
      <c r="C257" s="239" t="s">
        <v>1043</v>
      </c>
      <c r="D257" s="239" t="s">
        <v>13957</v>
      </c>
      <c r="E257" s="239" t="s">
        <v>13958</v>
      </c>
      <c r="F257" s="239" t="s">
        <v>1043</v>
      </c>
      <c r="G257" s="239" t="s">
        <v>13959</v>
      </c>
      <c r="H257" s="1251" t="s">
        <v>13960</v>
      </c>
      <c r="I257" s="239" t="s">
        <v>1043</v>
      </c>
      <c r="J257" s="239">
        <v>1</v>
      </c>
      <c r="K257" s="239" t="s">
        <v>13961</v>
      </c>
      <c r="L257" s="553">
        <v>92560</v>
      </c>
      <c r="M257" s="553">
        <v>10520</v>
      </c>
      <c r="N257" s="553">
        <v>18545</v>
      </c>
      <c r="O257" s="239" t="s">
        <v>201</v>
      </c>
      <c r="P257" s="239">
        <v>400</v>
      </c>
      <c r="Q257" s="239">
        <v>1.2</v>
      </c>
      <c r="R257" s="239">
        <v>8</v>
      </c>
      <c r="S257" s="239"/>
      <c r="T257" s="239" t="s">
        <v>202</v>
      </c>
      <c r="U257" s="553">
        <v>70</v>
      </c>
      <c r="V257" s="553">
        <v>105</v>
      </c>
      <c r="W257" s="552">
        <v>6465</v>
      </c>
      <c r="X257" s="552">
        <v>10000</v>
      </c>
      <c r="Y257" s="239" t="s">
        <v>586</v>
      </c>
      <c r="Z257" s="239" t="s">
        <v>587</v>
      </c>
      <c r="AA257" s="239">
        <v>1998</v>
      </c>
      <c r="AB257" s="239">
        <v>5888</v>
      </c>
      <c r="AC257" s="239">
        <v>200</v>
      </c>
      <c r="AD257" s="239">
        <v>480</v>
      </c>
      <c r="AE257" s="239">
        <v>30</v>
      </c>
      <c r="AF257" s="239">
        <v>29</v>
      </c>
      <c r="AG257" s="239" t="s">
        <v>962</v>
      </c>
      <c r="AH257" s="552">
        <v>6627</v>
      </c>
      <c r="AI257" s="239">
        <v>1988</v>
      </c>
      <c r="AJ257" s="239"/>
      <c r="AK257" s="239"/>
      <c r="AL257" s="239"/>
      <c r="AM257" s="239"/>
      <c r="AN257" s="239"/>
      <c r="AO257" s="239"/>
      <c r="AP257" s="239"/>
      <c r="AQ257" s="239"/>
      <c r="AR257" s="239"/>
      <c r="AS257" s="239"/>
      <c r="AT257" s="565"/>
      <c r="AU257" s="239"/>
      <c r="AV257" s="239"/>
      <c r="AW257" s="239"/>
      <c r="AX257" s="239"/>
      <c r="AY257" s="239"/>
      <c r="AZ257" s="239"/>
      <c r="BA257" s="239"/>
      <c r="BB257" s="239"/>
      <c r="BC257" s="239"/>
      <c r="BD257" s="239"/>
      <c r="BE257" s="239"/>
      <c r="BK257" s="239"/>
    </row>
    <row r="258" spans="1:63" s="240" customFormat="1" ht="24.6" customHeight="1">
      <c r="A258" s="241" t="s">
        <v>204</v>
      </c>
      <c r="B258" s="361"/>
      <c r="C258" s="607" t="s">
        <v>1043</v>
      </c>
      <c r="D258" s="607"/>
      <c r="E258" s="793" t="s">
        <v>13962</v>
      </c>
      <c r="F258" s="607" t="s">
        <v>1043</v>
      </c>
      <c r="G258" s="607"/>
      <c r="H258" s="607"/>
      <c r="I258" s="607" t="s">
        <v>1043</v>
      </c>
      <c r="J258" s="607"/>
      <c r="K258" s="245">
        <v>18410</v>
      </c>
      <c r="L258" s="245">
        <v>29693</v>
      </c>
      <c r="M258" s="245">
        <v>140</v>
      </c>
      <c r="N258" s="607">
        <v>140</v>
      </c>
      <c r="O258" s="751" t="s">
        <v>201</v>
      </c>
      <c r="P258" s="245">
        <v>400</v>
      </c>
      <c r="Q258" s="245">
        <v>6500</v>
      </c>
      <c r="R258" s="245">
        <v>4</v>
      </c>
      <c r="S258" s="245"/>
      <c r="T258" s="751" t="s">
        <v>382</v>
      </c>
      <c r="U258" s="607">
        <v>72</v>
      </c>
      <c r="V258" s="607">
        <v>109</v>
      </c>
      <c r="W258" s="751">
        <v>560</v>
      </c>
      <c r="X258" s="1023">
        <v>5000</v>
      </c>
      <c r="Y258" s="607"/>
      <c r="Z258" s="607"/>
      <c r="AA258" s="607">
        <v>2006</v>
      </c>
      <c r="AB258" s="607"/>
      <c r="AC258" s="607"/>
      <c r="AD258" s="245">
        <v>2900</v>
      </c>
      <c r="AE258" s="607"/>
      <c r="AF258" s="607"/>
      <c r="AG258" s="607"/>
      <c r="AH258" s="607">
        <v>2900</v>
      </c>
      <c r="AI258" s="607"/>
      <c r="AJ258" s="607"/>
      <c r="AK258" s="607"/>
      <c r="AL258" s="607"/>
      <c r="AM258" s="607"/>
      <c r="AN258" s="607"/>
      <c r="AO258" s="607"/>
      <c r="AP258" s="607"/>
      <c r="AQ258" s="607"/>
      <c r="AR258" s="607"/>
      <c r="AS258" s="607"/>
      <c r="AT258" s="607"/>
      <c r="AU258" s="607"/>
      <c r="AV258" s="607"/>
      <c r="AW258" s="607"/>
      <c r="AX258" s="607"/>
      <c r="AY258" s="607"/>
      <c r="AZ258" s="607" t="s">
        <v>1028</v>
      </c>
      <c r="BA258" s="1002"/>
      <c r="BB258" s="1002"/>
      <c r="BC258" s="1002"/>
      <c r="BD258" s="1002"/>
      <c r="BE258" s="1002"/>
      <c r="BF258" s="1002"/>
      <c r="BG258" s="1002"/>
      <c r="BH258" s="1002"/>
      <c r="BI258" s="1002"/>
      <c r="BJ258" s="1002"/>
      <c r="BK258" s="607"/>
    </row>
    <row r="259" spans="1:63" s="240" customFormat="1" ht="24.6" customHeight="1">
      <c r="A259" s="241" t="s">
        <v>204</v>
      </c>
      <c r="B259" s="361"/>
      <c r="C259" s="239" t="s">
        <v>13963</v>
      </c>
      <c r="D259" s="239" t="s">
        <v>13964</v>
      </c>
      <c r="E259" s="239" t="s">
        <v>13965</v>
      </c>
      <c r="F259" s="239" t="s">
        <v>13963</v>
      </c>
      <c r="G259" s="239" t="s">
        <v>574</v>
      </c>
      <c r="H259" s="550" t="s">
        <v>13966</v>
      </c>
      <c r="I259" s="239" t="s">
        <v>10345</v>
      </c>
      <c r="J259" s="239">
        <v>3</v>
      </c>
      <c r="K259" s="239"/>
      <c r="L259" s="553">
        <v>28106</v>
      </c>
      <c r="M259" s="553">
        <v>1329</v>
      </c>
      <c r="N259" s="553">
        <v>1329</v>
      </c>
      <c r="O259" s="239" t="s">
        <v>201</v>
      </c>
      <c r="P259" s="239">
        <v>400</v>
      </c>
      <c r="Q259" s="239">
        <v>1.2</v>
      </c>
      <c r="R259" s="239">
        <v>8</v>
      </c>
      <c r="S259" s="239">
        <v>3840</v>
      </c>
      <c r="T259" s="239" t="s">
        <v>202</v>
      </c>
      <c r="U259" s="553">
        <v>70</v>
      </c>
      <c r="V259" s="553">
        <v>110</v>
      </c>
      <c r="W259" s="552">
        <v>10000</v>
      </c>
      <c r="X259" s="552">
        <v>10000</v>
      </c>
      <c r="Y259" s="239" t="s">
        <v>233</v>
      </c>
      <c r="Z259" s="239" t="s">
        <v>587</v>
      </c>
      <c r="AA259" s="239">
        <v>1987</v>
      </c>
      <c r="AB259" s="239">
        <v>530</v>
      </c>
      <c r="AC259" s="239">
        <v>260</v>
      </c>
      <c r="AD259" s="239">
        <v>500</v>
      </c>
      <c r="AE259" s="239"/>
      <c r="AF259" s="239"/>
      <c r="AG259" s="239"/>
      <c r="AH259" s="552">
        <v>1290</v>
      </c>
      <c r="AI259" s="239">
        <v>1999</v>
      </c>
      <c r="AJ259" s="239">
        <v>2003</v>
      </c>
      <c r="AK259" s="239"/>
      <c r="AL259" s="239"/>
      <c r="AM259" s="239"/>
      <c r="AN259" s="239"/>
      <c r="AO259" s="239"/>
      <c r="AP259" s="239"/>
      <c r="AQ259" s="239"/>
      <c r="AR259" s="239"/>
      <c r="AS259" s="239"/>
      <c r="AT259" s="565"/>
      <c r="AU259" s="239"/>
      <c r="AV259" s="239"/>
      <c r="AW259" s="239"/>
      <c r="AX259" s="239"/>
      <c r="AY259" s="239"/>
      <c r="AZ259" s="239"/>
      <c r="BA259" s="239"/>
      <c r="BB259" s="239"/>
      <c r="BC259" s="239"/>
      <c r="BD259" s="239"/>
      <c r="BE259" s="239"/>
      <c r="BK259" s="554"/>
    </row>
    <row r="260" spans="1:63" s="240" customFormat="1" ht="24.6" customHeight="1">
      <c r="A260" s="241" t="s">
        <v>204</v>
      </c>
      <c r="B260" s="414"/>
      <c r="C260" s="239" t="s">
        <v>13967</v>
      </c>
      <c r="D260" s="239" t="s">
        <v>13968</v>
      </c>
      <c r="E260" s="239" t="s">
        <v>13968</v>
      </c>
      <c r="F260" s="239" t="s">
        <v>13967</v>
      </c>
      <c r="G260" s="239">
        <v>96288</v>
      </c>
      <c r="H260" s="550">
        <v>694.52</v>
      </c>
      <c r="I260" s="239" t="s">
        <v>13969</v>
      </c>
      <c r="J260" s="239" t="s">
        <v>201</v>
      </c>
      <c r="K260" s="239">
        <v>400</v>
      </c>
      <c r="L260" s="553">
        <v>96288</v>
      </c>
      <c r="M260" s="553">
        <v>694.52</v>
      </c>
      <c r="N260" s="553">
        <v>1110.52</v>
      </c>
      <c r="O260" s="239" t="s">
        <v>201</v>
      </c>
      <c r="P260" s="239">
        <v>400</v>
      </c>
      <c r="Q260" s="239">
        <v>8054</v>
      </c>
      <c r="R260" s="239">
        <v>8</v>
      </c>
      <c r="S260" s="239">
        <v>2205</v>
      </c>
      <c r="T260" s="239" t="s">
        <v>202</v>
      </c>
      <c r="U260" s="553">
        <v>70</v>
      </c>
      <c r="V260" s="553">
        <v>105</v>
      </c>
      <c r="W260" s="552">
        <v>7924</v>
      </c>
      <c r="X260" s="552">
        <v>8054</v>
      </c>
      <c r="Y260" s="239" t="s">
        <v>233</v>
      </c>
      <c r="Z260" s="239" t="s">
        <v>587</v>
      </c>
      <c r="AA260" s="239">
        <v>1993</v>
      </c>
      <c r="AB260" s="239">
        <v>1815</v>
      </c>
      <c r="AC260" s="239"/>
      <c r="AD260" s="239">
        <v>390</v>
      </c>
      <c r="AE260" s="239"/>
      <c r="AF260" s="239"/>
      <c r="AG260" s="239"/>
      <c r="AH260" s="552">
        <v>2205</v>
      </c>
      <c r="AI260" s="239"/>
      <c r="AJ260" s="239"/>
      <c r="AK260" s="239"/>
      <c r="AL260" s="239"/>
      <c r="AM260" s="239"/>
      <c r="AN260" s="239"/>
      <c r="AO260" s="239"/>
      <c r="AP260" s="239" t="s">
        <v>13970</v>
      </c>
      <c r="AQ260" s="239"/>
      <c r="AR260" s="239"/>
      <c r="AS260" s="239"/>
      <c r="AT260" s="565"/>
      <c r="AU260" s="239"/>
      <c r="AV260" s="239"/>
      <c r="AW260" s="239"/>
      <c r="AX260" s="239"/>
      <c r="AY260" s="239"/>
      <c r="AZ260" s="239"/>
      <c r="BA260" s="239"/>
      <c r="BB260" s="239"/>
      <c r="BC260" s="239"/>
      <c r="BD260" s="239"/>
      <c r="BE260" s="239"/>
      <c r="BK260" s="607"/>
    </row>
    <row r="261" spans="1:63" s="240" customFormat="1" ht="24.6" customHeight="1">
      <c r="A261" s="241" t="s">
        <v>204</v>
      </c>
      <c r="B261" s="361"/>
      <c r="C261" s="239" t="s">
        <v>13971</v>
      </c>
      <c r="D261" s="239"/>
      <c r="E261" s="239" t="s">
        <v>13972</v>
      </c>
      <c r="F261" s="239" t="s">
        <v>13971</v>
      </c>
      <c r="G261" s="239"/>
      <c r="H261" s="550"/>
      <c r="I261" s="239" t="s">
        <v>13971</v>
      </c>
      <c r="J261" s="239"/>
      <c r="K261" s="239"/>
      <c r="L261" s="553">
        <v>72775</v>
      </c>
      <c r="M261" s="553">
        <v>367</v>
      </c>
      <c r="N261" s="553">
        <v>763</v>
      </c>
      <c r="O261" s="239" t="s">
        <v>201</v>
      </c>
      <c r="P261" s="239">
        <v>400</v>
      </c>
      <c r="Q261" s="239"/>
      <c r="R261" s="239">
        <v>6</v>
      </c>
      <c r="S261" s="239"/>
      <c r="T261" s="239" t="s">
        <v>382</v>
      </c>
      <c r="U261" s="553">
        <v>68</v>
      </c>
      <c r="V261" s="553">
        <v>105</v>
      </c>
      <c r="W261" s="552">
        <v>3000</v>
      </c>
      <c r="X261" s="552">
        <v>5000</v>
      </c>
      <c r="Y261" s="239"/>
      <c r="Z261" s="239"/>
      <c r="AA261" s="239">
        <v>1992</v>
      </c>
      <c r="AB261" s="239"/>
      <c r="AC261" s="239"/>
      <c r="AD261" s="239"/>
      <c r="AE261" s="239"/>
      <c r="AF261" s="239"/>
      <c r="AG261" s="239"/>
      <c r="AH261" s="552">
        <v>2370</v>
      </c>
      <c r="AI261" s="239"/>
      <c r="AJ261" s="239"/>
      <c r="AK261" s="239"/>
      <c r="AL261" s="239"/>
      <c r="AM261" s="239"/>
      <c r="AN261" s="239"/>
      <c r="AO261" s="239"/>
      <c r="AP261" s="239"/>
      <c r="AQ261" s="239"/>
      <c r="AR261" s="239"/>
      <c r="AS261" s="239"/>
      <c r="AT261" s="565"/>
      <c r="AU261" s="239"/>
      <c r="AV261" s="239"/>
      <c r="AW261" s="239"/>
      <c r="AX261" s="239"/>
      <c r="AY261" s="239"/>
      <c r="AZ261" s="239"/>
      <c r="BA261" s="239"/>
      <c r="BB261" s="239"/>
      <c r="BC261" s="239"/>
      <c r="BD261" s="239"/>
      <c r="BE261" s="239"/>
      <c r="BK261" s="239"/>
    </row>
    <row r="262" spans="1:63" s="240" customFormat="1" ht="24.6" customHeight="1">
      <c r="A262" s="244"/>
      <c r="B262" s="361"/>
      <c r="C262" s="239" t="s">
        <v>1065</v>
      </c>
      <c r="D262" s="239" t="s">
        <v>13973</v>
      </c>
      <c r="E262" s="239" t="s">
        <v>13974</v>
      </c>
      <c r="F262" s="239" t="s">
        <v>1065</v>
      </c>
      <c r="G262" s="239" t="s">
        <v>13975</v>
      </c>
      <c r="H262" s="550" t="s">
        <v>1066</v>
      </c>
      <c r="I262" s="239" t="s">
        <v>1065</v>
      </c>
      <c r="J262" s="239">
        <v>4</v>
      </c>
      <c r="K262" s="239" t="s">
        <v>13976</v>
      </c>
      <c r="L262" s="553">
        <v>31795</v>
      </c>
      <c r="M262" s="553">
        <v>5468</v>
      </c>
      <c r="N262" s="553">
        <v>6318</v>
      </c>
      <c r="O262" s="239" t="s">
        <v>13977</v>
      </c>
      <c r="P262" s="239">
        <v>400</v>
      </c>
      <c r="Q262" s="239">
        <v>1.2</v>
      </c>
      <c r="R262" s="239">
        <v>8</v>
      </c>
      <c r="S262" s="239"/>
      <c r="T262" s="239" t="s">
        <v>202</v>
      </c>
      <c r="U262" s="553">
        <v>70</v>
      </c>
      <c r="V262" s="553">
        <v>157</v>
      </c>
      <c r="W262" s="552">
        <v>15000</v>
      </c>
      <c r="X262" s="552">
        <v>15000</v>
      </c>
      <c r="Y262" s="239" t="s">
        <v>233</v>
      </c>
      <c r="Z262" s="239" t="s">
        <v>587</v>
      </c>
      <c r="AA262" s="239">
        <v>1991</v>
      </c>
      <c r="AB262" s="239">
        <v>996</v>
      </c>
      <c r="AC262" s="239">
        <v>309</v>
      </c>
      <c r="AD262" s="239">
        <v>400</v>
      </c>
      <c r="AE262" s="239"/>
      <c r="AF262" s="239"/>
      <c r="AG262" s="239"/>
      <c r="AH262" s="552">
        <v>1705</v>
      </c>
      <c r="AI262" s="239"/>
      <c r="AJ262" s="239"/>
      <c r="AK262" s="239"/>
      <c r="AL262" s="239"/>
      <c r="AM262" s="239"/>
      <c r="AN262" s="239"/>
      <c r="AO262" s="239"/>
      <c r="AP262" s="239"/>
      <c r="AQ262" s="239" t="s">
        <v>956</v>
      </c>
      <c r="AR262" s="239">
        <v>4</v>
      </c>
      <c r="AS262" s="239">
        <v>2954</v>
      </c>
      <c r="AT262" s="565" t="s">
        <v>13978</v>
      </c>
      <c r="AU262" s="239" t="s">
        <v>13979</v>
      </c>
      <c r="AV262" s="239"/>
      <c r="AW262" s="239"/>
      <c r="AX262" s="239"/>
      <c r="AY262" s="239"/>
      <c r="AZ262" s="239"/>
      <c r="BA262" s="239"/>
      <c r="BB262" s="239"/>
      <c r="BC262" s="239"/>
      <c r="BD262" s="239"/>
      <c r="BE262" s="239"/>
      <c r="BK262" s="239"/>
    </row>
    <row r="263" spans="1:63" s="239" customFormat="1" ht="24.6" customHeight="1">
      <c r="A263" s="244"/>
      <c r="B263" s="361"/>
      <c r="C263" s="239" t="s">
        <v>1065</v>
      </c>
      <c r="D263" s="554"/>
      <c r="E263" s="239" t="s">
        <v>1067</v>
      </c>
      <c r="F263" s="239" t="s">
        <v>1065</v>
      </c>
      <c r="G263" s="239" t="s">
        <v>397</v>
      </c>
      <c r="H263" s="550" t="s">
        <v>1066</v>
      </c>
      <c r="I263" s="239" t="s">
        <v>1065</v>
      </c>
      <c r="K263" s="554"/>
      <c r="L263" s="553">
        <v>15000</v>
      </c>
      <c r="M263" s="553" t="s">
        <v>499</v>
      </c>
      <c r="N263" s="553" t="s">
        <v>499</v>
      </c>
      <c r="O263" s="239" t="s">
        <v>201</v>
      </c>
      <c r="P263" s="239">
        <v>100</v>
      </c>
      <c r="Q263" s="239">
        <v>1.2</v>
      </c>
      <c r="R263" s="239">
        <v>2</v>
      </c>
      <c r="S263" s="554"/>
      <c r="T263" s="239" t="s">
        <v>382</v>
      </c>
      <c r="U263" s="239">
        <v>65</v>
      </c>
      <c r="V263" s="239">
        <v>102</v>
      </c>
      <c r="W263" s="239" t="s">
        <v>499</v>
      </c>
      <c r="X263" s="239">
        <v>300</v>
      </c>
      <c r="Y263" s="554"/>
      <c r="Z263" s="554"/>
      <c r="AA263" s="239">
        <v>2011</v>
      </c>
      <c r="AB263" s="554"/>
      <c r="AC263" s="554"/>
      <c r="AD263" s="554"/>
      <c r="AE263" s="554"/>
      <c r="AF263" s="554"/>
      <c r="AG263" s="554"/>
      <c r="AH263" s="552">
        <v>132</v>
      </c>
      <c r="AI263" s="1268"/>
      <c r="AJ263" s="1268"/>
      <c r="AK263" s="1268"/>
      <c r="AL263" s="1268"/>
      <c r="AM263" s="1268"/>
      <c r="AN263" s="1268"/>
      <c r="AO263" s="1268"/>
      <c r="AP263" s="1268"/>
      <c r="AQ263" s="1268"/>
      <c r="AR263" s="1268"/>
      <c r="AS263" s="1268"/>
      <c r="AT263" s="1268"/>
      <c r="AU263" s="1268"/>
      <c r="AV263" s="1268"/>
      <c r="AW263" s="1268"/>
      <c r="AX263" s="1268"/>
      <c r="AY263" s="1268"/>
      <c r="AZ263" s="1268"/>
      <c r="BA263" s="1268"/>
      <c r="BB263" s="1268"/>
      <c r="BC263" s="1268"/>
      <c r="BD263" s="1268"/>
      <c r="BE263" s="1268"/>
      <c r="BF263" s="1268"/>
      <c r="BG263" s="1268"/>
      <c r="BH263" s="1268"/>
      <c r="BI263" s="1268"/>
      <c r="BJ263" s="1268"/>
    </row>
    <row r="264" spans="1:63" s="239" customFormat="1" ht="24.6" customHeight="1">
      <c r="A264" s="244"/>
      <c r="B264" s="361"/>
      <c r="C264" s="239" t="s">
        <v>3044</v>
      </c>
      <c r="D264" s="239" t="s">
        <v>13980</v>
      </c>
      <c r="E264" s="239" t="s">
        <v>13981</v>
      </c>
      <c r="F264" s="239" t="s">
        <v>3044</v>
      </c>
      <c r="G264" s="239" t="s">
        <v>13982</v>
      </c>
      <c r="H264" s="550" t="s">
        <v>13983</v>
      </c>
      <c r="I264" s="239" t="s">
        <v>3044</v>
      </c>
      <c r="J264" s="239">
        <v>3</v>
      </c>
      <c r="K264" s="239" t="s">
        <v>200</v>
      </c>
      <c r="L264" s="553">
        <v>206049</v>
      </c>
      <c r="M264" s="553">
        <v>7317</v>
      </c>
      <c r="N264" s="553">
        <v>9708</v>
      </c>
      <c r="O264" s="239" t="s">
        <v>7395</v>
      </c>
      <c r="P264" s="239">
        <v>400</v>
      </c>
      <c r="Q264" s="239">
        <v>1.2</v>
      </c>
      <c r="R264" s="239">
        <v>8</v>
      </c>
      <c r="T264" s="239" t="s">
        <v>202</v>
      </c>
      <c r="U264" s="553">
        <v>73</v>
      </c>
      <c r="V264" s="553">
        <v>109</v>
      </c>
      <c r="W264" s="553">
        <v>11000</v>
      </c>
      <c r="X264" s="552">
        <v>12000</v>
      </c>
      <c r="Y264" s="552">
        <v>10000</v>
      </c>
      <c r="Z264" s="239" t="s">
        <v>233</v>
      </c>
      <c r="AA264" s="239">
        <v>2009</v>
      </c>
      <c r="AB264" s="239">
        <v>1985</v>
      </c>
      <c r="AC264" s="239">
        <v>298</v>
      </c>
      <c r="AE264" s="239">
        <v>450</v>
      </c>
      <c r="AH264" s="553">
        <v>32500</v>
      </c>
      <c r="AI264" s="552">
        <v>748</v>
      </c>
      <c r="AU264" s="565"/>
      <c r="BG264" s="240"/>
      <c r="BH264" s="240"/>
      <c r="BI264" s="240"/>
      <c r="BJ264" s="240"/>
      <c r="BK264" s="239" t="s">
        <v>13984</v>
      </c>
    </row>
    <row r="265" spans="1:63" s="239" customFormat="1" ht="24.6" customHeight="1">
      <c r="A265" s="241" t="s">
        <v>204</v>
      </c>
      <c r="B265" s="361"/>
      <c r="C265" s="239" t="s">
        <v>13985</v>
      </c>
      <c r="D265" s="239" t="s">
        <v>13986</v>
      </c>
      <c r="E265" s="239" t="s">
        <v>13987</v>
      </c>
      <c r="F265" s="239" t="s">
        <v>13985</v>
      </c>
      <c r="G265" s="239" t="s">
        <v>13988</v>
      </c>
      <c r="H265" s="550"/>
      <c r="I265" s="239" t="s">
        <v>11435</v>
      </c>
      <c r="J265" s="239">
        <v>4</v>
      </c>
      <c r="K265" s="239" t="s">
        <v>13989</v>
      </c>
      <c r="L265" s="553">
        <v>46651</v>
      </c>
      <c r="M265" s="553">
        <v>705</v>
      </c>
      <c r="N265" s="553">
        <v>1025</v>
      </c>
      <c r="O265" s="239" t="s">
        <v>201</v>
      </c>
      <c r="P265" s="239">
        <v>400</v>
      </c>
      <c r="Q265" s="239">
        <v>1.2</v>
      </c>
      <c r="R265" s="239">
        <v>9</v>
      </c>
      <c r="S265" s="239">
        <v>22492</v>
      </c>
      <c r="T265" s="239" t="s">
        <v>202</v>
      </c>
      <c r="U265" s="553">
        <v>73</v>
      </c>
      <c r="V265" s="553">
        <v>103</v>
      </c>
      <c r="W265" s="552">
        <v>6627</v>
      </c>
      <c r="X265" s="552">
        <v>10000</v>
      </c>
      <c r="Y265" s="239" t="s">
        <v>586</v>
      </c>
      <c r="Z265" s="239" t="s">
        <v>587</v>
      </c>
      <c r="AA265" s="239">
        <v>1990</v>
      </c>
      <c r="AB265" s="239">
        <v>3252</v>
      </c>
      <c r="AC265" s="239">
        <v>500</v>
      </c>
      <c r="AD265" s="239">
        <v>950</v>
      </c>
      <c r="AE265" s="239">
        <v>50</v>
      </c>
      <c r="AH265" s="552">
        <v>4752</v>
      </c>
      <c r="AI265" s="239" t="s">
        <v>13990</v>
      </c>
      <c r="AJ265" s="239" t="s">
        <v>13991</v>
      </c>
      <c r="AT265" s="565"/>
      <c r="BF265" s="240"/>
      <c r="BG265" s="240"/>
      <c r="BH265" s="240"/>
      <c r="BI265" s="240"/>
      <c r="BJ265" s="240"/>
    </row>
    <row r="266" spans="1:63" s="239" customFormat="1" ht="24.6" customHeight="1">
      <c r="A266" s="241" t="s">
        <v>207</v>
      </c>
      <c r="B266" s="360" t="s">
        <v>3418</v>
      </c>
      <c r="C266" s="239" t="s">
        <v>3291</v>
      </c>
      <c r="E266" s="740">
        <f>COUNTA(E267:E279)</f>
        <v>13</v>
      </c>
      <c r="H266" s="550"/>
      <c r="L266" s="553">
        <f>SUM(L267:L279)</f>
        <v>639291</v>
      </c>
      <c r="M266" s="553">
        <f>SUM(M267:M279)</f>
        <v>30224</v>
      </c>
      <c r="N266" s="553">
        <f>SUM(N267:N279)</f>
        <v>59802</v>
      </c>
      <c r="U266" s="553"/>
      <c r="V266" s="553"/>
      <c r="W266" s="552"/>
      <c r="X266" s="552"/>
      <c r="AH266" s="552"/>
    </row>
    <row r="267" spans="1:63" s="239" customFormat="1" ht="24.6" customHeight="1">
      <c r="A267" s="241" t="s">
        <v>412</v>
      </c>
      <c r="B267" s="361"/>
      <c r="C267" s="239" t="s">
        <v>15070</v>
      </c>
      <c r="D267" s="239" t="s">
        <v>15071</v>
      </c>
      <c r="E267" s="239" t="s">
        <v>15072</v>
      </c>
      <c r="F267" s="239" t="s">
        <v>15073</v>
      </c>
      <c r="G267" s="239" t="s">
        <v>15074</v>
      </c>
      <c r="H267" s="550" t="s">
        <v>15075</v>
      </c>
      <c r="I267" s="239" t="s">
        <v>15076</v>
      </c>
      <c r="J267" s="239" t="s">
        <v>2564</v>
      </c>
      <c r="K267" s="239" t="s">
        <v>15077</v>
      </c>
      <c r="L267" s="553">
        <v>30327</v>
      </c>
      <c r="M267" s="553">
        <v>12384</v>
      </c>
      <c r="N267" s="553">
        <v>38299</v>
      </c>
      <c r="O267" s="239" t="s">
        <v>201</v>
      </c>
      <c r="P267" s="239">
        <v>400</v>
      </c>
      <c r="Q267" s="239" t="s">
        <v>15078</v>
      </c>
      <c r="R267" s="239">
        <v>8</v>
      </c>
      <c r="S267" s="239" t="s">
        <v>15079</v>
      </c>
      <c r="T267" s="239" t="s">
        <v>202</v>
      </c>
      <c r="U267" s="553">
        <v>75</v>
      </c>
      <c r="V267" s="553">
        <v>109</v>
      </c>
      <c r="W267" s="552">
        <v>20053</v>
      </c>
      <c r="X267" s="552">
        <v>25000</v>
      </c>
      <c r="Y267" s="239" t="s">
        <v>8511</v>
      </c>
      <c r="Z267" s="239" t="s">
        <v>15080</v>
      </c>
      <c r="AA267" s="241">
        <v>1984</v>
      </c>
      <c r="AC267" s="239" t="s">
        <v>15081</v>
      </c>
      <c r="AD267" s="239" t="s">
        <v>15082</v>
      </c>
      <c r="AH267" s="552">
        <v>2535</v>
      </c>
      <c r="AI267" s="239" t="s">
        <v>15083</v>
      </c>
      <c r="AK267" s="239" t="s">
        <v>9451</v>
      </c>
      <c r="AL267" s="239" t="s">
        <v>15084</v>
      </c>
      <c r="AQ267" s="239" t="s">
        <v>15085</v>
      </c>
      <c r="AR267" s="239" t="s">
        <v>15086</v>
      </c>
      <c r="AU267" s="239" t="s">
        <v>15087</v>
      </c>
      <c r="AV267" s="239" t="s">
        <v>918</v>
      </c>
      <c r="AW267" s="239" t="s">
        <v>1068</v>
      </c>
      <c r="AZ267" s="239" t="s">
        <v>15087</v>
      </c>
      <c r="BA267" s="239" t="s">
        <v>15088</v>
      </c>
      <c r="BB267" s="239" t="s">
        <v>10661</v>
      </c>
      <c r="BE267" s="239" t="s">
        <v>15087</v>
      </c>
    </row>
    <row r="268" spans="1:63" s="239" customFormat="1" ht="24.6" customHeight="1">
      <c r="A268" s="241" t="s">
        <v>413</v>
      </c>
      <c r="B268" s="361"/>
      <c r="C268" s="239" t="s">
        <v>15070</v>
      </c>
      <c r="D268" s="239" t="s">
        <v>15071</v>
      </c>
      <c r="E268" s="239" t="s">
        <v>15089</v>
      </c>
      <c r="F268" s="239" t="s">
        <v>15073</v>
      </c>
      <c r="G268" s="239" t="s">
        <v>15090</v>
      </c>
      <c r="H268" s="239" t="s">
        <v>15075</v>
      </c>
      <c r="I268" s="239" t="s">
        <v>15076</v>
      </c>
      <c r="J268" s="239" t="s">
        <v>10952</v>
      </c>
      <c r="K268" s="239" t="s">
        <v>15091</v>
      </c>
      <c r="L268" s="553">
        <v>21662</v>
      </c>
      <c r="M268" s="553">
        <v>1222</v>
      </c>
      <c r="N268" s="553">
        <v>1250</v>
      </c>
      <c r="O268" s="239" t="s">
        <v>201</v>
      </c>
      <c r="P268" s="239">
        <v>400</v>
      </c>
      <c r="Q268" s="239" t="s">
        <v>15078</v>
      </c>
      <c r="R268" s="239">
        <v>6</v>
      </c>
      <c r="T268" s="239" t="s">
        <v>202</v>
      </c>
      <c r="U268" s="553">
        <v>75</v>
      </c>
      <c r="V268" s="553">
        <v>111</v>
      </c>
      <c r="W268" s="552">
        <v>1000</v>
      </c>
      <c r="X268" s="552">
        <v>5000</v>
      </c>
      <c r="Y268" s="239" t="s">
        <v>15092</v>
      </c>
      <c r="Z268" s="239" t="s">
        <v>432</v>
      </c>
      <c r="AA268" s="241">
        <v>1984</v>
      </c>
      <c r="AC268" s="239" t="s">
        <v>15093</v>
      </c>
      <c r="AH268" s="552">
        <v>390</v>
      </c>
    </row>
    <row r="269" spans="1:63" s="239" customFormat="1" ht="24.6" customHeight="1">
      <c r="A269" s="241"/>
      <c r="B269" s="361"/>
      <c r="C269" s="239" t="s">
        <v>15070</v>
      </c>
      <c r="E269" s="239" t="s">
        <v>15094</v>
      </c>
      <c r="F269" s="239" t="s">
        <v>15073</v>
      </c>
      <c r="I269" s="239" t="s">
        <v>15095</v>
      </c>
      <c r="L269" s="553">
        <v>18202</v>
      </c>
      <c r="M269" s="553">
        <v>8033</v>
      </c>
      <c r="N269" s="553">
        <v>10905</v>
      </c>
      <c r="O269" s="239" t="s">
        <v>201</v>
      </c>
      <c r="P269" s="239">
        <v>400</v>
      </c>
      <c r="R269" s="239">
        <v>4</v>
      </c>
      <c r="T269" s="239" t="s">
        <v>382</v>
      </c>
      <c r="U269" s="553">
        <v>68</v>
      </c>
      <c r="V269" s="553">
        <v>105</v>
      </c>
      <c r="W269" s="552"/>
      <c r="X269" s="552">
        <v>500</v>
      </c>
      <c r="AA269" s="241">
        <v>2016</v>
      </c>
      <c r="AH269" s="552">
        <v>1800</v>
      </c>
    </row>
    <row r="270" spans="1:63" s="239" customFormat="1" ht="24.6" customHeight="1">
      <c r="A270" s="241" t="s">
        <v>414</v>
      </c>
      <c r="B270" s="361"/>
      <c r="C270" s="239" t="s">
        <v>15070</v>
      </c>
      <c r="E270" s="239" t="s">
        <v>15096</v>
      </c>
      <c r="F270" s="239" t="s">
        <v>15073</v>
      </c>
      <c r="I270" s="239" t="s">
        <v>15097</v>
      </c>
      <c r="L270" s="553">
        <v>42328</v>
      </c>
      <c r="M270" s="553">
        <v>1114</v>
      </c>
      <c r="N270" s="553">
        <v>1806</v>
      </c>
      <c r="O270" s="239" t="s">
        <v>201</v>
      </c>
      <c r="P270" s="239">
        <v>400</v>
      </c>
      <c r="R270" s="239">
        <v>8</v>
      </c>
      <c r="T270" s="239" t="s">
        <v>202</v>
      </c>
      <c r="U270" s="553">
        <v>75</v>
      </c>
      <c r="V270" s="553">
        <v>110</v>
      </c>
      <c r="W270" s="552">
        <v>6620</v>
      </c>
      <c r="X270" s="552">
        <v>10000</v>
      </c>
      <c r="AA270" s="239">
        <v>2002</v>
      </c>
      <c r="AH270" s="552">
        <v>6573</v>
      </c>
    </row>
    <row r="271" spans="1:63" s="239" customFormat="1" ht="24.6" customHeight="1">
      <c r="A271" s="241" t="s">
        <v>415</v>
      </c>
      <c r="B271" s="361"/>
      <c r="C271" s="239" t="s">
        <v>15070</v>
      </c>
      <c r="D271" s="239" t="s">
        <v>15098</v>
      </c>
      <c r="E271" s="239" t="s">
        <v>15099</v>
      </c>
      <c r="F271" s="239" t="s">
        <v>15073</v>
      </c>
      <c r="G271" s="239" t="s">
        <v>15100</v>
      </c>
      <c r="H271" s="239" t="s">
        <v>15101</v>
      </c>
      <c r="I271" s="239" t="s">
        <v>15102</v>
      </c>
      <c r="J271" s="239" t="s">
        <v>11949</v>
      </c>
      <c r="L271" s="553">
        <v>60132</v>
      </c>
      <c r="M271" s="553">
        <v>151</v>
      </c>
      <c r="N271" s="553">
        <v>271</v>
      </c>
      <c r="O271" s="239" t="s">
        <v>201</v>
      </c>
      <c r="P271" s="239">
        <v>400</v>
      </c>
      <c r="Q271" s="239" t="s">
        <v>7577</v>
      </c>
      <c r="R271" s="239">
        <v>8</v>
      </c>
      <c r="S271" s="239" t="s">
        <v>15103</v>
      </c>
      <c r="T271" s="239" t="s">
        <v>202</v>
      </c>
      <c r="U271" s="553">
        <v>75</v>
      </c>
      <c r="V271" s="553">
        <v>110</v>
      </c>
      <c r="W271" s="552">
        <v>800</v>
      </c>
      <c r="X271" s="552">
        <v>3000</v>
      </c>
      <c r="Y271" s="239" t="s">
        <v>13382</v>
      </c>
      <c r="Z271" s="239" t="s">
        <v>587</v>
      </c>
      <c r="AA271" s="239">
        <v>2006</v>
      </c>
      <c r="AB271" s="239" t="s">
        <v>15104</v>
      </c>
      <c r="AC271" s="239" t="s">
        <v>15105</v>
      </c>
      <c r="AD271" s="239" t="s">
        <v>15106</v>
      </c>
      <c r="AH271" s="552">
        <v>2500</v>
      </c>
      <c r="AK271" s="239" t="s">
        <v>15107</v>
      </c>
      <c r="AL271" s="239" t="s">
        <v>15108</v>
      </c>
      <c r="AQ271" s="239" t="s">
        <v>2176</v>
      </c>
      <c r="AR271" s="239" t="s">
        <v>2239</v>
      </c>
      <c r="AT271" s="239" t="s">
        <v>15109</v>
      </c>
      <c r="AU271" s="239" t="s">
        <v>2496</v>
      </c>
      <c r="AV271" s="239" t="s">
        <v>15110</v>
      </c>
      <c r="AW271" s="239" t="s">
        <v>15111</v>
      </c>
      <c r="AX271" s="239" t="s">
        <v>15112</v>
      </c>
      <c r="AY271" s="239" t="s">
        <v>15113</v>
      </c>
      <c r="AZ271" s="239" t="s">
        <v>2496</v>
      </c>
      <c r="BA271" s="239" t="s">
        <v>15114</v>
      </c>
      <c r="BB271" s="239" t="s">
        <v>7046</v>
      </c>
      <c r="BC271" s="239" t="s">
        <v>15115</v>
      </c>
      <c r="BD271" s="239" t="s">
        <v>15116</v>
      </c>
      <c r="BE271" s="239" t="s">
        <v>2496</v>
      </c>
      <c r="BI271" s="549"/>
      <c r="BJ271" s="549"/>
      <c r="BK271" s="549"/>
    </row>
    <row r="272" spans="1:63" s="239" customFormat="1" ht="24.6" customHeight="1">
      <c r="A272" s="241"/>
      <c r="B272" s="361"/>
      <c r="C272" s="239" t="s">
        <v>15117</v>
      </c>
      <c r="D272" s="239" t="s">
        <v>15118</v>
      </c>
      <c r="E272" s="239" t="s">
        <v>15119</v>
      </c>
      <c r="F272" s="239" t="s">
        <v>15073</v>
      </c>
      <c r="G272" s="239" t="s">
        <v>15120</v>
      </c>
      <c r="H272" s="550" t="s">
        <v>15121</v>
      </c>
      <c r="I272" s="239" t="s">
        <v>15122</v>
      </c>
      <c r="J272" s="239" t="s">
        <v>10952</v>
      </c>
      <c r="K272" s="239" t="s">
        <v>2200</v>
      </c>
      <c r="L272" s="553">
        <v>53548</v>
      </c>
      <c r="M272" s="553">
        <v>4754</v>
      </c>
      <c r="N272" s="553">
        <v>4113</v>
      </c>
      <c r="O272" s="239" t="s">
        <v>201</v>
      </c>
      <c r="P272" s="239">
        <v>400</v>
      </c>
      <c r="Q272" s="239" t="s">
        <v>7577</v>
      </c>
      <c r="R272" s="239">
        <v>8</v>
      </c>
      <c r="S272" s="239" t="s">
        <v>15123</v>
      </c>
      <c r="T272" s="239" t="s">
        <v>202</v>
      </c>
      <c r="U272" s="553">
        <v>78</v>
      </c>
      <c r="V272" s="553">
        <v>117</v>
      </c>
      <c r="W272" s="552">
        <v>6120</v>
      </c>
      <c r="X272" s="552">
        <v>6120</v>
      </c>
      <c r="Y272" s="239" t="s">
        <v>586</v>
      </c>
      <c r="Z272" s="239" t="s">
        <v>432</v>
      </c>
      <c r="AA272" s="241">
        <v>2002</v>
      </c>
      <c r="AB272" s="239" t="s">
        <v>15124</v>
      </c>
      <c r="AH272" s="552">
        <v>8618</v>
      </c>
      <c r="BI272" s="1002"/>
      <c r="BJ272" s="1002"/>
      <c r="BK272" s="1002"/>
    </row>
    <row r="273" spans="1:63" s="239" customFormat="1" ht="24.6" customHeight="1">
      <c r="A273" s="241" t="s">
        <v>417</v>
      </c>
      <c r="B273" s="361"/>
      <c r="C273" s="239" t="s">
        <v>15117</v>
      </c>
      <c r="D273" s="239" t="s">
        <v>15118</v>
      </c>
      <c r="E273" s="239" t="s">
        <v>15125</v>
      </c>
      <c r="F273" s="751" t="s">
        <v>15073</v>
      </c>
      <c r="G273" s="239" t="s">
        <v>15117</v>
      </c>
      <c r="H273" s="1243" t="s">
        <v>10952</v>
      </c>
      <c r="I273" s="552" t="s">
        <v>15122</v>
      </c>
      <c r="J273" s="552">
        <v>4966</v>
      </c>
      <c r="K273" s="552">
        <v>4165</v>
      </c>
      <c r="M273" s="552">
        <v>212</v>
      </c>
      <c r="N273" s="552">
        <v>203</v>
      </c>
      <c r="O273" s="552" t="s">
        <v>201</v>
      </c>
      <c r="P273" s="552">
        <v>400</v>
      </c>
      <c r="Q273" s="552">
        <v>6120</v>
      </c>
      <c r="R273" s="552">
        <v>6</v>
      </c>
      <c r="S273" s="239" t="s">
        <v>586</v>
      </c>
      <c r="T273" s="751" t="s">
        <v>202</v>
      </c>
      <c r="U273" s="239">
        <v>78</v>
      </c>
      <c r="V273" s="553">
        <v>117</v>
      </c>
      <c r="W273" s="1243"/>
      <c r="X273" s="1243"/>
      <c r="Y273" s="1243"/>
      <c r="Z273" s="1243"/>
      <c r="AA273" s="1243"/>
      <c r="AB273" s="552">
        <v>2605</v>
      </c>
      <c r="AE273" s="1243" t="s">
        <v>7046</v>
      </c>
      <c r="AF273" s="1243" t="s">
        <v>2494</v>
      </c>
      <c r="AG273" s="1243" t="s">
        <v>15126</v>
      </c>
      <c r="AH273" s="1243"/>
      <c r="AI273" s="1243" t="s">
        <v>15127</v>
      </c>
      <c r="AJ273" s="1243"/>
      <c r="AK273" s="1243"/>
      <c r="AL273" s="1243"/>
      <c r="AM273" s="1243"/>
      <c r="AN273" s="1243"/>
      <c r="AO273" s="1243"/>
      <c r="AP273" s="1243"/>
      <c r="AQ273" s="1243"/>
      <c r="AR273" s="1243"/>
      <c r="AS273" s="1243"/>
      <c r="AT273" s="1243"/>
      <c r="AU273" s="1243"/>
      <c r="AV273" s="1243"/>
      <c r="AW273" s="1243"/>
      <c r="AY273" s="1002"/>
      <c r="AZ273" s="1002"/>
      <c r="BA273" s="1002"/>
      <c r="BB273" s="1002"/>
      <c r="BC273" s="1002"/>
      <c r="BD273" s="1002"/>
      <c r="BE273" s="1002"/>
      <c r="BF273" s="1002"/>
      <c r="BG273" s="1002"/>
      <c r="BH273" s="1002"/>
      <c r="BK273" s="607" t="s">
        <v>15128</v>
      </c>
    </row>
    <row r="274" spans="1:63" s="239" customFormat="1" ht="24.6" customHeight="1">
      <c r="B274" s="361"/>
      <c r="C274" s="239" t="s">
        <v>15117</v>
      </c>
      <c r="E274" s="239" t="s">
        <v>15129</v>
      </c>
      <c r="F274" s="239" t="s">
        <v>15073</v>
      </c>
      <c r="H274" s="550"/>
      <c r="I274" s="239" t="s">
        <v>15122</v>
      </c>
      <c r="L274" s="553">
        <v>148462</v>
      </c>
      <c r="M274" s="553">
        <v>1011</v>
      </c>
      <c r="N274" s="553">
        <v>1731</v>
      </c>
      <c r="O274" s="239" t="s">
        <v>7481</v>
      </c>
      <c r="P274" s="553">
        <v>400</v>
      </c>
      <c r="R274" s="239">
        <v>8</v>
      </c>
      <c r="T274" s="239" t="s">
        <v>202</v>
      </c>
      <c r="U274" s="553">
        <v>75</v>
      </c>
      <c r="V274" s="553">
        <v>112</v>
      </c>
      <c r="W274" s="552">
        <v>3886</v>
      </c>
      <c r="X274" s="552">
        <v>500</v>
      </c>
      <c r="AA274" s="241">
        <v>2010</v>
      </c>
      <c r="AH274" s="552">
        <v>4500</v>
      </c>
    </row>
    <row r="275" spans="1:63" s="239" customFormat="1" ht="24.6" customHeight="1">
      <c r="B275" s="361"/>
      <c r="C275" s="239" t="s">
        <v>15117</v>
      </c>
      <c r="D275" s="239" t="s">
        <v>15130</v>
      </c>
      <c r="E275" s="239" t="s">
        <v>15131</v>
      </c>
      <c r="F275" s="239" t="s">
        <v>15073</v>
      </c>
      <c r="G275" s="239" t="s">
        <v>15132</v>
      </c>
      <c r="H275" s="550" t="s">
        <v>15133</v>
      </c>
      <c r="I275" s="239" t="s">
        <v>15134</v>
      </c>
      <c r="J275" s="239" t="s">
        <v>15135</v>
      </c>
      <c r="K275" s="239" t="s">
        <v>200</v>
      </c>
      <c r="L275" s="553">
        <v>37590</v>
      </c>
      <c r="M275" s="553">
        <v>161</v>
      </c>
      <c r="N275" s="553">
        <v>161</v>
      </c>
      <c r="O275" s="239" t="s">
        <v>201</v>
      </c>
      <c r="P275" s="239">
        <v>400</v>
      </c>
      <c r="Q275" s="239" t="s">
        <v>15078</v>
      </c>
      <c r="R275" s="239">
        <v>6</v>
      </c>
      <c r="S275" s="239" t="s">
        <v>15136</v>
      </c>
      <c r="T275" s="239" t="s">
        <v>202</v>
      </c>
      <c r="U275" s="553">
        <v>75</v>
      </c>
      <c r="V275" s="553">
        <v>105</v>
      </c>
      <c r="W275" s="552">
        <v>750</v>
      </c>
      <c r="X275" s="552">
        <v>750</v>
      </c>
      <c r="Y275" s="239" t="s">
        <v>586</v>
      </c>
      <c r="Z275" s="239" t="s">
        <v>587</v>
      </c>
      <c r="AA275" s="239">
        <v>1993</v>
      </c>
      <c r="AB275" s="239" t="s">
        <v>15137</v>
      </c>
      <c r="AD275" s="239" t="s">
        <v>15138</v>
      </c>
      <c r="AH275" s="552">
        <v>1539</v>
      </c>
      <c r="AQ275" s="239" t="s">
        <v>956</v>
      </c>
      <c r="AR275" s="239" t="s">
        <v>2239</v>
      </c>
      <c r="AS275" s="239" t="s">
        <v>15139</v>
      </c>
      <c r="AV275" s="239" t="s">
        <v>960</v>
      </c>
      <c r="AW275" s="239" t="s">
        <v>1068</v>
      </c>
      <c r="AX275" s="239" t="s">
        <v>15140</v>
      </c>
    </row>
    <row r="276" spans="1:63" s="239" customFormat="1" ht="24.6" customHeight="1">
      <c r="B276" s="361"/>
      <c r="C276" s="239" t="s">
        <v>15117</v>
      </c>
      <c r="D276" s="239" t="s">
        <v>15141</v>
      </c>
      <c r="E276" s="239" t="s">
        <v>15142</v>
      </c>
      <c r="F276" s="239" t="s">
        <v>15073</v>
      </c>
      <c r="G276" s="239" t="s">
        <v>15132</v>
      </c>
      <c r="H276" s="550" t="s">
        <v>15133</v>
      </c>
      <c r="I276" s="239" t="s">
        <v>15143</v>
      </c>
      <c r="J276" s="239" t="s">
        <v>15135</v>
      </c>
      <c r="K276" s="239" t="s">
        <v>15144</v>
      </c>
      <c r="L276" s="553">
        <v>66115</v>
      </c>
      <c r="M276" s="553">
        <v>357</v>
      </c>
      <c r="N276" s="553">
        <v>357</v>
      </c>
      <c r="O276" s="239" t="s">
        <v>201</v>
      </c>
      <c r="P276" s="239">
        <v>400</v>
      </c>
      <c r="Q276" s="239" t="s">
        <v>15078</v>
      </c>
      <c r="R276" s="239">
        <v>4</v>
      </c>
      <c r="S276" s="239" t="s">
        <v>15145</v>
      </c>
      <c r="T276" s="239" t="s">
        <v>382</v>
      </c>
      <c r="U276" s="553">
        <v>90</v>
      </c>
      <c r="V276" s="553">
        <v>120</v>
      </c>
      <c r="W276" s="552">
        <v>1200</v>
      </c>
      <c r="X276" s="552">
        <v>1200</v>
      </c>
      <c r="Y276" s="239" t="s">
        <v>586</v>
      </c>
      <c r="Z276" s="239" t="s">
        <v>587</v>
      </c>
      <c r="AA276" s="239">
        <v>2002</v>
      </c>
      <c r="AB276" s="239" t="s">
        <v>7096</v>
      </c>
      <c r="AC276" s="239" t="s">
        <v>10437</v>
      </c>
      <c r="AD276" s="239" t="s">
        <v>15146</v>
      </c>
      <c r="AF276" s="239" t="s">
        <v>15147</v>
      </c>
      <c r="AG276" s="239" t="s">
        <v>15148</v>
      </c>
      <c r="AH276" s="552">
        <v>910</v>
      </c>
      <c r="AQ276" s="239" t="s">
        <v>956</v>
      </c>
      <c r="AR276" s="239">
        <v>2</v>
      </c>
      <c r="AS276" s="239" t="s">
        <v>15149</v>
      </c>
      <c r="AV276" s="239" t="s">
        <v>960</v>
      </c>
      <c r="AW276" s="239">
        <v>2</v>
      </c>
      <c r="AX276" s="239" t="s">
        <v>15150</v>
      </c>
    </row>
    <row r="277" spans="1:63" s="239" customFormat="1" ht="24.6" customHeight="1">
      <c r="B277" s="361"/>
      <c r="C277" s="239" t="s">
        <v>15117</v>
      </c>
      <c r="D277" s="239" t="s">
        <v>15151</v>
      </c>
      <c r="E277" s="239" t="s">
        <v>15152</v>
      </c>
      <c r="F277" s="239" t="s">
        <v>15073</v>
      </c>
      <c r="G277" s="239" t="s">
        <v>15153</v>
      </c>
      <c r="H277" s="550" t="s">
        <v>15133</v>
      </c>
      <c r="I277" s="239" t="s">
        <v>15154</v>
      </c>
      <c r="J277" s="239" t="s">
        <v>15135</v>
      </c>
      <c r="K277" s="239" t="s">
        <v>15144</v>
      </c>
      <c r="L277" s="553">
        <v>49586</v>
      </c>
      <c r="M277" s="553">
        <v>261</v>
      </c>
      <c r="N277" s="553">
        <v>201</v>
      </c>
      <c r="O277" s="239" t="s">
        <v>201</v>
      </c>
      <c r="P277" s="239">
        <v>400</v>
      </c>
      <c r="Q277" s="239" t="s">
        <v>15078</v>
      </c>
      <c r="R277" s="239">
        <v>8</v>
      </c>
      <c r="S277" s="239" t="s">
        <v>15155</v>
      </c>
      <c r="T277" s="239" t="s">
        <v>202</v>
      </c>
      <c r="U277" s="553">
        <v>70</v>
      </c>
      <c r="V277" s="553">
        <v>105</v>
      </c>
      <c r="W277" s="552">
        <v>2500</v>
      </c>
      <c r="X277" s="552">
        <v>2500</v>
      </c>
      <c r="Y277" s="239" t="s">
        <v>586</v>
      </c>
      <c r="Z277" s="239" t="s">
        <v>587</v>
      </c>
      <c r="AA277" s="239">
        <v>2002</v>
      </c>
      <c r="AB277" s="239" t="s">
        <v>15156</v>
      </c>
      <c r="AC277" s="239" t="s">
        <v>14502</v>
      </c>
      <c r="AD277" s="239" t="s">
        <v>7096</v>
      </c>
      <c r="AH277" s="552">
        <v>1202</v>
      </c>
    </row>
    <row r="278" spans="1:63" s="240" customFormat="1" ht="24.6" customHeight="1">
      <c r="B278" s="379"/>
      <c r="C278" s="239" t="s">
        <v>15117</v>
      </c>
      <c r="D278" s="239" t="s">
        <v>15157</v>
      </c>
      <c r="E278" s="239" t="s">
        <v>15158</v>
      </c>
      <c r="F278" s="239" t="s">
        <v>15073</v>
      </c>
      <c r="G278" s="239" t="s">
        <v>15153</v>
      </c>
      <c r="H278" s="550" t="s">
        <v>15133</v>
      </c>
      <c r="I278" s="239" t="s">
        <v>15159</v>
      </c>
      <c r="J278" s="239">
        <v>13</v>
      </c>
      <c r="K278" s="239" t="s">
        <v>15144</v>
      </c>
      <c r="L278" s="553">
        <v>66751</v>
      </c>
      <c r="M278" s="553">
        <v>117</v>
      </c>
      <c r="N278" s="553">
        <v>117</v>
      </c>
      <c r="O278" s="239" t="s">
        <v>201</v>
      </c>
      <c r="P278" s="239">
        <v>400</v>
      </c>
      <c r="Q278" s="239" t="s">
        <v>15078</v>
      </c>
      <c r="R278" s="239">
        <v>8</v>
      </c>
      <c r="S278" s="239" t="s">
        <v>15160</v>
      </c>
      <c r="T278" s="239" t="s">
        <v>202</v>
      </c>
      <c r="U278" s="553">
        <v>70</v>
      </c>
      <c r="V278" s="553">
        <v>110</v>
      </c>
      <c r="W278" s="552">
        <v>360</v>
      </c>
      <c r="X278" s="552">
        <v>360</v>
      </c>
      <c r="Y278" s="239" t="s">
        <v>586</v>
      </c>
      <c r="Z278" s="239" t="s">
        <v>587</v>
      </c>
      <c r="AA278" s="239">
        <v>1998</v>
      </c>
      <c r="AB278" s="239" t="s">
        <v>15161</v>
      </c>
      <c r="AC278" s="239"/>
      <c r="AD278" s="239"/>
      <c r="AE278" s="239"/>
      <c r="AF278" s="239" t="s">
        <v>15162</v>
      </c>
      <c r="AG278" s="239" t="s">
        <v>15148</v>
      </c>
      <c r="AH278" s="552">
        <v>1108</v>
      </c>
      <c r="AI278" s="239"/>
      <c r="AJ278" s="239"/>
      <c r="AK278" s="239"/>
      <c r="AL278" s="239"/>
      <c r="AM278" s="239"/>
      <c r="AN278" s="239"/>
      <c r="AO278" s="239"/>
      <c r="AP278" s="239"/>
      <c r="AQ278" s="239" t="s">
        <v>956</v>
      </c>
      <c r="AR278" s="239" t="s">
        <v>2239</v>
      </c>
      <c r="AS278" s="239" t="s">
        <v>15163</v>
      </c>
      <c r="AT278" s="239"/>
      <c r="AU278" s="239"/>
      <c r="AV278" s="239" t="s">
        <v>7399</v>
      </c>
      <c r="AW278" s="239" t="s">
        <v>2239</v>
      </c>
      <c r="AX278" s="239" t="s">
        <v>15164</v>
      </c>
      <c r="AY278" s="239"/>
      <c r="AZ278" s="239"/>
      <c r="BA278" s="239"/>
      <c r="BB278" s="239"/>
      <c r="BC278" s="239"/>
      <c r="BD278" s="239"/>
      <c r="BE278" s="239"/>
      <c r="BF278" s="239"/>
      <c r="BG278" s="239"/>
      <c r="BH278" s="239"/>
      <c r="BI278" s="239"/>
      <c r="BJ278" s="239"/>
      <c r="BK278" s="239"/>
    </row>
    <row r="279" spans="1:63" s="240" customFormat="1" ht="24.6" customHeight="1">
      <c r="B279" s="409"/>
      <c r="C279" s="239" t="s">
        <v>15117</v>
      </c>
      <c r="D279" s="239"/>
      <c r="E279" s="239" t="s">
        <v>15165</v>
      </c>
      <c r="F279" s="239" t="s">
        <v>15073</v>
      </c>
      <c r="G279" s="239"/>
      <c r="H279" s="239"/>
      <c r="I279" s="239" t="s">
        <v>15166</v>
      </c>
      <c r="J279" s="239"/>
      <c r="K279" s="239"/>
      <c r="L279" s="553">
        <v>44588</v>
      </c>
      <c r="M279" s="553">
        <v>447</v>
      </c>
      <c r="N279" s="553">
        <v>388</v>
      </c>
      <c r="O279" s="239" t="s">
        <v>201</v>
      </c>
      <c r="P279" s="239">
        <v>400</v>
      </c>
      <c r="Q279" s="239"/>
      <c r="R279" s="239">
        <v>5</v>
      </c>
      <c r="S279" s="239"/>
      <c r="T279" s="239" t="s">
        <v>202</v>
      </c>
      <c r="U279" s="553">
        <v>70</v>
      </c>
      <c r="V279" s="553">
        <v>105</v>
      </c>
      <c r="W279" s="552">
        <v>1100</v>
      </c>
      <c r="X279" s="552">
        <v>1100</v>
      </c>
      <c r="Y279" s="239"/>
      <c r="Z279" s="239"/>
      <c r="AA279" s="239">
        <v>2004</v>
      </c>
      <c r="AB279" s="239"/>
      <c r="AC279" s="239"/>
      <c r="AD279" s="239"/>
      <c r="AE279" s="239"/>
      <c r="AF279" s="239"/>
      <c r="AG279" s="239"/>
      <c r="AH279" s="552">
        <v>1510</v>
      </c>
      <c r="AI279" s="239"/>
      <c r="AJ279" s="239"/>
      <c r="AK279" s="239"/>
      <c r="AL279" s="239"/>
      <c r="AM279" s="239"/>
      <c r="AN279" s="239"/>
      <c r="AO279" s="239"/>
      <c r="AP279" s="239"/>
      <c r="AQ279" s="239"/>
      <c r="AR279" s="239"/>
      <c r="AS279" s="239"/>
      <c r="AT279" s="239"/>
      <c r="AU279" s="239"/>
      <c r="AV279" s="239"/>
      <c r="AW279" s="239"/>
      <c r="AX279" s="239"/>
      <c r="AY279" s="239"/>
      <c r="AZ279" s="239"/>
      <c r="BA279" s="239"/>
      <c r="BB279" s="239"/>
      <c r="BC279" s="239"/>
      <c r="BD279" s="239"/>
      <c r="BE279" s="239"/>
      <c r="BF279" s="239"/>
      <c r="BG279" s="239"/>
      <c r="BH279" s="239"/>
      <c r="BK279" s="554"/>
    </row>
  </sheetData>
  <mergeCells count="50">
    <mergeCell ref="AH116:AH117"/>
    <mergeCell ref="BK116:BK117"/>
    <mergeCell ref="M116:M117"/>
    <mergeCell ref="N116:N117"/>
    <mergeCell ref="W116:W117"/>
    <mergeCell ref="X116:X117"/>
    <mergeCell ref="AA116:AA117"/>
    <mergeCell ref="C116:C117"/>
    <mergeCell ref="E116:E117"/>
    <mergeCell ref="F116:F117"/>
    <mergeCell ref="I116:I117"/>
    <mergeCell ref="L116:L117"/>
    <mergeCell ref="F2:F4"/>
    <mergeCell ref="AI2:AJ2"/>
    <mergeCell ref="AK2:AP2"/>
    <mergeCell ref="AI3:AI4"/>
    <mergeCell ref="AJ3:AJ4"/>
    <mergeCell ref="G2:G4"/>
    <mergeCell ref="B1:E1"/>
    <mergeCell ref="AH1:BK1"/>
    <mergeCell ref="BF3:BJ3"/>
    <mergeCell ref="AP3:AP4"/>
    <mergeCell ref="AQ3:AU3"/>
    <mergeCell ref="AV3:AZ3"/>
    <mergeCell ref="BA3:BE3"/>
    <mergeCell ref="AQ2:BJ2"/>
    <mergeCell ref="AK3:AL3"/>
    <mergeCell ref="AM3:AO3"/>
    <mergeCell ref="M2:M4"/>
    <mergeCell ref="N2:N4"/>
    <mergeCell ref="I2:I4"/>
    <mergeCell ref="J2:J4"/>
    <mergeCell ref="BK2:BK4"/>
    <mergeCell ref="E2:E4"/>
    <mergeCell ref="A2:A4"/>
    <mergeCell ref="B2:B4"/>
    <mergeCell ref="C2:C4"/>
    <mergeCell ref="D2:D4"/>
    <mergeCell ref="AB2:AH4"/>
    <mergeCell ref="AA2:AA4"/>
    <mergeCell ref="K2:K4"/>
    <mergeCell ref="L2:L4"/>
    <mergeCell ref="O2:V2"/>
    <mergeCell ref="T3:V3"/>
    <mergeCell ref="Y3:Y4"/>
    <mergeCell ref="W2:Z2"/>
    <mergeCell ref="Z3:Z4"/>
    <mergeCell ref="W3:W4"/>
    <mergeCell ref="X3:X4"/>
    <mergeCell ref="O3:S3"/>
  </mergeCells>
  <phoneticPr fontId="2" type="noConversion"/>
  <hyperlinks>
    <hyperlink ref="H9" r:id="rId1" display="www.stadium.seoul.kr"/>
    <hyperlink ref="H8" r:id="rId2" display="www.stadium.seoul.kr"/>
    <hyperlink ref="H7" r:id="rId3" display="www.stadium.seoul.kr"/>
    <hyperlink ref="H11" r:id="rId4" tooltip="http://www.stadium.busan.kr/"/>
    <hyperlink ref="H12" r:id="rId5" tooltip="http://www.stadium.busan.kr/"/>
    <hyperlink ref="H13" r:id="rId6" tooltip="http://www.stadium.busan.kr/"/>
    <hyperlink ref="H77" r:id="rId7" display="www.stadium.seoul.kr"/>
    <hyperlink ref="H165" r:id="rId8"/>
    <hyperlink ref="H172" r:id="rId9" display="www.stadium.seoul.kr"/>
    <hyperlink ref="H174" r:id="rId10"/>
    <hyperlink ref="H160" r:id="rId11"/>
    <hyperlink ref="H163" r:id="rId12"/>
    <hyperlink ref="H170" r:id="rId13" display="www.stadium.seoul.kr"/>
    <hyperlink ref="H175" r:id="rId14"/>
    <hyperlink ref="H158" r:id="rId15"/>
  </hyperlinks>
  <printOptions horizontalCentered="1"/>
  <pageMargins left="0.78740157480314965" right="0.78740157480314965" top="0.98425196850393704" bottom="0.98425196850393704" header="4.4488188976377954" footer="0.51181102362204722"/>
  <pageSetup paperSize="9" scale="69" orientation="landscape" r:id="rId16"/>
  <headerFooter alignWithMargins="0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AX975"/>
  <sheetViews>
    <sheetView view="pageBreakPreview" topLeftCell="B1" zoomScaleNormal="100" zoomScaleSheetLayoutView="100" workbookViewId="0">
      <pane ySplit="5" topLeftCell="A937" activePane="bottomLeft" state="frozen"/>
      <selection activeCell="A17" sqref="A17:L17"/>
      <selection pane="bottomLeft" activeCell="AX957" sqref="AX957"/>
    </sheetView>
  </sheetViews>
  <sheetFormatPr defaultColWidth="8.88671875" defaultRowHeight="36" customHeight="1"/>
  <cols>
    <col min="1" max="1" width="8" style="43" hidden="1" customWidth="1"/>
    <col min="2" max="2" width="4.21875" style="43" customWidth="1"/>
    <col min="3" max="3" width="6.6640625" style="48" bestFit="1" customWidth="1"/>
    <col min="4" max="4" width="20.44140625" style="43" hidden="1" customWidth="1"/>
    <col min="5" max="5" width="17.21875" style="49" customWidth="1"/>
    <col min="6" max="6" width="7.5546875" style="43" customWidth="1"/>
    <col min="7" max="7" width="14" style="43" customWidth="1"/>
    <col min="8" max="8" width="1" style="43" hidden="1" customWidth="1"/>
    <col min="9" max="9" width="8" style="47" customWidth="1"/>
    <col min="10" max="10" width="6.5546875" style="47" bestFit="1" customWidth="1"/>
    <col min="11" max="11" width="7.109375" style="47" customWidth="1"/>
    <col min="12" max="12" width="7.77734375" style="48" customWidth="1"/>
    <col min="13" max="13" width="6.21875" style="47" bestFit="1" customWidth="1"/>
    <col min="14" max="14" width="5.44140625" style="47" customWidth="1"/>
    <col min="15" max="15" width="6.5546875" style="47" customWidth="1"/>
    <col min="16" max="16" width="4.109375" style="47" customWidth="1"/>
    <col min="17" max="17" width="6" style="47" bestFit="1" customWidth="1"/>
    <col min="18" max="18" width="6.44140625" style="47" customWidth="1"/>
    <col min="19" max="19" width="7.88671875" style="48" bestFit="1" customWidth="1"/>
    <col min="20" max="20" width="10.21875" style="48" customWidth="1"/>
    <col min="21" max="21" width="6.44140625" style="48" bestFit="1" customWidth="1"/>
    <col min="22" max="23" width="11.21875" style="43" hidden="1" customWidth="1"/>
    <col min="24" max="24" width="10.77734375" style="43" hidden="1" customWidth="1"/>
    <col min="25" max="25" width="11.21875" style="43" hidden="1" customWidth="1"/>
    <col min="26" max="26" width="8.6640625" style="43" hidden="1" customWidth="1"/>
    <col min="27" max="27" width="5.77734375" style="43" hidden="1" customWidth="1"/>
    <col min="28" max="28" width="7.6640625" style="47" bestFit="1" customWidth="1"/>
    <col min="29" max="29" width="7.5546875" style="43" hidden="1" customWidth="1"/>
    <col min="30" max="30" width="5.77734375" style="43" hidden="1" customWidth="1"/>
    <col min="31" max="31" width="13.6640625" style="43" hidden="1" customWidth="1"/>
    <col min="32" max="32" width="9.77734375" style="43" hidden="1" customWidth="1"/>
    <col min="33" max="33" width="10.44140625" style="43" hidden="1" customWidth="1"/>
    <col min="34" max="34" width="8.44140625" style="43" hidden="1" customWidth="1"/>
    <col min="35" max="35" width="8.88671875" style="43" hidden="1" customWidth="1"/>
    <col min="36" max="36" width="17.33203125" style="43" hidden="1" customWidth="1"/>
    <col min="37" max="37" width="22" style="43" hidden="1" customWidth="1"/>
    <col min="38" max="38" width="6" style="43" hidden="1" customWidth="1"/>
    <col min="39" max="39" width="7.109375" style="43" hidden="1" customWidth="1"/>
    <col min="40" max="40" width="15.6640625" style="43" hidden="1" customWidth="1"/>
    <col min="41" max="41" width="15.109375" style="43" hidden="1" customWidth="1"/>
    <col min="42" max="42" width="10.77734375" style="43" hidden="1" customWidth="1"/>
    <col min="43" max="43" width="8.33203125" style="43" hidden="1" customWidth="1"/>
    <col min="44" max="44" width="6" style="43" hidden="1" customWidth="1"/>
    <col min="45" max="45" width="8.44140625" style="43" hidden="1" customWidth="1"/>
    <col min="46" max="46" width="15.6640625" style="43" hidden="1" customWidth="1"/>
    <col min="47" max="47" width="8" style="43" hidden="1" customWidth="1"/>
    <col min="48" max="48" width="4.6640625" style="43" hidden="1" customWidth="1"/>
    <col min="49" max="49" width="6" style="43" hidden="1" customWidth="1"/>
    <col min="50" max="50" width="12" style="48" customWidth="1"/>
    <col min="51" max="16384" width="8.88671875" style="43"/>
  </cols>
  <sheetData>
    <row r="1" spans="1:50" s="633" customFormat="1" ht="22.9" customHeight="1">
      <c r="B1" s="1368" t="s">
        <v>339</v>
      </c>
      <c r="C1" s="1368"/>
      <c r="D1" s="1368"/>
      <c r="E1" s="1368"/>
      <c r="I1" s="634"/>
      <c r="J1" s="634"/>
      <c r="K1" s="634"/>
      <c r="L1" s="635"/>
      <c r="M1" s="634"/>
      <c r="N1" s="634"/>
      <c r="O1" s="634"/>
      <c r="P1" s="634"/>
      <c r="Q1" s="634"/>
      <c r="R1" s="634"/>
      <c r="S1" s="635"/>
      <c r="T1" s="635"/>
      <c r="U1" s="1369" t="s">
        <v>346</v>
      </c>
      <c r="V1" s="1369"/>
      <c r="W1" s="1369"/>
      <c r="X1" s="1369"/>
      <c r="Y1" s="1369"/>
      <c r="Z1" s="1369"/>
      <c r="AA1" s="1369"/>
      <c r="AB1" s="1369"/>
      <c r="AC1" s="1369"/>
      <c r="AD1" s="1369"/>
      <c r="AE1" s="1369"/>
      <c r="AF1" s="1369"/>
      <c r="AG1" s="1369"/>
      <c r="AH1" s="1369"/>
      <c r="AI1" s="1369"/>
      <c r="AJ1" s="1369"/>
      <c r="AK1" s="1369"/>
      <c r="AL1" s="1369"/>
      <c r="AM1" s="1369"/>
      <c r="AN1" s="1369"/>
      <c r="AO1" s="1369"/>
      <c r="AP1" s="1369"/>
      <c r="AQ1" s="1369"/>
      <c r="AR1" s="1369"/>
      <c r="AS1" s="1369"/>
      <c r="AT1" s="1369"/>
      <c r="AU1" s="1369"/>
      <c r="AV1" s="1369"/>
      <c r="AW1" s="1369"/>
      <c r="AX1" s="1369"/>
    </row>
    <row r="2" spans="1:50" s="246" customFormat="1" ht="24.95" customHeight="1">
      <c r="A2" s="1358" t="s">
        <v>369</v>
      </c>
      <c r="B2" s="1359" t="s">
        <v>370</v>
      </c>
      <c r="C2" s="1361" t="s">
        <v>477</v>
      </c>
      <c r="D2" s="1361" t="s">
        <v>371</v>
      </c>
      <c r="E2" s="1361" t="s">
        <v>372</v>
      </c>
      <c r="F2" s="1361" t="s">
        <v>480</v>
      </c>
      <c r="G2" s="1361" t="s">
        <v>301</v>
      </c>
      <c r="H2" s="1361" t="s">
        <v>483</v>
      </c>
      <c r="I2" s="1361" t="s">
        <v>302</v>
      </c>
      <c r="J2" s="1361" t="s">
        <v>303</v>
      </c>
      <c r="K2" s="1361" t="s">
        <v>304</v>
      </c>
      <c r="L2" s="1361" t="s">
        <v>488</v>
      </c>
      <c r="M2" s="1361"/>
      <c r="N2" s="1361"/>
      <c r="O2" s="1361"/>
      <c r="P2" s="1361"/>
      <c r="Q2" s="1361" t="s">
        <v>306</v>
      </c>
      <c r="R2" s="1361"/>
      <c r="S2" s="1361"/>
      <c r="T2" s="1361"/>
      <c r="U2" s="1361" t="s">
        <v>307</v>
      </c>
      <c r="V2" s="1365" t="s">
        <v>308</v>
      </c>
      <c r="W2" s="1365"/>
      <c r="X2" s="1365"/>
      <c r="Y2" s="1365"/>
      <c r="Z2" s="1365"/>
      <c r="AA2" s="1365"/>
      <c r="AB2" s="1365"/>
      <c r="AC2" s="1361" t="s">
        <v>309</v>
      </c>
      <c r="AD2" s="1361"/>
      <c r="AE2" s="1361" t="s">
        <v>310</v>
      </c>
      <c r="AF2" s="1361"/>
      <c r="AG2" s="1361"/>
      <c r="AH2" s="1361"/>
      <c r="AI2" s="1361"/>
      <c r="AJ2" s="1371"/>
      <c r="AK2" s="1361" t="s">
        <v>311</v>
      </c>
      <c r="AL2" s="1361"/>
      <c r="AM2" s="1361"/>
      <c r="AN2" s="1361"/>
      <c r="AO2" s="1361"/>
      <c r="AP2" s="1361"/>
      <c r="AQ2" s="1361"/>
      <c r="AR2" s="1361"/>
      <c r="AS2" s="1361"/>
      <c r="AT2" s="1361"/>
      <c r="AU2" s="1361"/>
      <c r="AV2" s="1361"/>
      <c r="AW2" s="1361"/>
      <c r="AX2" s="1363" t="s">
        <v>312</v>
      </c>
    </row>
    <row r="3" spans="1:50" s="246" customFormat="1" ht="15" customHeight="1">
      <c r="A3" s="1358"/>
      <c r="B3" s="1360"/>
      <c r="C3" s="1362"/>
      <c r="D3" s="1362"/>
      <c r="E3" s="1362"/>
      <c r="F3" s="1362"/>
      <c r="G3" s="1362"/>
      <c r="H3" s="1362"/>
      <c r="I3" s="1362"/>
      <c r="J3" s="1362"/>
      <c r="K3" s="1362"/>
      <c r="L3" s="1362" t="s">
        <v>556</v>
      </c>
      <c r="M3" s="1370"/>
      <c r="N3" s="1370"/>
      <c r="O3" s="1370"/>
      <c r="P3" s="1370"/>
      <c r="Q3" s="1362" t="s">
        <v>314</v>
      </c>
      <c r="R3" s="1362" t="s">
        <v>558</v>
      </c>
      <c r="S3" s="1362" t="s">
        <v>559</v>
      </c>
      <c r="T3" s="1362" t="s">
        <v>317</v>
      </c>
      <c r="U3" s="1362"/>
      <c r="V3" s="1366"/>
      <c r="W3" s="1366"/>
      <c r="X3" s="1366"/>
      <c r="Y3" s="1366"/>
      <c r="Z3" s="1366"/>
      <c r="AA3" s="1366"/>
      <c r="AB3" s="1366"/>
      <c r="AC3" s="1362" t="s">
        <v>318</v>
      </c>
      <c r="AD3" s="1362" t="s">
        <v>319</v>
      </c>
      <c r="AE3" s="1362" t="s">
        <v>320</v>
      </c>
      <c r="AF3" s="1362"/>
      <c r="AG3" s="1362" t="s">
        <v>321</v>
      </c>
      <c r="AH3" s="1370"/>
      <c r="AI3" s="1370"/>
      <c r="AJ3" s="1370" t="s">
        <v>322</v>
      </c>
      <c r="AK3" s="1362"/>
      <c r="AL3" s="1362"/>
      <c r="AM3" s="1362"/>
      <c r="AN3" s="1362"/>
      <c r="AO3" s="1362"/>
      <c r="AP3" s="1362"/>
      <c r="AQ3" s="1362"/>
      <c r="AR3" s="1362"/>
      <c r="AS3" s="1362"/>
      <c r="AT3" s="1362"/>
      <c r="AU3" s="1362"/>
      <c r="AV3" s="1362"/>
      <c r="AW3" s="1362"/>
      <c r="AX3" s="1364"/>
    </row>
    <row r="4" spans="1:50" s="246" customFormat="1" ht="15" customHeight="1">
      <c r="A4" s="1358"/>
      <c r="B4" s="1360"/>
      <c r="C4" s="1362"/>
      <c r="D4" s="1362"/>
      <c r="E4" s="1362"/>
      <c r="F4" s="1362"/>
      <c r="G4" s="1362"/>
      <c r="H4" s="1362"/>
      <c r="I4" s="1362"/>
      <c r="J4" s="1362"/>
      <c r="K4" s="1362"/>
      <c r="L4" s="1269" t="s">
        <v>216</v>
      </c>
      <c r="M4" s="1270" t="s">
        <v>205</v>
      </c>
      <c r="N4" s="1270" t="s">
        <v>206</v>
      </c>
      <c r="O4" s="1270" t="s">
        <v>191</v>
      </c>
      <c r="P4" s="1270" t="s">
        <v>334</v>
      </c>
      <c r="Q4" s="1362"/>
      <c r="R4" s="1362"/>
      <c r="S4" s="1362"/>
      <c r="T4" s="1362"/>
      <c r="U4" s="1362"/>
      <c r="V4" s="1367"/>
      <c r="W4" s="1367"/>
      <c r="X4" s="1367"/>
      <c r="Y4" s="1367"/>
      <c r="Z4" s="1367"/>
      <c r="AA4" s="1367"/>
      <c r="AB4" s="1367"/>
      <c r="AC4" s="1362"/>
      <c r="AD4" s="1362"/>
      <c r="AE4" s="1269" t="s">
        <v>330</v>
      </c>
      <c r="AF4" s="1269" t="s">
        <v>331</v>
      </c>
      <c r="AG4" s="1269" t="s">
        <v>330</v>
      </c>
      <c r="AH4" s="1269" t="s">
        <v>332</v>
      </c>
      <c r="AI4" s="1269" t="s">
        <v>331</v>
      </c>
      <c r="AJ4" s="1370"/>
      <c r="AK4" s="1362"/>
      <c r="AL4" s="1362"/>
      <c r="AM4" s="1362"/>
      <c r="AN4" s="1362"/>
      <c r="AO4" s="1362"/>
      <c r="AP4" s="1362"/>
      <c r="AQ4" s="1362"/>
      <c r="AR4" s="1362"/>
      <c r="AS4" s="1362"/>
      <c r="AT4" s="1362"/>
      <c r="AU4" s="1362"/>
      <c r="AV4" s="1362"/>
      <c r="AW4" s="1362"/>
      <c r="AX4" s="1364"/>
    </row>
    <row r="5" spans="1:50" s="246" customFormat="1" ht="24.6" customHeight="1">
      <c r="A5" s="180"/>
      <c r="B5" s="637" t="s">
        <v>51</v>
      </c>
      <c r="C5" s="320" t="s">
        <v>4</v>
      </c>
      <c r="D5" s="177"/>
      <c r="E5" s="544">
        <f>COUNTA(E7:E72,E74:E107,E109:E133,E135:E161,E163:E183,E185:E197,E199:E225,E227:E230,E232:E427,E429:E487,E489:E522,E524:E543,E545:E645,E647:E722,E724:E782,E784:E931,E933:E950)</f>
        <v>928</v>
      </c>
      <c r="F5" s="177"/>
      <c r="G5" s="177"/>
      <c r="H5" s="177"/>
      <c r="I5" s="319">
        <f>SUM(I7:I72,I74:I107,I109:I133,I135:I161,I163:I183,I185:I197,I199:I225,I227:I230,I232:I427,I429:I487,I489:I522,I524:I543,I545:I645,I647:I722,I724:I782,I784:I931,I933:I950)</f>
        <v>27108811.32</v>
      </c>
      <c r="J5" s="319">
        <f>SUM(J7:J72,J74:J107,J109:J133,J135:J161,J163:J183,J185:J197,J199:J225,J227:J230,J232:J427,J429:J487,J489:J522,J524:J543,J545:J645,J647:J722,J724:J782,J784:J931,J933:J950)</f>
        <v>609703.93999999983</v>
      </c>
      <c r="K5" s="319">
        <f>SUM(K7:K72,K74:K107,K109:K133,K135:K161,K163:K183,K185:K197,K199:K225,K227:K230,K232:K427,K429:K487,K489:K522,K524:K543,K545:K645,K647:K722,K724:K782,K784:K931,K933:K950)</f>
        <v>1298281.4699999997</v>
      </c>
      <c r="L5" s="319"/>
      <c r="M5" s="319"/>
      <c r="N5" s="319"/>
      <c r="O5" s="319"/>
      <c r="P5" s="319">
        <f>SUM(P6,P73,P110,P134,P162,P184,P198,P226,P231,P399,P467,P523,P544,P646,P724,P772,P903)</f>
        <v>694</v>
      </c>
      <c r="Q5" s="319"/>
      <c r="R5" s="319"/>
      <c r="S5" s="320"/>
      <c r="T5" s="320"/>
      <c r="U5" s="320"/>
      <c r="V5" s="177"/>
      <c r="W5" s="177"/>
      <c r="X5" s="177"/>
      <c r="Y5" s="177"/>
      <c r="Z5" s="177"/>
      <c r="AA5" s="177"/>
      <c r="AB5" s="100"/>
      <c r="AC5" s="320"/>
      <c r="AD5" s="320"/>
      <c r="AE5" s="177"/>
      <c r="AF5" s="177"/>
      <c r="AG5" s="177"/>
      <c r="AH5" s="177"/>
      <c r="AI5" s="177"/>
      <c r="AJ5" s="99"/>
      <c r="AK5" s="99"/>
      <c r="AL5" s="177"/>
      <c r="AM5" s="177"/>
      <c r="AN5" s="177"/>
      <c r="AO5" s="177"/>
      <c r="AP5" s="177"/>
      <c r="AQ5" s="177"/>
      <c r="AR5" s="177"/>
      <c r="AS5" s="177"/>
      <c r="AT5" s="177"/>
      <c r="AU5" s="177"/>
      <c r="AV5" s="177"/>
      <c r="AW5" s="177"/>
      <c r="AX5" s="638"/>
    </row>
    <row r="6" spans="1:50" s="246" customFormat="1" ht="24.6" customHeight="1">
      <c r="A6" s="180"/>
      <c r="B6" s="639" t="s">
        <v>85</v>
      </c>
      <c r="C6" s="320" t="s">
        <v>84</v>
      </c>
      <c r="D6" s="177"/>
      <c r="E6" s="544">
        <f>COUNTA(E7:E72)</f>
        <v>66</v>
      </c>
      <c r="F6" s="177"/>
      <c r="G6" s="177"/>
      <c r="H6" s="177"/>
      <c r="I6" s="319">
        <f>SUM(I7:I72)</f>
        <v>1076113</v>
      </c>
      <c r="J6" s="319">
        <f>SUM(J7:J72)</f>
        <v>90271.840000000011</v>
      </c>
      <c r="K6" s="319">
        <f>SUM(K7:K72)</f>
        <v>228953.31</v>
      </c>
      <c r="L6" s="319"/>
      <c r="M6" s="319"/>
      <c r="N6" s="319"/>
      <c r="O6" s="319"/>
      <c r="P6" s="319">
        <v>70</v>
      </c>
      <c r="Q6" s="319"/>
      <c r="R6" s="319"/>
      <c r="S6" s="320"/>
      <c r="T6" s="320"/>
      <c r="U6" s="320"/>
      <c r="V6" s="177"/>
      <c r="W6" s="177"/>
      <c r="X6" s="177"/>
      <c r="Y6" s="177"/>
      <c r="Z6" s="177"/>
      <c r="AA6" s="177"/>
      <c r="AB6" s="100"/>
      <c r="AC6" s="320"/>
      <c r="AD6" s="320"/>
      <c r="AE6" s="177"/>
      <c r="AF6" s="177"/>
      <c r="AG6" s="177"/>
      <c r="AH6" s="177"/>
      <c r="AI6" s="177"/>
      <c r="AJ6" s="99"/>
      <c r="AK6" s="99"/>
      <c r="AL6" s="177"/>
      <c r="AM6" s="177"/>
      <c r="AN6" s="177"/>
      <c r="AO6" s="177"/>
      <c r="AP6" s="177"/>
      <c r="AQ6" s="177"/>
      <c r="AR6" s="177"/>
      <c r="AS6" s="177"/>
      <c r="AT6" s="177"/>
      <c r="AU6" s="177"/>
      <c r="AV6" s="177"/>
      <c r="AW6" s="177"/>
      <c r="AX6" s="638"/>
    </row>
    <row r="7" spans="1:50" s="246" customFormat="1" ht="24.6" customHeight="1">
      <c r="A7" s="247" t="s">
        <v>341</v>
      </c>
      <c r="B7" s="595"/>
      <c r="C7" s="320" t="s">
        <v>742</v>
      </c>
      <c r="D7" s="177"/>
      <c r="E7" s="544" t="s">
        <v>1073</v>
      </c>
      <c r="F7" s="177" t="s">
        <v>617</v>
      </c>
      <c r="G7" s="177" t="s">
        <v>742</v>
      </c>
      <c r="H7" s="177"/>
      <c r="I7" s="319">
        <v>19790</v>
      </c>
      <c r="J7" s="319"/>
      <c r="K7" s="319"/>
      <c r="L7" s="319" t="s">
        <v>1074</v>
      </c>
      <c r="M7" s="319" t="s">
        <v>1075</v>
      </c>
      <c r="N7" s="319" t="s">
        <v>1076</v>
      </c>
      <c r="O7" s="319" t="s">
        <v>1077</v>
      </c>
      <c r="P7" s="319" t="s">
        <v>293</v>
      </c>
      <c r="Q7" s="319"/>
      <c r="R7" s="319"/>
      <c r="S7" s="320"/>
      <c r="T7" s="320"/>
      <c r="U7" s="320">
        <v>2013</v>
      </c>
      <c r="V7" s="177"/>
      <c r="W7" s="177"/>
      <c r="X7" s="177"/>
      <c r="Y7" s="177"/>
      <c r="Z7" s="177"/>
      <c r="AA7" s="177"/>
      <c r="AB7" s="100">
        <v>920</v>
      </c>
      <c r="AC7" s="320"/>
      <c r="AD7" s="320"/>
      <c r="AE7" s="177"/>
      <c r="AF7" s="177"/>
      <c r="AG7" s="177"/>
      <c r="AH7" s="177"/>
      <c r="AI7" s="177"/>
      <c r="AJ7" s="99"/>
      <c r="AK7" s="99"/>
      <c r="AL7" s="177"/>
      <c r="AM7" s="177"/>
      <c r="AN7" s="177"/>
      <c r="AO7" s="177"/>
      <c r="AP7" s="177"/>
      <c r="AQ7" s="177"/>
      <c r="AR7" s="177"/>
      <c r="AS7" s="177"/>
      <c r="AT7" s="177"/>
      <c r="AU7" s="177"/>
      <c r="AV7" s="177"/>
      <c r="AW7" s="177"/>
      <c r="AX7" s="638" t="s">
        <v>1078</v>
      </c>
    </row>
    <row r="8" spans="1:50" s="246" customFormat="1" ht="24.6" customHeight="1">
      <c r="A8" s="247" t="s">
        <v>207</v>
      </c>
      <c r="B8" s="595"/>
      <c r="C8" s="320" t="s">
        <v>605</v>
      </c>
      <c r="D8" s="320"/>
      <c r="E8" s="320" t="s">
        <v>606</v>
      </c>
      <c r="F8" s="320" t="s">
        <v>69</v>
      </c>
      <c r="G8" s="320" t="s">
        <v>607</v>
      </c>
      <c r="H8" s="177"/>
      <c r="I8" s="640">
        <v>18968</v>
      </c>
      <c r="J8" s="640"/>
      <c r="K8" s="640"/>
      <c r="L8" s="320" t="s">
        <v>64</v>
      </c>
      <c r="M8" s="319">
        <v>48</v>
      </c>
      <c r="N8" s="319">
        <v>72</v>
      </c>
      <c r="O8" s="319">
        <v>3456</v>
      </c>
      <c r="P8" s="319">
        <v>1</v>
      </c>
      <c r="Q8" s="640"/>
      <c r="R8" s="640"/>
      <c r="S8" s="320" t="s">
        <v>61</v>
      </c>
      <c r="T8" s="320"/>
      <c r="U8" s="320">
        <v>2003</v>
      </c>
      <c r="V8" s="177"/>
      <c r="W8" s="177"/>
      <c r="X8" s="177"/>
      <c r="Y8" s="177"/>
      <c r="Z8" s="177"/>
      <c r="AA8" s="177"/>
      <c r="AB8" s="640">
        <v>500</v>
      </c>
      <c r="AC8" s="320"/>
      <c r="AD8" s="320"/>
      <c r="AE8" s="177"/>
      <c r="AF8" s="177"/>
      <c r="AG8" s="177"/>
      <c r="AH8" s="177"/>
      <c r="AI8" s="177"/>
      <c r="AJ8" s="177"/>
      <c r="AK8" s="177"/>
      <c r="AL8" s="177"/>
      <c r="AM8" s="177"/>
      <c r="AN8" s="177"/>
      <c r="AO8" s="177"/>
      <c r="AP8" s="177"/>
      <c r="AQ8" s="177"/>
      <c r="AR8" s="177"/>
      <c r="AS8" s="177"/>
      <c r="AT8" s="177"/>
      <c r="AU8" s="177"/>
      <c r="AV8" s="177"/>
      <c r="AW8" s="177"/>
      <c r="AX8" s="641"/>
    </row>
    <row r="9" spans="1:50" s="246" customFormat="1" ht="24.6" customHeight="1">
      <c r="A9" s="247" t="s">
        <v>172</v>
      </c>
      <c r="B9" s="595"/>
      <c r="C9" s="320" t="s">
        <v>608</v>
      </c>
      <c r="D9" s="320" t="s">
        <v>609</v>
      </c>
      <c r="E9" s="320" t="s">
        <v>610</v>
      </c>
      <c r="F9" s="320" t="s">
        <v>72</v>
      </c>
      <c r="G9" s="320" t="s">
        <v>89</v>
      </c>
      <c r="H9" s="177">
        <v>16</v>
      </c>
      <c r="I9" s="640">
        <v>29976</v>
      </c>
      <c r="J9" s="640">
        <v>3224</v>
      </c>
      <c r="K9" s="640">
        <v>16068</v>
      </c>
      <c r="L9" s="320" t="s">
        <v>64</v>
      </c>
      <c r="M9" s="319">
        <v>105</v>
      </c>
      <c r="N9" s="319">
        <v>69</v>
      </c>
      <c r="O9" s="319">
        <v>14361</v>
      </c>
      <c r="P9" s="319">
        <v>1</v>
      </c>
      <c r="Q9" s="640">
        <v>15194</v>
      </c>
      <c r="R9" s="640">
        <v>18000</v>
      </c>
      <c r="S9" s="320" t="s">
        <v>59</v>
      </c>
      <c r="T9" s="320" t="s">
        <v>65</v>
      </c>
      <c r="U9" s="320">
        <v>1960</v>
      </c>
      <c r="V9" s="177">
        <v>885</v>
      </c>
      <c r="W9" s="177"/>
      <c r="X9" s="177"/>
      <c r="Y9" s="177"/>
      <c r="Z9" s="177"/>
      <c r="AA9" s="177"/>
      <c r="AB9" s="640">
        <v>885</v>
      </c>
      <c r="AC9" s="320"/>
      <c r="AD9" s="320"/>
      <c r="AE9" s="177" t="s">
        <v>31</v>
      </c>
      <c r="AF9" s="177"/>
      <c r="AG9" s="177" t="s">
        <v>32</v>
      </c>
      <c r="AH9" s="177"/>
      <c r="AI9" s="177"/>
      <c r="AJ9" s="177"/>
      <c r="AK9" s="177"/>
      <c r="AL9" s="177"/>
      <c r="AM9" s="177"/>
      <c r="AN9" s="177"/>
      <c r="AO9" s="177"/>
      <c r="AP9" s="177"/>
      <c r="AQ9" s="177"/>
      <c r="AR9" s="177"/>
      <c r="AS9" s="177"/>
      <c r="AT9" s="177"/>
      <c r="AU9" s="177"/>
      <c r="AV9" s="177"/>
      <c r="AW9" s="177"/>
      <c r="AX9" s="641"/>
    </row>
    <row r="10" spans="1:50" s="246" customFormat="1" ht="24.6" customHeight="1">
      <c r="A10" s="247"/>
      <c r="B10" s="595"/>
      <c r="C10" s="105" t="s">
        <v>608</v>
      </c>
      <c r="D10" s="105"/>
      <c r="E10" s="105" t="s">
        <v>611</v>
      </c>
      <c r="F10" s="105" t="s">
        <v>72</v>
      </c>
      <c r="G10" s="105" t="s">
        <v>612</v>
      </c>
      <c r="H10" s="99"/>
      <c r="I10" s="642">
        <v>7350</v>
      </c>
      <c r="J10" s="642"/>
      <c r="K10" s="642"/>
      <c r="L10" s="105" t="s">
        <v>81</v>
      </c>
      <c r="M10" s="100">
        <v>70</v>
      </c>
      <c r="N10" s="100">
        <v>80</v>
      </c>
      <c r="O10" s="100">
        <v>5600</v>
      </c>
      <c r="P10" s="319">
        <v>1</v>
      </c>
      <c r="Q10" s="642"/>
      <c r="R10" s="642"/>
      <c r="S10" s="146" t="s">
        <v>63</v>
      </c>
      <c r="T10" s="146" t="s">
        <v>63</v>
      </c>
      <c r="U10" s="320">
        <v>1988</v>
      </c>
      <c r="V10" s="177"/>
      <c r="W10" s="177"/>
      <c r="X10" s="177"/>
      <c r="Y10" s="177"/>
      <c r="Z10" s="177"/>
      <c r="AA10" s="177"/>
      <c r="AB10" s="640">
        <v>121</v>
      </c>
      <c r="AC10" s="177"/>
      <c r="AD10" s="177"/>
      <c r="AE10" s="177"/>
      <c r="AF10" s="177"/>
      <c r="AG10" s="177"/>
      <c r="AH10" s="177"/>
      <c r="AI10" s="177"/>
      <c r="AJ10" s="177"/>
      <c r="AK10" s="177"/>
      <c r="AL10" s="177"/>
      <c r="AM10" s="177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641"/>
    </row>
    <row r="11" spans="1:50" s="246" customFormat="1" ht="24.6" customHeight="1">
      <c r="A11" s="247"/>
      <c r="B11" s="595"/>
      <c r="C11" s="105" t="s">
        <v>608</v>
      </c>
      <c r="D11" s="105"/>
      <c r="E11" s="105" t="s">
        <v>613</v>
      </c>
      <c r="F11" s="105" t="s">
        <v>72</v>
      </c>
      <c r="G11" s="105" t="s">
        <v>612</v>
      </c>
      <c r="H11" s="99"/>
      <c r="I11" s="642">
        <v>5400</v>
      </c>
      <c r="J11" s="642"/>
      <c r="K11" s="642"/>
      <c r="L11" s="105" t="s">
        <v>81</v>
      </c>
      <c r="M11" s="100">
        <v>60</v>
      </c>
      <c r="N11" s="100">
        <v>70</v>
      </c>
      <c r="O11" s="100">
        <v>4200</v>
      </c>
      <c r="P11" s="319">
        <v>1</v>
      </c>
      <c r="Q11" s="642"/>
      <c r="R11" s="642"/>
      <c r="S11" s="146" t="s">
        <v>63</v>
      </c>
      <c r="T11" s="146" t="s">
        <v>63</v>
      </c>
      <c r="U11" s="105">
        <v>1991</v>
      </c>
      <c r="V11" s="643"/>
      <c r="W11" s="643"/>
      <c r="X11" s="644"/>
      <c r="Y11" s="177"/>
      <c r="Z11" s="177"/>
      <c r="AA11" s="177"/>
      <c r="AB11" s="640">
        <v>100</v>
      </c>
      <c r="AC11" s="177"/>
      <c r="AD11" s="177"/>
      <c r="AE11" s="177"/>
      <c r="AF11" s="177"/>
      <c r="AG11" s="177"/>
      <c r="AH11" s="177"/>
      <c r="AI11" s="177"/>
      <c r="AJ11" s="177"/>
      <c r="AK11" s="177"/>
      <c r="AL11" s="177"/>
      <c r="AM11" s="177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641"/>
    </row>
    <row r="12" spans="1:50" s="246" customFormat="1" ht="24.6" customHeight="1">
      <c r="A12" s="247"/>
      <c r="B12" s="595"/>
      <c r="C12" s="105" t="s">
        <v>608</v>
      </c>
      <c r="D12" s="105" t="s">
        <v>614</v>
      </c>
      <c r="E12" s="105" t="s">
        <v>614</v>
      </c>
      <c r="F12" s="105" t="s">
        <v>72</v>
      </c>
      <c r="G12" s="105" t="s">
        <v>612</v>
      </c>
      <c r="H12" s="100">
        <v>4534</v>
      </c>
      <c r="I12" s="100">
        <v>4534</v>
      </c>
      <c r="J12" s="100"/>
      <c r="K12" s="100"/>
      <c r="L12" s="105" t="s">
        <v>64</v>
      </c>
      <c r="M12" s="100"/>
      <c r="N12" s="100"/>
      <c r="O12" s="100" t="s">
        <v>615</v>
      </c>
      <c r="P12" s="319">
        <v>3</v>
      </c>
      <c r="Q12" s="100"/>
      <c r="R12" s="100"/>
      <c r="S12" s="146"/>
      <c r="T12" s="146"/>
      <c r="U12" s="105">
        <v>1997</v>
      </c>
      <c r="V12" s="177"/>
      <c r="W12" s="643"/>
      <c r="X12" s="644"/>
      <c r="Y12" s="177"/>
      <c r="Z12" s="177"/>
      <c r="AA12" s="177"/>
      <c r="AB12" s="640"/>
      <c r="AC12" s="177"/>
      <c r="AD12" s="177"/>
      <c r="AE12" s="177"/>
      <c r="AF12" s="177"/>
      <c r="AG12" s="177"/>
      <c r="AH12" s="177"/>
      <c r="AI12" s="177"/>
      <c r="AJ12" s="177"/>
      <c r="AK12" s="177"/>
      <c r="AL12" s="177"/>
      <c r="AM12" s="177"/>
      <c r="AN12" s="177"/>
      <c r="AO12" s="177"/>
      <c r="AP12" s="177"/>
      <c r="AQ12" s="177"/>
      <c r="AR12" s="177"/>
      <c r="AS12" s="177"/>
      <c r="AT12" s="177"/>
      <c r="AU12" s="177"/>
      <c r="AV12" s="177"/>
      <c r="AW12" s="177"/>
      <c r="AX12" s="641"/>
    </row>
    <row r="13" spans="1:50" s="246" customFormat="1" ht="24.6" customHeight="1">
      <c r="A13" s="247"/>
      <c r="B13" s="595"/>
      <c r="C13" s="105" t="s">
        <v>70</v>
      </c>
      <c r="D13" s="105"/>
      <c r="E13" s="105" t="s">
        <v>616</v>
      </c>
      <c r="F13" s="105" t="s">
        <v>617</v>
      </c>
      <c r="G13" s="105" t="s">
        <v>70</v>
      </c>
      <c r="H13" s="99"/>
      <c r="I13" s="100">
        <v>9500</v>
      </c>
      <c r="J13" s="100"/>
      <c r="K13" s="100"/>
      <c r="L13" s="105" t="s">
        <v>81</v>
      </c>
      <c r="M13" s="100">
        <v>50</v>
      </c>
      <c r="N13" s="100">
        <v>95</v>
      </c>
      <c r="O13" s="100">
        <v>9500</v>
      </c>
      <c r="P13" s="100">
        <v>2</v>
      </c>
      <c r="Q13" s="100"/>
      <c r="R13" s="100"/>
      <c r="S13" s="105"/>
      <c r="T13" s="105"/>
      <c r="U13" s="105" t="s">
        <v>618</v>
      </c>
      <c r="V13" s="99"/>
      <c r="W13" s="99"/>
      <c r="X13" s="99"/>
      <c r="Y13" s="99"/>
      <c r="Z13" s="99"/>
      <c r="AA13" s="99"/>
      <c r="AB13" s="100"/>
      <c r="AC13" s="99"/>
      <c r="AD13" s="99"/>
      <c r="AE13" s="99"/>
      <c r="AF13" s="99"/>
      <c r="AG13" s="99"/>
      <c r="AH13" s="99"/>
      <c r="AI13" s="99"/>
      <c r="AJ13" s="99"/>
      <c r="AK13" s="99"/>
      <c r="AL13" s="99"/>
      <c r="AM13" s="99"/>
      <c r="AN13" s="99"/>
      <c r="AO13" s="99"/>
      <c r="AP13" s="99"/>
      <c r="AQ13" s="99"/>
      <c r="AR13" s="99"/>
      <c r="AS13" s="99"/>
      <c r="AT13" s="99"/>
      <c r="AU13" s="99"/>
      <c r="AV13" s="99"/>
      <c r="AW13" s="99"/>
      <c r="AX13" s="638" t="s">
        <v>619</v>
      </c>
    </row>
    <row r="14" spans="1:50" s="246" customFormat="1" ht="24.6" customHeight="1">
      <c r="A14" s="247"/>
      <c r="B14" s="595"/>
      <c r="C14" s="105" t="s">
        <v>70</v>
      </c>
      <c r="D14" s="105"/>
      <c r="E14" s="105" t="s">
        <v>620</v>
      </c>
      <c r="F14" s="105" t="s">
        <v>72</v>
      </c>
      <c r="G14" s="105" t="s">
        <v>621</v>
      </c>
      <c r="H14" s="99"/>
      <c r="I14" s="100">
        <v>3600</v>
      </c>
      <c r="J14" s="100"/>
      <c r="K14" s="100"/>
      <c r="L14" s="105" t="s">
        <v>6343</v>
      </c>
      <c r="M14" s="100">
        <v>40</v>
      </c>
      <c r="N14" s="100">
        <v>90</v>
      </c>
      <c r="O14" s="100">
        <v>3600</v>
      </c>
      <c r="P14" s="100">
        <v>1</v>
      </c>
      <c r="Q14" s="100"/>
      <c r="R14" s="100"/>
      <c r="S14" s="105"/>
      <c r="T14" s="105"/>
      <c r="U14" s="105"/>
      <c r="V14" s="99"/>
      <c r="W14" s="99"/>
      <c r="X14" s="99"/>
      <c r="Y14" s="99"/>
      <c r="Z14" s="99"/>
      <c r="AA14" s="99"/>
      <c r="AB14" s="100"/>
      <c r="AC14" s="99"/>
      <c r="AD14" s="99"/>
      <c r="AE14" s="99"/>
      <c r="AF14" s="99"/>
      <c r="AG14" s="99"/>
      <c r="AH14" s="99"/>
      <c r="AI14" s="99"/>
      <c r="AJ14" s="99"/>
      <c r="AK14" s="99"/>
      <c r="AL14" s="99"/>
      <c r="AM14" s="99"/>
      <c r="AN14" s="99"/>
      <c r="AO14" s="99"/>
      <c r="AP14" s="99"/>
      <c r="AQ14" s="99"/>
      <c r="AR14" s="99"/>
      <c r="AS14" s="99"/>
      <c r="AT14" s="99"/>
      <c r="AU14" s="99"/>
      <c r="AV14" s="99"/>
      <c r="AW14" s="99"/>
      <c r="AX14" s="638"/>
    </row>
    <row r="15" spans="1:50" s="246" customFormat="1" ht="24.6" customHeight="1">
      <c r="A15" s="247"/>
      <c r="B15" s="595"/>
      <c r="C15" s="105" t="s">
        <v>70</v>
      </c>
      <c r="D15" s="105"/>
      <c r="E15" s="105" t="s">
        <v>622</v>
      </c>
      <c r="F15" s="105" t="s">
        <v>70</v>
      </c>
      <c r="G15" s="105" t="s">
        <v>70</v>
      </c>
      <c r="H15" s="99"/>
      <c r="I15" s="100">
        <v>21700</v>
      </c>
      <c r="J15" s="100"/>
      <c r="K15" s="100"/>
      <c r="L15" s="105" t="s">
        <v>83</v>
      </c>
      <c r="M15" s="100">
        <v>60</v>
      </c>
      <c r="N15" s="100">
        <v>90</v>
      </c>
      <c r="O15" s="100">
        <v>5400</v>
      </c>
      <c r="P15" s="100">
        <v>1</v>
      </c>
      <c r="Q15" s="100"/>
      <c r="R15" s="100"/>
      <c r="S15" s="105"/>
      <c r="T15" s="105"/>
      <c r="U15" s="105">
        <v>2008</v>
      </c>
      <c r="V15" s="99"/>
      <c r="W15" s="99"/>
      <c r="X15" s="99"/>
      <c r="Y15" s="99"/>
      <c r="Z15" s="99"/>
      <c r="AA15" s="99"/>
      <c r="AB15" s="100">
        <v>300</v>
      </c>
      <c r="AC15" s="99"/>
      <c r="AD15" s="99"/>
      <c r="AE15" s="99"/>
      <c r="AF15" s="99"/>
      <c r="AG15" s="99"/>
      <c r="AH15" s="99"/>
      <c r="AI15" s="99"/>
      <c r="AJ15" s="99"/>
      <c r="AK15" s="99"/>
      <c r="AL15" s="99"/>
      <c r="AM15" s="99"/>
      <c r="AN15" s="99"/>
      <c r="AO15" s="99"/>
      <c r="AP15" s="99"/>
      <c r="AQ15" s="99"/>
      <c r="AR15" s="99"/>
      <c r="AS15" s="99"/>
      <c r="AT15" s="99"/>
      <c r="AU15" s="99"/>
      <c r="AV15" s="99"/>
      <c r="AW15" s="99"/>
      <c r="AX15" s="638"/>
    </row>
    <row r="16" spans="1:50" s="246" customFormat="1" ht="24.6" customHeight="1">
      <c r="A16" s="247"/>
      <c r="B16" s="595"/>
      <c r="C16" s="105" t="s">
        <v>70</v>
      </c>
      <c r="D16" s="105"/>
      <c r="E16" s="105" t="s">
        <v>623</v>
      </c>
      <c r="F16" s="105" t="s">
        <v>70</v>
      </c>
      <c r="G16" s="105" t="s">
        <v>70</v>
      </c>
      <c r="H16" s="99"/>
      <c r="I16" s="100">
        <v>4500</v>
      </c>
      <c r="J16" s="100"/>
      <c r="K16" s="100"/>
      <c r="L16" s="105" t="s">
        <v>81</v>
      </c>
      <c r="M16" s="100">
        <v>50</v>
      </c>
      <c r="N16" s="100">
        <v>90</v>
      </c>
      <c r="O16" s="100">
        <v>5500</v>
      </c>
      <c r="P16" s="100">
        <v>1</v>
      </c>
      <c r="Q16" s="100"/>
      <c r="R16" s="100"/>
      <c r="S16" s="105"/>
      <c r="T16" s="105"/>
      <c r="U16" s="105">
        <v>2009</v>
      </c>
      <c r="V16" s="99"/>
      <c r="W16" s="99"/>
      <c r="X16" s="99"/>
      <c r="Y16" s="99"/>
      <c r="Z16" s="99"/>
      <c r="AA16" s="99"/>
      <c r="AB16" s="100">
        <v>200</v>
      </c>
      <c r="AC16" s="99"/>
      <c r="AD16" s="99"/>
      <c r="AE16" s="99"/>
      <c r="AF16" s="99"/>
      <c r="AG16" s="99"/>
      <c r="AH16" s="99"/>
      <c r="AI16" s="99"/>
      <c r="AJ16" s="99"/>
      <c r="AK16" s="99"/>
      <c r="AL16" s="99"/>
      <c r="AM16" s="99"/>
      <c r="AN16" s="99"/>
      <c r="AO16" s="99"/>
      <c r="AP16" s="99"/>
      <c r="AQ16" s="99"/>
      <c r="AR16" s="99"/>
      <c r="AS16" s="99"/>
      <c r="AT16" s="99"/>
      <c r="AU16" s="99"/>
      <c r="AV16" s="99"/>
      <c r="AW16" s="99"/>
      <c r="AX16" s="638"/>
    </row>
    <row r="17" spans="1:50" s="246" customFormat="1" ht="24.6" customHeight="1">
      <c r="A17" s="247"/>
      <c r="B17" s="595"/>
      <c r="C17" s="320" t="s">
        <v>624</v>
      </c>
      <c r="D17" s="320" t="s">
        <v>625</v>
      </c>
      <c r="E17" s="320" t="s">
        <v>626</v>
      </c>
      <c r="F17" s="320" t="s">
        <v>72</v>
      </c>
      <c r="G17" s="320" t="s">
        <v>627</v>
      </c>
      <c r="H17" s="177" t="s">
        <v>628</v>
      </c>
      <c r="I17" s="319">
        <v>10800</v>
      </c>
      <c r="J17" s="319"/>
      <c r="K17" s="319"/>
      <c r="L17" s="320" t="s">
        <v>96</v>
      </c>
      <c r="M17" s="319">
        <v>63</v>
      </c>
      <c r="N17" s="319">
        <v>100</v>
      </c>
      <c r="O17" s="319">
        <v>6300</v>
      </c>
      <c r="P17" s="319">
        <v>1</v>
      </c>
      <c r="Q17" s="319">
        <v>2000</v>
      </c>
      <c r="R17" s="319">
        <v>2500</v>
      </c>
      <c r="S17" s="320" t="s">
        <v>61</v>
      </c>
      <c r="T17" s="320" t="s">
        <v>629</v>
      </c>
      <c r="U17" s="320">
        <v>2009</v>
      </c>
      <c r="V17" s="177"/>
      <c r="W17" s="177"/>
      <c r="X17" s="177"/>
      <c r="Y17" s="177"/>
      <c r="Z17" s="177"/>
      <c r="AA17" s="177"/>
      <c r="AB17" s="319"/>
      <c r="AC17" s="320"/>
      <c r="AD17" s="320"/>
      <c r="AE17" s="177"/>
      <c r="AF17" s="177"/>
      <c r="AG17" s="177"/>
      <c r="AH17" s="177"/>
      <c r="AI17" s="177"/>
      <c r="AJ17" s="177"/>
      <c r="AK17" s="177"/>
      <c r="AL17" s="177"/>
      <c r="AM17" s="177"/>
      <c r="AN17" s="177"/>
      <c r="AO17" s="177"/>
      <c r="AP17" s="177"/>
      <c r="AQ17" s="177"/>
      <c r="AR17" s="177"/>
      <c r="AS17" s="177"/>
      <c r="AT17" s="177"/>
      <c r="AU17" s="177"/>
      <c r="AV17" s="177"/>
      <c r="AW17" s="177"/>
      <c r="AX17" s="645"/>
    </row>
    <row r="18" spans="1:50" s="246" customFormat="1" ht="24.6" customHeight="1">
      <c r="A18" s="247"/>
      <c r="B18" s="595"/>
      <c r="C18" s="105" t="s">
        <v>624</v>
      </c>
      <c r="D18" s="105"/>
      <c r="E18" s="105" t="s">
        <v>630</v>
      </c>
      <c r="F18" s="105" t="s">
        <v>72</v>
      </c>
      <c r="G18" s="105" t="s">
        <v>624</v>
      </c>
      <c r="H18" s="99"/>
      <c r="I18" s="100">
        <v>6116</v>
      </c>
      <c r="J18" s="100"/>
      <c r="K18" s="100"/>
      <c r="L18" s="105" t="s">
        <v>64</v>
      </c>
      <c r="M18" s="100">
        <v>56</v>
      </c>
      <c r="N18" s="100">
        <v>100</v>
      </c>
      <c r="O18" s="100">
        <v>6116</v>
      </c>
      <c r="P18" s="319">
        <v>1</v>
      </c>
      <c r="Q18" s="100"/>
      <c r="R18" s="100"/>
      <c r="S18" s="146"/>
      <c r="T18" s="146"/>
      <c r="U18" s="105">
        <v>2007</v>
      </c>
      <c r="V18" s="643"/>
      <c r="W18" s="643"/>
      <c r="X18" s="644"/>
      <c r="Y18" s="177"/>
      <c r="Z18" s="177"/>
      <c r="AA18" s="177"/>
      <c r="AB18" s="319">
        <v>800</v>
      </c>
      <c r="AC18" s="177"/>
      <c r="AD18" s="177"/>
      <c r="AE18" s="177"/>
      <c r="AF18" s="177"/>
      <c r="AG18" s="177"/>
      <c r="AH18" s="177"/>
      <c r="AI18" s="177"/>
      <c r="AJ18" s="177"/>
      <c r="AK18" s="177"/>
      <c r="AL18" s="177"/>
      <c r="AM18" s="177"/>
      <c r="AN18" s="177"/>
      <c r="AO18" s="177"/>
      <c r="AP18" s="177"/>
      <c r="AQ18" s="177"/>
      <c r="AR18" s="177"/>
      <c r="AS18" s="177"/>
      <c r="AT18" s="177"/>
      <c r="AU18" s="177"/>
      <c r="AV18" s="177"/>
      <c r="AW18" s="177"/>
      <c r="AX18" s="641"/>
    </row>
    <row r="19" spans="1:50" s="246" customFormat="1" ht="24.6" customHeight="1">
      <c r="A19" s="247"/>
      <c r="B19" s="595"/>
      <c r="C19" s="105" t="s">
        <v>624</v>
      </c>
      <c r="D19" s="105" t="s">
        <v>631</v>
      </c>
      <c r="E19" s="105" t="s">
        <v>631</v>
      </c>
      <c r="F19" s="105" t="s">
        <v>72</v>
      </c>
      <c r="G19" s="105" t="s">
        <v>612</v>
      </c>
      <c r="H19" s="100">
        <v>9900</v>
      </c>
      <c r="I19" s="100">
        <v>9900</v>
      </c>
      <c r="J19" s="100"/>
      <c r="K19" s="100"/>
      <c r="L19" s="105" t="s">
        <v>81</v>
      </c>
      <c r="M19" s="100">
        <v>55</v>
      </c>
      <c r="N19" s="100">
        <v>90</v>
      </c>
      <c r="O19" s="100">
        <v>9900</v>
      </c>
      <c r="P19" s="319">
        <v>2</v>
      </c>
      <c r="Q19" s="100"/>
      <c r="R19" s="100"/>
      <c r="S19" s="146"/>
      <c r="T19" s="146"/>
      <c r="U19" s="105">
        <v>2009</v>
      </c>
      <c r="V19" s="177" t="s">
        <v>632</v>
      </c>
      <c r="W19" s="643"/>
      <c r="X19" s="644"/>
      <c r="Y19" s="177"/>
      <c r="Z19" s="177"/>
      <c r="AA19" s="177"/>
      <c r="AB19" s="640"/>
      <c r="AC19" s="177"/>
      <c r="AD19" s="177"/>
      <c r="AE19" s="177"/>
      <c r="AF19" s="177"/>
      <c r="AG19" s="177"/>
      <c r="AH19" s="177"/>
      <c r="AI19" s="177"/>
      <c r="AJ19" s="177"/>
      <c r="AK19" s="177"/>
      <c r="AL19" s="177"/>
      <c r="AM19" s="177"/>
      <c r="AN19" s="177"/>
      <c r="AO19" s="177"/>
      <c r="AP19" s="177"/>
      <c r="AQ19" s="177"/>
      <c r="AR19" s="177"/>
      <c r="AS19" s="177"/>
      <c r="AT19" s="177"/>
      <c r="AU19" s="177"/>
      <c r="AV19" s="177"/>
      <c r="AW19" s="177"/>
      <c r="AX19" s="641"/>
    </row>
    <row r="20" spans="1:50" s="246" customFormat="1" ht="24.6" customHeight="1">
      <c r="A20" s="180">
        <v>3</v>
      </c>
      <c r="B20" s="595"/>
      <c r="C20" s="320" t="s">
        <v>633</v>
      </c>
      <c r="D20" s="320" t="s">
        <v>634</v>
      </c>
      <c r="E20" s="320" t="s">
        <v>635</v>
      </c>
      <c r="F20" s="320" t="s">
        <v>633</v>
      </c>
      <c r="G20" s="320" t="s">
        <v>636</v>
      </c>
      <c r="H20" s="177">
        <v>61</v>
      </c>
      <c r="I20" s="319">
        <v>13304</v>
      </c>
      <c r="J20" s="319"/>
      <c r="K20" s="319"/>
      <c r="L20" s="320" t="s">
        <v>64</v>
      </c>
      <c r="M20" s="319">
        <v>68</v>
      </c>
      <c r="N20" s="319">
        <v>105</v>
      </c>
      <c r="O20" s="319">
        <v>9953</v>
      </c>
      <c r="P20" s="319">
        <v>1</v>
      </c>
      <c r="Q20" s="319">
        <v>400</v>
      </c>
      <c r="R20" s="319">
        <v>400</v>
      </c>
      <c r="S20" s="320" t="s">
        <v>61</v>
      </c>
      <c r="T20" s="320" t="s">
        <v>637</v>
      </c>
      <c r="U20" s="320">
        <v>2002</v>
      </c>
      <c r="V20" s="177" t="s">
        <v>638</v>
      </c>
      <c r="W20" s="177" t="s">
        <v>639</v>
      </c>
      <c r="X20" s="177"/>
      <c r="Y20" s="177" t="s">
        <v>640</v>
      </c>
      <c r="Z20" s="177"/>
      <c r="AA20" s="177"/>
      <c r="AB20" s="319">
        <v>5568</v>
      </c>
      <c r="AC20" s="320"/>
      <c r="AD20" s="320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641"/>
    </row>
    <row r="21" spans="1:50" s="246" customFormat="1" ht="24.6" customHeight="1">
      <c r="A21" s="180">
        <v>4</v>
      </c>
      <c r="B21" s="595"/>
      <c r="C21" s="320" t="s">
        <v>633</v>
      </c>
      <c r="D21" s="320"/>
      <c r="E21" s="320" t="s">
        <v>641</v>
      </c>
      <c r="F21" s="320" t="s">
        <v>633</v>
      </c>
      <c r="G21" s="320" t="s">
        <v>636</v>
      </c>
      <c r="H21" s="177"/>
      <c r="I21" s="319">
        <v>8547</v>
      </c>
      <c r="J21" s="319"/>
      <c r="K21" s="319"/>
      <c r="L21" s="320" t="s">
        <v>64</v>
      </c>
      <c r="M21" s="319">
        <v>68</v>
      </c>
      <c r="N21" s="319">
        <v>105</v>
      </c>
      <c r="O21" s="319">
        <v>8547</v>
      </c>
      <c r="P21" s="319">
        <v>1</v>
      </c>
      <c r="Q21" s="319">
        <v>200</v>
      </c>
      <c r="R21" s="319">
        <v>200</v>
      </c>
      <c r="S21" s="320" t="s">
        <v>61</v>
      </c>
      <c r="T21" s="320" t="s">
        <v>637</v>
      </c>
      <c r="U21" s="320">
        <v>2007</v>
      </c>
      <c r="V21" s="177"/>
      <c r="W21" s="177"/>
      <c r="X21" s="177"/>
      <c r="Y21" s="177"/>
      <c r="Z21" s="177"/>
      <c r="AA21" s="177"/>
      <c r="AB21" s="319">
        <v>1663</v>
      </c>
      <c r="AC21" s="320"/>
      <c r="AD21" s="320"/>
      <c r="AE21" s="177"/>
      <c r="AF21" s="177"/>
      <c r="AG21" s="177"/>
      <c r="AH21" s="177"/>
      <c r="AI21" s="177"/>
      <c r="AJ21" s="177"/>
      <c r="AK21" s="177"/>
      <c r="AL21" s="177"/>
      <c r="AM21" s="177"/>
      <c r="AN21" s="177"/>
      <c r="AO21" s="177"/>
      <c r="AP21" s="177"/>
      <c r="AQ21" s="177"/>
      <c r="AR21" s="177"/>
      <c r="AS21" s="177"/>
      <c r="AT21" s="177"/>
      <c r="AU21" s="177"/>
      <c r="AV21" s="177"/>
      <c r="AW21" s="177"/>
      <c r="AX21" s="641"/>
    </row>
    <row r="22" spans="1:50" s="246" customFormat="1" ht="24.6" customHeight="1">
      <c r="A22" s="180">
        <v>5</v>
      </c>
      <c r="B22" s="595"/>
      <c r="C22" s="105" t="s">
        <v>642</v>
      </c>
      <c r="D22" s="105"/>
      <c r="E22" s="105" t="s">
        <v>643</v>
      </c>
      <c r="F22" s="105" t="s">
        <v>642</v>
      </c>
      <c r="G22" s="105" t="s">
        <v>644</v>
      </c>
      <c r="H22" s="99"/>
      <c r="I22" s="642">
        <v>22298</v>
      </c>
      <c r="J22" s="642">
        <v>4496</v>
      </c>
      <c r="K22" s="642">
        <v>4496</v>
      </c>
      <c r="L22" s="105" t="s">
        <v>83</v>
      </c>
      <c r="M22" s="100">
        <v>50</v>
      </c>
      <c r="N22" s="100">
        <v>90</v>
      </c>
      <c r="O22" s="100">
        <v>4500</v>
      </c>
      <c r="P22" s="319">
        <v>1</v>
      </c>
      <c r="Q22" s="642">
        <v>1500</v>
      </c>
      <c r="R22" s="642">
        <v>2000</v>
      </c>
      <c r="S22" s="105" t="s">
        <v>61</v>
      </c>
      <c r="T22" s="105" t="s">
        <v>65</v>
      </c>
      <c r="U22" s="105">
        <v>1993</v>
      </c>
      <c r="V22" s="643"/>
      <c r="W22" s="643"/>
      <c r="X22" s="644"/>
      <c r="Y22" s="177"/>
      <c r="Z22" s="177"/>
      <c r="AA22" s="177"/>
      <c r="AB22" s="640"/>
      <c r="AC22" s="177"/>
      <c r="AD22" s="177"/>
      <c r="AE22" s="177"/>
      <c r="AF22" s="177"/>
      <c r="AG22" s="177"/>
      <c r="AH22" s="177"/>
      <c r="AI22" s="177"/>
      <c r="AJ22" s="177"/>
      <c r="AK22" s="177"/>
      <c r="AL22" s="177"/>
      <c r="AM22" s="177"/>
      <c r="AN22" s="177"/>
      <c r="AO22" s="177"/>
      <c r="AP22" s="177"/>
      <c r="AQ22" s="177"/>
      <c r="AR22" s="177"/>
      <c r="AS22" s="177"/>
      <c r="AT22" s="177"/>
      <c r="AU22" s="177"/>
      <c r="AV22" s="177"/>
      <c r="AW22" s="177"/>
      <c r="AX22" s="641"/>
    </row>
    <row r="23" spans="1:50" s="246" customFormat="1" ht="24.6" customHeight="1">
      <c r="A23" s="180">
        <v>6</v>
      </c>
      <c r="B23" s="595"/>
      <c r="C23" s="105" t="s">
        <v>642</v>
      </c>
      <c r="D23" s="105"/>
      <c r="E23" s="105" t="s">
        <v>645</v>
      </c>
      <c r="F23" s="105" t="s">
        <v>642</v>
      </c>
      <c r="G23" s="105" t="s">
        <v>644</v>
      </c>
      <c r="H23" s="99"/>
      <c r="I23" s="642">
        <v>4232</v>
      </c>
      <c r="J23" s="642"/>
      <c r="K23" s="642"/>
      <c r="L23" s="105" t="s">
        <v>64</v>
      </c>
      <c r="M23" s="100">
        <v>46</v>
      </c>
      <c r="N23" s="100">
        <v>92</v>
      </c>
      <c r="O23" s="100">
        <v>4232</v>
      </c>
      <c r="P23" s="319">
        <v>1</v>
      </c>
      <c r="Q23" s="642"/>
      <c r="R23" s="642"/>
      <c r="S23" s="146" t="s">
        <v>63</v>
      </c>
      <c r="T23" s="146" t="s">
        <v>63</v>
      </c>
      <c r="U23" s="105">
        <v>2002</v>
      </c>
      <c r="V23" s="643"/>
      <c r="W23" s="643"/>
      <c r="X23" s="644"/>
      <c r="Y23" s="177"/>
      <c r="Z23" s="177"/>
      <c r="AA23" s="177"/>
      <c r="AB23" s="640"/>
      <c r="AC23" s="177"/>
      <c r="AD23" s="177"/>
      <c r="AE23" s="177"/>
      <c r="AF23" s="177"/>
      <c r="AG23" s="177"/>
      <c r="AH23" s="177"/>
      <c r="AI23" s="177"/>
      <c r="AJ23" s="177"/>
      <c r="AK23" s="177"/>
      <c r="AL23" s="177"/>
      <c r="AM23" s="177"/>
      <c r="AN23" s="177"/>
      <c r="AO23" s="177"/>
      <c r="AP23" s="177"/>
      <c r="AQ23" s="177"/>
      <c r="AR23" s="177"/>
      <c r="AS23" s="177"/>
      <c r="AT23" s="177"/>
      <c r="AU23" s="177"/>
      <c r="AV23" s="177"/>
      <c r="AW23" s="177"/>
      <c r="AX23" s="641"/>
    </row>
    <row r="24" spans="1:50" s="246" customFormat="1" ht="24.6" customHeight="1">
      <c r="A24" s="180">
        <v>7</v>
      </c>
      <c r="B24" s="595"/>
      <c r="C24" s="105" t="s">
        <v>646</v>
      </c>
      <c r="D24" s="105" t="s">
        <v>647</v>
      </c>
      <c r="E24" s="105" t="s">
        <v>648</v>
      </c>
      <c r="F24" s="105" t="s">
        <v>646</v>
      </c>
      <c r="G24" s="105" t="s">
        <v>649</v>
      </c>
      <c r="H24" s="99" t="s">
        <v>650</v>
      </c>
      <c r="I24" s="642">
        <v>33027</v>
      </c>
      <c r="J24" s="642">
        <v>621</v>
      </c>
      <c r="K24" s="642">
        <v>621</v>
      </c>
      <c r="L24" s="105" t="s">
        <v>64</v>
      </c>
      <c r="M24" s="100">
        <v>64</v>
      </c>
      <c r="N24" s="100">
        <v>100</v>
      </c>
      <c r="O24" s="100">
        <v>12000</v>
      </c>
      <c r="P24" s="100">
        <v>1</v>
      </c>
      <c r="Q24" s="642">
        <v>3000</v>
      </c>
      <c r="R24" s="642">
        <v>3000</v>
      </c>
      <c r="S24" s="105" t="s">
        <v>61</v>
      </c>
      <c r="T24" s="105" t="s">
        <v>65</v>
      </c>
      <c r="U24" s="105">
        <v>2000</v>
      </c>
      <c r="V24" s="99" t="s">
        <v>651</v>
      </c>
      <c r="W24" s="99"/>
      <c r="X24" s="99"/>
      <c r="Y24" s="99"/>
      <c r="Z24" s="99"/>
      <c r="AA24" s="99"/>
      <c r="AB24" s="642">
        <v>13593</v>
      </c>
      <c r="AC24" s="99">
        <v>2001</v>
      </c>
      <c r="AD24" s="99"/>
      <c r="AE24" s="99"/>
      <c r="AF24" s="99"/>
      <c r="AG24" s="99"/>
      <c r="AH24" s="99"/>
      <c r="AI24" s="99"/>
      <c r="AJ24" s="99"/>
      <c r="AK24" s="99"/>
      <c r="AL24" s="99"/>
      <c r="AM24" s="99"/>
      <c r="AN24" s="99"/>
      <c r="AO24" s="99"/>
      <c r="AP24" s="99"/>
      <c r="AQ24" s="99"/>
      <c r="AR24" s="99"/>
      <c r="AS24" s="99"/>
      <c r="AT24" s="99"/>
      <c r="AU24" s="99"/>
      <c r="AV24" s="99"/>
      <c r="AW24" s="99"/>
      <c r="AX24" s="638"/>
    </row>
    <row r="25" spans="1:50" s="246" customFormat="1" ht="24.6" customHeight="1">
      <c r="A25" s="180">
        <v>8</v>
      </c>
      <c r="B25" s="595"/>
      <c r="C25" s="105" t="s">
        <v>73</v>
      </c>
      <c r="D25" s="105"/>
      <c r="E25" s="105" t="s">
        <v>652</v>
      </c>
      <c r="F25" s="105" t="s">
        <v>72</v>
      </c>
      <c r="G25" s="105" t="s">
        <v>653</v>
      </c>
      <c r="H25" s="99"/>
      <c r="I25" s="642">
        <v>8695</v>
      </c>
      <c r="J25" s="642"/>
      <c r="K25" s="642"/>
      <c r="L25" s="105" t="s">
        <v>64</v>
      </c>
      <c r="M25" s="100">
        <v>115</v>
      </c>
      <c r="N25" s="100">
        <v>75.599999999999994</v>
      </c>
      <c r="O25" s="100">
        <v>8695</v>
      </c>
      <c r="P25" s="100">
        <v>1</v>
      </c>
      <c r="Q25" s="642"/>
      <c r="R25" s="642">
        <v>1000</v>
      </c>
      <c r="S25" s="105" t="s">
        <v>61</v>
      </c>
      <c r="T25" s="105" t="s">
        <v>65</v>
      </c>
      <c r="U25" s="105">
        <v>2005</v>
      </c>
      <c r="V25" s="99"/>
      <c r="W25" s="99"/>
      <c r="X25" s="99"/>
      <c r="Y25" s="99"/>
      <c r="Z25" s="99"/>
      <c r="AA25" s="99"/>
      <c r="AB25" s="642"/>
      <c r="AC25" s="99"/>
      <c r="AD25" s="99"/>
      <c r="AE25" s="99"/>
      <c r="AF25" s="99"/>
      <c r="AG25" s="99"/>
      <c r="AH25" s="99"/>
      <c r="AI25" s="99"/>
      <c r="AJ25" s="99"/>
      <c r="AK25" s="99"/>
      <c r="AL25" s="99"/>
      <c r="AM25" s="99"/>
      <c r="AN25" s="99"/>
      <c r="AO25" s="99"/>
      <c r="AP25" s="99"/>
      <c r="AQ25" s="99"/>
      <c r="AR25" s="99"/>
      <c r="AS25" s="99"/>
      <c r="AT25" s="99"/>
      <c r="AU25" s="99"/>
      <c r="AV25" s="99"/>
      <c r="AW25" s="99"/>
      <c r="AX25" s="638"/>
    </row>
    <row r="26" spans="1:50" s="246" customFormat="1" ht="24.6" customHeight="1">
      <c r="A26" s="180"/>
      <c r="B26" s="595"/>
      <c r="C26" s="105" t="s">
        <v>73</v>
      </c>
      <c r="D26" s="105"/>
      <c r="E26" s="105" t="s">
        <v>654</v>
      </c>
      <c r="F26" s="105" t="s">
        <v>73</v>
      </c>
      <c r="G26" s="105" t="s">
        <v>73</v>
      </c>
      <c r="H26" s="99"/>
      <c r="I26" s="642">
        <v>6528</v>
      </c>
      <c r="J26" s="642"/>
      <c r="K26" s="642"/>
      <c r="L26" s="105" t="s">
        <v>64</v>
      </c>
      <c r="M26" s="100">
        <v>102</v>
      </c>
      <c r="N26" s="100">
        <v>64</v>
      </c>
      <c r="O26" s="100">
        <v>6528</v>
      </c>
      <c r="P26" s="100">
        <v>1</v>
      </c>
      <c r="Q26" s="642"/>
      <c r="R26" s="642"/>
      <c r="S26" s="105"/>
      <c r="T26" s="105"/>
      <c r="U26" s="105">
        <v>2005</v>
      </c>
      <c r="V26" s="99"/>
      <c r="W26" s="99"/>
      <c r="X26" s="99"/>
      <c r="Y26" s="99"/>
      <c r="Z26" s="99"/>
      <c r="AA26" s="99"/>
      <c r="AB26" s="642"/>
      <c r="AC26" s="99"/>
      <c r="AD26" s="99"/>
      <c r="AE26" s="99"/>
      <c r="AF26" s="99"/>
      <c r="AG26" s="99"/>
      <c r="AH26" s="99"/>
      <c r="AI26" s="99"/>
      <c r="AJ26" s="99"/>
      <c r="AK26" s="99"/>
      <c r="AL26" s="99"/>
      <c r="AM26" s="99"/>
      <c r="AN26" s="99"/>
      <c r="AO26" s="99"/>
      <c r="AP26" s="99"/>
      <c r="AQ26" s="99"/>
      <c r="AR26" s="99"/>
      <c r="AS26" s="99"/>
      <c r="AT26" s="99"/>
      <c r="AU26" s="99"/>
      <c r="AV26" s="99"/>
      <c r="AW26" s="99"/>
      <c r="AX26" s="638"/>
    </row>
    <row r="27" spans="1:50" s="246" customFormat="1" ht="24.6" customHeight="1">
      <c r="A27" s="180"/>
      <c r="B27" s="595"/>
      <c r="C27" s="105" t="s">
        <v>74</v>
      </c>
      <c r="D27" s="105" t="s">
        <v>2697</v>
      </c>
      <c r="E27" s="105" t="s">
        <v>2698</v>
      </c>
      <c r="F27" s="105" t="s">
        <v>74</v>
      </c>
      <c r="G27" s="105" t="s">
        <v>655</v>
      </c>
      <c r="H27" s="99">
        <v>2</v>
      </c>
      <c r="I27" s="100">
        <v>8436</v>
      </c>
      <c r="J27" s="100"/>
      <c r="K27" s="319"/>
      <c r="L27" s="320" t="s">
        <v>64</v>
      </c>
      <c r="M27" s="100">
        <v>78</v>
      </c>
      <c r="N27" s="100">
        <v>109</v>
      </c>
      <c r="O27" s="100">
        <v>8550</v>
      </c>
      <c r="P27" s="100">
        <v>1</v>
      </c>
      <c r="Q27" s="319"/>
      <c r="R27" s="319"/>
      <c r="S27" s="146" t="s">
        <v>63</v>
      </c>
      <c r="T27" s="146" t="s">
        <v>63</v>
      </c>
      <c r="U27" s="320">
        <v>2008</v>
      </c>
      <c r="V27" s="177"/>
      <c r="W27" s="177"/>
      <c r="X27" s="177"/>
      <c r="Y27" s="177"/>
      <c r="Z27" s="177"/>
      <c r="AA27" s="177"/>
      <c r="AB27" s="319">
        <v>21100</v>
      </c>
      <c r="AC27" s="320"/>
      <c r="AD27" s="320"/>
      <c r="AE27" s="177"/>
      <c r="AF27" s="177"/>
      <c r="AG27" s="177"/>
      <c r="AH27" s="177"/>
      <c r="AI27" s="177"/>
      <c r="AJ27" s="177"/>
      <c r="AK27" s="177"/>
      <c r="AL27" s="177"/>
      <c r="AM27" s="177"/>
      <c r="AN27" s="177"/>
      <c r="AO27" s="177"/>
      <c r="AP27" s="177"/>
      <c r="AQ27" s="177"/>
      <c r="AR27" s="177"/>
      <c r="AS27" s="177"/>
      <c r="AT27" s="177"/>
      <c r="AU27" s="177"/>
      <c r="AV27" s="177"/>
      <c r="AW27" s="177"/>
      <c r="AX27" s="641"/>
    </row>
    <row r="28" spans="1:50" s="246" customFormat="1" ht="23.65" customHeight="1">
      <c r="A28" s="180"/>
      <c r="B28" s="595"/>
      <c r="C28" s="105" t="s">
        <v>74</v>
      </c>
      <c r="D28" s="105" t="s">
        <v>2699</v>
      </c>
      <c r="E28" s="105" t="s">
        <v>2700</v>
      </c>
      <c r="F28" s="105" t="s">
        <v>74</v>
      </c>
      <c r="G28" s="105" t="s">
        <v>655</v>
      </c>
      <c r="H28" s="99">
        <v>3</v>
      </c>
      <c r="I28" s="100">
        <v>6630</v>
      </c>
      <c r="J28" s="100"/>
      <c r="K28" s="100"/>
      <c r="L28" s="320" t="s">
        <v>64</v>
      </c>
      <c r="M28" s="100">
        <v>65</v>
      </c>
      <c r="N28" s="100">
        <v>102</v>
      </c>
      <c r="O28" s="100">
        <v>6630</v>
      </c>
      <c r="P28" s="100">
        <v>1</v>
      </c>
      <c r="Q28" s="319">
        <v>500</v>
      </c>
      <c r="R28" s="319"/>
      <c r="S28" s="320" t="s">
        <v>2701</v>
      </c>
      <c r="T28" s="146" t="s">
        <v>63</v>
      </c>
      <c r="U28" s="320" t="s">
        <v>15413</v>
      </c>
      <c r="V28" s="177"/>
      <c r="W28" s="177"/>
      <c r="X28" s="177"/>
      <c r="Y28" s="177"/>
      <c r="Z28" s="177"/>
      <c r="AA28" s="177"/>
      <c r="AB28" s="319"/>
      <c r="AC28" s="320"/>
      <c r="AD28" s="320"/>
      <c r="AE28" s="177"/>
      <c r="AF28" s="177"/>
      <c r="AG28" s="177"/>
      <c r="AH28" s="177"/>
      <c r="AI28" s="177"/>
      <c r="AJ28" s="177"/>
      <c r="AK28" s="177"/>
      <c r="AL28" s="177"/>
      <c r="AM28" s="177"/>
      <c r="AN28" s="177"/>
      <c r="AO28" s="177"/>
      <c r="AP28" s="177"/>
      <c r="AQ28" s="177"/>
      <c r="AR28" s="177"/>
      <c r="AS28" s="177"/>
      <c r="AT28" s="177"/>
      <c r="AU28" s="177"/>
      <c r="AV28" s="177"/>
      <c r="AW28" s="177"/>
      <c r="AX28" s="641"/>
    </row>
    <row r="29" spans="1:50" s="246" customFormat="1" ht="23.65" customHeight="1">
      <c r="A29" s="180"/>
      <c r="B29" s="595"/>
      <c r="C29" s="105" t="s">
        <v>74</v>
      </c>
      <c r="D29" s="105" t="s">
        <v>656</v>
      </c>
      <c r="E29" s="105" t="s">
        <v>657</v>
      </c>
      <c r="F29" s="105" t="s">
        <v>74</v>
      </c>
      <c r="G29" s="105" t="s">
        <v>74</v>
      </c>
      <c r="H29" s="99">
        <v>2</v>
      </c>
      <c r="I29" s="100">
        <v>34646</v>
      </c>
      <c r="J29" s="100"/>
      <c r="K29" s="100"/>
      <c r="L29" s="105" t="s">
        <v>81</v>
      </c>
      <c r="M29" s="100">
        <v>56</v>
      </c>
      <c r="N29" s="100">
        <v>100</v>
      </c>
      <c r="O29" s="100">
        <v>5600</v>
      </c>
      <c r="P29" s="100">
        <v>1</v>
      </c>
      <c r="Q29" s="100"/>
      <c r="R29" s="100"/>
      <c r="S29" s="146" t="s">
        <v>63</v>
      </c>
      <c r="T29" s="146" t="s">
        <v>63</v>
      </c>
      <c r="U29" s="105">
        <v>1995</v>
      </c>
      <c r="V29" s="646"/>
      <c r="W29" s="646"/>
      <c r="X29" s="646"/>
      <c r="Y29" s="646"/>
      <c r="Z29" s="646"/>
      <c r="AA29" s="646"/>
      <c r="AB29" s="100"/>
      <c r="AC29" s="646"/>
      <c r="AD29" s="646"/>
      <c r="AE29" s="646"/>
      <c r="AF29" s="646"/>
      <c r="AG29" s="646"/>
      <c r="AH29" s="646"/>
      <c r="AI29" s="646"/>
      <c r="AJ29" s="646"/>
      <c r="AK29" s="646"/>
      <c r="AL29" s="646"/>
      <c r="AM29" s="646"/>
      <c r="AN29" s="646"/>
      <c r="AO29" s="646"/>
      <c r="AP29" s="646"/>
      <c r="AQ29" s="646"/>
      <c r="AR29" s="646"/>
      <c r="AS29" s="646"/>
      <c r="AT29" s="646"/>
      <c r="AU29" s="646"/>
      <c r="AV29" s="646"/>
      <c r="AW29" s="646"/>
      <c r="AX29" s="638"/>
    </row>
    <row r="30" spans="1:50" s="246" customFormat="1" ht="23.65" customHeight="1">
      <c r="A30" s="180"/>
      <c r="B30" s="595"/>
      <c r="C30" s="105" t="s">
        <v>74</v>
      </c>
      <c r="D30" s="105"/>
      <c r="E30" s="105" t="s">
        <v>2702</v>
      </c>
      <c r="F30" s="105" t="s">
        <v>72</v>
      </c>
      <c r="G30" s="105" t="s">
        <v>74</v>
      </c>
      <c r="H30" s="99"/>
      <c r="I30" s="100">
        <v>38000</v>
      </c>
      <c r="J30" s="100"/>
      <c r="K30" s="100"/>
      <c r="L30" s="105" t="s">
        <v>64</v>
      </c>
      <c r="M30" s="100">
        <v>68</v>
      </c>
      <c r="N30" s="100">
        <v>105</v>
      </c>
      <c r="O30" s="100">
        <v>8115</v>
      </c>
      <c r="P30" s="100">
        <v>1</v>
      </c>
      <c r="Q30" s="100">
        <v>500</v>
      </c>
      <c r="R30" s="100"/>
      <c r="S30" s="146"/>
      <c r="T30" s="146"/>
      <c r="U30" s="105">
        <v>2009</v>
      </c>
      <c r="V30" s="646"/>
      <c r="W30" s="646"/>
      <c r="X30" s="646"/>
      <c r="Y30" s="646"/>
      <c r="Z30" s="646"/>
      <c r="AA30" s="646"/>
      <c r="AB30" s="100"/>
      <c r="AC30" s="646"/>
      <c r="AD30" s="646"/>
      <c r="AE30" s="646"/>
      <c r="AF30" s="646"/>
      <c r="AG30" s="646"/>
      <c r="AH30" s="646"/>
      <c r="AI30" s="646"/>
      <c r="AJ30" s="646"/>
      <c r="AK30" s="646"/>
      <c r="AL30" s="646"/>
      <c r="AM30" s="646"/>
      <c r="AN30" s="646"/>
      <c r="AO30" s="646"/>
      <c r="AP30" s="646"/>
      <c r="AQ30" s="646"/>
      <c r="AR30" s="646"/>
      <c r="AS30" s="646"/>
      <c r="AT30" s="646"/>
      <c r="AU30" s="646"/>
      <c r="AV30" s="646"/>
      <c r="AW30" s="646"/>
      <c r="AX30" s="638"/>
    </row>
    <row r="31" spans="1:50" s="246" customFormat="1" ht="23.65" customHeight="1">
      <c r="A31" s="180"/>
      <c r="B31" s="595"/>
      <c r="C31" s="320" t="s">
        <v>658</v>
      </c>
      <c r="D31" s="320"/>
      <c r="E31" s="320" t="s">
        <v>659</v>
      </c>
      <c r="F31" s="320" t="s">
        <v>658</v>
      </c>
      <c r="G31" s="320" t="s">
        <v>660</v>
      </c>
      <c r="H31" s="177"/>
      <c r="I31" s="640">
        <v>9750</v>
      </c>
      <c r="J31" s="640"/>
      <c r="K31" s="640"/>
      <c r="L31" s="320" t="s">
        <v>64</v>
      </c>
      <c r="M31" s="319">
        <v>64</v>
      </c>
      <c r="N31" s="319">
        <v>100</v>
      </c>
      <c r="O31" s="319">
        <v>6930</v>
      </c>
      <c r="P31" s="319">
        <v>1</v>
      </c>
      <c r="Q31" s="640">
        <v>700</v>
      </c>
      <c r="R31" s="640">
        <v>700</v>
      </c>
      <c r="S31" s="320" t="s">
        <v>61</v>
      </c>
      <c r="T31" s="320" t="s">
        <v>65</v>
      </c>
      <c r="U31" s="320">
        <v>2006</v>
      </c>
      <c r="V31" s="177"/>
      <c r="W31" s="177"/>
      <c r="X31" s="177"/>
      <c r="Y31" s="177"/>
      <c r="Z31" s="177"/>
      <c r="AA31" s="177"/>
      <c r="AB31" s="642">
        <v>8181</v>
      </c>
      <c r="AC31" s="320"/>
      <c r="AD31" s="320"/>
      <c r="AE31" s="177"/>
      <c r="AF31" s="177"/>
      <c r="AG31" s="177"/>
      <c r="AH31" s="177"/>
      <c r="AI31" s="177"/>
      <c r="AJ31" s="99"/>
      <c r="AK31" s="99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638"/>
    </row>
    <row r="32" spans="1:50" s="246" customFormat="1" ht="23.65" customHeight="1">
      <c r="A32" s="180"/>
      <c r="B32" s="595"/>
      <c r="C32" s="320" t="s">
        <v>661</v>
      </c>
      <c r="D32" s="320"/>
      <c r="E32" s="320" t="s">
        <v>2703</v>
      </c>
      <c r="F32" s="320" t="s">
        <v>661</v>
      </c>
      <c r="G32" s="320" t="s">
        <v>2704</v>
      </c>
      <c r="H32" s="177"/>
      <c r="I32" s="640">
        <v>7560</v>
      </c>
      <c r="J32" s="640"/>
      <c r="K32" s="640"/>
      <c r="L32" s="320" t="s">
        <v>64</v>
      </c>
      <c r="M32" s="319">
        <v>60</v>
      </c>
      <c r="N32" s="319">
        <v>94</v>
      </c>
      <c r="O32" s="319">
        <v>5640</v>
      </c>
      <c r="P32" s="319">
        <v>1</v>
      </c>
      <c r="Q32" s="640">
        <v>126</v>
      </c>
      <c r="R32" s="640">
        <v>126</v>
      </c>
      <c r="S32" s="320" t="s">
        <v>6344</v>
      </c>
      <c r="T32" s="320" t="s">
        <v>6345</v>
      </c>
      <c r="U32" s="320">
        <v>2004</v>
      </c>
      <c r="V32" s="177"/>
      <c r="W32" s="177"/>
      <c r="X32" s="177"/>
      <c r="Y32" s="177"/>
      <c r="Z32" s="177"/>
      <c r="AA32" s="177"/>
      <c r="AB32" s="640">
        <v>845</v>
      </c>
      <c r="AC32" s="320"/>
      <c r="AD32" s="320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641"/>
    </row>
    <row r="33" spans="1:50" s="246" customFormat="1" ht="23.65" customHeight="1">
      <c r="A33" s="180"/>
      <c r="B33" s="595"/>
      <c r="C33" s="320" t="s">
        <v>661</v>
      </c>
      <c r="D33" s="320"/>
      <c r="E33" s="320" t="s">
        <v>2695</v>
      </c>
      <c r="F33" s="320" t="s">
        <v>661</v>
      </c>
      <c r="G33" s="320" t="s">
        <v>2696</v>
      </c>
      <c r="H33" s="177"/>
      <c r="I33" s="640">
        <v>1568</v>
      </c>
      <c r="J33" s="640"/>
      <c r="K33" s="640"/>
      <c r="L33" s="320" t="s">
        <v>64</v>
      </c>
      <c r="M33" s="319">
        <v>32</v>
      </c>
      <c r="N33" s="319">
        <v>49</v>
      </c>
      <c r="O33" s="319">
        <v>1568</v>
      </c>
      <c r="P33" s="319">
        <v>1</v>
      </c>
      <c r="Q33" s="640"/>
      <c r="R33" s="640"/>
      <c r="S33" s="320"/>
      <c r="T33" s="320"/>
      <c r="U33" s="320">
        <v>2013</v>
      </c>
      <c r="V33" s="177"/>
      <c r="W33" s="177"/>
      <c r="X33" s="177"/>
      <c r="Y33" s="177"/>
      <c r="Z33" s="177"/>
      <c r="AA33" s="177"/>
      <c r="AB33" s="640"/>
      <c r="AC33" s="320"/>
      <c r="AD33" s="320"/>
      <c r="AE33" s="177"/>
      <c r="AF33" s="177"/>
      <c r="AG33" s="177"/>
      <c r="AH33" s="177"/>
      <c r="AI33" s="177"/>
      <c r="AJ33" s="177"/>
      <c r="AK33" s="177"/>
      <c r="AL33" s="177"/>
      <c r="AM33" s="177"/>
      <c r="AN33" s="177"/>
      <c r="AO33" s="177"/>
      <c r="AP33" s="177"/>
      <c r="AQ33" s="177"/>
      <c r="AR33" s="177"/>
      <c r="AS33" s="177"/>
      <c r="AT33" s="177"/>
      <c r="AU33" s="177"/>
      <c r="AV33" s="177"/>
      <c r="AW33" s="177"/>
      <c r="AX33" s="641"/>
    </row>
    <row r="34" spans="1:50" s="246" customFormat="1" ht="23.65" customHeight="1">
      <c r="A34" s="180"/>
      <c r="B34" s="595"/>
      <c r="C34" s="105" t="s">
        <v>662</v>
      </c>
      <c r="D34" s="105"/>
      <c r="E34" s="105" t="s">
        <v>663</v>
      </c>
      <c r="F34" s="105" t="s">
        <v>72</v>
      </c>
      <c r="G34" s="105" t="s">
        <v>612</v>
      </c>
      <c r="H34" s="99"/>
      <c r="I34" s="642">
        <v>8400</v>
      </c>
      <c r="J34" s="642"/>
      <c r="K34" s="642"/>
      <c r="L34" s="105" t="s">
        <v>81</v>
      </c>
      <c r="M34" s="100">
        <v>60</v>
      </c>
      <c r="N34" s="100">
        <v>100</v>
      </c>
      <c r="O34" s="100">
        <v>6000</v>
      </c>
      <c r="P34" s="319">
        <v>1</v>
      </c>
      <c r="Q34" s="642">
        <v>0</v>
      </c>
      <c r="R34" s="642">
        <v>0</v>
      </c>
      <c r="S34" s="105">
        <v>0</v>
      </c>
      <c r="T34" s="105">
        <v>0</v>
      </c>
      <c r="U34" s="320">
        <v>1993</v>
      </c>
      <c r="V34" s="177"/>
      <c r="W34" s="177"/>
      <c r="X34" s="177"/>
      <c r="Y34" s="177"/>
      <c r="Z34" s="177"/>
      <c r="AA34" s="177"/>
      <c r="AB34" s="640">
        <v>132</v>
      </c>
      <c r="AC34" s="177"/>
      <c r="AD34" s="177"/>
      <c r="AE34" s="177"/>
      <c r="AF34" s="177"/>
      <c r="AG34" s="177"/>
      <c r="AH34" s="177"/>
      <c r="AI34" s="177"/>
      <c r="AJ34" s="177"/>
      <c r="AK34" s="177"/>
      <c r="AL34" s="177"/>
      <c r="AM34" s="177"/>
      <c r="AN34" s="177"/>
      <c r="AO34" s="177"/>
      <c r="AP34" s="177"/>
      <c r="AQ34" s="177"/>
      <c r="AR34" s="177"/>
      <c r="AS34" s="177"/>
      <c r="AT34" s="177"/>
      <c r="AU34" s="177"/>
      <c r="AV34" s="177"/>
      <c r="AW34" s="177"/>
      <c r="AX34" s="641"/>
    </row>
    <row r="35" spans="1:50" s="246" customFormat="1" ht="23.65" customHeight="1">
      <c r="A35" s="180">
        <v>9</v>
      </c>
      <c r="B35" s="595"/>
      <c r="C35" s="320" t="s">
        <v>662</v>
      </c>
      <c r="D35" s="320" t="s">
        <v>664</v>
      </c>
      <c r="E35" s="320" t="s">
        <v>665</v>
      </c>
      <c r="F35" s="320" t="s">
        <v>72</v>
      </c>
      <c r="G35" s="320" t="s">
        <v>6346</v>
      </c>
      <c r="H35" s="177" t="s">
        <v>628</v>
      </c>
      <c r="I35" s="640">
        <v>216712</v>
      </c>
      <c r="J35" s="640">
        <v>58551.73</v>
      </c>
      <c r="K35" s="640">
        <v>164813.95000000001</v>
      </c>
      <c r="L35" s="320" t="s">
        <v>96</v>
      </c>
      <c r="M35" s="319">
        <v>78</v>
      </c>
      <c r="N35" s="319">
        <v>117</v>
      </c>
      <c r="O35" s="319">
        <v>9126</v>
      </c>
      <c r="P35" s="319">
        <v>1</v>
      </c>
      <c r="Q35" s="640">
        <v>66704</v>
      </c>
      <c r="R35" s="640">
        <v>66704</v>
      </c>
      <c r="S35" s="320" t="s">
        <v>666</v>
      </c>
      <c r="T35" s="320" t="s">
        <v>667</v>
      </c>
      <c r="U35" s="320">
        <v>2001</v>
      </c>
      <c r="V35" s="177" t="s">
        <v>668</v>
      </c>
      <c r="W35" s="177"/>
      <c r="X35" s="177" t="s">
        <v>669</v>
      </c>
      <c r="Y35" s="177" t="s">
        <v>670</v>
      </c>
      <c r="Z35" s="177"/>
      <c r="AA35" s="177"/>
      <c r="AB35" s="640">
        <v>660</v>
      </c>
      <c r="AC35" s="320"/>
      <c r="AD35" s="320"/>
      <c r="AE35" s="177">
        <v>2</v>
      </c>
      <c r="AF35" s="177"/>
      <c r="AG35" s="177">
        <v>322</v>
      </c>
      <c r="AH35" s="177" t="s">
        <v>671</v>
      </c>
      <c r="AI35" s="177" t="s">
        <v>672</v>
      </c>
      <c r="AJ35" s="177"/>
      <c r="AK35" s="177"/>
      <c r="AL35" s="177"/>
      <c r="AM35" s="177"/>
      <c r="AN35" s="177"/>
      <c r="AO35" s="177"/>
      <c r="AP35" s="177"/>
      <c r="AQ35" s="177"/>
      <c r="AR35" s="177"/>
      <c r="AS35" s="177"/>
      <c r="AT35" s="177"/>
      <c r="AU35" s="177"/>
      <c r="AV35" s="177"/>
      <c r="AW35" s="177"/>
      <c r="AX35" s="641"/>
    </row>
    <row r="36" spans="1:50" s="246" customFormat="1" ht="23.65" customHeight="1">
      <c r="A36" s="180">
        <v>10</v>
      </c>
      <c r="B36" s="595"/>
      <c r="C36" s="320" t="s">
        <v>662</v>
      </c>
      <c r="D36" s="320" t="s">
        <v>664</v>
      </c>
      <c r="E36" s="320" t="s">
        <v>673</v>
      </c>
      <c r="F36" s="320" t="s">
        <v>72</v>
      </c>
      <c r="G36" s="320" t="s">
        <v>6346</v>
      </c>
      <c r="H36" s="177" t="s">
        <v>628</v>
      </c>
      <c r="I36" s="640"/>
      <c r="J36" s="640">
        <v>473.11</v>
      </c>
      <c r="K36" s="640">
        <v>1238.3599999999999</v>
      </c>
      <c r="L36" s="320" t="s">
        <v>96</v>
      </c>
      <c r="M36" s="319">
        <v>74</v>
      </c>
      <c r="N36" s="319">
        <v>111</v>
      </c>
      <c r="O36" s="319">
        <v>8214</v>
      </c>
      <c r="P36" s="319">
        <v>1</v>
      </c>
      <c r="Q36" s="640">
        <v>1000</v>
      </c>
      <c r="R36" s="640">
        <v>1000</v>
      </c>
      <c r="S36" s="320" t="s">
        <v>674</v>
      </c>
      <c r="T36" s="320" t="s">
        <v>675</v>
      </c>
      <c r="U36" s="320">
        <v>2001</v>
      </c>
      <c r="V36" s="177"/>
      <c r="W36" s="177"/>
      <c r="X36" s="177"/>
      <c r="Y36" s="177"/>
      <c r="Z36" s="177"/>
      <c r="AA36" s="177"/>
      <c r="AB36" s="640" t="s">
        <v>676</v>
      </c>
      <c r="AC36" s="320"/>
      <c r="AD36" s="320"/>
      <c r="AE36" s="177"/>
      <c r="AF36" s="177"/>
      <c r="AG36" s="177"/>
      <c r="AH36" s="177"/>
      <c r="AI36" s="177"/>
      <c r="AJ36" s="177"/>
      <c r="AK36" s="177"/>
      <c r="AL36" s="177"/>
      <c r="AM36" s="177"/>
      <c r="AN36" s="177"/>
      <c r="AO36" s="177"/>
      <c r="AP36" s="177"/>
      <c r="AQ36" s="177"/>
      <c r="AR36" s="177"/>
      <c r="AS36" s="177"/>
      <c r="AT36" s="177"/>
      <c r="AU36" s="177"/>
      <c r="AV36" s="177"/>
      <c r="AW36" s="177"/>
      <c r="AX36" s="645" t="s">
        <v>3054</v>
      </c>
    </row>
    <row r="37" spans="1:50" s="246" customFormat="1" ht="23.65" customHeight="1">
      <c r="A37" s="180">
        <v>11</v>
      </c>
      <c r="B37" s="595"/>
      <c r="C37" s="105" t="s">
        <v>662</v>
      </c>
      <c r="D37" s="105"/>
      <c r="E37" s="105" t="s">
        <v>677</v>
      </c>
      <c r="F37" s="105" t="s">
        <v>72</v>
      </c>
      <c r="G37" s="99" t="s">
        <v>662</v>
      </c>
      <c r="H37" s="99"/>
      <c r="I37" s="642">
        <v>8510</v>
      </c>
      <c r="J37" s="642"/>
      <c r="K37" s="642"/>
      <c r="L37" s="105" t="s">
        <v>64</v>
      </c>
      <c r="M37" s="100">
        <v>66</v>
      </c>
      <c r="N37" s="100">
        <v>102</v>
      </c>
      <c r="O37" s="100">
        <v>6732</v>
      </c>
      <c r="P37" s="100">
        <v>1</v>
      </c>
      <c r="Q37" s="642">
        <v>100</v>
      </c>
      <c r="R37" s="642"/>
      <c r="S37" s="105" t="s">
        <v>678</v>
      </c>
      <c r="T37" s="105"/>
      <c r="U37" s="105">
        <v>2005</v>
      </c>
      <c r="V37" s="99"/>
      <c r="W37" s="99"/>
      <c r="X37" s="99"/>
      <c r="Y37" s="99"/>
      <c r="Z37" s="99"/>
      <c r="AA37" s="99"/>
      <c r="AB37" s="642">
        <v>1186</v>
      </c>
      <c r="AC37" s="99"/>
      <c r="AD37" s="99"/>
      <c r="AE37" s="99"/>
      <c r="AF37" s="99"/>
      <c r="AG37" s="99"/>
      <c r="AH37" s="99"/>
      <c r="AI37" s="99"/>
      <c r="AJ37" s="99"/>
      <c r="AK37" s="99"/>
      <c r="AL37" s="99"/>
      <c r="AM37" s="99"/>
      <c r="AN37" s="99"/>
      <c r="AO37" s="99"/>
      <c r="AP37" s="99"/>
      <c r="AQ37" s="99"/>
      <c r="AR37" s="99"/>
      <c r="AS37" s="99"/>
      <c r="AT37" s="99"/>
      <c r="AU37" s="99"/>
      <c r="AV37" s="99"/>
      <c r="AW37" s="99"/>
      <c r="AX37" s="638"/>
    </row>
    <row r="38" spans="1:50" s="246" customFormat="1" ht="23.65" customHeight="1">
      <c r="A38" s="180">
        <v>12</v>
      </c>
      <c r="B38" s="595"/>
      <c r="C38" s="105" t="s">
        <v>604</v>
      </c>
      <c r="D38" s="105"/>
      <c r="E38" s="105" t="s">
        <v>679</v>
      </c>
      <c r="F38" s="105" t="s">
        <v>604</v>
      </c>
      <c r="G38" s="105" t="s">
        <v>680</v>
      </c>
      <c r="H38" s="99"/>
      <c r="I38" s="642">
        <v>38240</v>
      </c>
      <c r="J38" s="642"/>
      <c r="K38" s="642"/>
      <c r="L38" s="105" t="s">
        <v>64</v>
      </c>
      <c r="M38" s="100">
        <v>70</v>
      </c>
      <c r="N38" s="100">
        <v>108</v>
      </c>
      <c r="O38" s="100">
        <v>7560</v>
      </c>
      <c r="P38" s="100">
        <v>1</v>
      </c>
      <c r="Q38" s="642"/>
      <c r="R38" s="642"/>
      <c r="S38" s="105"/>
      <c r="T38" s="105"/>
      <c r="U38" s="105">
        <v>2013</v>
      </c>
      <c r="V38" s="99"/>
      <c r="W38" s="99"/>
      <c r="X38" s="99"/>
      <c r="Y38" s="99"/>
      <c r="Z38" s="99"/>
      <c r="AA38" s="99"/>
      <c r="AB38" s="642">
        <v>950</v>
      </c>
      <c r="AC38" s="320" t="s">
        <v>681</v>
      </c>
      <c r="AD38" s="320"/>
      <c r="AE38" s="177"/>
      <c r="AF38" s="177"/>
      <c r="AG38" s="177"/>
      <c r="AH38" s="177"/>
      <c r="AI38" s="177"/>
      <c r="AJ38" s="177"/>
      <c r="AK38" s="177"/>
      <c r="AL38" s="177"/>
      <c r="AM38" s="177"/>
      <c r="AN38" s="177"/>
      <c r="AO38" s="177"/>
      <c r="AP38" s="177"/>
      <c r="AQ38" s="177"/>
      <c r="AR38" s="177"/>
      <c r="AS38" s="177"/>
      <c r="AT38" s="177"/>
      <c r="AU38" s="177"/>
      <c r="AV38" s="177"/>
      <c r="AW38" s="177"/>
      <c r="AX38" s="641"/>
    </row>
    <row r="39" spans="1:50" s="246" customFormat="1" ht="23.65" customHeight="1">
      <c r="A39" s="180"/>
      <c r="B39" s="595"/>
      <c r="C39" s="105" t="s">
        <v>6347</v>
      </c>
      <c r="D39" s="105"/>
      <c r="E39" s="105" t="s">
        <v>6348</v>
      </c>
      <c r="F39" s="105" t="s">
        <v>6347</v>
      </c>
      <c r="G39" s="105" t="s">
        <v>6349</v>
      </c>
      <c r="H39" s="99"/>
      <c r="I39" s="642">
        <v>38240</v>
      </c>
      <c r="J39" s="642"/>
      <c r="K39" s="642"/>
      <c r="L39" s="105" t="s">
        <v>6343</v>
      </c>
      <c r="M39" s="100">
        <v>64</v>
      </c>
      <c r="N39" s="100">
        <v>100</v>
      </c>
      <c r="O39" s="100">
        <v>8839</v>
      </c>
      <c r="P39" s="100">
        <v>1</v>
      </c>
      <c r="Q39" s="642"/>
      <c r="R39" s="642"/>
      <c r="S39" s="105"/>
      <c r="T39" s="105"/>
      <c r="U39" s="105">
        <v>2016</v>
      </c>
      <c r="V39" s="99"/>
      <c r="W39" s="99"/>
      <c r="X39" s="99"/>
      <c r="Y39" s="99"/>
      <c r="Z39" s="99"/>
      <c r="AA39" s="99"/>
      <c r="AB39" s="642">
        <v>1100</v>
      </c>
      <c r="AC39" s="320"/>
      <c r="AD39" s="320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641"/>
    </row>
    <row r="40" spans="1:50" s="246" customFormat="1" ht="23.65" customHeight="1">
      <c r="A40" s="180">
        <v>13</v>
      </c>
      <c r="B40" s="595"/>
      <c r="C40" s="105" t="s">
        <v>604</v>
      </c>
      <c r="D40" s="105"/>
      <c r="E40" s="105" t="s">
        <v>682</v>
      </c>
      <c r="F40" s="105" t="s">
        <v>604</v>
      </c>
      <c r="G40" s="105" t="s">
        <v>604</v>
      </c>
      <c r="H40" s="99"/>
      <c r="I40" s="642">
        <v>35000</v>
      </c>
      <c r="J40" s="642"/>
      <c r="K40" s="642"/>
      <c r="L40" s="105" t="s">
        <v>81</v>
      </c>
      <c r="M40" s="100">
        <v>64</v>
      </c>
      <c r="N40" s="100">
        <v>100</v>
      </c>
      <c r="O40" s="100">
        <v>6400</v>
      </c>
      <c r="P40" s="100">
        <v>2</v>
      </c>
      <c r="Q40" s="642"/>
      <c r="R40" s="642"/>
      <c r="S40" s="105"/>
      <c r="T40" s="105"/>
      <c r="U40" s="105" t="s">
        <v>683</v>
      </c>
      <c r="V40" s="99"/>
      <c r="W40" s="99"/>
      <c r="X40" s="99"/>
      <c r="Y40" s="99"/>
      <c r="Z40" s="99"/>
      <c r="AA40" s="99"/>
      <c r="AB40" s="642"/>
      <c r="AC40" s="320"/>
      <c r="AD40" s="320"/>
      <c r="AE40" s="177"/>
      <c r="AF40" s="177"/>
      <c r="AG40" s="177"/>
      <c r="AH40" s="177"/>
      <c r="AI40" s="177"/>
      <c r="AJ40" s="177"/>
      <c r="AK40" s="177"/>
      <c r="AL40" s="177"/>
      <c r="AM40" s="177"/>
      <c r="AN40" s="177"/>
      <c r="AO40" s="177"/>
      <c r="AP40" s="177"/>
      <c r="AQ40" s="177"/>
      <c r="AR40" s="177"/>
      <c r="AS40" s="177"/>
      <c r="AT40" s="177"/>
      <c r="AU40" s="177"/>
      <c r="AV40" s="177"/>
      <c r="AW40" s="177"/>
      <c r="AX40" s="641"/>
    </row>
    <row r="41" spans="1:50" s="246" customFormat="1" ht="23.65" customHeight="1">
      <c r="A41" s="180">
        <v>14</v>
      </c>
      <c r="B41" s="595"/>
      <c r="C41" s="320" t="s">
        <v>75</v>
      </c>
      <c r="D41" s="320" t="s">
        <v>684</v>
      </c>
      <c r="E41" s="320" t="s">
        <v>685</v>
      </c>
      <c r="F41" s="320" t="s">
        <v>72</v>
      </c>
      <c r="G41" s="320" t="s">
        <v>75</v>
      </c>
      <c r="H41" s="177">
        <v>1</v>
      </c>
      <c r="I41" s="640">
        <v>10200</v>
      </c>
      <c r="J41" s="640"/>
      <c r="K41" s="640"/>
      <c r="L41" s="320" t="s">
        <v>64</v>
      </c>
      <c r="M41" s="319">
        <v>64</v>
      </c>
      <c r="N41" s="319">
        <v>100</v>
      </c>
      <c r="O41" s="319">
        <v>10200</v>
      </c>
      <c r="P41" s="319">
        <v>1</v>
      </c>
      <c r="Q41" s="640">
        <v>1000</v>
      </c>
      <c r="R41" s="640">
        <v>1000</v>
      </c>
      <c r="S41" s="320" t="s">
        <v>61</v>
      </c>
      <c r="T41" s="320" t="s">
        <v>65</v>
      </c>
      <c r="U41" s="320">
        <v>2006</v>
      </c>
      <c r="V41" s="177"/>
      <c r="W41" s="177"/>
      <c r="X41" s="177"/>
      <c r="Y41" s="177"/>
      <c r="Z41" s="177"/>
      <c r="AA41" s="177"/>
      <c r="AB41" s="640">
        <v>1288</v>
      </c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177"/>
      <c r="AW41" s="177"/>
      <c r="AX41" s="641"/>
    </row>
    <row r="42" spans="1:50" s="246" customFormat="1" ht="23.65" customHeight="1">
      <c r="A42" s="180">
        <v>15</v>
      </c>
      <c r="B42" s="595"/>
      <c r="C42" s="105" t="s">
        <v>75</v>
      </c>
      <c r="D42" s="105"/>
      <c r="E42" s="105" t="s">
        <v>686</v>
      </c>
      <c r="F42" s="105" t="s">
        <v>72</v>
      </c>
      <c r="G42" s="105" t="s">
        <v>612</v>
      </c>
      <c r="H42" s="99"/>
      <c r="I42" s="642">
        <v>6320</v>
      </c>
      <c r="J42" s="642"/>
      <c r="K42" s="642"/>
      <c r="L42" s="105" t="s">
        <v>81</v>
      </c>
      <c r="M42" s="100">
        <v>64</v>
      </c>
      <c r="N42" s="100">
        <v>99</v>
      </c>
      <c r="O42" s="100">
        <v>6320</v>
      </c>
      <c r="P42" s="100">
        <v>1</v>
      </c>
      <c r="Q42" s="642">
        <v>0</v>
      </c>
      <c r="R42" s="642">
        <v>0</v>
      </c>
      <c r="S42" s="105">
        <v>0</v>
      </c>
      <c r="T42" s="105">
        <v>0</v>
      </c>
      <c r="U42" s="105">
        <v>2002</v>
      </c>
      <c r="V42" s="643"/>
      <c r="W42" s="643"/>
      <c r="X42" s="644"/>
      <c r="Y42" s="177"/>
      <c r="Z42" s="177"/>
      <c r="AA42" s="177"/>
      <c r="AB42" s="640">
        <v>130</v>
      </c>
      <c r="AC42" s="177"/>
      <c r="AD42" s="177"/>
      <c r="AE42" s="177"/>
      <c r="AF42" s="177"/>
      <c r="AG42" s="177"/>
      <c r="AH42" s="177"/>
      <c r="AI42" s="177"/>
      <c r="AJ42" s="177"/>
      <c r="AK42" s="177"/>
      <c r="AL42" s="177"/>
      <c r="AM42" s="177"/>
      <c r="AN42" s="177"/>
      <c r="AO42" s="177"/>
      <c r="AP42" s="177"/>
      <c r="AQ42" s="177"/>
      <c r="AR42" s="177"/>
      <c r="AS42" s="177"/>
      <c r="AT42" s="177"/>
      <c r="AU42" s="177"/>
      <c r="AV42" s="177"/>
      <c r="AW42" s="177"/>
      <c r="AX42" s="641"/>
    </row>
    <row r="43" spans="1:50" s="246" customFormat="1" ht="23.65" customHeight="1">
      <c r="A43" s="180"/>
      <c r="B43" s="595"/>
      <c r="C43" s="105" t="s">
        <v>75</v>
      </c>
      <c r="D43" s="105"/>
      <c r="E43" s="105" t="s">
        <v>3120</v>
      </c>
      <c r="F43" s="105" t="s">
        <v>75</v>
      </c>
      <c r="G43" s="105" t="s">
        <v>1832</v>
      </c>
      <c r="H43" s="99"/>
      <c r="I43" s="642">
        <v>6208</v>
      </c>
      <c r="J43" s="642"/>
      <c r="K43" s="642"/>
      <c r="L43" s="105" t="s">
        <v>64</v>
      </c>
      <c r="M43" s="100">
        <v>64</v>
      </c>
      <c r="N43" s="100">
        <v>97</v>
      </c>
      <c r="O43" s="100">
        <v>6208</v>
      </c>
      <c r="P43" s="100">
        <v>1</v>
      </c>
      <c r="Q43" s="642"/>
      <c r="R43" s="642"/>
      <c r="S43" s="105"/>
      <c r="T43" s="105"/>
      <c r="U43" s="105">
        <v>2015</v>
      </c>
      <c r="V43" s="647"/>
      <c r="W43" s="647"/>
      <c r="X43" s="648"/>
      <c r="Y43" s="649"/>
      <c r="Z43" s="649"/>
      <c r="AA43" s="649"/>
      <c r="AB43" s="650"/>
      <c r="AC43" s="649"/>
      <c r="AD43" s="649"/>
      <c r="AE43" s="649"/>
      <c r="AF43" s="649"/>
      <c r="AG43" s="649"/>
      <c r="AH43" s="649"/>
      <c r="AI43" s="649"/>
      <c r="AJ43" s="649"/>
      <c r="AK43" s="649"/>
      <c r="AL43" s="649"/>
      <c r="AM43" s="649"/>
      <c r="AN43" s="649"/>
      <c r="AO43" s="649"/>
      <c r="AP43" s="649"/>
      <c r="AQ43" s="649"/>
      <c r="AR43" s="649"/>
      <c r="AS43" s="649"/>
      <c r="AT43" s="649"/>
      <c r="AU43" s="649"/>
      <c r="AV43" s="649"/>
      <c r="AW43" s="649"/>
      <c r="AX43" s="651"/>
    </row>
    <row r="44" spans="1:50" s="246" customFormat="1" ht="23.65" customHeight="1">
      <c r="A44" s="180"/>
      <c r="B44" s="595"/>
      <c r="C44" s="320" t="s">
        <v>6350</v>
      </c>
      <c r="D44" s="320"/>
      <c r="E44" s="320" t="s">
        <v>6351</v>
      </c>
      <c r="F44" s="320" t="s">
        <v>6350</v>
      </c>
      <c r="G44" s="320" t="s">
        <v>6350</v>
      </c>
      <c r="H44" s="177"/>
      <c r="I44" s="640">
        <v>9876</v>
      </c>
      <c r="J44" s="640">
        <v>9876</v>
      </c>
      <c r="K44" s="640">
        <v>9876</v>
      </c>
      <c r="L44" s="320" t="s">
        <v>6343</v>
      </c>
      <c r="M44" s="319" t="s">
        <v>6352</v>
      </c>
      <c r="N44" s="319" t="s">
        <v>6353</v>
      </c>
      <c r="O44" s="319" t="s">
        <v>6354</v>
      </c>
      <c r="P44" s="319">
        <v>3</v>
      </c>
      <c r="Q44" s="640"/>
      <c r="R44" s="640"/>
      <c r="S44" s="146"/>
      <c r="T44" s="146"/>
      <c r="U44" s="320">
        <v>2010</v>
      </c>
      <c r="V44" s="177"/>
      <c r="W44" s="177"/>
      <c r="X44" s="177"/>
      <c r="Y44" s="177"/>
      <c r="Z44" s="177"/>
      <c r="AA44" s="177"/>
      <c r="AB44" s="640"/>
      <c r="AC44" s="320"/>
      <c r="AD44" s="320"/>
      <c r="AE44" s="177"/>
      <c r="AF44" s="177"/>
      <c r="AG44" s="177"/>
      <c r="AH44" s="177"/>
      <c r="AI44" s="177"/>
      <c r="AJ44" s="177"/>
      <c r="AK44" s="177"/>
      <c r="AL44" s="177"/>
      <c r="AM44" s="177"/>
      <c r="AN44" s="177"/>
      <c r="AO44" s="177"/>
      <c r="AP44" s="177"/>
      <c r="AQ44" s="177"/>
      <c r="AR44" s="177"/>
      <c r="AS44" s="177"/>
      <c r="AT44" s="177"/>
      <c r="AU44" s="177"/>
      <c r="AV44" s="177"/>
      <c r="AW44" s="177"/>
      <c r="AX44" s="641"/>
    </row>
    <row r="45" spans="1:50" s="246" customFormat="1" ht="23.65" customHeight="1">
      <c r="A45" s="180"/>
      <c r="B45" s="595"/>
      <c r="C45" s="105" t="s">
        <v>1070</v>
      </c>
      <c r="D45" s="105"/>
      <c r="E45" s="105" t="s">
        <v>6355</v>
      </c>
      <c r="F45" s="105" t="s">
        <v>105</v>
      </c>
      <c r="G45" s="105" t="s">
        <v>6356</v>
      </c>
      <c r="H45" s="105"/>
      <c r="I45" s="642">
        <v>13030</v>
      </c>
      <c r="J45" s="642">
        <v>13030</v>
      </c>
      <c r="K45" s="642">
        <v>13030</v>
      </c>
      <c r="L45" s="105" t="s">
        <v>382</v>
      </c>
      <c r="M45" s="100">
        <v>68</v>
      </c>
      <c r="N45" s="100">
        <v>105</v>
      </c>
      <c r="O45" s="319">
        <v>8107</v>
      </c>
      <c r="P45" s="319">
        <v>1</v>
      </c>
      <c r="Q45" s="642"/>
      <c r="R45" s="642"/>
      <c r="S45" s="146"/>
      <c r="T45" s="146"/>
      <c r="U45" s="105">
        <v>2007</v>
      </c>
      <c r="V45" s="643"/>
      <c r="W45" s="643"/>
      <c r="X45" s="644"/>
      <c r="Y45" s="652"/>
      <c r="Z45" s="652"/>
      <c r="AA45" s="652"/>
      <c r="AB45" s="640">
        <v>1410</v>
      </c>
      <c r="AC45" s="320"/>
      <c r="AD45" s="320"/>
      <c r="AE45" s="320">
        <v>1</v>
      </c>
      <c r="AF45" s="652" t="s">
        <v>6357</v>
      </c>
      <c r="AG45" s="320">
        <v>4</v>
      </c>
      <c r="AH45" s="652"/>
      <c r="AI45" s="652" t="s">
        <v>6358</v>
      </c>
      <c r="AJ45" s="652"/>
      <c r="AK45" s="652"/>
      <c r="AL45" s="652"/>
      <c r="AM45" s="652"/>
      <c r="AN45" s="652"/>
      <c r="AO45" s="652"/>
      <c r="AP45" s="652"/>
      <c r="AQ45" s="652"/>
      <c r="AR45" s="652"/>
      <c r="AS45" s="652"/>
      <c r="AT45" s="652"/>
      <c r="AU45" s="652"/>
      <c r="AV45" s="652"/>
      <c r="AW45" s="652"/>
      <c r="AX45" s="653"/>
    </row>
    <row r="46" spans="1:50" s="246" customFormat="1" ht="23.65" customHeight="1">
      <c r="A46" s="180">
        <v>16</v>
      </c>
      <c r="B46" s="595"/>
      <c r="C46" s="320" t="s">
        <v>687</v>
      </c>
      <c r="D46" s="320" t="s">
        <v>688</v>
      </c>
      <c r="E46" s="320" t="s">
        <v>689</v>
      </c>
      <c r="F46" s="320" t="s">
        <v>687</v>
      </c>
      <c r="G46" s="320" t="s">
        <v>687</v>
      </c>
      <c r="H46" s="177" t="s">
        <v>421</v>
      </c>
      <c r="I46" s="319">
        <v>16000</v>
      </c>
      <c r="J46" s="319"/>
      <c r="K46" s="319"/>
      <c r="L46" s="320" t="s">
        <v>81</v>
      </c>
      <c r="M46" s="319">
        <v>70</v>
      </c>
      <c r="N46" s="319">
        <v>105</v>
      </c>
      <c r="O46" s="319">
        <v>7350</v>
      </c>
      <c r="P46" s="319">
        <v>1</v>
      </c>
      <c r="Q46" s="319"/>
      <c r="R46" s="319">
        <v>1000</v>
      </c>
      <c r="S46" s="320" t="s">
        <v>61</v>
      </c>
      <c r="T46" s="320" t="s">
        <v>65</v>
      </c>
      <c r="U46" s="320">
        <v>1989</v>
      </c>
      <c r="V46" s="177"/>
      <c r="W46" s="177"/>
      <c r="X46" s="177"/>
      <c r="Y46" s="177"/>
      <c r="Z46" s="177"/>
      <c r="AA46" s="177"/>
      <c r="AB46" s="319"/>
      <c r="AC46" s="654"/>
      <c r="AD46" s="654"/>
      <c r="AE46" s="654"/>
      <c r="AF46" s="654"/>
      <c r="AG46" s="654"/>
      <c r="AH46" s="654"/>
      <c r="AI46" s="654"/>
      <c r="AJ46" s="654"/>
      <c r="AK46" s="654"/>
      <c r="AL46" s="654"/>
      <c r="AM46" s="654"/>
      <c r="AN46" s="654"/>
      <c r="AO46" s="654"/>
      <c r="AP46" s="654"/>
      <c r="AQ46" s="654"/>
      <c r="AR46" s="654"/>
      <c r="AS46" s="654"/>
      <c r="AT46" s="654"/>
      <c r="AU46" s="654"/>
      <c r="AV46" s="654"/>
      <c r="AW46" s="654"/>
      <c r="AX46" s="641"/>
    </row>
    <row r="47" spans="1:50" s="246" customFormat="1" ht="23.65" customHeight="1">
      <c r="A47" s="180">
        <v>17</v>
      </c>
      <c r="B47" s="595"/>
      <c r="C47" s="320" t="s">
        <v>687</v>
      </c>
      <c r="D47" s="320"/>
      <c r="E47" s="320" t="s">
        <v>690</v>
      </c>
      <c r="F47" s="320" t="s">
        <v>687</v>
      </c>
      <c r="G47" s="320" t="s">
        <v>687</v>
      </c>
      <c r="H47" s="177"/>
      <c r="I47" s="319">
        <v>25000</v>
      </c>
      <c r="J47" s="319"/>
      <c r="K47" s="319"/>
      <c r="L47" s="320" t="s">
        <v>81</v>
      </c>
      <c r="M47" s="319">
        <v>48</v>
      </c>
      <c r="N47" s="319">
        <v>115</v>
      </c>
      <c r="O47" s="319">
        <v>5520</v>
      </c>
      <c r="P47" s="319">
        <v>1</v>
      </c>
      <c r="Q47" s="319"/>
      <c r="R47" s="319">
        <v>1500</v>
      </c>
      <c r="S47" s="320" t="s">
        <v>61</v>
      </c>
      <c r="T47" s="320" t="s">
        <v>65</v>
      </c>
      <c r="U47" s="320">
        <v>1989</v>
      </c>
      <c r="V47" s="177"/>
      <c r="W47" s="177"/>
      <c r="X47" s="177"/>
      <c r="Y47" s="177"/>
      <c r="Z47" s="177"/>
      <c r="AA47" s="177"/>
      <c r="AB47" s="319"/>
      <c r="AC47" s="654"/>
      <c r="AD47" s="654"/>
      <c r="AE47" s="654"/>
      <c r="AF47" s="654"/>
      <c r="AG47" s="654"/>
      <c r="AH47" s="654"/>
      <c r="AI47" s="654"/>
      <c r="AJ47" s="654"/>
      <c r="AK47" s="654"/>
      <c r="AL47" s="654"/>
      <c r="AM47" s="654"/>
      <c r="AN47" s="654"/>
      <c r="AO47" s="654"/>
      <c r="AP47" s="654"/>
      <c r="AQ47" s="654"/>
      <c r="AR47" s="654"/>
      <c r="AS47" s="654"/>
      <c r="AT47" s="654"/>
      <c r="AU47" s="654"/>
      <c r="AV47" s="654"/>
      <c r="AW47" s="654"/>
      <c r="AX47" s="641"/>
    </row>
    <row r="48" spans="1:50" s="246" customFormat="1" ht="23.65" customHeight="1">
      <c r="A48" s="180">
        <v>18</v>
      </c>
      <c r="B48" s="595"/>
      <c r="C48" s="320" t="s">
        <v>687</v>
      </c>
      <c r="D48" s="320" t="s">
        <v>691</v>
      </c>
      <c r="E48" s="320" t="s">
        <v>692</v>
      </c>
      <c r="F48" s="320" t="s">
        <v>687</v>
      </c>
      <c r="G48" s="320" t="s">
        <v>687</v>
      </c>
      <c r="H48" s="177" t="s">
        <v>693</v>
      </c>
      <c r="I48" s="319">
        <v>5000</v>
      </c>
      <c r="J48" s="319"/>
      <c r="K48" s="319"/>
      <c r="L48" s="320" t="s">
        <v>81</v>
      </c>
      <c r="M48" s="319">
        <v>50</v>
      </c>
      <c r="N48" s="319">
        <v>100</v>
      </c>
      <c r="O48" s="319">
        <v>5000</v>
      </c>
      <c r="P48" s="319">
        <v>1</v>
      </c>
      <c r="Q48" s="319"/>
      <c r="R48" s="319"/>
      <c r="S48" s="320"/>
      <c r="T48" s="320"/>
      <c r="U48" s="320">
        <v>1989</v>
      </c>
      <c r="V48" s="177"/>
      <c r="W48" s="177"/>
      <c r="X48" s="177"/>
      <c r="Y48" s="177"/>
      <c r="Z48" s="177"/>
      <c r="AA48" s="177"/>
      <c r="AB48" s="319"/>
      <c r="AC48" s="654"/>
      <c r="AD48" s="654"/>
      <c r="AE48" s="654"/>
      <c r="AF48" s="654"/>
      <c r="AG48" s="654"/>
      <c r="AH48" s="654"/>
      <c r="AI48" s="654"/>
      <c r="AJ48" s="654"/>
      <c r="AK48" s="654"/>
      <c r="AL48" s="654"/>
      <c r="AM48" s="654"/>
      <c r="AN48" s="654"/>
      <c r="AO48" s="654"/>
      <c r="AP48" s="654"/>
      <c r="AQ48" s="654"/>
      <c r="AR48" s="654"/>
      <c r="AS48" s="654"/>
      <c r="AT48" s="654"/>
      <c r="AU48" s="654"/>
      <c r="AV48" s="654"/>
      <c r="AW48" s="654"/>
      <c r="AX48" s="641"/>
    </row>
    <row r="49" spans="1:50" s="246" customFormat="1" ht="23.65" customHeight="1">
      <c r="A49" s="180">
        <v>19</v>
      </c>
      <c r="B49" s="581"/>
      <c r="C49" s="320" t="s">
        <v>687</v>
      </c>
      <c r="D49" s="320" t="s">
        <v>691</v>
      </c>
      <c r="E49" s="320" t="s">
        <v>694</v>
      </c>
      <c r="F49" s="320" t="s">
        <v>687</v>
      </c>
      <c r="G49" s="320" t="s">
        <v>687</v>
      </c>
      <c r="H49" s="177" t="s">
        <v>693</v>
      </c>
      <c r="I49" s="319">
        <v>7350</v>
      </c>
      <c r="J49" s="319"/>
      <c r="K49" s="319"/>
      <c r="L49" s="320" t="s">
        <v>81</v>
      </c>
      <c r="M49" s="319">
        <v>70</v>
      </c>
      <c r="N49" s="319">
        <v>105</v>
      </c>
      <c r="O49" s="319">
        <v>7350</v>
      </c>
      <c r="P49" s="319">
        <v>1</v>
      </c>
      <c r="Q49" s="319"/>
      <c r="R49" s="319">
        <v>1000</v>
      </c>
      <c r="S49" s="320" t="s">
        <v>61</v>
      </c>
      <c r="T49" s="320" t="s">
        <v>65</v>
      </c>
      <c r="U49" s="320">
        <v>2004</v>
      </c>
      <c r="V49" s="177"/>
      <c r="W49" s="177"/>
      <c r="X49" s="177"/>
      <c r="Y49" s="177"/>
      <c r="Z49" s="177"/>
      <c r="AA49" s="177"/>
      <c r="AB49" s="319"/>
      <c r="AC49" s="654"/>
      <c r="AD49" s="654"/>
      <c r="AE49" s="654"/>
      <c r="AF49" s="654"/>
      <c r="AG49" s="654"/>
      <c r="AH49" s="654"/>
      <c r="AI49" s="654"/>
      <c r="AJ49" s="654"/>
      <c r="AK49" s="654"/>
      <c r="AL49" s="654"/>
      <c r="AM49" s="654"/>
      <c r="AN49" s="654"/>
      <c r="AO49" s="654"/>
      <c r="AP49" s="654"/>
      <c r="AQ49" s="654"/>
      <c r="AR49" s="654"/>
      <c r="AS49" s="654"/>
      <c r="AT49" s="654"/>
      <c r="AU49" s="654"/>
      <c r="AV49" s="654"/>
      <c r="AW49" s="654"/>
      <c r="AX49" s="641"/>
    </row>
    <row r="50" spans="1:50" s="246" customFormat="1" ht="23.65" customHeight="1">
      <c r="A50" s="180">
        <v>20</v>
      </c>
      <c r="B50" s="595"/>
      <c r="C50" s="320" t="s">
        <v>695</v>
      </c>
      <c r="D50" s="320"/>
      <c r="E50" s="320" t="s">
        <v>696</v>
      </c>
      <c r="F50" s="320" t="s">
        <v>695</v>
      </c>
      <c r="G50" s="320" t="s">
        <v>697</v>
      </c>
      <c r="H50" s="177"/>
      <c r="I50" s="319">
        <v>5098</v>
      </c>
      <c r="J50" s="319"/>
      <c r="K50" s="319"/>
      <c r="L50" s="320" t="s">
        <v>64</v>
      </c>
      <c r="M50" s="319">
        <v>56</v>
      </c>
      <c r="N50" s="319">
        <v>91</v>
      </c>
      <c r="O50" s="319">
        <v>5098</v>
      </c>
      <c r="P50" s="319">
        <v>1</v>
      </c>
      <c r="Q50" s="319"/>
      <c r="R50" s="319"/>
      <c r="S50" s="320"/>
      <c r="T50" s="320"/>
      <c r="U50" s="320">
        <v>2007</v>
      </c>
      <c r="V50" s="177"/>
      <c r="W50" s="177"/>
      <c r="X50" s="177"/>
      <c r="Y50" s="177"/>
      <c r="Z50" s="177"/>
      <c r="AA50" s="177"/>
      <c r="AB50" s="319">
        <v>1030</v>
      </c>
      <c r="AC50" s="320"/>
      <c r="AD50" s="320"/>
      <c r="AE50" s="177"/>
      <c r="AF50" s="177"/>
      <c r="AG50" s="177"/>
      <c r="AH50" s="177"/>
      <c r="AI50" s="177"/>
      <c r="AJ50" s="177"/>
      <c r="AK50" s="177"/>
      <c r="AL50" s="177"/>
      <c r="AM50" s="177"/>
      <c r="AN50" s="177"/>
      <c r="AO50" s="177"/>
      <c r="AP50" s="177"/>
      <c r="AQ50" s="177"/>
      <c r="AR50" s="177"/>
      <c r="AS50" s="177"/>
      <c r="AT50" s="177"/>
      <c r="AU50" s="177"/>
      <c r="AV50" s="177"/>
      <c r="AW50" s="177"/>
      <c r="AX50" s="641"/>
    </row>
    <row r="51" spans="1:50" s="246" customFormat="1" ht="23.65" customHeight="1">
      <c r="A51" s="180"/>
      <c r="B51" s="595"/>
      <c r="C51" s="105" t="s">
        <v>698</v>
      </c>
      <c r="D51" s="105"/>
      <c r="E51" s="105" t="s">
        <v>699</v>
      </c>
      <c r="F51" s="105" t="s">
        <v>72</v>
      </c>
      <c r="G51" s="105" t="s">
        <v>612</v>
      </c>
      <c r="H51" s="99"/>
      <c r="I51" s="642">
        <v>8740</v>
      </c>
      <c r="J51" s="642"/>
      <c r="K51" s="642"/>
      <c r="L51" s="105" t="s">
        <v>81</v>
      </c>
      <c r="M51" s="100">
        <v>83</v>
      </c>
      <c r="N51" s="100">
        <v>105</v>
      </c>
      <c r="O51" s="100">
        <v>8740</v>
      </c>
      <c r="P51" s="319">
        <v>1</v>
      </c>
      <c r="Q51" s="642"/>
      <c r="R51" s="642"/>
      <c r="S51" s="146" t="s">
        <v>63</v>
      </c>
      <c r="T51" s="146" t="s">
        <v>63</v>
      </c>
      <c r="U51" s="105">
        <v>1988</v>
      </c>
      <c r="V51" s="643"/>
      <c r="W51" s="643"/>
      <c r="X51" s="644"/>
      <c r="Y51" s="177"/>
      <c r="Z51" s="177"/>
      <c r="AA51" s="177"/>
      <c r="AB51" s="640">
        <v>110</v>
      </c>
      <c r="AC51" s="654"/>
      <c r="AD51" s="654"/>
      <c r="AE51" s="654"/>
      <c r="AF51" s="654"/>
      <c r="AG51" s="654"/>
      <c r="AH51" s="654"/>
      <c r="AI51" s="654"/>
      <c r="AJ51" s="654"/>
      <c r="AK51" s="654"/>
      <c r="AL51" s="654"/>
      <c r="AM51" s="654"/>
      <c r="AN51" s="654"/>
      <c r="AO51" s="654"/>
      <c r="AP51" s="654"/>
      <c r="AQ51" s="654"/>
      <c r="AR51" s="654"/>
      <c r="AS51" s="654"/>
      <c r="AT51" s="654"/>
      <c r="AU51" s="654"/>
      <c r="AV51" s="654"/>
      <c r="AW51" s="654"/>
      <c r="AX51" s="641"/>
    </row>
    <row r="52" spans="1:50" s="246" customFormat="1" ht="23.65" customHeight="1">
      <c r="A52" s="180"/>
      <c r="B52" s="595"/>
      <c r="C52" s="320" t="s">
        <v>698</v>
      </c>
      <c r="D52" s="320" t="s">
        <v>700</v>
      </c>
      <c r="E52" s="320" t="s">
        <v>701</v>
      </c>
      <c r="F52" s="320" t="s">
        <v>698</v>
      </c>
      <c r="G52" s="320" t="s">
        <v>698</v>
      </c>
      <c r="H52" s="654" t="s">
        <v>702</v>
      </c>
      <c r="I52" s="640">
        <v>7800</v>
      </c>
      <c r="J52" s="640"/>
      <c r="K52" s="640"/>
      <c r="L52" s="320" t="s">
        <v>81</v>
      </c>
      <c r="M52" s="319">
        <v>65</v>
      </c>
      <c r="N52" s="319">
        <v>106</v>
      </c>
      <c r="O52" s="319">
        <v>6890</v>
      </c>
      <c r="P52" s="319">
        <v>1</v>
      </c>
      <c r="Q52" s="640"/>
      <c r="R52" s="640"/>
      <c r="S52" s="146" t="s">
        <v>63</v>
      </c>
      <c r="T52" s="146" t="s">
        <v>63</v>
      </c>
      <c r="U52" s="320">
        <v>1996</v>
      </c>
      <c r="V52" s="655">
        <v>80</v>
      </c>
      <c r="W52" s="655"/>
      <c r="X52" s="655"/>
      <c r="Y52" s="655"/>
      <c r="Z52" s="655"/>
      <c r="AA52" s="655"/>
      <c r="AB52" s="640">
        <v>80</v>
      </c>
      <c r="AC52" s="654"/>
      <c r="AD52" s="654"/>
      <c r="AE52" s="654"/>
      <c r="AF52" s="654"/>
      <c r="AG52" s="654"/>
      <c r="AH52" s="654"/>
      <c r="AI52" s="654"/>
      <c r="AJ52" s="654"/>
      <c r="AK52" s="654"/>
      <c r="AL52" s="654"/>
      <c r="AM52" s="654"/>
      <c r="AN52" s="654"/>
      <c r="AO52" s="654"/>
      <c r="AP52" s="654"/>
      <c r="AQ52" s="654"/>
      <c r="AR52" s="654"/>
      <c r="AS52" s="654"/>
      <c r="AT52" s="654"/>
      <c r="AU52" s="654"/>
      <c r="AV52" s="654"/>
      <c r="AW52" s="654"/>
      <c r="AX52" s="641"/>
    </row>
    <row r="53" spans="1:50" s="246" customFormat="1" ht="23.65" customHeight="1">
      <c r="A53" s="180">
        <v>21</v>
      </c>
      <c r="B53" s="595"/>
      <c r="C53" s="320" t="s">
        <v>698</v>
      </c>
      <c r="D53" s="320" t="s">
        <v>700</v>
      </c>
      <c r="E53" s="320" t="s">
        <v>703</v>
      </c>
      <c r="F53" s="320" t="s">
        <v>698</v>
      </c>
      <c r="G53" s="320" t="s">
        <v>698</v>
      </c>
      <c r="H53" s="654" t="s">
        <v>702</v>
      </c>
      <c r="I53" s="640">
        <v>8700</v>
      </c>
      <c r="J53" s="640"/>
      <c r="K53" s="640"/>
      <c r="L53" s="320" t="s">
        <v>81</v>
      </c>
      <c r="M53" s="319">
        <v>70</v>
      </c>
      <c r="N53" s="319">
        <v>109</v>
      </c>
      <c r="O53" s="319">
        <v>7630</v>
      </c>
      <c r="P53" s="319">
        <v>1</v>
      </c>
      <c r="Q53" s="640"/>
      <c r="R53" s="640"/>
      <c r="S53" s="146" t="s">
        <v>63</v>
      </c>
      <c r="T53" s="146" t="s">
        <v>63</v>
      </c>
      <c r="U53" s="320" t="s">
        <v>704</v>
      </c>
      <c r="V53" s="655">
        <v>83</v>
      </c>
      <c r="W53" s="655"/>
      <c r="X53" s="655"/>
      <c r="Y53" s="655"/>
      <c r="Z53" s="655"/>
      <c r="AA53" s="655"/>
      <c r="AB53" s="640">
        <v>83</v>
      </c>
      <c r="AC53" s="99"/>
      <c r="AD53" s="99"/>
      <c r="AE53" s="99"/>
      <c r="AF53" s="99"/>
      <c r="AG53" s="99"/>
      <c r="AH53" s="99"/>
      <c r="AI53" s="99"/>
      <c r="AJ53" s="99"/>
      <c r="AK53" s="99"/>
      <c r="AL53" s="99"/>
      <c r="AM53" s="99"/>
      <c r="AN53" s="99"/>
      <c r="AO53" s="99"/>
      <c r="AP53" s="99"/>
      <c r="AQ53" s="99"/>
      <c r="AR53" s="99"/>
      <c r="AS53" s="99"/>
      <c r="AT53" s="99"/>
      <c r="AU53" s="99"/>
      <c r="AV53" s="99"/>
      <c r="AW53" s="99"/>
      <c r="AX53" s="638"/>
    </row>
    <row r="54" spans="1:50" s="246" customFormat="1" ht="23.65" customHeight="1">
      <c r="A54" s="180">
        <v>21</v>
      </c>
      <c r="B54" s="595"/>
      <c r="C54" s="320" t="s">
        <v>698</v>
      </c>
      <c r="D54" s="320" t="s">
        <v>705</v>
      </c>
      <c r="E54" s="320" t="s">
        <v>706</v>
      </c>
      <c r="F54" s="320" t="s">
        <v>698</v>
      </c>
      <c r="G54" s="320" t="s">
        <v>698</v>
      </c>
      <c r="H54" s="654" t="s">
        <v>702</v>
      </c>
      <c r="I54" s="640">
        <v>7500</v>
      </c>
      <c r="J54" s="640"/>
      <c r="K54" s="640"/>
      <c r="L54" s="320" t="s">
        <v>81</v>
      </c>
      <c r="M54" s="319">
        <v>65</v>
      </c>
      <c r="N54" s="319">
        <v>106</v>
      </c>
      <c r="O54" s="319">
        <v>6890</v>
      </c>
      <c r="P54" s="319">
        <v>1</v>
      </c>
      <c r="Q54" s="640"/>
      <c r="R54" s="640"/>
      <c r="S54" s="146" t="s">
        <v>63</v>
      </c>
      <c r="T54" s="146" t="s">
        <v>63</v>
      </c>
      <c r="U54" s="320" t="s">
        <v>707</v>
      </c>
      <c r="V54" s="655"/>
      <c r="W54" s="655"/>
      <c r="X54" s="655"/>
      <c r="Y54" s="655">
        <v>100</v>
      </c>
      <c r="Z54" s="655"/>
      <c r="AA54" s="655"/>
      <c r="AB54" s="640">
        <v>100</v>
      </c>
      <c r="AC54" s="99"/>
      <c r="AD54" s="99"/>
      <c r="AE54" s="99"/>
      <c r="AF54" s="99"/>
      <c r="AG54" s="99"/>
      <c r="AH54" s="99"/>
      <c r="AI54" s="99"/>
      <c r="AJ54" s="99"/>
      <c r="AK54" s="99"/>
      <c r="AL54" s="99"/>
      <c r="AM54" s="99"/>
      <c r="AN54" s="99"/>
      <c r="AO54" s="99"/>
      <c r="AP54" s="99"/>
      <c r="AQ54" s="99"/>
      <c r="AR54" s="99"/>
      <c r="AS54" s="99"/>
      <c r="AT54" s="99"/>
      <c r="AU54" s="99"/>
      <c r="AV54" s="99"/>
      <c r="AW54" s="99"/>
      <c r="AX54" s="638"/>
    </row>
    <row r="55" spans="1:50" s="246" customFormat="1" ht="23.65" customHeight="1">
      <c r="A55" s="180">
        <v>21</v>
      </c>
      <c r="B55" s="595"/>
      <c r="C55" s="320" t="s">
        <v>698</v>
      </c>
      <c r="D55" s="320" t="s">
        <v>708</v>
      </c>
      <c r="E55" s="320" t="s">
        <v>709</v>
      </c>
      <c r="F55" s="320" t="s">
        <v>698</v>
      </c>
      <c r="G55" s="320" t="s">
        <v>698</v>
      </c>
      <c r="H55" s="654" t="s">
        <v>702</v>
      </c>
      <c r="I55" s="640">
        <v>8200</v>
      </c>
      <c r="J55" s="640"/>
      <c r="K55" s="640"/>
      <c r="L55" s="320" t="s">
        <v>81</v>
      </c>
      <c r="M55" s="319">
        <v>65</v>
      </c>
      <c r="N55" s="319">
        <v>106</v>
      </c>
      <c r="O55" s="319">
        <v>6890</v>
      </c>
      <c r="P55" s="319">
        <v>1</v>
      </c>
      <c r="Q55" s="640"/>
      <c r="R55" s="640"/>
      <c r="S55" s="146" t="s">
        <v>63</v>
      </c>
      <c r="T55" s="146" t="s">
        <v>63</v>
      </c>
      <c r="U55" s="320">
        <v>1996</v>
      </c>
      <c r="V55" s="655">
        <v>110</v>
      </c>
      <c r="W55" s="655"/>
      <c r="X55" s="655"/>
      <c r="Y55" s="655"/>
      <c r="Z55" s="655"/>
      <c r="AA55" s="655"/>
      <c r="AB55" s="640">
        <v>110</v>
      </c>
      <c r="AC55" s="99"/>
      <c r="AD55" s="99"/>
      <c r="AE55" s="99"/>
      <c r="AF55" s="99"/>
      <c r="AG55" s="99"/>
      <c r="AH55" s="99"/>
      <c r="AI55" s="99"/>
      <c r="AJ55" s="99"/>
      <c r="AK55" s="99"/>
      <c r="AL55" s="99"/>
      <c r="AM55" s="99"/>
      <c r="AN55" s="99"/>
      <c r="AO55" s="99"/>
      <c r="AP55" s="99"/>
      <c r="AQ55" s="99"/>
      <c r="AR55" s="99"/>
      <c r="AS55" s="99"/>
      <c r="AT55" s="99"/>
      <c r="AU55" s="99"/>
      <c r="AV55" s="99"/>
      <c r="AW55" s="99"/>
      <c r="AX55" s="638"/>
    </row>
    <row r="56" spans="1:50" s="246" customFormat="1" ht="24.95" customHeight="1">
      <c r="A56" s="180">
        <v>22</v>
      </c>
      <c r="B56" s="595"/>
      <c r="C56" s="105" t="s">
        <v>698</v>
      </c>
      <c r="D56" s="105"/>
      <c r="E56" s="105" t="s">
        <v>710</v>
      </c>
      <c r="F56" s="105" t="s">
        <v>698</v>
      </c>
      <c r="G56" s="105" t="s">
        <v>698</v>
      </c>
      <c r="H56" s="99"/>
      <c r="I56" s="642">
        <v>7350</v>
      </c>
      <c r="J56" s="642"/>
      <c r="K56" s="642"/>
      <c r="L56" s="105" t="s">
        <v>81</v>
      </c>
      <c r="M56" s="100">
        <v>64</v>
      </c>
      <c r="N56" s="100">
        <v>99</v>
      </c>
      <c r="O56" s="100">
        <v>6336</v>
      </c>
      <c r="P56" s="100">
        <v>1</v>
      </c>
      <c r="Q56" s="642"/>
      <c r="R56" s="642"/>
      <c r="S56" s="105"/>
      <c r="T56" s="105"/>
      <c r="U56" s="105">
        <v>2006</v>
      </c>
      <c r="V56" s="99"/>
      <c r="W56" s="99"/>
      <c r="X56" s="99"/>
      <c r="Y56" s="99"/>
      <c r="Z56" s="99"/>
      <c r="AA56" s="99"/>
      <c r="AB56" s="642">
        <v>95493</v>
      </c>
      <c r="AC56" s="177"/>
      <c r="AD56" s="177"/>
      <c r="AE56" s="177"/>
      <c r="AF56" s="177"/>
      <c r="AG56" s="177"/>
      <c r="AH56" s="177"/>
      <c r="AI56" s="177"/>
      <c r="AJ56" s="177"/>
      <c r="AK56" s="177"/>
      <c r="AL56" s="177"/>
      <c r="AM56" s="177"/>
      <c r="AN56" s="177"/>
      <c r="AO56" s="177"/>
      <c r="AP56" s="177"/>
      <c r="AQ56" s="177"/>
      <c r="AR56" s="177"/>
      <c r="AS56" s="177"/>
      <c r="AT56" s="177"/>
      <c r="AU56" s="177"/>
      <c r="AV56" s="177"/>
      <c r="AW56" s="177"/>
      <c r="AX56" s="641"/>
    </row>
    <row r="57" spans="1:50" s="246" customFormat="1" ht="24.95" customHeight="1">
      <c r="A57" s="247">
        <v>23</v>
      </c>
      <c r="B57" s="595"/>
      <c r="C57" s="105" t="s">
        <v>698</v>
      </c>
      <c r="D57" s="105"/>
      <c r="E57" s="105" t="s">
        <v>711</v>
      </c>
      <c r="F57" s="105" t="s">
        <v>698</v>
      </c>
      <c r="G57" s="105" t="s">
        <v>698</v>
      </c>
      <c r="H57" s="99"/>
      <c r="I57" s="642">
        <v>7350</v>
      </c>
      <c r="J57" s="642"/>
      <c r="K57" s="642"/>
      <c r="L57" s="105" t="s">
        <v>81</v>
      </c>
      <c r="M57" s="100">
        <v>64</v>
      </c>
      <c r="N57" s="100">
        <v>99</v>
      </c>
      <c r="O57" s="100">
        <v>6336</v>
      </c>
      <c r="P57" s="100">
        <v>1</v>
      </c>
      <c r="Q57" s="642"/>
      <c r="R57" s="642"/>
      <c r="S57" s="105"/>
      <c r="T57" s="105"/>
      <c r="U57" s="105">
        <v>2006</v>
      </c>
      <c r="V57" s="99"/>
      <c r="W57" s="99"/>
      <c r="X57" s="99"/>
      <c r="Y57" s="99"/>
      <c r="Z57" s="99"/>
      <c r="AA57" s="99"/>
      <c r="AB57" s="642">
        <v>95493</v>
      </c>
      <c r="AC57" s="177"/>
      <c r="AD57" s="177"/>
      <c r="AE57" s="177"/>
      <c r="AF57" s="177"/>
      <c r="AG57" s="177"/>
      <c r="AH57" s="177"/>
      <c r="AI57" s="177"/>
      <c r="AJ57" s="177"/>
      <c r="AK57" s="177"/>
      <c r="AL57" s="177"/>
      <c r="AM57" s="177"/>
      <c r="AN57" s="177"/>
      <c r="AO57" s="177"/>
      <c r="AP57" s="177"/>
      <c r="AQ57" s="177"/>
      <c r="AR57" s="177"/>
      <c r="AS57" s="177"/>
      <c r="AT57" s="177"/>
      <c r="AU57" s="177"/>
      <c r="AV57" s="177"/>
      <c r="AW57" s="177"/>
      <c r="AX57" s="641"/>
    </row>
    <row r="58" spans="1:50" s="246" customFormat="1" ht="24.95" customHeight="1">
      <c r="A58" s="180">
        <v>24</v>
      </c>
      <c r="B58" s="595"/>
      <c r="C58" s="320" t="s">
        <v>698</v>
      </c>
      <c r="D58" s="320" t="s">
        <v>712</v>
      </c>
      <c r="E58" s="320" t="s">
        <v>713</v>
      </c>
      <c r="F58" s="320" t="s">
        <v>698</v>
      </c>
      <c r="G58" s="320" t="s">
        <v>698</v>
      </c>
      <c r="H58" s="654" t="s">
        <v>702</v>
      </c>
      <c r="I58" s="640">
        <v>6000</v>
      </c>
      <c r="J58" s="640"/>
      <c r="K58" s="640"/>
      <c r="L58" s="320" t="s">
        <v>64</v>
      </c>
      <c r="M58" s="319">
        <v>53</v>
      </c>
      <c r="N58" s="319">
        <v>78</v>
      </c>
      <c r="O58" s="319">
        <v>4134</v>
      </c>
      <c r="P58" s="319">
        <v>1</v>
      </c>
      <c r="Q58" s="640"/>
      <c r="R58" s="640"/>
      <c r="S58" s="146" t="s">
        <v>63</v>
      </c>
      <c r="T58" s="146" t="s">
        <v>63</v>
      </c>
      <c r="U58" s="320">
        <v>1996</v>
      </c>
      <c r="V58" s="655">
        <v>70</v>
      </c>
      <c r="W58" s="655"/>
      <c r="X58" s="655"/>
      <c r="Y58" s="655"/>
      <c r="Z58" s="655"/>
      <c r="AA58" s="655"/>
      <c r="AB58" s="640">
        <v>1262</v>
      </c>
      <c r="AC58" s="320"/>
      <c r="AD58" s="320"/>
      <c r="AE58" s="177"/>
      <c r="AF58" s="177"/>
      <c r="AG58" s="177"/>
      <c r="AH58" s="177"/>
      <c r="AI58" s="177"/>
      <c r="AJ58" s="177"/>
      <c r="AK58" s="177" t="s">
        <v>292</v>
      </c>
      <c r="AL58" s="177" t="s">
        <v>714</v>
      </c>
      <c r="AM58" s="177" t="s">
        <v>715</v>
      </c>
      <c r="AN58" s="177"/>
      <c r="AO58" s="177" t="s">
        <v>716</v>
      </c>
      <c r="AP58" s="177" t="s">
        <v>599</v>
      </c>
      <c r="AQ58" s="177" t="s">
        <v>603</v>
      </c>
      <c r="AR58" s="177" t="s">
        <v>717</v>
      </c>
      <c r="AS58" s="177"/>
      <c r="AT58" s="177" t="s">
        <v>716</v>
      </c>
      <c r="AU58" s="177" t="s">
        <v>600</v>
      </c>
      <c r="AV58" s="177" t="s">
        <v>603</v>
      </c>
      <c r="AW58" s="177" t="s">
        <v>718</v>
      </c>
      <c r="AX58" s="645"/>
    </row>
    <row r="59" spans="1:50" s="246" customFormat="1" ht="24.95" customHeight="1">
      <c r="A59" s="180">
        <v>25</v>
      </c>
      <c r="B59" s="595"/>
      <c r="C59" s="105" t="s">
        <v>121</v>
      </c>
      <c r="D59" s="105"/>
      <c r="E59" s="105" t="s">
        <v>719</v>
      </c>
      <c r="F59" s="105" t="s">
        <v>72</v>
      </c>
      <c r="G59" s="105" t="s">
        <v>15414</v>
      </c>
      <c r="H59" s="99"/>
      <c r="I59" s="642">
        <v>7140</v>
      </c>
      <c r="J59" s="642"/>
      <c r="K59" s="642">
        <v>7140</v>
      </c>
      <c r="L59" s="105" t="s">
        <v>64</v>
      </c>
      <c r="M59" s="100">
        <v>68</v>
      </c>
      <c r="N59" s="100">
        <v>105</v>
      </c>
      <c r="O59" s="100">
        <v>7140</v>
      </c>
      <c r="P59" s="100">
        <v>1</v>
      </c>
      <c r="Q59" s="642"/>
      <c r="R59" s="642"/>
      <c r="S59" s="105"/>
      <c r="T59" s="105"/>
      <c r="U59" s="105">
        <v>2006</v>
      </c>
      <c r="V59" s="99"/>
      <c r="W59" s="99"/>
      <c r="X59" s="99"/>
      <c r="Y59" s="99"/>
      <c r="Z59" s="99"/>
      <c r="AA59" s="99"/>
      <c r="AB59" s="642">
        <v>300</v>
      </c>
      <c r="AC59" s="177"/>
      <c r="AD59" s="177"/>
      <c r="AE59" s="177"/>
      <c r="AF59" s="177"/>
      <c r="AG59" s="177"/>
      <c r="AH59" s="177"/>
      <c r="AI59" s="177"/>
      <c r="AJ59" s="177"/>
      <c r="AK59" s="177"/>
      <c r="AL59" s="177"/>
      <c r="AM59" s="177"/>
      <c r="AN59" s="177"/>
      <c r="AO59" s="177"/>
      <c r="AP59" s="177"/>
      <c r="AQ59" s="177"/>
      <c r="AR59" s="177"/>
      <c r="AS59" s="177"/>
      <c r="AT59" s="177"/>
      <c r="AU59" s="177"/>
      <c r="AV59" s="177"/>
      <c r="AW59" s="177"/>
      <c r="AX59" s="641"/>
    </row>
    <row r="60" spans="1:50" s="246" customFormat="1" ht="24.95" customHeight="1">
      <c r="A60" s="180">
        <v>26</v>
      </c>
      <c r="B60" s="595"/>
      <c r="C60" s="320" t="s">
        <v>720</v>
      </c>
      <c r="D60" s="320" t="s">
        <v>721</v>
      </c>
      <c r="E60" s="320" t="s">
        <v>722</v>
      </c>
      <c r="F60" s="320" t="s">
        <v>720</v>
      </c>
      <c r="G60" s="320" t="s">
        <v>720</v>
      </c>
      <c r="H60" s="177" t="s">
        <v>93</v>
      </c>
      <c r="I60" s="319">
        <v>11670</v>
      </c>
      <c r="J60" s="319"/>
      <c r="K60" s="319">
        <v>11670</v>
      </c>
      <c r="L60" s="320" t="s">
        <v>64</v>
      </c>
      <c r="M60" s="319">
        <v>55</v>
      </c>
      <c r="N60" s="319">
        <v>93</v>
      </c>
      <c r="O60" s="319">
        <v>5115</v>
      </c>
      <c r="P60" s="319">
        <v>1</v>
      </c>
      <c r="Q60" s="319"/>
      <c r="R60" s="319"/>
      <c r="S60" s="320"/>
      <c r="T60" s="320"/>
      <c r="U60" s="320">
        <v>2004</v>
      </c>
      <c r="V60" s="177" t="s">
        <v>723</v>
      </c>
      <c r="W60" s="177"/>
      <c r="X60" s="177"/>
      <c r="Y60" s="177"/>
      <c r="Z60" s="177"/>
      <c r="AA60" s="177"/>
      <c r="AB60" s="319">
        <v>1300</v>
      </c>
      <c r="AC60" s="177"/>
      <c r="AD60" s="177"/>
      <c r="AE60" s="177"/>
      <c r="AF60" s="177"/>
      <c r="AG60" s="177"/>
      <c r="AH60" s="177"/>
      <c r="AI60" s="177"/>
      <c r="AJ60" s="177"/>
      <c r="AK60" s="177"/>
      <c r="AL60" s="177"/>
      <c r="AM60" s="177"/>
      <c r="AN60" s="177"/>
      <c r="AO60" s="177"/>
      <c r="AP60" s="177"/>
      <c r="AQ60" s="177"/>
      <c r="AR60" s="177"/>
      <c r="AS60" s="177"/>
      <c r="AT60" s="177"/>
      <c r="AU60" s="177"/>
      <c r="AV60" s="177"/>
      <c r="AW60" s="177"/>
      <c r="AX60" s="645"/>
    </row>
    <row r="61" spans="1:50" s="246" customFormat="1" ht="24.95" customHeight="1">
      <c r="A61" s="180"/>
      <c r="B61" s="595"/>
      <c r="C61" s="320" t="s">
        <v>720</v>
      </c>
      <c r="D61" s="320"/>
      <c r="E61" s="320" t="s">
        <v>3121</v>
      </c>
      <c r="F61" s="320" t="s">
        <v>720</v>
      </c>
      <c r="G61" s="320" t="s">
        <v>3122</v>
      </c>
      <c r="H61" s="177"/>
      <c r="I61" s="319">
        <v>5580</v>
      </c>
      <c r="J61" s="319"/>
      <c r="K61" s="319"/>
      <c r="L61" s="320" t="s">
        <v>64</v>
      </c>
      <c r="M61" s="319">
        <v>42</v>
      </c>
      <c r="N61" s="319">
        <v>70</v>
      </c>
      <c r="O61" s="319">
        <v>2940</v>
      </c>
      <c r="P61" s="319">
        <v>1</v>
      </c>
      <c r="Q61" s="319"/>
      <c r="R61" s="319"/>
      <c r="S61" s="320"/>
      <c r="T61" s="320"/>
      <c r="U61" s="320">
        <v>2000</v>
      </c>
      <c r="V61" s="177"/>
      <c r="W61" s="177"/>
      <c r="X61" s="177"/>
      <c r="Y61" s="177"/>
      <c r="Z61" s="177"/>
      <c r="AA61" s="177"/>
      <c r="AB61" s="319">
        <v>1104</v>
      </c>
      <c r="AC61" s="177"/>
      <c r="AD61" s="177"/>
      <c r="AE61" s="177"/>
      <c r="AF61" s="177"/>
      <c r="AG61" s="177"/>
      <c r="AH61" s="177"/>
      <c r="AI61" s="177"/>
      <c r="AJ61" s="177"/>
      <c r="AK61" s="177"/>
      <c r="AL61" s="177"/>
      <c r="AM61" s="177"/>
      <c r="AN61" s="177"/>
      <c r="AO61" s="177"/>
      <c r="AP61" s="177"/>
      <c r="AQ61" s="177"/>
      <c r="AR61" s="177"/>
      <c r="AS61" s="177"/>
      <c r="AT61" s="177"/>
      <c r="AU61" s="177"/>
      <c r="AV61" s="177"/>
      <c r="AW61" s="177"/>
      <c r="AX61" s="641"/>
    </row>
    <row r="62" spans="1:50" s="246" customFormat="1" ht="24.95" customHeight="1">
      <c r="A62" s="180">
        <v>28</v>
      </c>
      <c r="B62" s="595"/>
      <c r="C62" s="105" t="s">
        <v>724</v>
      </c>
      <c r="D62" s="105"/>
      <c r="E62" s="105" t="s">
        <v>725</v>
      </c>
      <c r="F62" s="105" t="s">
        <v>724</v>
      </c>
      <c r="G62" s="105" t="s">
        <v>724</v>
      </c>
      <c r="H62" s="99"/>
      <c r="I62" s="642">
        <v>32523</v>
      </c>
      <c r="J62" s="642"/>
      <c r="K62" s="642"/>
      <c r="L62" s="105" t="s">
        <v>64</v>
      </c>
      <c r="M62" s="100">
        <v>61</v>
      </c>
      <c r="N62" s="100">
        <v>96</v>
      </c>
      <c r="O62" s="100">
        <v>5856</v>
      </c>
      <c r="P62" s="319">
        <v>1</v>
      </c>
      <c r="Q62" s="642"/>
      <c r="R62" s="642"/>
      <c r="S62" s="146"/>
      <c r="T62" s="146"/>
      <c r="U62" s="105">
        <v>2005</v>
      </c>
      <c r="V62" s="643"/>
      <c r="W62" s="643"/>
      <c r="X62" s="644"/>
      <c r="Y62" s="177"/>
      <c r="Z62" s="177"/>
      <c r="AA62" s="177"/>
      <c r="AB62" s="640">
        <v>900</v>
      </c>
      <c r="AC62" s="320"/>
      <c r="AD62" s="320"/>
      <c r="AE62" s="177"/>
      <c r="AF62" s="177"/>
      <c r="AG62" s="177"/>
      <c r="AH62" s="177"/>
      <c r="AI62" s="177"/>
      <c r="AJ62" s="177"/>
      <c r="AK62" s="177" t="s">
        <v>292</v>
      </c>
      <c r="AL62" s="177">
        <v>1</v>
      </c>
      <c r="AM62" s="177">
        <v>703</v>
      </c>
      <c r="AN62" s="177" t="s">
        <v>602</v>
      </c>
      <c r="AO62" s="177" t="s">
        <v>2</v>
      </c>
      <c r="AP62" s="177"/>
      <c r="AQ62" s="177"/>
      <c r="AR62" s="177"/>
      <c r="AS62" s="177"/>
      <c r="AT62" s="177"/>
      <c r="AU62" s="177"/>
      <c r="AV62" s="177"/>
      <c r="AW62" s="177"/>
      <c r="AX62" s="641"/>
    </row>
    <row r="63" spans="1:50" s="246" customFormat="1" ht="24.95" customHeight="1">
      <c r="A63" s="180">
        <v>29</v>
      </c>
      <c r="B63" s="595"/>
      <c r="C63" s="105" t="s">
        <v>724</v>
      </c>
      <c r="D63" s="105"/>
      <c r="E63" s="105" t="s">
        <v>726</v>
      </c>
      <c r="F63" s="105" t="s">
        <v>724</v>
      </c>
      <c r="G63" s="105" t="s">
        <v>724</v>
      </c>
      <c r="H63" s="99"/>
      <c r="I63" s="100">
        <v>30353</v>
      </c>
      <c r="J63" s="100"/>
      <c r="K63" s="100"/>
      <c r="L63" s="105" t="s">
        <v>64</v>
      </c>
      <c r="M63" s="100">
        <v>45</v>
      </c>
      <c r="N63" s="100">
        <v>73</v>
      </c>
      <c r="O63" s="100">
        <v>3285</v>
      </c>
      <c r="P63" s="319">
        <v>1</v>
      </c>
      <c r="Q63" s="100"/>
      <c r="R63" s="100"/>
      <c r="S63" s="146"/>
      <c r="T63" s="146"/>
      <c r="U63" s="105">
        <v>2007</v>
      </c>
      <c r="V63" s="643"/>
      <c r="W63" s="643"/>
      <c r="X63" s="644"/>
      <c r="Y63" s="177"/>
      <c r="Z63" s="177"/>
      <c r="AA63" s="177"/>
      <c r="AB63" s="319">
        <v>985</v>
      </c>
      <c r="AC63" s="320"/>
      <c r="AD63" s="320"/>
      <c r="AE63" s="177"/>
      <c r="AF63" s="177"/>
      <c r="AG63" s="177"/>
      <c r="AH63" s="177"/>
      <c r="AI63" s="177"/>
      <c r="AJ63" s="177"/>
      <c r="AK63" s="177"/>
      <c r="AL63" s="177"/>
      <c r="AM63" s="177"/>
      <c r="AN63" s="177"/>
      <c r="AO63" s="177"/>
      <c r="AP63" s="177"/>
      <c r="AQ63" s="177"/>
      <c r="AR63" s="177"/>
      <c r="AS63" s="177"/>
      <c r="AT63" s="177"/>
      <c r="AU63" s="177"/>
      <c r="AV63" s="177"/>
      <c r="AW63" s="177"/>
      <c r="AX63" s="641"/>
    </row>
    <row r="64" spans="1:50" s="246" customFormat="1" ht="24.95" customHeight="1">
      <c r="A64" s="180">
        <v>30</v>
      </c>
      <c r="B64" s="595"/>
      <c r="C64" s="105" t="s">
        <v>724</v>
      </c>
      <c r="D64" s="105"/>
      <c r="E64" s="105" t="s">
        <v>727</v>
      </c>
      <c r="F64" s="105" t="s">
        <v>724</v>
      </c>
      <c r="G64" s="105" t="s">
        <v>724</v>
      </c>
      <c r="H64" s="99"/>
      <c r="I64" s="100">
        <v>56000</v>
      </c>
      <c r="J64" s="100"/>
      <c r="K64" s="100"/>
      <c r="L64" s="105" t="s">
        <v>83</v>
      </c>
      <c r="M64" s="100">
        <v>55</v>
      </c>
      <c r="N64" s="100">
        <v>100</v>
      </c>
      <c r="O64" s="100">
        <v>5500</v>
      </c>
      <c r="P64" s="319">
        <v>1</v>
      </c>
      <c r="Q64" s="100"/>
      <c r="R64" s="100"/>
      <c r="S64" s="146"/>
      <c r="T64" s="146"/>
      <c r="U64" s="105">
        <v>2005</v>
      </c>
      <c r="V64" s="643"/>
      <c r="W64" s="643"/>
      <c r="X64" s="644"/>
      <c r="Y64" s="177"/>
      <c r="Z64" s="177"/>
      <c r="AA64" s="177"/>
      <c r="AB64" s="319">
        <v>8527</v>
      </c>
      <c r="AC64" s="177"/>
      <c r="AD64" s="177"/>
      <c r="AE64" s="177"/>
      <c r="AF64" s="177"/>
      <c r="AG64" s="177"/>
      <c r="AH64" s="177"/>
      <c r="AI64" s="177"/>
      <c r="AJ64" s="177"/>
      <c r="AK64" s="177"/>
      <c r="AL64" s="177"/>
      <c r="AM64" s="177"/>
      <c r="AN64" s="177"/>
      <c r="AO64" s="177"/>
      <c r="AP64" s="177"/>
      <c r="AQ64" s="177"/>
      <c r="AR64" s="177"/>
      <c r="AS64" s="177"/>
      <c r="AT64" s="177"/>
      <c r="AU64" s="177"/>
      <c r="AV64" s="177"/>
      <c r="AW64" s="177"/>
      <c r="AX64" s="641"/>
    </row>
    <row r="65" spans="1:50" s="246" customFormat="1" ht="24.95" customHeight="1">
      <c r="A65" s="180">
        <v>31</v>
      </c>
      <c r="B65" s="595"/>
      <c r="C65" s="105" t="s">
        <v>724</v>
      </c>
      <c r="D65" s="105" t="s">
        <v>728</v>
      </c>
      <c r="E65" s="105" t="s">
        <v>728</v>
      </c>
      <c r="F65" s="105" t="s">
        <v>72</v>
      </c>
      <c r="G65" s="105" t="s">
        <v>612</v>
      </c>
      <c r="H65" s="99" t="s">
        <v>81</v>
      </c>
      <c r="I65" s="100">
        <v>7140</v>
      </c>
      <c r="J65" s="100"/>
      <c r="K65" s="100"/>
      <c r="L65" s="105" t="s">
        <v>81</v>
      </c>
      <c r="M65" s="100">
        <v>68</v>
      </c>
      <c r="N65" s="100">
        <v>105</v>
      </c>
      <c r="O65" s="100">
        <v>7140</v>
      </c>
      <c r="P65" s="319">
        <v>1</v>
      </c>
      <c r="Q65" s="100"/>
      <c r="R65" s="100"/>
      <c r="S65" s="146"/>
      <c r="T65" s="146"/>
      <c r="U65" s="105">
        <v>2005</v>
      </c>
      <c r="V65" s="643"/>
      <c r="W65" s="643"/>
      <c r="X65" s="644"/>
      <c r="Y65" s="177"/>
      <c r="Z65" s="177"/>
      <c r="AA65" s="177"/>
      <c r="AB65" s="319"/>
      <c r="AC65" s="177"/>
      <c r="AD65" s="177"/>
      <c r="AE65" s="177"/>
      <c r="AF65" s="177"/>
      <c r="AG65" s="177"/>
      <c r="AH65" s="177"/>
      <c r="AI65" s="177"/>
      <c r="AJ65" s="177"/>
      <c r="AK65" s="177"/>
      <c r="AL65" s="177"/>
      <c r="AM65" s="177"/>
      <c r="AN65" s="177"/>
      <c r="AO65" s="177"/>
      <c r="AP65" s="177"/>
      <c r="AQ65" s="177"/>
      <c r="AR65" s="177"/>
      <c r="AS65" s="177"/>
      <c r="AT65" s="177"/>
      <c r="AU65" s="177"/>
      <c r="AV65" s="177"/>
      <c r="AW65" s="177"/>
      <c r="AX65" s="641"/>
    </row>
    <row r="66" spans="1:50" s="246" customFormat="1" ht="24.95" customHeight="1">
      <c r="A66" s="180"/>
      <c r="B66" s="595"/>
      <c r="C66" s="105" t="s">
        <v>724</v>
      </c>
      <c r="D66" s="105" t="s">
        <v>729</v>
      </c>
      <c r="E66" s="105" t="s">
        <v>729</v>
      </c>
      <c r="F66" s="105" t="s">
        <v>72</v>
      </c>
      <c r="G66" s="105" t="s">
        <v>612</v>
      </c>
      <c r="H66" s="99" t="s">
        <v>81</v>
      </c>
      <c r="I66" s="100">
        <v>3960</v>
      </c>
      <c r="J66" s="100"/>
      <c r="K66" s="100"/>
      <c r="L66" s="105" t="s">
        <v>81</v>
      </c>
      <c r="M66" s="100">
        <v>45</v>
      </c>
      <c r="N66" s="100">
        <v>87.5</v>
      </c>
      <c r="O66" s="100">
        <v>3960</v>
      </c>
      <c r="P66" s="319">
        <v>1</v>
      </c>
      <c r="Q66" s="100"/>
      <c r="R66" s="100"/>
      <c r="S66" s="146"/>
      <c r="T66" s="146"/>
      <c r="U66" s="105">
        <v>2009</v>
      </c>
      <c r="V66" s="643"/>
      <c r="W66" s="643"/>
      <c r="X66" s="644"/>
      <c r="Y66" s="177"/>
      <c r="Z66" s="177"/>
      <c r="AA66" s="177"/>
      <c r="AB66" s="319"/>
      <c r="AC66" s="177"/>
      <c r="AD66" s="177"/>
      <c r="AE66" s="177"/>
      <c r="AF66" s="177"/>
      <c r="AG66" s="177"/>
      <c r="AH66" s="177"/>
      <c r="AI66" s="177"/>
      <c r="AJ66" s="177"/>
      <c r="AK66" s="177"/>
      <c r="AL66" s="177"/>
      <c r="AM66" s="177"/>
      <c r="AN66" s="177"/>
      <c r="AO66" s="177"/>
      <c r="AP66" s="177"/>
      <c r="AQ66" s="177"/>
      <c r="AR66" s="177"/>
      <c r="AS66" s="177"/>
      <c r="AT66" s="177"/>
      <c r="AU66" s="177"/>
      <c r="AV66" s="177"/>
      <c r="AW66" s="177"/>
      <c r="AX66" s="641"/>
    </row>
    <row r="67" spans="1:50" s="246" customFormat="1" ht="24.95" customHeight="1">
      <c r="A67" s="180"/>
      <c r="B67" s="595"/>
      <c r="C67" s="105" t="s">
        <v>730</v>
      </c>
      <c r="D67" s="105"/>
      <c r="E67" s="105" t="s">
        <v>2705</v>
      </c>
      <c r="F67" s="105" t="s">
        <v>72</v>
      </c>
      <c r="G67" s="105" t="s">
        <v>730</v>
      </c>
      <c r="H67" s="99"/>
      <c r="I67" s="642">
        <v>7776</v>
      </c>
      <c r="J67" s="642"/>
      <c r="K67" s="642"/>
      <c r="L67" s="105" t="s">
        <v>64</v>
      </c>
      <c r="M67" s="100">
        <v>70</v>
      </c>
      <c r="N67" s="100">
        <v>110</v>
      </c>
      <c r="O67" s="319">
        <v>7700</v>
      </c>
      <c r="P67" s="319">
        <v>1</v>
      </c>
      <c r="Q67" s="642">
        <v>300</v>
      </c>
      <c r="R67" s="642">
        <v>300</v>
      </c>
      <c r="S67" s="320" t="s">
        <v>142</v>
      </c>
      <c r="T67" s="320" t="s">
        <v>58</v>
      </c>
      <c r="U67" s="105">
        <v>2008</v>
      </c>
      <c r="V67" s="643"/>
      <c r="W67" s="643"/>
      <c r="X67" s="644"/>
      <c r="Y67" s="177"/>
      <c r="Z67" s="177"/>
      <c r="AA67" s="177"/>
      <c r="AB67" s="640">
        <v>1500</v>
      </c>
      <c r="AC67" s="177"/>
      <c r="AD67" s="177"/>
      <c r="AE67" s="177"/>
      <c r="AF67" s="177"/>
      <c r="AG67" s="177"/>
      <c r="AH67" s="177"/>
      <c r="AI67" s="177"/>
      <c r="AJ67" s="177"/>
      <c r="AK67" s="177"/>
      <c r="AL67" s="177"/>
      <c r="AM67" s="177"/>
      <c r="AN67" s="177"/>
      <c r="AO67" s="177"/>
      <c r="AP67" s="177"/>
      <c r="AQ67" s="177"/>
      <c r="AR67" s="177"/>
      <c r="AS67" s="177"/>
      <c r="AT67" s="177"/>
      <c r="AU67" s="177"/>
      <c r="AV67" s="177"/>
      <c r="AW67" s="177"/>
      <c r="AX67" s="641"/>
    </row>
    <row r="68" spans="1:50" s="246" customFormat="1" ht="24.95" customHeight="1">
      <c r="A68" s="180">
        <v>33</v>
      </c>
      <c r="B68" s="595"/>
      <c r="C68" s="105" t="s">
        <v>2</v>
      </c>
      <c r="D68" s="105"/>
      <c r="E68" s="105" t="s">
        <v>731</v>
      </c>
      <c r="F68" s="105" t="s">
        <v>72</v>
      </c>
      <c r="G68" s="105" t="s">
        <v>612</v>
      </c>
      <c r="H68" s="99"/>
      <c r="I68" s="642">
        <v>5280</v>
      </c>
      <c r="J68" s="642"/>
      <c r="K68" s="642"/>
      <c r="L68" s="105" t="s">
        <v>81</v>
      </c>
      <c r="M68" s="100">
        <v>66</v>
      </c>
      <c r="N68" s="100">
        <v>80</v>
      </c>
      <c r="O68" s="319">
        <v>5280</v>
      </c>
      <c r="P68" s="319">
        <v>1</v>
      </c>
      <c r="Q68" s="642"/>
      <c r="R68" s="642"/>
      <c r="S68" s="146" t="s">
        <v>63</v>
      </c>
      <c r="T68" s="146" t="s">
        <v>63</v>
      </c>
      <c r="U68" s="105">
        <v>1986</v>
      </c>
      <c r="V68" s="643"/>
      <c r="W68" s="643"/>
      <c r="X68" s="644"/>
      <c r="Y68" s="177"/>
      <c r="Z68" s="177"/>
      <c r="AA68" s="177"/>
      <c r="AB68" s="640">
        <v>132</v>
      </c>
      <c r="AC68" s="177"/>
      <c r="AD68" s="177"/>
      <c r="AE68" s="177"/>
      <c r="AF68" s="177"/>
      <c r="AG68" s="177"/>
      <c r="AH68" s="177"/>
      <c r="AI68" s="177"/>
      <c r="AJ68" s="177"/>
      <c r="AK68" s="177"/>
      <c r="AL68" s="177"/>
      <c r="AM68" s="177"/>
      <c r="AN68" s="177"/>
      <c r="AO68" s="177"/>
      <c r="AP68" s="177"/>
      <c r="AQ68" s="177"/>
      <c r="AR68" s="177"/>
      <c r="AS68" s="177"/>
      <c r="AT68" s="177"/>
      <c r="AU68" s="177"/>
      <c r="AV68" s="177"/>
      <c r="AW68" s="177"/>
      <c r="AX68" s="641"/>
    </row>
    <row r="69" spans="1:50" s="246" customFormat="1" ht="24.95" customHeight="1">
      <c r="A69" s="180"/>
      <c r="B69" s="595"/>
      <c r="C69" s="320" t="s">
        <v>2</v>
      </c>
      <c r="D69" s="320" t="s">
        <v>732</v>
      </c>
      <c r="E69" s="320" t="s">
        <v>733</v>
      </c>
      <c r="F69" s="320" t="s">
        <v>2</v>
      </c>
      <c r="G69" s="320" t="s">
        <v>2</v>
      </c>
      <c r="H69" s="177"/>
      <c r="I69" s="640">
        <v>15000</v>
      </c>
      <c r="J69" s="640"/>
      <c r="K69" s="640"/>
      <c r="L69" s="320" t="s">
        <v>64</v>
      </c>
      <c r="M69" s="319">
        <v>54</v>
      </c>
      <c r="N69" s="319">
        <v>94</v>
      </c>
      <c r="O69" s="319">
        <v>5076</v>
      </c>
      <c r="P69" s="319">
        <v>1</v>
      </c>
      <c r="Q69" s="640"/>
      <c r="R69" s="640">
        <v>300</v>
      </c>
      <c r="S69" s="320" t="s">
        <v>283</v>
      </c>
      <c r="T69" s="320" t="s">
        <v>3050</v>
      </c>
      <c r="U69" s="146">
        <v>2010</v>
      </c>
      <c r="V69" s="177" t="s">
        <v>734</v>
      </c>
      <c r="W69" s="177"/>
      <c r="X69" s="177"/>
      <c r="Y69" s="177"/>
      <c r="Z69" s="177"/>
      <c r="AA69" s="177"/>
      <c r="AB69" s="640">
        <v>990</v>
      </c>
      <c r="AC69" s="320"/>
      <c r="AD69" s="320"/>
      <c r="AE69" s="177"/>
      <c r="AF69" s="177"/>
      <c r="AG69" s="177"/>
      <c r="AH69" s="177"/>
      <c r="AI69" s="177"/>
      <c r="AJ69" s="177"/>
      <c r="AK69" s="177"/>
      <c r="AL69" s="177"/>
      <c r="AM69" s="177"/>
      <c r="AN69" s="177"/>
      <c r="AO69" s="177"/>
      <c r="AP69" s="177"/>
      <c r="AQ69" s="177"/>
      <c r="AR69" s="177"/>
      <c r="AS69" s="177"/>
      <c r="AT69" s="177"/>
      <c r="AU69" s="177"/>
      <c r="AV69" s="177"/>
      <c r="AW69" s="177"/>
      <c r="AX69" s="645"/>
    </row>
    <row r="70" spans="1:50" s="246" customFormat="1" ht="24.95" customHeight="1">
      <c r="A70" s="180"/>
      <c r="B70" s="595"/>
      <c r="C70" s="320" t="s">
        <v>2</v>
      </c>
      <c r="D70" s="320"/>
      <c r="E70" s="320" t="s">
        <v>735</v>
      </c>
      <c r="F70" s="320" t="s">
        <v>2</v>
      </c>
      <c r="G70" s="320" t="s">
        <v>2</v>
      </c>
      <c r="H70" s="177"/>
      <c r="I70" s="640">
        <v>6800</v>
      </c>
      <c r="J70" s="640"/>
      <c r="K70" s="640"/>
      <c r="L70" s="320" t="s">
        <v>64</v>
      </c>
      <c r="M70" s="319">
        <v>60</v>
      </c>
      <c r="N70" s="319">
        <v>92</v>
      </c>
      <c r="O70" s="319">
        <v>5520</v>
      </c>
      <c r="P70" s="319">
        <v>1</v>
      </c>
      <c r="Q70" s="640" t="s">
        <v>63</v>
      </c>
      <c r="R70" s="640">
        <v>400</v>
      </c>
      <c r="S70" s="320" t="s">
        <v>142</v>
      </c>
      <c r="T70" s="320" t="s">
        <v>58</v>
      </c>
      <c r="U70" s="146">
        <v>2006</v>
      </c>
      <c r="V70" s="177"/>
      <c r="W70" s="177"/>
      <c r="X70" s="177"/>
      <c r="Y70" s="177"/>
      <c r="Z70" s="177"/>
      <c r="AA70" s="177"/>
      <c r="AB70" s="640">
        <v>805</v>
      </c>
      <c r="AC70" s="320"/>
      <c r="AD70" s="320"/>
      <c r="AE70" s="177"/>
      <c r="AF70" s="177"/>
      <c r="AG70" s="177"/>
      <c r="AH70" s="177"/>
      <c r="AI70" s="177"/>
      <c r="AJ70" s="177"/>
      <c r="AK70" s="177"/>
      <c r="AL70" s="177"/>
      <c r="AM70" s="177"/>
      <c r="AN70" s="177"/>
      <c r="AO70" s="177"/>
      <c r="AP70" s="177"/>
      <c r="AQ70" s="177"/>
      <c r="AR70" s="177"/>
      <c r="AS70" s="177"/>
      <c r="AT70" s="177"/>
      <c r="AU70" s="177"/>
      <c r="AV70" s="177"/>
      <c r="AW70" s="177"/>
      <c r="AX70" s="641"/>
    </row>
    <row r="71" spans="1:50" s="246" customFormat="1" ht="24.95" customHeight="1">
      <c r="A71" s="180"/>
      <c r="B71" s="595"/>
      <c r="C71" s="105" t="s">
        <v>736</v>
      </c>
      <c r="D71" s="105"/>
      <c r="E71" s="105" t="s">
        <v>737</v>
      </c>
      <c r="F71" s="105" t="s">
        <v>72</v>
      </c>
      <c r="G71" s="105" t="s">
        <v>612</v>
      </c>
      <c r="H71" s="99"/>
      <c r="I71" s="642">
        <v>12170</v>
      </c>
      <c r="J71" s="642"/>
      <c r="K71" s="642"/>
      <c r="L71" s="105" t="s">
        <v>81</v>
      </c>
      <c r="M71" s="100">
        <v>66</v>
      </c>
      <c r="N71" s="100">
        <v>92</v>
      </c>
      <c r="O71" s="319">
        <v>12170</v>
      </c>
      <c r="P71" s="319">
        <v>2</v>
      </c>
      <c r="Q71" s="642"/>
      <c r="R71" s="642"/>
      <c r="S71" s="146" t="s">
        <v>63</v>
      </c>
      <c r="T71" s="146" t="s">
        <v>63</v>
      </c>
      <c r="U71" s="105">
        <v>1993</v>
      </c>
      <c r="V71" s="643"/>
      <c r="W71" s="643"/>
      <c r="X71" s="644"/>
      <c r="Y71" s="177"/>
      <c r="Z71" s="177"/>
      <c r="AA71" s="177"/>
      <c r="AB71" s="640">
        <v>220</v>
      </c>
      <c r="AC71" s="320"/>
      <c r="AD71" s="320"/>
      <c r="AE71" s="177"/>
      <c r="AF71" s="177"/>
      <c r="AG71" s="177"/>
      <c r="AH71" s="177"/>
      <c r="AI71" s="177"/>
      <c r="AJ71" s="177"/>
      <c r="AK71" s="177"/>
      <c r="AL71" s="177"/>
      <c r="AM71" s="177"/>
      <c r="AN71" s="177"/>
      <c r="AO71" s="177"/>
      <c r="AP71" s="177"/>
      <c r="AQ71" s="177"/>
      <c r="AR71" s="177"/>
      <c r="AS71" s="177"/>
      <c r="AT71" s="177"/>
      <c r="AU71" s="177"/>
      <c r="AV71" s="177"/>
      <c r="AW71" s="177"/>
      <c r="AX71" s="641"/>
    </row>
    <row r="72" spans="1:50" s="246" customFormat="1" ht="24.95" customHeight="1">
      <c r="A72" s="180"/>
      <c r="B72" s="595"/>
      <c r="C72" s="320" t="s">
        <v>736</v>
      </c>
      <c r="D72" s="320" t="s">
        <v>738</v>
      </c>
      <c r="E72" s="320" t="s">
        <v>739</v>
      </c>
      <c r="F72" s="320" t="s">
        <v>736</v>
      </c>
      <c r="G72" s="320" t="s">
        <v>736</v>
      </c>
      <c r="H72" s="177">
        <v>1</v>
      </c>
      <c r="I72" s="640">
        <v>8542</v>
      </c>
      <c r="J72" s="640"/>
      <c r="K72" s="640"/>
      <c r="L72" s="320" t="s">
        <v>64</v>
      </c>
      <c r="M72" s="319">
        <v>68</v>
      </c>
      <c r="N72" s="319">
        <v>105</v>
      </c>
      <c r="O72" s="319">
        <v>7140</v>
      </c>
      <c r="P72" s="319">
        <v>1</v>
      </c>
      <c r="Q72" s="640"/>
      <c r="R72" s="640"/>
      <c r="S72" s="146" t="s">
        <v>63</v>
      </c>
      <c r="T72" s="146" t="s">
        <v>63</v>
      </c>
      <c r="U72" s="320">
        <v>2003</v>
      </c>
      <c r="V72" s="177" t="s">
        <v>740</v>
      </c>
      <c r="W72" s="177"/>
      <c r="X72" s="177"/>
      <c r="Y72" s="177"/>
      <c r="Z72" s="177"/>
      <c r="AA72" s="177"/>
      <c r="AB72" s="640">
        <v>1200</v>
      </c>
      <c r="AC72" s="320"/>
      <c r="AD72" s="320"/>
      <c r="AE72" s="177"/>
      <c r="AF72" s="177"/>
      <c r="AG72" s="177"/>
      <c r="AH72" s="177"/>
      <c r="AI72" s="177"/>
      <c r="AJ72" s="177"/>
      <c r="AK72" s="177"/>
      <c r="AL72" s="177"/>
      <c r="AM72" s="177"/>
      <c r="AN72" s="177"/>
      <c r="AO72" s="177"/>
      <c r="AP72" s="177"/>
      <c r="AQ72" s="177"/>
      <c r="AR72" s="177"/>
      <c r="AS72" s="177"/>
      <c r="AT72" s="177"/>
      <c r="AU72" s="177"/>
      <c r="AV72" s="177"/>
      <c r="AW72" s="177"/>
      <c r="AX72" s="641"/>
    </row>
    <row r="73" spans="1:50" s="246" customFormat="1" ht="24.95" customHeight="1">
      <c r="A73" s="247" t="s">
        <v>341</v>
      </c>
      <c r="B73" s="656" t="s">
        <v>2878</v>
      </c>
      <c r="C73" s="320" t="s">
        <v>880</v>
      </c>
      <c r="D73" s="652"/>
      <c r="E73" s="544">
        <f>COUNTA(E74:E107)</f>
        <v>34</v>
      </c>
      <c r="F73" s="652"/>
      <c r="G73" s="652"/>
      <c r="H73" s="652"/>
      <c r="I73" s="319">
        <f>SUM(I74:I107)</f>
        <v>513618</v>
      </c>
      <c r="J73" s="319">
        <f>SUM(J74:J107)</f>
        <v>571.4</v>
      </c>
      <c r="K73" s="319">
        <f>SUM(K74:K107)</f>
        <v>21622</v>
      </c>
      <c r="L73" s="319"/>
      <c r="M73" s="319"/>
      <c r="N73" s="319"/>
      <c r="O73" s="319"/>
      <c r="P73" s="319">
        <f>SUM(P74:P107)</f>
        <v>43</v>
      </c>
      <c r="Q73" s="319"/>
      <c r="R73" s="319"/>
      <c r="S73" s="320"/>
      <c r="T73" s="320"/>
      <c r="U73" s="320"/>
      <c r="V73" s="652"/>
      <c r="W73" s="652"/>
      <c r="X73" s="652"/>
      <c r="Y73" s="652"/>
      <c r="Z73" s="652"/>
      <c r="AA73" s="652"/>
      <c r="AB73" s="319"/>
      <c r="AC73" s="320"/>
      <c r="AD73" s="320"/>
      <c r="AE73" s="652"/>
      <c r="AF73" s="652"/>
      <c r="AG73" s="652"/>
      <c r="AH73" s="652"/>
      <c r="AI73" s="652"/>
      <c r="AJ73" s="652"/>
      <c r="AK73" s="652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41"/>
    </row>
    <row r="74" spans="1:50" s="246" customFormat="1" ht="24.95" customHeight="1">
      <c r="A74" s="247"/>
      <c r="B74" s="657"/>
      <c r="C74" s="320" t="s">
        <v>1079</v>
      </c>
      <c r="D74" s="320"/>
      <c r="E74" s="320" t="s">
        <v>1080</v>
      </c>
      <c r="F74" s="320" t="s">
        <v>906</v>
      </c>
      <c r="G74" s="320" t="s">
        <v>1079</v>
      </c>
      <c r="H74" s="652"/>
      <c r="I74" s="319">
        <v>7000</v>
      </c>
      <c r="J74" s="319"/>
      <c r="K74" s="319"/>
      <c r="L74" s="320" t="s">
        <v>590</v>
      </c>
      <c r="M74" s="319">
        <v>70</v>
      </c>
      <c r="N74" s="319">
        <v>100</v>
      </c>
      <c r="O74" s="319">
        <v>7000</v>
      </c>
      <c r="P74" s="319">
        <v>1</v>
      </c>
      <c r="Q74" s="319"/>
      <c r="R74" s="319"/>
      <c r="S74" s="146"/>
      <c r="T74" s="146"/>
      <c r="U74" s="320">
        <v>2008</v>
      </c>
      <c r="V74" s="652"/>
      <c r="W74" s="652"/>
      <c r="X74" s="652"/>
      <c r="Y74" s="652"/>
      <c r="Z74" s="652"/>
      <c r="AA74" s="652"/>
      <c r="AB74" s="319"/>
      <c r="AC74" s="320"/>
      <c r="AD74" s="320"/>
      <c r="AE74" s="652"/>
      <c r="AF74" s="652"/>
      <c r="AG74" s="652"/>
      <c r="AH74" s="652"/>
      <c r="AI74" s="652"/>
      <c r="AJ74" s="652"/>
      <c r="AK74" s="652"/>
      <c r="AL74" s="652"/>
      <c r="AM74" s="652"/>
      <c r="AN74" s="652"/>
      <c r="AO74" s="652"/>
      <c r="AP74" s="652"/>
      <c r="AQ74" s="652"/>
      <c r="AR74" s="652"/>
      <c r="AS74" s="652"/>
      <c r="AT74" s="652"/>
      <c r="AU74" s="652"/>
      <c r="AV74" s="652"/>
      <c r="AW74" s="652"/>
      <c r="AX74" s="641"/>
    </row>
    <row r="75" spans="1:50" s="246" customFormat="1" ht="24.95" customHeight="1">
      <c r="A75" s="247"/>
      <c r="B75" s="657"/>
      <c r="C75" s="320" t="s">
        <v>1070</v>
      </c>
      <c r="D75" s="320" t="s">
        <v>1081</v>
      </c>
      <c r="E75" s="320" t="s">
        <v>1082</v>
      </c>
      <c r="F75" s="320" t="s">
        <v>906</v>
      </c>
      <c r="G75" s="320" t="s">
        <v>886</v>
      </c>
      <c r="H75" s="652"/>
      <c r="I75" s="319">
        <v>15984</v>
      </c>
      <c r="J75" s="319"/>
      <c r="K75" s="319"/>
      <c r="L75" s="320" t="s">
        <v>202</v>
      </c>
      <c r="M75" s="319">
        <v>72</v>
      </c>
      <c r="N75" s="319">
        <v>111</v>
      </c>
      <c r="O75" s="319">
        <v>15984</v>
      </c>
      <c r="P75" s="319">
        <v>2</v>
      </c>
      <c r="Q75" s="319"/>
      <c r="R75" s="319"/>
      <c r="S75" s="146" t="s">
        <v>499</v>
      </c>
      <c r="T75" s="146" t="s">
        <v>499</v>
      </c>
      <c r="U75" s="320">
        <v>2002</v>
      </c>
      <c r="V75" s="652"/>
      <c r="W75" s="652">
        <v>1100</v>
      </c>
      <c r="X75" s="652"/>
      <c r="Y75" s="652"/>
      <c r="Z75" s="652"/>
      <c r="AA75" s="652"/>
      <c r="AB75" s="319">
        <v>1179</v>
      </c>
      <c r="AC75" s="320"/>
      <c r="AD75" s="320"/>
      <c r="AE75" s="652"/>
      <c r="AF75" s="652"/>
      <c r="AG75" s="652"/>
      <c r="AH75" s="652"/>
      <c r="AI75" s="652"/>
      <c r="AJ75" s="652"/>
      <c r="AK75" s="652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641"/>
    </row>
    <row r="76" spans="1:50" s="246" customFormat="1" ht="24.95" customHeight="1">
      <c r="A76" s="247"/>
      <c r="B76" s="657"/>
      <c r="C76" s="320" t="s">
        <v>1083</v>
      </c>
      <c r="D76" s="320"/>
      <c r="E76" s="320" t="s">
        <v>1084</v>
      </c>
      <c r="F76" s="320" t="s">
        <v>1083</v>
      </c>
      <c r="G76" s="320" t="s">
        <v>1083</v>
      </c>
      <c r="H76" s="652"/>
      <c r="I76" s="319">
        <v>13999</v>
      </c>
      <c r="J76" s="319">
        <v>385</v>
      </c>
      <c r="K76" s="319">
        <v>16060</v>
      </c>
      <c r="L76" s="320" t="s">
        <v>382</v>
      </c>
      <c r="M76" s="319">
        <v>68</v>
      </c>
      <c r="N76" s="319">
        <v>105</v>
      </c>
      <c r="O76" s="319">
        <v>7140</v>
      </c>
      <c r="P76" s="319">
        <v>1</v>
      </c>
      <c r="Q76" s="319">
        <v>150</v>
      </c>
      <c r="R76" s="319">
        <v>300</v>
      </c>
      <c r="S76" s="320" t="s">
        <v>1085</v>
      </c>
      <c r="T76" s="320" t="s">
        <v>1086</v>
      </c>
      <c r="U76" s="320">
        <v>2008</v>
      </c>
      <c r="V76" s="320" t="s">
        <v>1087</v>
      </c>
      <c r="W76" s="320"/>
      <c r="X76" s="320"/>
      <c r="Y76" s="320"/>
      <c r="Z76" s="320"/>
      <c r="AA76" s="320"/>
      <c r="AB76" s="546">
        <v>1750</v>
      </c>
      <c r="AC76" s="320"/>
      <c r="AD76" s="320"/>
      <c r="AE76" s="652"/>
      <c r="AF76" s="652"/>
      <c r="AG76" s="652"/>
      <c r="AH76" s="652"/>
      <c r="AI76" s="652"/>
      <c r="AJ76" s="652"/>
      <c r="AK76" s="652"/>
      <c r="AL76" s="652"/>
      <c r="AM76" s="652"/>
      <c r="AN76" s="652"/>
      <c r="AO76" s="652"/>
      <c r="AP76" s="652"/>
      <c r="AQ76" s="652"/>
      <c r="AR76" s="652"/>
      <c r="AS76" s="652"/>
      <c r="AT76" s="652"/>
      <c r="AU76" s="652"/>
      <c r="AV76" s="652"/>
      <c r="AW76" s="652"/>
      <c r="AX76" s="658"/>
    </row>
    <row r="77" spans="1:50" s="246" customFormat="1" ht="24.95" customHeight="1">
      <c r="A77" s="247"/>
      <c r="B77" s="657"/>
      <c r="C77" s="320" t="s">
        <v>1083</v>
      </c>
      <c r="D77" s="320"/>
      <c r="E77" s="320" t="s">
        <v>1088</v>
      </c>
      <c r="F77" s="320" t="s">
        <v>1083</v>
      </c>
      <c r="G77" s="320" t="s">
        <v>1083</v>
      </c>
      <c r="H77" s="652"/>
      <c r="I77" s="319">
        <v>4791</v>
      </c>
      <c r="J77" s="319">
        <v>114</v>
      </c>
      <c r="K77" s="319">
        <v>5432</v>
      </c>
      <c r="L77" s="320" t="s">
        <v>382</v>
      </c>
      <c r="M77" s="319">
        <v>61</v>
      </c>
      <c r="N77" s="319">
        <v>42</v>
      </c>
      <c r="O77" s="319">
        <v>2562</v>
      </c>
      <c r="P77" s="319">
        <v>1</v>
      </c>
      <c r="Q77" s="319">
        <v>334</v>
      </c>
      <c r="R77" s="319">
        <v>500</v>
      </c>
      <c r="S77" s="320" t="s">
        <v>1089</v>
      </c>
      <c r="T77" s="320" t="s">
        <v>1086</v>
      </c>
      <c r="U77" s="320">
        <v>2007</v>
      </c>
      <c r="V77" s="320" t="s">
        <v>1090</v>
      </c>
      <c r="W77" s="320"/>
      <c r="X77" s="320"/>
      <c r="Y77" s="320"/>
      <c r="Z77" s="320"/>
      <c r="AA77" s="320"/>
      <c r="AB77" s="320">
        <v>915</v>
      </c>
      <c r="AC77" s="320"/>
      <c r="AD77" s="320"/>
      <c r="AE77" s="652"/>
      <c r="AF77" s="652"/>
      <c r="AG77" s="652"/>
      <c r="AH77" s="652"/>
      <c r="AI77" s="652"/>
      <c r="AJ77" s="652"/>
      <c r="AK77" s="652"/>
      <c r="AL77" s="652"/>
      <c r="AM77" s="652"/>
      <c r="AN77" s="652"/>
      <c r="AO77" s="652"/>
      <c r="AP77" s="652"/>
      <c r="AQ77" s="652"/>
      <c r="AR77" s="652"/>
      <c r="AS77" s="652"/>
      <c r="AT77" s="652"/>
      <c r="AU77" s="652"/>
      <c r="AV77" s="652"/>
      <c r="AW77" s="652"/>
      <c r="AX77" s="658"/>
    </row>
    <row r="78" spans="1:50" s="246" customFormat="1" ht="44.25" customHeight="1">
      <c r="A78" s="247"/>
      <c r="B78" s="657"/>
      <c r="C78" s="320" t="s">
        <v>920</v>
      </c>
      <c r="D78" s="320" t="s">
        <v>1081</v>
      </c>
      <c r="E78" s="320" t="s">
        <v>1091</v>
      </c>
      <c r="F78" s="320" t="s">
        <v>920</v>
      </c>
      <c r="G78" s="320" t="s">
        <v>920</v>
      </c>
      <c r="H78" s="652"/>
      <c r="I78" s="319">
        <v>28375</v>
      </c>
      <c r="J78" s="319"/>
      <c r="K78" s="319"/>
      <c r="L78" s="320" t="s">
        <v>6478</v>
      </c>
      <c r="M78" s="319" t="s">
        <v>6479</v>
      </c>
      <c r="N78" s="319" t="s">
        <v>6480</v>
      </c>
      <c r="O78" s="319" t="s">
        <v>6481</v>
      </c>
      <c r="P78" s="319" t="s">
        <v>6482</v>
      </c>
      <c r="Q78" s="640" t="s">
        <v>6483</v>
      </c>
      <c r="R78" s="640" t="s">
        <v>6483</v>
      </c>
      <c r="S78" s="320" t="s">
        <v>6484</v>
      </c>
      <c r="T78" s="320" t="s">
        <v>6485</v>
      </c>
      <c r="U78" s="320" t="s">
        <v>6486</v>
      </c>
      <c r="V78" s="652"/>
      <c r="W78" s="652">
        <v>1100</v>
      </c>
      <c r="X78" s="652"/>
      <c r="Y78" s="652"/>
      <c r="Z78" s="652"/>
      <c r="AA78" s="652"/>
      <c r="AB78" s="319">
        <v>1300</v>
      </c>
      <c r="AC78" s="320"/>
      <c r="AD78" s="320"/>
      <c r="AE78" s="652"/>
      <c r="AF78" s="652"/>
      <c r="AG78" s="652"/>
      <c r="AH78" s="652"/>
      <c r="AI78" s="652"/>
      <c r="AJ78" s="652"/>
      <c r="AK78" s="652"/>
      <c r="AL78" s="652"/>
      <c r="AM78" s="652"/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41"/>
    </row>
    <row r="79" spans="1:50" s="246" customFormat="1" ht="23.1" customHeight="1">
      <c r="A79" s="247"/>
      <c r="B79" s="657"/>
      <c r="C79" s="320" t="s">
        <v>920</v>
      </c>
      <c r="D79" s="320"/>
      <c r="E79" s="320" t="s">
        <v>2879</v>
      </c>
      <c r="F79" s="320" t="s">
        <v>906</v>
      </c>
      <c r="G79" s="320" t="s">
        <v>2880</v>
      </c>
      <c r="H79" s="652"/>
      <c r="I79" s="319">
        <v>6016</v>
      </c>
      <c r="J79" s="319"/>
      <c r="K79" s="319"/>
      <c r="L79" s="320" t="s">
        <v>382</v>
      </c>
      <c r="M79" s="319">
        <v>80</v>
      </c>
      <c r="N79" s="319">
        <v>100</v>
      </c>
      <c r="O79" s="319">
        <v>8000</v>
      </c>
      <c r="P79" s="319">
        <v>1</v>
      </c>
      <c r="Q79" s="319"/>
      <c r="R79" s="319"/>
      <c r="S79" s="146"/>
      <c r="T79" s="146"/>
      <c r="U79" s="320">
        <v>1997</v>
      </c>
      <c r="V79" s="652"/>
      <c r="W79" s="652"/>
      <c r="X79" s="652"/>
      <c r="Y79" s="652"/>
      <c r="Z79" s="652"/>
      <c r="AA79" s="652"/>
      <c r="AB79" s="319"/>
      <c r="AC79" s="320"/>
      <c r="AD79" s="320"/>
      <c r="AE79" s="652"/>
      <c r="AF79" s="652"/>
      <c r="AG79" s="652"/>
      <c r="AH79" s="652"/>
      <c r="AI79" s="652"/>
      <c r="AJ79" s="652"/>
      <c r="AK79" s="652"/>
      <c r="AL79" s="652"/>
      <c r="AM79" s="652"/>
      <c r="AN79" s="652"/>
      <c r="AO79" s="652"/>
      <c r="AP79" s="652"/>
      <c r="AQ79" s="652"/>
      <c r="AR79" s="652"/>
      <c r="AS79" s="652"/>
      <c r="AT79" s="652"/>
      <c r="AU79" s="652"/>
      <c r="AV79" s="652"/>
      <c r="AW79" s="652"/>
      <c r="AX79" s="641"/>
    </row>
    <row r="80" spans="1:50" s="246" customFormat="1" ht="23.1" customHeight="1">
      <c r="A80" s="247"/>
      <c r="B80" s="657"/>
      <c r="C80" s="320" t="s">
        <v>1092</v>
      </c>
      <c r="D80" s="320"/>
      <c r="E80" s="320" t="s">
        <v>1093</v>
      </c>
      <c r="F80" s="320" t="s">
        <v>1092</v>
      </c>
      <c r="G80" s="320" t="s">
        <v>1092</v>
      </c>
      <c r="H80" s="652"/>
      <c r="I80" s="319">
        <v>9770</v>
      </c>
      <c r="J80" s="319"/>
      <c r="K80" s="319"/>
      <c r="L80" s="320" t="s">
        <v>202</v>
      </c>
      <c r="M80" s="319">
        <v>68</v>
      </c>
      <c r="N80" s="319">
        <v>105</v>
      </c>
      <c r="O80" s="319">
        <v>7140</v>
      </c>
      <c r="P80" s="319">
        <v>1</v>
      </c>
      <c r="Q80" s="319"/>
      <c r="R80" s="319"/>
      <c r="S80" s="146"/>
      <c r="T80" s="146"/>
      <c r="U80" s="320">
        <v>2006</v>
      </c>
      <c r="V80" s="652"/>
      <c r="W80" s="652"/>
      <c r="X80" s="652"/>
      <c r="Y80" s="652"/>
      <c r="Z80" s="652"/>
      <c r="AA80" s="652"/>
      <c r="AB80" s="319">
        <v>869</v>
      </c>
      <c r="AC80" s="320"/>
      <c r="AD80" s="320"/>
      <c r="AE80" s="652"/>
      <c r="AF80" s="652"/>
      <c r="AG80" s="652"/>
      <c r="AH80" s="652"/>
      <c r="AI80" s="652"/>
      <c r="AJ80" s="652"/>
      <c r="AK80" s="652"/>
      <c r="AL80" s="652"/>
      <c r="AM80" s="652"/>
      <c r="AN80" s="652"/>
      <c r="AO80" s="652"/>
      <c r="AP80" s="652"/>
      <c r="AQ80" s="652"/>
      <c r="AR80" s="652"/>
      <c r="AS80" s="652"/>
      <c r="AT80" s="652"/>
      <c r="AU80" s="652"/>
      <c r="AV80" s="652"/>
      <c r="AW80" s="652"/>
      <c r="AX80" s="658"/>
    </row>
    <row r="81" spans="1:50" s="246" customFormat="1" ht="23.1" customHeight="1">
      <c r="A81" s="247"/>
      <c r="B81" s="657"/>
      <c r="C81" s="320" t="s">
        <v>1092</v>
      </c>
      <c r="D81" s="320"/>
      <c r="E81" s="320" t="s">
        <v>1094</v>
      </c>
      <c r="F81" s="320" t="s">
        <v>906</v>
      </c>
      <c r="G81" s="320" t="s">
        <v>1095</v>
      </c>
      <c r="H81" s="652"/>
      <c r="I81" s="319">
        <v>5760</v>
      </c>
      <c r="J81" s="319"/>
      <c r="K81" s="319"/>
      <c r="L81" s="320" t="s">
        <v>202</v>
      </c>
      <c r="M81" s="319">
        <v>64</v>
      </c>
      <c r="N81" s="319">
        <v>90</v>
      </c>
      <c r="O81" s="319">
        <v>5760</v>
      </c>
      <c r="P81" s="319">
        <v>1</v>
      </c>
      <c r="Q81" s="319"/>
      <c r="R81" s="319"/>
      <c r="S81" s="146"/>
      <c r="T81" s="146"/>
      <c r="U81" s="320">
        <v>1985</v>
      </c>
      <c r="V81" s="652"/>
      <c r="W81" s="652"/>
      <c r="X81" s="652"/>
      <c r="Y81" s="652"/>
      <c r="Z81" s="652"/>
      <c r="AA81" s="652"/>
      <c r="AB81" s="319"/>
      <c r="AC81" s="320"/>
      <c r="AD81" s="320"/>
      <c r="AE81" s="652"/>
      <c r="AF81" s="652"/>
      <c r="AG81" s="652"/>
      <c r="AH81" s="652"/>
      <c r="AI81" s="652"/>
      <c r="AJ81" s="652"/>
      <c r="AK81" s="652"/>
      <c r="AL81" s="652"/>
      <c r="AM81" s="652"/>
      <c r="AN81" s="652"/>
      <c r="AO81" s="652"/>
      <c r="AP81" s="652"/>
      <c r="AQ81" s="652"/>
      <c r="AR81" s="652"/>
      <c r="AS81" s="652"/>
      <c r="AT81" s="652"/>
      <c r="AU81" s="652"/>
      <c r="AV81" s="652"/>
      <c r="AW81" s="652"/>
      <c r="AX81" s="641"/>
    </row>
    <row r="82" spans="1:50" s="246" customFormat="1" ht="23.45" customHeight="1">
      <c r="A82" s="247"/>
      <c r="B82" s="657"/>
      <c r="C82" s="320" t="s">
        <v>1092</v>
      </c>
      <c r="D82" s="320"/>
      <c r="E82" s="320" t="s">
        <v>1096</v>
      </c>
      <c r="F82" s="320" t="s">
        <v>906</v>
      </c>
      <c r="G82" s="320" t="s">
        <v>1097</v>
      </c>
      <c r="H82" s="652"/>
      <c r="I82" s="319">
        <v>6975</v>
      </c>
      <c r="J82" s="319"/>
      <c r="K82" s="319"/>
      <c r="L82" s="320" t="s">
        <v>382</v>
      </c>
      <c r="M82" s="319">
        <v>59</v>
      </c>
      <c r="N82" s="319">
        <v>87</v>
      </c>
      <c r="O82" s="319">
        <v>5133</v>
      </c>
      <c r="P82" s="319">
        <v>1</v>
      </c>
      <c r="Q82" s="319"/>
      <c r="R82" s="319"/>
      <c r="S82" s="146"/>
      <c r="T82" s="146"/>
      <c r="U82" s="320">
        <v>2009</v>
      </c>
      <c r="V82" s="652"/>
      <c r="W82" s="652"/>
      <c r="X82" s="652"/>
      <c r="Y82" s="652"/>
      <c r="Z82" s="652"/>
      <c r="AA82" s="652"/>
      <c r="AB82" s="319"/>
      <c r="AC82" s="320"/>
      <c r="AD82" s="320"/>
      <c r="AE82" s="652"/>
      <c r="AF82" s="652"/>
      <c r="AG82" s="652"/>
      <c r="AH82" s="652"/>
      <c r="AI82" s="652"/>
      <c r="AJ82" s="652"/>
      <c r="AK82" s="652"/>
      <c r="AL82" s="652"/>
      <c r="AM82" s="652"/>
      <c r="AN82" s="652"/>
      <c r="AO82" s="652"/>
      <c r="AP82" s="652"/>
      <c r="AQ82" s="652"/>
      <c r="AR82" s="652"/>
      <c r="AS82" s="652"/>
      <c r="AT82" s="652"/>
      <c r="AU82" s="652"/>
      <c r="AV82" s="652"/>
      <c r="AW82" s="652"/>
      <c r="AX82" s="641"/>
    </row>
    <row r="83" spans="1:50" s="246" customFormat="1" ht="23.45" customHeight="1">
      <c r="A83" s="247"/>
      <c r="B83" s="657"/>
      <c r="C83" s="320" t="s">
        <v>1092</v>
      </c>
      <c r="D83" s="320"/>
      <c r="E83" s="320" t="s">
        <v>1098</v>
      </c>
      <c r="F83" s="320" t="s">
        <v>1092</v>
      </c>
      <c r="G83" s="320" t="s">
        <v>1092</v>
      </c>
      <c r="H83" s="652"/>
      <c r="I83" s="319">
        <v>5249</v>
      </c>
      <c r="J83" s="319"/>
      <c r="K83" s="319"/>
      <c r="L83" s="320" t="s">
        <v>382</v>
      </c>
      <c r="M83" s="319">
        <v>50</v>
      </c>
      <c r="N83" s="319">
        <v>95</v>
      </c>
      <c r="O83" s="319">
        <v>4750</v>
      </c>
      <c r="P83" s="319">
        <v>1</v>
      </c>
      <c r="Q83" s="319"/>
      <c r="R83" s="319"/>
      <c r="S83" s="146"/>
      <c r="T83" s="146"/>
      <c r="U83" s="320">
        <v>2011</v>
      </c>
      <c r="V83" s="652"/>
      <c r="W83" s="652"/>
      <c r="X83" s="652"/>
      <c r="Y83" s="652"/>
      <c r="Z83" s="652"/>
      <c r="AA83" s="652"/>
      <c r="AB83" s="319">
        <v>660</v>
      </c>
      <c r="AC83" s="320"/>
      <c r="AD83" s="320"/>
      <c r="AE83" s="652"/>
      <c r="AF83" s="652"/>
      <c r="AG83" s="652"/>
      <c r="AH83" s="652"/>
      <c r="AI83" s="652"/>
      <c r="AJ83" s="652"/>
      <c r="AK83" s="652"/>
      <c r="AL83" s="652"/>
      <c r="AM83" s="652"/>
      <c r="AN83" s="652"/>
      <c r="AO83" s="652"/>
      <c r="AP83" s="652"/>
      <c r="AQ83" s="652"/>
      <c r="AR83" s="652"/>
      <c r="AS83" s="652"/>
      <c r="AT83" s="652"/>
      <c r="AU83" s="652"/>
      <c r="AV83" s="652"/>
      <c r="AW83" s="652"/>
      <c r="AX83" s="658"/>
    </row>
    <row r="84" spans="1:50" s="246" customFormat="1" ht="23.45" customHeight="1">
      <c r="A84" s="247"/>
      <c r="B84" s="657"/>
      <c r="C84" s="320" t="s">
        <v>1092</v>
      </c>
      <c r="D84" s="320"/>
      <c r="E84" s="320" t="s">
        <v>1099</v>
      </c>
      <c r="F84" s="320" t="s">
        <v>1092</v>
      </c>
      <c r="G84" s="320" t="s">
        <v>1092</v>
      </c>
      <c r="H84" s="652"/>
      <c r="I84" s="319">
        <v>20615</v>
      </c>
      <c r="J84" s="319"/>
      <c r="K84" s="319"/>
      <c r="L84" s="320" t="s">
        <v>590</v>
      </c>
      <c r="M84" s="319" t="s">
        <v>1100</v>
      </c>
      <c r="N84" s="319" t="s">
        <v>1101</v>
      </c>
      <c r="O84" s="319" t="s">
        <v>1102</v>
      </c>
      <c r="P84" s="319">
        <v>2</v>
      </c>
      <c r="Q84" s="319"/>
      <c r="R84" s="319"/>
      <c r="S84" s="146"/>
      <c r="T84" s="146"/>
      <c r="U84" s="320">
        <v>2012</v>
      </c>
      <c r="V84" s="652"/>
      <c r="W84" s="652"/>
      <c r="X84" s="652"/>
      <c r="Y84" s="652"/>
      <c r="Z84" s="652"/>
      <c r="AA84" s="652"/>
      <c r="AB84" s="319">
        <v>3800</v>
      </c>
      <c r="AC84" s="320"/>
      <c r="AD84" s="320"/>
      <c r="AE84" s="652"/>
      <c r="AF84" s="652"/>
      <c r="AG84" s="652"/>
      <c r="AH84" s="652"/>
      <c r="AI84" s="652"/>
      <c r="AJ84" s="652"/>
      <c r="AK84" s="652"/>
      <c r="AL84" s="652"/>
      <c r="AM84" s="652"/>
      <c r="AN84" s="652"/>
      <c r="AO84" s="652"/>
      <c r="AP84" s="652"/>
      <c r="AQ84" s="652"/>
      <c r="AR84" s="652"/>
      <c r="AS84" s="652"/>
      <c r="AT84" s="652"/>
      <c r="AU84" s="652"/>
      <c r="AV84" s="652"/>
      <c r="AW84" s="652"/>
      <c r="AX84" s="658"/>
    </row>
    <row r="85" spans="1:50" s="246" customFormat="1" ht="23.45" customHeight="1">
      <c r="A85" s="247"/>
      <c r="B85" s="657"/>
      <c r="C85" s="320" t="s">
        <v>1079</v>
      </c>
      <c r="D85" s="320" t="s">
        <v>1081</v>
      </c>
      <c r="E85" s="320" t="s">
        <v>1103</v>
      </c>
      <c r="F85" s="320" t="s">
        <v>1079</v>
      </c>
      <c r="G85" s="320" t="s">
        <v>1079</v>
      </c>
      <c r="H85" s="652"/>
      <c r="I85" s="319">
        <v>6120</v>
      </c>
      <c r="J85" s="319"/>
      <c r="K85" s="319"/>
      <c r="L85" s="320" t="s">
        <v>382</v>
      </c>
      <c r="M85" s="319">
        <v>68</v>
      </c>
      <c r="N85" s="319">
        <v>90</v>
      </c>
      <c r="O85" s="319">
        <v>6120</v>
      </c>
      <c r="P85" s="319">
        <v>1</v>
      </c>
      <c r="Q85" s="319"/>
      <c r="R85" s="319"/>
      <c r="S85" s="146" t="s">
        <v>499</v>
      </c>
      <c r="T85" s="146" t="s">
        <v>499</v>
      </c>
      <c r="U85" s="320"/>
      <c r="V85" s="652"/>
      <c r="W85" s="652">
        <v>1100</v>
      </c>
      <c r="X85" s="652"/>
      <c r="Y85" s="652"/>
      <c r="Z85" s="652"/>
      <c r="AA85" s="652"/>
      <c r="AB85" s="319"/>
      <c r="AC85" s="320"/>
      <c r="AD85" s="320"/>
      <c r="AE85" s="652"/>
      <c r="AF85" s="652"/>
      <c r="AG85" s="652"/>
      <c r="AH85" s="652"/>
      <c r="AI85" s="652"/>
      <c r="AJ85" s="652"/>
      <c r="AK85" s="652"/>
      <c r="AL85" s="652"/>
      <c r="AM85" s="652"/>
      <c r="AN85" s="652"/>
      <c r="AO85" s="652"/>
      <c r="AP85" s="652"/>
      <c r="AQ85" s="652"/>
      <c r="AR85" s="652"/>
      <c r="AS85" s="652"/>
      <c r="AT85" s="652"/>
      <c r="AU85" s="652"/>
      <c r="AV85" s="652"/>
      <c r="AW85" s="652"/>
      <c r="AX85" s="641"/>
    </row>
    <row r="86" spans="1:50" s="246" customFormat="1" ht="23.45" customHeight="1">
      <c r="A86" s="247"/>
      <c r="B86" s="659"/>
      <c r="C86" s="320" t="s">
        <v>1104</v>
      </c>
      <c r="D86" s="320" t="s">
        <v>1081</v>
      </c>
      <c r="E86" s="320" t="s">
        <v>2881</v>
      </c>
      <c r="F86" s="320" t="s">
        <v>906</v>
      </c>
      <c r="G86" s="320" t="s">
        <v>2880</v>
      </c>
      <c r="H86" s="652"/>
      <c r="I86" s="319">
        <v>6016</v>
      </c>
      <c r="J86" s="319"/>
      <c r="K86" s="319"/>
      <c r="L86" s="320" t="s">
        <v>382</v>
      </c>
      <c r="M86" s="319">
        <v>64</v>
      </c>
      <c r="N86" s="319">
        <v>94</v>
      </c>
      <c r="O86" s="319">
        <v>6016</v>
      </c>
      <c r="P86" s="319">
        <v>1</v>
      </c>
      <c r="Q86" s="319"/>
      <c r="R86" s="319"/>
      <c r="S86" s="146" t="s">
        <v>499</v>
      </c>
      <c r="T86" s="146" t="s">
        <v>499</v>
      </c>
      <c r="U86" s="320">
        <v>1998</v>
      </c>
      <c r="V86" s="652"/>
      <c r="W86" s="652">
        <v>1100</v>
      </c>
      <c r="X86" s="652"/>
      <c r="Y86" s="652"/>
      <c r="Z86" s="652"/>
      <c r="AA86" s="652"/>
      <c r="AB86" s="319"/>
      <c r="AC86" s="320"/>
      <c r="AD86" s="320"/>
      <c r="AE86" s="652"/>
      <c r="AF86" s="652"/>
      <c r="AG86" s="652"/>
      <c r="AH86" s="652"/>
      <c r="AI86" s="652"/>
      <c r="AJ86" s="652"/>
      <c r="AK86" s="652"/>
      <c r="AL86" s="652"/>
      <c r="AM86" s="652"/>
      <c r="AN86" s="652"/>
      <c r="AO86" s="652"/>
      <c r="AP86" s="652"/>
      <c r="AQ86" s="652"/>
      <c r="AR86" s="652"/>
      <c r="AS86" s="652"/>
      <c r="AT86" s="652"/>
      <c r="AU86" s="652"/>
      <c r="AV86" s="652"/>
      <c r="AW86" s="652"/>
      <c r="AX86" s="641"/>
    </row>
    <row r="87" spans="1:50" s="246" customFormat="1" ht="23.45" customHeight="1">
      <c r="A87" s="247"/>
      <c r="B87" s="659"/>
      <c r="C87" s="320" t="s">
        <v>1105</v>
      </c>
      <c r="D87" s="320"/>
      <c r="E87" s="320" t="s">
        <v>1106</v>
      </c>
      <c r="F87" s="320" t="s">
        <v>906</v>
      </c>
      <c r="G87" s="320" t="s">
        <v>1107</v>
      </c>
      <c r="H87" s="652"/>
      <c r="I87" s="319">
        <v>15772</v>
      </c>
      <c r="J87" s="660"/>
      <c r="K87" s="661"/>
      <c r="L87" s="320" t="s">
        <v>202</v>
      </c>
      <c r="M87" s="319" t="s">
        <v>1108</v>
      </c>
      <c r="N87" s="319" t="s">
        <v>1109</v>
      </c>
      <c r="O87" s="319" t="s">
        <v>1110</v>
      </c>
      <c r="P87" s="319">
        <v>2</v>
      </c>
      <c r="Q87" s="319"/>
      <c r="R87" s="319"/>
      <c r="S87" s="146"/>
      <c r="T87" s="146"/>
      <c r="U87" s="320">
        <v>2006</v>
      </c>
      <c r="V87" s="652"/>
      <c r="W87" s="652"/>
      <c r="X87" s="652"/>
      <c r="Y87" s="652"/>
      <c r="Z87" s="652"/>
      <c r="AA87" s="652"/>
      <c r="AB87" s="319"/>
      <c r="AC87" s="320"/>
      <c r="AD87" s="320"/>
      <c r="AE87" s="652"/>
      <c r="AF87" s="652"/>
      <c r="AG87" s="652"/>
      <c r="AH87" s="652"/>
      <c r="AI87" s="652"/>
      <c r="AJ87" s="652"/>
      <c r="AK87" s="652"/>
      <c r="AL87" s="652"/>
      <c r="AM87" s="652"/>
      <c r="AN87" s="652"/>
      <c r="AO87" s="652"/>
      <c r="AP87" s="652"/>
      <c r="AQ87" s="652"/>
      <c r="AR87" s="652"/>
      <c r="AS87" s="652"/>
      <c r="AT87" s="652"/>
      <c r="AU87" s="652"/>
      <c r="AV87" s="652"/>
      <c r="AW87" s="652"/>
      <c r="AX87" s="641"/>
    </row>
    <row r="88" spans="1:50" s="246" customFormat="1" ht="23.45" customHeight="1">
      <c r="A88" s="247"/>
      <c r="B88" s="659"/>
      <c r="C88" s="320" t="s">
        <v>953</v>
      </c>
      <c r="D88" s="320"/>
      <c r="E88" s="320" t="s">
        <v>1111</v>
      </c>
      <c r="F88" s="320" t="s">
        <v>906</v>
      </c>
      <c r="G88" s="320" t="s">
        <v>1107</v>
      </c>
      <c r="H88" s="652"/>
      <c r="I88" s="319">
        <v>19700</v>
      </c>
      <c r="J88" s="319"/>
      <c r="K88" s="319"/>
      <c r="L88" s="320" t="s">
        <v>590</v>
      </c>
      <c r="M88" s="319" t="s">
        <v>1112</v>
      </c>
      <c r="N88" s="319" t="s">
        <v>1113</v>
      </c>
      <c r="O88" s="319" t="s">
        <v>1114</v>
      </c>
      <c r="P88" s="319">
        <v>2</v>
      </c>
      <c r="Q88" s="319"/>
      <c r="R88" s="319"/>
      <c r="S88" s="146"/>
      <c r="T88" s="146"/>
      <c r="U88" s="320">
        <v>2010</v>
      </c>
      <c r="V88" s="652"/>
      <c r="W88" s="652"/>
      <c r="X88" s="652"/>
      <c r="Y88" s="652"/>
      <c r="Z88" s="652"/>
      <c r="AA88" s="652"/>
      <c r="AB88" s="319"/>
      <c r="AC88" s="320"/>
      <c r="AD88" s="320"/>
      <c r="AE88" s="652"/>
      <c r="AF88" s="652"/>
      <c r="AG88" s="652"/>
      <c r="AH88" s="652"/>
      <c r="AI88" s="652"/>
      <c r="AJ88" s="652"/>
      <c r="AK88" s="652"/>
      <c r="AL88" s="652"/>
      <c r="AM88" s="652"/>
      <c r="AN88" s="652"/>
      <c r="AO88" s="652"/>
      <c r="AP88" s="652"/>
      <c r="AQ88" s="652"/>
      <c r="AR88" s="652"/>
      <c r="AS88" s="652"/>
      <c r="AT88" s="652"/>
      <c r="AU88" s="652"/>
      <c r="AV88" s="652"/>
      <c r="AW88" s="652"/>
      <c r="AX88" s="641"/>
    </row>
    <row r="89" spans="1:50" s="246" customFormat="1" ht="23.45" customHeight="1">
      <c r="A89" s="247"/>
      <c r="B89" s="659"/>
      <c r="C89" s="320" t="s">
        <v>1115</v>
      </c>
      <c r="D89" s="320"/>
      <c r="E89" s="320" t="s">
        <v>1116</v>
      </c>
      <c r="F89" s="320" t="s">
        <v>906</v>
      </c>
      <c r="G89" s="320" t="s">
        <v>1107</v>
      </c>
      <c r="H89" s="652"/>
      <c r="I89" s="319">
        <v>9430</v>
      </c>
      <c r="J89" s="319"/>
      <c r="K89" s="319"/>
      <c r="L89" s="320" t="s">
        <v>1117</v>
      </c>
      <c r="M89" s="319">
        <v>82</v>
      </c>
      <c r="N89" s="319">
        <v>115</v>
      </c>
      <c r="O89" s="319">
        <v>9430</v>
      </c>
      <c r="P89" s="319">
        <v>1</v>
      </c>
      <c r="Q89" s="319"/>
      <c r="R89" s="319"/>
      <c r="S89" s="146"/>
      <c r="T89" s="146"/>
      <c r="U89" s="320">
        <v>2006</v>
      </c>
      <c r="V89" s="652"/>
      <c r="W89" s="652"/>
      <c r="X89" s="652"/>
      <c r="Y89" s="652"/>
      <c r="Z89" s="652"/>
      <c r="AA89" s="652"/>
      <c r="AB89" s="319"/>
      <c r="AC89" s="320"/>
      <c r="AD89" s="320"/>
      <c r="AE89" s="652"/>
      <c r="AF89" s="652"/>
      <c r="AG89" s="652"/>
      <c r="AH89" s="652"/>
      <c r="AI89" s="652"/>
      <c r="AJ89" s="652"/>
      <c r="AK89" s="652"/>
      <c r="AL89" s="652"/>
      <c r="AM89" s="652"/>
      <c r="AN89" s="652"/>
      <c r="AO89" s="652"/>
      <c r="AP89" s="652"/>
      <c r="AQ89" s="652"/>
      <c r="AR89" s="652"/>
      <c r="AS89" s="652"/>
      <c r="AT89" s="652"/>
      <c r="AU89" s="652"/>
      <c r="AV89" s="652"/>
      <c r="AW89" s="652"/>
      <c r="AX89" s="641"/>
    </row>
    <row r="90" spans="1:50" s="246" customFormat="1" ht="23.45" customHeight="1">
      <c r="A90" s="247"/>
      <c r="B90" s="657"/>
      <c r="C90" s="320" t="s">
        <v>1115</v>
      </c>
      <c r="D90" s="320"/>
      <c r="E90" s="320" t="s">
        <v>1118</v>
      </c>
      <c r="F90" s="320" t="s">
        <v>906</v>
      </c>
      <c r="G90" s="320" t="s">
        <v>1107</v>
      </c>
      <c r="H90" s="652"/>
      <c r="I90" s="319">
        <v>9864</v>
      </c>
      <c r="J90" s="319"/>
      <c r="K90" s="319"/>
      <c r="L90" s="320" t="s">
        <v>1117</v>
      </c>
      <c r="M90" s="319">
        <v>72</v>
      </c>
      <c r="N90" s="319">
        <v>137</v>
      </c>
      <c r="O90" s="319">
        <v>9864</v>
      </c>
      <c r="P90" s="319">
        <v>1</v>
      </c>
      <c r="Q90" s="319"/>
      <c r="R90" s="319"/>
      <c r="S90" s="146"/>
      <c r="T90" s="146"/>
      <c r="U90" s="320">
        <v>2006</v>
      </c>
      <c r="V90" s="652"/>
      <c r="W90" s="652"/>
      <c r="X90" s="652"/>
      <c r="Y90" s="652"/>
      <c r="Z90" s="652"/>
      <c r="AA90" s="652"/>
      <c r="AB90" s="319"/>
      <c r="AC90" s="320"/>
      <c r="AD90" s="320"/>
      <c r="AE90" s="652"/>
      <c r="AF90" s="652"/>
      <c r="AG90" s="652"/>
      <c r="AH90" s="652"/>
      <c r="AI90" s="652"/>
      <c r="AJ90" s="652"/>
      <c r="AK90" s="652"/>
      <c r="AL90" s="652"/>
      <c r="AM90" s="652"/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41"/>
    </row>
    <row r="91" spans="1:50" s="246" customFormat="1" ht="23.45" customHeight="1">
      <c r="A91" s="247"/>
      <c r="B91" s="657"/>
      <c r="C91" s="320" t="s">
        <v>1115</v>
      </c>
      <c r="D91" s="320"/>
      <c r="E91" s="320" t="s">
        <v>1119</v>
      </c>
      <c r="F91" s="320" t="s">
        <v>906</v>
      </c>
      <c r="G91" s="320" t="s">
        <v>1107</v>
      </c>
      <c r="H91" s="652"/>
      <c r="I91" s="319">
        <v>17976</v>
      </c>
      <c r="J91" s="319"/>
      <c r="K91" s="319"/>
      <c r="L91" s="320" t="s">
        <v>202</v>
      </c>
      <c r="M91" s="319">
        <v>107</v>
      </c>
      <c r="N91" s="319">
        <v>168</v>
      </c>
      <c r="O91" s="319">
        <v>17976</v>
      </c>
      <c r="P91" s="319">
        <v>2</v>
      </c>
      <c r="Q91" s="319"/>
      <c r="R91" s="319"/>
      <c r="S91" s="146"/>
      <c r="T91" s="146"/>
      <c r="U91" s="320">
        <v>1997</v>
      </c>
      <c r="V91" s="652"/>
      <c r="W91" s="652"/>
      <c r="X91" s="652"/>
      <c r="Y91" s="652"/>
      <c r="Z91" s="652"/>
      <c r="AA91" s="652"/>
      <c r="AB91" s="319"/>
      <c r="AC91" s="320"/>
      <c r="AD91" s="320"/>
      <c r="AE91" s="652"/>
      <c r="AF91" s="652"/>
      <c r="AG91" s="652"/>
      <c r="AH91" s="652"/>
      <c r="AI91" s="652"/>
      <c r="AJ91" s="652"/>
      <c r="AK91" s="652"/>
      <c r="AL91" s="652"/>
      <c r="AM91" s="652"/>
      <c r="AN91" s="652"/>
      <c r="AO91" s="652"/>
      <c r="AP91" s="652"/>
      <c r="AQ91" s="652"/>
      <c r="AR91" s="652"/>
      <c r="AS91" s="652"/>
      <c r="AT91" s="652"/>
      <c r="AU91" s="652"/>
      <c r="AV91" s="652"/>
      <c r="AW91" s="652"/>
      <c r="AX91" s="641"/>
    </row>
    <row r="92" spans="1:50" s="246" customFormat="1" ht="23.45" customHeight="1">
      <c r="A92" s="247"/>
      <c r="B92" s="657"/>
      <c r="C92" s="320" t="s">
        <v>1115</v>
      </c>
      <c r="D92" s="320"/>
      <c r="E92" s="320" t="s">
        <v>1120</v>
      </c>
      <c r="F92" s="320" t="s">
        <v>906</v>
      </c>
      <c r="G92" s="320" t="s">
        <v>1107</v>
      </c>
      <c r="H92" s="652"/>
      <c r="I92" s="319">
        <v>16240</v>
      </c>
      <c r="J92" s="319"/>
      <c r="K92" s="319"/>
      <c r="L92" s="320" t="s">
        <v>590</v>
      </c>
      <c r="M92" s="319">
        <v>116</v>
      </c>
      <c r="N92" s="319">
        <v>140</v>
      </c>
      <c r="O92" s="319">
        <v>16240</v>
      </c>
      <c r="P92" s="319">
        <v>2</v>
      </c>
      <c r="Q92" s="319"/>
      <c r="R92" s="319"/>
      <c r="S92" s="146"/>
      <c r="T92" s="146"/>
      <c r="U92" s="320">
        <v>1997</v>
      </c>
      <c r="V92" s="652"/>
      <c r="W92" s="652"/>
      <c r="X92" s="652"/>
      <c r="Y92" s="652"/>
      <c r="Z92" s="652"/>
      <c r="AA92" s="652"/>
      <c r="AB92" s="319"/>
      <c r="AC92" s="320"/>
      <c r="AD92" s="320"/>
      <c r="AE92" s="652"/>
      <c r="AF92" s="652"/>
      <c r="AG92" s="652"/>
      <c r="AH92" s="652"/>
      <c r="AI92" s="652"/>
      <c r="AJ92" s="652"/>
      <c r="AK92" s="652"/>
      <c r="AL92" s="652"/>
      <c r="AM92" s="652"/>
      <c r="AN92" s="652"/>
      <c r="AO92" s="652"/>
      <c r="AP92" s="652"/>
      <c r="AQ92" s="652"/>
      <c r="AR92" s="652"/>
      <c r="AS92" s="652"/>
      <c r="AT92" s="652"/>
      <c r="AU92" s="652"/>
      <c r="AV92" s="652"/>
      <c r="AW92" s="652"/>
      <c r="AX92" s="641"/>
    </row>
    <row r="93" spans="1:50" s="246" customFormat="1" ht="23.45" customHeight="1">
      <c r="A93" s="247"/>
      <c r="B93" s="657"/>
      <c r="C93" s="320" t="s">
        <v>1115</v>
      </c>
      <c r="D93" s="320"/>
      <c r="E93" s="320" t="s">
        <v>6487</v>
      </c>
      <c r="F93" s="320" t="s">
        <v>906</v>
      </c>
      <c r="G93" s="320" t="s">
        <v>6488</v>
      </c>
      <c r="H93" s="652"/>
      <c r="I93" s="319">
        <v>3000</v>
      </c>
      <c r="J93" s="319"/>
      <c r="K93" s="319"/>
      <c r="L93" s="320" t="s">
        <v>590</v>
      </c>
      <c r="M93" s="319">
        <v>50</v>
      </c>
      <c r="N93" s="319">
        <v>60</v>
      </c>
      <c r="O93" s="319">
        <v>3000</v>
      </c>
      <c r="P93" s="319">
        <v>1</v>
      </c>
      <c r="Q93" s="319"/>
      <c r="R93" s="319"/>
      <c r="S93" s="146"/>
      <c r="T93" s="146"/>
      <c r="U93" s="320">
        <v>2007</v>
      </c>
      <c r="V93" s="652"/>
      <c r="W93" s="652"/>
      <c r="X93" s="652"/>
      <c r="Y93" s="652"/>
      <c r="Z93" s="652"/>
      <c r="AA93" s="652"/>
      <c r="AB93" s="319"/>
      <c r="AC93" s="320"/>
      <c r="AD93" s="320"/>
      <c r="AE93" s="652"/>
      <c r="AF93" s="652"/>
      <c r="AG93" s="652"/>
      <c r="AH93" s="652"/>
      <c r="AI93" s="652"/>
      <c r="AJ93" s="652"/>
      <c r="AK93" s="652"/>
      <c r="AL93" s="652"/>
      <c r="AM93" s="652"/>
      <c r="AN93" s="652"/>
      <c r="AO93" s="652"/>
      <c r="AP93" s="652"/>
      <c r="AQ93" s="652"/>
      <c r="AR93" s="652"/>
      <c r="AS93" s="652"/>
      <c r="AT93" s="652"/>
      <c r="AU93" s="652"/>
      <c r="AV93" s="652"/>
      <c r="AW93" s="652"/>
      <c r="AX93" s="641"/>
    </row>
    <row r="94" spans="1:50" s="246" customFormat="1" ht="23.45" customHeight="1">
      <c r="A94" s="247"/>
      <c r="B94" s="657"/>
      <c r="C94" s="320" t="s">
        <v>1070</v>
      </c>
      <c r="D94" s="320" t="s">
        <v>1081</v>
      </c>
      <c r="E94" s="320" t="s">
        <v>1121</v>
      </c>
      <c r="F94" s="320" t="s">
        <v>906</v>
      </c>
      <c r="G94" s="320" t="s">
        <v>1107</v>
      </c>
      <c r="H94" s="652"/>
      <c r="I94" s="319">
        <v>17072</v>
      </c>
      <c r="J94" s="319"/>
      <c r="K94" s="319"/>
      <c r="L94" s="320" t="s">
        <v>590</v>
      </c>
      <c r="M94" s="319" t="s">
        <v>2882</v>
      </c>
      <c r="N94" s="319" t="s">
        <v>2883</v>
      </c>
      <c r="O94" s="319">
        <v>17072</v>
      </c>
      <c r="P94" s="319">
        <v>2</v>
      </c>
      <c r="Q94" s="319"/>
      <c r="R94" s="319"/>
      <c r="S94" s="146" t="s">
        <v>499</v>
      </c>
      <c r="T94" s="146" t="s">
        <v>499</v>
      </c>
      <c r="U94" s="320">
        <v>2006</v>
      </c>
      <c r="V94" s="652"/>
      <c r="W94" s="652">
        <v>1100</v>
      </c>
      <c r="X94" s="652"/>
      <c r="Y94" s="652"/>
      <c r="Z94" s="652"/>
      <c r="AA94" s="652"/>
      <c r="AB94" s="319"/>
      <c r="AC94" s="320"/>
      <c r="AD94" s="320"/>
      <c r="AE94" s="652"/>
      <c r="AF94" s="652"/>
      <c r="AG94" s="652"/>
      <c r="AH94" s="652"/>
      <c r="AI94" s="652"/>
      <c r="AJ94" s="652"/>
      <c r="AK94" s="652"/>
      <c r="AL94" s="652"/>
      <c r="AM94" s="652"/>
      <c r="AN94" s="652"/>
      <c r="AO94" s="652"/>
      <c r="AP94" s="652"/>
      <c r="AQ94" s="652"/>
      <c r="AR94" s="652"/>
      <c r="AS94" s="652"/>
      <c r="AT94" s="652"/>
      <c r="AU94" s="652"/>
      <c r="AV94" s="652"/>
      <c r="AW94" s="652"/>
      <c r="AX94" s="641"/>
    </row>
    <row r="95" spans="1:50" s="246" customFormat="1" ht="23.45" customHeight="1">
      <c r="A95" s="247"/>
      <c r="B95" s="657"/>
      <c r="C95" s="105" t="s">
        <v>1070</v>
      </c>
      <c r="D95" s="105"/>
      <c r="E95" s="320" t="s">
        <v>2884</v>
      </c>
      <c r="F95" s="105" t="s">
        <v>906</v>
      </c>
      <c r="G95" s="105" t="s">
        <v>1107</v>
      </c>
      <c r="H95" s="105"/>
      <c r="I95" s="100">
        <v>25491</v>
      </c>
      <c r="J95" s="100"/>
      <c r="K95" s="100"/>
      <c r="L95" s="320" t="s">
        <v>590</v>
      </c>
      <c r="M95" s="100"/>
      <c r="N95" s="100"/>
      <c r="O95" s="100">
        <v>25491</v>
      </c>
      <c r="P95" s="100">
        <v>3</v>
      </c>
      <c r="Q95" s="100"/>
      <c r="R95" s="100"/>
      <c r="S95" s="105"/>
      <c r="T95" s="105"/>
      <c r="U95" s="105"/>
      <c r="V95" s="105"/>
      <c r="W95" s="105"/>
      <c r="X95" s="105"/>
      <c r="Y95" s="105"/>
      <c r="Z95" s="105"/>
      <c r="AA95" s="105"/>
      <c r="AB95" s="100"/>
      <c r="AC95" s="105"/>
      <c r="AD95" s="105"/>
      <c r="AE95" s="105"/>
      <c r="AF95" s="105"/>
      <c r="AG95" s="105"/>
      <c r="AH95" s="105"/>
      <c r="AI95" s="105"/>
      <c r="AJ95" s="105"/>
      <c r="AK95" s="105"/>
      <c r="AL95" s="105"/>
      <c r="AM95" s="105"/>
      <c r="AN95" s="105"/>
      <c r="AO95" s="105"/>
      <c r="AP95" s="105"/>
      <c r="AQ95" s="105"/>
      <c r="AR95" s="105"/>
      <c r="AS95" s="105"/>
      <c r="AT95" s="105"/>
      <c r="AU95" s="105"/>
      <c r="AV95" s="105"/>
      <c r="AW95" s="105"/>
      <c r="AX95" s="638"/>
    </row>
    <row r="96" spans="1:50" s="246" customFormat="1" ht="23.45" customHeight="1">
      <c r="A96" s="247"/>
      <c r="B96" s="659"/>
      <c r="C96" s="320" t="s">
        <v>1070</v>
      </c>
      <c r="D96" s="320"/>
      <c r="E96" s="320" t="s">
        <v>1122</v>
      </c>
      <c r="F96" s="320" t="s">
        <v>1123</v>
      </c>
      <c r="G96" s="320" t="s">
        <v>1095</v>
      </c>
      <c r="H96" s="652"/>
      <c r="I96" s="319">
        <v>7140</v>
      </c>
      <c r="J96" s="319"/>
      <c r="K96" s="319"/>
      <c r="L96" s="320" t="s">
        <v>382</v>
      </c>
      <c r="M96" s="319">
        <v>68</v>
      </c>
      <c r="N96" s="319">
        <v>105</v>
      </c>
      <c r="O96" s="319">
        <v>7140</v>
      </c>
      <c r="P96" s="319">
        <v>1</v>
      </c>
      <c r="Q96" s="319"/>
      <c r="R96" s="319"/>
      <c r="S96" s="146"/>
      <c r="T96" s="146"/>
      <c r="U96" s="655"/>
      <c r="V96" s="652"/>
      <c r="W96" s="652"/>
      <c r="X96" s="652"/>
      <c r="Y96" s="652"/>
      <c r="Z96" s="652"/>
      <c r="AA96" s="652"/>
      <c r="AB96" s="319"/>
      <c r="AC96" s="320"/>
      <c r="AD96" s="320"/>
      <c r="AE96" s="652"/>
      <c r="AF96" s="652"/>
      <c r="AG96" s="652"/>
      <c r="AH96" s="652"/>
      <c r="AI96" s="652"/>
      <c r="AJ96" s="652"/>
      <c r="AK96" s="652"/>
      <c r="AL96" s="652"/>
      <c r="AM96" s="652"/>
      <c r="AN96" s="652"/>
      <c r="AO96" s="652"/>
      <c r="AP96" s="652"/>
      <c r="AQ96" s="652"/>
      <c r="AR96" s="652"/>
      <c r="AS96" s="652"/>
      <c r="AT96" s="652"/>
      <c r="AU96" s="652"/>
      <c r="AV96" s="652"/>
      <c r="AW96" s="652"/>
      <c r="AX96" s="641"/>
    </row>
    <row r="97" spans="1:50" s="246" customFormat="1" ht="23.45" customHeight="1">
      <c r="A97" s="247"/>
      <c r="B97" s="659"/>
      <c r="C97" s="105" t="s">
        <v>1070</v>
      </c>
      <c r="D97" s="105"/>
      <c r="E97" s="582" t="s">
        <v>1124</v>
      </c>
      <c r="F97" s="105" t="s">
        <v>1070</v>
      </c>
      <c r="G97" s="105" t="s">
        <v>1070</v>
      </c>
      <c r="H97" s="105"/>
      <c r="I97" s="100">
        <v>7769</v>
      </c>
      <c r="J97" s="100"/>
      <c r="K97" s="100"/>
      <c r="L97" s="105" t="s">
        <v>382</v>
      </c>
      <c r="M97" s="100">
        <v>74</v>
      </c>
      <c r="N97" s="100">
        <v>105</v>
      </c>
      <c r="O97" s="100">
        <v>7769</v>
      </c>
      <c r="P97" s="100">
        <v>1</v>
      </c>
      <c r="Q97" s="100">
        <v>200</v>
      </c>
      <c r="R97" s="100">
        <v>200</v>
      </c>
      <c r="S97" s="105" t="s">
        <v>233</v>
      </c>
      <c r="T97" s="105" t="s">
        <v>1125</v>
      </c>
      <c r="U97" s="105">
        <v>2012</v>
      </c>
      <c r="V97" s="105"/>
      <c r="W97" s="105"/>
      <c r="X97" s="105"/>
      <c r="Y97" s="105"/>
      <c r="Z97" s="105"/>
      <c r="AA97" s="105"/>
      <c r="AB97" s="100">
        <v>1464</v>
      </c>
      <c r="AC97" s="105"/>
      <c r="AD97" s="105"/>
      <c r="AE97" s="105"/>
      <c r="AF97" s="105"/>
      <c r="AG97" s="105"/>
      <c r="AH97" s="105"/>
      <c r="AI97" s="105"/>
      <c r="AJ97" s="105"/>
      <c r="AK97" s="105"/>
      <c r="AL97" s="105"/>
      <c r="AM97" s="105"/>
      <c r="AN97" s="105"/>
      <c r="AO97" s="105"/>
      <c r="AP97" s="105"/>
      <c r="AQ97" s="105"/>
      <c r="AR97" s="105"/>
      <c r="AS97" s="105"/>
      <c r="AT97" s="105"/>
      <c r="AU97" s="105"/>
      <c r="AV97" s="105"/>
      <c r="AW97" s="105"/>
      <c r="AX97" s="638"/>
    </row>
    <row r="98" spans="1:50" s="246" customFormat="1" ht="23.45" customHeight="1">
      <c r="A98" s="247"/>
      <c r="B98" s="659"/>
      <c r="C98" s="105" t="s">
        <v>1070</v>
      </c>
      <c r="D98" s="105"/>
      <c r="E98" s="582" t="s">
        <v>1126</v>
      </c>
      <c r="F98" s="105" t="s">
        <v>1070</v>
      </c>
      <c r="G98" s="105" t="s">
        <v>1070</v>
      </c>
      <c r="H98" s="105"/>
      <c r="I98" s="100">
        <v>4320</v>
      </c>
      <c r="J98" s="100"/>
      <c r="K98" s="100"/>
      <c r="L98" s="105" t="s">
        <v>382</v>
      </c>
      <c r="M98" s="100">
        <v>54</v>
      </c>
      <c r="N98" s="100">
        <v>80</v>
      </c>
      <c r="O98" s="100">
        <v>4320</v>
      </c>
      <c r="P98" s="100">
        <v>1</v>
      </c>
      <c r="Q98" s="100"/>
      <c r="R98" s="100"/>
      <c r="S98" s="105" t="s">
        <v>499</v>
      </c>
      <c r="T98" s="105" t="s">
        <v>499</v>
      </c>
      <c r="U98" s="105">
        <v>2007</v>
      </c>
      <c r="V98" s="105"/>
      <c r="W98" s="105"/>
      <c r="X98" s="105"/>
      <c r="Y98" s="105"/>
      <c r="Z98" s="105"/>
      <c r="AA98" s="105"/>
      <c r="AB98" s="100" t="s">
        <v>499</v>
      </c>
      <c r="AC98" s="105"/>
      <c r="AD98" s="105"/>
      <c r="AE98" s="105"/>
      <c r="AF98" s="105"/>
      <c r="AG98" s="105"/>
      <c r="AH98" s="105"/>
      <c r="AI98" s="105"/>
      <c r="AJ98" s="105"/>
      <c r="AK98" s="105"/>
      <c r="AL98" s="105"/>
      <c r="AM98" s="105"/>
      <c r="AN98" s="105"/>
      <c r="AO98" s="105"/>
      <c r="AP98" s="105"/>
      <c r="AQ98" s="105"/>
      <c r="AR98" s="105"/>
      <c r="AS98" s="105"/>
      <c r="AT98" s="105"/>
      <c r="AU98" s="105"/>
      <c r="AV98" s="105"/>
      <c r="AW98" s="105"/>
      <c r="AX98" s="638"/>
    </row>
    <row r="99" spans="1:50" s="246" customFormat="1" ht="23.45" customHeight="1">
      <c r="A99" s="247"/>
      <c r="B99" s="659"/>
      <c r="C99" s="105" t="s">
        <v>1070</v>
      </c>
      <c r="D99" s="105"/>
      <c r="E99" s="582" t="s">
        <v>6489</v>
      </c>
      <c r="F99" s="105" t="s">
        <v>1070</v>
      </c>
      <c r="G99" s="105" t="s">
        <v>1070</v>
      </c>
      <c r="H99" s="105"/>
      <c r="I99" s="100">
        <v>9145</v>
      </c>
      <c r="J99" s="100"/>
      <c r="K99" s="100"/>
      <c r="L99" s="105" t="s">
        <v>382</v>
      </c>
      <c r="M99" s="100">
        <v>51</v>
      </c>
      <c r="N99" s="100">
        <v>76</v>
      </c>
      <c r="O99" s="100">
        <v>3876</v>
      </c>
      <c r="P99" s="100">
        <v>1</v>
      </c>
      <c r="Q99" s="100"/>
      <c r="R99" s="100"/>
      <c r="S99" s="105" t="s">
        <v>499</v>
      </c>
      <c r="T99" s="105" t="s">
        <v>499</v>
      </c>
      <c r="U99" s="105">
        <v>2014</v>
      </c>
      <c r="V99" s="105"/>
      <c r="W99" s="105"/>
      <c r="X99" s="105"/>
      <c r="Y99" s="105"/>
      <c r="Z99" s="105"/>
      <c r="AA99" s="105"/>
      <c r="AB99" s="100" t="s">
        <v>499</v>
      </c>
      <c r="AC99" s="105"/>
      <c r="AD99" s="105"/>
      <c r="AE99" s="105"/>
      <c r="AF99" s="105"/>
      <c r="AG99" s="105"/>
      <c r="AH99" s="105"/>
      <c r="AI99" s="105"/>
      <c r="AJ99" s="105"/>
      <c r="AK99" s="105"/>
      <c r="AL99" s="105"/>
      <c r="AM99" s="105"/>
      <c r="AN99" s="105"/>
      <c r="AO99" s="105"/>
      <c r="AP99" s="105"/>
      <c r="AQ99" s="105"/>
      <c r="AR99" s="105"/>
      <c r="AS99" s="105"/>
      <c r="AT99" s="105"/>
      <c r="AU99" s="105"/>
      <c r="AV99" s="105"/>
      <c r="AW99" s="105"/>
      <c r="AX99" s="638"/>
    </row>
    <row r="100" spans="1:50" s="246" customFormat="1" ht="23.45" customHeight="1">
      <c r="A100" s="247"/>
      <c r="B100" s="659"/>
      <c r="C100" s="105" t="s">
        <v>1070</v>
      </c>
      <c r="D100" s="105"/>
      <c r="E100" s="582" t="s">
        <v>1127</v>
      </c>
      <c r="F100" s="105" t="s">
        <v>1070</v>
      </c>
      <c r="G100" s="105" t="s">
        <v>1070</v>
      </c>
      <c r="H100" s="105"/>
      <c r="I100" s="100">
        <v>7770</v>
      </c>
      <c r="J100" s="100"/>
      <c r="K100" s="100"/>
      <c r="L100" s="105" t="s">
        <v>382</v>
      </c>
      <c r="M100" s="100">
        <v>73</v>
      </c>
      <c r="N100" s="100">
        <v>104</v>
      </c>
      <c r="O100" s="100">
        <v>7592</v>
      </c>
      <c r="P100" s="100">
        <v>1</v>
      </c>
      <c r="Q100" s="100">
        <v>200</v>
      </c>
      <c r="R100" s="100">
        <v>200</v>
      </c>
      <c r="S100" s="105" t="s">
        <v>233</v>
      </c>
      <c r="T100" s="105" t="s">
        <v>1060</v>
      </c>
      <c r="U100" s="105">
        <v>2012</v>
      </c>
      <c r="V100" s="105"/>
      <c r="W100" s="105"/>
      <c r="X100" s="105"/>
      <c r="Y100" s="105"/>
      <c r="Z100" s="105"/>
      <c r="AA100" s="105"/>
      <c r="AB100" s="100">
        <v>617</v>
      </c>
      <c r="AC100" s="105"/>
      <c r="AD100" s="105"/>
      <c r="AE100" s="105"/>
      <c r="AF100" s="105"/>
      <c r="AG100" s="105"/>
      <c r="AH100" s="105"/>
      <c r="AI100" s="105"/>
      <c r="AJ100" s="105"/>
      <c r="AK100" s="105"/>
      <c r="AL100" s="105"/>
      <c r="AM100" s="105"/>
      <c r="AN100" s="105"/>
      <c r="AO100" s="105"/>
      <c r="AP100" s="105"/>
      <c r="AQ100" s="105"/>
      <c r="AR100" s="105"/>
      <c r="AS100" s="105"/>
      <c r="AT100" s="105"/>
      <c r="AU100" s="105"/>
      <c r="AV100" s="105"/>
      <c r="AW100" s="105"/>
      <c r="AX100" s="638"/>
    </row>
    <row r="101" spans="1:50" s="246" customFormat="1" ht="23.45" customHeight="1">
      <c r="A101" s="247"/>
      <c r="B101" s="657"/>
      <c r="C101" s="320" t="s">
        <v>1128</v>
      </c>
      <c r="D101" s="320"/>
      <c r="E101" s="320" t="s">
        <v>1129</v>
      </c>
      <c r="F101" s="320" t="s">
        <v>1130</v>
      </c>
      <c r="G101" s="320" t="s">
        <v>1128</v>
      </c>
      <c r="H101" s="652"/>
      <c r="I101" s="319">
        <v>25350</v>
      </c>
      <c r="J101" s="319"/>
      <c r="K101" s="319"/>
      <c r="L101" s="320" t="s">
        <v>382</v>
      </c>
      <c r="M101" s="319" t="s">
        <v>1131</v>
      </c>
      <c r="N101" s="319" t="s">
        <v>955</v>
      </c>
      <c r="O101" s="319">
        <v>24976</v>
      </c>
      <c r="P101" s="319">
        <v>3</v>
      </c>
      <c r="Q101" s="319"/>
      <c r="R101" s="319"/>
      <c r="S101" s="146"/>
      <c r="T101" s="146"/>
      <c r="U101" s="320">
        <v>2010</v>
      </c>
      <c r="V101" s="652"/>
      <c r="W101" s="652"/>
      <c r="X101" s="652"/>
      <c r="Y101" s="652"/>
      <c r="Z101" s="652"/>
      <c r="AA101" s="652"/>
      <c r="AB101" s="319"/>
      <c r="AC101" s="320"/>
      <c r="AD101" s="320"/>
      <c r="AE101" s="652"/>
      <c r="AF101" s="652"/>
      <c r="AG101" s="652"/>
      <c r="AH101" s="652"/>
      <c r="AI101" s="652"/>
      <c r="AJ101" s="652"/>
      <c r="AK101" s="652"/>
      <c r="AL101" s="652"/>
      <c r="AM101" s="652"/>
      <c r="AN101" s="652"/>
      <c r="AO101" s="652"/>
      <c r="AP101" s="652"/>
      <c r="AQ101" s="652"/>
      <c r="AR101" s="652"/>
      <c r="AS101" s="652"/>
      <c r="AT101" s="652"/>
      <c r="AU101" s="652"/>
      <c r="AV101" s="652"/>
      <c r="AW101" s="652"/>
      <c r="AX101" s="641"/>
    </row>
    <row r="102" spans="1:50" s="246" customFormat="1" ht="23.45" customHeight="1">
      <c r="A102" s="247"/>
      <c r="B102" s="657"/>
      <c r="C102" s="320" t="s">
        <v>1128</v>
      </c>
      <c r="D102" s="320"/>
      <c r="E102" s="320" t="s">
        <v>1132</v>
      </c>
      <c r="F102" s="320" t="s">
        <v>906</v>
      </c>
      <c r="G102" s="320" t="s">
        <v>1128</v>
      </c>
      <c r="H102" s="652"/>
      <c r="I102" s="319">
        <v>13223</v>
      </c>
      <c r="J102" s="319">
        <v>72.400000000000006</v>
      </c>
      <c r="K102" s="319">
        <v>130</v>
      </c>
      <c r="L102" s="320" t="s">
        <v>590</v>
      </c>
      <c r="M102" s="319">
        <v>60</v>
      </c>
      <c r="N102" s="319">
        <v>90</v>
      </c>
      <c r="O102" s="319">
        <v>5400</v>
      </c>
      <c r="P102" s="319">
        <v>1</v>
      </c>
      <c r="Q102" s="319">
        <v>200</v>
      </c>
      <c r="R102" s="319">
        <v>200</v>
      </c>
      <c r="S102" s="320" t="s">
        <v>233</v>
      </c>
      <c r="T102" s="320" t="s">
        <v>1060</v>
      </c>
      <c r="U102" s="320">
        <v>1994</v>
      </c>
      <c r="V102" s="652"/>
      <c r="W102" s="652"/>
      <c r="X102" s="652"/>
      <c r="Y102" s="652"/>
      <c r="Z102" s="652"/>
      <c r="AA102" s="652"/>
      <c r="AB102" s="319"/>
      <c r="AC102" s="320"/>
      <c r="AD102" s="320"/>
      <c r="AE102" s="652"/>
      <c r="AF102" s="652"/>
      <c r="AG102" s="652"/>
      <c r="AH102" s="652"/>
      <c r="AI102" s="652"/>
      <c r="AJ102" s="652"/>
      <c r="AK102" s="652"/>
      <c r="AL102" s="652"/>
      <c r="AM102" s="652"/>
      <c r="AN102" s="652"/>
      <c r="AO102" s="652"/>
      <c r="AP102" s="652"/>
      <c r="AQ102" s="652"/>
      <c r="AR102" s="652"/>
      <c r="AS102" s="652"/>
      <c r="AT102" s="652"/>
      <c r="AU102" s="652"/>
      <c r="AV102" s="652"/>
      <c r="AW102" s="652"/>
      <c r="AX102" s="641"/>
    </row>
    <row r="103" spans="1:50" s="246" customFormat="1" ht="23.45" customHeight="1">
      <c r="A103" s="247"/>
      <c r="B103" s="657"/>
      <c r="C103" s="320" t="s">
        <v>1128</v>
      </c>
      <c r="D103" s="320"/>
      <c r="E103" s="582" t="s">
        <v>2885</v>
      </c>
      <c r="F103" s="320" t="s">
        <v>906</v>
      </c>
      <c r="G103" s="320" t="s">
        <v>2886</v>
      </c>
      <c r="H103" s="652"/>
      <c r="I103" s="319">
        <v>8470</v>
      </c>
      <c r="J103" s="319"/>
      <c r="K103" s="319"/>
      <c r="L103" s="320" t="s">
        <v>382</v>
      </c>
      <c r="M103" s="319">
        <v>77</v>
      </c>
      <c r="N103" s="319">
        <v>110</v>
      </c>
      <c r="O103" s="319">
        <v>8470</v>
      </c>
      <c r="P103" s="319">
        <v>1</v>
      </c>
      <c r="Q103" s="319"/>
      <c r="R103" s="319"/>
      <c r="S103" s="320"/>
      <c r="T103" s="320"/>
      <c r="U103" s="320">
        <v>2010</v>
      </c>
      <c r="V103" s="652"/>
      <c r="W103" s="652"/>
      <c r="X103" s="652"/>
      <c r="Y103" s="652"/>
      <c r="Z103" s="652"/>
      <c r="AA103" s="652"/>
      <c r="AB103" s="319">
        <v>934</v>
      </c>
      <c r="AC103" s="320"/>
      <c r="AD103" s="320"/>
      <c r="AE103" s="652"/>
      <c r="AF103" s="652"/>
      <c r="AG103" s="652"/>
      <c r="AH103" s="652"/>
      <c r="AI103" s="652"/>
      <c r="AJ103" s="652"/>
      <c r="AK103" s="652"/>
      <c r="AL103" s="652"/>
      <c r="AM103" s="652"/>
      <c r="AN103" s="652"/>
      <c r="AO103" s="652"/>
      <c r="AP103" s="652"/>
      <c r="AQ103" s="652"/>
      <c r="AR103" s="652"/>
      <c r="AS103" s="652"/>
      <c r="AT103" s="652"/>
      <c r="AU103" s="652"/>
      <c r="AV103" s="652"/>
      <c r="AW103" s="652"/>
      <c r="AX103" s="641"/>
    </row>
    <row r="104" spans="1:50" s="246" customFormat="1" ht="23.25" customHeight="1">
      <c r="A104" s="247"/>
      <c r="B104" s="657"/>
      <c r="C104" s="320" t="s">
        <v>1133</v>
      </c>
      <c r="D104" s="320"/>
      <c r="E104" s="320" t="s">
        <v>1134</v>
      </c>
      <c r="F104" s="320" t="s">
        <v>1133</v>
      </c>
      <c r="G104" s="320" t="s">
        <v>1135</v>
      </c>
      <c r="H104" s="652"/>
      <c r="I104" s="319">
        <v>140066</v>
      </c>
      <c r="J104" s="319"/>
      <c r="K104" s="319"/>
      <c r="L104" s="105" t="s">
        <v>954</v>
      </c>
      <c r="M104" s="100" t="s">
        <v>1136</v>
      </c>
      <c r="N104" s="100" t="s">
        <v>1137</v>
      </c>
      <c r="O104" s="100" t="s">
        <v>1138</v>
      </c>
      <c r="P104" s="100" t="s">
        <v>1139</v>
      </c>
      <c r="Q104" s="319"/>
      <c r="R104" s="319"/>
      <c r="S104" s="320"/>
      <c r="T104" s="320"/>
      <c r="U104" s="320">
        <v>2012</v>
      </c>
      <c r="V104" s="652"/>
      <c r="W104" s="652"/>
      <c r="X104" s="652"/>
      <c r="Y104" s="652"/>
      <c r="Z104" s="652"/>
      <c r="AA104" s="652"/>
      <c r="AB104" s="319"/>
      <c r="AC104" s="320"/>
      <c r="AD104" s="320"/>
      <c r="AE104" s="652"/>
      <c r="AF104" s="652"/>
      <c r="AG104" s="652"/>
      <c r="AH104" s="652"/>
      <c r="AI104" s="652"/>
      <c r="AJ104" s="652"/>
      <c r="AK104" s="652"/>
      <c r="AL104" s="652"/>
      <c r="AM104" s="652"/>
      <c r="AN104" s="652"/>
      <c r="AO104" s="652"/>
      <c r="AP104" s="652"/>
      <c r="AQ104" s="652"/>
      <c r="AR104" s="652"/>
      <c r="AS104" s="652"/>
      <c r="AT104" s="652"/>
      <c r="AU104" s="652"/>
      <c r="AV104" s="652"/>
      <c r="AW104" s="652"/>
      <c r="AX104" s="641"/>
    </row>
    <row r="105" spans="1:50" s="246" customFormat="1" ht="23.25" customHeight="1">
      <c r="A105" s="247"/>
      <c r="B105" s="657"/>
      <c r="C105" s="320" t="s">
        <v>1133</v>
      </c>
      <c r="D105" s="320" t="s">
        <v>1081</v>
      </c>
      <c r="E105" s="320" t="s">
        <v>1140</v>
      </c>
      <c r="F105" s="320" t="s">
        <v>1133</v>
      </c>
      <c r="G105" s="320" t="s">
        <v>1135</v>
      </c>
      <c r="H105" s="652"/>
      <c r="I105" s="319">
        <v>7004</v>
      </c>
      <c r="J105" s="319"/>
      <c r="K105" s="319"/>
      <c r="L105" s="320" t="s">
        <v>382</v>
      </c>
      <c r="M105" s="319">
        <v>68</v>
      </c>
      <c r="N105" s="319">
        <v>103</v>
      </c>
      <c r="O105" s="319">
        <v>7004</v>
      </c>
      <c r="P105" s="319">
        <v>1</v>
      </c>
      <c r="Q105" s="319"/>
      <c r="R105" s="319"/>
      <c r="S105" s="146" t="s">
        <v>499</v>
      </c>
      <c r="T105" s="146" t="s">
        <v>499</v>
      </c>
      <c r="U105" s="320">
        <v>2008</v>
      </c>
      <c r="V105" s="652"/>
      <c r="W105" s="652">
        <v>1100</v>
      </c>
      <c r="X105" s="652"/>
      <c r="Y105" s="652"/>
      <c r="Z105" s="652"/>
      <c r="AA105" s="652"/>
      <c r="AB105" s="319">
        <v>500</v>
      </c>
      <c r="AC105" s="320"/>
      <c r="AD105" s="320"/>
      <c r="AE105" s="652"/>
      <c r="AF105" s="652"/>
      <c r="AG105" s="652"/>
      <c r="AH105" s="652"/>
      <c r="AI105" s="652"/>
      <c r="AJ105" s="652"/>
      <c r="AK105" s="652"/>
      <c r="AL105" s="652"/>
      <c r="AM105" s="652"/>
      <c r="AN105" s="652"/>
      <c r="AO105" s="652"/>
      <c r="AP105" s="652"/>
      <c r="AQ105" s="652"/>
      <c r="AR105" s="652"/>
      <c r="AS105" s="652"/>
      <c r="AT105" s="652"/>
      <c r="AU105" s="652"/>
      <c r="AV105" s="652"/>
      <c r="AW105" s="652"/>
      <c r="AX105" s="641"/>
    </row>
    <row r="106" spans="1:50" s="246" customFormat="1" ht="23.25" customHeight="1">
      <c r="A106" s="247"/>
      <c r="B106" s="659"/>
      <c r="C106" s="105" t="s">
        <v>1133</v>
      </c>
      <c r="D106" s="105"/>
      <c r="E106" s="582" t="s">
        <v>1141</v>
      </c>
      <c r="F106" s="105" t="s">
        <v>1133</v>
      </c>
      <c r="G106" s="105" t="s">
        <v>1135</v>
      </c>
      <c r="H106" s="105"/>
      <c r="I106" s="100">
        <v>6838</v>
      </c>
      <c r="J106" s="100"/>
      <c r="K106" s="100"/>
      <c r="L106" s="105" t="s">
        <v>382</v>
      </c>
      <c r="M106" s="100">
        <v>56</v>
      </c>
      <c r="N106" s="100">
        <v>86</v>
      </c>
      <c r="O106" s="100">
        <v>6838</v>
      </c>
      <c r="P106" s="100">
        <v>1</v>
      </c>
      <c r="Q106" s="100"/>
      <c r="R106" s="100"/>
      <c r="S106" s="105"/>
      <c r="T106" s="105"/>
      <c r="U106" s="105">
        <v>2007</v>
      </c>
      <c r="V106" s="105"/>
      <c r="W106" s="105"/>
      <c r="X106" s="105"/>
      <c r="Y106" s="105"/>
      <c r="Z106" s="105"/>
      <c r="AA106" s="105"/>
      <c r="AB106" s="100"/>
      <c r="AC106" s="105"/>
      <c r="AD106" s="105"/>
      <c r="AE106" s="105"/>
      <c r="AF106" s="105"/>
      <c r="AG106" s="105"/>
      <c r="AH106" s="105"/>
      <c r="AI106" s="105"/>
      <c r="AJ106" s="105"/>
      <c r="AK106" s="105"/>
      <c r="AL106" s="105"/>
      <c r="AM106" s="105"/>
      <c r="AN106" s="105"/>
      <c r="AO106" s="105"/>
      <c r="AP106" s="105"/>
      <c r="AQ106" s="105"/>
      <c r="AR106" s="105"/>
      <c r="AS106" s="105"/>
      <c r="AT106" s="105"/>
      <c r="AU106" s="105"/>
      <c r="AV106" s="105"/>
      <c r="AW106" s="105"/>
      <c r="AX106" s="638"/>
    </row>
    <row r="107" spans="1:50" s="246" customFormat="1" ht="23.25" customHeight="1">
      <c r="A107" s="247"/>
      <c r="B107" s="659"/>
      <c r="C107" s="105" t="s">
        <v>1947</v>
      </c>
      <c r="D107" s="105"/>
      <c r="E107" s="582" t="s">
        <v>2887</v>
      </c>
      <c r="F107" s="105" t="s">
        <v>1947</v>
      </c>
      <c r="G107" s="105" t="s">
        <v>1947</v>
      </c>
      <c r="H107" s="105"/>
      <c r="I107" s="100">
        <v>5308</v>
      </c>
      <c r="J107" s="100"/>
      <c r="K107" s="100"/>
      <c r="L107" s="105" t="s">
        <v>382</v>
      </c>
      <c r="M107" s="100">
        <v>63.8</v>
      </c>
      <c r="N107" s="100">
        <v>83.2</v>
      </c>
      <c r="O107" s="100">
        <v>5308.16</v>
      </c>
      <c r="P107" s="100">
        <v>1</v>
      </c>
      <c r="Q107" s="100">
        <v>300</v>
      </c>
      <c r="R107" s="100">
        <v>300</v>
      </c>
      <c r="S107" s="105" t="s">
        <v>233</v>
      </c>
      <c r="T107" s="105" t="s">
        <v>1060</v>
      </c>
      <c r="U107" s="105">
        <v>2008</v>
      </c>
      <c r="V107" s="105"/>
      <c r="W107" s="105"/>
      <c r="X107" s="105"/>
      <c r="Y107" s="105"/>
      <c r="Z107" s="105"/>
      <c r="AA107" s="105"/>
      <c r="AB107" s="100"/>
      <c r="AC107" s="105"/>
      <c r="AD107" s="105"/>
      <c r="AE107" s="105"/>
      <c r="AF107" s="105"/>
      <c r="AG107" s="105"/>
      <c r="AH107" s="105"/>
      <c r="AI107" s="105"/>
      <c r="AJ107" s="105"/>
      <c r="AK107" s="105"/>
      <c r="AL107" s="105"/>
      <c r="AM107" s="105"/>
      <c r="AN107" s="105"/>
      <c r="AO107" s="105"/>
      <c r="AP107" s="105"/>
      <c r="AQ107" s="105"/>
      <c r="AR107" s="105"/>
      <c r="AS107" s="105"/>
      <c r="AT107" s="105"/>
      <c r="AU107" s="105"/>
      <c r="AV107" s="105"/>
      <c r="AW107" s="105"/>
      <c r="AX107" s="638"/>
    </row>
    <row r="108" spans="1:50" s="246" customFormat="1" ht="24" customHeight="1">
      <c r="A108" s="247"/>
      <c r="B108" s="639" t="s">
        <v>3419</v>
      </c>
      <c r="C108" s="320" t="s">
        <v>3303</v>
      </c>
      <c r="D108" s="177"/>
      <c r="E108" s="544">
        <f>COUNTA(E109:E133)</f>
        <v>25</v>
      </c>
      <c r="F108" s="177"/>
      <c r="G108" s="177"/>
      <c r="H108" s="177"/>
      <c r="I108" s="319">
        <f>SUM(I109:I133)</f>
        <v>482053</v>
      </c>
      <c r="J108" s="319">
        <f>SUM(J109:J133)</f>
        <v>2730</v>
      </c>
      <c r="K108" s="319">
        <f>SUM(K109:K133)</f>
        <v>15829</v>
      </c>
      <c r="L108" s="319"/>
      <c r="M108" s="319"/>
      <c r="N108" s="319"/>
      <c r="O108" s="319"/>
      <c r="P108" s="319">
        <f>SUM(P110:P133)</f>
        <v>32</v>
      </c>
      <c r="Q108" s="319"/>
      <c r="R108" s="319"/>
      <c r="S108" s="320"/>
      <c r="T108" s="320"/>
      <c r="U108" s="320"/>
      <c r="V108" s="177"/>
      <c r="W108" s="177"/>
      <c r="X108" s="177"/>
      <c r="Y108" s="177"/>
      <c r="Z108" s="177"/>
      <c r="AA108" s="177"/>
      <c r="AB108" s="319"/>
      <c r="AC108" s="320"/>
      <c r="AD108" s="320"/>
      <c r="AE108" s="177"/>
      <c r="AF108" s="177"/>
      <c r="AG108" s="177"/>
      <c r="AH108" s="177"/>
      <c r="AI108" s="177"/>
      <c r="AJ108" s="177"/>
      <c r="AK108" s="177"/>
      <c r="AL108" s="177"/>
      <c r="AM108" s="177"/>
      <c r="AN108" s="177"/>
      <c r="AO108" s="177"/>
      <c r="AP108" s="177"/>
      <c r="AQ108" s="177"/>
      <c r="AR108" s="177"/>
      <c r="AS108" s="177"/>
      <c r="AT108" s="177"/>
      <c r="AU108" s="177"/>
      <c r="AV108" s="177"/>
      <c r="AW108" s="177"/>
      <c r="AX108" s="641"/>
    </row>
    <row r="109" spans="1:50" s="246" customFormat="1" ht="24" customHeight="1">
      <c r="A109" s="247"/>
      <c r="B109" s="581"/>
      <c r="C109" s="320" t="s">
        <v>6534</v>
      </c>
      <c r="D109" s="320"/>
      <c r="E109" s="320" t="s">
        <v>6535</v>
      </c>
      <c r="F109" s="320" t="s">
        <v>6534</v>
      </c>
      <c r="G109" s="320" t="s">
        <v>6536</v>
      </c>
      <c r="H109" s="320"/>
      <c r="I109" s="319"/>
      <c r="J109" s="319"/>
      <c r="K109" s="319"/>
      <c r="L109" s="320" t="s">
        <v>6537</v>
      </c>
      <c r="M109" s="319">
        <v>68</v>
      </c>
      <c r="N109" s="319">
        <v>105</v>
      </c>
      <c r="O109" s="319">
        <v>7140</v>
      </c>
      <c r="P109" s="319">
        <v>1</v>
      </c>
      <c r="Q109" s="319"/>
      <c r="R109" s="319"/>
      <c r="S109" s="320" t="s">
        <v>6538</v>
      </c>
      <c r="T109" s="320"/>
      <c r="U109" s="320">
        <v>2010</v>
      </c>
      <c r="V109" s="177"/>
      <c r="W109" s="177"/>
      <c r="X109" s="177"/>
      <c r="Y109" s="177"/>
      <c r="Z109" s="177"/>
      <c r="AA109" s="177"/>
      <c r="AB109" s="319"/>
      <c r="AC109" s="320"/>
      <c r="AD109" s="320"/>
      <c r="AE109" s="177"/>
      <c r="AF109" s="177"/>
      <c r="AG109" s="320"/>
      <c r="AH109" s="177"/>
      <c r="AI109" s="177"/>
      <c r="AJ109" s="177"/>
      <c r="AK109" s="177"/>
      <c r="AL109" s="177"/>
      <c r="AM109" s="177"/>
      <c r="AN109" s="177"/>
      <c r="AO109" s="177"/>
      <c r="AP109" s="177"/>
      <c r="AQ109" s="177"/>
      <c r="AR109" s="177"/>
      <c r="AS109" s="177"/>
      <c r="AT109" s="177"/>
      <c r="AU109" s="177"/>
      <c r="AV109" s="177"/>
      <c r="AW109" s="177"/>
      <c r="AX109" s="641" t="s">
        <v>6539</v>
      </c>
    </row>
    <row r="110" spans="1:50" s="246" customFormat="1" ht="24" customHeight="1">
      <c r="A110" s="247"/>
      <c r="B110" s="581"/>
      <c r="C110" s="320" t="s">
        <v>6540</v>
      </c>
      <c r="D110" s="320" t="s">
        <v>6541</v>
      </c>
      <c r="E110" s="320" t="s">
        <v>6542</v>
      </c>
      <c r="F110" s="320" t="s">
        <v>6543</v>
      </c>
      <c r="G110" s="320" t="s">
        <v>6543</v>
      </c>
      <c r="H110" s="320" t="s">
        <v>6544</v>
      </c>
      <c r="I110" s="319">
        <v>19711</v>
      </c>
      <c r="J110" s="319">
        <v>175</v>
      </c>
      <c r="K110" s="319">
        <v>175</v>
      </c>
      <c r="L110" s="320" t="s">
        <v>6545</v>
      </c>
      <c r="M110" s="319">
        <v>65</v>
      </c>
      <c r="N110" s="319">
        <v>120</v>
      </c>
      <c r="O110" s="319">
        <v>7800</v>
      </c>
      <c r="P110" s="319">
        <v>1</v>
      </c>
      <c r="Q110" s="319">
        <v>2000</v>
      </c>
      <c r="R110" s="319">
        <v>2000</v>
      </c>
      <c r="S110" s="320" t="s">
        <v>6538</v>
      </c>
      <c r="T110" s="320" t="s">
        <v>6546</v>
      </c>
      <c r="U110" s="320">
        <v>1995</v>
      </c>
      <c r="V110" s="177"/>
      <c r="W110" s="177" t="s">
        <v>6547</v>
      </c>
      <c r="X110" s="177"/>
      <c r="Y110" s="177"/>
      <c r="Z110" s="177"/>
      <c r="AA110" s="177"/>
      <c r="AB110" s="319">
        <v>3200</v>
      </c>
      <c r="AC110" s="320"/>
      <c r="AD110" s="320"/>
      <c r="AE110" s="177"/>
      <c r="AF110" s="177"/>
      <c r="AG110" s="320"/>
      <c r="AH110" s="177"/>
      <c r="AI110" s="177"/>
      <c r="AJ110" s="177"/>
      <c r="AK110" s="177"/>
      <c r="AL110" s="177"/>
      <c r="AM110" s="177"/>
      <c r="AN110" s="177"/>
      <c r="AO110" s="177"/>
      <c r="AP110" s="177"/>
      <c r="AQ110" s="177"/>
      <c r="AR110" s="177"/>
      <c r="AS110" s="177"/>
      <c r="AT110" s="177"/>
      <c r="AU110" s="177"/>
      <c r="AV110" s="177"/>
      <c r="AW110" s="177"/>
      <c r="AX110" s="641"/>
    </row>
    <row r="111" spans="1:50" s="246" customFormat="1" ht="24" customHeight="1">
      <c r="A111" s="247" t="s">
        <v>6548</v>
      </c>
      <c r="B111" s="595"/>
      <c r="C111" s="320" t="s">
        <v>6540</v>
      </c>
      <c r="D111" s="320" t="s">
        <v>6549</v>
      </c>
      <c r="E111" s="320" t="s">
        <v>6550</v>
      </c>
      <c r="F111" s="320" t="s">
        <v>6551</v>
      </c>
      <c r="G111" s="320" t="s">
        <v>6552</v>
      </c>
      <c r="H111" s="177" t="s">
        <v>6553</v>
      </c>
      <c r="I111" s="319">
        <v>8970</v>
      </c>
      <c r="J111" s="319"/>
      <c r="K111" s="319">
        <v>7848</v>
      </c>
      <c r="L111" s="320" t="s">
        <v>6554</v>
      </c>
      <c r="M111" s="319">
        <v>68</v>
      </c>
      <c r="N111" s="319">
        <v>105</v>
      </c>
      <c r="O111" s="319">
        <v>7140</v>
      </c>
      <c r="P111" s="319">
        <v>1</v>
      </c>
      <c r="Q111" s="319"/>
      <c r="R111" s="319">
        <v>200</v>
      </c>
      <c r="S111" s="320" t="s">
        <v>6555</v>
      </c>
      <c r="T111" s="320"/>
      <c r="U111" s="320">
        <v>2001</v>
      </c>
      <c r="V111" s="177"/>
      <c r="W111" s="177" t="s">
        <v>6556</v>
      </c>
      <c r="X111" s="177"/>
      <c r="Y111" s="177"/>
      <c r="Z111" s="177"/>
      <c r="AA111" s="177"/>
      <c r="AB111" s="319">
        <v>615</v>
      </c>
      <c r="AC111" s="320"/>
      <c r="AD111" s="320"/>
      <c r="AE111" s="177"/>
      <c r="AF111" s="177"/>
      <c r="AG111" s="177"/>
      <c r="AH111" s="177"/>
      <c r="AI111" s="177"/>
      <c r="AJ111" s="177"/>
      <c r="AK111" s="177"/>
      <c r="AL111" s="177"/>
      <c r="AM111" s="177"/>
      <c r="AN111" s="177"/>
      <c r="AO111" s="177"/>
      <c r="AP111" s="177"/>
      <c r="AQ111" s="177"/>
      <c r="AR111" s="177"/>
      <c r="AS111" s="177"/>
      <c r="AT111" s="177"/>
      <c r="AU111" s="177"/>
      <c r="AV111" s="177"/>
      <c r="AW111" s="177"/>
      <c r="AX111" s="641"/>
    </row>
    <row r="112" spans="1:50" s="246" customFormat="1" ht="24" customHeight="1">
      <c r="A112" s="247"/>
      <c r="B112" s="595"/>
      <c r="C112" s="320" t="s">
        <v>6557</v>
      </c>
      <c r="D112" s="320" t="s">
        <v>6558</v>
      </c>
      <c r="E112" s="320" t="s">
        <v>6559</v>
      </c>
      <c r="F112" s="320" t="s">
        <v>6560</v>
      </c>
      <c r="G112" s="320" t="s">
        <v>6561</v>
      </c>
      <c r="H112" s="320">
        <v>3</v>
      </c>
      <c r="I112" s="319">
        <v>54371</v>
      </c>
      <c r="J112" s="319">
        <v>228</v>
      </c>
      <c r="K112" s="319">
        <v>379</v>
      </c>
      <c r="L112" s="320" t="s">
        <v>6562</v>
      </c>
      <c r="M112" s="319">
        <v>72</v>
      </c>
      <c r="N112" s="319">
        <v>109</v>
      </c>
      <c r="O112" s="319">
        <v>39240</v>
      </c>
      <c r="P112" s="319">
        <v>5</v>
      </c>
      <c r="Q112" s="319">
        <v>180</v>
      </c>
      <c r="R112" s="319">
        <v>1000</v>
      </c>
      <c r="S112" s="320" t="s">
        <v>6563</v>
      </c>
      <c r="T112" s="320"/>
      <c r="U112" s="320">
        <v>2000</v>
      </c>
      <c r="V112" s="177"/>
      <c r="W112" s="177" t="s">
        <v>6564</v>
      </c>
      <c r="X112" s="177"/>
      <c r="Y112" s="177"/>
      <c r="Z112" s="177"/>
      <c r="AA112" s="177"/>
      <c r="AB112" s="319">
        <v>4211</v>
      </c>
      <c r="AC112" s="320"/>
      <c r="AD112" s="320"/>
      <c r="AE112" s="177"/>
      <c r="AF112" s="177"/>
      <c r="AG112" s="320">
        <v>8</v>
      </c>
      <c r="AH112" s="177" t="s">
        <v>6565</v>
      </c>
      <c r="AI112" s="177" t="s">
        <v>6566</v>
      </c>
      <c r="AJ112" s="177"/>
      <c r="AK112" s="177"/>
      <c r="AL112" s="177"/>
      <c r="AM112" s="177"/>
      <c r="AN112" s="177"/>
      <c r="AO112" s="177"/>
      <c r="AP112" s="177"/>
      <c r="AQ112" s="177"/>
      <c r="AR112" s="177"/>
      <c r="AS112" s="177"/>
      <c r="AT112" s="177"/>
      <c r="AU112" s="177"/>
      <c r="AV112" s="177"/>
      <c r="AW112" s="177"/>
      <c r="AX112" s="641"/>
    </row>
    <row r="113" spans="1:50" s="246" customFormat="1" ht="24" customHeight="1">
      <c r="A113" s="247"/>
      <c r="B113" s="595"/>
      <c r="C113" s="320" t="s">
        <v>6557</v>
      </c>
      <c r="D113" s="320"/>
      <c r="E113" s="320" t="s">
        <v>6567</v>
      </c>
      <c r="F113" s="320" t="s">
        <v>6551</v>
      </c>
      <c r="G113" s="320" t="s">
        <v>6568</v>
      </c>
      <c r="H113" s="320"/>
      <c r="I113" s="319">
        <v>4029</v>
      </c>
      <c r="J113" s="319"/>
      <c r="K113" s="319"/>
      <c r="L113" s="320" t="s">
        <v>6554</v>
      </c>
      <c r="M113" s="319">
        <v>51</v>
      </c>
      <c r="N113" s="319">
        <v>79</v>
      </c>
      <c r="O113" s="319">
        <v>4029</v>
      </c>
      <c r="P113" s="319">
        <v>1</v>
      </c>
      <c r="Q113" s="319"/>
      <c r="R113" s="319"/>
      <c r="S113" s="320"/>
      <c r="T113" s="320"/>
      <c r="U113" s="320">
        <v>2001</v>
      </c>
      <c r="V113" s="177"/>
      <c r="W113" s="177"/>
      <c r="X113" s="177"/>
      <c r="Y113" s="177"/>
      <c r="Z113" s="177"/>
      <c r="AA113" s="177"/>
      <c r="AB113" s="319">
        <v>161</v>
      </c>
      <c r="AC113" s="320"/>
      <c r="AD113" s="320"/>
      <c r="AE113" s="177"/>
      <c r="AF113" s="177"/>
      <c r="AG113" s="320"/>
      <c r="AH113" s="177"/>
      <c r="AI113" s="177"/>
      <c r="AJ113" s="177"/>
      <c r="AK113" s="177"/>
      <c r="AL113" s="177"/>
      <c r="AM113" s="177"/>
      <c r="AN113" s="177"/>
      <c r="AO113" s="177"/>
      <c r="AP113" s="177"/>
      <c r="AQ113" s="177"/>
      <c r="AR113" s="177"/>
      <c r="AS113" s="177"/>
      <c r="AT113" s="177"/>
      <c r="AU113" s="177"/>
      <c r="AV113" s="177"/>
      <c r="AW113" s="177"/>
      <c r="AX113" s="641"/>
    </row>
    <row r="114" spans="1:50" s="246" customFormat="1" ht="24" customHeight="1">
      <c r="A114" s="247"/>
      <c r="B114" s="595"/>
      <c r="C114" s="320" t="s">
        <v>6557</v>
      </c>
      <c r="D114" s="320"/>
      <c r="E114" s="320" t="s">
        <v>6569</v>
      </c>
      <c r="F114" s="320" t="s">
        <v>6560</v>
      </c>
      <c r="G114" s="320" t="s">
        <v>6570</v>
      </c>
      <c r="H114" s="320"/>
      <c r="I114" s="319">
        <v>10240</v>
      </c>
      <c r="J114" s="319"/>
      <c r="K114" s="319"/>
      <c r="L114" s="320" t="s">
        <v>6537</v>
      </c>
      <c r="M114" s="319">
        <v>68.5</v>
      </c>
      <c r="N114" s="319">
        <v>106.5</v>
      </c>
      <c r="O114" s="319">
        <v>7295.25</v>
      </c>
      <c r="P114" s="319">
        <v>1</v>
      </c>
      <c r="Q114" s="319"/>
      <c r="R114" s="319"/>
      <c r="S114" s="320"/>
      <c r="T114" s="320"/>
      <c r="U114" s="320">
        <v>2016</v>
      </c>
      <c r="V114" s="177"/>
      <c r="W114" s="177"/>
      <c r="X114" s="177"/>
      <c r="Y114" s="177"/>
      <c r="Z114" s="177"/>
      <c r="AA114" s="177"/>
      <c r="AB114" s="319">
        <v>1390</v>
      </c>
      <c r="AC114" s="320"/>
      <c r="AD114" s="320"/>
      <c r="AE114" s="177"/>
      <c r="AF114" s="177"/>
      <c r="AG114" s="320"/>
      <c r="AH114" s="177"/>
      <c r="AI114" s="177"/>
      <c r="AJ114" s="177"/>
      <c r="AK114" s="177"/>
      <c r="AL114" s="177"/>
      <c r="AM114" s="177"/>
      <c r="AN114" s="177"/>
      <c r="AO114" s="177"/>
      <c r="AP114" s="177"/>
      <c r="AQ114" s="177"/>
      <c r="AR114" s="177"/>
      <c r="AS114" s="177"/>
      <c r="AT114" s="177"/>
      <c r="AU114" s="177"/>
      <c r="AV114" s="177"/>
      <c r="AW114" s="177"/>
      <c r="AX114" s="1297"/>
    </row>
    <row r="115" spans="1:50" s="246" customFormat="1" ht="24" customHeight="1">
      <c r="A115" s="247"/>
      <c r="B115" s="595"/>
      <c r="C115" s="320" t="s">
        <v>6557</v>
      </c>
      <c r="D115" s="320"/>
      <c r="E115" s="320" t="s">
        <v>6571</v>
      </c>
      <c r="F115" s="320" t="s">
        <v>6557</v>
      </c>
      <c r="G115" s="320" t="s">
        <v>6557</v>
      </c>
      <c r="H115" s="320"/>
      <c r="I115" s="319">
        <v>4122</v>
      </c>
      <c r="J115" s="319">
        <v>158</v>
      </c>
      <c r="K115" s="319">
        <v>158</v>
      </c>
      <c r="L115" s="320" t="s">
        <v>6537</v>
      </c>
      <c r="M115" s="319">
        <v>56</v>
      </c>
      <c r="N115" s="319">
        <v>72</v>
      </c>
      <c r="O115" s="319">
        <v>4032</v>
      </c>
      <c r="P115" s="319">
        <v>1</v>
      </c>
      <c r="Q115" s="319"/>
      <c r="R115" s="319"/>
      <c r="S115" s="320"/>
      <c r="T115" s="320"/>
      <c r="U115" s="320">
        <v>2006</v>
      </c>
      <c r="V115" s="177"/>
      <c r="W115" s="177"/>
      <c r="X115" s="177"/>
      <c r="Y115" s="177"/>
      <c r="Z115" s="177"/>
      <c r="AA115" s="177"/>
      <c r="AB115" s="319">
        <v>4840</v>
      </c>
      <c r="AC115" s="320"/>
      <c r="AD115" s="320"/>
      <c r="AE115" s="177"/>
      <c r="AF115" s="177"/>
      <c r="AG115" s="320"/>
      <c r="AH115" s="177"/>
      <c r="AI115" s="177"/>
      <c r="AJ115" s="177"/>
      <c r="AK115" s="177"/>
      <c r="AL115" s="177"/>
      <c r="AM115" s="177"/>
      <c r="AN115" s="177"/>
      <c r="AO115" s="177"/>
      <c r="AP115" s="177"/>
      <c r="AQ115" s="177"/>
      <c r="AR115" s="177"/>
      <c r="AS115" s="177"/>
      <c r="AT115" s="177"/>
      <c r="AU115" s="177"/>
      <c r="AV115" s="177"/>
      <c r="AW115" s="177"/>
      <c r="AX115" s="641"/>
    </row>
    <row r="116" spans="1:50" s="246" customFormat="1" ht="24" customHeight="1">
      <c r="A116" s="247"/>
      <c r="B116" s="595"/>
      <c r="C116" s="320" t="s">
        <v>6557</v>
      </c>
      <c r="D116" s="320"/>
      <c r="E116" s="320" t="s">
        <v>6572</v>
      </c>
      <c r="F116" s="320" t="s">
        <v>6560</v>
      </c>
      <c r="G116" s="320" t="s">
        <v>6561</v>
      </c>
      <c r="H116" s="320"/>
      <c r="I116" s="319">
        <v>6000</v>
      </c>
      <c r="J116" s="319"/>
      <c r="K116" s="319">
        <v>5100</v>
      </c>
      <c r="L116" s="320" t="s">
        <v>6545</v>
      </c>
      <c r="M116" s="319">
        <v>50</v>
      </c>
      <c r="N116" s="319">
        <v>90</v>
      </c>
      <c r="O116" s="319">
        <v>4500</v>
      </c>
      <c r="P116" s="319">
        <v>2</v>
      </c>
      <c r="Q116" s="319"/>
      <c r="R116" s="319"/>
      <c r="S116" s="320"/>
      <c r="T116" s="320"/>
      <c r="U116" s="320">
        <v>2013</v>
      </c>
      <c r="V116" s="177"/>
      <c r="W116" s="177"/>
      <c r="X116" s="177"/>
      <c r="Y116" s="177"/>
      <c r="Z116" s="177"/>
      <c r="AA116" s="177"/>
      <c r="AB116" s="319">
        <v>200</v>
      </c>
      <c r="AC116" s="320"/>
      <c r="AD116" s="320"/>
      <c r="AE116" s="177"/>
      <c r="AF116" s="177"/>
      <c r="AG116" s="320"/>
      <c r="AH116" s="177"/>
      <c r="AI116" s="177"/>
      <c r="AJ116" s="177"/>
      <c r="AK116" s="177"/>
      <c r="AL116" s="177"/>
      <c r="AM116" s="177"/>
      <c r="AN116" s="177"/>
      <c r="AO116" s="177"/>
      <c r="AP116" s="177"/>
      <c r="AQ116" s="177"/>
      <c r="AR116" s="177"/>
      <c r="AS116" s="177"/>
      <c r="AT116" s="177"/>
      <c r="AU116" s="177"/>
      <c r="AV116" s="177"/>
      <c r="AW116" s="177"/>
      <c r="AX116" s="641"/>
    </row>
    <row r="117" spans="1:50" s="246" customFormat="1" ht="24" customHeight="1">
      <c r="A117" s="247"/>
      <c r="B117" s="595"/>
      <c r="C117" s="320" t="s">
        <v>6573</v>
      </c>
      <c r="D117" s="320" t="s">
        <v>6574</v>
      </c>
      <c r="E117" s="320" t="s">
        <v>6575</v>
      </c>
      <c r="F117" s="320" t="s">
        <v>6573</v>
      </c>
      <c r="G117" s="320" t="s">
        <v>6573</v>
      </c>
      <c r="H117" s="320">
        <v>4</v>
      </c>
      <c r="I117" s="319">
        <v>22260</v>
      </c>
      <c r="J117" s="319">
        <v>1632</v>
      </c>
      <c r="K117" s="319">
        <v>1632</v>
      </c>
      <c r="L117" s="320" t="s">
        <v>6576</v>
      </c>
      <c r="M117" s="319">
        <v>98</v>
      </c>
      <c r="N117" s="319">
        <v>124</v>
      </c>
      <c r="O117" s="319">
        <v>12250</v>
      </c>
      <c r="P117" s="319">
        <v>1</v>
      </c>
      <c r="Q117" s="319">
        <v>3190</v>
      </c>
      <c r="R117" s="319">
        <v>3300</v>
      </c>
      <c r="S117" s="320" t="s">
        <v>6577</v>
      </c>
      <c r="T117" s="320" t="s">
        <v>6546</v>
      </c>
      <c r="U117" s="320">
        <v>1993</v>
      </c>
      <c r="V117" s="177"/>
      <c r="W117" s="177" t="s">
        <v>6578</v>
      </c>
      <c r="X117" s="177"/>
      <c r="Y117" s="177"/>
      <c r="Z117" s="177"/>
      <c r="AA117" s="177"/>
      <c r="AB117" s="319">
        <v>2268</v>
      </c>
      <c r="AC117" s="320"/>
      <c r="AD117" s="320"/>
      <c r="AE117" s="320">
        <v>1</v>
      </c>
      <c r="AF117" s="177" t="s">
        <v>6579</v>
      </c>
      <c r="AG117" s="320">
        <v>4</v>
      </c>
      <c r="AH117" s="177"/>
      <c r="AI117" s="177" t="s">
        <v>6580</v>
      </c>
      <c r="AJ117" s="177"/>
      <c r="AK117" s="177"/>
      <c r="AL117" s="177"/>
      <c r="AM117" s="177"/>
      <c r="AN117" s="177"/>
      <c r="AO117" s="177"/>
      <c r="AP117" s="177"/>
      <c r="AQ117" s="177"/>
      <c r="AR117" s="177"/>
      <c r="AS117" s="177"/>
      <c r="AT117" s="177"/>
      <c r="AU117" s="177"/>
      <c r="AV117" s="177"/>
      <c r="AW117" s="177"/>
      <c r="AX117" s="641"/>
    </row>
    <row r="118" spans="1:50" s="246" customFormat="1" ht="24" customHeight="1">
      <c r="A118" s="247"/>
      <c r="B118" s="595"/>
      <c r="C118" s="320" t="s">
        <v>6573</v>
      </c>
      <c r="D118" s="320" t="s">
        <v>6581</v>
      </c>
      <c r="E118" s="320" t="s">
        <v>6582</v>
      </c>
      <c r="F118" s="320" t="s">
        <v>6560</v>
      </c>
      <c r="G118" s="320" t="s">
        <v>6583</v>
      </c>
      <c r="H118" s="320">
        <v>1</v>
      </c>
      <c r="I118" s="319">
        <v>8970</v>
      </c>
      <c r="J118" s="319"/>
      <c r="K118" s="319"/>
      <c r="L118" s="320" t="s">
        <v>6554</v>
      </c>
      <c r="M118" s="319">
        <v>68</v>
      </c>
      <c r="N118" s="319">
        <v>105</v>
      </c>
      <c r="O118" s="319">
        <v>7140</v>
      </c>
      <c r="P118" s="319">
        <v>1</v>
      </c>
      <c r="Q118" s="319"/>
      <c r="R118" s="319">
        <v>200</v>
      </c>
      <c r="S118" s="320" t="s">
        <v>6555</v>
      </c>
      <c r="T118" s="320"/>
      <c r="U118" s="320">
        <v>2000</v>
      </c>
      <c r="V118" s="177"/>
      <c r="W118" s="177" t="s">
        <v>6584</v>
      </c>
      <c r="X118" s="177"/>
      <c r="Y118" s="177"/>
      <c r="Z118" s="177"/>
      <c r="AA118" s="177"/>
      <c r="AB118" s="319">
        <v>558</v>
      </c>
      <c r="AC118" s="320"/>
      <c r="AD118" s="320"/>
      <c r="AE118" s="177"/>
      <c r="AF118" s="177"/>
      <c r="AG118" s="177"/>
      <c r="AH118" s="177"/>
      <c r="AI118" s="177"/>
      <c r="AJ118" s="177"/>
      <c r="AK118" s="177"/>
      <c r="AL118" s="177"/>
      <c r="AM118" s="177"/>
      <c r="AN118" s="177"/>
      <c r="AO118" s="177"/>
      <c r="AP118" s="177"/>
      <c r="AQ118" s="177"/>
      <c r="AR118" s="177"/>
      <c r="AS118" s="177"/>
      <c r="AT118" s="177"/>
      <c r="AU118" s="177"/>
      <c r="AV118" s="177"/>
      <c r="AW118" s="177"/>
      <c r="AX118" s="641"/>
    </row>
    <row r="119" spans="1:50" s="246" customFormat="1" ht="24" customHeight="1">
      <c r="A119" s="247"/>
      <c r="B119" s="595"/>
      <c r="C119" s="320" t="s">
        <v>6585</v>
      </c>
      <c r="D119" s="320" t="s">
        <v>6586</v>
      </c>
      <c r="E119" s="320" t="s">
        <v>6587</v>
      </c>
      <c r="F119" s="320" t="s">
        <v>6560</v>
      </c>
      <c r="G119" s="320" t="s">
        <v>6585</v>
      </c>
      <c r="H119" s="320">
        <v>1</v>
      </c>
      <c r="I119" s="319">
        <v>30476</v>
      </c>
      <c r="J119" s="319"/>
      <c r="K119" s="319"/>
      <c r="L119" s="320" t="s">
        <v>6554</v>
      </c>
      <c r="M119" s="319">
        <v>68</v>
      </c>
      <c r="N119" s="319">
        <v>105</v>
      </c>
      <c r="O119" s="319">
        <v>7140</v>
      </c>
      <c r="P119" s="319">
        <v>1</v>
      </c>
      <c r="Q119" s="319">
        <v>200</v>
      </c>
      <c r="R119" s="319">
        <v>200</v>
      </c>
      <c r="S119" s="320" t="s">
        <v>6555</v>
      </c>
      <c r="T119" s="320"/>
      <c r="U119" s="320">
        <v>2001</v>
      </c>
      <c r="V119" s="177"/>
      <c r="W119" s="177" t="s">
        <v>6588</v>
      </c>
      <c r="X119" s="177"/>
      <c r="Y119" s="177"/>
      <c r="Z119" s="177"/>
      <c r="AA119" s="177"/>
      <c r="AB119" s="319">
        <v>360</v>
      </c>
      <c r="AC119" s="320"/>
      <c r="AD119" s="320"/>
      <c r="AE119" s="177"/>
      <c r="AF119" s="177"/>
      <c r="AG119" s="177"/>
      <c r="AH119" s="177"/>
      <c r="AI119" s="177"/>
      <c r="AJ119" s="177"/>
      <c r="AK119" s="177"/>
      <c r="AL119" s="177"/>
      <c r="AM119" s="177"/>
      <c r="AN119" s="177"/>
      <c r="AO119" s="177"/>
      <c r="AP119" s="177"/>
      <c r="AQ119" s="177"/>
      <c r="AR119" s="177"/>
      <c r="AS119" s="177"/>
      <c r="AT119" s="177"/>
      <c r="AU119" s="177"/>
      <c r="AV119" s="177"/>
      <c r="AW119" s="177"/>
      <c r="AX119" s="641"/>
    </row>
    <row r="120" spans="1:50" s="246" customFormat="1" ht="24" customHeight="1">
      <c r="A120" s="247"/>
      <c r="B120" s="595"/>
      <c r="C120" s="320" t="s">
        <v>6585</v>
      </c>
      <c r="D120" s="320"/>
      <c r="E120" s="320" t="s">
        <v>6589</v>
      </c>
      <c r="F120" s="320" t="s">
        <v>6560</v>
      </c>
      <c r="G120" s="320" t="s">
        <v>15415</v>
      </c>
      <c r="H120" s="320"/>
      <c r="I120" s="319">
        <v>44669</v>
      </c>
      <c r="J120" s="319">
        <v>246</v>
      </c>
      <c r="K120" s="319">
        <v>246</v>
      </c>
      <c r="L120" s="320" t="s">
        <v>6545</v>
      </c>
      <c r="M120" s="319">
        <v>72</v>
      </c>
      <c r="N120" s="319">
        <v>109</v>
      </c>
      <c r="O120" s="319">
        <v>7848</v>
      </c>
      <c r="P120" s="319">
        <v>1</v>
      </c>
      <c r="Q120" s="319">
        <v>588</v>
      </c>
      <c r="R120" s="319">
        <v>10000</v>
      </c>
      <c r="S120" s="320" t="s">
        <v>6577</v>
      </c>
      <c r="T120" s="320" t="s">
        <v>6546</v>
      </c>
      <c r="U120" s="320">
        <v>2007</v>
      </c>
      <c r="V120" s="177"/>
      <c r="W120" s="177"/>
      <c r="X120" s="177"/>
      <c r="Y120" s="177"/>
      <c r="Z120" s="177"/>
      <c r="AA120" s="177"/>
      <c r="AB120" s="319">
        <v>3100</v>
      </c>
      <c r="AC120" s="320"/>
      <c r="AD120" s="320"/>
      <c r="AE120" s="177"/>
      <c r="AF120" s="177"/>
      <c r="AG120" s="177"/>
      <c r="AH120" s="177"/>
      <c r="AI120" s="177"/>
      <c r="AJ120" s="177"/>
      <c r="AK120" s="177"/>
      <c r="AL120" s="177"/>
      <c r="AM120" s="177"/>
      <c r="AN120" s="177"/>
      <c r="AO120" s="177"/>
      <c r="AP120" s="177"/>
      <c r="AQ120" s="177"/>
      <c r="AR120" s="177"/>
      <c r="AS120" s="177"/>
      <c r="AT120" s="177"/>
      <c r="AU120" s="177"/>
      <c r="AV120" s="177"/>
      <c r="AW120" s="177"/>
      <c r="AX120" s="641"/>
    </row>
    <row r="121" spans="1:50" s="246" customFormat="1" ht="24" customHeight="1">
      <c r="A121" s="247"/>
      <c r="B121" s="595"/>
      <c r="C121" s="320" t="s">
        <v>3079</v>
      </c>
      <c r="D121" s="320"/>
      <c r="E121" s="582" t="s">
        <v>3080</v>
      </c>
      <c r="F121" s="99" t="s">
        <v>3081</v>
      </c>
      <c r="G121" s="320" t="s">
        <v>15416</v>
      </c>
      <c r="H121" s="320"/>
      <c r="I121" s="319">
        <v>8284</v>
      </c>
      <c r="J121" s="319"/>
      <c r="K121" s="319"/>
      <c r="L121" s="320" t="s">
        <v>382</v>
      </c>
      <c r="M121" s="100">
        <v>76</v>
      </c>
      <c r="N121" s="100">
        <v>109</v>
      </c>
      <c r="O121" s="100">
        <v>8284</v>
      </c>
      <c r="P121" s="100">
        <v>1</v>
      </c>
      <c r="Q121" s="319"/>
      <c r="R121" s="319"/>
      <c r="S121" s="320"/>
      <c r="T121" s="320"/>
      <c r="U121" s="320">
        <v>2015</v>
      </c>
      <c r="V121" s="177"/>
      <c r="W121" s="177"/>
      <c r="X121" s="177"/>
      <c r="Y121" s="177"/>
      <c r="Z121" s="177"/>
      <c r="AA121" s="177"/>
      <c r="AB121" s="319">
        <v>1584</v>
      </c>
      <c r="AC121" s="320"/>
      <c r="AD121" s="320"/>
      <c r="AE121" s="177"/>
      <c r="AF121" s="177"/>
      <c r="AG121" s="177"/>
      <c r="AH121" s="177"/>
      <c r="AI121" s="177"/>
      <c r="AJ121" s="177"/>
      <c r="AK121" s="177"/>
      <c r="AL121" s="177"/>
      <c r="AM121" s="177"/>
      <c r="AN121" s="177"/>
      <c r="AO121" s="177"/>
      <c r="AP121" s="177"/>
      <c r="AQ121" s="177"/>
      <c r="AR121" s="177"/>
      <c r="AS121" s="177"/>
      <c r="AT121" s="177"/>
      <c r="AU121" s="177"/>
      <c r="AV121" s="177"/>
      <c r="AW121" s="177"/>
      <c r="AX121" s="641"/>
    </row>
    <row r="122" spans="1:50" s="246" customFormat="1" ht="24" customHeight="1">
      <c r="A122" s="247"/>
      <c r="B122" s="595"/>
      <c r="C122" s="320" t="s">
        <v>6590</v>
      </c>
      <c r="D122" s="320" t="s">
        <v>6591</v>
      </c>
      <c r="E122" s="320" t="s">
        <v>6592</v>
      </c>
      <c r="F122" s="320" t="s">
        <v>6560</v>
      </c>
      <c r="G122" s="320" t="s">
        <v>6593</v>
      </c>
      <c r="H122" s="320">
        <v>1</v>
      </c>
      <c r="I122" s="319">
        <v>30093</v>
      </c>
      <c r="J122" s="319"/>
      <c r="K122" s="319"/>
      <c r="L122" s="320" t="s">
        <v>6554</v>
      </c>
      <c r="M122" s="319" t="s">
        <v>6594</v>
      </c>
      <c r="N122" s="319" t="s">
        <v>6595</v>
      </c>
      <c r="O122" s="319">
        <v>10665</v>
      </c>
      <c r="P122" s="319">
        <v>2</v>
      </c>
      <c r="Q122" s="319">
        <v>200</v>
      </c>
      <c r="R122" s="319">
        <v>200</v>
      </c>
      <c r="S122" s="320" t="s">
        <v>6555</v>
      </c>
      <c r="T122" s="320"/>
      <c r="U122" s="320">
        <v>2000</v>
      </c>
      <c r="V122" s="177" t="s">
        <v>6596</v>
      </c>
      <c r="W122" s="177"/>
      <c r="X122" s="177"/>
      <c r="Y122" s="177"/>
      <c r="Z122" s="177"/>
      <c r="AA122" s="177"/>
      <c r="AB122" s="319">
        <v>1286</v>
      </c>
      <c r="AC122" s="320"/>
      <c r="AD122" s="320"/>
      <c r="AE122" s="177"/>
      <c r="AF122" s="177"/>
      <c r="AG122" s="320"/>
      <c r="AH122" s="177"/>
      <c r="AI122" s="177"/>
      <c r="AJ122" s="177"/>
      <c r="AK122" s="177"/>
      <c r="AL122" s="177"/>
      <c r="AM122" s="177"/>
      <c r="AN122" s="177"/>
      <c r="AO122" s="177"/>
      <c r="AP122" s="177"/>
      <c r="AQ122" s="177"/>
      <c r="AR122" s="177"/>
      <c r="AS122" s="177"/>
      <c r="AT122" s="177"/>
      <c r="AU122" s="177"/>
      <c r="AV122" s="177"/>
      <c r="AW122" s="177"/>
      <c r="AX122" s="641"/>
    </row>
    <row r="123" spans="1:50" s="246" customFormat="1" ht="24" customHeight="1">
      <c r="A123" s="247" t="s">
        <v>6597</v>
      </c>
      <c r="B123" s="595"/>
      <c r="C123" s="320" t="s">
        <v>6590</v>
      </c>
      <c r="D123" s="320"/>
      <c r="E123" s="320" t="s">
        <v>6598</v>
      </c>
      <c r="F123" s="320" t="s">
        <v>6590</v>
      </c>
      <c r="G123" s="320" t="s">
        <v>15417</v>
      </c>
      <c r="H123" s="320"/>
      <c r="I123" s="319">
        <v>31622</v>
      </c>
      <c r="J123" s="319"/>
      <c r="K123" s="319"/>
      <c r="L123" s="320" t="s">
        <v>6545</v>
      </c>
      <c r="M123" s="319" t="s">
        <v>6599</v>
      </c>
      <c r="N123" s="319" t="s">
        <v>6600</v>
      </c>
      <c r="O123" s="319">
        <v>11120</v>
      </c>
      <c r="P123" s="319">
        <v>2</v>
      </c>
      <c r="Q123" s="319">
        <v>1000</v>
      </c>
      <c r="R123" s="319">
        <v>1000</v>
      </c>
      <c r="S123" s="320" t="s">
        <v>6538</v>
      </c>
      <c r="T123" s="320"/>
      <c r="U123" s="320">
        <v>1985</v>
      </c>
      <c r="V123" s="177"/>
      <c r="W123" s="177"/>
      <c r="X123" s="177"/>
      <c r="Y123" s="177"/>
      <c r="Z123" s="177"/>
      <c r="AA123" s="177"/>
      <c r="AB123" s="319">
        <v>230</v>
      </c>
      <c r="AC123" s="320"/>
      <c r="AD123" s="320"/>
      <c r="AE123" s="177"/>
      <c r="AF123" s="177"/>
      <c r="AG123" s="177"/>
      <c r="AH123" s="177"/>
      <c r="AI123" s="177"/>
      <c r="AJ123" s="177"/>
      <c r="AK123" s="177"/>
      <c r="AL123" s="177"/>
      <c r="AM123" s="177"/>
      <c r="AN123" s="177"/>
      <c r="AO123" s="177"/>
      <c r="AP123" s="177"/>
      <c r="AQ123" s="177"/>
      <c r="AR123" s="177"/>
      <c r="AS123" s="177"/>
      <c r="AT123" s="177"/>
      <c r="AU123" s="177"/>
      <c r="AV123" s="177"/>
      <c r="AW123" s="177"/>
      <c r="AX123" s="641"/>
    </row>
    <row r="124" spans="1:50" s="246" customFormat="1" ht="24" customHeight="1">
      <c r="A124" s="248">
        <v>3</v>
      </c>
      <c r="B124" s="595"/>
      <c r="C124" s="320" t="s">
        <v>6590</v>
      </c>
      <c r="D124" s="320"/>
      <c r="E124" s="320" t="s">
        <v>6601</v>
      </c>
      <c r="F124" s="320" t="s">
        <v>6590</v>
      </c>
      <c r="G124" s="320" t="s">
        <v>6590</v>
      </c>
      <c r="H124" s="320"/>
      <c r="I124" s="319">
        <v>11660</v>
      </c>
      <c r="J124" s="319"/>
      <c r="K124" s="319"/>
      <c r="L124" s="320" t="s">
        <v>6545</v>
      </c>
      <c r="M124" s="319">
        <v>80</v>
      </c>
      <c r="N124" s="319">
        <v>120</v>
      </c>
      <c r="O124" s="319">
        <v>9600</v>
      </c>
      <c r="P124" s="319">
        <v>1</v>
      </c>
      <c r="Q124" s="319"/>
      <c r="R124" s="319"/>
      <c r="S124" s="320"/>
      <c r="T124" s="320"/>
      <c r="U124" s="320">
        <v>2006</v>
      </c>
      <c r="V124" s="177"/>
      <c r="W124" s="177"/>
      <c r="X124" s="177"/>
      <c r="Y124" s="177"/>
      <c r="Z124" s="177"/>
      <c r="AA124" s="177"/>
      <c r="AB124" s="319">
        <v>75</v>
      </c>
      <c r="AC124" s="320"/>
      <c r="AD124" s="320"/>
      <c r="AE124" s="177"/>
      <c r="AF124" s="177"/>
      <c r="AG124" s="177"/>
      <c r="AH124" s="177"/>
      <c r="AI124" s="177"/>
      <c r="AJ124" s="177"/>
      <c r="AK124" s="177"/>
      <c r="AL124" s="177"/>
      <c r="AM124" s="177"/>
      <c r="AN124" s="177"/>
      <c r="AO124" s="177"/>
      <c r="AP124" s="177"/>
      <c r="AQ124" s="177"/>
      <c r="AR124" s="177"/>
      <c r="AS124" s="177"/>
      <c r="AT124" s="177"/>
      <c r="AU124" s="177"/>
      <c r="AV124" s="177"/>
      <c r="AW124" s="177"/>
      <c r="AX124" s="641"/>
    </row>
    <row r="125" spans="1:50" s="246" customFormat="1" ht="24" customHeight="1">
      <c r="A125" s="248">
        <v>4</v>
      </c>
      <c r="B125" s="595"/>
      <c r="C125" s="320" t="s">
        <v>6590</v>
      </c>
      <c r="D125" s="320"/>
      <c r="E125" s="320" t="s">
        <v>6602</v>
      </c>
      <c r="F125" s="320" t="s">
        <v>6590</v>
      </c>
      <c r="G125" s="320" t="s">
        <v>15417</v>
      </c>
      <c r="H125" s="320"/>
      <c r="I125" s="319">
        <v>17590</v>
      </c>
      <c r="J125" s="319">
        <v>42</v>
      </c>
      <c r="K125" s="319">
        <v>42</v>
      </c>
      <c r="L125" s="320" t="s">
        <v>6537</v>
      </c>
      <c r="M125" s="319">
        <v>68</v>
      </c>
      <c r="N125" s="319">
        <v>109</v>
      </c>
      <c r="O125" s="319">
        <v>7412</v>
      </c>
      <c r="P125" s="319">
        <v>1</v>
      </c>
      <c r="Q125" s="319">
        <v>50</v>
      </c>
      <c r="R125" s="319">
        <v>50</v>
      </c>
      <c r="S125" s="320" t="s">
        <v>6603</v>
      </c>
      <c r="T125" s="320"/>
      <c r="U125" s="320">
        <v>2008</v>
      </c>
      <c r="V125" s="177"/>
      <c r="W125" s="177"/>
      <c r="X125" s="177"/>
      <c r="Y125" s="177"/>
      <c r="Z125" s="177"/>
      <c r="AA125" s="177"/>
      <c r="AB125" s="319">
        <v>2000</v>
      </c>
      <c r="AC125" s="320"/>
      <c r="AD125" s="320"/>
      <c r="AE125" s="177"/>
      <c r="AF125" s="177"/>
      <c r="AG125" s="177"/>
      <c r="AH125" s="177"/>
      <c r="AI125" s="177"/>
      <c r="AJ125" s="177"/>
      <c r="AK125" s="177"/>
      <c r="AL125" s="177"/>
      <c r="AM125" s="177"/>
      <c r="AN125" s="177"/>
      <c r="AO125" s="177"/>
      <c r="AP125" s="177"/>
      <c r="AQ125" s="177"/>
      <c r="AR125" s="177"/>
      <c r="AS125" s="177"/>
      <c r="AT125" s="177"/>
      <c r="AU125" s="177"/>
      <c r="AV125" s="177"/>
      <c r="AW125" s="177"/>
      <c r="AX125" s="641"/>
    </row>
    <row r="126" spans="1:50" s="246" customFormat="1" ht="24" customHeight="1">
      <c r="A126" s="248">
        <v>5</v>
      </c>
      <c r="B126" s="595"/>
      <c r="C126" s="105" t="s">
        <v>6590</v>
      </c>
      <c r="D126" s="99"/>
      <c r="E126" s="582" t="s">
        <v>6604</v>
      </c>
      <c r="F126" s="99" t="s">
        <v>6590</v>
      </c>
      <c r="G126" s="320" t="s">
        <v>15417</v>
      </c>
      <c r="H126" s="99"/>
      <c r="I126" s="100">
        <v>49380</v>
      </c>
      <c r="J126" s="100">
        <v>75</v>
      </c>
      <c r="K126" s="100">
        <v>75</v>
      </c>
      <c r="L126" s="105" t="s">
        <v>6537</v>
      </c>
      <c r="M126" s="100">
        <v>68</v>
      </c>
      <c r="N126" s="100">
        <v>105</v>
      </c>
      <c r="O126" s="100">
        <v>7140</v>
      </c>
      <c r="P126" s="100">
        <v>1</v>
      </c>
      <c r="Q126" s="100">
        <v>100</v>
      </c>
      <c r="R126" s="100">
        <v>100</v>
      </c>
      <c r="S126" s="105" t="s">
        <v>6538</v>
      </c>
      <c r="T126" s="105"/>
      <c r="U126" s="105">
        <v>2010</v>
      </c>
      <c r="V126" s="99"/>
      <c r="W126" s="99"/>
      <c r="X126" s="99"/>
      <c r="Y126" s="99"/>
      <c r="Z126" s="99"/>
      <c r="AA126" s="99"/>
      <c r="AB126" s="100">
        <v>11510</v>
      </c>
      <c r="AC126" s="99"/>
      <c r="AD126" s="99"/>
      <c r="AE126" s="99"/>
      <c r="AF126" s="99"/>
      <c r="AG126" s="99"/>
      <c r="AH126" s="99"/>
      <c r="AI126" s="99"/>
      <c r="AJ126" s="99"/>
      <c r="AK126" s="99"/>
      <c r="AL126" s="99"/>
      <c r="AM126" s="99"/>
      <c r="AN126" s="99"/>
      <c r="AO126" s="99"/>
      <c r="AP126" s="99"/>
      <c r="AQ126" s="99"/>
      <c r="AR126" s="99"/>
      <c r="AS126" s="99"/>
      <c r="AT126" s="99"/>
      <c r="AU126" s="99"/>
      <c r="AV126" s="99"/>
      <c r="AW126" s="99"/>
      <c r="AX126" s="638"/>
    </row>
    <row r="127" spans="1:50" s="246" customFormat="1" ht="24" customHeight="1">
      <c r="A127" s="248">
        <v>6</v>
      </c>
      <c r="B127" s="595"/>
      <c r="C127" s="105" t="s">
        <v>6590</v>
      </c>
      <c r="D127" s="99"/>
      <c r="E127" s="582" t="s">
        <v>6605</v>
      </c>
      <c r="F127" s="99" t="s">
        <v>6590</v>
      </c>
      <c r="G127" s="320" t="s">
        <v>15417</v>
      </c>
      <c r="H127" s="99"/>
      <c r="I127" s="100">
        <v>45580</v>
      </c>
      <c r="J127" s="100">
        <v>75</v>
      </c>
      <c r="K127" s="100">
        <v>75</v>
      </c>
      <c r="L127" s="105" t="s">
        <v>6537</v>
      </c>
      <c r="M127" s="100">
        <v>68</v>
      </c>
      <c r="N127" s="100">
        <v>105</v>
      </c>
      <c r="O127" s="100">
        <v>7140</v>
      </c>
      <c r="P127" s="100">
        <v>1</v>
      </c>
      <c r="Q127" s="100">
        <v>100</v>
      </c>
      <c r="R127" s="100">
        <v>100</v>
      </c>
      <c r="S127" s="105" t="s">
        <v>6538</v>
      </c>
      <c r="T127" s="105"/>
      <c r="U127" s="105">
        <v>2010</v>
      </c>
      <c r="V127" s="99"/>
      <c r="W127" s="99"/>
      <c r="X127" s="99"/>
      <c r="Y127" s="99"/>
      <c r="Z127" s="99"/>
      <c r="AA127" s="99"/>
      <c r="AB127" s="100">
        <v>13220</v>
      </c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638"/>
    </row>
    <row r="128" spans="1:50" s="246" customFormat="1" ht="24" customHeight="1">
      <c r="A128" s="248">
        <v>7</v>
      </c>
      <c r="B128" s="595"/>
      <c r="C128" s="320" t="s">
        <v>6590</v>
      </c>
      <c r="D128" s="320"/>
      <c r="E128" s="320" t="s">
        <v>6606</v>
      </c>
      <c r="F128" s="320" t="s">
        <v>6590</v>
      </c>
      <c r="G128" s="320" t="s">
        <v>6590</v>
      </c>
      <c r="H128" s="320"/>
      <c r="I128" s="319">
        <v>14350</v>
      </c>
      <c r="J128" s="319"/>
      <c r="K128" s="319"/>
      <c r="L128" s="320" t="s">
        <v>6545</v>
      </c>
      <c r="M128" s="319" t="s">
        <v>6607</v>
      </c>
      <c r="N128" s="319" t="s">
        <v>6608</v>
      </c>
      <c r="O128" s="319">
        <v>14350</v>
      </c>
      <c r="P128" s="319">
        <v>2</v>
      </c>
      <c r="Q128" s="319"/>
      <c r="R128" s="319"/>
      <c r="S128" s="320"/>
      <c r="T128" s="320"/>
      <c r="U128" s="320">
        <v>1994</v>
      </c>
      <c r="V128" s="177"/>
      <c r="W128" s="177"/>
      <c r="X128" s="177"/>
      <c r="Y128" s="177"/>
      <c r="Z128" s="177"/>
      <c r="AA128" s="177"/>
      <c r="AB128" s="319"/>
      <c r="AC128" s="320"/>
      <c r="AD128" s="320"/>
      <c r="AE128" s="177"/>
      <c r="AF128" s="177"/>
      <c r="AG128" s="320"/>
      <c r="AH128" s="177"/>
      <c r="AI128" s="177"/>
      <c r="AJ128" s="177"/>
      <c r="AK128" s="177"/>
      <c r="AL128" s="177"/>
      <c r="AM128" s="177"/>
      <c r="AN128" s="177"/>
      <c r="AO128" s="177"/>
      <c r="AP128" s="177"/>
      <c r="AQ128" s="177"/>
      <c r="AR128" s="177"/>
      <c r="AS128" s="177"/>
      <c r="AT128" s="177"/>
      <c r="AU128" s="177"/>
      <c r="AV128" s="177"/>
      <c r="AW128" s="177"/>
      <c r="AX128" s="641"/>
    </row>
    <row r="129" spans="1:50" s="246" customFormat="1" ht="24" customHeight="1">
      <c r="A129" s="248"/>
      <c r="B129" s="595"/>
      <c r="C129" s="320" t="s">
        <v>6590</v>
      </c>
      <c r="D129" s="320"/>
      <c r="E129" s="320" t="s">
        <v>6609</v>
      </c>
      <c r="F129" s="320" t="s">
        <v>6590</v>
      </c>
      <c r="G129" s="320" t="s">
        <v>15417</v>
      </c>
      <c r="H129" s="320"/>
      <c r="I129" s="319">
        <v>9600</v>
      </c>
      <c r="J129" s="319"/>
      <c r="K129" s="319"/>
      <c r="L129" s="320" t="s">
        <v>6545</v>
      </c>
      <c r="M129" s="319">
        <v>80</v>
      </c>
      <c r="N129" s="319">
        <v>120</v>
      </c>
      <c r="O129" s="319">
        <v>9600</v>
      </c>
      <c r="P129" s="319">
        <v>1</v>
      </c>
      <c r="Q129" s="319"/>
      <c r="R129" s="319"/>
      <c r="S129" s="320"/>
      <c r="T129" s="320"/>
      <c r="U129" s="320">
        <v>2009</v>
      </c>
      <c r="V129" s="177"/>
      <c r="W129" s="177"/>
      <c r="X129" s="177"/>
      <c r="Y129" s="177"/>
      <c r="Z129" s="177"/>
      <c r="AA129" s="177"/>
      <c r="AB129" s="319"/>
      <c r="AC129" s="320"/>
      <c r="AD129" s="320"/>
      <c r="AE129" s="177"/>
      <c r="AF129" s="177"/>
      <c r="AG129" s="177"/>
      <c r="AH129" s="177"/>
      <c r="AI129" s="177"/>
      <c r="AJ129" s="177"/>
      <c r="AK129" s="177"/>
      <c r="AL129" s="177"/>
      <c r="AM129" s="177"/>
      <c r="AN129" s="177"/>
      <c r="AO129" s="177"/>
      <c r="AP129" s="177"/>
      <c r="AQ129" s="177"/>
      <c r="AR129" s="177"/>
      <c r="AS129" s="177"/>
      <c r="AT129" s="177"/>
      <c r="AU129" s="177"/>
      <c r="AV129" s="177"/>
      <c r="AW129" s="177"/>
      <c r="AX129" s="641"/>
    </row>
    <row r="130" spans="1:50" s="246" customFormat="1" ht="24" customHeight="1">
      <c r="A130" s="248"/>
      <c r="B130" s="595"/>
      <c r="C130" s="320" t="s">
        <v>6590</v>
      </c>
      <c r="D130" s="582" t="s">
        <v>6610</v>
      </c>
      <c r="E130" s="582" t="s">
        <v>6611</v>
      </c>
      <c r="F130" s="99" t="s">
        <v>6590</v>
      </c>
      <c r="G130" s="320" t="s">
        <v>15417</v>
      </c>
      <c r="H130" s="320" t="s">
        <v>6612</v>
      </c>
      <c r="I130" s="319">
        <v>27400</v>
      </c>
      <c r="J130" s="319">
        <v>99</v>
      </c>
      <c r="K130" s="319">
        <v>99</v>
      </c>
      <c r="L130" s="320" t="s">
        <v>6537</v>
      </c>
      <c r="M130" s="100">
        <v>65</v>
      </c>
      <c r="N130" s="100">
        <v>109</v>
      </c>
      <c r="O130" s="100">
        <v>7055</v>
      </c>
      <c r="P130" s="100">
        <v>1</v>
      </c>
      <c r="Q130" s="319">
        <v>150</v>
      </c>
      <c r="R130" s="319">
        <v>150</v>
      </c>
      <c r="S130" s="320" t="s">
        <v>6538</v>
      </c>
      <c r="T130" s="320"/>
      <c r="U130" s="320">
        <v>2014</v>
      </c>
      <c r="V130" s="319">
        <v>4064</v>
      </c>
      <c r="W130" s="320"/>
      <c r="X130" s="99"/>
      <c r="Y130" s="99"/>
      <c r="Z130" s="99"/>
      <c r="AA130" s="99"/>
      <c r="AB130" s="319">
        <v>4064</v>
      </c>
      <c r="AC130" s="99"/>
      <c r="AD130" s="99"/>
      <c r="AE130" s="99"/>
      <c r="AF130" s="99"/>
      <c r="AG130" s="99"/>
      <c r="AH130" s="99"/>
      <c r="AI130" s="99"/>
      <c r="AJ130" s="99"/>
      <c r="AK130" s="99"/>
      <c r="AL130" s="99"/>
      <c r="AM130" s="99"/>
      <c r="AN130" s="99"/>
      <c r="AO130" s="99"/>
      <c r="AP130" s="99"/>
      <c r="AQ130" s="99"/>
      <c r="AR130" s="99"/>
      <c r="AS130" s="99"/>
      <c r="AT130" s="99"/>
      <c r="AU130" s="99"/>
      <c r="AV130" s="99"/>
      <c r="AW130" s="99"/>
      <c r="AX130" s="641"/>
    </row>
    <row r="131" spans="1:50" s="246" customFormat="1" ht="24" customHeight="1">
      <c r="A131" s="248"/>
      <c r="B131" s="595"/>
      <c r="C131" s="320" t="s">
        <v>6590</v>
      </c>
      <c r="D131" s="582" t="s">
        <v>6613</v>
      </c>
      <c r="E131" s="582" t="s">
        <v>6614</v>
      </c>
      <c r="F131" s="99" t="s">
        <v>6590</v>
      </c>
      <c r="G131" s="320" t="s">
        <v>15417</v>
      </c>
      <c r="H131" s="320" t="s">
        <v>6612</v>
      </c>
      <c r="I131" s="319">
        <v>7536</v>
      </c>
      <c r="J131" s="319"/>
      <c r="K131" s="319"/>
      <c r="L131" s="320" t="s">
        <v>6537</v>
      </c>
      <c r="M131" s="100">
        <v>65</v>
      </c>
      <c r="N131" s="100">
        <v>100</v>
      </c>
      <c r="O131" s="100">
        <v>7526</v>
      </c>
      <c r="P131" s="100">
        <v>1</v>
      </c>
      <c r="Q131" s="319">
        <v>100</v>
      </c>
      <c r="R131" s="319">
        <v>100</v>
      </c>
      <c r="S131" s="320" t="s">
        <v>6538</v>
      </c>
      <c r="T131" s="320"/>
      <c r="U131" s="320">
        <v>2014</v>
      </c>
      <c r="V131" s="319">
        <v>53600</v>
      </c>
      <c r="W131" s="320" t="s">
        <v>6615</v>
      </c>
      <c r="X131" s="99"/>
      <c r="Y131" s="99"/>
      <c r="Z131" s="99"/>
      <c r="AA131" s="99"/>
      <c r="AB131" s="319">
        <v>53600</v>
      </c>
      <c r="AC131" s="99"/>
      <c r="AD131" s="99"/>
      <c r="AE131" s="99"/>
      <c r="AF131" s="99"/>
      <c r="AG131" s="99"/>
      <c r="AH131" s="99"/>
      <c r="AI131" s="99"/>
      <c r="AJ131" s="99"/>
      <c r="AK131" s="99"/>
      <c r="AL131" s="99"/>
      <c r="AM131" s="99"/>
      <c r="AN131" s="99"/>
      <c r="AO131" s="99"/>
      <c r="AP131" s="99"/>
      <c r="AQ131" s="99"/>
      <c r="AR131" s="99"/>
      <c r="AS131" s="99"/>
      <c r="AT131" s="99"/>
      <c r="AU131" s="99"/>
      <c r="AV131" s="99"/>
      <c r="AW131" s="99"/>
      <c r="AX131" s="641"/>
    </row>
    <row r="132" spans="1:50" s="246" customFormat="1" ht="24" customHeight="1">
      <c r="A132" s="248"/>
      <c r="B132" s="595"/>
      <c r="C132" s="320" t="s">
        <v>6590</v>
      </c>
      <c r="D132" s="320"/>
      <c r="E132" s="582" t="s">
        <v>6616</v>
      </c>
      <c r="F132" s="99" t="s">
        <v>6590</v>
      </c>
      <c r="G132" s="320" t="s">
        <v>15417</v>
      </c>
      <c r="H132" s="320"/>
      <c r="I132" s="319">
        <v>7140</v>
      </c>
      <c r="J132" s="319"/>
      <c r="K132" s="319"/>
      <c r="L132" s="320" t="s">
        <v>6545</v>
      </c>
      <c r="M132" s="100">
        <v>68</v>
      </c>
      <c r="N132" s="100">
        <v>105</v>
      </c>
      <c r="O132" s="100">
        <v>7140</v>
      </c>
      <c r="P132" s="100">
        <v>1</v>
      </c>
      <c r="Q132" s="319"/>
      <c r="R132" s="319"/>
      <c r="S132" s="320"/>
      <c r="T132" s="320"/>
      <c r="U132" s="320">
        <v>2012</v>
      </c>
      <c r="V132" s="177"/>
      <c r="W132" s="177"/>
      <c r="X132" s="177"/>
      <c r="Y132" s="177"/>
      <c r="Z132" s="177"/>
      <c r="AA132" s="177"/>
      <c r="AB132" s="319"/>
      <c r="AC132" s="320"/>
      <c r="AD132" s="320"/>
      <c r="AE132" s="177"/>
      <c r="AF132" s="177"/>
      <c r="AG132" s="177"/>
      <c r="AH132" s="177"/>
      <c r="AI132" s="177"/>
      <c r="AJ132" s="177"/>
      <c r="AK132" s="177"/>
      <c r="AL132" s="177"/>
      <c r="AM132" s="177"/>
      <c r="AN132" s="177"/>
      <c r="AO132" s="177"/>
      <c r="AP132" s="177"/>
      <c r="AQ132" s="177"/>
      <c r="AR132" s="177"/>
      <c r="AS132" s="177"/>
      <c r="AT132" s="177"/>
      <c r="AU132" s="177"/>
      <c r="AV132" s="177"/>
      <c r="AW132" s="177"/>
      <c r="AX132" s="641"/>
    </row>
    <row r="133" spans="1:50" s="246" customFormat="1" ht="24" customHeight="1">
      <c r="A133" s="248"/>
      <c r="B133" s="595"/>
      <c r="C133" s="320" t="s">
        <v>6590</v>
      </c>
      <c r="D133" s="320"/>
      <c r="E133" s="582" t="s">
        <v>6617</v>
      </c>
      <c r="F133" s="99" t="s">
        <v>6560</v>
      </c>
      <c r="G133" s="320" t="s">
        <v>6618</v>
      </c>
      <c r="H133" s="320"/>
      <c r="I133" s="319">
        <v>8000</v>
      </c>
      <c r="J133" s="319"/>
      <c r="K133" s="319"/>
      <c r="L133" s="320" t="s">
        <v>6537</v>
      </c>
      <c r="M133" s="100">
        <v>65</v>
      </c>
      <c r="N133" s="100">
        <v>98</v>
      </c>
      <c r="O133" s="100">
        <v>6730</v>
      </c>
      <c r="P133" s="100">
        <v>1</v>
      </c>
      <c r="Q133" s="319"/>
      <c r="R133" s="319"/>
      <c r="S133" s="320"/>
      <c r="T133" s="320"/>
      <c r="U133" s="320">
        <v>2010</v>
      </c>
      <c r="V133" s="177"/>
      <c r="W133" s="177"/>
      <c r="X133" s="177"/>
      <c r="Y133" s="177"/>
      <c r="Z133" s="177"/>
      <c r="AA133" s="177"/>
      <c r="AB133" s="319">
        <v>650</v>
      </c>
      <c r="AC133" s="320"/>
      <c r="AD133" s="320"/>
      <c r="AE133" s="177"/>
      <c r="AF133" s="177"/>
      <c r="AG133" s="177"/>
      <c r="AH133" s="177"/>
      <c r="AI133" s="177"/>
      <c r="AJ133" s="177"/>
      <c r="AK133" s="177"/>
      <c r="AL133" s="177"/>
      <c r="AM133" s="177"/>
      <c r="AN133" s="177"/>
      <c r="AO133" s="177"/>
      <c r="AP133" s="177"/>
      <c r="AQ133" s="177"/>
      <c r="AR133" s="177"/>
      <c r="AS133" s="177"/>
      <c r="AT133" s="177"/>
      <c r="AU133" s="177"/>
      <c r="AV133" s="177"/>
      <c r="AW133" s="177"/>
      <c r="AX133" s="641"/>
    </row>
    <row r="134" spans="1:50" s="246" customFormat="1" ht="23.1" customHeight="1">
      <c r="A134" s="248"/>
      <c r="B134" s="639" t="s">
        <v>3425</v>
      </c>
      <c r="C134" s="320" t="s">
        <v>3426</v>
      </c>
      <c r="D134" s="177"/>
      <c r="E134" s="544">
        <f>COUNTA(E135:E161)</f>
        <v>27</v>
      </c>
      <c r="F134" s="177"/>
      <c r="G134" s="177"/>
      <c r="H134" s="320"/>
      <c r="I134" s="319">
        <f>SUM(I135:I161)</f>
        <v>888934</v>
      </c>
      <c r="J134" s="319">
        <f>SUM(J135:J161)</f>
        <v>6234.38</v>
      </c>
      <c r="K134" s="319">
        <f>SUM(K135:K161)</f>
        <v>67511.67</v>
      </c>
      <c r="L134" s="319"/>
      <c r="M134" s="319"/>
      <c r="N134" s="319"/>
      <c r="O134" s="319"/>
      <c r="P134" s="319">
        <f>SUM(P135:P161)</f>
        <v>28</v>
      </c>
      <c r="Q134" s="319"/>
      <c r="R134" s="319"/>
      <c r="S134" s="320"/>
      <c r="T134" s="320"/>
      <c r="U134" s="320"/>
      <c r="V134" s="177"/>
      <c r="W134" s="177"/>
      <c r="X134" s="177"/>
      <c r="Y134" s="177"/>
      <c r="Z134" s="177"/>
      <c r="AA134" s="177"/>
      <c r="AB134" s="319"/>
      <c r="AC134" s="320"/>
      <c r="AD134" s="320"/>
      <c r="AE134" s="177"/>
      <c r="AF134" s="177"/>
      <c r="AG134" s="320"/>
      <c r="AH134" s="177"/>
      <c r="AI134" s="177"/>
      <c r="AJ134" s="177"/>
      <c r="AK134" s="177"/>
      <c r="AL134" s="177"/>
      <c r="AM134" s="177"/>
      <c r="AN134" s="177"/>
      <c r="AO134" s="177"/>
      <c r="AP134" s="177"/>
      <c r="AQ134" s="177"/>
      <c r="AR134" s="177"/>
      <c r="AS134" s="177"/>
      <c r="AT134" s="177"/>
      <c r="AU134" s="177"/>
      <c r="AV134" s="177"/>
      <c r="AW134" s="177"/>
      <c r="AX134" s="641"/>
    </row>
    <row r="135" spans="1:50" s="246" customFormat="1" ht="23.1" customHeight="1">
      <c r="A135" s="247" t="s">
        <v>412</v>
      </c>
      <c r="B135" s="595"/>
      <c r="C135" s="320" t="s">
        <v>1142</v>
      </c>
      <c r="D135" s="320" t="s">
        <v>1143</v>
      </c>
      <c r="E135" s="320" t="s">
        <v>1144</v>
      </c>
      <c r="F135" s="320" t="s">
        <v>923</v>
      </c>
      <c r="G135" s="320" t="s">
        <v>6845</v>
      </c>
      <c r="H135" s="177">
        <v>1</v>
      </c>
      <c r="I135" s="319">
        <v>12324</v>
      </c>
      <c r="J135" s="319"/>
      <c r="K135" s="319"/>
      <c r="L135" s="320" t="s">
        <v>406</v>
      </c>
      <c r="M135" s="319">
        <v>72</v>
      </c>
      <c r="N135" s="319">
        <v>109</v>
      </c>
      <c r="O135" s="319">
        <v>7848</v>
      </c>
      <c r="P135" s="319">
        <v>1</v>
      </c>
      <c r="Q135" s="319">
        <v>500</v>
      </c>
      <c r="R135" s="319">
        <v>500</v>
      </c>
      <c r="S135" s="320" t="s">
        <v>1059</v>
      </c>
      <c r="T135" s="320" t="s">
        <v>1059</v>
      </c>
      <c r="U135" s="320">
        <v>1986</v>
      </c>
      <c r="V135" s="177"/>
      <c r="W135" s="177">
        <v>72</v>
      </c>
      <c r="X135" s="177"/>
      <c r="Y135" s="177">
        <v>140</v>
      </c>
      <c r="Z135" s="177"/>
      <c r="AA135" s="177"/>
      <c r="AB135" s="319">
        <v>212</v>
      </c>
      <c r="AC135" s="320"/>
      <c r="AD135" s="320"/>
      <c r="AE135" s="177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77"/>
      <c r="AP135" s="177"/>
      <c r="AQ135" s="177"/>
      <c r="AR135" s="177"/>
      <c r="AS135" s="177"/>
      <c r="AT135" s="177"/>
      <c r="AU135" s="177"/>
      <c r="AV135" s="177"/>
      <c r="AW135" s="177"/>
      <c r="AX135" s="641"/>
    </row>
    <row r="136" spans="1:50" s="246" customFormat="1" ht="24" customHeight="1">
      <c r="A136" s="247"/>
      <c r="B136" s="595"/>
      <c r="C136" s="320" t="s">
        <v>1142</v>
      </c>
      <c r="D136" s="320"/>
      <c r="E136" s="320" t="s">
        <v>1146</v>
      </c>
      <c r="F136" s="320" t="s">
        <v>1142</v>
      </c>
      <c r="G136" s="320" t="s">
        <v>1142</v>
      </c>
      <c r="H136" s="177"/>
      <c r="I136" s="319">
        <v>33252</v>
      </c>
      <c r="J136" s="319"/>
      <c r="K136" s="319"/>
      <c r="L136" s="320" t="s">
        <v>382</v>
      </c>
      <c r="M136" s="319">
        <v>60</v>
      </c>
      <c r="N136" s="319">
        <v>90</v>
      </c>
      <c r="O136" s="319">
        <v>5400</v>
      </c>
      <c r="P136" s="319">
        <v>1</v>
      </c>
      <c r="Q136" s="319"/>
      <c r="R136" s="319"/>
      <c r="S136" s="320"/>
      <c r="T136" s="320"/>
      <c r="U136" s="320">
        <v>2005</v>
      </c>
      <c r="V136" s="177"/>
      <c r="W136" s="177"/>
      <c r="X136" s="177"/>
      <c r="Y136" s="177"/>
      <c r="Z136" s="177"/>
      <c r="AA136" s="177"/>
      <c r="AB136" s="319">
        <v>1200</v>
      </c>
      <c r="AC136" s="320"/>
      <c r="AD136" s="320"/>
      <c r="AE136" s="177"/>
      <c r="AF136" s="177"/>
      <c r="AG136" s="177"/>
      <c r="AH136" s="177"/>
      <c r="AI136" s="177"/>
      <c r="AJ136" s="177"/>
      <c r="AK136" s="177"/>
      <c r="AL136" s="177"/>
      <c r="AM136" s="177"/>
      <c r="AN136" s="177"/>
      <c r="AO136" s="177"/>
      <c r="AP136" s="177"/>
      <c r="AQ136" s="177"/>
      <c r="AR136" s="177"/>
      <c r="AS136" s="177"/>
      <c r="AT136" s="177"/>
      <c r="AU136" s="177"/>
      <c r="AV136" s="177"/>
      <c r="AW136" s="177"/>
      <c r="AX136" s="641" t="s">
        <v>957</v>
      </c>
    </row>
    <row r="137" spans="1:50" s="246" customFormat="1" ht="24" customHeight="1">
      <c r="A137" s="247"/>
      <c r="B137" s="595"/>
      <c r="C137" s="320" t="s">
        <v>1142</v>
      </c>
      <c r="D137" s="320"/>
      <c r="E137" s="320" t="s">
        <v>1147</v>
      </c>
      <c r="F137" s="320" t="s">
        <v>1142</v>
      </c>
      <c r="G137" s="320" t="s">
        <v>1142</v>
      </c>
      <c r="H137" s="177"/>
      <c r="I137" s="319">
        <v>78328</v>
      </c>
      <c r="J137" s="319"/>
      <c r="K137" s="319"/>
      <c r="L137" s="320" t="s">
        <v>382</v>
      </c>
      <c r="M137" s="319">
        <v>64</v>
      </c>
      <c r="N137" s="319">
        <v>100</v>
      </c>
      <c r="O137" s="319">
        <v>6400</v>
      </c>
      <c r="P137" s="319">
        <v>1</v>
      </c>
      <c r="Q137" s="319">
        <v>2000</v>
      </c>
      <c r="R137" s="319">
        <v>2000</v>
      </c>
      <c r="S137" s="320" t="s">
        <v>233</v>
      </c>
      <c r="T137" s="320" t="s">
        <v>1060</v>
      </c>
      <c r="U137" s="320">
        <v>2008</v>
      </c>
      <c r="V137" s="177"/>
      <c r="W137" s="177"/>
      <c r="X137" s="177"/>
      <c r="Y137" s="177"/>
      <c r="Z137" s="177"/>
      <c r="AA137" s="177"/>
      <c r="AB137" s="319">
        <v>984</v>
      </c>
      <c r="AC137" s="320"/>
      <c r="AD137" s="320"/>
      <c r="AE137" s="177"/>
      <c r="AF137" s="177"/>
      <c r="AG137" s="177"/>
      <c r="AH137" s="177"/>
      <c r="AI137" s="177"/>
      <c r="AJ137" s="177"/>
      <c r="AK137" s="177"/>
      <c r="AL137" s="177"/>
      <c r="AM137" s="177"/>
      <c r="AN137" s="177"/>
      <c r="AO137" s="177"/>
      <c r="AP137" s="177"/>
      <c r="AQ137" s="177"/>
      <c r="AR137" s="177"/>
      <c r="AS137" s="177"/>
      <c r="AT137" s="177"/>
      <c r="AU137" s="177"/>
      <c r="AV137" s="177"/>
      <c r="AW137" s="177"/>
      <c r="AX137" s="641" t="s">
        <v>1148</v>
      </c>
    </row>
    <row r="138" spans="1:50" s="246" customFormat="1" ht="24" customHeight="1">
      <c r="A138" s="247"/>
      <c r="B138" s="595"/>
      <c r="C138" s="105" t="s">
        <v>1142</v>
      </c>
      <c r="D138" s="99"/>
      <c r="E138" s="582" t="s">
        <v>1149</v>
      </c>
      <c r="F138" s="99" t="s">
        <v>1142</v>
      </c>
      <c r="G138" s="99" t="s">
        <v>1142</v>
      </c>
      <c r="H138" s="99"/>
      <c r="I138" s="100">
        <v>5885</v>
      </c>
      <c r="J138" s="100"/>
      <c r="K138" s="100"/>
      <c r="L138" s="105" t="s">
        <v>382</v>
      </c>
      <c r="M138" s="100">
        <v>53</v>
      </c>
      <c r="N138" s="100">
        <v>90</v>
      </c>
      <c r="O138" s="100">
        <v>4770</v>
      </c>
      <c r="P138" s="100">
        <v>1</v>
      </c>
      <c r="Q138" s="100"/>
      <c r="R138" s="100"/>
      <c r="S138" s="105"/>
      <c r="T138" s="105"/>
      <c r="U138" s="105">
        <v>2012</v>
      </c>
      <c r="V138" s="99"/>
      <c r="W138" s="99"/>
      <c r="X138" s="99"/>
      <c r="Y138" s="99"/>
      <c r="Z138" s="99"/>
      <c r="AA138" s="99"/>
      <c r="AB138" s="662"/>
      <c r="AC138" s="99"/>
      <c r="AD138" s="99"/>
      <c r="AE138" s="99"/>
      <c r="AF138" s="99"/>
      <c r="AG138" s="99"/>
      <c r="AH138" s="99"/>
      <c r="AI138" s="99"/>
      <c r="AJ138" s="99"/>
      <c r="AK138" s="99"/>
      <c r="AL138" s="99"/>
      <c r="AM138" s="99"/>
      <c r="AN138" s="99"/>
      <c r="AO138" s="99"/>
      <c r="AP138" s="99"/>
      <c r="AQ138" s="99"/>
      <c r="AR138" s="99"/>
      <c r="AS138" s="99"/>
      <c r="AT138" s="99"/>
      <c r="AU138" s="99"/>
      <c r="AV138" s="99"/>
      <c r="AW138" s="99"/>
      <c r="AX138" s="638"/>
    </row>
    <row r="139" spans="1:50" s="246" customFormat="1" ht="24" customHeight="1">
      <c r="A139" s="247"/>
      <c r="B139" s="595"/>
      <c r="C139" s="105" t="s">
        <v>939</v>
      </c>
      <c r="D139" s="99"/>
      <c r="E139" s="582" t="s">
        <v>6846</v>
      </c>
      <c r="F139" s="99" t="s">
        <v>939</v>
      </c>
      <c r="G139" s="99" t="s">
        <v>6847</v>
      </c>
      <c r="H139" s="99"/>
      <c r="I139" s="100">
        <v>50555</v>
      </c>
      <c r="J139" s="100"/>
      <c r="K139" s="100"/>
      <c r="L139" s="105" t="s">
        <v>382</v>
      </c>
      <c r="M139" s="100">
        <v>68</v>
      </c>
      <c r="N139" s="100">
        <v>103</v>
      </c>
      <c r="O139" s="100">
        <v>7004</v>
      </c>
      <c r="P139" s="100">
        <v>1</v>
      </c>
      <c r="Q139" s="100">
        <v>510</v>
      </c>
      <c r="R139" s="100">
        <v>510</v>
      </c>
      <c r="S139" s="105" t="s">
        <v>233</v>
      </c>
      <c r="T139" s="105" t="s">
        <v>1060</v>
      </c>
      <c r="U139" s="105">
        <v>2012</v>
      </c>
      <c r="V139" s="99"/>
      <c r="W139" s="99"/>
      <c r="X139" s="99"/>
      <c r="Y139" s="99"/>
      <c r="Z139" s="99"/>
      <c r="AA139" s="99"/>
      <c r="AB139" s="1298" t="s">
        <v>15459</v>
      </c>
      <c r="AC139" s="99"/>
      <c r="AD139" s="99"/>
      <c r="AE139" s="99"/>
      <c r="AF139" s="99"/>
      <c r="AG139" s="99"/>
      <c r="AH139" s="99"/>
      <c r="AI139" s="99"/>
      <c r="AJ139" s="99"/>
      <c r="AK139" s="99"/>
      <c r="AL139" s="99"/>
      <c r="AM139" s="99"/>
      <c r="AN139" s="99"/>
      <c r="AO139" s="99"/>
      <c r="AP139" s="99"/>
      <c r="AQ139" s="99"/>
      <c r="AR139" s="99"/>
      <c r="AS139" s="99"/>
      <c r="AT139" s="99"/>
      <c r="AU139" s="99"/>
      <c r="AV139" s="99"/>
      <c r="AW139" s="99"/>
      <c r="AX139" s="638" t="s">
        <v>6848</v>
      </c>
    </row>
    <row r="140" spans="1:50" s="246" customFormat="1" ht="24" customHeight="1">
      <c r="A140" s="247"/>
      <c r="B140" s="595"/>
      <c r="C140" s="105" t="s">
        <v>939</v>
      </c>
      <c r="D140" s="99"/>
      <c r="E140" s="582" t="s">
        <v>6849</v>
      </c>
      <c r="F140" s="99" t="s">
        <v>939</v>
      </c>
      <c r="G140" s="99" t="s">
        <v>939</v>
      </c>
      <c r="H140" s="99"/>
      <c r="I140" s="100">
        <v>60117</v>
      </c>
      <c r="J140" s="100"/>
      <c r="K140" s="100"/>
      <c r="L140" s="105" t="s">
        <v>382</v>
      </c>
      <c r="M140" s="100">
        <v>51</v>
      </c>
      <c r="N140" s="100">
        <v>85</v>
      </c>
      <c r="O140" s="100">
        <v>5970</v>
      </c>
      <c r="P140" s="100">
        <v>1</v>
      </c>
      <c r="Q140" s="100"/>
      <c r="R140" s="100"/>
      <c r="S140" s="105"/>
      <c r="T140" s="105"/>
      <c r="U140" s="105">
        <v>2007</v>
      </c>
      <c r="V140" s="99"/>
      <c r="W140" s="99"/>
      <c r="X140" s="99"/>
      <c r="Y140" s="99"/>
      <c r="Z140" s="99"/>
      <c r="AA140" s="99"/>
      <c r="AB140" s="100">
        <v>960</v>
      </c>
      <c r="AC140" s="99"/>
      <c r="AD140" s="99"/>
      <c r="AE140" s="99"/>
      <c r="AF140" s="99"/>
      <c r="AG140" s="99"/>
      <c r="AH140" s="99"/>
      <c r="AI140" s="99"/>
      <c r="AJ140" s="99"/>
      <c r="AK140" s="99"/>
      <c r="AL140" s="99"/>
      <c r="AM140" s="99"/>
      <c r="AN140" s="99"/>
      <c r="AO140" s="99"/>
      <c r="AP140" s="99"/>
      <c r="AQ140" s="99"/>
      <c r="AR140" s="99"/>
      <c r="AS140" s="99"/>
      <c r="AT140" s="99"/>
      <c r="AU140" s="99"/>
      <c r="AV140" s="99"/>
      <c r="AW140" s="99"/>
      <c r="AX140" s="638" t="s">
        <v>6850</v>
      </c>
    </row>
    <row r="141" spans="1:50" s="246" customFormat="1" ht="24" customHeight="1">
      <c r="A141" s="247"/>
      <c r="B141" s="595"/>
      <c r="C141" s="320" t="s">
        <v>939</v>
      </c>
      <c r="D141" s="320"/>
      <c r="E141" s="320" t="s">
        <v>6851</v>
      </c>
      <c r="F141" s="320" t="s">
        <v>923</v>
      </c>
      <c r="G141" s="320" t="s">
        <v>6852</v>
      </c>
      <c r="H141" s="177"/>
      <c r="I141" s="319">
        <v>62155</v>
      </c>
      <c r="J141" s="319"/>
      <c r="K141" s="319">
        <v>60148</v>
      </c>
      <c r="L141" s="320" t="s">
        <v>202</v>
      </c>
      <c r="M141" s="319">
        <v>140</v>
      </c>
      <c r="N141" s="319">
        <v>190</v>
      </c>
      <c r="O141" s="319">
        <v>26600</v>
      </c>
      <c r="P141" s="319">
        <v>1</v>
      </c>
      <c r="Q141" s="319">
        <v>20356</v>
      </c>
      <c r="R141" s="319">
        <v>20356</v>
      </c>
      <c r="S141" s="320" t="s">
        <v>6853</v>
      </c>
      <c r="T141" s="320" t="s">
        <v>1060</v>
      </c>
      <c r="U141" s="320">
        <v>2012</v>
      </c>
      <c r="V141" s="177"/>
      <c r="W141" s="177"/>
      <c r="X141" s="177"/>
      <c r="Y141" s="177"/>
      <c r="Z141" s="177"/>
      <c r="AA141" s="177"/>
      <c r="AB141" s="319">
        <v>1084</v>
      </c>
      <c r="AC141" s="320"/>
      <c r="AD141" s="320"/>
      <c r="AE141" s="177"/>
      <c r="AF141" s="177"/>
      <c r="AG141" s="177"/>
      <c r="AH141" s="177"/>
      <c r="AI141" s="177"/>
      <c r="AJ141" s="177"/>
      <c r="AK141" s="177"/>
      <c r="AL141" s="177"/>
      <c r="AM141" s="177"/>
      <c r="AN141" s="177"/>
      <c r="AO141" s="177"/>
      <c r="AP141" s="177"/>
      <c r="AQ141" s="177"/>
      <c r="AR141" s="177"/>
      <c r="AS141" s="177"/>
      <c r="AT141" s="177"/>
      <c r="AU141" s="177"/>
      <c r="AV141" s="177"/>
      <c r="AW141" s="177"/>
      <c r="AX141" s="641"/>
    </row>
    <row r="142" spans="1:50" s="246" customFormat="1" ht="24" customHeight="1">
      <c r="A142" s="247"/>
      <c r="B142" s="595"/>
      <c r="C142" s="320" t="s">
        <v>1150</v>
      </c>
      <c r="D142" s="320"/>
      <c r="E142" s="320" t="s">
        <v>1151</v>
      </c>
      <c r="F142" s="320" t="s">
        <v>1150</v>
      </c>
      <c r="G142" s="320" t="s">
        <v>1150</v>
      </c>
      <c r="H142" s="177"/>
      <c r="I142" s="319">
        <v>14750</v>
      </c>
      <c r="J142" s="319"/>
      <c r="K142" s="319"/>
      <c r="L142" s="320" t="s">
        <v>382</v>
      </c>
      <c r="M142" s="319">
        <v>68</v>
      </c>
      <c r="N142" s="319">
        <v>105</v>
      </c>
      <c r="O142" s="319">
        <v>7140</v>
      </c>
      <c r="P142" s="319">
        <v>1</v>
      </c>
      <c r="Q142" s="319">
        <v>800</v>
      </c>
      <c r="R142" s="319">
        <v>800</v>
      </c>
      <c r="S142" s="320" t="s">
        <v>233</v>
      </c>
      <c r="T142" s="320"/>
      <c r="U142" s="320">
        <v>2007</v>
      </c>
      <c r="V142" s="177"/>
      <c r="W142" s="177"/>
      <c r="X142" s="177"/>
      <c r="Y142" s="177"/>
      <c r="Z142" s="177"/>
      <c r="AA142" s="177"/>
      <c r="AB142" s="319">
        <v>2000</v>
      </c>
      <c r="AC142" s="320"/>
      <c r="AD142" s="320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177"/>
      <c r="AW142" s="177"/>
      <c r="AX142" s="641"/>
    </row>
    <row r="143" spans="1:50" s="246" customFormat="1" ht="24" customHeight="1">
      <c r="A143" s="247"/>
      <c r="B143" s="595"/>
      <c r="C143" s="320" t="s">
        <v>1152</v>
      </c>
      <c r="D143" s="320" t="s">
        <v>1153</v>
      </c>
      <c r="E143" s="320" t="s">
        <v>1154</v>
      </c>
      <c r="F143" s="320" t="s">
        <v>1152</v>
      </c>
      <c r="G143" s="320" t="s">
        <v>1152</v>
      </c>
      <c r="H143" s="177">
        <v>1</v>
      </c>
      <c r="I143" s="319">
        <v>22280</v>
      </c>
      <c r="J143" s="319">
        <v>50</v>
      </c>
      <c r="K143" s="319">
        <v>50</v>
      </c>
      <c r="L143" s="320" t="s">
        <v>406</v>
      </c>
      <c r="M143" s="319">
        <v>67</v>
      </c>
      <c r="N143" s="319">
        <v>103</v>
      </c>
      <c r="O143" s="319">
        <v>7365</v>
      </c>
      <c r="P143" s="319">
        <v>1</v>
      </c>
      <c r="Q143" s="319">
        <v>700</v>
      </c>
      <c r="R143" s="319">
        <v>700</v>
      </c>
      <c r="S143" s="320" t="s">
        <v>233</v>
      </c>
      <c r="T143" s="320" t="s">
        <v>233</v>
      </c>
      <c r="U143" s="320">
        <v>1985</v>
      </c>
      <c r="V143" s="177"/>
      <c r="W143" s="177">
        <v>27</v>
      </c>
      <c r="X143" s="177"/>
      <c r="Y143" s="177">
        <v>100</v>
      </c>
      <c r="Z143" s="177"/>
      <c r="AA143" s="177"/>
      <c r="AB143" s="319">
        <v>127</v>
      </c>
      <c r="AC143" s="320"/>
      <c r="AD143" s="320"/>
      <c r="AE143" s="177"/>
      <c r="AF143" s="177"/>
      <c r="AG143" s="177"/>
      <c r="AH143" s="177"/>
      <c r="AI143" s="177"/>
      <c r="AJ143" s="177"/>
      <c r="AK143" s="177" t="s">
        <v>1056</v>
      </c>
      <c r="AL143" s="177">
        <v>2</v>
      </c>
      <c r="AM143" s="177">
        <v>900</v>
      </c>
      <c r="AN143" s="177" t="s">
        <v>1155</v>
      </c>
      <c r="AO143" s="177" t="s">
        <v>1152</v>
      </c>
      <c r="AP143" s="177" t="s">
        <v>960</v>
      </c>
      <c r="AQ143" s="177">
        <v>1</v>
      </c>
      <c r="AR143" s="177">
        <v>400</v>
      </c>
      <c r="AS143" s="177" t="s">
        <v>1156</v>
      </c>
      <c r="AT143" s="177" t="s">
        <v>1152</v>
      </c>
      <c r="AU143" s="177"/>
      <c r="AV143" s="177"/>
      <c r="AW143" s="177"/>
      <c r="AX143" s="641" t="s">
        <v>1157</v>
      </c>
    </row>
    <row r="144" spans="1:50" s="246" customFormat="1" ht="24" customHeight="1">
      <c r="A144" s="247"/>
      <c r="B144" s="595"/>
      <c r="C144" s="320" t="s">
        <v>1158</v>
      </c>
      <c r="D144" s="320" t="s">
        <v>1159</v>
      </c>
      <c r="E144" s="320" t="s">
        <v>1160</v>
      </c>
      <c r="F144" s="320" t="s">
        <v>1158</v>
      </c>
      <c r="G144" s="320" t="s">
        <v>1158</v>
      </c>
      <c r="H144" s="177">
        <v>1</v>
      </c>
      <c r="I144" s="319">
        <v>14222</v>
      </c>
      <c r="J144" s="319">
        <v>1060</v>
      </c>
      <c r="K144" s="319">
        <v>1326</v>
      </c>
      <c r="L144" s="320" t="s">
        <v>382</v>
      </c>
      <c r="M144" s="319">
        <v>70</v>
      </c>
      <c r="N144" s="319">
        <v>106</v>
      </c>
      <c r="O144" s="319">
        <v>7420</v>
      </c>
      <c r="P144" s="319">
        <v>1</v>
      </c>
      <c r="Q144" s="319">
        <v>671</v>
      </c>
      <c r="R144" s="319">
        <v>2000</v>
      </c>
      <c r="S144" s="320" t="s">
        <v>233</v>
      </c>
      <c r="T144" s="320" t="s">
        <v>233</v>
      </c>
      <c r="U144" s="320">
        <v>2006</v>
      </c>
      <c r="V144" s="177"/>
      <c r="W144" s="177">
        <v>3</v>
      </c>
      <c r="X144" s="177"/>
      <c r="Y144" s="177"/>
      <c r="Z144" s="177"/>
      <c r="AA144" s="177"/>
      <c r="AB144" s="319">
        <v>2400</v>
      </c>
      <c r="AC144" s="320"/>
      <c r="AD144" s="320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177"/>
      <c r="AW144" s="177"/>
      <c r="AX144" s="641"/>
    </row>
    <row r="145" spans="1:50" s="246" customFormat="1" ht="24" customHeight="1">
      <c r="A145" s="247"/>
      <c r="B145" s="595"/>
      <c r="C145" s="320" t="s">
        <v>1158</v>
      </c>
      <c r="D145" s="320" t="s">
        <v>1161</v>
      </c>
      <c r="E145" s="320" t="s">
        <v>1162</v>
      </c>
      <c r="F145" s="320" t="s">
        <v>1158</v>
      </c>
      <c r="G145" s="320" t="s">
        <v>1158</v>
      </c>
      <c r="H145" s="177">
        <v>1</v>
      </c>
      <c r="I145" s="319">
        <v>32058</v>
      </c>
      <c r="J145" s="319"/>
      <c r="K145" s="319"/>
      <c r="L145" s="320" t="s">
        <v>382</v>
      </c>
      <c r="M145" s="319">
        <v>68</v>
      </c>
      <c r="N145" s="319">
        <v>105</v>
      </c>
      <c r="O145" s="319">
        <v>7140</v>
      </c>
      <c r="P145" s="319">
        <v>1</v>
      </c>
      <c r="Q145" s="319">
        <v>2000</v>
      </c>
      <c r="R145" s="319">
        <v>2000</v>
      </c>
      <c r="S145" s="320" t="s">
        <v>233</v>
      </c>
      <c r="T145" s="320" t="s">
        <v>1060</v>
      </c>
      <c r="U145" s="320">
        <v>2013</v>
      </c>
      <c r="V145" s="177"/>
      <c r="W145" s="177"/>
      <c r="X145" s="177"/>
      <c r="Y145" s="177"/>
      <c r="Z145" s="177"/>
      <c r="AA145" s="177"/>
      <c r="AB145" s="319">
        <v>4100</v>
      </c>
      <c r="AC145" s="320"/>
      <c r="AD145" s="320"/>
      <c r="AE145" s="177"/>
      <c r="AF145" s="177"/>
      <c r="AG145" s="177"/>
      <c r="AH145" s="177"/>
      <c r="AI145" s="177"/>
      <c r="AJ145" s="177"/>
      <c r="AK145" s="177"/>
      <c r="AL145" s="177"/>
      <c r="AM145" s="177"/>
      <c r="AN145" s="177"/>
      <c r="AO145" s="177"/>
      <c r="AP145" s="177"/>
      <c r="AQ145" s="177"/>
      <c r="AR145" s="177"/>
      <c r="AS145" s="177"/>
      <c r="AT145" s="177"/>
      <c r="AU145" s="177"/>
      <c r="AV145" s="177"/>
      <c r="AW145" s="177"/>
      <c r="AX145" s="641" t="s">
        <v>6854</v>
      </c>
    </row>
    <row r="146" spans="1:50" s="246" customFormat="1" ht="24" customHeight="1">
      <c r="A146" s="247"/>
      <c r="B146" s="595"/>
      <c r="C146" s="320" t="s">
        <v>1158</v>
      </c>
      <c r="D146" s="320"/>
      <c r="E146" s="320" t="s">
        <v>2677</v>
      </c>
      <c r="F146" s="320" t="s">
        <v>1158</v>
      </c>
      <c r="G146" s="320" t="s">
        <v>1158</v>
      </c>
      <c r="H146" s="177"/>
      <c r="I146" s="319">
        <v>6539</v>
      </c>
      <c r="J146" s="319"/>
      <c r="K146" s="319"/>
      <c r="L146" s="320" t="s">
        <v>382</v>
      </c>
      <c r="M146" s="319">
        <v>55</v>
      </c>
      <c r="N146" s="319">
        <v>75</v>
      </c>
      <c r="O146" s="319">
        <v>4690</v>
      </c>
      <c r="P146" s="319">
        <v>1</v>
      </c>
      <c r="Q146" s="319"/>
      <c r="R146" s="319"/>
      <c r="S146" s="320"/>
      <c r="T146" s="320"/>
      <c r="U146" s="320">
        <v>2014</v>
      </c>
      <c r="V146" s="177"/>
      <c r="W146" s="177"/>
      <c r="X146" s="177"/>
      <c r="Y146" s="177"/>
      <c r="Z146" s="177"/>
      <c r="AA146" s="177"/>
      <c r="AB146" s="319">
        <v>500</v>
      </c>
      <c r="AC146" s="320"/>
      <c r="AD146" s="320"/>
      <c r="AE146" s="177"/>
      <c r="AF146" s="177"/>
      <c r="AG146" s="177"/>
      <c r="AH146" s="177"/>
      <c r="AI146" s="177"/>
      <c r="AJ146" s="177"/>
      <c r="AK146" s="177"/>
      <c r="AL146" s="177"/>
      <c r="AM146" s="177"/>
      <c r="AN146" s="177"/>
      <c r="AO146" s="177"/>
      <c r="AP146" s="177"/>
      <c r="AQ146" s="177"/>
      <c r="AR146" s="177"/>
      <c r="AS146" s="177"/>
      <c r="AT146" s="177"/>
      <c r="AU146" s="177"/>
      <c r="AV146" s="177"/>
      <c r="AW146" s="177"/>
      <c r="AX146" s="641"/>
    </row>
    <row r="147" spans="1:50" s="246" customFormat="1" ht="24" customHeight="1">
      <c r="A147" s="247">
        <v>4</v>
      </c>
      <c r="B147" s="595"/>
      <c r="C147" s="320" t="s">
        <v>913</v>
      </c>
      <c r="D147" s="320"/>
      <c r="E147" s="320" t="s">
        <v>1163</v>
      </c>
      <c r="F147" s="320" t="s">
        <v>913</v>
      </c>
      <c r="G147" s="320" t="s">
        <v>401</v>
      </c>
      <c r="H147" s="177"/>
      <c r="I147" s="319">
        <v>9830</v>
      </c>
      <c r="J147" s="319"/>
      <c r="K147" s="319"/>
      <c r="L147" s="320" t="s">
        <v>382</v>
      </c>
      <c r="M147" s="319">
        <v>60</v>
      </c>
      <c r="N147" s="319">
        <v>90</v>
      </c>
      <c r="O147" s="319">
        <v>5400</v>
      </c>
      <c r="P147" s="319">
        <v>1</v>
      </c>
      <c r="Q147" s="319">
        <v>2000</v>
      </c>
      <c r="R147" s="319">
        <v>2000</v>
      </c>
      <c r="S147" s="320" t="s">
        <v>233</v>
      </c>
      <c r="T147" s="320" t="s">
        <v>1060</v>
      </c>
      <c r="U147" s="320">
        <v>2004</v>
      </c>
      <c r="V147" s="177"/>
      <c r="W147" s="177"/>
      <c r="X147" s="177"/>
      <c r="Y147" s="177"/>
      <c r="Z147" s="177"/>
      <c r="AA147" s="177"/>
      <c r="AB147" s="319">
        <v>991</v>
      </c>
      <c r="AC147" s="320"/>
      <c r="AD147" s="320"/>
      <c r="AE147" s="177"/>
      <c r="AF147" s="177"/>
      <c r="AG147" s="177"/>
      <c r="AH147" s="177"/>
      <c r="AI147" s="177"/>
      <c r="AJ147" s="177"/>
      <c r="AK147" s="177"/>
      <c r="AL147" s="177"/>
      <c r="AM147" s="177"/>
      <c r="AN147" s="177"/>
      <c r="AO147" s="177"/>
      <c r="AP147" s="177"/>
      <c r="AQ147" s="177"/>
      <c r="AR147" s="177"/>
      <c r="AS147" s="177"/>
      <c r="AT147" s="177"/>
      <c r="AU147" s="177"/>
      <c r="AV147" s="177"/>
      <c r="AW147" s="177"/>
      <c r="AX147" s="641" t="s">
        <v>1164</v>
      </c>
    </row>
    <row r="148" spans="1:50" s="246" customFormat="1" ht="24" customHeight="1">
      <c r="A148" s="247" t="s">
        <v>204</v>
      </c>
      <c r="B148" s="595"/>
      <c r="C148" s="105" t="s">
        <v>913</v>
      </c>
      <c r="D148" s="105"/>
      <c r="E148" s="105" t="s">
        <v>1165</v>
      </c>
      <c r="F148" s="105" t="s">
        <v>913</v>
      </c>
      <c r="G148" s="105" t="s">
        <v>401</v>
      </c>
      <c r="H148" s="99"/>
      <c r="I148" s="100">
        <v>9779</v>
      </c>
      <c r="J148" s="100"/>
      <c r="K148" s="100"/>
      <c r="L148" s="105" t="s">
        <v>382</v>
      </c>
      <c r="M148" s="100">
        <v>60</v>
      </c>
      <c r="N148" s="100">
        <v>90</v>
      </c>
      <c r="O148" s="100">
        <v>5400</v>
      </c>
      <c r="P148" s="100">
        <v>1</v>
      </c>
      <c r="Q148" s="100">
        <v>500</v>
      </c>
      <c r="R148" s="100">
        <v>500</v>
      </c>
      <c r="S148" s="105" t="s">
        <v>233</v>
      </c>
      <c r="T148" s="105" t="s">
        <v>1060</v>
      </c>
      <c r="U148" s="105">
        <v>2009</v>
      </c>
      <c r="V148" s="99"/>
      <c r="W148" s="99"/>
      <c r="X148" s="99"/>
      <c r="Y148" s="99"/>
      <c r="Z148" s="99"/>
      <c r="AA148" s="99"/>
      <c r="AB148" s="100">
        <v>1300</v>
      </c>
      <c r="AC148" s="99"/>
      <c r="AD148" s="99"/>
      <c r="AE148" s="99"/>
      <c r="AF148" s="99"/>
      <c r="AG148" s="99"/>
      <c r="AH148" s="99"/>
      <c r="AI148" s="99"/>
      <c r="AJ148" s="99"/>
      <c r="AK148" s="99"/>
      <c r="AL148" s="99"/>
      <c r="AM148" s="99"/>
      <c r="AN148" s="99"/>
      <c r="AO148" s="99"/>
      <c r="AP148" s="99"/>
      <c r="AQ148" s="99"/>
      <c r="AR148" s="99"/>
      <c r="AS148" s="99"/>
      <c r="AT148" s="99"/>
      <c r="AU148" s="99"/>
      <c r="AV148" s="99"/>
      <c r="AW148" s="99"/>
      <c r="AX148" s="638" t="s">
        <v>15437</v>
      </c>
    </row>
    <row r="149" spans="1:50" s="246" customFormat="1" ht="24" customHeight="1">
      <c r="A149" s="247" t="s">
        <v>135</v>
      </c>
      <c r="B149" s="595"/>
      <c r="C149" s="105" t="s">
        <v>1166</v>
      </c>
      <c r="D149" s="105"/>
      <c r="E149" s="105" t="s">
        <v>1167</v>
      </c>
      <c r="F149" s="105" t="s">
        <v>923</v>
      </c>
      <c r="G149" s="105" t="s">
        <v>1168</v>
      </c>
      <c r="H149" s="99"/>
      <c r="I149" s="100">
        <v>7175</v>
      </c>
      <c r="J149" s="100"/>
      <c r="K149" s="100"/>
      <c r="L149" s="105" t="s">
        <v>382</v>
      </c>
      <c r="M149" s="100">
        <v>65</v>
      </c>
      <c r="N149" s="100">
        <v>100</v>
      </c>
      <c r="O149" s="100">
        <v>7175</v>
      </c>
      <c r="P149" s="100">
        <v>1</v>
      </c>
      <c r="Q149" s="100"/>
      <c r="R149" s="100">
        <v>300</v>
      </c>
      <c r="S149" s="105" t="s">
        <v>233</v>
      </c>
      <c r="T149" s="105" t="s">
        <v>1060</v>
      </c>
      <c r="U149" s="105">
        <v>2006</v>
      </c>
      <c r="V149" s="99"/>
      <c r="W149" s="99"/>
      <c r="X149" s="99"/>
      <c r="Y149" s="99"/>
      <c r="Z149" s="99"/>
      <c r="AA149" s="99"/>
      <c r="AB149" s="100"/>
      <c r="AC149" s="99"/>
      <c r="AD149" s="99"/>
      <c r="AE149" s="99"/>
      <c r="AF149" s="99"/>
      <c r="AG149" s="99"/>
      <c r="AH149" s="99"/>
      <c r="AI149" s="99"/>
      <c r="AJ149" s="99"/>
      <c r="AK149" s="99"/>
      <c r="AL149" s="99"/>
      <c r="AM149" s="99"/>
      <c r="AN149" s="99"/>
      <c r="AO149" s="99"/>
      <c r="AP149" s="99"/>
      <c r="AQ149" s="99"/>
      <c r="AR149" s="99"/>
      <c r="AS149" s="99"/>
      <c r="AT149" s="99"/>
      <c r="AU149" s="99"/>
      <c r="AV149" s="99"/>
      <c r="AW149" s="99"/>
      <c r="AX149" s="638" t="s">
        <v>15436</v>
      </c>
    </row>
    <row r="150" spans="1:50" s="246" customFormat="1" ht="24" customHeight="1">
      <c r="A150" s="247"/>
      <c r="B150" s="595"/>
      <c r="C150" s="105" t="s">
        <v>1166</v>
      </c>
      <c r="D150" s="105"/>
      <c r="E150" s="105" t="s">
        <v>1169</v>
      </c>
      <c r="F150" s="105" t="s">
        <v>1166</v>
      </c>
      <c r="G150" s="105" t="s">
        <v>1170</v>
      </c>
      <c r="H150" s="99"/>
      <c r="I150" s="100">
        <v>34643</v>
      </c>
      <c r="J150" s="100"/>
      <c r="K150" s="100"/>
      <c r="L150" s="105" t="s">
        <v>382</v>
      </c>
      <c r="M150" s="100">
        <v>57</v>
      </c>
      <c r="N150" s="100">
        <v>100</v>
      </c>
      <c r="O150" s="100">
        <v>5700</v>
      </c>
      <c r="P150" s="100">
        <v>1</v>
      </c>
      <c r="Q150" s="100"/>
      <c r="R150" s="100"/>
      <c r="S150" s="105"/>
      <c r="T150" s="105"/>
      <c r="U150" s="105">
        <v>2016</v>
      </c>
      <c r="V150" s="99"/>
      <c r="W150" s="99"/>
      <c r="X150" s="99"/>
      <c r="Y150" s="99"/>
      <c r="Z150" s="99"/>
      <c r="AA150" s="99"/>
      <c r="AB150" s="100">
        <v>350</v>
      </c>
      <c r="AC150" s="99"/>
      <c r="AD150" s="99"/>
      <c r="AE150" s="99"/>
      <c r="AF150" s="99"/>
      <c r="AG150" s="99"/>
      <c r="AH150" s="99"/>
      <c r="AI150" s="99"/>
      <c r="AJ150" s="99"/>
      <c r="AK150" s="99"/>
      <c r="AL150" s="99"/>
      <c r="AM150" s="99"/>
      <c r="AN150" s="99"/>
      <c r="AO150" s="99"/>
      <c r="AP150" s="99"/>
      <c r="AQ150" s="99"/>
      <c r="AR150" s="99"/>
      <c r="AS150" s="99"/>
      <c r="AT150" s="99"/>
      <c r="AU150" s="99"/>
      <c r="AV150" s="99"/>
      <c r="AW150" s="99"/>
      <c r="AX150" s="663"/>
    </row>
    <row r="151" spans="1:50" s="246" customFormat="1" ht="24.75" customHeight="1">
      <c r="A151" s="247"/>
      <c r="B151" s="595"/>
      <c r="C151" s="105" t="s">
        <v>1166</v>
      </c>
      <c r="D151" s="105"/>
      <c r="E151" s="105" t="s">
        <v>1171</v>
      </c>
      <c r="F151" s="105" t="s">
        <v>1166</v>
      </c>
      <c r="G151" s="105" t="s">
        <v>1170</v>
      </c>
      <c r="H151" s="99"/>
      <c r="I151" s="100">
        <v>16814</v>
      </c>
      <c r="J151" s="100"/>
      <c r="K151" s="100"/>
      <c r="L151" s="105" t="s">
        <v>382</v>
      </c>
      <c r="M151" s="100">
        <v>55</v>
      </c>
      <c r="N151" s="100">
        <v>94</v>
      </c>
      <c r="O151" s="100">
        <v>5170</v>
      </c>
      <c r="P151" s="100">
        <v>1</v>
      </c>
      <c r="Q151" s="100"/>
      <c r="R151" s="100"/>
      <c r="S151" s="105"/>
      <c r="T151" s="105"/>
      <c r="U151" s="105">
        <v>2009</v>
      </c>
      <c r="V151" s="99"/>
      <c r="W151" s="99"/>
      <c r="X151" s="99"/>
      <c r="Y151" s="99"/>
      <c r="Z151" s="99"/>
      <c r="AA151" s="99"/>
      <c r="AB151" s="100">
        <v>960</v>
      </c>
      <c r="AC151" s="99"/>
      <c r="AD151" s="99"/>
      <c r="AE151" s="99"/>
      <c r="AF151" s="99"/>
      <c r="AG151" s="99"/>
      <c r="AH151" s="99"/>
      <c r="AI151" s="99"/>
      <c r="AJ151" s="99"/>
      <c r="AK151" s="99"/>
      <c r="AL151" s="99"/>
      <c r="AM151" s="99"/>
      <c r="AN151" s="99"/>
      <c r="AO151" s="99"/>
      <c r="AP151" s="99"/>
      <c r="AQ151" s="99"/>
      <c r="AR151" s="99"/>
      <c r="AS151" s="99"/>
      <c r="AT151" s="99"/>
      <c r="AU151" s="99"/>
      <c r="AV151" s="99"/>
      <c r="AW151" s="99"/>
      <c r="AX151" s="663"/>
    </row>
    <row r="152" spans="1:50" s="246" customFormat="1" ht="24.75" customHeight="1">
      <c r="A152" s="247"/>
      <c r="B152" s="595"/>
      <c r="C152" s="105" t="s">
        <v>1166</v>
      </c>
      <c r="D152" s="105"/>
      <c r="E152" s="105" t="s">
        <v>1172</v>
      </c>
      <c r="F152" s="105" t="s">
        <v>1166</v>
      </c>
      <c r="G152" s="105" t="s">
        <v>1166</v>
      </c>
      <c r="H152" s="99"/>
      <c r="I152" s="100">
        <v>38558</v>
      </c>
      <c r="J152" s="100"/>
      <c r="K152" s="100"/>
      <c r="L152" s="105" t="s">
        <v>590</v>
      </c>
      <c r="M152" s="100">
        <v>50</v>
      </c>
      <c r="N152" s="100">
        <v>80</v>
      </c>
      <c r="O152" s="100">
        <v>4000</v>
      </c>
      <c r="P152" s="100">
        <v>1</v>
      </c>
      <c r="Q152" s="100"/>
      <c r="R152" s="100"/>
      <c r="S152" s="105"/>
      <c r="T152" s="105"/>
      <c r="U152" s="105">
        <v>2005</v>
      </c>
      <c r="V152" s="99"/>
      <c r="W152" s="99"/>
      <c r="X152" s="99"/>
      <c r="Y152" s="99"/>
      <c r="Z152" s="99"/>
      <c r="AA152" s="99"/>
      <c r="AB152" s="100">
        <v>1800</v>
      </c>
      <c r="AC152" s="99"/>
      <c r="AD152" s="99"/>
      <c r="AE152" s="99"/>
      <c r="AF152" s="99"/>
      <c r="AG152" s="99"/>
      <c r="AH152" s="99"/>
      <c r="AI152" s="99"/>
      <c r="AJ152" s="99"/>
      <c r="AK152" s="99"/>
      <c r="AL152" s="99"/>
      <c r="AM152" s="99"/>
      <c r="AN152" s="99"/>
      <c r="AO152" s="99"/>
      <c r="AP152" s="99"/>
      <c r="AQ152" s="99"/>
      <c r="AR152" s="99"/>
      <c r="AS152" s="99"/>
      <c r="AT152" s="99"/>
      <c r="AU152" s="99"/>
      <c r="AV152" s="99"/>
      <c r="AW152" s="99"/>
      <c r="AX152" s="638" t="s">
        <v>15435</v>
      </c>
    </row>
    <row r="153" spans="1:50" s="246" customFormat="1" ht="24.75" customHeight="1">
      <c r="A153" s="247"/>
      <c r="B153" s="595"/>
      <c r="C153" s="105" t="s">
        <v>1173</v>
      </c>
      <c r="D153" s="105"/>
      <c r="E153" s="105" t="s">
        <v>1174</v>
      </c>
      <c r="F153" s="105" t="s">
        <v>1173</v>
      </c>
      <c r="G153" s="105" t="s">
        <v>1173</v>
      </c>
      <c r="H153" s="99"/>
      <c r="I153" s="100">
        <v>27910</v>
      </c>
      <c r="J153" s="100">
        <v>632.54999999999995</v>
      </c>
      <c r="K153" s="100">
        <v>809.71</v>
      </c>
      <c r="L153" s="105" t="s">
        <v>382</v>
      </c>
      <c r="M153" s="100">
        <v>68</v>
      </c>
      <c r="N153" s="100">
        <v>105</v>
      </c>
      <c r="O153" s="100">
        <v>10797</v>
      </c>
      <c r="P153" s="100">
        <v>1</v>
      </c>
      <c r="Q153" s="100">
        <v>900</v>
      </c>
      <c r="R153" s="100">
        <v>900</v>
      </c>
      <c r="S153" s="105" t="s">
        <v>233</v>
      </c>
      <c r="T153" s="105" t="s">
        <v>587</v>
      </c>
      <c r="U153" s="105">
        <v>2009</v>
      </c>
      <c r="V153" s="99"/>
      <c r="W153" s="99"/>
      <c r="X153" s="99"/>
      <c r="Y153" s="99"/>
      <c r="Z153" s="99"/>
      <c r="AA153" s="99"/>
      <c r="AB153" s="100">
        <v>4199</v>
      </c>
      <c r="AC153" s="99"/>
      <c r="AD153" s="99"/>
      <c r="AE153" s="99"/>
      <c r="AF153" s="99"/>
      <c r="AG153" s="99"/>
      <c r="AH153" s="99"/>
      <c r="AI153" s="99"/>
      <c r="AJ153" s="99"/>
      <c r="AK153" s="99"/>
      <c r="AL153" s="99"/>
      <c r="AM153" s="99"/>
      <c r="AN153" s="99"/>
      <c r="AO153" s="99"/>
      <c r="AP153" s="99"/>
      <c r="AQ153" s="99"/>
      <c r="AR153" s="99"/>
      <c r="AS153" s="99"/>
      <c r="AT153" s="99"/>
      <c r="AU153" s="99"/>
      <c r="AV153" s="99"/>
      <c r="AW153" s="99"/>
      <c r="AX153" s="638" t="s">
        <v>15434</v>
      </c>
    </row>
    <row r="154" spans="1:50" s="246" customFormat="1" ht="24.75" customHeight="1">
      <c r="A154" s="247"/>
      <c r="B154" s="595"/>
      <c r="C154" s="105" t="s">
        <v>1173</v>
      </c>
      <c r="D154" s="105"/>
      <c r="E154" s="105" t="s">
        <v>1175</v>
      </c>
      <c r="F154" s="105" t="s">
        <v>1173</v>
      </c>
      <c r="G154" s="105" t="s">
        <v>1173</v>
      </c>
      <c r="H154" s="99"/>
      <c r="I154" s="100">
        <v>16359</v>
      </c>
      <c r="J154" s="100">
        <v>849</v>
      </c>
      <c r="K154" s="100">
        <v>849</v>
      </c>
      <c r="L154" s="105" t="s">
        <v>382</v>
      </c>
      <c r="M154" s="100">
        <v>64</v>
      </c>
      <c r="N154" s="100">
        <v>100</v>
      </c>
      <c r="O154" s="100">
        <v>10150</v>
      </c>
      <c r="P154" s="100">
        <v>1</v>
      </c>
      <c r="Q154" s="100">
        <v>840</v>
      </c>
      <c r="R154" s="100">
        <v>840</v>
      </c>
      <c r="S154" s="105" t="s">
        <v>233</v>
      </c>
      <c r="T154" s="105" t="s">
        <v>587</v>
      </c>
      <c r="U154" s="105">
        <v>2010</v>
      </c>
      <c r="V154" s="99"/>
      <c r="W154" s="99"/>
      <c r="X154" s="99"/>
      <c r="Y154" s="99"/>
      <c r="Z154" s="99"/>
      <c r="AA154" s="99"/>
      <c r="AB154" s="100">
        <v>3050</v>
      </c>
      <c r="AC154" s="99"/>
      <c r="AD154" s="99"/>
      <c r="AE154" s="99"/>
      <c r="AF154" s="99"/>
      <c r="AG154" s="99"/>
      <c r="AH154" s="99"/>
      <c r="AI154" s="99"/>
      <c r="AJ154" s="99"/>
      <c r="AK154" s="99"/>
      <c r="AL154" s="99"/>
      <c r="AM154" s="99"/>
      <c r="AN154" s="99"/>
      <c r="AO154" s="99"/>
      <c r="AP154" s="99"/>
      <c r="AQ154" s="99"/>
      <c r="AR154" s="99"/>
      <c r="AS154" s="99"/>
      <c r="AT154" s="99"/>
      <c r="AU154" s="99"/>
      <c r="AV154" s="99"/>
      <c r="AW154" s="99"/>
      <c r="AX154" s="638" t="s">
        <v>1176</v>
      </c>
    </row>
    <row r="155" spans="1:50" s="246" customFormat="1" ht="24.75" customHeight="1">
      <c r="A155" s="247"/>
      <c r="B155" s="595"/>
      <c r="C155" s="105" t="s">
        <v>1173</v>
      </c>
      <c r="D155" s="105"/>
      <c r="E155" s="105" t="s">
        <v>1177</v>
      </c>
      <c r="F155" s="105" t="s">
        <v>1173</v>
      </c>
      <c r="G155" s="105" t="s">
        <v>1173</v>
      </c>
      <c r="H155" s="99"/>
      <c r="I155" s="100">
        <v>37380</v>
      </c>
      <c r="J155" s="100">
        <v>867</v>
      </c>
      <c r="K155" s="100">
        <v>867.36</v>
      </c>
      <c r="L155" s="105" t="s">
        <v>382</v>
      </c>
      <c r="M155" s="100">
        <v>68</v>
      </c>
      <c r="N155" s="100">
        <v>105</v>
      </c>
      <c r="O155" s="100">
        <v>10842</v>
      </c>
      <c r="P155" s="100">
        <v>1</v>
      </c>
      <c r="Q155" s="100">
        <v>900</v>
      </c>
      <c r="R155" s="100">
        <v>900</v>
      </c>
      <c r="S155" s="105" t="s">
        <v>233</v>
      </c>
      <c r="T155" s="105" t="s">
        <v>587</v>
      </c>
      <c r="U155" s="105">
        <v>2010</v>
      </c>
      <c r="V155" s="99"/>
      <c r="W155" s="99"/>
      <c r="X155" s="99"/>
      <c r="Y155" s="99"/>
      <c r="Z155" s="99"/>
      <c r="AA155" s="99"/>
      <c r="AB155" s="100">
        <v>3464</v>
      </c>
      <c r="AC155" s="99"/>
      <c r="AD155" s="99"/>
      <c r="AE155" s="99"/>
      <c r="AF155" s="99"/>
      <c r="AG155" s="99"/>
      <c r="AH155" s="99"/>
      <c r="AI155" s="99"/>
      <c r="AJ155" s="99"/>
      <c r="AK155" s="99"/>
      <c r="AL155" s="99"/>
      <c r="AM155" s="99"/>
      <c r="AN155" s="99"/>
      <c r="AO155" s="99"/>
      <c r="AP155" s="99"/>
      <c r="AQ155" s="99"/>
      <c r="AR155" s="99"/>
      <c r="AS155" s="99"/>
      <c r="AT155" s="99"/>
      <c r="AU155" s="99"/>
      <c r="AV155" s="99"/>
      <c r="AW155" s="99"/>
      <c r="AX155" s="638" t="s">
        <v>1178</v>
      </c>
    </row>
    <row r="156" spans="1:50" s="246" customFormat="1" ht="24.75" customHeight="1">
      <c r="A156" s="247"/>
      <c r="B156" s="595"/>
      <c r="C156" s="105" t="s">
        <v>1173</v>
      </c>
      <c r="D156" s="105"/>
      <c r="E156" s="105" t="s">
        <v>1179</v>
      </c>
      <c r="F156" s="105" t="s">
        <v>1173</v>
      </c>
      <c r="G156" s="105" t="s">
        <v>1173</v>
      </c>
      <c r="H156" s="99"/>
      <c r="I156" s="100">
        <v>17000</v>
      </c>
      <c r="J156" s="100">
        <v>922</v>
      </c>
      <c r="K156" s="100">
        <v>922</v>
      </c>
      <c r="L156" s="105" t="s">
        <v>382</v>
      </c>
      <c r="M156" s="100">
        <v>65</v>
      </c>
      <c r="N156" s="100">
        <v>100</v>
      </c>
      <c r="O156" s="100">
        <v>8506</v>
      </c>
      <c r="P156" s="100">
        <v>1</v>
      </c>
      <c r="Q156" s="100">
        <v>950</v>
      </c>
      <c r="R156" s="100">
        <v>950</v>
      </c>
      <c r="S156" s="105" t="s">
        <v>233</v>
      </c>
      <c r="T156" s="105" t="s">
        <v>587</v>
      </c>
      <c r="U156" s="105">
        <v>2010</v>
      </c>
      <c r="V156" s="99"/>
      <c r="W156" s="99"/>
      <c r="X156" s="99"/>
      <c r="Y156" s="99"/>
      <c r="Z156" s="99"/>
      <c r="AA156" s="99"/>
      <c r="AB156" s="100">
        <v>2510</v>
      </c>
      <c r="AC156" s="99"/>
      <c r="AD156" s="99"/>
      <c r="AE156" s="99"/>
      <c r="AF156" s="99"/>
      <c r="AG156" s="99"/>
      <c r="AH156" s="99"/>
      <c r="AI156" s="99"/>
      <c r="AJ156" s="99"/>
      <c r="AK156" s="99"/>
      <c r="AL156" s="99"/>
      <c r="AM156" s="99"/>
      <c r="AN156" s="99"/>
      <c r="AO156" s="99"/>
      <c r="AP156" s="99"/>
      <c r="AQ156" s="99"/>
      <c r="AR156" s="99"/>
      <c r="AS156" s="99"/>
      <c r="AT156" s="99"/>
      <c r="AU156" s="99"/>
      <c r="AV156" s="99"/>
      <c r="AW156" s="99"/>
      <c r="AX156" s="638" t="s">
        <v>6855</v>
      </c>
    </row>
    <row r="157" spans="1:50" s="246" customFormat="1" ht="24.75" customHeight="1">
      <c r="A157" s="247"/>
      <c r="B157" s="595"/>
      <c r="C157" s="105" t="s">
        <v>1173</v>
      </c>
      <c r="D157" s="105"/>
      <c r="E157" s="105" t="s">
        <v>6856</v>
      </c>
      <c r="F157" s="105" t="s">
        <v>1173</v>
      </c>
      <c r="G157" s="105" t="s">
        <v>1173</v>
      </c>
      <c r="H157" s="99"/>
      <c r="I157" s="100">
        <v>130547</v>
      </c>
      <c r="J157" s="100">
        <v>1215</v>
      </c>
      <c r="K157" s="100">
        <v>1215</v>
      </c>
      <c r="L157" s="105" t="s">
        <v>382</v>
      </c>
      <c r="M157" s="100">
        <v>68</v>
      </c>
      <c r="N157" s="100">
        <v>105</v>
      </c>
      <c r="O157" s="100">
        <v>14393</v>
      </c>
      <c r="P157" s="100">
        <v>1</v>
      </c>
      <c r="Q157" s="100">
        <v>1100</v>
      </c>
      <c r="R157" s="100">
        <v>1100</v>
      </c>
      <c r="S157" s="105" t="s">
        <v>233</v>
      </c>
      <c r="T157" s="105" t="s">
        <v>587</v>
      </c>
      <c r="U157" s="105">
        <v>2013</v>
      </c>
      <c r="V157" s="99"/>
      <c r="W157" s="99"/>
      <c r="X157" s="99"/>
      <c r="Y157" s="99"/>
      <c r="Z157" s="99"/>
      <c r="AA157" s="99"/>
      <c r="AB157" s="100">
        <v>7900</v>
      </c>
      <c r="AC157" s="99"/>
      <c r="AD157" s="99"/>
      <c r="AE157" s="99"/>
      <c r="AF157" s="99"/>
      <c r="AG157" s="99"/>
      <c r="AH157" s="99"/>
      <c r="AI157" s="99"/>
      <c r="AJ157" s="99"/>
      <c r="AK157" s="99"/>
      <c r="AL157" s="99"/>
      <c r="AM157" s="99"/>
      <c r="AN157" s="99"/>
      <c r="AO157" s="99"/>
      <c r="AP157" s="99"/>
      <c r="AQ157" s="99"/>
      <c r="AR157" s="99"/>
      <c r="AS157" s="99"/>
      <c r="AT157" s="99"/>
      <c r="AU157" s="99"/>
      <c r="AV157" s="99"/>
      <c r="AW157" s="99"/>
      <c r="AX157" s="638" t="s">
        <v>6857</v>
      </c>
    </row>
    <row r="158" spans="1:50" s="246" customFormat="1" ht="24.75" customHeight="1">
      <c r="A158" s="247"/>
      <c r="B158" s="595"/>
      <c r="C158" s="105" t="s">
        <v>1173</v>
      </c>
      <c r="D158" s="105"/>
      <c r="E158" s="105" t="s">
        <v>6858</v>
      </c>
      <c r="F158" s="105" t="s">
        <v>1173</v>
      </c>
      <c r="G158" s="105" t="s">
        <v>1173</v>
      </c>
      <c r="H158" s="99"/>
      <c r="I158" s="100">
        <v>12018</v>
      </c>
      <c r="J158" s="100">
        <v>592</v>
      </c>
      <c r="K158" s="100">
        <v>592</v>
      </c>
      <c r="L158" s="105" t="s">
        <v>382</v>
      </c>
      <c r="M158" s="100">
        <v>56</v>
      </c>
      <c r="N158" s="100">
        <v>85</v>
      </c>
      <c r="O158" s="100">
        <v>7415</v>
      </c>
      <c r="P158" s="100">
        <v>1</v>
      </c>
      <c r="Q158" s="100">
        <v>810</v>
      </c>
      <c r="R158" s="100">
        <v>810</v>
      </c>
      <c r="S158" s="105" t="s">
        <v>233</v>
      </c>
      <c r="T158" s="105" t="s">
        <v>587</v>
      </c>
      <c r="U158" s="105">
        <v>2013</v>
      </c>
      <c r="V158" s="99"/>
      <c r="W158" s="99"/>
      <c r="X158" s="99"/>
      <c r="Y158" s="99"/>
      <c r="Z158" s="99"/>
      <c r="AA158" s="99"/>
      <c r="AB158" s="100">
        <v>2442</v>
      </c>
      <c r="AC158" s="99"/>
      <c r="AD158" s="99"/>
      <c r="AE158" s="99"/>
      <c r="AF158" s="99"/>
      <c r="AG158" s="99"/>
      <c r="AH158" s="99"/>
      <c r="AI158" s="99"/>
      <c r="AJ158" s="99"/>
      <c r="AK158" s="99"/>
      <c r="AL158" s="99"/>
      <c r="AM158" s="99"/>
      <c r="AN158" s="99"/>
      <c r="AO158" s="99"/>
      <c r="AP158" s="99"/>
      <c r="AQ158" s="99"/>
      <c r="AR158" s="99"/>
      <c r="AS158" s="99"/>
      <c r="AT158" s="99"/>
      <c r="AU158" s="99"/>
      <c r="AV158" s="99"/>
      <c r="AW158" s="99"/>
      <c r="AX158" s="638" t="s">
        <v>1178</v>
      </c>
    </row>
    <row r="159" spans="1:50" s="246" customFormat="1" ht="24.75" customHeight="1">
      <c r="A159" s="247"/>
      <c r="B159" s="595"/>
      <c r="C159" s="105" t="s">
        <v>1180</v>
      </c>
      <c r="D159" s="105"/>
      <c r="E159" s="105" t="s">
        <v>1181</v>
      </c>
      <c r="F159" s="105" t="s">
        <v>1180</v>
      </c>
      <c r="G159" s="105" t="s">
        <v>1180</v>
      </c>
      <c r="H159" s="99"/>
      <c r="I159" s="100">
        <v>30112</v>
      </c>
      <c r="J159" s="100"/>
      <c r="K159" s="100"/>
      <c r="L159" s="105" t="s">
        <v>382</v>
      </c>
      <c r="M159" s="100">
        <v>70</v>
      </c>
      <c r="N159" s="100">
        <v>90</v>
      </c>
      <c r="O159" s="100">
        <v>6300</v>
      </c>
      <c r="P159" s="100">
        <v>1</v>
      </c>
      <c r="Q159" s="100">
        <v>200</v>
      </c>
      <c r="R159" s="100">
        <v>200</v>
      </c>
      <c r="S159" s="105" t="s">
        <v>233</v>
      </c>
      <c r="T159" s="105" t="s">
        <v>1060</v>
      </c>
      <c r="U159" s="105">
        <v>2008</v>
      </c>
      <c r="V159" s="99"/>
      <c r="W159" s="99"/>
      <c r="X159" s="99"/>
      <c r="Y159" s="99"/>
      <c r="Z159" s="99"/>
      <c r="AA159" s="99"/>
      <c r="AB159" s="100">
        <v>994</v>
      </c>
      <c r="AC159" s="99"/>
      <c r="AD159" s="99"/>
      <c r="AE159" s="99"/>
      <c r="AF159" s="99"/>
      <c r="AG159" s="99"/>
      <c r="AH159" s="99"/>
      <c r="AI159" s="99"/>
      <c r="AJ159" s="99"/>
      <c r="AK159" s="99"/>
      <c r="AL159" s="99"/>
      <c r="AM159" s="99"/>
      <c r="AN159" s="99"/>
      <c r="AO159" s="99"/>
      <c r="AP159" s="99"/>
      <c r="AQ159" s="99"/>
      <c r="AR159" s="99"/>
      <c r="AS159" s="99"/>
      <c r="AT159" s="99"/>
      <c r="AU159" s="99"/>
      <c r="AV159" s="99"/>
      <c r="AW159" s="99"/>
      <c r="AX159" s="638"/>
    </row>
    <row r="160" spans="1:50" s="246" customFormat="1" ht="24.75" customHeight="1">
      <c r="A160" s="247"/>
      <c r="B160" s="595"/>
      <c r="C160" s="105" t="s">
        <v>1180</v>
      </c>
      <c r="D160" s="105"/>
      <c r="E160" s="105" t="s">
        <v>1182</v>
      </c>
      <c r="F160" s="105" t="s">
        <v>923</v>
      </c>
      <c r="G160" s="105" t="s">
        <v>1183</v>
      </c>
      <c r="H160" s="99"/>
      <c r="I160" s="100">
        <v>98879</v>
      </c>
      <c r="J160" s="100">
        <v>46.83</v>
      </c>
      <c r="K160" s="100">
        <v>524.66999999999996</v>
      </c>
      <c r="L160" s="105" t="s">
        <v>382</v>
      </c>
      <c r="M160" s="100">
        <v>68</v>
      </c>
      <c r="N160" s="100">
        <v>103</v>
      </c>
      <c r="O160" s="100">
        <v>8029</v>
      </c>
      <c r="P160" s="100">
        <v>2</v>
      </c>
      <c r="Q160" s="100">
        <v>1200</v>
      </c>
      <c r="R160" s="100">
        <v>1200</v>
      </c>
      <c r="S160" s="105" t="s">
        <v>1184</v>
      </c>
      <c r="T160" s="105" t="s">
        <v>1184</v>
      </c>
      <c r="U160" s="105">
        <v>2010</v>
      </c>
      <c r="V160" s="99"/>
      <c r="W160" s="99"/>
      <c r="X160" s="99"/>
      <c r="Y160" s="99"/>
      <c r="Z160" s="99"/>
      <c r="AA160" s="99"/>
      <c r="AB160" s="100" t="s">
        <v>1185</v>
      </c>
      <c r="AC160" s="99"/>
      <c r="AD160" s="99"/>
      <c r="AE160" s="99"/>
      <c r="AF160" s="99"/>
      <c r="AG160" s="99"/>
      <c r="AH160" s="99"/>
      <c r="AI160" s="99"/>
      <c r="AJ160" s="99"/>
      <c r="AK160" s="99"/>
      <c r="AL160" s="99"/>
      <c r="AM160" s="99"/>
      <c r="AN160" s="99"/>
      <c r="AO160" s="99"/>
      <c r="AP160" s="99"/>
      <c r="AQ160" s="99"/>
      <c r="AR160" s="99"/>
      <c r="AS160" s="99"/>
      <c r="AT160" s="99"/>
      <c r="AU160" s="99"/>
      <c r="AV160" s="99"/>
      <c r="AW160" s="99"/>
      <c r="AX160" s="638"/>
    </row>
    <row r="161" spans="1:50" s="246" customFormat="1" ht="24.75" customHeight="1">
      <c r="A161" s="247"/>
      <c r="B161" s="664"/>
      <c r="C161" s="105" t="s">
        <v>1180</v>
      </c>
      <c r="D161" s="105"/>
      <c r="E161" s="105" t="s">
        <v>6859</v>
      </c>
      <c r="F161" s="105" t="s">
        <v>923</v>
      </c>
      <c r="G161" s="105" t="s">
        <v>6860</v>
      </c>
      <c r="H161" s="99"/>
      <c r="I161" s="100">
        <v>9465</v>
      </c>
      <c r="J161" s="100"/>
      <c r="K161" s="100">
        <v>207.93</v>
      </c>
      <c r="L161" s="105" t="s">
        <v>202</v>
      </c>
      <c r="M161" s="100">
        <v>75</v>
      </c>
      <c r="N161" s="100">
        <v>110</v>
      </c>
      <c r="O161" s="100">
        <v>9465</v>
      </c>
      <c r="P161" s="100">
        <v>1</v>
      </c>
      <c r="Q161" s="100"/>
      <c r="R161" s="100"/>
      <c r="S161" s="105"/>
      <c r="T161" s="105"/>
      <c r="U161" s="105">
        <v>2006</v>
      </c>
      <c r="V161" s="99"/>
      <c r="W161" s="99"/>
      <c r="X161" s="99"/>
      <c r="Y161" s="99"/>
      <c r="Z161" s="99"/>
      <c r="AA161" s="99"/>
      <c r="AB161" s="100">
        <v>1906</v>
      </c>
      <c r="AC161" s="99"/>
      <c r="AD161" s="99"/>
      <c r="AE161" s="99"/>
      <c r="AF161" s="99"/>
      <c r="AG161" s="99"/>
      <c r="AH161" s="99"/>
      <c r="AI161" s="99"/>
      <c r="AJ161" s="99"/>
      <c r="AK161" s="99"/>
      <c r="AL161" s="99"/>
      <c r="AM161" s="99"/>
      <c r="AN161" s="99"/>
      <c r="AO161" s="99"/>
      <c r="AP161" s="99"/>
      <c r="AQ161" s="99"/>
      <c r="AR161" s="99"/>
      <c r="AS161" s="99"/>
      <c r="AT161" s="99"/>
      <c r="AU161" s="99"/>
      <c r="AV161" s="99"/>
      <c r="AW161" s="99"/>
      <c r="AX161" s="638"/>
    </row>
    <row r="162" spans="1:50" s="246" customFormat="1" ht="24.75" customHeight="1">
      <c r="A162" s="247"/>
      <c r="B162" s="639" t="s">
        <v>3436</v>
      </c>
      <c r="C162" s="320" t="s">
        <v>3285</v>
      </c>
      <c r="D162" s="177"/>
      <c r="E162" s="544">
        <f>COUNTA(E163:E183)</f>
        <v>21</v>
      </c>
      <c r="F162" s="177"/>
      <c r="G162" s="177"/>
      <c r="H162" s="177"/>
      <c r="I162" s="319">
        <f>SUM(I163:I183)</f>
        <v>364944</v>
      </c>
      <c r="J162" s="319">
        <f>SUM(J163:J183)</f>
        <v>62</v>
      </c>
      <c r="K162" s="319">
        <f>SUM(K163:K183)</f>
        <v>62</v>
      </c>
      <c r="L162" s="319"/>
      <c r="M162" s="319"/>
      <c r="N162" s="319"/>
      <c r="O162" s="319"/>
      <c r="P162" s="319">
        <f>SUM(P163:P179)</f>
        <v>24</v>
      </c>
      <c r="Q162" s="319"/>
      <c r="R162" s="319"/>
      <c r="S162" s="320"/>
      <c r="T162" s="320"/>
      <c r="U162" s="320"/>
      <c r="V162" s="177"/>
      <c r="W162" s="177"/>
      <c r="X162" s="177"/>
      <c r="Y162" s="177"/>
      <c r="Z162" s="177"/>
      <c r="AA162" s="177"/>
      <c r="AB162" s="319"/>
      <c r="AC162" s="320"/>
      <c r="AD162" s="320"/>
      <c r="AE162" s="177"/>
      <c r="AF162" s="177"/>
      <c r="AG162" s="177"/>
      <c r="AH162" s="177"/>
      <c r="AI162" s="177"/>
      <c r="AJ162" s="177"/>
      <c r="AK162" s="177"/>
      <c r="AL162" s="177"/>
      <c r="AM162" s="177"/>
      <c r="AN162" s="177"/>
      <c r="AO162" s="177"/>
      <c r="AP162" s="177"/>
      <c r="AQ162" s="177"/>
      <c r="AR162" s="177"/>
      <c r="AS162" s="177"/>
      <c r="AT162" s="177"/>
      <c r="AU162" s="177"/>
      <c r="AV162" s="177"/>
      <c r="AW162" s="177"/>
      <c r="AX162" s="641"/>
    </row>
    <row r="163" spans="1:50" s="246" customFormat="1" ht="24.75" customHeight="1">
      <c r="A163" s="247" t="s">
        <v>204</v>
      </c>
      <c r="B163" s="581"/>
      <c r="C163" s="320" t="s">
        <v>7017</v>
      </c>
      <c r="D163" s="320"/>
      <c r="E163" s="320" t="s">
        <v>7018</v>
      </c>
      <c r="F163" s="320" t="s">
        <v>1150</v>
      </c>
      <c r="G163" s="320" t="s">
        <v>1150</v>
      </c>
      <c r="H163" s="177"/>
      <c r="I163" s="319">
        <v>17585</v>
      </c>
      <c r="J163" s="319">
        <v>62</v>
      </c>
      <c r="K163" s="319">
        <v>62</v>
      </c>
      <c r="L163" s="320" t="s">
        <v>382</v>
      </c>
      <c r="M163" s="319">
        <v>60</v>
      </c>
      <c r="N163" s="319">
        <v>90</v>
      </c>
      <c r="O163" s="319">
        <v>5400</v>
      </c>
      <c r="P163" s="319">
        <v>1</v>
      </c>
      <c r="Q163" s="319"/>
      <c r="R163" s="319">
        <v>500</v>
      </c>
      <c r="S163" s="320"/>
      <c r="T163" s="320"/>
      <c r="U163" s="320">
        <v>2006</v>
      </c>
      <c r="V163" s="177"/>
      <c r="W163" s="177"/>
      <c r="X163" s="177"/>
      <c r="Y163" s="177"/>
      <c r="Z163" s="177"/>
      <c r="AA163" s="177"/>
      <c r="AB163" s="319">
        <v>3400</v>
      </c>
      <c r="AC163" s="320"/>
      <c r="AD163" s="320"/>
      <c r="AE163" s="177"/>
      <c r="AF163" s="177"/>
      <c r="AG163" s="177"/>
      <c r="AH163" s="177"/>
      <c r="AI163" s="177"/>
      <c r="AJ163" s="177"/>
      <c r="AK163" s="177"/>
      <c r="AL163" s="177"/>
      <c r="AM163" s="177"/>
      <c r="AN163" s="177"/>
      <c r="AO163" s="177"/>
      <c r="AP163" s="177"/>
      <c r="AQ163" s="177"/>
      <c r="AR163" s="177"/>
      <c r="AS163" s="177"/>
      <c r="AT163" s="177"/>
      <c r="AU163" s="177"/>
      <c r="AV163" s="177"/>
      <c r="AW163" s="177"/>
      <c r="AX163" s="641"/>
    </row>
    <row r="164" spans="1:50" s="246" customFormat="1" ht="24.75" customHeight="1">
      <c r="A164" s="247"/>
      <c r="B164" s="581"/>
      <c r="C164" s="320" t="s">
        <v>913</v>
      </c>
      <c r="D164" s="320"/>
      <c r="E164" s="320" t="s">
        <v>7019</v>
      </c>
      <c r="F164" s="320" t="s">
        <v>934</v>
      </c>
      <c r="G164" s="320" t="s">
        <v>913</v>
      </c>
      <c r="H164" s="177"/>
      <c r="I164" s="319">
        <v>27260</v>
      </c>
      <c r="J164" s="319"/>
      <c r="K164" s="319"/>
      <c r="L164" s="320" t="s">
        <v>382</v>
      </c>
      <c r="M164" s="319">
        <v>68</v>
      </c>
      <c r="N164" s="319">
        <v>110</v>
      </c>
      <c r="O164" s="319">
        <v>7480</v>
      </c>
      <c r="P164" s="319">
        <v>1</v>
      </c>
      <c r="Q164" s="319">
        <v>572</v>
      </c>
      <c r="R164" s="319">
        <v>6000</v>
      </c>
      <c r="S164" s="320" t="s">
        <v>586</v>
      </c>
      <c r="T164" s="320" t="s">
        <v>587</v>
      </c>
      <c r="U164" s="320">
        <v>1997</v>
      </c>
      <c r="V164" s="177"/>
      <c r="W164" s="177"/>
      <c r="X164" s="177"/>
      <c r="Y164" s="177"/>
      <c r="Z164" s="177"/>
      <c r="AA164" s="177"/>
      <c r="AB164" s="319">
        <v>16426</v>
      </c>
      <c r="AC164" s="320"/>
      <c r="AD164" s="320"/>
      <c r="AE164" s="177"/>
      <c r="AF164" s="177"/>
      <c r="AG164" s="177"/>
      <c r="AH164" s="177"/>
      <c r="AI164" s="177"/>
      <c r="AJ164" s="177"/>
      <c r="AK164" s="177"/>
      <c r="AL164" s="177"/>
      <c r="AM164" s="177"/>
      <c r="AN164" s="177"/>
      <c r="AO164" s="177"/>
      <c r="AP164" s="177"/>
      <c r="AQ164" s="177"/>
      <c r="AR164" s="177"/>
      <c r="AS164" s="177"/>
      <c r="AT164" s="177"/>
      <c r="AU164" s="177"/>
      <c r="AV164" s="177"/>
      <c r="AW164" s="177"/>
      <c r="AX164" s="641"/>
    </row>
    <row r="165" spans="1:50" s="246" customFormat="1" ht="24.75" customHeight="1">
      <c r="A165" s="247"/>
      <c r="B165" s="581"/>
      <c r="C165" s="320" t="s">
        <v>913</v>
      </c>
      <c r="D165" s="320"/>
      <c r="E165" s="320" t="s">
        <v>7020</v>
      </c>
      <c r="F165" s="320" t="s">
        <v>913</v>
      </c>
      <c r="G165" s="320" t="s">
        <v>7021</v>
      </c>
      <c r="H165" s="177"/>
      <c r="I165" s="319">
        <v>12800</v>
      </c>
      <c r="J165" s="319"/>
      <c r="K165" s="319"/>
      <c r="L165" s="320" t="s">
        <v>590</v>
      </c>
      <c r="M165" s="319">
        <v>64</v>
      </c>
      <c r="N165" s="319">
        <v>100</v>
      </c>
      <c r="O165" s="319">
        <v>12400</v>
      </c>
      <c r="P165" s="319">
        <v>2</v>
      </c>
      <c r="Q165" s="319"/>
      <c r="R165" s="319"/>
      <c r="S165" s="320"/>
      <c r="T165" s="320"/>
      <c r="U165" s="320">
        <v>2009</v>
      </c>
      <c r="V165" s="177"/>
      <c r="W165" s="177"/>
      <c r="X165" s="177"/>
      <c r="Y165" s="177"/>
      <c r="Z165" s="177"/>
      <c r="AA165" s="177"/>
      <c r="AB165" s="319">
        <v>700</v>
      </c>
      <c r="AC165" s="320"/>
      <c r="AD165" s="320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77"/>
      <c r="AS165" s="177"/>
      <c r="AT165" s="177"/>
      <c r="AU165" s="177"/>
      <c r="AV165" s="177"/>
      <c r="AW165" s="177"/>
      <c r="AX165" s="641"/>
    </row>
    <row r="166" spans="1:50" s="246" customFormat="1" ht="24.75" customHeight="1">
      <c r="A166" s="247"/>
      <c r="B166" s="595"/>
      <c r="C166" s="320" t="s">
        <v>913</v>
      </c>
      <c r="D166" s="320"/>
      <c r="E166" s="320" t="s">
        <v>7022</v>
      </c>
      <c r="F166" s="320" t="s">
        <v>913</v>
      </c>
      <c r="G166" s="320" t="s">
        <v>913</v>
      </c>
      <c r="H166" s="177"/>
      <c r="I166" s="319">
        <v>7776</v>
      </c>
      <c r="J166" s="319"/>
      <c r="K166" s="319"/>
      <c r="L166" s="320" t="s">
        <v>202</v>
      </c>
      <c r="M166" s="319">
        <v>70</v>
      </c>
      <c r="N166" s="319">
        <v>110</v>
      </c>
      <c r="O166" s="319">
        <v>7776</v>
      </c>
      <c r="P166" s="319">
        <v>1</v>
      </c>
      <c r="Q166" s="319"/>
      <c r="R166" s="319"/>
      <c r="S166" s="320"/>
      <c r="T166" s="320"/>
      <c r="U166" s="320">
        <v>2005</v>
      </c>
      <c r="V166" s="177"/>
      <c r="W166" s="177"/>
      <c r="X166" s="177"/>
      <c r="Y166" s="177"/>
      <c r="Z166" s="177"/>
      <c r="AA166" s="177"/>
      <c r="AB166" s="319">
        <v>100</v>
      </c>
      <c r="AC166" s="320"/>
      <c r="AD166" s="320"/>
      <c r="AE166" s="177"/>
      <c r="AF166" s="177"/>
      <c r="AG166" s="177"/>
      <c r="AH166" s="177"/>
      <c r="AI166" s="177"/>
      <c r="AJ166" s="177"/>
      <c r="AK166" s="177"/>
      <c r="AL166" s="177"/>
      <c r="AM166" s="177"/>
      <c r="AN166" s="177"/>
      <c r="AO166" s="177"/>
      <c r="AP166" s="177"/>
      <c r="AQ166" s="177"/>
      <c r="AR166" s="177"/>
      <c r="AS166" s="177"/>
      <c r="AT166" s="177"/>
      <c r="AU166" s="177"/>
      <c r="AV166" s="177"/>
      <c r="AW166" s="177"/>
      <c r="AX166" s="641"/>
    </row>
    <row r="167" spans="1:50" s="246" customFormat="1" ht="24.75" customHeight="1">
      <c r="A167" s="247"/>
      <c r="B167" s="595"/>
      <c r="C167" s="320" t="s">
        <v>913</v>
      </c>
      <c r="D167" s="320"/>
      <c r="E167" s="320" t="s">
        <v>7023</v>
      </c>
      <c r="F167" s="320" t="s">
        <v>913</v>
      </c>
      <c r="G167" s="320" t="s">
        <v>7021</v>
      </c>
      <c r="H167" s="177"/>
      <c r="I167" s="319">
        <v>12150</v>
      </c>
      <c r="J167" s="319"/>
      <c r="K167" s="319"/>
      <c r="L167" s="320" t="s">
        <v>202</v>
      </c>
      <c r="M167" s="319">
        <v>45</v>
      </c>
      <c r="N167" s="319">
        <v>90</v>
      </c>
      <c r="O167" s="319">
        <v>12150</v>
      </c>
      <c r="P167" s="319">
        <v>3</v>
      </c>
      <c r="Q167" s="319"/>
      <c r="R167" s="319"/>
      <c r="S167" s="320"/>
      <c r="T167" s="320"/>
      <c r="U167" s="320">
        <v>2001</v>
      </c>
      <c r="V167" s="177"/>
      <c r="W167" s="177"/>
      <c r="X167" s="177"/>
      <c r="Y167" s="177"/>
      <c r="Z167" s="177"/>
      <c r="AA167" s="177"/>
      <c r="AB167" s="319">
        <v>150</v>
      </c>
      <c r="AC167" s="320"/>
      <c r="AD167" s="320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77"/>
      <c r="AS167" s="177"/>
      <c r="AT167" s="177"/>
      <c r="AU167" s="177"/>
      <c r="AV167" s="177"/>
      <c r="AW167" s="177"/>
      <c r="AX167" s="641"/>
    </row>
    <row r="168" spans="1:50" s="246" customFormat="1" ht="24.75" customHeight="1">
      <c r="A168" s="247"/>
      <c r="B168" s="595"/>
      <c r="C168" s="320" t="s">
        <v>953</v>
      </c>
      <c r="D168" s="320"/>
      <c r="E168" s="320" t="s">
        <v>7024</v>
      </c>
      <c r="F168" s="320" t="s">
        <v>953</v>
      </c>
      <c r="G168" s="320" t="s">
        <v>953</v>
      </c>
      <c r="H168" s="177"/>
      <c r="I168" s="319">
        <v>5292</v>
      </c>
      <c r="J168" s="319"/>
      <c r="K168" s="319"/>
      <c r="L168" s="320" t="s">
        <v>382</v>
      </c>
      <c r="M168" s="319">
        <v>63</v>
      </c>
      <c r="N168" s="319">
        <v>84</v>
      </c>
      <c r="O168" s="319">
        <v>5292</v>
      </c>
      <c r="P168" s="319">
        <v>1</v>
      </c>
      <c r="Q168" s="319"/>
      <c r="R168" s="319">
        <v>500</v>
      </c>
      <c r="S168" s="320" t="s">
        <v>233</v>
      </c>
      <c r="T168" s="320" t="s">
        <v>1060</v>
      </c>
      <c r="U168" s="320">
        <v>2005</v>
      </c>
      <c r="V168" s="177"/>
      <c r="W168" s="177"/>
      <c r="X168" s="177"/>
      <c r="Y168" s="177"/>
      <c r="Z168" s="177"/>
      <c r="AA168" s="177"/>
      <c r="AB168" s="319">
        <v>374</v>
      </c>
      <c r="AC168" s="320"/>
      <c r="AD168" s="320"/>
      <c r="AE168" s="177"/>
      <c r="AF168" s="177"/>
      <c r="AG168" s="177"/>
      <c r="AH168" s="177"/>
      <c r="AI168" s="177"/>
      <c r="AJ168" s="177"/>
      <c r="AK168" s="177"/>
      <c r="AL168" s="177"/>
      <c r="AM168" s="177"/>
      <c r="AN168" s="177"/>
      <c r="AO168" s="177"/>
      <c r="AP168" s="177"/>
      <c r="AQ168" s="177"/>
      <c r="AR168" s="177"/>
      <c r="AS168" s="177"/>
      <c r="AT168" s="177"/>
      <c r="AU168" s="177"/>
      <c r="AV168" s="177"/>
      <c r="AW168" s="177"/>
      <c r="AX168" s="641"/>
    </row>
    <row r="169" spans="1:50" s="246" customFormat="1" ht="24.75" customHeight="1">
      <c r="A169" s="247"/>
      <c r="B169" s="595"/>
      <c r="C169" s="320" t="s">
        <v>953</v>
      </c>
      <c r="D169" s="320"/>
      <c r="E169" s="320" t="s">
        <v>7025</v>
      </c>
      <c r="F169" s="320" t="s">
        <v>953</v>
      </c>
      <c r="G169" s="320" t="s">
        <v>953</v>
      </c>
      <c r="H169" s="177"/>
      <c r="I169" s="319">
        <v>8214</v>
      </c>
      <c r="J169" s="319"/>
      <c r="K169" s="319"/>
      <c r="L169" s="320" t="s">
        <v>382</v>
      </c>
      <c r="M169" s="319">
        <v>74</v>
      </c>
      <c r="N169" s="319">
        <v>111</v>
      </c>
      <c r="O169" s="319">
        <v>8214</v>
      </c>
      <c r="P169" s="319">
        <v>1</v>
      </c>
      <c r="Q169" s="319"/>
      <c r="R169" s="319">
        <v>200</v>
      </c>
      <c r="S169" s="320" t="s">
        <v>233</v>
      </c>
      <c r="T169" s="320" t="s">
        <v>1060</v>
      </c>
      <c r="U169" s="320">
        <v>2007</v>
      </c>
      <c r="V169" s="177"/>
      <c r="W169" s="177"/>
      <c r="X169" s="177"/>
      <c r="Y169" s="177"/>
      <c r="Z169" s="177"/>
      <c r="AA169" s="177"/>
      <c r="AB169" s="319">
        <v>655</v>
      </c>
      <c r="AC169" s="320"/>
      <c r="AD169" s="320"/>
      <c r="AE169" s="177"/>
      <c r="AF169" s="177"/>
      <c r="AG169" s="177"/>
      <c r="AH169" s="177"/>
      <c r="AI169" s="177"/>
      <c r="AJ169" s="177"/>
      <c r="AK169" s="177"/>
      <c r="AL169" s="177"/>
      <c r="AM169" s="177"/>
      <c r="AN169" s="177"/>
      <c r="AO169" s="177"/>
      <c r="AP169" s="177"/>
      <c r="AQ169" s="177"/>
      <c r="AR169" s="177"/>
      <c r="AS169" s="177"/>
      <c r="AT169" s="177"/>
      <c r="AU169" s="177"/>
      <c r="AV169" s="177"/>
      <c r="AW169" s="177"/>
      <c r="AX169" s="641"/>
    </row>
    <row r="170" spans="1:50" s="246" customFormat="1" ht="24.75" customHeight="1">
      <c r="A170" s="247"/>
      <c r="B170" s="595"/>
      <c r="C170" s="320" t="s">
        <v>953</v>
      </c>
      <c r="D170" s="320"/>
      <c r="E170" s="320" t="s">
        <v>7026</v>
      </c>
      <c r="F170" s="320" t="s">
        <v>953</v>
      </c>
      <c r="G170" s="320" t="s">
        <v>953</v>
      </c>
      <c r="H170" s="177"/>
      <c r="I170" s="319">
        <v>7350</v>
      </c>
      <c r="J170" s="319"/>
      <c r="K170" s="319"/>
      <c r="L170" s="320" t="s">
        <v>406</v>
      </c>
      <c r="M170" s="319">
        <v>70</v>
      </c>
      <c r="N170" s="319">
        <v>105</v>
      </c>
      <c r="O170" s="319">
        <v>7350</v>
      </c>
      <c r="P170" s="319">
        <v>1</v>
      </c>
      <c r="Q170" s="319"/>
      <c r="R170" s="319">
        <v>100</v>
      </c>
      <c r="S170" s="320" t="s">
        <v>233</v>
      </c>
      <c r="T170" s="320" t="s">
        <v>1060</v>
      </c>
      <c r="U170" s="320">
        <v>2009</v>
      </c>
      <c r="V170" s="177"/>
      <c r="W170" s="177"/>
      <c r="X170" s="177"/>
      <c r="Y170" s="177"/>
      <c r="Z170" s="177"/>
      <c r="AA170" s="177"/>
      <c r="AB170" s="319">
        <v>300</v>
      </c>
      <c r="AC170" s="320"/>
      <c r="AD170" s="320"/>
      <c r="AE170" s="177"/>
      <c r="AF170" s="177"/>
      <c r="AG170" s="177"/>
      <c r="AH170" s="177"/>
      <c r="AI170" s="177"/>
      <c r="AJ170" s="177"/>
      <c r="AK170" s="177"/>
      <c r="AL170" s="177"/>
      <c r="AM170" s="177"/>
      <c r="AN170" s="177"/>
      <c r="AO170" s="177"/>
      <c r="AP170" s="177"/>
      <c r="AQ170" s="177"/>
      <c r="AR170" s="177"/>
      <c r="AS170" s="177"/>
      <c r="AT170" s="177"/>
      <c r="AU170" s="177"/>
      <c r="AV170" s="177"/>
      <c r="AW170" s="177"/>
      <c r="AX170" s="641"/>
    </row>
    <row r="171" spans="1:50" s="246" customFormat="1" ht="24.75" customHeight="1">
      <c r="A171" s="247"/>
      <c r="B171" s="595"/>
      <c r="C171" s="320" t="s">
        <v>953</v>
      </c>
      <c r="D171" s="320"/>
      <c r="E171" s="320" t="s">
        <v>7027</v>
      </c>
      <c r="F171" s="320" t="s">
        <v>953</v>
      </c>
      <c r="G171" s="320" t="s">
        <v>953</v>
      </c>
      <c r="H171" s="177"/>
      <c r="I171" s="319">
        <v>7070</v>
      </c>
      <c r="J171" s="319"/>
      <c r="K171" s="319"/>
      <c r="L171" s="320" t="s">
        <v>406</v>
      </c>
      <c r="M171" s="319">
        <v>70</v>
      </c>
      <c r="N171" s="319">
        <v>101</v>
      </c>
      <c r="O171" s="319">
        <v>7070</v>
      </c>
      <c r="P171" s="319">
        <v>1</v>
      </c>
      <c r="Q171" s="319"/>
      <c r="R171" s="319">
        <v>100</v>
      </c>
      <c r="S171" s="320" t="s">
        <v>233</v>
      </c>
      <c r="T171" s="320" t="s">
        <v>1060</v>
      </c>
      <c r="U171" s="320">
        <v>1998</v>
      </c>
      <c r="V171" s="177"/>
      <c r="W171" s="177"/>
      <c r="X171" s="177"/>
      <c r="Y171" s="177"/>
      <c r="Z171" s="177"/>
      <c r="AA171" s="177"/>
      <c r="AB171" s="319">
        <v>300</v>
      </c>
      <c r="AC171" s="320"/>
      <c r="AD171" s="320"/>
      <c r="AE171" s="177"/>
      <c r="AF171" s="177"/>
      <c r="AG171" s="177"/>
      <c r="AH171" s="177"/>
      <c r="AI171" s="177"/>
      <c r="AJ171" s="177"/>
      <c r="AK171" s="177"/>
      <c r="AL171" s="177"/>
      <c r="AM171" s="177"/>
      <c r="AN171" s="177"/>
      <c r="AO171" s="177"/>
      <c r="AP171" s="177"/>
      <c r="AQ171" s="177"/>
      <c r="AR171" s="177"/>
      <c r="AS171" s="177"/>
      <c r="AT171" s="177"/>
      <c r="AU171" s="177"/>
      <c r="AV171" s="177"/>
      <c r="AW171" s="177"/>
      <c r="AX171" s="641"/>
    </row>
    <row r="172" spans="1:50" s="246" customFormat="1" ht="24.75" customHeight="1">
      <c r="A172" s="247"/>
      <c r="B172" s="595"/>
      <c r="C172" s="320" t="s">
        <v>953</v>
      </c>
      <c r="D172" s="320"/>
      <c r="E172" s="320" t="s">
        <v>7028</v>
      </c>
      <c r="F172" s="320" t="s">
        <v>953</v>
      </c>
      <c r="G172" s="320" t="s">
        <v>953</v>
      </c>
      <c r="H172" s="177"/>
      <c r="I172" s="319">
        <v>14280</v>
      </c>
      <c r="J172" s="319"/>
      <c r="K172" s="319"/>
      <c r="L172" s="320" t="s">
        <v>590</v>
      </c>
      <c r="M172" s="319">
        <v>68</v>
      </c>
      <c r="N172" s="319">
        <v>105</v>
      </c>
      <c r="O172" s="319">
        <v>7140</v>
      </c>
      <c r="P172" s="319">
        <v>2</v>
      </c>
      <c r="Q172" s="319"/>
      <c r="R172" s="319"/>
      <c r="S172" s="320"/>
      <c r="T172" s="320"/>
      <c r="U172" s="320">
        <v>2014</v>
      </c>
      <c r="V172" s="177"/>
      <c r="W172" s="177"/>
      <c r="X172" s="177"/>
      <c r="Y172" s="177"/>
      <c r="Z172" s="177"/>
      <c r="AA172" s="177"/>
      <c r="AB172" s="319">
        <v>150</v>
      </c>
      <c r="AC172" s="320"/>
      <c r="AD172" s="320"/>
      <c r="AE172" s="177"/>
      <c r="AF172" s="177"/>
      <c r="AG172" s="177"/>
      <c r="AH172" s="177"/>
      <c r="AI172" s="177"/>
      <c r="AJ172" s="177"/>
      <c r="AK172" s="177"/>
      <c r="AL172" s="177"/>
      <c r="AM172" s="177"/>
      <c r="AN172" s="177"/>
      <c r="AO172" s="177"/>
      <c r="AP172" s="177"/>
      <c r="AQ172" s="177"/>
      <c r="AR172" s="177"/>
      <c r="AS172" s="177"/>
      <c r="AT172" s="177"/>
      <c r="AU172" s="177"/>
      <c r="AV172" s="177"/>
      <c r="AW172" s="177"/>
      <c r="AX172" s="641"/>
    </row>
    <row r="173" spans="1:50" s="246" customFormat="1" ht="24.75" customHeight="1">
      <c r="A173" s="247"/>
      <c r="B173" s="595"/>
      <c r="C173" s="320" t="s">
        <v>1186</v>
      </c>
      <c r="D173" s="320"/>
      <c r="E173" s="320" t="s">
        <v>7029</v>
      </c>
      <c r="F173" s="320" t="s">
        <v>934</v>
      </c>
      <c r="G173" s="320" t="s">
        <v>7030</v>
      </c>
      <c r="H173" s="177"/>
      <c r="I173" s="319">
        <v>7920</v>
      </c>
      <c r="J173" s="319"/>
      <c r="K173" s="319"/>
      <c r="L173" s="320" t="s">
        <v>382</v>
      </c>
      <c r="M173" s="319">
        <v>72</v>
      </c>
      <c r="N173" s="319">
        <v>110</v>
      </c>
      <c r="O173" s="319">
        <v>7920</v>
      </c>
      <c r="P173" s="319">
        <v>1</v>
      </c>
      <c r="Q173" s="319"/>
      <c r="R173" s="319">
        <v>100</v>
      </c>
      <c r="S173" s="320" t="s">
        <v>233</v>
      </c>
      <c r="T173" s="320" t="s">
        <v>1060</v>
      </c>
      <c r="U173" s="320">
        <v>2004</v>
      </c>
      <c r="V173" s="177"/>
      <c r="W173" s="177"/>
      <c r="X173" s="177"/>
      <c r="Y173" s="177"/>
      <c r="Z173" s="177"/>
      <c r="AA173" s="177"/>
      <c r="AB173" s="319">
        <v>785</v>
      </c>
      <c r="AC173" s="320"/>
      <c r="AD173" s="320"/>
      <c r="AE173" s="177"/>
      <c r="AF173" s="177"/>
      <c r="AG173" s="177"/>
      <c r="AH173" s="177"/>
      <c r="AI173" s="177"/>
      <c r="AJ173" s="177"/>
      <c r="AK173" s="177"/>
      <c r="AL173" s="177"/>
      <c r="AM173" s="177"/>
      <c r="AN173" s="177"/>
      <c r="AO173" s="177"/>
      <c r="AP173" s="177"/>
      <c r="AQ173" s="177"/>
      <c r="AR173" s="177"/>
      <c r="AS173" s="177"/>
      <c r="AT173" s="177"/>
      <c r="AU173" s="177"/>
      <c r="AV173" s="177"/>
      <c r="AW173" s="177"/>
      <c r="AX173" s="641"/>
    </row>
    <row r="174" spans="1:50" s="246" customFormat="1" ht="24.75" customHeight="1">
      <c r="A174" s="247"/>
      <c r="B174" s="595"/>
      <c r="C174" s="320" t="s">
        <v>1186</v>
      </c>
      <c r="D174" s="320"/>
      <c r="E174" s="320" t="s">
        <v>7031</v>
      </c>
      <c r="F174" s="320" t="s">
        <v>1186</v>
      </c>
      <c r="G174" s="320" t="s">
        <v>1186</v>
      </c>
      <c r="H174" s="177"/>
      <c r="I174" s="319">
        <v>20658</v>
      </c>
      <c r="J174" s="319"/>
      <c r="K174" s="319"/>
      <c r="L174" s="320" t="s">
        <v>382</v>
      </c>
      <c r="M174" s="319">
        <v>68</v>
      </c>
      <c r="N174" s="319">
        <v>105</v>
      </c>
      <c r="O174" s="319">
        <v>9041</v>
      </c>
      <c r="P174" s="319">
        <v>1</v>
      </c>
      <c r="Q174" s="319"/>
      <c r="R174" s="319">
        <v>200</v>
      </c>
      <c r="S174" s="320" t="s">
        <v>233</v>
      </c>
      <c r="T174" s="320" t="s">
        <v>1060</v>
      </c>
      <c r="U174" s="320">
        <v>2009</v>
      </c>
      <c r="V174" s="177"/>
      <c r="W174" s="177"/>
      <c r="X174" s="177"/>
      <c r="Y174" s="177"/>
      <c r="Z174" s="177"/>
      <c r="AA174" s="177"/>
      <c r="AB174" s="319">
        <v>3103</v>
      </c>
      <c r="AC174" s="320"/>
      <c r="AD174" s="320"/>
      <c r="AE174" s="177"/>
      <c r="AF174" s="177"/>
      <c r="AG174" s="177"/>
      <c r="AH174" s="177"/>
      <c r="AI174" s="177"/>
      <c r="AJ174" s="177"/>
      <c r="AK174" s="177"/>
      <c r="AL174" s="177"/>
      <c r="AM174" s="177"/>
      <c r="AN174" s="177"/>
      <c r="AO174" s="177"/>
      <c r="AP174" s="177"/>
      <c r="AQ174" s="177"/>
      <c r="AR174" s="177"/>
      <c r="AS174" s="177"/>
      <c r="AT174" s="177"/>
      <c r="AU174" s="177"/>
      <c r="AV174" s="177"/>
      <c r="AW174" s="177"/>
      <c r="AX174" s="641"/>
    </row>
    <row r="175" spans="1:50" s="246" customFormat="1" ht="24.75" customHeight="1">
      <c r="A175" s="247"/>
      <c r="B175" s="595"/>
      <c r="C175" s="320" t="s">
        <v>1186</v>
      </c>
      <c r="D175" s="320"/>
      <c r="E175" s="320" t="s">
        <v>7032</v>
      </c>
      <c r="F175" s="320" t="s">
        <v>1186</v>
      </c>
      <c r="G175" s="320" t="s">
        <v>1186</v>
      </c>
      <c r="H175" s="177"/>
      <c r="I175" s="319">
        <v>15965</v>
      </c>
      <c r="J175" s="319"/>
      <c r="K175" s="319"/>
      <c r="L175" s="320" t="s">
        <v>382</v>
      </c>
      <c r="M175" s="319">
        <v>52</v>
      </c>
      <c r="N175" s="319">
        <v>92</v>
      </c>
      <c r="O175" s="319">
        <v>4780</v>
      </c>
      <c r="P175" s="319">
        <v>1</v>
      </c>
      <c r="Q175" s="319"/>
      <c r="R175" s="319"/>
      <c r="S175" s="320"/>
      <c r="T175" s="320"/>
      <c r="U175" s="320">
        <v>2010</v>
      </c>
      <c r="V175" s="177"/>
      <c r="W175" s="177"/>
      <c r="X175" s="177"/>
      <c r="Y175" s="177"/>
      <c r="Z175" s="177"/>
      <c r="AA175" s="177"/>
      <c r="AB175" s="319">
        <v>483</v>
      </c>
      <c r="AC175" s="320"/>
      <c r="AD175" s="320"/>
      <c r="AE175" s="177"/>
      <c r="AF175" s="177"/>
      <c r="AG175" s="177"/>
      <c r="AH175" s="177"/>
      <c r="AI175" s="177"/>
      <c r="AJ175" s="177"/>
      <c r="AK175" s="177"/>
      <c r="AL175" s="177"/>
      <c r="AM175" s="177"/>
      <c r="AN175" s="177"/>
      <c r="AO175" s="177"/>
      <c r="AP175" s="177"/>
      <c r="AQ175" s="177"/>
      <c r="AR175" s="177"/>
      <c r="AS175" s="177"/>
      <c r="AT175" s="177"/>
      <c r="AU175" s="177"/>
      <c r="AV175" s="177"/>
      <c r="AW175" s="177"/>
      <c r="AX175" s="641"/>
    </row>
    <row r="176" spans="1:50" s="246" customFormat="1" ht="24.75" customHeight="1">
      <c r="A176" s="247"/>
      <c r="B176" s="595"/>
      <c r="C176" s="320" t="s">
        <v>1186</v>
      </c>
      <c r="D176" s="320"/>
      <c r="E176" s="320" t="s">
        <v>7033</v>
      </c>
      <c r="F176" s="320" t="s">
        <v>1186</v>
      </c>
      <c r="G176" s="320" t="s">
        <v>1186</v>
      </c>
      <c r="H176" s="177"/>
      <c r="I176" s="319">
        <v>79598</v>
      </c>
      <c r="J176" s="319"/>
      <c r="K176" s="319"/>
      <c r="L176" s="320" t="s">
        <v>406</v>
      </c>
      <c r="M176" s="319">
        <v>68</v>
      </c>
      <c r="N176" s="319">
        <v>105</v>
      </c>
      <c r="O176" s="319">
        <v>34564</v>
      </c>
      <c r="P176" s="319">
        <v>3</v>
      </c>
      <c r="Q176" s="319"/>
      <c r="R176" s="319"/>
      <c r="S176" s="320"/>
      <c r="T176" s="320"/>
      <c r="U176" s="320">
        <v>2005</v>
      </c>
      <c r="V176" s="177"/>
      <c r="W176" s="177"/>
      <c r="X176" s="177"/>
      <c r="Y176" s="177"/>
      <c r="Z176" s="177"/>
      <c r="AA176" s="177"/>
      <c r="AB176" s="319">
        <v>189</v>
      </c>
      <c r="AC176" s="320"/>
      <c r="AD176" s="320"/>
      <c r="AE176" s="177"/>
      <c r="AF176" s="177"/>
      <c r="AG176" s="177"/>
      <c r="AH176" s="177"/>
      <c r="AI176" s="177"/>
      <c r="AJ176" s="177"/>
      <c r="AK176" s="177"/>
      <c r="AL176" s="177"/>
      <c r="AM176" s="177"/>
      <c r="AN176" s="177"/>
      <c r="AO176" s="177"/>
      <c r="AP176" s="177"/>
      <c r="AQ176" s="177"/>
      <c r="AR176" s="177"/>
      <c r="AS176" s="177"/>
      <c r="AT176" s="177"/>
      <c r="AU176" s="177"/>
      <c r="AV176" s="177"/>
      <c r="AW176" s="177"/>
      <c r="AX176" s="641"/>
    </row>
    <row r="177" spans="1:50" s="246" customFormat="1" ht="24" customHeight="1">
      <c r="A177" s="247"/>
      <c r="B177" s="595"/>
      <c r="C177" s="320" t="s">
        <v>1186</v>
      </c>
      <c r="D177" s="320"/>
      <c r="E177" s="320" t="s">
        <v>7034</v>
      </c>
      <c r="F177" s="320" t="s">
        <v>1186</v>
      </c>
      <c r="G177" s="320" t="s">
        <v>7035</v>
      </c>
      <c r="H177" s="177"/>
      <c r="I177" s="319"/>
      <c r="J177" s="319"/>
      <c r="K177" s="319"/>
      <c r="L177" s="320" t="s">
        <v>406</v>
      </c>
      <c r="M177" s="319">
        <v>60</v>
      </c>
      <c r="N177" s="319">
        <v>90</v>
      </c>
      <c r="O177" s="319">
        <v>12000</v>
      </c>
      <c r="P177" s="319">
        <v>2</v>
      </c>
      <c r="Q177" s="319"/>
      <c r="R177" s="319">
        <v>200</v>
      </c>
      <c r="S177" s="320"/>
      <c r="T177" s="320"/>
      <c r="U177" s="320">
        <v>2001</v>
      </c>
      <c r="V177" s="177"/>
      <c r="W177" s="177"/>
      <c r="X177" s="177"/>
      <c r="Y177" s="177"/>
      <c r="Z177" s="177"/>
      <c r="AA177" s="177"/>
      <c r="AB177" s="319"/>
      <c r="AC177" s="320"/>
      <c r="AD177" s="320"/>
      <c r="AE177" s="177"/>
      <c r="AF177" s="177"/>
      <c r="AG177" s="177"/>
      <c r="AH177" s="177"/>
      <c r="AI177" s="177"/>
      <c r="AJ177" s="177"/>
      <c r="AK177" s="177"/>
      <c r="AL177" s="177"/>
      <c r="AM177" s="177"/>
      <c r="AN177" s="177"/>
      <c r="AO177" s="177"/>
      <c r="AP177" s="177"/>
      <c r="AQ177" s="177"/>
      <c r="AR177" s="177"/>
      <c r="AS177" s="177"/>
      <c r="AT177" s="177"/>
      <c r="AU177" s="177"/>
      <c r="AV177" s="177"/>
      <c r="AW177" s="177"/>
      <c r="AX177" s="641"/>
    </row>
    <row r="178" spans="1:50" s="246" customFormat="1" ht="24" customHeight="1">
      <c r="A178" s="247"/>
      <c r="B178" s="595"/>
      <c r="C178" s="320" t="s">
        <v>1186</v>
      </c>
      <c r="D178" s="320"/>
      <c r="E178" s="320" t="s">
        <v>7036</v>
      </c>
      <c r="F178" s="320" t="s">
        <v>1186</v>
      </c>
      <c r="G178" s="320" t="s">
        <v>1186</v>
      </c>
      <c r="H178" s="177"/>
      <c r="I178" s="319">
        <v>6114</v>
      </c>
      <c r="J178" s="319"/>
      <c r="K178" s="319"/>
      <c r="L178" s="320" t="s">
        <v>382</v>
      </c>
      <c r="M178" s="319">
        <v>58.4</v>
      </c>
      <c r="N178" s="319">
        <v>95.2</v>
      </c>
      <c r="O178" s="319">
        <v>5660</v>
      </c>
      <c r="P178" s="319">
        <v>1</v>
      </c>
      <c r="Q178" s="319"/>
      <c r="R178" s="319"/>
      <c r="S178" s="320"/>
      <c r="T178" s="320"/>
      <c r="U178" s="320">
        <v>2011</v>
      </c>
      <c r="V178" s="177"/>
      <c r="W178" s="177"/>
      <c r="X178" s="177"/>
      <c r="Y178" s="177"/>
      <c r="Z178" s="177"/>
      <c r="AA178" s="177"/>
      <c r="AB178" s="319">
        <v>375</v>
      </c>
      <c r="AC178" s="320"/>
      <c r="AD178" s="320"/>
      <c r="AE178" s="177"/>
      <c r="AF178" s="177"/>
      <c r="AG178" s="177"/>
      <c r="AH178" s="177"/>
      <c r="AI178" s="177"/>
      <c r="AJ178" s="177"/>
      <c r="AK178" s="177"/>
      <c r="AL178" s="177"/>
      <c r="AM178" s="177"/>
      <c r="AN178" s="177"/>
      <c r="AO178" s="177"/>
      <c r="AP178" s="177"/>
      <c r="AQ178" s="177"/>
      <c r="AR178" s="177"/>
      <c r="AS178" s="177"/>
      <c r="AT178" s="177"/>
      <c r="AU178" s="177"/>
      <c r="AV178" s="177"/>
      <c r="AW178" s="177"/>
      <c r="AX178" s="641"/>
    </row>
    <row r="179" spans="1:50" s="246" customFormat="1" ht="24" customHeight="1">
      <c r="A179" s="247"/>
      <c r="B179" s="595"/>
      <c r="C179" s="320" t="s">
        <v>1186</v>
      </c>
      <c r="D179" s="320"/>
      <c r="E179" s="320" t="s">
        <v>1187</v>
      </c>
      <c r="F179" s="320" t="s">
        <v>1186</v>
      </c>
      <c r="G179" s="320" t="s">
        <v>1186</v>
      </c>
      <c r="H179" s="177"/>
      <c r="I179" s="319">
        <v>13640</v>
      </c>
      <c r="J179" s="319"/>
      <c r="K179" s="319"/>
      <c r="L179" s="320" t="s">
        <v>382</v>
      </c>
      <c r="M179" s="319">
        <v>60</v>
      </c>
      <c r="N179" s="319">
        <v>98</v>
      </c>
      <c r="O179" s="319">
        <v>6400</v>
      </c>
      <c r="P179" s="319">
        <v>1</v>
      </c>
      <c r="Q179" s="319"/>
      <c r="R179" s="319"/>
      <c r="S179" s="320"/>
      <c r="T179" s="320"/>
      <c r="U179" s="320">
        <v>2013</v>
      </c>
      <c r="V179" s="177"/>
      <c r="W179" s="177"/>
      <c r="X179" s="177"/>
      <c r="Y179" s="177"/>
      <c r="Z179" s="177"/>
      <c r="AA179" s="177"/>
      <c r="AB179" s="319">
        <v>16</v>
      </c>
      <c r="AC179" s="320"/>
      <c r="AD179" s="320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641"/>
    </row>
    <row r="180" spans="1:50" s="246" customFormat="1" ht="24" customHeight="1">
      <c r="A180" s="247"/>
      <c r="B180" s="595"/>
      <c r="C180" s="320" t="s">
        <v>1186</v>
      </c>
      <c r="D180" s="320"/>
      <c r="E180" s="320" t="s">
        <v>1188</v>
      </c>
      <c r="F180" s="320" t="s">
        <v>1186</v>
      </c>
      <c r="G180" s="320" t="s">
        <v>1186</v>
      </c>
      <c r="H180" s="177"/>
      <c r="I180" s="319">
        <v>4800</v>
      </c>
      <c r="J180" s="319"/>
      <c r="K180" s="319"/>
      <c r="L180" s="320" t="s">
        <v>382</v>
      </c>
      <c r="M180" s="319">
        <v>60</v>
      </c>
      <c r="N180" s="319">
        <v>79</v>
      </c>
      <c r="O180" s="319">
        <v>4740</v>
      </c>
      <c r="P180" s="319">
        <v>1</v>
      </c>
      <c r="Q180" s="319"/>
      <c r="R180" s="319"/>
      <c r="S180" s="320"/>
      <c r="T180" s="320"/>
      <c r="U180" s="320">
        <v>2013</v>
      </c>
      <c r="V180" s="177"/>
      <c r="W180" s="177"/>
      <c r="X180" s="177"/>
      <c r="Y180" s="177"/>
      <c r="Z180" s="177"/>
      <c r="AA180" s="177"/>
      <c r="AB180" s="319">
        <v>34</v>
      </c>
      <c r="AC180" s="320"/>
      <c r="AD180" s="320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641"/>
    </row>
    <row r="181" spans="1:50" s="246" customFormat="1" ht="24" customHeight="1">
      <c r="A181" s="247"/>
      <c r="B181" s="595"/>
      <c r="C181" s="320" t="s">
        <v>1186</v>
      </c>
      <c r="D181" s="320"/>
      <c r="E181" s="320" t="s">
        <v>7037</v>
      </c>
      <c r="F181" s="320" t="s">
        <v>1186</v>
      </c>
      <c r="G181" s="320" t="s">
        <v>1186</v>
      </c>
      <c r="H181" s="177"/>
      <c r="I181" s="319">
        <v>7800</v>
      </c>
      <c r="J181" s="319"/>
      <c r="K181" s="319"/>
      <c r="L181" s="320" t="s">
        <v>406</v>
      </c>
      <c r="M181" s="319">
        <v>68</v>
      </c>
      <c r="N181" s="319">
        <v>105</v>
      </c>
      <c r="O181" s="319">
        <v>14280</v>
      </c>
      <c r="P181" s="319">
        <v>2</v>
      </c>
      <c r="Q181" s="319"/>
      <c r="R181" s="319"/>
      <c r="S181" s="320"/>
      <c r="T181" s="320"/>
      <c r="U181" s="320">
        <v>2013</v>
      </c>
      <c r="V181" s="177"/>
      <c r="W181" s="177"/>
      <c r="X181" s="177"/>
      <c r="Y181" s="177"/>
      <c r="Z181" s="177"/>
      <c r="AA181" s="177"/>
      <c r="AB181" s="319">
        <v>300</v>
      </c>
      <c r="AC181" s="320"/>
      <c r="AD181" s="320"/>
      <c r="AE181" s="177"/>
      <c r="AF181" s="177"/>
      <c r="AG181" s="177"/>
      <c r="AH181" s="177"/>
      <c r="AI181" s="177"/>
      <c r="AJ181" s="177"/>
      <c r="AK181" s="177"/>
      <c r="AL181" s="177"/>
      <c r="AM181" s="177"/>
      <c r="AN181" s="177"/>
      <c r="AO181" s="177"/>
      <c r="AP181" s="177"/>
      <c r="AQ181" s="177"/>
      <c r="AR181" s="177"/>
      <c r="AS181" s="177"/>
      <c r="AT181" s="177"/>
      <c r="AU181" s="177"/>
      <c r="AV181" s="177"/>
      <c r="AW181" s="177"/>
      <c r="AX181" s="641"/>
    </row>
    <row r="182" spans="1:50" s="246" customFormat="1" ht="24.6" customHeight="1">
      <c r="B182" s="147"/>
      <c r="C182" s="566" t="s">
        <v>1186</v>
      </c>
      <c r="D182" s="566"/>
      <c r="E182" s="566" t="s">
        <v>7038</v>
      </c>
      <c r="F182" s="566" t="s">
        <v>934</v>
      </c>
      <c r="G182" s="566" t="s">
        <v>935</v>
      </c>
      <c r="H182" s="594"/>
      <c r="I182" s="567">
        <v>67146</v>
      </c>
      <c r="J182" s="567">
        <v>0</v>
      </c>
      <c r="K182" s="567">
        <v>0</v>
      </c>
      <c r="L182" s="566" t="s">
        <v>382</v>
      </c>
      <c r="M182" s="567">
        <v>68</v>
      </c>
      <c r="N182" s="567">
        <v>105</v>
      </c>
      <c r="O182" s="567">
        <v>35880</v>
      </c>
      <c r="P182" s="567">
        <v>4</v>
      </c>
      <c r="Q182" s="567"/>
      <c r="R182" s="567"/>
      <c r="S182" s="566"/>
      <c r="T182" s="566"/>
      <c r="U182" s="566">
        <v>2015</v>
      </c>
      <c r="V182" s="594"/>
      <c r="W182" s="594"/>
      <c r="X182" s="594"/>
      <c r="Y182" s="594"/>
      <c r="Z182" s="594"/>
      <c r="AA182" s="594"/>
      <c r="AB182" s="567">
        <v>9000</v>
      </c>
      <c r="AC182" s="320"/>
      <c r="AD182" s="320"/>
      <c r="AE182" s="177"/>
      <c r="AF182" s="177"/>
      <c r="AG182" s="177"/>
      <c r="AH182" s="177"/>
      <c r="AI182" s="177"/>
      <c r="AJ182" s="177"/>
      <c r="AK182" s="177"/>
      <c r="AL182" s="177"/>
      <c r="AM182" s="177"/>
      <c r="AN182" s="177"/>
      <c r="AO182" s="177"/>
      <c r="AP182" s="177"/>
      <c r="AQ182" s="177"/>
      <c r="AR182" s="177"/>
      <c r="AS182" s="177"/>
      <c r="AT182" s="177"/>
      <c r="AU182" s="177"/>
      <c r="AV182" s="177"/>
      <c r="AW182" s="177"/>
      <c r="AX182" s="320"/>
    </row>
    <row r="183" spans="1:50" s="246" customFormat="1" ht="24" customHeight="1">
      <c r="A183" s="247"/>
      <c r="B183" s="664"/>
      <c r="C183" s="320" t="s">
        <v>1186</v>
      </c>
      <c r="D183" s="320"/>
      <c r="E183" s="320" t="s">
        <v>7039</v>
      </c>
      <c r="F183" s="320" t="s">
        <v>1186</v>
      </c>
      <c r="G183" s="320" t="s">
        <v>7040</v>
      </c>
      <c r="H183" s="177"/>
      <c r="I183" s="319">
        <v>21526</v>
      </c>
      <c r="J183" s="319"/>
      <c r="K183" s="319"/>
      <c r="L183" s="320" t="s">
        <v>382</v>
      </c>
      <c r="M183" s="319">
        <v>57</v>
      </c>
      <c r="N183" s="319">
        <v>103</v>
      </c>
      <c r="O183" s="319">
        <v>5871</v>
      </c>
      <c r="P183" s="319">
        <v>1</v>
      </c>
      <c r="Q183" s="319"/>
      <c r="R183" s="319"/>
      <c r="S183" s="320"/>
      <c r="T183" s="320"/>
      <c r="U183" s="320">
        <v>2015</v>
      </c>
      <c r="V183" s="177"/>
      <c r="W183" s="177"/>
      <c r="X183" s="177"/>
      <c r="Y183" s="177"/>
      <c r="Z183" s="177"/>
      <c r="AA183" s="177"/>
      <c r="AB183" s="319"/>
      <c r="AC183" s="320"/>
      <c r="AD183" s="320"/>
      <c r="AE183" s="177"/>
      <c r="AF183" s="177"/>
      <c r="AG183" s="177"/>
      <c r="AH183" s="177"/>
      <c r="AI183" s="177"/>
      <c r="AJ183" s="177"/>
      <c r="AK183" s="177"/>
      <c r="AL183" s="177"/>
      <c r="AM183" s="177"/>
      <c r="AN183" s="177"/>
      <c r="AO183" s="177"/>
      <c r="AP183" s="177"/>
      <c r="AQ183" s="177"/>
      <c r="AR183" s="177"/>
      <c r="AS183" s="177"/>
      <c r="AT183" s="177"/>
      <c r="AU183" s="177"/>
      <c r="AV183" s="177"/>
      <c r="AW183" s="177"/>
      <c r="AX183" s="641"/>
    </row>
    <row r="184" spans="1:50" s="246" customFormat="1" ht="24" customHeight="1">
      <c r="A184" s="247"/>
      <c r="B184" s="639" t="s">
        <v>3442</v>
      </c>
      <c r="C184" s="320" t="s">
        <v>3443</v>
      </c>
      <c r="D184" s="177"/>
      <c r="E184" s="544">
        <f>COUNTA(E185:E197)</f>
        <v>13</v>
      </c>
      <c r="F184" s="177"/>
      <c r="G184" s="177"/>
      <c r="H184" s="177"/>
      <c r="I184" s="319">
        <f>SUM(I185:I197)</f>
        <v>447793.2</v>
      </c>
      <c r="J184" s="319">
        <f t="shared" ref="J184:P184" si="0">SUM(J185:J197)</f>
        <v>39265</v>
      </c>
      <c r="K184" s="319">
        <f t="shared" si="0"/>
        <v>105214.45</v>
      </c>
      <c r="L184" s="319"/>
      <c r="M184" s="319"/>
      <c r="N184" s="319"/>
      <c r="O184" s="319"/>
      <c r="P184" s="319">
        <f t="shared" si="0"/>
        <v>14</v>
      </c>
      <c r="Q184" s="319"/>
      <c r="R184" s="319"/>
      <c r="S184" s="320"/>
      <c r="T184" s="320"/>
      <c r="U184" s="320"/>
      <c r="V184" s="177"/>
      <c r="W184" s="177"/>
      <c r="X184" s="177"/>
      <c r="Y184" s="177"/>
      <c r="Z184" s="177"/>
      <c r="AA184" s="177"/>
      <c r="AB184" s="319"/>
      <c r="AC184" s="320"/>
      <c r="AD184" s="320"/>
      <c r="AE184" s="177"/>
      <c r="AF184" s="177"/>
      <c r="AG184" s="177"/>
      <c r="AH184" s="177"/>
      <c r="AI184" s="177"/>
      <c r="AJ184" s="177"/>
      <c r="AK184" s="177"/>
      <c r="AL184" s="177"/>
      <c r="AM184" s="177"/>
      <c r="AN184" s="177"/>
      <c r="AO184" s="177"/>
      <c r="AP184" s="177"/>
      <c r="AQ184" s="177"/>
      <c r="AR184" s="177"/>
      <c r="AS184" s="177"/>
      <c r="AT184" s="177"/>
      <c r="AU184" s="177"/>
      <c r="AV184" s="177"/>
      <c r="AW184" s="177"/>
      <c r="AX184" s="641"/>
    </row>
    <row r="185" spans="1:50" s="246" customFormat="1" ht="24" customHeight="1">
      <c r="A185" s="247" t="s">
        <v>341</v>
      </c>
      <c r="B185" s="595"/>
      <c r="C185" s="320" t="s">
        <v>3444</v>
      </c>
      <c r="D185" s="320" t="s">
        <v>3445</v>
      </c>
      <c r="E185" s="320" t="s">
        <v>3446</v>
      </c>
      <c r="F185" s="320" t="s">
        <v>3447</v>
      </c>
      <c r="G185" s="320" t="s">
        <v>3448</v>
      </c>
      <c r="H185" s="177">
        <v>5</v>
      </c>
      <c r="I185" s="319">
        <v>32992</v>
      </c>
      <c r="J185" s="319"/>
      <c r="K185" s="319"/>
      <c r="L185" s="320" t="s">
        <v>3428</v>
      </c>
      <c r="M185" s="319">
        <v>80</v>
      </c>
      <c r="N185" s="319">
        <v>120</v>
      </c>
      <c r="O185" s="319">
        <v>9600</v>
      </c>
      <c r="P185" s="319">
        <v>1</v>
      </c>
      <c r="Q185" s="319"/>
      <c r="R185" s="319">
        <v>3300</v>
      </c>
      <c r="S185" s="146" t="s">
        <v>3449</v>
      </c>
      <c r="T185" s="146" t="s">
        <v>3449</v>
      </c>
      <c r="U185" s="320">
        <v>1982</v>
      </c>
      <c r="V185" s="177"/>
      <c r="W185" s="177">
        <v>141</v>
      </c>
      <c r="X185" s="177"/>
      <c r="Y185" s="177">
        <v>120</v>
      </c>
      <c r="Z185" s="177"/>
      <c r="AA185" s="177"/>
      <c r="AB185" s="319">
        <v>261</v>
      </c>
      <c r="AC185" s="320"/>
      <c r="AD185" s="320"/>
      <c r="AE185" s="177"/>
      <c r="AF185" s="177"/>
      <c r="AG185" s="177"/>
      <c r="AH185" s="177"/>
      <c r="AI185" s="177"/>
      <c r="AJ185" s="177"/>
      <c r="AK185" s="177"/>
      <c r="AL185" s="177"/>
      <c r="AM185" s="177"/>
      <c r="AN185" s="177"/>
      <c r="AO185" s="177"/>
      <c r="AP185" s="177"/>
      <c r="AQ185" s="177"/>
      <c r="AR185" s="177"/>
      <c r="AS185" s="177"/>
      <c r="AT185" s="177"/>
      <c r="AU185" s="177"/>
      <c r="AV185" s="177"/>
      <c r="AW185" s="177"/>
      <c r="AX185" s="641"/>
    </row>
    <row r="186" spans="1:50" s="246" customFormat="1" ht="24" customHeight="1">
      <c r="A186" s="247"/>
      <c r="B186" s="595"/>
      <c r="C186" s="320" t="s">
        <v>3444</v>
      </c>
      <c r="D186" s="320"/>
      <c r="E186" s="320" t="s">
        <v>3450</v>
      </c>
      <c r="F186" s="320" t="s">
        <v>3427</v>
      </c>
      <c r="G186" s="320" t="s">
        <v>3451</v>
      </c>
      <c r="H186" s="177"/>
      <c r="I186" s="319">
        <v>18409</v>
      </c>
      <c r="J186" s="319"/>
      <c r="K186" s="319"/>
      <c r="L186" s="320" t="s">
        <v>3432</v>
      </c>
      <c r="M186" s="319">
        <v>50</v>
      </c>
      <c r="N186" s="319">
        <v>80</v>
      </c>
      <c r="O186" s="319">
        <v>4000</v>
      </c>
      <c r="P186" s="319">
        <v>1</v>
      </c>
      <c r="Q186" s="319"/>
      <c r="R186" s="319">
        <v>0</v>
      </c>
      <c r="S186" s="320"/>
      <c r="T186" s="320"/>
      <c r="U186" s="320">
        <v>1989</v>
      </c>
      <c r="V186" s="177"/>
      <c r="W186" s="177"/>
      <c r="X186" s="177"/>
      <c r="Y186" s="177"/>
      <c r="Z186" s="177"/>
      <c r="AA186" s="177"/>
      <c r="AB186" s="319"/>
      <c r="AC186" s="320"/>
      <c r="AD186" s="320"/>
      <c r="AE186" s="177"/>
      <c r="AF186" s="177"/>
      <c r="AG186" s="177"/>
      <c r="AH186" s="177"/>
      <c r="AI186" s="177"/>
      <c r="AJ186" s="177"/>
      <c r="AK186" s="665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641"/>
    </row>
    <row r="187" spans="1:50" s="246" customFormat="1" ht="24" customHeight="1">
      <c r="A187" s="247"/>
      <c r="B187" s="595"/>
      <c r="C187" s="320" t="s">
        <v>3452</v>
      </c>
      <c r="D187" s="320"/>
      <c r="E187" s="320" t="s">
        <v>3453</v>
      </c>
      <c r="F187" s="320" t="s">
        <v>3447</v>
      </c>
      <c r="G187" s="320" t="s">
        <v>3454</v>
      </c>
      <c r="H187" s="177"/>
      <c r="I187" s="319">
        <v>7725</v>
      </c>
      <c r="J187" s="319"/>
      <c r="K187" s="319"/>
      <c r="L187" s="320" t="s">
        <v>3441</v>
      </c>
      <c r="M187" s="319">
        <v>70</v>
      </c>
      <c r="N187" s="319">
        <v>110</v>
      </c>
      <c r="O187" s="319">
        <v>7725</v>
      </c>
      <c r="P187" s="319">
        <v>1</v>
      </c>
      <c r="Q187" s="319">
        <v>300</v>
      </c>
      <c r="R187" s="319">
        <v>500</v>
      </c>
      <c r="S187" s="320" t="s">
        <v>3429</v>
      </c>
      <c r="T187" s="320" t="s">
        <v>3430</v>
      </c>
      <c r="U187" s="320">
        <v>1991</v>
      </c>
      <c r="V187" s="177"/>
      <c r="W187" s="177"/>
      <c r="X187" s="177"/>
      <c r="Y187" s="177"/>
      <c r="Z187" s="177"/>
      <c r="AA187" s="177"/>
      <c r="AB187" s="319"/>
      <c r="AC187" s="320"/>
      <c r="AD187" s="320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641"/>
    </row>
    <row r="188" spans="1:50" s="246" customFormat="1" ht="23.85" customHeight="1">
      <c r="A188" s="247"/>
      <c r="B188" s="595"/>
      <c r="C188" s="320" t="s">
        <v>3452</v>
      </c>
      <c r="D188" s="320"/>
      <c r="E188" s="320" t="s">
        <v>3455</v>
      </c>
      <c r="F188" s="320" t="s">
        <v>3447</v>
      </c>
      <c r="G188" s="320" t="s">
        <v>3456</v>
      </c>
      <c r="H188" s="177"/>
      <c r="I188" s="319">
        <v>9600</v>
      </c>
      <c r="J188" s="319"/>
      <c r="K188" s="319"/>
      <c r="L188" s="320" t="s">
        <v>3432</v>
      </c>
      <c r="M188" s="319">
        <v>80</v>
      </c>
      <c r="N188" s="319">
        <v>120</v>
      </c>
      <c r="O188" s="319">
        <v>9600</v>
      </c>
      <c r="P188" s="319">
        <v>1</v>
      </c>
      <c r="Q188" s="319"/>
      <c r="R188" s="319">
        <v>0</v>
      </c>
      <c r="S188" s="320"/>
      <c r="T188" s="320"/>
      <c r="U188" s="320">
        <v>2007</v>
      </c>
      <c r="V188" s="177"/>
      <c r="W188" s="177"/>
      <c r="X188" s="177"/>
      <c r="Y188" s="177"/>
      <c r="Z188" s="177"/>
      <c r="AA188" s="177"/>
      <c r="AB188" s="319">
        <v>870</v>
      </c>
      <c r="AC188" s="320"/>
      <c r="AD188" s="320"/>
      <c r="AE188" s="177"/>
      <c r="AF188" s="177"/>
      <c r="AG188" s="177"/>
      <c r="AH188" s="177"/>
      <c r="AI188" s="177"/>
      <c r="AJ188" s="177"/>
      <c r="AK188" s="665"/>
      <c r="AL188" s="177"/>
      <c r="AM188" s="177"/>
      <c r="AN188" s="177"/>
      <c r="AO188" s="177"/>
      <c r="AP188" s="177"/>
      <c r="AQ188" s="177"/>
      <c r="AR188" s="177"/>
      <c r="AS188" s="177"/>
      <c r="AT188" s="177"/>
      <c r="AU188" s="177"/>
      <c r="AV188" s="177"/>
      <c r="AW188" s="177"/>
      <c r="AX188" s="641"/>
    </row>
    <row r="189" spans="1:50" s="246" customFormat="1" ht="23.85" customHeight="1">
      <c r="A189" s="247"/>
      <c r="B189" s="595"/>
      <c r="C189" s="320" t="s">
        <v>3452</v>
      </c>
      <c r="D189" s="320"/>
      <c r="E189" s="320" t="s">
        <v>3457</v>
      </c>
      <c r="F189" s="320" t="s">
        <v>3452</v>
      </c>
      <c r="G189" s="320" t="s">
        <v>7236</v>
      </c>
      <c r="H189" s="177"/>
      <c r="I189" s="319">
        <v>37417</v>
      </c>
      <c r="J189" s="319"/>
      <c r="K189" s="319"/>
      <c r="L189" s="320" t="s">
        <v>3428</v>
      </c>
      <c r="M189" s="319">
        <v>68</v>
      </c>
      <c r="N189" s="319">
        <v>105</v>
      </c>
      <c r="O189" s="319">
        <v>11140</v>
      </c>
      <c r="P189" s="319">
        <v>1</v>
      </c>
      <c r="Q189" s="319"/>
      <c r="R189" s="319"/>
      <c r="S189" s="320" t="s">
        <v>3429</v>
      </c>
      <c r="T189" s="320"/>
      <c r="U189" s="320">
        <v>2010</v>
      </c>
      <c r="V189" s="177"/>
      <c r="W189" s="177"/>
      <c r="X189" s="177"/>
      <c r="Y189" s="177"/>
      <c r="Z189" s="177"/>
      <c r="AA189" s="177"/>
      <c r="AB189" s="319">
        <v>787</v>
      </c>
      <c r="AC189" s="320"/>
      <c r="AD189" s="320"/>
      <c r="AE189" s="177"/>
      <c r="AF189" s="177"/>
      <c r="AG189" s="177"/>
      <c r="AH189" s="177"/>
      <c r="AI189" s="177"/>
      <c r="AJ189" s="177"/>
      <c r="AK189" s="665"/>
      <c r="AL189" s="177"/>
      <c r="AM189" s="177"/>
      <c r="AN189" s="177"/>
      <c r="AO189" s="177"/>
      <c r="AP189" s="177"/>
      <c r="AQ189" s="177"/>
      <c r="AR189" s="177"/>
      <c r="AS189" s="177"/>
      <c r="AT189" s="177"/>
      <c r="AU189" s="177"/>
      <c r="AV189" s="177"/>
      <c r="AW189" s="177"/>
      <c r="AX189" s="641"/>
    </row>
    <row r="190" spans="1:50" s="246" customFormat="1" ht="23.85" customHeight="1">
      <c r="A190" s="247"/>
      <c r="B190" s="595"/>
      <c r="C190" s="320" t="s">
        <v>3452</v>
      </c>
      <c r="D190" s="320"/>
      <c r="E190" s="320" t="s">
        <v>3458</v>
      </c>
      <c r="F190" s="320" t="s">
        <v>3447</v>
      </c>
      <c r="G190" s="320" t="s">
        <v>3459</v>
      </c>
      <c r="H190" s="177"/>
      <c r="I190" s="319">
        <v>50149</v>
      </c>
      <c r="J190" s="319">
        <v>306</v>
      </c>
      <c r="K190" s="319"/>
      <c r="L190" s="320" t="s">
        <v>3428</v>
      </c>
      <c r="M190" s="319">
        <v>68</v>
      </c>
      <c r="N190" s="319">
        <v>105</v>
      </c>
      <c r="O190" s="319">
        <v>7140</v>
      </c>
      <c r="P190" s="319">
        <v>1</v>
      </c>
      <c r="Q190" s="319"/>
      <c r="R190" s="319"/>
      <c r="S190" s="320"/>
      <c r="T190" s="320"/>
      <c r="U190" s="320">
        <v>2012</v>
      </c>
      <c r="V190" s="177"/>
      <c r="W190" s="177"/>
      <c r="X190" s="177"/>
      <c r="Y190" s="177"/>
      <c r="Z190" s="177"/>
      <c r="AA190" s="177"/>
      <c r="AB190" s="319">
        <v>5004</v>
      </c>
      <c r="AC190" s="320"/>
      <c r="AD190" s="320"/>
      <c r="AE190" s="177"/>
      <c r="AF190" s="177"/>
      <c r="AG190" s="177"/>
      <c r="AH190" s="177"/>
      <c r="AI190" s="177"/>
      <c r="AJ190" s="177"/>
      <c r="AK190" s="665"/>
      <c r="AL190" s="177"/>
      <c r="AM190" s="177"/>
      <c r="AN190" s="177"/>
      <c r="AO190" s="177"/>
      <c r="AP190" s="177"/>
      <c r="AQ190" s="177"/>
      <c r="AR190" s="177"/>
      <c r="AS190" s="177"/>
      <c r="AT190" s="177"/>
      <c r="AU190" s="177"/>
      <c r="AV190" s="177"/>
      <c r="AW190" s="177"/>
      <c r="AX190" s="641" t="s">
        <v>3460</v>
      </c>
    </row>
    <row r="191" spans="1:50" s="246" customFormat="1" ht="23.85" customHeight="1">
      <c r="A191" s="247"/>
      <c r="B191" s="595"/>
      <c r="C191" s="320" t="s">
        <v>3461</v>
      </c>
      <c r="D191" s="320" t="s">
        <v>3462</v>
      </c>
      <c r="E191" s="320" t="s">
        <v>3463</v>
      </c>
      <c r="F191" s="320" t="s">
        <v>3447</v>
      </c>
      <c r="G191" s="320" t="s">
        <v>401</v>
      </c>
      <c r="H191" s="177">
        <v>19</v>
      </c>
      <c r="I191" s="319">
        <v>172378</v>
      </c>
      <c r="J191" s="319">
        <v>34536</v>
      </c>
      <c r="K191" s="319">
        <v>100597</v>
      </c>
      <c r="L191" s="320" t="s">
        <v>3432</v>
      </c>
      <c r="M191" s="319">
        <v>68</v>
      </c>
      <c r="N191" s="319">
        <v>105</v>
      </c>
      <c r="O191" s="319">
        <v>7140</v>
      </c>
      <c r="P191" s="319">
        <v>1</v>
      </c>
      <c r="Q191" s="319">
        <v>41493</v>
      </c>
      <c r="R191" s="319">
        <v>41493</v>
      </c>
      <c r="S191" s="320" t="s">
        <v>3464</v>
      </c>
      <c r="T191" s="320" t="s">
        <v>3465</v>
      </c>
      <c r="U191" s="320">
        <v>2001</v>
      </c>
      <c r="V191" s="177"/>
      <c r="W191" s="177">
        <v>103450</v>
      </c>
      <c r="X191" s="177">
        <v>38200</v>
      </c>
      <c r="Y191" s="177">
        <v>2250</v>
      </c>
      <c r="Z191" s="177"/>
      <c r="AA191" s="177"/>
      <c r="AB191" s="319">
        <v>143900</v>
      </c>
      <c r="AC191" s="320"/>
      <c r="AD191" s="320"/>
      <c r="AE191" s="177">
        <v>2</v>
      </c>
      <c r="AF191" s="177">
        <v>5192</v>
      </c>
      <c r="AG191" s="177" t="s">
        <v>3466</v>
      </c>
      <c r="AH191" s="177" t="s">
        <v>3467</v>
      </c>
      <c r="AI191" s="177">
        <v>316</v>
      </c>
      <c r="AJ191" s="177"/>
      <c r="AK191" s="665" t="s">
        <v>3468</v>
      </c>
      <c r="AL191" s="177" t="s">
        <v>3469</v>
      </c>
      <c r="AM191" s="177">
        <v>2847</v>
      </c>
      <c r="AN191" s="177"/>
      <c r="AO191" s="177" t="s">
        <v>3470</v>
      </c>
      <c r="AP191" s="177" t="s">
        <v>3471</v>
      </c>
      <c r="AQ191" s="177">
        <v>1</v>
      </c>
      <c r="AR191" s="177">
        <v>7140</v>
      </c>
      <c r="AS191" s="177" t="s">
        <v>3432</v>
      </c>
      <c r="AT191" s="177" t="s">
        <v>3472</v>
      </c>
      <c r="AU191" s="177"/>
      <c r="AV191" s="177"/>
      <c r="AW191" s="177"/>
      <c r="AX191" s="641" t="s">
        <v>3473</v>
      </c>
    </row>
    <row r="192" spans="1:50" s="246" customFormat="1" ht="23.85" customHeight="1">
      <c r="A192" s="247"/>
      <c r="B192" s="595"/>
      <c r="C192" s="320" t="s">
        <v>3461</v>
      </c>
      <c r="D192" s="320"/>
      <c r="E192" s="320" t="s">
        <v>3474</v>
      </c>
      <c r="F192" s="320" t="s">
        <v>3447</v>
      </c>
      <c r="G192" s="320" t="s">
        <v>401</v>
      </c>
      <c r="H192" s="177"/>
      <c r="I192" s="319">
        <v>11241</v>
      </c>
      <c r="J192" s="319">
        <v>289</v>
      </c>
      <c r="K192" s="319">
        <v>483</v>
      </c>
      <c r="L192" s="320" t="s">
        <v>3432</v>
      </c>
      <c r="M192" s="319">
        <v>68</v>
      </c>
      <c r="N192" s="319">
        <v>105</v>
      </c>
      <c r="O192" s="319">
        <v>7140</v>
      </c>
      <c r="P192" s="319">
        <v>1</v>
      </c>
      <c r="Q192" s="319">
        <v>474</v>
      </c>
      <c r="R192" s="319">
        <v>474</v>
      </c>
      <c r="S192" s="320" t="s">
        <v>3464</v>
      </c>
      <c r="T192" s="320" t="s">
        <v>3475</v>
      </c>
      <c r="U192" s="320">
        <v>2001</v>
      </c>
      <c r="V192" s="177"/>
      <c r="W192" s="177"/>
      <c r="X192" s="177"/>
      <c r="Y192" s="177"/>
      <c r="Z192" s="177"/>
      <c r="AA192" s="177"/>
      <c r="AB192" s="319"/>
      <c r="AC192" s="320"/>
      <c r="AD192" s="320"/>
      <c r="AE192" s="177"/>
      <c r="AF192" s="177"/>
      <c r="AG192" s="177"/>
      <c r="AH192" s="177"/>
      <c r="AI192" s="177"/>
      <c r="AJ192" s="177"/>
      <c r="AK192" s="665"/>
      <c r="AL192" s="177"/>
      <c r="AM192" s="177"/>
      <c r="AN192" s="177"/>
      <c r="AO192" s="177"/>
      <c r="AP192" s="177"/>
      <c r="AQ192" s="177"/>
      <c r="AR192" s="177"/>
      <c r="AS192" s="177"/>
      <c r="AT192" s="177"/>
      <c r="AU192" s="177"/>
      <c r="AV192" s="177"/>
      <c r="AW192" s="177"/>
      <c r="AX192" s="641"/>
    </row>
    <row r="193" spans="1:50" s="246" customFormat="1" ht="23.85" customHeight="1">
      <c r="A193" s="247"/>
      <c r="B193" s="595"/>
      <c r="C193" s="320" t="s">
        <v>3461</v>
      </c>
      <c r="D193" s="320"/>
      <c r="E193" s="320" t="s">
        <v>3476</v>
      </c>
      <c r="F193" s="320" t="s">
        <v>3447</v>
      </c>
      <c r="G193" s="320" t="s">
        <v>3477</v>
      </c>
      <c r="H193" s="177"/>
      <c r="I193" s="319">
        <v>4000</v>
      </c>
      <c r="J193" s="319"/>
      <c r="K193" s="319"/>
      <c r="L193" s="320" t="s">
        <v>3432</v>
      </c>
      <c r="M193" s="319">
        <v>50</v>
      </c>
      <c r="N193" s="319">
        <v>80</v>
      </c>
      <c r="O193" s="319">
        <v>4000</v>
      </c>
      <c r="P193" s="319">
        <v>1</v>
      </c>
      <c r="Q193" s="319"/>
      <c r="R193" s="319">
        <v>0</v>
      </c>
      <c r="S193" s="320"/>
      <c r="T193" s="320"/>
      <c r="U193" s="320">
        <v>2007</v>
      </c>
      <c r="V193" s="177"/>
      <c r="W193" s="177"/>
      <c r="X193" s="177"/>
      <c r="Y193" s="177"/>
      <c r="Z193" s="177"/>
      <c r="AA193" s="177"/>
      <c r="AB193" s="319">
        <v>550</v>
      </c>
      <c r="AC193" s="320"/>
      <c r="AD193" s="320"/>
      <c r="AE193" s="177"/>
      <c r="AF193" s="177"/>
      <c r="AG193" s="177"/>
      <c r="AH193" s="177"/>
      <c r="AI193" s="177"/>
      <c r="AJ193" s="177"/>
      <c r="AK193" s="665"/>
      <c r="AL193" s="177"/>
      <c r="AM193" s="177"/>
      <c r="AN193" s="177"/>
      <c r="AO193" s="177"/>
      <c r="AP193" s="177"/>
      <c r="AQ193" s="177"/>
      <c r="AR193" s="177"/>
      <c r="AS193" s="177"/>
      <c r="AT193" s="177"/>
      <c r="AU193" s="177"/>
      <c r="AV193" s="177"/>
      <c r="AW193" s="177"/>
      <c r="AX193" s="641"/>
    </row>
    <row r="194" spans="1:50" s="246" customFormat="1" ht="23.85" customHeight="1">
      <c r="A194" s="247"/>
      <c r="B194" s="595"/>
      <c r="C194" s="320" t="s">
        <v>3478</v>
      </c>
      <c r="D194" s="320"/>
      <c r="E194" s="320" t="s">
        <v>3479</v>
      </c>
      <c r="F194" s="320" t="s">
        <v>3447</v>
      </c>
      <c r="G194" s="320" t="s">
        <v>3456</v>
      </c>
      <c r="H194" s="177"/>
      <c r="I194" s="319">
        <v>10672</v>
      </c>
      <c r="J194" s="319"/>
      <c r="K194" s="319"/>
      <c r="L194" s="320" t="s">
        <v>3432</v>
      </c>
      <c r="M194" s="319">
        <v>92</v>
      </c>
      <c r="N194" s="319">
        <v>116</v>
      </c>
      <c r="O194" s="319">
        <v>10672</v>
      </c>
      <c r="P194" s="319">
        <v>1</v>
      </c>
      <c r="Q194" s="319"/>
      <c r="R194" s="319">
        <v>0</v>
      </c>
      <c r="S194" s="320"/>
      <c r="T194" s="320"/>
      <c r="U194" s="320">
        <v>2007</v>
      </c>
      <c r="V194" s="177"/>
      <c r="W194" s="177"/>
      <c r="X194" s="177"/>
      <c r="Y194" s="177"/>
      <c r="Z194" s="177"/>
      <c r="AA194" s="177"/>
      <c r="AB194" s="319">
        <v>900</v>
      </c>
      <c r="AC194" s="320"/>
      <c r="AD194" s="320"/>
      <c r="AE194" s="177"/>
      <c r="AF194" s="177"/>
      <c r="AG194" s="177"/>
      <c r="AH194" s="177"/>
      <c r="AI194" s="177"/>
      <c r="AJ194" s="177"/>
      <c r="AK194" s="665"/>
      <c r="AL194" s="177"/>
      <c r="AM194" s="177"/>
      <c r="AN194" s="177"/>
      <c r="AO194" s="177"/>
      <c r="AP194" s="177"/>
      <c r="AQ194" s="177"/>
      <c r="AR194" s="177"/>
      <c r="AS194" s="177"/>
      <c r="AT194" s="177"/>
      <c r="AU194" s="177"/>
      <c r="AV194" s="177"/>
      <c r="AW194" s="177"/>
      <c r="AX194" s="641"/>
    </row>
    <row r="195" spans="1:50" s="246" customFormat="1" ht="23.85" customHeight="1">
      <c r="A195" s="247"/>
      <c r="B195" s="595"/>
      <c r="C195" s="320" t="s">
        <v>3478</v>
      </c>
      <c r="D195" s="320" t="s">
        <v>3445</v>
      </c>
      <c r="E195" s="320" t="s">
        <v>3480</v>
      </c>
      <c r="F195" s="320" t="s">
        <v>3478</v>
      </c>
      <c r="G195" s="320" t="s">
        <v>3478</v>
      </c>
      <c r="H195" s="177">
        <v>5</v>
      </c>
      <c r="I195" s="319">
        <v>12255</v>
      </c>
      <c r="J195" s="319"/>
      <c r="K195" s="319"/>
      <c r="L195" s="320" t="s">
        <v>3428</v>
      </c>
      <c r="M195" s="319">
        <v>64</v>
      </c>
      <c r="N195" s="319">
        <v>100</v>
      </c>
      <c r="O195" s="319">
        <v>6400</v>
      </c>
      <c r="P195" s="319">
        <v>1</v>
      </c>
      <c r="Q195" s="319"/>
      <c r="R195" s="319">
        <v>0</v>
      </c>
      <c r="S195" s="146"/>
      <c r="T195" s="146"/>
      <c r="U195" s="320">
        <v>2007</v>
      </c>
      <c r="V195" s="177"/>
      <c r="W195" s="177">
        <v>141</v>
      </c>
      <c r="X195" s="177"/>
      <c r="Y195" s="177">
        <v>120</v>
      </c>
      <c r="Z195" s="177"/>
      <c r="AA195" s="177"/>
      <c r="AB195" s="319">
        <v>781</v>
      </c>
      <c r="AC195" s="320"/>
      <c r="AD195" s="320"/>
      <c r="AE195" s="177"/>
      <c r="AF195" s="177"/>
      <c r="AG195" s="177"/>
      <c r="AH195" s="177"/>
      <c r="AI195" s="177"/>
      <c r="AJ195" s="177"/>
      <c r="AK195" s="177"/>
      <c r="AL195" s="177"/>
      <c r="AM195" s="177"/>
      <c r="AN195" s="177"/>
      <c r="AO195" s="177"/>
      <c r="AP195" s="177"/>
      <c r="AQ195" s="177"/>
      <c r="AR195" s="177"/>
      <c r="AS195" s="177"/>
      <c r="AT195" s="177"/>
      <c r="AU195" s="177"/>
      <c r="AV195" s="177"/>
      <c r="AW195" s="177"/>
      <c r="AX195" s="641"/>
    </row>
    <row r="196" spans="1:50" s="246" customFormat="1" ht="23.85" customHeight="1">
      <c r="A196" s="247" t="s">
        <v>207</v>
      </c>
      <c r="B196" s="595"/>
      <c r="C196" s="320" t="s">
        <v>3478</v>
      </c>
      <c r="D196" s="320"/>
      <c r="E196" s="320" t="s">
        <v>3481</v>
      </c>
      <c r="F196" s="320" t="s">
        <v>3447</v>
      </c>
      <c r="G196" s="320" t="s">
        <v>3456</v>
      </c>
      <c r="H196" s="177"/>
      <c r="I196" s="319">
        <v>2400</v>
      </c>
      <c r="J196" s="319"/>
      <c r="K196" s="319"/>
      <c r="L196" s="320" t="s">
        <v>3432</v>
      </c>
      <c r="M196" s="319">
        <v>40</v>
      </c>
      <c r="N196" s="319">
        <v>60</v>
      </c>
      <c r="O196" s="319">
        <v>2400</v>
      </c>
      <c r="P196" s="319">
        <v>1</v>
      </c>
      <c r="Q196" s="319"/>
      <c r="R196" s="319">
        <v>0</v>
      </c>
      <c r="S196" s="320"/>
      <c r="T196" s="320"/>
      <c r="U196" s="320">
        <v>2007</v>
      </c>
      <c r="V196" s="177"/>
      <c r="W196" s="177"/>
      <c r="X196" s="177"/>
      <c r="Y196" s="177"/>
      <c r="Z196" s="177"/>
      <c r="AA196" s="177"/>
      <c r="AB196" s="319">
        <v>450</v>
      </c>
      <c r="AC196" s="179"/>
      <c r="AD196" s="179"/>
      <c r="AE196" s="180"/>
      <c r="AF196" s="180"/>
      <c r="AG196" s="180"/>
      <c r="AH196" s="180"/>
      <c r="AI196" s="180"/>
      <c r="AJ196" s="180"/>
      <c r="AK196" s="666"/>
      <c r="AL196" s="180"/>
      <c r="AM196" s="180"/>
      <c r="AN196" s="180"/>
      <c r="AO196" s="180"/>
      <c r="AP196" s="180"/>
      <c r="AQ196" s="180"/>
      <c r="AR196" s="180"/>
      <c r="AS196" s="180"/>
      <c r="AT196" s="180"/>
      <c r="AU196" s="180"/>
      <c r="AV196" s="180"/>
      <c r="AW196" s="180"/>
      <c r="AX196" s="667"/>
    </row>
    <row r="197" spans="1:50" s="246" customFormat="1" ht="23.85" customHeight="1">
      <c r="A197" s="247"/>
      <c r="B197" s="664"/>
      <c r="C197" s="320" t="s">
        <v>3478</v>
      </c>
      <c r="D197" s="99"/>
      <c r="E197" s="582" t="s">
        <v>3482</v>
      </c>
      <c r="F197" s="99" t="s">
        <v>3447</v>
      </c>
      <c r="G197" s="99" t="s">
        <v>3483</v>
      </c>
      <c r="H197" s="99"/>
      <c r="I197" s="100">
        <v>78555.199999999997</v>
      </c>
      <c r="J197" s="100">
        <v>4134</v>
      </c>
      <c r="K197" s="100">
        <v>4134.45</v>
      </c>
      <c r="L197" s="105" t="s">
        <v>3432</v>
      </c>
      <c r="M197" s="100">
        <v>80</v>
      </c>
      <c r="N197" s="100">
        <v>120</v>
      </c>
      <c r="O197" s="100">
        <f>M197*N197</f>
        <v>9600</v>
      </c>
      <c r="P197" s="100">
        <v>2</v>
      </c>
      <c r="Q197" s="100"/>
      <c r="R197" s="100">
        <v>0</v>
      </c>
      <c r="S197" s="105"/>
      <c r="T197" s="105"/>
      <c r="U197" s="668">
        <v>2014</v>
      </c>
      <c r="V197" s="669"/>
      <c r="W197" s="669"/>
      <c r="X197" s="669"/>
      <c r="Y197" s="669"/>
      <c r="Z197" s="669"/>
      <c r="AA197" s="669"/>
      <c r="AB197" s="670">
        <v>21700</v>
      </c>
      <c r="AC197" s="671"/>
      <c r="AD197" s="671"/>
      <c r="AE197" s="671"/>
      <c r="AF197" s="671"/>
      <c r="AG197" s="671"/>
      <c r="AH197" s="671"/>
      <c r="AI197" s="671"/>
      <c r="AJ197" s="671"/>
      <c r="AK197" s="671"/>
      <c r="AL197" s="671"/>
      <c r="AM197" s="671"/>
      <c r="AN197" s="671"/>
      <c r="AO197" s="671"/>
      <c r="AP197" s="671"/>
      <c r="AQ197" s="671"/>
      <c r="AR197" s="671"/>
      <c r="AS197" s="671"/>
      <c r="AT197" s="671"/>
      <c r="AU197" s="671"/>
      <c r="AV197" s="671"/>
      <c r="AW197" s="671"/>
      <c r="AX197" s="672" t="s">
        <v>15460</v>
      </c>
    </row>
    <row r="198" spans="1:50" s="246" customFormat="1" ht="23.85" customHeight="1">
      <c r="A198" s="247"/>
      <c r="B198" s="639" t="s">
        <v>3484</v>
      </c>
      <c r="C198" s="320" t="s">
        <v>3443</v>
      </c>
      <c r="D198" s="177"/>
      <c r="E198" s="544">
        <f>COUNTA(E199:E225)</f>
        <v>27</v>
      </c>
      <c r="F198" s="177"/>
      <c r="G198" s="177"/>
      <c r="H198" s="177"/>
      <c r="I198" s="319">
        <f>SUM(I199:I225)</f>
        <v>1610546.32</v>
      </c>
      <c r="J198" s="319">
        <f t="shared" ref="J198:P198" si="1">SUM(J199:J225)</f>
        <v>20674.330000000002</v>
      </c>
      <c r="K198" s="319">
        <f t="shared" si="1"/>
        <v>86670</v>
      </c>
      <c r="L198" s="319"/>
      <c r="M198" s="319"/>
      <c r="N198" s="319"/>
      <c r="O198" s="319"/>
      <c r="P198" s="319">
        <f t="shared" si="1"/>
        <v>31</v>
      </c>
      <c r="Q198" s="319"/>
      <c r="R198" s="319"/>
      <c r="S198" s="320"/>
      <c r="T198" s="320"/>
      <c r="U198" s="320"/>
      <c r="V198" s="177"/>
      <c r="W198" s="177"/>
      <c r="X198" s="177"/>
      <c r="Y198" s="177"/>
      <c r="Z198" s="177"/>
      <c r="AA198" s="177"/>
      <c r="AB198" s="319"/>
      <c r="AC198" s="320"/>
      <c r="AD198" s="320"/>
      <c r="AE198" s="177"/>
      <c r="AF198" s="177"/>
      <c r="AG198" s="177"/>
      <c r="AH198" s="177"/>
      <c r="AI198" s="177"/>
      <c r="AJ198" s="177"/>
      <c r="AK198" s="177"/>
      <c r="AL198" s="177"/>
      <c r="AM198" s="177"/>
      <c r="AN198" s="177"/>
      <c r="AO198" s="177"/>
      <c r="AP198" s="177"/>
      <c r="AQ198" s="177"/>
      <c r="AR198" s="177"/>
      <c r="AS198" s="177"/>
      <c r="AT198" s="177"/>
      <c r="AU198" s="177"/>
      <c r="AV198" s="177"/>
      <c r="AW198" s="177"/>
      <c r="AX198" s="641"/>
    </row>
    <row r="199" spans="1:50" s="246" customFormat="1" ht="23.85" customHeight="1">
      <c r="A199" s="247" t="s">
        <v>341</v>
      </c>
      <c r="B199" s="595"/>
      <c r="C199" s="320" t="s">
        <v>3427</v>
      </c>
      <c r="D199" s="177"/>
      <c r="E199" s="544" t="s">
        <v>3485</v>
      </c>
      <c r="F199" s="177" t="s">
        <v>3427</v>
      </c>
      <c r="G199" s="177" t="s">
        <v>3427</v>
      </c>
      <c r="H199" s="177"/>
      <c r="I199" s="319">
        <v>47445</v>
      </c>
      <c r="J199" s="319">
        <v>231</v>
      </c>
      <c r="K199" s="319">
        <v>231</v>
      </c>
      <c r="L199" s="320" t="s">
        <v>3428</v>
      </c>
      <c r="M199" s="319">
        <v>68</v>
      </c>
      <c r="N199" s="319">
        <v>105</v>
      </c>
      <c r="O199" s="319">
        <v>7140</v>
      </c>
      <c r="P199" s="319">
        <v>1</v>
      </c>
      <c r="Q199" s="319">
        <v>400</v>
      </c>
      <c r="R199" s="319">
        <v>400</v>
      </c>
      <c r="S199" s="320" t="s">
        <v>3429</v>
      </c>
      <c r="T199" s="320" t="s">
        <v>3475</v>
      </c>
      <c r="U199" s="320">
        <v>2011</v>
      </c>
      <c r="V199" s="177"/>
      <c r="W199" s="177"/>
      <c r="X199" s="177"/>
      <c r="Y199" s="177"/>
      <c r="Z199" s="177"/>
      <c r="AA199" s="177"/>
      <c r="AB199" s="319">
        <v>8278</v>
      </c>
      <c r="AC199" s="320"/>
      <c r="AD199" s="320"/>
      <c r="AE199" s="177"/>
      <c r="AF199" s="177"/>
      <c r="AG199" s="177"/>
      <c r="AH199" s="177"/>
      <c r="AI199" s="177"/>
      <c r="AJ199" s="177"/>
      <c r="AK199" s="177"/>
      <c r="AL199" s="177"/>
      <c r="AM199" s="177"/>
      <c r="AN199" s="177"/>
      <c r="AO199" s="177"/>
      <c r="AP199" s="177"/>
      <c r="AQ199" s="177"/>
      <c r="AR199" s="177"/>
      <c r="AS199" s="177"/>
      <c r="AT199" s="177"/>
      <c r="AU199" s="177"/>
      <c r="AV199" s="177"/>
      <c r="AW199" s="177"/>
      <c r="AX199" s="641" t="s">
        <v>15461</v>
      </c>
    </row>
    <row r="200" spans="1:50" s="246" customFormat="1" ht="23.85" customHeight="1">
      <c r="A200" s="247"/>
      <c r="B200" s="595"/>
      <c r="C200" s="320" t="s">
        <v>3427</v>
      </c>
      <c r="D200" s="320"/>
      <c r="E200" s="320" t="s">
        <v>3486</v>
      </c>
      <c r="F200" s="320" t="s">
        <v>3427</v>
      </c>
      <c r="G200" s="320" t="s">
        <v>3427</v>
      </c>
      <c r="H200" s="177"/>
      <c r="I200" s="319">
        <v>37606</v>
      </c>
      <c r="J200" s="319"/>
      <c r="K200" s="319"/>
      <c r="L200" s="320" t="s">
        <v>3428</v>
      </c>
      <c r="M200" s="319">
        <v>65</v>
      </c>
      <c r="N200" s="319">
        <v>100</v>
      </c>
      <c r="O200" s="319">
        <v>27300</v>
      </c>
      <c r="P200" s="319">
        <v>4</v>
      </c>
      <c r="Q200" s="319">
        <v>600</v>
      </c>
      <c r="R200" s="319">
        <v>600</v>
      </c>
      <c r="S200" s="320" t="s">
        <v>3429</v>
      </c>
      <c r="T200" s="320"/>
      <c r="U200" s="320">
        <v>2011</v>
      </c>
      <c r="V200" s="177"/>
      <c r="W200" s="177"/>
      <c r="X200" s="177"/>
      <c r="Y200" s="177"/>
      <c r="Z200" s="177"/>
      <c r="AA200" s="177"/>
      <c r="AB200" s="319">
        <v>1000</v>
      </c>
      <c r="AC200" s="320"/>
      <c r="AD200" s="320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  <c r="AW200" s="177"/>
      <c r="AX200" s="641"/>
    </row>
    <row r="201" spans="1:50" s="246" customFormat="1" ht="23.85" customHeight="1">
      <c r="A201" s="247"/>
      <c r="B201" s="595"/>
      <c r="C201" s="320" t="s">
        <v>3487</v>
      </c>
      <c r="D201" s="320" t="s">
        <v>3488</v>
      </c>
      <c r="E201" s="320" t="s">
        <v>3489</v>
      </c>
      <c r="F201" s="320" t="s">
        <v>3490</v>
      </c>
      <c r="G201" s="320" t="s">
        <v>3483</v>
      </c>
      <c r="H201" s="177">
        <v>30</v>
      </c>
      <c r="I201" s="319">
        <v>912310</v>
      </c>
      <c r="J201" s="319">
        <v>17302</v>
      </c>
      <c r="K201" s="319">
        <v>81706</v>
      </c>
      <c r="L201" s="320" t="s">
        <v>3432</v>
      </c>
      <c r="M201" s="319">
        <v>79</v>
      </c>
      <c r="N201" s="319">
        <v>116</v>
      </c>
      <c r="O201" s="319">
        <v>9164</v>
      </c>
      <c r="P201" s="319">
        <v>1</v>
      </c>
      <c r="Q201" s="319">
        <v>44474</v>
      </c>
      <c r="R201" s="319">
        <v>44474</v>
      </c>
      <c r="S201" s="320" t="s">
        <v>3491</v>
      </c>
      <c r="T201" s="320" t="s">
        <v>3492</v>
      </c>
      <c r="U201" s="320">
        <v>2001</v>
      </c>
      <c r="V201" s="177"/>
      <c r="W201" s="177">
        <v>116802</v>
      </c>
      <c r="X201" s="177"/>
      <c r="Y201" s="177">
        <v>34600</v>
      </c>
      <c r="Z201" s="177"/>
      <c r="AA201" s="177"/>
      <c r="AB201" s="319">
        <v>151402</v>
      </c>
      <c r="AC201" s="320"/>
      <c r="AD201" s="320"/>
      <c r="AE201" s="177">
        <v>1</v>
      </c>
      <c r="AF201" s="177" t="s">
        <v>3493</v>
      </c>
      <c r="AG201" s="177"/>
      <c r="AH201" s="177" t="s">
        <v>3494</v>
      </c>
      <c r="AI201" s="177"/>
      <c r="AJ201" s="177"/>
      <c r="AK201" s="177" t="s">
        <v>3495</v>
      </c>
      <c r="AL201" s="177">
        <v>1</v>
      </c>
      <c r="AM201" s="177">
        <v>1073</v>
      </c>
      <c r="AN201" s="177" t="s">
        <v>3496</v>
      </c>
      <c r="AO201" s="177" t="s">
        <v>3483</v>
      </c>
      <c r="AP201" s="177" t="s">
        <v>3497</v>
      </c>
      <c r="AQ201" s="177" t="s">
        <v>3498</v>
      </c>
      <c r="AR201" s="177"/>
      <c r="AS201" s="177"/>
      <c r="AT201" s="177"/>
      <c r="AU201" s="177"/>
      <c r="AV201" s="177"/>
      <c r="AW201" s="177"/>
      <c r="AX201" s="641"/>
    </row>
    <row r="202" spans="1:50" s="246" customFormat="1" ht="23.85" customHeight="1">
      <c r="A202" s="247"/>
      <c r="B202" s="595"/>
      <c r="C202" s="320" t="s">
        <v>3487</v>
      </c>
      <c r="D202" s="320"/>
      <c r="E202" s="320" t="s">
        <v>3499</v>
      </c>
      <c r="F202" s="320" t="s">
        <v>3490</v>
      </c>
      <c r="G202" s="320" t="s">
        <v>3483</v>
      </c>
      <c r="H202" s="177"/>
      <c r="I202" s="319"/>
      <c r="J202" s="319">
        <v>545</v>
      </c>
      <c r="K202" s="319">
        <v>1074</v>
      </c>
      <c r="L202" s="320" t="s">
        <v>3432</v>
      </c>
      <c r="M202" s="319">
        <v>68</v>
      </c>
      <c r="N202" s="319">
        <v>105</v>
      </c>
      <c r="O202" s="319">
        <v>7140</v>
      </c>
      <c r="P202" s="319">
        <v>1</v>
      </c>
      <c r="Q202" s="319">
        <v>2590</v>
      </c>
      <c r="R202" s="319">
        <v>2590</v>
      </c>
      <c r="S202" s="320" t="s">
        <v>3500</v>
      </c>
      <c r="T202" s="320" t="s">
        <v>3475</v>
      </c>
      <c r="U202" s="320">
        <v>2001</v>
      </c>
      <c r="V202" s="177"/>
      <c r="W202" s="177"/>
      <c r="X202" s="177"/>
      <c r="Y202" s="177"/>
      <c r="Z202" s="177"/>
      <c r="AA202" s="177"/>
      <c r="AB202" s="319" t="s">
        <v>3501</v>
      </c>
      <c r="AC202" s="320"/>
      <c r="AD202" s="320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77"/>
      <c r="AW202" s="177"/>
      <c r="AX202" s="641" t="s">
        <v>3502</v>
      </c>
    </row>
    <row r="203" spans="1:50" s="246" customFormat="1" ht="23.85" customHeight="1">
      <c r="A203" s="247"/>
      <c r="B203" s="595"/>
      <c r="C203" s="320" t="s">
        <v>3487</v>
      </c>
      <c r="D203" s="320"/>
      <c r="E203" s="320" t="s">
        <v>3503</v>
      </c>
      <c r="F203" s="320" t="s">
        <v>3487</v>
      </c>
      <c r="G203" s="320" t="s">
        <v>3504</v>
      </c>
      <c r="H203" s="177"/>
      <c r="I203" s="319">
        <v>15440</v>
      </c>
      <c r="J203" s="319">
        <v>33</v>
      </c>
      <c r="K203" s="319">
        <v>33</v>
      </c>
      <c r="L203" s="320" t="s">
        <v>3428</v>
      </c>
      <c r="M203" s="319">
        <v>54</v>
      </c>
      <c r="N203" s="319">
        <v>104</v>
      </c>
      <c r="O203" s="319">
        <v>5616</v>
      </c>
      <c r="P203" s="319">
        <v>1</v>
      </c>
      <c r="Q203" s="319">
        <v>300</v>
      </c>
      <c r="R203" s="319">
        <v>300</v>
      </c>
      <c r="S203" s="320" t="s">
        <v>3429</v>
      </c>
      <c r="T203" s="320"/>
      <c r="U203" s="320">
        <v>2009</v>
      </c>
      <c r="V203" s="177"/>
      <c r="W203" s="177"/>
      <c r="X203" s="177"/>
      <c r="Y203" s="177"/>
      <c r="Z203" s="177"/>
      <c r="AA203" s="177"/>
      <c r="AB203" s="319">
        <v>1519</v>
      </c>
      <c r="AC203" s="320"/>
      <c r="AD203" s="320"/>
      <c r="AE203" s="177"/>
      <c r="AF203" s="177"/>
      <c r="AG203" s="177"/>
      <c r="AH203" s="177"/>
      <c r="AI203" s="177"/>
      <c r="AJ203" s="177"/>
      <c r="AK203" s="177"/>
      <c r="AL203" s="177"/>
      <c r="AM203" s="177"/>
      <c r="AN203" s="177"/>
      <c r="AO203" s="177"/>
      <c r="AP203" s="177"/>
      <c r="AQ203" s="177"/>
      <c r="AR203" s="177"/>
      <c r="AS203" s="177"/>
      <c r="AT203" s="177"/>
      <c r="AU203" s="177"/>
      <c r="AV203" s="177"/>
      <c r="AW203" s="177"/>
      <c r="AX203" s="641"/>
    </row>
    <row r="204" spans="1:50" s="246" customFormat="1" ht="23.85" customHeight="1">
      <c r="A204" s="247"/>
      <c r="B204" s="595"/>
      <c r="C204" s="105" t="s">
        <v>3487</v>
      </c>
      <c r="D204" s="99"/>
      <c r="E204" s="582" t="s">
        <v>3505</v>
      </c>
      <c r="F204" s="99" t="s">
        <v>3490</v>
      </c>
      <c r="G204" s="99" t="s">
        <v>3487</v>
      </c>
      <c r="H204" s="99"/>
      <c r="I204" s="100">
        <v>13030</v>
      </c>
      <c r="J204" s="673" t="s">
        <v>3449</v>
      </c>
      <c r="K204" s="673" t="s">
        <v>3449</v>
      </c>
      <c r="L204" s="105" t="s">
        <v>3428</v>
      </c>
      <c r="M204" s="100">
        <v>50</v>
      </c>
      <c r="N204" s="100">
        <v>94</v>
      </c>
      <c r="O204" s="100">
        <v>4700</v>
      </c>
      <c r="P204" s="100">
        <v>1</v>
      </c>
      <c r="Q204" s="673" t="s">
        <v>3449</v>
      </c>
      <c r="R204" s="100" t="s">
        <v>3449</v>
      </c>
      <c r="S204" s="105" t="s">
        <v>3449</v>
      </c>
      <c r="T204" s="105" t="s">
        <v>3449</v>
      </c>
      <c r="U204" s="105">
        <v>2010</v>
      </c>
      <c r="V204" s="99"/>
      <c r="W204" s="99"/>
      <c r="X204" s="99"/>
      <c r="Y204" s="99"/>
      <c r="Z204" s="99"/>
      <c r="AA204" s="99"/>
      <c r="AB204" s="100">
        <v>996</v>
      </c>
      <c r="AC204" s="99"/>
      <c r="AD204" s="99"/>
      <c r="AE204" s="99"/>
      <c r="AF204" s="99"/>
      <c r="AG204" s="99"/>
      <c r="AH204" s="99"/>
      <c r="AI204" s="99"/>
      <c r="AJ204" s="99"/>
      <c r="AK204" s="99"/>
      <c r="AL204" s="99"/>
      <c r="AM204" s="99"/>
      <c r="AN204" s="99"/>
      <c r="AO204" s="99"/>
      <c r="AP204" s="99"/>
      <c r="AQ204" s="99"/>
      <c r="AR204" s="99"/>
      <c r="AS204" s="99"/>
      <c r="AT204" s="99"/>
      <c r="AU204" s="99"/>
      <c r="AV204" s="99"/>
      <c r="AW204" s="99"/>
      <c r="AX204" s="583" t="s">
        <v>3506</v>
      </c>
    </row>
    <row r="205" spans="1:50" s="246" customFormat="1" ht="23.85" customHeight="1">
      <c r="A205" s="247"/>
      <c r="B205" s="595"/>
      <c r="C205" s="105" t="s">
        <v>3487</v>
      </c>
      <c r="D205" s="99"/>
      <c r="E205" s="582" t="s">
        <v>3507</v>
      </c>
      <c r="F205" s="99" t="s">
        <v>3487</v>
      </c>
      <c r="G205" s="99" t="s">
        <v>3504</v>
      </c>
      <c r="H205" s="99"/>
      <c r="I205" s="100">
        <v>8000</v>
      </c>
      <c r="J205" s="673">
        <v>45</v>
      </c>
      <c r="K205" s="673">
        <v>45</v>
      </c>
      <c r="L205" s="105" t="s">
        <v>3428</v>
      </c>
      <c r="M205" s="100">
        <v>71</v>
      </c>
      <c r="N205" s="100">
        <v>100</v>
      </c>
      <c r="O205" s="100">
        <v>7063</v>
      </c>
      <c r="P205" s="100">
        <v>1</v>
      </c>
      <c r="Q205" s="673"/>
      <c r="R205" s="100"/>
      <c r="S205" s="105"/>
      <c r="T205" s="105"/>
      <c r="U205" s="105">
        <v>2011</v>
      </c>
      <c r="V205" s="99"/>
      <c r="W205" s="99"/>
      <c r="X205" s="99"/>
      <c r="Y205" s="99"/>
      <c r="Z205" s="99"/>
      <c r="AA205" s="99"/>
      <c r="AB205" s="100">
        <v>892</v>
      </c>
      <c r="AC205" s="99"/>
      <c r="AD205" s="99"/>
      <c r="AE205" s="99"/>
      <c r="AF205" s="99"/>
      <c r="AG205" s="99"/>
      <c r="AH205" s="99"/>
      <c r="AI205" s="99"/>
      <c r="AJ205" s="99"/>
      <c r="AK205" s="99"/>
      <c r="AL205" s="99"/>
      <c r="AM205" s="99"/>
      <c r="AN205" s="99"/>
      <c r="AO205" s="99"/>
      <c r="AP205" s="99"/>
      <c r="AQ205" s="99"/>
      <c r="AR205" s="99"/>
      <c r="AS205" s="99"/>
      <c r="AT205" s="99"/>
      <c r="AU205" s="99"/>
      <c r="AV205" s="99"/>
      <c r="AW205" s="99"/>
      <c r="AX205" s="583" t="s">
        <v>3508</v>
      </c>
    </row>
    <row r="206" spans="1:50" s="246" customFormat="1" ht="23.85" customHeight="1">
      <c r="A206" s="247"/>
      <c r="B206" s="595"/>
      <c r="C206" s="320" t="s">
        <v>3509</v>
      </c>
      <c r="D206" s="320"/>
      <c r="E206" s="320" t="s">
        <v>3510</v>
      </c>
      <c r="F206" s="320" t="s">
        <v>3490</v>
      </c>
      <c r="G206" s="320" t="s">
        <v>3511</v>
      </c>
      <c r="H206" s="177"/>
      <c r="I206" s="319">
        <v>81942</v>
      </c>
      <c r="J206" s="319">
        <v>82</v>
      </c>
      <c r="K206" s="319">
        <v>82</v>
      </c>
      <c r="L206" s="320" t="s">
        <v>954</v>
      </c>
      <c r="M206" s="319" t="s">
        <v>1136</v>
      </c>
      <c r="N206" s="319" t="s">
        <v>1137</v>
      </c>
      <c r="O206" s="319" t="s">
        <v>2949</v>
      </c>
      <c r="P206" s="319" t="s">
        <v>2950</v>
      </c>
      <c r="Q206" s="319">
        <v>1000</v>
      </c>
      <c r="R206" s="319">
        <v>1000</v>
      </c>
      <c r="S206" s="320" t="s">
        <v>2951</v>
      </c>
      <c r="T206" s="320" t="s">
        <v>587</v>
      </c>
      <c r="U206" s="320">
        <v>1996</v>
      </c>
      <c r="V206" s="177"/>
      <c r="W206" s="177"/>
      <c r="X206" s="177"/>
      <c r="Y206" s="177"/>
      <c r="Z206" s="177"/>
      <c r="AA206" s="177"/>
      <c r="AB206" s="319">
        <v>6410</v>
      </c>
      <c r="AC206" s="320"/>
      <c r="AD206" s="320"/>
      <c r="AE206" s="177"/>
      <c r="AF206" s="177"/>
      <c r="AG206" s="177"/>
      <c r="AH206" s="177"/>
      <c r="AI206" s="177"/>
      <c r="AJ206" s="177"/>
      <c r="AK206" s="177" t="s">
        <v>2952</v>
      </c>
      <c r="AL206" s="177">
        <v>1</v>
      </c>
      <c r="AM206" s="177"/>
      <c r="AN206" s="177"/>
      <c r="AO206" s="177" t="s">
        <v>2953</v>
      </c>
      <c r="AP206" s="177"/>
      <c r="AQ206" s="177"/>
      <c r="AR206" s="177"/>
      <c r="AS206" s="177"/>
      <c r="AT206" s="177"/>
      <c r="AU206" s="177"/>
      <c r="AV206" s="177"/>
      <c r="AW206" s="177"/>
      <c r="AX206" s="641" t="s">
        <v>3512</v>
      </c>
    </row>
    <row r="207" spans="1:50" s="246" customFormat="1" ht="23.85" customHeight="1">
      <c r="A207" s="247"/>
      <c r="B207" s="595"/>
      <c r="C207" s="320" t="s">
        <v>3513</v>
      </c>
      <c r="D207" s="99"/>
      <c r="E207" s="578" t="s">
        <v>3514</v>
      </c>
      <c r="F207" s="177" t="s">
        <v>3513</v>
      </c>
      <c r="G207" s="99" t="s">
        <v>3513</v>
      </c>
      <c r="H207" s="99"/>
      <c r="I207" s="319">
        <v>11049</v>
      </c>
      <c r="J207" s="319"/>
      <c r="K207" s="319"/>
      <c r="L207" s="177" t="s">
        <v>3515</v>
      </c>
      <c r="M207" s="319">
        <v>37</v>
      </c>
      <c r="N207" s="319">
        <v>70</v>
      </c>
      <c r="O207" s="319">
        <v>2590</v>
      </c>
      <c r="P207" s="319">
        <v>1</v>
      </c>
      <c r="Q207" s="319">
        <v>79</v>
      </c>
      <c r="R207" s="319">
        <v>200</v>
      </c>
      <c r="S207" s="177" t="s">
        <v>3516</v>
      </c>
      <c r="T207" s="177" t="s">
        <v>3517</v>
      </c>
      <c r="U207" s="320">
        <v>2010</v>
      </c>
      <c r="V207" s="99"/>
      <c r="W207" s="99"/>
      <c r="X207" s="99"/>
      <c r="Y207" s="99"/>
      <c r="Z207" s="99"/>
      <c r="AA207" s="99"/>
      <c r="AB207" s="319">
        <v>290</v>
      </c>
      <c r="AC207" s="99"/>
      <c r="AD207" s="99"/>
      <c r="AE207" s="99"/>
      <c r="AF207" s="99"/>
      <c r="AG207" s="99"/>
      <c r="AH207" s="99"/>
      <c r="AI207" s="99"/>
      <c r="AJ207" s="99"/>
      <c r="AK207" s="99"/>
      <c r="AL207" s="99"/>
      <c r="AM207" s="99"/>
      <c r="AN207" s="99"/>
      <c r="AO207" s="99"/>
      <c r="AP207" s="99"/>
      <c r="AQ207" s="99"/>
      <c r="AR207" s="99"/>
      <c r="AS207" s="99"/>
      <c r="AT207" s="99"/>
      <c r="AU207" s="99"/>
      <c r="AV207" s="99"/>
      <c r="AW207" s="99"/>
      <c r="AX207" s="583" t="s">
        <v>3518</v>
      </c>
    </row>
    <row r="208" spans="1:50" s="246" customFormat="1" ht="23.85" customHeight="1">
      <c r="A208" s="247"/>
      <c r="B208" s="595"/>
      <c r="C208" s="320" t="s">
        <v>3519</v>
      </c>
      <c r="D208" s="320" t="s">
        <v>3520</v>
      </c>
      <c r="E208" s="320" t="s">
        <v>3521</v>
      </c>
      <c r="F208" s="320" t="s">
        <v>3519</v>
      </c>
      <c r="G208" s="320" t="s">
        <v>3519</v>
      </c>
      <c r="H208" s="177">
        <v>4</v>
      </c>
      <c r="I208" s="319">
        <v>5888</v>
      </c>
      <c r="J208" s="319">
        <v>68</v>
      </c>
      <c r="K208" s="319">
        <v>68</v>
      </c>
      <c r="L208" s="320" t="s">
        <v>3515</v>
      </c>
      <c r="M208" s="319">
        <v>60</v>
      </c>
      <c r="N208" s="319">
        <v>96</v>
      </c>
      <c r="O208" s="319">
        <v>5760</v>
      </c>
      <c r="P208" s="319">
        <v>1</v>
      </c>
      <c r="Q208" s="319">
        <v>1864</v>
      </c>
      <c r="R208" s="319">
        <v>1864</v>
      </c>
      <c r="S208" s="320" t="s">
        <v>3522</v>
      </c>
      <c r="T208" s="320" t="s">
        <v>3523</v>
      </c>
      <c r="U208" s="320">
        <v>2002</v>
      </c>
      <c r="V208" s="177">
        <v>998</v>
      </c>
      <c r="W208" s="177">
        <v>2983</v>
      </c>
      <c r="X208" s="177">
        <v>300</v>
      </c>
      <c r="Y208" s="177">
        <v>0</v>
      </c>
      <c r="Z208" s="177">
        <v>0</v>
      </c>
      <c r="AA208" s="177">
        <v>0</v>
      </c>
      <c r="AB208" s="319">
        <v>4281</v>
      </c>
      <c r="AC208" s="320">
        <v>2003</v>
      </c>
      <c r="AD208" s="320"/>
      <c r="AE208" s="177"/>
      <c r="AF208" s="177"/>
      <c r="AG208" s="177"/>
      <c r="AH208" s="177"/>
      <c r="AI208" s="177"/>
      <c r="AJ208" s="177"/>
      <c r="AK208" s="177" t="s">
        <v>3524</v>
      </c>
      <c r="AL208" s="177">
        <v>1</v>
      </c>
      <c r="AM208" s="177">
        <v>5888</v>
      </c>
      <c r="AN208" s="177"/>
      <c r="AO208" s="177" t="s">
        <v>3525</v>
      </c>
      <c r="AP208" s="177" t="s">
        <v>3526</v>
      </c>
      <c r="AQ208" s="177">
        <v>2</v>
      </c>
      <c r="AR208" s="177">
        <v>160</v>
      </c>
      <c r="AS208" s="177"/>
      <c r="AT208" s="177" t="s">
        <v>3527</v>
      </c>
      <c r="AU208" s="177" t="s">
        <v>3528</v>
      </c>
      <c r="AV208" s="177">
        <v>1</v>
      </c>
      <c r="AW208" s="177">
        <v>79</v>
      </c>
      <c r="AX208" s="641" t="s">
        <v>3529</v>
      </c>
    </row>
    <row r="209" spans="1:50" s="246" customFormat="1" ht="23.85" customHeight="1">
      <c r="A209" s="247"/>
      <c r="B209" s="595"/>
      <c r="C209" s="320" t="s">
        <v>3519</v>
      </c>
      <c r="D209" s="320"/>
      <c r="E209" s="320" t="s">
        <v>3530</v>
      </c>
      <c r="F209" s="320" t="s">
        <v>3519</v>
      </c>
      <c r="G209" s="320" t="s">
        <v>3519</v>
      </c>
      <c r="H209" s="177"/>
      <c r="I209" s="319">
        <v>26013</v>
      </c>
      <c r="J209" s="319">
        <v>131</v>
      </c>
      <c r="K209" s="319">
        <v>131</v>
      </c>
      <c r="L209" s="320" t="s">
        <v>3515</v>
      </c>
      <c r="M209" s="319">
        <v>64</v>
      </c>
      <c r="N209" s="319">
        <v>100</v>
      </c>
      <c r="O209" s="319">
        <v>6400</v>
      </c>
      <c r="P209" s="319">
        <v>1</v>
      </c>
      <c r="Q209" s="319">
        <v>465</v>
      </c>
      <c r="R209" s="319">
        <v>465</v>
      </c>
      <c r="S209" s="320" t="s">
        <v>3531</v>
      </c>
      <c r="T209" s="320" t="s">
        <v>3517</v>
      </c>
      <c r="U209" s="320">
        <v>2005</v>
      </c>
      <c r="V209" s="177"/>
      <c r="W209" s="177"/>
      <c r="X209" s="177"/>
      <c r="Y209" s="177"/>
      <c r="Z209" s="177"/>
      <c r="AA209" s="177"/>
      <c r="AB209" s="319">
        <v>3150</v>
      </c>
      <c r="AC209" s="320"/>
      <c r="AD209" s="320"/>
      <c r="AE209" s="177"/>
      <c r="AF209" s="177"/>
      <c r="AG209" s="177"/>
      <c r="AH209" s="177"/>
      <c r="AI209" s="177"/>
      <c r="AJ209" s="177"/>
      <c r="AK209" s="177"/>
      <c r="AL209" s="177"/>
      <c r="AM209" s="177"/>
      <c r="AN209" s="177"/>
      <c r="AO209" s="177"/>
      <c r="AP209" s="177"/>
      <c r="AQ209" s="177"/>
      <c r="AR209" s="177"/>
      <c r="AS209" s="177"/>
      <c r="AT209" s="177"/>
      <c r="AU209" s="177"/>
      <c r="AV209" s="177"/>
      <c r="AW209" s="177"/>
      <c r="AX209" s="641"/>
    </row>
    <row r="210" spans="1:50" s="246" customFormat="1" ht="23.85" customHeight="1">
      <c r="A210" s="247"/>
      <c r="B210" s="595"/>
      <c r="C210" s="320" t="s">
        <v>3519</v>
      </c>
      <c r="D210" s="320"/>
      <c r="E210" s="320" t="s">
        <v>3532</v>
      </c>
      <c r="F210" s="320" t="s">
        <v>3519</v>
      </c>
      <c r="G210" s="320" t="s">
        <v>3519</v>
      </c>
      <c r="H210" s="177"/>
      <c r="I210" s="319">
        <v>15798</v>
      </c>
      <c r="J210" s="319">
        <v>122</v>
      </c>
      <c r="K210" s="319">
        <v>122</v>
      </c>
      <c r="L210" s="320" t="s">
        <v>3515</v>
      </c>
      <c r="M210" s="319">
        <v>60</v>
      </c>
      <c r="N210" s="319">
        <v>96</v>
      </c>
      <c r="O210" s="319">
        <v>5760</v>
      </c>
      <c r="P210" s="319">
        <v>1</v>
      </c>
      <c r="Q210" s="319">
        <v>140</v>
      </c>
      <c r="R210" s="319">
        <v>140</v>
      </c>
      <c r="S210" s="320" t="s">
        <v>3531</v>
      </c>
      <c r="T210" s="320" t="s">
        <v>3517</v>
      </c>
      <c r="U210" s="320">
        <v>2006</v>
      </c>
      <c r="V210" s="177"/>
      <c r="W210" s="177"/>
      <c r="X210" s="177"/>
      <c r="Y210" s="177"/>
      <c r="Z210" s="177"/>
      <c r="AA210" s="177"/>
      <c r="AB210" s="319">
        <v>2800</v>
      </c>
      <c r="AC210" s="320"/>
      <c r="AD210" s="320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177"/>
      <c r="AW210" s="177"/>
      <c r="AX210" s="641"/>
    </row>
    <row r="211" spans="1:50" s="246" customFormat="1" ht="23.85" customHeight="1">
      <c r="A211" s="247"/>
      <c r="B211" s="595"/>
      <c r="C211" s="320" t="s">
        <v>3519</v>
      </c>
      <c r="D211" s="320"/>
      <c r="E211" s="320" t="s">
        <v>3533</v>
      </c>
      <c r="F211" s="320" t="s">
        <v>3519</v>
      </c>
      <c r="G211" s="320" t="s">
        <v>3519</v>
      </c>
      <c r="H211" s="177"/>
      <c r="I211" s="319">
        <v>6528</v>
      </c>
      <c r="J211" s="319">
        <v>91.58</v>
      </c>
      <c r="K211" s="319">
        <v>209</v>
      </c>
      <c r="L211" s="320" t="s">
        <v>3515</v>
      </c>
      <c r="M211" s="319">
        <v>49</v>
      </c>
      <c r="N211" s="319">
        <v>74</v>
      </c>
      <c r="O211" s="319">
        <v>4080</v>
      </c>
      <c r="P211" s="319">
        <v>1</v>
      </c>
      <c r="Q211" s="319"/>
      <c r="R211" s="319">
        <v>100</v>
      </c>
      <c r="S211" s="320"/>
      <c r="T211" s="320"/>
      <c r="U211" s="320">
        <v>2008</v>
      </c>
      <c r="V211" s="177"/>
      <c r="W211" s="177"/>
      <c r="X211" s="177"/>
      <c r="Y211" s="177"/>
      <c r="Z211" s="177"/>
      <c r="AA211" s="177"/>
      <c r="AB211" s="319">
        <v>800</v>
      </c>
      <c r="AC211" s="320"/>
      <c r="AD211" s="320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177"/>
      <c r="AW211" s="177"/>
      <c r="AX211" s="641" t="s">
        <v>3534</v>
      </c>
    </row>
    <row r="212" spans="1:50" s="246" customFormat="1" ht="23.85" customHeight="1">
      <c r="A212" s="247"/>
      <c r="B212" s="595"/>
      <c r="C212" s="320" t="s">
        <v>3519</v>
      </c>
      <c r="D212" s="177"/>
      <c r="E212" s="578" t="s">
        <v>3535</v>
      </c>
      <c r="F212" s="177" t="s">
        <v>3519</v>
      </c>
      <c r="G212" s="177" t="s">
        <v>3519</v>
      </c>
      <c r="H212" s="148"/>
      <c r="I212" s="319"/>
      <c r="J212" s="319">
        <v>90</v>
      </c>
      <c r="K212" s="319">
        <v>90</v>
      </c>
      <c r="L212" s="177" t="s">
        <v>3515</v>
      </c>
      <c r="M212" s="319">
        <v>64</v>
      </c>
      <c r="N212" s="319">
        <v>105</v>
      </c>
      <c r="O212" s="319">
        <v>7140</v>
      </c>
      <c r="P212" s="319">
        <v>1</v>
      </c>
      <c r="Q212" s="319">
        <v>760</v>
      </c>
      <c r="R212" s="319">
        <v>760</v>
      </c>
      <c r="S212" s="319" t="s">
        <v>3531</v>
      </c>
      <c r="T212" s="177" t="s">
        <v>3517</v>
      </c>
      <c r="U212" s="320">
        <v>2010</v>
      </c>
      <c r="V212" s="177"/>
      <c r="W212" s="177"/>
      <c r="X212" s="177"/>
      <c r="Y212" s="177"/>
      <c r="Z212" s="177"/>
      <c r="AA212" s="177"/>
      <c r="AB212" s="319">
        <v>6323</v>
      </c>
      <c r="AC212" s="320"/>
      <c r="AD212" s="320"/>
      <c r="AE212" s="177"/>
      <c r="AF212" s="177"/>
      <c r="AG212" s="177"/>
      <c r="AH212" s="177"/>
      <c r="AI212" s="177"/>
      <c r="AJ212" s="177"/>
      <c r="AK212" s="177"/>
      <c r="AL212" s="177"/>
      <c r="AM212" s="177"/>
      <c r="AN212" s="177"/>
      <c r="AO212" s="177"/>
      <c r="AP212" s="177"/>
      <c r="AQ212" s="177"/>
      <c r="AR212" s="177"/>
      <c r="AS212" s="177"/>
      <c r="AT212" s="177"/>
      <c r="AU212" s="177"/>
      <c r="AV212" s="177"/>
      <c r="AW212" s="177"/>
      <c r="AX212" s="583" t="s">
        <v>3536</v>
      </c>
    </row>
    <row r="213" spans="1:50" s="246" customFormat="1" ht="23.45" customHeight="1">
      <c r="A213" s="247" t="s">
        <v>207</v>
      </c>
      <c r="B213" s="595"/>
      <c r="C213" s="320" t="s">
        <v>3537</v>
      </c>
      <c r="D213" s="320" t="s">
        <v>3538</v>
      </c>
      <c r="E213" s="320" t="s">
        <v>3539</v>
      </c>
      <c r="F213" s="320" t="s">
        <v>3537</v>
      </c>
      <c r="G213" s="320" t="s">
        <v>3540</v>
      </c>
      <c r="H213" s="177"/>
      <c r="I213" s="319">
        <v>44073</v>
      </c>
      <c r="J213" s="319">
        <v>65</v>
      </c>
      <c r="K213" s="319">
        <v>50</v>
      </c>
      <c r="L213" s="320" t="s">
        <v>3515</v>
      </c>
      <c r="M213" s="319">
        <v>63</v>
      </c>
      <c r="N213" s="319">
        <v>104</v>
      </c>
      <c r="O213" s="319">
        <v>6552</v>
      </c>
      <c r="P213" s="319">
        <v>1</v>
      </c>
      <c r="Q213" s="319">
        <v>1500</v>
      </c>
      <c r="R213" s="319">
        <v>2000</v>
      </c>
      <c r="S213" s="320" t="s">
        <v>3541</v>
      </c>
      <c r="T213" s="320" t="s">
        <v>3517</v>
      </c>
      <c r="U213" s="320">
        <v>2002</v>
      </c>
      <c r="V213" s="177"/>
      <c r="W213" s="177"/>
      <c r="X213" s="177"/>
      <c r="Y213" s="177"/>
      <c r="Z213" s="177"/>
      <c r="AA213" s="177"/>
      <c r="AB213" s="319">
        <v>290</v>
      </c>
      <c r="AC213" s="320"/>
      <c r="AD213" s="320"/>
      <c r="AE213" s="177"/>
      <c r="AF213" s="177"/>
      <c r="AG213" s="177"/>
      <c r="AH213" s="177"/>
      <c r="AI213" s="177"/>
      <c r="AJ213" s="177"/>
      <c r="AK213" s="177"/>
      <c r="AL213" s="177"/>
      <c r="AM213" s="177"/>
      <c r="AN213" s="177"/>
      <c r="AO213" s="177"/>
      <c r="AP213" s="177"/>
      <c r="AQ213" s="177"/>
      <c r="AR213" s="177"/>
      <c r="AS213" s="177"/>
      <c r="AT213" s="177"/>
      <c r="AU213" s="177"/>
      <c r="AV213" s="177"/>
      <c r="AW213" s="177"/>
      <c r="AX213" s="674" t="s">
        <v>3542</v>
      </c>
    </row>
    <row r="214" spans="1:50" s="246" customFormat="1" ht="23.45" customHeight="1">
      <c r="A214" s="247" t="s">
        <v>172</v>
      </c>
      <c r="B214" s="595"/>
      <c r="C214" s="320" t="s">
        <v>3537</v>
      </c>
      <c r="D214" s="320"/>
      <c r="E214" s="320" t="s">
        <v>3543</v>
      </c>
      <c r="F214" s="320" t="s">
        <v>3537</v>
      </c>
      <c r="G214" s="320" t="s">
        <v>3540</v>
      </c>
      <c r="H214" s="177"/>
      <c r="I214" s="319">
        <v>20650</v>
      </c>
      <c r="J214" s="319">
        <v>160</v>
      </c>
      <c r="K214" s="319">
        <v>160</v>
      </c>
      <c r="L214" s="320" t="s">
        <v>3515</v>
      </c>
      <c r="M214" s="319">
        <v>55</v>
      </c>
      <c r="N214" s="319">
        <v>95</v>
      </c>
      <c r="O214" s="319">
        <v>5225</v>
      </c>
      <c r="P214" s="319">
        <v>1</v>
      </c>
      <c r="Q214" s="319"/>
      <c r="R214" s="319">
        <v>1000</v>
      </c>
      <c r="S214" s="320" t="s">
        <v>3544</v>
      </c>
      <c r="T214" s="320" t="s">
        <v>3517</v>
      </c>
      <c r="U214" s="320">
        <v>2006</v>
      </c>
      <c r="V214" s="177"/>
      <c r="W214" s="177"/>
      <c r="X214" s="177"/>
      <c r="Y214" s="177"/>
      <c r="Z214" s="177"/>
      <c r="AA214" s="177"/>
      <c r="AB214" s="319">
        <v>6800</v>
      </c>
      <c r="AC214" s="320"/>
      <c r="AD214" s="320"/>
      <c r="AE214" s="177"/>
      <c r="AF214" s="177"/>
      <c r="AG214" s="177"/>
      <c r="AH214" s="177"/>
      <c r="AI214" s="177"/>
      <c r="AJ214" s="177"/>
      <c r="AK214" s="177"/>
      <c r="AL214" s="177"/>
      <c r="AM214" s="177"/>
      <c r="AN214" s="177"/>
      <c r="AO214" s="177"/>
      <c r="AP214" s="177"/>
      <c r="AQ214" s="177"/>
      <c r="AR214" s="177"/>
      <c r="AS214" s="177"/>
      <c r="AT214" s="177"/>
      <c r="AU214" s="177"/>
      <c r="AV214" s="177"/>
      <c r="AW214" s="177"/>
      <c r="AX214" s="674" t="s">
        <v>3545</v>
      </c>
    </row>
    <row r="215" spans="1:50" s="246" customFormat="1" ht="23.45" customHeight="1">
      <c r="A215" s="247"/>
      <c r="B215" s="595"/>
      <c r="C215" s="320" t="s">
        <v>3537</v>
      </c>
      <c r="D215" s="320"/>
      <c r="E215" s="320" t="s">
        <v>3546</v>
      </c>
      <c r="F215" s="320" t="s">
        <v>3537</v>
      </c>
      <c r="G215" s="320" t="s">
        <v>3540</v>
      </c>
      <c r="H215" s="177"/>
      <c r="I215" s="319">
        <v>48221</v>
      </c>
      <c r="J215" s="319">
        <v>210</v>
      </c>
      <c r="K215" s="319">
        <v>210</v>
      </c>
      <c r="L215" s="320" t="s">
        <v>3515</v>
      </c>
      <c r="M215" s="319">
        <v>78</v>
      </c>
      <c r="N215" s="319">
        <v>122</v>
      </c>
      <c r="O215" s="319">
        <v>9516</v>
      </c>
      <c r="P215" s="319">
        <v>1</v>
      </c>
      <c r="Q215" s="319"/>
      <c r="R215" s="319">
        <v>2000</v>
      </c>
      <c r="S215" s="320" t="s">
        <v>3544</v>
      </c>
      <c r="T215" s="320" t="s">
        <v>3517</v>
      </c>
      <c r="U215" s="320">
        <v>2004</v>
      </c>
      <c r="V215" s="177"/>
      <c r="W215" s="177"/>
      <c r="X215" s="177"/>
      <c r="Y215" s="177"/>
      <c r="Z215" s="177"/>
      <c r="AA215" s="177"/>
      <c r="AB215" s="319">
        <v>5210</v>
      </c>
      <c r="AC215" s="320"/>
      <c r="AD215" s="320"/>
      <c r="AE215" s="177"/>
      <c r="AF215" s="177"/>
      <c r="AG215" s="177"/>
      <c r="AH215" s="177"/>
      <c r="AI215" s="177"/>
      <c r="AJ215" s="177"/>
      <c r="AK215" s="177"/>
      <c r="AL215" s="177"/>
      <c r="AM215" s="177"/>
      <c r="AN215" s="177"/>
      <c r="AO215" s="177"/>
      <c r="AP215" s="177"/>
      <c r="AQ215" s="177"/>
      <c r="AR215" s="177"/>
      <c r="AS215" s="177"/>
      <c r="AT215" s="177"/>
      <c r="AU215" s="177"/>
      <c r="AV215" s="177"/>
      <c r="AW215" s="177"/>
      <c r="AX215" s="641" t="s">
        <v>3547</v>
      </c>
    </row>
    <row r="216" spans="1:50" s="246" customFormat="1" ht="23.45" customHeight="1">
      <c r="A216" s="247"/>
      <c r="B216" s="595"/>
      <c r="C216" s="320" t="s">
        <v>3537</v>
      </c>
      <c r="D216" s="320"/>
      <c r="E216" s="320" t="s">
        <v>3548</v>
      </c>
      <c r="F216" s="320" t="s">
        <v>3537</v>
      </c>
      <c r="G216" s="320" t="s">
        <v>3540</v>
      </c>
      <c r="H216" s="177"/>
      <c r="I216" s="319">
        <v>49054</v>
      </c>
      <c r="J216" s="319"/>
      <c r="K216" s="319"/>
      <c r="L216" s="320" t="s">
        <v>3515</v>
      </c>
      <c r="M216" s="319">
        <v>68</v>
      </c>
      <c r="N216" s="319">
        <v>105</v>
      </c>
      <c r="O216" s="319">
        <v>7140</v>
      </c>
      <c r="P216" s="319">
        <v>1</v>
      </c>
      <c r="Q216" s="319"/>
      <c r="R216" s="319">
        <v>1000</v>
      </c>
      <c r="S216" s="320" t="s">
        <v>3544</v>
      </c>
      <c r="T216" s="320" t="s">
        <v>3517</v>
      </c>
      <c r="U216" s="320">
        <v>2007</v>
      </c>
      <c r="V216" s="177"/>
      <c r="W216" s="177"/>
      <c r="X216" s="177"/>
      <c r="Y216" s="177"/>
      <c r="Z216" s="177"/>
      <c r="AA216" s="177"/>
      <c r="AB216" s="319">
        <v>3000</v>
      </c>
      <c r="AC216" s="320"/>
      <c r="AD216" s="320"/>
      <c r="AE216" s="177"/>
      <c r="AF216" s="177"/>
      <c r="AG216" s="177"/>
      <c r="AH216" s="177"/>
      <c r="AI216" s="177"/>
      <c r="AJ216" s="177"/>
      <c r="AK216" s="177"/>
      <c r="AL216" s="177"/>
      <c r="AM216" s="177"/>
      <c r="AN216" s="177"/>
      <c r="AO216" s="177"/>
      <c r="AP216" s="177"/>
      <c r="AQ216" s="177"/>
      <c r="AR216" s="177"/>
      <c r="AS216" s="177"/>
      <c r="AT216" s="177"/>
      <c r="AU216" s="177"/>
      <c r="AV216" s="177"/>
      <c r="AW216" s="177"/>
      <c r="AX216" s="674" t="s">
        <v>3549</v>
      </c>
    </row>
    <row r="217" spans="1:50" s="246" customFormat="1" ht="23.45" customHeight="1">
      <c r="A217" s="247"/>
      <c r="B217" s="595"/>
      <c r="C217" s="320" t="s">
        <v>3537</v>
      </c>
      <c r="D217" s="320"/>
      <c r="E217" s="320" t="s">
        <v>3550</v>
      </c>
      <c r="F217" s="320" t="s">
        <v>3537</v>
      </c>
      <c r="G217" s="320" t="s">
        <v>3540</v>
      </c>
      <c r="H217" s="177"/>
      <c r="I217" s="319">
        <v>83544</v>
      </c>
      <c r="J217" s="319">
        <v>587</v>
      </c>
      <c r="K217" s="319">
        <v>668</v>
      </c>
      <c r="L217" s="320" t="s">
        <v>3551</v>
      </c>
      <c r="M217" s="319" t="s">
        <v>3552</v>
      </c>
      <c r="N217" s="675" t="s">
        <v>3553</v>
      </c>
      <c r="O217" s="319">
        <v>19940</v>
      </c>
      <c r="P217" s="319">
        <v>3</v>
      </c>
      <c r="Q217" s="319"/>
      <c r="R217" s="319">
        <v>4890</v>
      </c>
      <c r="S217" s="320" t="s">
        <v>3516</v>
      </c>
      <c r="T217" s="320" t="s">
        <v>3517</v>
      </c>
      <c r="U217" s="320">
        <v>2007</v>
      </c>
      <c r="V217" s="177"/>
      <c r="W217" s="177"/>
      <c r="X217" s="177"/>
      <c r="Y217" s="177"/>
      <c r="Z217" s="177"/>
      <c r="AA217" s="177"/>
      <c r="AB217" s="319">
        <v>21260</v>
      </c>
      <c r="AC217" s="320"/>
      <c r="AD217" s="320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177"/>
      <c r="AW217" s="177"/>
      <c r="AX217" s="674" t="s">
        <v>3554</v>
      </c>
    </row>
    <row r="218" spans="1:50" s="246" customFormat="1" ht="23.45" customHeight="1">
      <c r="A218" s="247" t="s">
        <v>243</v>
      </c>
      <c r="B218" s="595"/>
      <c r="C218" s="320" t="s">
        <v>3537</v>
      </c>
      <c r="D218" s="320"/>
      <c r="E218" s="320" t="s">
        <v>3555</v>
      </c>
      <c r="F218" s="320" t="s">
        <v>3556</v>
      </c>
      <c r="G218" s="320" t="s">
        <v>3557</v>
      </c>
      <c r="H218" s="177"/>
      <c r="I218" s="319">
        <v>7817</v>
      </c>
      <c r="J218" s="319"/>
      <c r="K218" s="319"/>
      <c r="L218" s="320" t="s">
        <v>3515</v>
      </c>
      <c r="M218" s="319">
        <v>64</v>
      </c>
      <c r="N218" s="319">
        <v>105</v>
      </c>
      <c r="O218" s="319">
        <v>6720</v>
      </c>
      <c r="P218" s="319">
        <v>1</v>
      </c>
      <c r="Q218" s="319"/>
      <c r="R218" s="319">
        <v>200</v>
      </c>
      <c r="S218" s="320" t="s">
        <v>3541</v>
      </c>
      <c r="T218" s="320"/>
      <c r="U218" s="320">
        <v>2005</v>
      </c>
      <c r="V218" s="177"/>
      <c r="W218" s="177"/>
      <c r="X218" s="177"/>
      <c r="Y218" s="177"/>
      <c r="Z218" s="177"/>
      <c r="AA218" s="177"/>
      <c r="AB218" s="319">
        <v>700</v>
      </c>
      <c r="AC218" s="320"/>
      <c r="AD218" s="320"/>
      <c r="AE218" s="177"/>
      <c r="AF218" s="177"/>
      <c r="AG218" s="177"/>
      <c r="AH218" s="177"/>
      <c r="AI218" s="177"/>
      <c r="AJ218" s="177"/>
      <c r="AK218" s="177"/>
      <c r="AL218" s="177"/>
      <c r="AM218" s="177"/>
      <c r="AN218" s="177"/>
      <c r="AO218" s="177"/>
      <c r="AP218" s="177"/>
      <c r="AQ218" s="177"/>
      <c r="AR218" s="177"/>
      <c r="AS218" s="177"/>
      <c r="AT218" s="177"/>
      <c r="AU218" s="177"/>
      <c r="AV218" s="177"/>
      <c r="AW218" s="177"/>
      <c r="AX218" s="641"/>
    </row>
    <row r="219" spans="1:50" s="246" customFormat="1" ht="23.45" customHeight="1">
      <c r="A219" s="247"/>
      <c r="B219" s="595"/>
      <c r="C219" s="320" t="s">
        <v>3537</v>
      </c>
      <c r="D219" s="320"/>
      <c r="E219" s="320" t="s">
        <v>3558</v>
      </c>
      <c r="F219" s="320" t="s">
        <v>3556</v>
      </c>
      <c r="G219" s="320" t="s">
        <v>3559</v>
      </c>
      <c r="H219" s="177"/>
      <c r="I219" s="319">
        <v>5532.32</v>
      </c>
      <c r="J219" s="319"/>
      <c r="K219" s="319"/>
      <c r="L219" s="320" t="s">
        <v>3515</v>
      </c>
      <c r="M219" s="319">
        <v>50</v>
      </c>
      <c r="N219" s="319">
        <v>90</v>
      </c>
      <c r="O219" s="319">
        <v>4500</v>
      </c>
      <c r="P219" s="319">
        <v>1</v>
      </c>
      <c r="Q219" s="319"/>
      <c r="R219" s="319">
        <v>150</v>
      </c>
      <c r="S219" s="320" t="s">
        <v>3541</v>
      </c>
      <c r="T219" s="320"/>
      <c r="U219" s="320">
        <v>2012</v>
      </c>
      <c r="V219" s="177"/>
      <c r="W219" s="177"/>
      <c r="X219" s="177"/>
      <c r="Y219" s="177"/>
      <c r="Z219" s="177"/>
      <c r="AA219" s="177"/>
      <c r="AB219" s="319"/>
      <c r="AC219" s="320"/>
      <c r="AD219" s="320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177"/>
      <c r="AW219" s="177"/>
      <c r="AX219" s="641"/>
    </row>
    <row r="220" spans="1:50" s="246" customFormat="1" ht="31.5" customHeight="1">
      <c r="A220" s="247"/>
      <c r="B220" s="595"/>
      <c r="C220" s="320" t="s">
        <v>3537</v>
      </c>
      <c r="D220" s="320"/>
      <c r="E220" s="320" t="s">
        <v>3560</v>
      </c>
      <c r="F220" s="320" t="s">
        <v>3537</v>
      </c>
      <c r="G220" s="320" t="s">
        <v>3540</v>
      </c>
      <c r="H220" s="177"/>
      <c r="I220" s="319">
        <v>57081</v>
      </c>
      <c r="J220" s="319"/>
      <c r="K220" s="319"/>
      <c r="L220" s="320" t="s">
        <v>3515</v>
      </c>
      <c r="M220" s="319">
        <v>67</v>
      </c>
      <c r="N220" s="319">
        <v>107</v>
      </c>
      <c r="O220" s="319">
        <v>7169</v>
      </c>
      <c r="P220" s="319">
        <v>1</v>
      </c>
      <c r="Q220" s="319"/>
      <c r="R220" s="319">
        <v>2000</v>
      </c>
      <c r="S220" s="320" t="s">
        <v>241</v>
      </c>
      <c r="T220" s="320" t="s">
        <v>3517</v>
      </c>
      <c r="U220" s="320">
        <v>2009</v>
      </c>
      <c r="V220" s="177"/>
      <c r="W220" s="177"/>
      <c r="X220" s="177"/>
      <c r="Y220" s="177"/>
      <c r="Z220" s="177"/>
      <c r="AA220" s="177"/>
      <c r="AB220" s="319">
        <v>9798</v>
      </c>
      <c r="AC220" s="320"/>
      <c r="AD220" s="320"/>
      <c r="AE220" s="177"/>
      <c r="AF220" s="177"/>
      <c r="AG220" s="177"/>
      <c r="AH220" s="177"/>
      <c r="AI220" s="177"/>
      <c r="AJ220" s="177"/>
      <c r="AK220" s="177"/>
      <c r="AL220" s="177"/>
      <c r="AM220" s="177"/>
      <c r="AN220" s="177"/>
      <c r="AO220" s="177"/>
      <c r="AP220" s="177"/>
      <c r="AQ220" s="177"/>
      <c r="AR220" s="177"/>
      <c r="AS220" s="177"/>
      <c r="AT220" s="177"/>
      <c r="AU220" s="177"/>
      <c r="AV220" s="177"/>
      <c r="AW220" s="177"/>
      <c r="AX220" s="674" t="s">
        <v>3561</v>
      </c>
    </row>
    <row r="221" spans="1:50" s="246" customFormat="1" ht="23.45" customHeight="1">
      <c r="A221" s="247"/>
      <c r="B221" s="595"/>
      <c r="C221" s="320" t="s">
        <v>3537</v>
      </c>
      <c r="D221" s="320"/>
      <c r="E221" s="320" t="s">
        <v>3562</v>
      </c>
      <c r="F221" s="320" t="s">
        <v>3537</v>
      </c>
      <c r="G221" s="320" t="s">
        <v>3540</v>
      </c>
      <c r="H221" s="177"/>
      <c r="I221" s="319">
        <v>18050</v>
      </c>
      <c r="J221" s="319"/>
      <c r="K221" s="319"/>
      <c r="L221" s="320" t="s">
        <v>3515</v>
      </c>
      <c r="M221" s="319">
        <v>64</v>
      </c>
      <c r="N221" s="319">
        <v>100</v>
      </c>
      <c r="O221" s="319">
        <v>6400</v>
      </c>
      <c r="P221" s="319">
        <v>1</v>
      </c>
      <c r="Q221" s="319"/>
      <c r="R221" s="319"/>
      <c r="S221" s="320"/>
      <c r="T221" s="320"/>
      <c r="U221" s="320">
        <v>2009</v>
      </c>
      <c r="V221" s="177"/>
      <c r="W221" s="177"/>
      <c r="X221" s="177"/>
      <c r="Y221" s="177"/>
      <c r="Z221" s="177"/>
      <c r="AA221" s="177"/>
      <c r="AB221" s="319">
        <v>3004</v>
      </c>
      <c r="AC221" s="320"/>
      <c r="AD221" s="320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177"/>
      <c r="AW221" s="177"/>
      <c r="AX221" s="641" t="s">
        <v>3563</v>
      </c>
    </row>
    <row r="222" spans="1:50" s="246" customFormat="1" ht="23.45" customHeight="1">
      <c r="A222" s="247"/>
      <c r="B222" s="595"/>
      <c r="C222" s="320" t="s">
        <v>3537</v>
      </c>
      <c r="D222" s="177"/>
      <c r="E222" s="578" t="s">
        <v>3564</v>
      </c>
      <c r="F222" s="177" t="s">
        <v>3537</v>
      </c>
      <c r="G222" s="320" t="s">
        <v>3540</v>
      </c>
      <c r="H222" s="319">
        <v>19385</v>
      </c>
      <c r="I222" s="319">
        <v>19385</v>
      </c>
      <c r="J222" s="319"/>
      <c r="K222" s="100"/>
      <c r="L222" s="177" t="s">
        <v>3515</v>
      </c>
      <c r="M222" s="319">
        <v>58</v>
      </c>
      <c r="N222" s="319">
        <v>105</v>
      </c>
      <c r="O222" s="319">
        <v>6090</v>
      </c>
      <c r="P222" s="319">
        <v>1</v>
      </c>
      <c r="Q222" s="319"/>
      <c r="R222" s="319"/>
      <c r="S222" s="177"/>
      <c r="T222" s="177"/>
      <c r="U222" s="320">
        <v>2010</v>
      </c>
      <c r="V222" s="319">
        <v>1500</v>
      </c>
      <c r="W222" s="99"/>
      <c r="X222" s="99"/>
      <c r="Y222" s="99"/>
      <c r="Z222" s="99"/>
      <c r="AA222" s="99"/>
      <c r="AB222" s="319">
        <v>1500</v>
      </c>
      <c r="AC222" s="99"/>
      <c r="AD222" s="99"/>
      <c r="AE222" s="99"/>
      <c r="AF222" s="99"/>
      <c r="AG222" s="99"/>
      <c r="AH222" s="99"/>
      <c r="AI222" s="99"/>
      <c r="AJ222" s="99"/>
      <c r="AK222" s="99"/>
      <c r="AL222" s="99"/>
      <c r="AM222" s="99"/>
      <c r="AN222" s="99"/>
      <c r="AO222" s="99"/>
      <c r="AP222" s="99"/>
      <c r="AQ222" s="99"/>
      <c r="AR222" s="99"/>
      <c r="AS222" s="99"/>
      <c r="AT222" s="99"/>
      <c r="AU222" s="99"/>
      <c r="AV222" s="99"/>
      <c r="AW222" s="99"/>
      <c r="AX222" s="583" t="s">
        <v>3565</v>
      </c>
    </row>
    <row r="223" spans="1:50" s="246" customFormat="1" ht="23.45" customHeight="1">
      <c r="A223" s="247"/>
      <c r="B223" s="595"/>
      <c r="C223" s="320" t="s">
        <v>3537</v>
      </c>
      <c r="D223" s="177"/>
      <c r="E223" s="578" t="s">
        <v>3566</v>
      </c>
      <c r="F223" s="177" t="s">
        <v>3537</v>
      </c>
      <c r="G223" s="320" t="s">
        <v>3540</v>
      </c>
      <c r="H223" s="319">
        <v>15352</v>
      </c>
      <c r="I223" s="319">
        <v>15352</v>
      </c>
      <c r="J223" s="319"/>
      <c r="K223" s="100"/>
      <c r="L223" s="177" t="s">
        <v>3515</v>
      </c>
      <c r="M223" s="319">
        <v>68</v>
      </c>
      <c r="N223" s="319">
        <v>100</v>
      </c>
      <c r="O223" s="319">
        <v>6800</v>
      </c>
      <c r="P223" s="319">
        <v>1</v>
      </c>
      <c r="Q223" s="319"/>
      <c r="R223" s="319"/>
      <c r="S223" s="177" t="s">
        <v>3544</v>
      </c>
      <c r="T223" s="177"/>
      <c r="U223" s="320">
        <v>2010</v>
      </c>
      <c r="V223" s="319">
        <v>3570</v>
      </c>
      <c r="W223" s="99"/>
      <c r="X223" s="99"/>
      <c r="Y223" s="99"/>
      <c r="Z223" s="99"/>
      <c r="AA223" s="99"/>
      <c r="AB223" s="319">
        <v>3570</v>
      </c>
      <c r="AC223" s="99"/>
      <c r="AD223" s="99"/>
      <c r="AE223" s="99"/>
      <c r="AF223" s="99"/>
      <c r="AG223" s="99"/>
      <c r="AH223" s="99"/>
      <c r="AI223" s="99"/>
      <c r="AJ223" s="99"/>
      <c r="AK223" s="99"/>
      <c r="AL223" s="99"/>
      <c r="AM223" s="99"/>
      <c r="AN223" s="99"/>
      <c r="AO223" s="99"/>
      <c r="AP223" s="99"/>
      <c r="AQ223" s="99"/>
      <c r="AR223" s="99"/>
      <c r="AS223" s="99"/>
      <c r="AT223" s="99"/>
      <c r="AU223" s="99"/>
      <c r="AV223" s="99"/>
      <c r="AW223" s="99"/>
      <c r="AX223" s="583"/>
    </row>
    <row r="224" spans="1:50" s="246" customFormat="1" ht="23.45" customHeight="1">
      <c r="A224" s="247"/>
      <c r="B224" s="595"/>
      <c r="C224" s="105" t="s">
        <v>3537</v>
      </c>
      <c r="D224" s="99"/>
      <c r="E224" s="582" t="s">
        <v>3567</v>
      </c>
      <c r="F224" s="99" t="s">
        <v>3537</v>
      </c>
      <c r="G224" s="320" t="s">
        <v>3540</v>
      </c>
      <c r="H224" s="99"/>
      <c r="I224" s="100">
        <v>48317</v>
      </c>
      <c r="J224" s="100">
        <v>911.75</v>
      </c>
      <c r="K224" s="100">
        <v>1791</v>
      </c>
      <c r="L224" s="105" t="s">
        <v>3515</v>
      </c>
      <c r="M224" s="100">
        <v>68</v>
      </c>
      <c r="N224" s="100">
        <v>105</v>
      </c>
      <c r="O224" s="100">
        <v>7140</v>
      </c>
      <c r="P224" s="100">
        <v>1</v>
      </c>
      <c r="Q224" s="100"/>
      <c r="R224" s="100">
        <v>1000</v>
      </c>
      <c r="S224" s="177" t="s">
        <v>3544</v>
      </c>
      <c r="T224" s="320" t="s">
        <v>3517</v>
      </c>
      <c r="U224" s="105">
        <v>2011</v>
      </c>
      <c r="V224" s="99"/>
      <c r="W224" s="99"/>
      <c r="X224" s="99"/>
      <c r="Y224" s="99"/>
      <c r="Z224" s="99"/>
      <c r="AA224" s="99"/>
      <c r="AB224" s="100">
        <v>8004</v>
      </c>
      <c r="AC224" s="99"/>
      <c r="AD224" s="99"/>
      <c r="AE224" s="99"/>
      <c r="AF224" s="99"/>
      <c r="AG224" s="99"/>
      <c r="AH224" s="99"/>
      <c r="AI224" s="99"/>
      <c r="AJ224" s="99"/>
      <c r="AK224" s="99"/>
      <c r="AL224" s="99"/>
      <c r="AM224" s="99"/>
      <c r="AN224" s="99"/>
      <c r="AO224" s="99"/>
      <c r="AP224" s="99"/>
      <c r="AQ224" s="99"/>
      <c r="AR224" s="99"/>
      <c r="AS224" s="99"/>
      <c r="AT224" s="99"/>
      <c r="AU224" s="99"/>
      <c r="AV224" s="99"/>
      <c r="AW224" s="99"/>
      <c r="AX224" s="638" t="s">
        <v>15462</v>
      </c>
    </row>
    <row r="225" spans="1:50" s="246" customFormat="1" ht="23.45" customHeight="1">
      <c r="A225" s="247"/>
      <c r="B225" s="664"/>
      <c r="C225" s="105" t="s">
        <v>3537</v>
      </c>
      <c r="D225" s="99"/>
      <c r="E225" s="582" t="s">
        <v>3568</v>
      </c>
      <c r="F225" s="99" t="s">
        <v>3537</v>
      </c>
      <c r="G225" s="99" t="s">
        <v>3540</v>
      </c>
      <c r="H225" s="99"/>
      <c r="I225" s="100">
        <v>12421</v>
      </c>
      <c r="J225" s="100"/>
      <c r="K225" s="100"/>
      <c r="L225" s="105" t="s">
        <v>3515</v>
      </c>
      <c r="M225" s="100">
        <v>63</v>
      </c>
      <c r="N225" s="100">
        <v>99</v>
      </c>
      <c r="O225" s="100">
        <v>6237</v>
      </c>
      <c r="P225" s="100">
        <v>1</v>
      </c>
      <c r="Q225" s="100"/>
      <c r="R225" s="100">
        <v>1000</v>
      </c>
      <c r="S225" s="177" t="s">
        <v>3544</v>
      </c>
      <c r="T225" s="320" t="s">
        <v>3517</v>
      </c>
      <c r="U225" s="105">
        <v>2011</v>
      </c>
      <c r="V225" s="99"/>
      <c r="W225" s="99"/>
      <c r="X225" s="99"/>
      <c r="Y225" s="99"/>
      <c r="Z225" s="99"/>
      <c r="AA225" s="99"/>
      <c r="AB225" s="100">
        <v>4137</v>
      </c>
      <c r="AC225" s="99"/>
      <c r="AD225" s="99"/>
      <c r="AE225" s="99"/>
      <c r="AF225" s="99"/>
      <c r="AG225" s="99"/>
      <c r="AH225" s="99"/>
      <c r="AI225" s="99"/>
      <c r="AJ225" s="99"/>
      <c r="AK225" s="99"/>
      <c r="AL225" s="99"/>
      <c r="AM225" s="99"/>
      <c r="AN225" s="99"/>
      <c r="AO225" s="99"/>
      <c r="AP225" s="99"/>
      <c r="AQ225" s="99"/>
      <c r="AR225" s="99"/>
      <c r="AS225" s="99"/>
      <c r="AT225" s="99"/>
      <c r="AU225" s="99"/>
      <c r="AV225" s="99"/>
      <c r="AW225" s="99"/>
      <c r="AX225" s="638" t="s">
        <v>3569</v>
      </c>
    </row>
    <row r="226" spans="1:50" s="246" customFormat="1" ht="23.45" customHeight="1">
      <c r="A226" s="247"/>
      <c r="B226" s="639" t="s">
        <v>3570</v>
      </c>
      <c r="C226" s="320" t="s">
        <v>3571</v>
      </c>
      <c r="D226" s="99"/>
      <c r="E226" s="544">
        <f>COUNTA(E227:E230)</f>
        <v>4</v>
      </c>
      <c r="F226" s="99"/>
      <c r="G226" s="99"/>
      <c r="H226" s="99"/>
      <c r="I226" s="100">
        <f>SUM(I227:I230)</f>
        <v>38350</v>
      </c>
      <c r="J226" s="100">
        <f>SUM(J227:J230)</f>
        <v>173</v>
      </c>
      <c r="K226" s="100">
        <f>SUM(K227:K230)</f>
        <v>190</v>
      </c>
      <c r="L226" s="105"/>
      <c r="M226" s="100"/>
      <c r="N226" s="100"/>
      <c r="O226" s="100"/>
      <c r="P226" s="100">
        <f>SUM(P227:P229)</f>
        <v>3</v>
      </c>
      <c r="Q226" s="100"/>
      <c r="R226" s="100"/>
      <c r="S226" s="177"/>
      <c r="T226" s="320"/>
      <c r="U226" s="105"/>
      <c r="V226" s="99"/>
      <c r="W226" s="99"/>
      <c r="X226" s="99"/>
      <c r="Y226" s="99"/>
      <c r="Z226" s="99"/>
      <c r="AA226" s="99"/>
      <c r="AB226" s="100"/>
      <c r="AC226" s="99"/>
      <c r="AD226" s="99"/>
      <c r="AE226" s="99"/>
      <c r="AF226" s="99"/>
      <c r="AG226" s="99"/>
      <c r="AH226" s="99"/>
      <c r="AI226" s="99"/>
      <c r="AJ226" s="99"/>
      <c r="AK226" s="99"/>
      <c r="AL226" s="99"/>
      <c r="AM226" s="99"/>
      <c r="AN226" s="99"/>
      <c r="AO226" s="99"/>
      <c r="AP226" s="99"/>
      <c r="AQ226" s="99"/>
      <c r="AR226" s="99"/>
      <c r="AS226" s="99"/>
      <c r="AT226" s="99"/>
      <c r="AU226" s="99"/>
      <c r="AV226" s="99"/>
      <c r="AW226" s="99"/>
      <c r="AX226" s="638"/>
    </row>
    <row r="227" spans="1:50" s="246" customFormat="1" ht="23.45" customHeight="1">
      <c r="A227" s="247"/>
      <c r="B227" s="595"/>
      <c r="C227" s="320" t="s">
        <v>7263</v>
      </c>
      <c r="D227" s="320" t="s">
        <v>7264</v>
      </c>
      <c r="E227" s="320" t="s">
        <v>7265</v>
      </c>
      <c r="F227" s="320" t="s">
        <v>7263</v>
      </c>
      <c r="G227" s="320" t="s">
        <v>7266</v>
      </c>
      <c r="H227" s="177">
        <v>1</v>
      </c>
      <c r="I227" s="319">
        <v>8490</v>
      </c>
      <c r="J227" s="319"/>
      <c r="K227" s="319"/>
      <c r="L227" s="320" t="s">
        <v>382</v>
      </c>
      <c r="M227" s="319">
        <v>64</v>
      </c>
      <c r="N227" s="319">
        <v>100</v>
      </c>
      <c r="O227" s="319">
        <v>6400</v>
      </c>
      <c r="P227" s="319">
        <v>1</v>
      </c>
      <c r="Q227" s="319">
        <v>2942</v>
      </c>
      <c r="R227" s="319">
        <v>2942</v>
      </c>
      <c r="S227" s="320" t="s">
        <v>586</v>
      </c>
      <c r="T227" s="320" t="s">
        <v>432</v>
      </c>
      <c r="U227" s="320">
        <v>2004</v>
      </c>
      <c r="V227" s="177"/>
      <c r="W227" s="177">
        <v>45.5</v>
      </c>
      <c r="X227" s="177">
        <v>236.5</v>
      </c>
      <c r="Y227" s="177"/>
      <c r="Z227" s="177"/>
      <c r="AA227" s="177"/>
      <c r="AB227" s="319">
        <v>2300</v>
      </c>
      <c r="AC227" s="320"/>
      <c r="AD227" s="320"/>
      <c r="AE227" s="177"/>
      <c r="AF227" s="177"/>
      <c r="AG227" s="177"/>
      <c r="AH227" s="177"/>
      <c r="AI227" s="177"/>
      <c r="AJ227" s="177" t="s">
        <v>7267</v>
      </c>
      <c r="AK227" s="177"/>
      <c r="AL227" s="177"/>
      <c r="AM227" s="177"/>
      <c r="AN227" s="177"/>
      <c r="AO227" s="177"/>
      <c r="AP227" s="177"/>
      <c r="AQ227" s="177"/>
      <c r="AR227" s="177"/>
      <c r="AS227" s="177"/>
      <c r="AT227" s="177"/>
      <c r="AU227" s="177"/>
      <c r="AV227" s="177"/>
      <c r="AW227" s="177"/>
      <c r="AX227" s="641"/>
    </row>
    <row r="228" spans="1:50" s="246" customFormat="1" ht="23.45" customHeight="1">
      <c r="A228" s="247"/>
      <c r="B228" s="595"/>
      <c r="C228" s="320" t="s">
        <v>7263</v>
      </c>
      <c r="D228" s="320"/>
      <c r="E228" s="320" t="s">
        <v>7268</v>
      </c>
      <c r="F228" s="320" t="s">
        <v>7263</v>
      </c>
      <c r="G228" s="320" t="s">
        <v>7266</v>
      </c>
      <c r="H228" s="177"/>
      <c r="I228" s="319">
        <v>12300</v>
      </c>
      <c r="J228" s="319">
        <v>173</v>
      </c>
      <c r="K228" s="319">
        <v>190</v>
      </c>
      <c r="L228" s="320" t="s">
        <v>382</v>
      </c>
      <c r="M228" s="319">
        <v>68</v>
      </c>
      <c r="N228" s="319">
        <v>105</v>
      </c>
      <c r="O228" s="319">
        <v>7140</v>
      </c>
      <c r="P228" s="319">
        <v>1</v>
      </c>
      <c r="Q228" s="319">
        <v>300</v>
      </c>
      <c r="R228" s="319">
        <v>1000</v>
      </c>
      <c r="S228" s="320" t="s">
        <v>233</v>
      </c>
      <c r="T228" s="320" t="s">
        <v>432</v>
      </c>
      <c r="U228" s="320">
        <v>2006</v>
      </c>
      <c r="V228" s="177"/>
      <c r="W228" s="177"/>
      <c r="X228" s="177"/>
      <c r="Y228" s="177"/>
      <c r="Z228" s="177"/>
      <c r="AA228" s="177"/>
      <c r="AB228" s="319">
        <v>4100</v>
      </c>
      <c r="AC228" s="320"/>
      <c r="AD228" s="320"/>
      <c r="AE228" s="177"/>
      <c r="AF228" s="177"/>
      <c r="AG228" s="177"/>
      <c r="AH228" s="177"/>
      <c r="AI228" s="177"/>
      <c r="AJ228" s="177"/>
      <c r="AK228" s="177"/>
      <c r="AL228" s="177"/>
      <c r="AM228" s="177"/>
      <c r="AN228" s="177"/>
      <c r="AO228" s="177"/>
      <c r="AP228" s="177"/>
      <c r="AQ228" s="177"/>
      <c r="AR228" s="177"/>
      <c r="AS228" s="177"/>
      <c r="AT228" s="177"/>
      <c r="AU228" s="177"/>
      <c r="AV228" s="177"/>
      <c r="AW228" s="177"/>
      <c r="AX228" s="641"/>
    </row>
    <row r="229" spans="1:50" s="246" customFormat="1" ht="23.45" customHeight="1">
      <c r="A229" s="247"/>
      <c r="B229" s="595"/>
      <c r="C229" s="320" t="s">
        <v>7263</v>
      </c>
      <c r="D229" s="320"/>
      <c r="E229" s="320" t="s">
        <v>7269</v>
      </c>
      <c r="F229" s="320" t="s">
        <v>7263</v>
      </c>
      <c r="G229" s="320" t="s">
        <v>7266</v>
      </c>
      <c r="H229" s="177"/>
      <c r="I229" s="319">
        <v>8200</v>
      </c>
      <c r="J229" s="319"/>
      <c r="K229" s="319"/>
      <c r="L229" s="320" t="s">
        <v>382</v>
      </c>
      <c r="M229" s="319">
        <v>70</v>
      </c>
      <c r="N229" s="319">
        <v>100</v>
      </c>
      <c r="O229" s="319">
        <v>7000</v>
      </c>
      <c r="P229" s="319">
        <v>1</v>
      </c>
      <c r="Q229" s="319"/>
      <c r="R229" s="319"/>
      <c r="S229" s="320"/>
      <c r="T229" s="320"/>
      <c r="U229" s="320">
        <v>2013</v>
      </c>
      <c r="V229" s="177"/>
      <c r="W229" s="177"/>
      <c r="X229" s="177"/>
      <c r="Y229" s="177"/>
      <c r="Z229" s="177"/>
      <c r="AA229" s="177"/>
      <c r="AB229" s="319"/>
      <c r="AC229" s="320"/>
      <c r="AD229" s="320"/>
      <c r="AE229" s="177"/>
      <c r="AF229" s="177"/>
      <c r="AG229" s="177"/>
      <c r="AH229" s="177"/>
      <c r="AI229" s="177"/>
      <c r="AJ229" s="177"/>
      <c r="AK229" s="177"/>
      <c r="AL229" s="177"/>
      <c r="AM229" s="177"/>
      <c r="AN229" s="177"/>
      <c r="AO229" s="177"/>
      <c r="AP229" s="177"/>
      <c r="AQ229" s="177"/>
      <c r="AR229" s="177"/>
      <c r="AS229" s="177"/>
      <c r="AT229" s="177"/>
      <c r="AU229" s="177"/>
      <c r="AV229" s="177"/>
      <c r="AW229" s="177"/>
      <c r="AX229" s="641"/>
    </row>
    <row r="230" spans="1:50" s="246" customFormat="1" ht="23.45" customHeight="1">
      <c r="A230" s="247"/>
      <c r="B230" s="664"/>
      <c r="C230" s="151" t="s">
        <v>7263</v>
      </c>
      <c r="D230" s="320"/>
      <c r="E230" s="320" t="s">
        <v>15463</v>
      </c>
      <c r="F230" s="320" t="s">
        <v>7263</v>
      </c>
      <c r="G230" s="320" t="s">
        <v>7266</v>
      </c>
      <c r="H230" s="177"/>
      <c r="I230" s="319">
        <v>9360</v>
      </c>
      <c r="J230" s="319"/>
      <c r="K230" s="319"/>
      <c r="L230" s="320" t="s">
        <v>590</v>
      </c>
      <c r="M230" s="319">
        <v>80</v>
      </c>
      <c r="N230" s="319">
        <v>117</v>
      </c>
      <c r="O230" s="319">
        <v>9360</v>
      </c>
      <c r="P230" s="319">
        <v>1</v>
      </c>
      <c r="Q230" s="319"/>
      <c r="R230" s="319"/>
      <c r="S230" s="320"/>
      <c r="T230" s="320"/>
      <c r="U230" s="320">
        <v>2013</v>
      </c>
      <c r="V230" s="177"/>
      <c r="W230" s="177"/>
      <c r="X230" s="177"/>
      <c r="Y230" s="177"/>
      <c r="Z230" s="177"/>
      <c r="AA230" s="177"/>
      <c r="AB230" s="319"/>
      <c r="AC230" s="320"/>
      <c r="AD230" s="320"/>
      <c r="AE230" s="177"/>
      <c r="AF230" s="177"/>
      <c r="AG230" s="177"/>
      <c r="AH230" s="177"/>
      <c r="AI230" s="177"/>
      <c r="AJ230" s="177"/>
      <c r="AK230" s="177"/>
      <c r="AL230" s="177"/>
      <c r="AM230" s="177"/>
      <c r="AN230" s="177"/>
      <c r="AO230" s="177"/>
      <c r="AP230" s="177"/>
      <c r="AQ230" s="177"/>
      <c r="AR230" s="177"/>
      <c r="AS230" s="177"/>
      <c r="AT230" s="177"/>
      <c r="AU230" s="177"/>
      <c r="AV230" s="177"/>
      <c r="AW230" s="177"/>
      <c r="AX230" s="641"/>
    </row>
    <row r="231" spans="1:50" s="246" customFormat="1" ht="23.45" customHeight="1">
      <c r="A231" s="247"/>
      <c r="B231" s="639" t="s">
        <v>3572</v>
      </c>
      <c r="C231" s="320" t="s">
        <v>3573</v>
      </c>
      <c r="D231" s="177"/>
      <c r="E231" s="544">
        <f>COUNTA(E232:E427)</f>
        <v>196</v>
      </c>
      <c r="F231" s="177"/>
      <c r="G231" s="177"/>
      <c r="H231" s="177"/>
      <c r="I231" s="319">
        <f>SUM(I232:I427)</f>
        <v>6027382.7999999998</v>
      </c>
      <c r="J231" s="319">
        <f>SUM(J232:J427)</f>
        <v>109167.69000000002</v>
      </c>
      <c r="K231" s="319">
        <f>SUM(K232:K427)</f>
        <v>264940.30999999994</v>
      </c>
      <c r="L231" s="319"/>
      <c r="M231" s="319"/>
      <c r="N231" s="319"/>
      <c r="O231" s="319"/>
      <c r="P231" s="319">
        <f>SUM(P232:P427)</f>
        <v>230</v>
      </c>
      <c r="Q231" s="319"/>
      <c r="R231" s="319"/>
      <c r="S231" s="320"/>
      <c r="T231" s="320"/>
      <c r="U231" s="320"/>
      <c r="V231" s="177"/>
      <c r="W231" s="177"/>
      <c r="X231" s="177"/>
      <c r="Y231" s="177"/>
      <c r="Z231" s="177"/>
      <c r="AA231" s="177"/>
      <c r="AB231" s="319"/>
      <c r="AC231" s="320"/>
      <c r="AD231" s="320"/>
      <c r="AE231" s="177"/>
      <c r="AF231" s="177"/>
      <c r="AG231" s="177"/>
      <c r="AH231" s="177"/>
      <c r="AI231" s="177"/>
      <c r="AJ231" s="177"/>
      <c r="AK231" s="177"/>
      <c r="AL231" s="177"/>
      <c r="AM231" s="177"/>
      <c r="AN231" s="177"/>
      <c r="AO231" s="177"/>
      <c r="AP231" s="177"/>
      <c r="AQ231" s="177"/>
      <c r="AR231" s="177"/>
      <c r="AS231" s="177"/>
      <c r="AT231" s="177"/>
      <c r="AU231" s="177"/>
      <c r="AV231" s="177"/>
      <c r="AW231" s="177"/>
      <c r="AX231" s="641"/>
    </row>
    <row r="232" spans="1:50" s="246" customFormat="1" ht="23.45" customHeight="1">
      <c r="A232" s="247"/>
      <c r="B232" s="595"/>
      <c r="C232" s="320" t="s">
        <v>7607</v>
      </c>
      <c r="D232" s="320" t="s">
        <v>7608</v>
      </c>
      <c r="E232" s="320" t="s">
        <v>7609</v>
      </c>
      <c r="F232" s="320" t="s">
        <v>7610</v>
      </c>
      <c r="G232" s="320" t="s">
        <v>7611</v>
      </c>
      <c r="H232" s="177">
        <v>45</v>
      </c>
      <c r="I232" s="319">
        <v>411908</v>
      </c>
      <c r="J232" s="319">
        <v>43980</v>
      </c>
      <c r="K232" s="319">
        <v>89154</v>
      </c>
      <c r="L232" s="320" t="s">
        <v>7612</v>
      </c>
      <c r="M232" s="319">
        <v>77</v>
      </c>
      <c r="N232" s="319">
        <v>114</v>
      </c>
      <c r="O232" s="319">
        <v>8778</v>
      </c>
      <c r="P232" s="319">
        <v>1</v>
      </c>
      <c r="Q232" s="319">
        <v>43923</v>
      </c>
      <c r="R232" s="319">
        <v>44000</v>
      </c>
      <c r="S232" s="320" t="s">
        <v>7613</v>
      </c>
      <c r="T232" s="320" t="s">
        <v>7614</v>
      </c>
      <c r="U232" s="320">
        <v>2002</v>
      </c>
      <c r="V232" s="177">
        <v>78810</v>
      </c>
      <c r="W232" s="177">
        <v>118216</v>
      </c>
      <c r="X232" s="177"/>
      <c r="Y232" s="177"/>
      <c r="Z232" s="177">
        <v>28200</v>
      </c>
      <c r="AA232" s="177"/>
      <c r="AB232" s="319">
        <v>225226</v>
      </c>
      <c r="AC232" s="320"/>
      <c r="AD232" s="320"/>
      <c r="AE232" s="177">
        <v>2</v>
      </c>
      <c r="AF232" s="177">
        <v>4189</v>
      </c>
      <c r="AG232" s="177" t="s">
        <v>7615</v>
      </c>
      <c r="AH232" s="177" t="s">
        <v>7616</v>
      </c>
      <c r="AI232" s="177">
        <v>227</v>
      </c>
      <c r="AJ232" s="177"/>
      <c r="AK232" s="177"/>
      <c r="AL232" s="177"/>
      <c r="AM232" s="177"/>
      <c r="AN232" s="177"/>
      <c r="AO232" s="177"/>
      <c r="AP232" s="177"/>
      <c r="AQ232" s="177"/>
      <c r="AR232" s="177"/>
      <c r="AS232" s="177"/>
      <c r="AT232" s="177"/>
      <c r="AU232" s="177"/>
      <c r="AV232" s="177"/>
      <c r="AW232" s="177"/>
      <c r="AX232" s="641"/>
    </row>
    <row r="233" spans="1:50" s="246" customFormat="1" ht="23.45" customHeight="1">
      <c r="A233" s="247"/>
      <c r="B233" s="595"/>
      <c r="C233" s="320" t="s">
        <v>7617</v>
      </c>
      <c r="D233" s="320" t="s">
        <v>362</v>
      </c>
      <c r="E233" s="320" t="s">
        <v>7618</v>
      </c>
      <c r="F233" s="320" t="s">
        <v>7619</v>
      </c>
      <c r="G233" s="320" t="s">
        <v>7620</v>
      </c>
      <c r="H233" s="177">
        <v>46</v>
      </c>
      <c r="I233" s="319"/>
      <c r="J233" s="319"/>
      <c r="K233" s="319"/>
      <c r="L233" s="320" t="s">
        <v>7621</v>
      </c>
      <c r="M233" s="319">
        <v>74</v>
      </c>
      <c r="N233" s="319">
        <v>111</v>
      </c>
      <c r="O233" s="319">
        <v>8214</v>
      </c>
      <c r="P233" s="319">
        <v>1</v>
      </c>
      <c r="Q233" s="319">
        <v>1044</v>
      </c>
      <c r="R233" s="319">
        <v>1100</v>
      </c>
      <c r="S233" s="320" t="s">
        <v>7622</v>
      </c>
      <c r="T233" s="320" t="s">
        <v>7623</v>
      </c>
      <c r="U233" s="320">
        <v>2002</v>
      </c>
      <c r="V233" s="177"/>
      <c r="W233" s="177"/>
      <c r="X233" s="177"/>
      <c r="Y233" s="177"/>
      <c r="Z233" s="177"/>
      <c r="AA233" s="177"/>
      <c r="AB233" s="319">
        <v>2021</v>
      </c>
      <c r="AC233" s="320"/>
      <c r="AD233" s="320"/>
      <c r="AE233" s="177"/>
      <c r="AF233" s="177"/>
      <c r="AG233" s="177" t="s">
        <v>7624</v>
      </c>
      <c r="AH233" s="177" t="s">
        <v>7625</v>
      </c>
      <c r="AI233" s="177">
        <v>291</v>
      </c>
      <c r="AJ233" s="177"/>
      <c r="AK233" s="177"/>
      <c r="AL233" s="177"/>
      <c r="AM233" s="177"/>
      <c r="AN233" s="177"/>
      <c r="AO233" s="177"/>
      <c r="AP233" s="177"/>
      <c r="AQ233" s="177"/>
      <c r="AR233" s="177"/>
      <c r="AS233" s="177"/>
      <c r="AT233" s="177"/>
      <c r="AU233" s="177"/>
      <c r="AV233" s="177"/>
      <c r="AW233" s="177"/>
      <c r="AX233" s="641" t="s">
        <v>7626</v>
      </c>
    </row>
    <row r="234" spans="1:50" s="246" customFormat="1" ht="23.45" customHeight="1">
      <c r="A234" s="247"/>
      <c r="B234" s="595"/>
      <c r="C234" s="320" t="s">
        <v>7617</v>
      </c>
      <c r="D234" s="320" t="s">
        <v>363</v>
      </c>
      <c r="E234" s="320" t="s">
        <v>7627</v>
      </c>
      <c r="F234" s="320" t="s">
        <v>7628</v>
      </c>
      <c r="G234" s="320" t="s">
        <v>7620</v>
      </c>
      <c r="H234" s="177">
        <v>47</v>
      </c>
      <c r="I234" s="319"/>
      <c r="J234" s="319"/>
      <c r="K234" s="319"/>
      <c r="L234" s="320" t="s">
        <v>7621</v>
      </c>
      <c r="M234" s="319">
        <v>73.5</v>
      </c>
      <c r="N234" s="319">
        <v>111</v>
      </c>
      <c r="O234" s="319">
        <v>8158</v>
      </c>
      <c r="P234" s="319">
        <v>1</v>
      </c>
      <c r="Q234" s="319">
        <v>66</v>
      </c>
      <c r="R234" s="319">
        <v>100</v>
      </c>
      <c r="S234" s="320" t="s">
        <v>7629</v>
      </c>
      <c r="T234" s="320" t="s">
        <v>7630</v>
      </c>
      <c r="U234" s="320">
        <v>2002</v>
      </c>
      <c r="V234" s="177"/>
      <c r="W234" s="177"/>
      <c r="X234" s="177"/>
      <c r="Y234" s="177"/>
      <c r="Z234" s="177"/>
      <c r="AA234" s="177"/>
      <c r="AB234" s="319">
        <v>821</v>
      </c>
      <c r="AC234" s="320"/>
      <c r="AD234" s="320"/>
      <c r="AE234" s="177"/>
      <c r="AF234" s="177"/>
      <c r="AG234" s="177" t="s">
        <v>7631</v>
      </c>
      <c r="AH234" s="177" t="s">
        <v>7625</v>
      </c>
      <c r="AI234" s="177">
        <v>291</v>
      </c>
      <c r="AJ234" s="177"/>
      <c r="AK234" s="177"/>
      <c r="AL234" s="177"/>
      <c r="AM234" s="177"/>
      <c r="AN234" s="177"/>
      <c r="AO234" s="177"/>
      <c r="AP234" s="177"/>
      <c r="AQ234" s="177"/>
      <c r="AR234" s="177"/>
      <c r="AS234" s="177"/>
      <c r="AT234" s="177"/>
      <c r="AU234" s="177"/>
      <c r="AV234" s="177"/>
      <c r="AW234" s="177"/>
      <c r="AX234" s="641" t="s">
        <v>3574</v>
      </c>
    </row>
    <row r="235" spans="1:50" s="246" customFormat="1" ht="23.45" customHeight="1">
      <c r="A235" s="247"/>
      <c r="B235" s="595"/>
      <c r="C235" s="320" t="s">
        <v>7617</v>
      </c>
      <c r="D235" s="320" t="s">
        <v>7632</v>
      </c>
      <c r="E235" s="320" t="s">
        <v>7633</v>
      </c>
      <c r="F235" s="320" t="s">
        <v>7619</v>
      </c>
      <c r="G235" s="320" t="s">
        <v>7620</v>
      </c>
      <c r="H235" s="177">
        <v>45</v>
      </c>
      <c r="I235" s="319"/>
      <c r="J235" s="319"/>
      <c r="K235" s="319"/>
      <c r="L235" s="320" t="s">
        <v>64</v>
      </c>
      <c r="M235" s="319">
        <v>73.5</v>
      </c>
      <c r="N235" s="319">
        <v>111</v>
      </c>
      <c r="O235" s="319">
        <v>8400</v>
      </c>
      <c r="P235" s="319">
        <v>1</v>
      </c>
      <c r="Q235" s="319">
        <v>142</v>
      </c>
      <c r="R235" s="319">
        <v>200</v>
      </c>
      <c r="S235" s="320" t="s">
        <v>7622</v>
      </c>
      <c r="T235" s="320" t="s">
        <v>7634</v>
      </c>
      <c r="U235" s="320">
        <v>2003</v>
      </c>
      <c r="V235" s="177"/>
      <c r="W235" s="177"/>
      <c r="X235" s="177"/>
      <c r="Y235" s="177"/>
      <c r="Z235" s="177"/>
      <c r="AA235" s="177"/>
      <c r="AB235" s="319"/>
      <c r="AC235" s="320"/>
      <c r="AD235" s="320"/>
      <c r="AE235" s="177"/>
      <c r="AF235" s="177"/>
      <c r="AG235" s="177"/>
      <c r="AH235" s="177"/>
      <c r="AI235" s="177"/>
      <c r="AJ235" s="177"/>
      <c r="AK235" s="177"/>
      <c r="AL235" s="177"/>
      <c r="AM235" s="177"/>
      <c r="AN235" s="177"/>
      <c r="AO235" s="177"/>
      <c r="AP235" s="177"/>
      <c r="AQ235" s="177"/>
      <c r="AR235" s="177"/>
      <c r="AS235" s="177"/>
      <c r="AT235" s="177"/>
      <c r="AU235" s="177"/>
      <c r="AV235" s="177"/>
      <c r="AW235" s="177"/>
      <c r="AX235" s="641" t="s">
        <v>3574</v>
      </c>
    </row>
    <row r="236" spans="1:50" s="246" customFormat="1" ht="23.45" customHeight="1">
      <c r="A236" s="247"/>
      <c r="B236" s="595"/>
      <c r="C236" s="320" t="s">
        <v>7617</v>
      </c>
      <c r="D236" s="320" t="s">
        <v>7635</v>
      </c>
      <c r="E236" s="320" t="s">
        <v>503</v>
      </c>
      <c r="F236" s="320" t="s">
        <v>7628</v>
      </c>
      <c r="G236" s="320" t="s">
        <v>7620</v>
      </c>
      <c r="H236" s="177">
        <v>45</v>
      </c>
      <c r="I236" s="319"/>
      <c r="J236" s="319"/>
      <c r="K236" s="319"/>
      <c r="L236" s="320" t="s">
        <v>64</v>
      </c>
      <c r="M236" s="319">
        <v>73.5</v>
      </c>
      <c r="N236" s="319">
        <v>111</v>
      </c>
      <c r="O236" s="319">
        <v>8188</v>
      </c>
      <c r="P236" s="319">
        <v>1</v>
      </c>
      <c r="Q236" s="319">
        <v>194</v>
      </c>
      <c r="R236" s="319">
        <v>300</v>
      </c>
      <c r="S236" s="320" t="s">
        <v>7636</v>
      </c>
      <c r="T236" s="320" t="s">
        <v>7637</v>
      </c>
      <c r="U236" s="320">
        <v>2004</v>
      </c>
      <c r="V236" s="177"/>
      <c r="W236" s="177"/>
      <c r="X236" s="177"/>
      <c r="Y236" s="177"/>
      <c r="Z236" s="177"/>
      <c r="AA236" s="177"/>
      <c r="AB236" s="319">
        <v>842</v>
      </c>
      <c r="AC236" s="320"/>
      <c r="AD236" s="320"/>
      <c r="AE236" s="177"/>
      <c r="AF236" s="177"/>
      <c r="AG236" s="177" t="s">
        <v>7638</v>
      </c>
      <c r="AH236" s="177" t="s">
        <v>7639</v>
      </c>
      <c r="AI236" s="177">
        <v>101</v>
      </c>
      <c r="AJ236" s="177"/>
      <c r="AK236" s="177"/>
      <c r="AL236" s="177"/>
      <c r="AM236" s="177"/>
      <c r="AN236" s="177"/>
      <c r="AO236" s="177"/>
      <c r="AP236" s="177"/>
      <c r="AQ236" s="177"/>
      <c r="AR236" s="177"/>
      <c r="AS236" s="177"/>
      <c r="AT236" s="177"/>
      <c r="AU236" s="177"/>
      <c r="AV236" s="177"/>
      <c r="AW236" s="177"/>
      <c r="AX236" s="641" t="s">
        <v>7640</v>
      </c>
    </row>
    <row r="237" spans="1:50" s="246" customFormat="1" ht="23.45" customHeight="1">
      <c r="A237" s="247"/>
      <c r="B237" s="595"/>
      <c r="C237" s="320" t="s">
        <v>7607</v>
      </c>
      <c r="D237" s="320" t="s">
        <v>7641</v>
      </c>
      <c r="E237" s="320" t="s">
        <v>7642</v>
      </c>
      <c r="F237" s="320" t="s">
        <v>7607</v>
      </c>
      <c r="G237" s="566" t="s">
        <v>7643</v>
      </c>
      <c r="H237" s="177">
        <v>40</v>
      </c>
      <c r="I237" s="319">
        <v>9771</v>
      </c>
      <c r="J237" s="319">
        <v>9771</v>
      </c>
      <c r="K237" s="319">
        <v>9771</v>
      </c>
      <c r="L237" s="320" t="s">
        <v>6537</v>
      </c>
      <c r="M237" s="319">
        <v>68</v>
      </c>
      <c r="N237" s="319">
        <v>102</v>
      </c>
      <c r="O237" s="319">
        <v>6936</v>
      </c>
      <c r="P237" s="319">
        <v>1</v>
      </c>
      <c r="Q237" s="319">
        <v>508</v>
      </c>
      <c r="R237" s="319">
        <v>616</v>
      </c>
      <c r="S237" s="320" t="s">
        <v>7644</v>
      </c>
      <c r="T237" s="320" t="s">
        <v>7645</v>
      </c>
      <c r="U237" s="320">
        <v>2000</v>
      </c>
      <c r="V237" s="177">
        <v>916</v>
      </c>
      <c r="W237" s="177"/>
      <c r="X237" s="177"/>
      <c r="Y237" s="177"/>
      <c r="Z237" s="177"/>
      <c r="AA237" s="177"/>
      <c r="AB237" s="319">
        <v>916</v>
      </c>
      <c r="AC237" s="320"/>
      <c r="AD237" s="320"/>
      <c r="AE237" s="177" t="s">
        <v>7646</v>
      </c>
      <c r="AF237" s="177">
        <v>29714</v>
      </c>
      <c r="AG237" s="177">
        <v>4</v>
      </c>
      <c r="AH237" s="177" t="s">
        <v>7647</v>
      </c>
      <c r="AI237" s="177">
        <v>115</v>
      </c>
      <c r="AJ237" s="177"/>
      <c r="AK237" s="177"/>
      <c r="AL237" s="177"/>
      <c r="AM237" s="177"/>
      <c r="AN237" s="177"/>
      <c r="AO237" s="177"/>
      <c r="AP237" s="177"/>
      <c r="AQ237" s="177"/>
      <c r="AR237" s="177"/>
      <c r="AS237" s="177"/>
      <c r="AT237" s="177"/>
      <c r="AU237" s="177"/>
      <c r="AV237" s="177"/>
      <c r="AW237" s="177"/>
      <c r="AX237" s="641"/>
    </row>
    <row r="238" spans="1:50" s="246" customFormat="1" ht="23.45" customHeight="1">
      <c r="A238" s="247"/>
      <c r="B238" s="595"/>
      <c r="C238" s="320" t="s">
        <v>7607</v>
      </c>
      <c r="D238" s="320" t="s">
        <v>7648</v>
      </c>
      <c r="E238" s="320" t="s">
        <v>7649</v>
      </c>
      <c r="F238" s="320" t="s">
        <v>7607</v>
      </c>
      <c r="G238" s="320" t="s">
        <v>7650</v>
      </c>
      <c r="H238" s="177">
        <v>1</v>
      </c>
      <c r="I238" s="319">
        <v>7700</v>
      </c>
      <c r="J238" s="319"/>
      <c r="K238" s="319"/>
      <c r="L238" s="320" t="s">
        <v>6537</v>
      </c>
      <c r="M238" s="319">
        <v>65</v>
      </c>
      <c r="N238" s="319">
        <v>96</v>
      </c>
      <c r="O238" s="319">
        <v>6240</v>
      </c>
      <c r="P238" s="319">
        <v>1</v>
      </c>
      <c r="Q238" s="319">
        <v>448</v>
      </c>
      <c r="R238" s="319">
        <v>600</v>
      </c>
      <c r="S238" s="320" t="s">
        <v>7644</v>
      </c>
      <c r="T238" s="320" t="s">
        <v>7651</v>
      </c>
      <c r="U238" s="320">
        <v>2004</v>
      </c>
      <c r="V238" s="177">
        <v>460</v>
      </c>
      <c r="W238" s="177"/>
      <c r="X238" s="177"/>
      <c r="Y238" s="177"/>
      <c r="Z238" s="177"/>
      <c r="AA238" s="177"/>
      <c r="AB238" s="319">
        <v>730</v>
      </c>
      <c r="AC238" s="320"/>
      <c r="AD238" s="320"/>
      <c r="AE238" s="177"/>
      <c r="AF238" s="177"/>
      <c r="AG238" s="177"/>
      <c r="AH238" s="177"/>
      <c r="AI238" s="177"/>
      <c r="AJ238" s="177"/>
      <c r="AK238" s="177" t="s">
        <v>7652</v>
      </c>
      <c r="AL238" s="177">
        <v>3</v>
      </c>
      <c r="AM238" s="177">
        <v>2000</v>
      </c>
      <c r="AN238" s="177" t="s">
        <v>7653</v>
      </c>
      <c r="AO238" s="177" t="s">
        <v>7654</v>
      </c>
      <c r="AP238" s="177" t="s">
        <v>7655</v>
      </c>
      <c r="AQ238" s="177">
        <v>1</v>
      </c>
      <c r="AR238" s="177">
        <v>200</v>
      </c>
      <c r="AS238" s="177" t="s">
        <v>7656</v>
      </c>
      <c r="AT238" s="177" t="s">
        <v>7657</v>
      </c>
      <c r="AU238" s="177"/>
      <c r="AV238" s="177"/>
      <c r="AW238" s="177"/>
      <c r="AX238" s="641"/>
    </row>
    <row r="239" spans="1:50" s="246" customFormat="1" ht="23.45" customHeight="1">
      <c r="A239" s="247"/>
      <c r="B239" s="595"/>
      <c r="C239" s="320" t="s">
        <v>7658</v>
      </c>
      <c r="D239" s="320" t="s">
        <v>7659</v>
      </c>
      <c r="E239" s="320" t="s">
        <v>7660</v>
      </c>
      <c r="F239" s="320" t="s">
        <v>7658</v>
      </c>
      <c r="G239" s="320" t="s">
        <v>7661</v>
      </c>
      <c r="H239" s="177">
        <v>1</v>
      </c>
      <c r="I239" s="319">
        <v>9920</v>
      </c>
      <c r="J239" s="319"/>
      <c r="K239" s="319"/>
      <c r="L239" s="320" t="s">
        <v>7662</v>
      </c>
      <c r="M239" s="319">
        <v>70</v>
      </c>
      <c r="N239" s="319">
        <v>110</v>
      </c>
      <c r="O239" s="319">
        <v>7700</v>
      </c>
      <c r="P239" s="319">
        <v>1</v>
      </c>
      <c r="Q239" s="319">
        <v>558</v>
      </c>
      <c r="R239" s="319">
        <v>700</v>
      </c>
      <c r="S239" s="320" t="s">
        <v>7663</v>
      </c>
      <c r="T239" s="320" t="s">
        <v>7664</v>
      </c>
      <c r="U239" s="320">
        <v>2004</v>
      </c>
      <c r="V239" s="177">
        <v>123</v>
      </c>
      <c r="W239" s="177"/>
      <c r="X239" s="177"/>
      <c r="Y239" s="177"/>
      <c r="Z239" s="177"/>
      <c r="AA239" s="177"/>
      <c r="AB239" s="319"/>
      <c r="AC239" s="320"/>
      <c r="AD239" s="320"/>
      <c r="AE239" s="177"/>
      <c r="AF239" s="177"/>
      <c r="AG239" s="177">
        <v>4</v>
      </c>
      <c r="AH239" s="177" t="s">
        <v>7665</v>
      </c>
      <c r="AI239" s="177">
        <v>40</v>
      </c>
      <c r="AJ239" s="177"/>
      <c r="AK239" s="177"/>
      <c r="AL239" s="177"/>
      <c r="AM239" s="177"/>
      <c r="AN239" s="177"/>
      <c r="AO239" s="177"/>
      <c r="AP239" s="177"/>
      <c r="AQ239" s="177"/>
      <c r="AR239" s="177"/>
      <c r="AS239" s="177"/>
      <c r="AT239" s="177"/>
      <c r="AU239" s="177"/>
      <c r="AV239" s="177"/>
      <c r="AW239" s="177"/>
      <c r="AX239" s="641"/>
    </row>
    <row r="240" spans="1:50" s="246" customFormat="1" ht="23.65" customHeight="1">
      <c r="A240" s="247"/>
      <c r="B240" s="595"/>
      <c r="C240" s="320" t="s">
        <v>7658</v>
      </c>
      <c r="D240" s="320" t="s">
        <v>7666</v>
      </c>
      <c r="E240" s="320" t="s">
        <v>7667</v>
      </c>
      <c r="F240" s="320" t="s">
        <v>7668</v>
      </c>
      <c r="G240" s="320" t="s">
        <v>7669</v>
      </c>
      <c r="H240" s="177"/>
      <c r="I240" s="319">
        <v>13502</v>
      </c>
      <c r="J240" s="319"/>
      <c r="K240" s="319"/>
      <c r="L240" s="320" t="s">
        <v>7670</v>
      </c>
      <c r="M240" s="319">
        <v>70</v>
      </c>
      <c r="N240" s="319">
        <v>106</v>
      </c>
      <c r="O240" s="319">
        <v>7420</v>
      </c>
      <c r="P240" s="319">
        <v>1</v>
      </c>
      <c r="Q240" s="319">
        <v>16</v>
      </c>
      <c r="R240" s="319">
        <v>100</v>
      </c>
      <c r="S240" s="320" t="s">
        <v>7671</v>
      </c>
      <c r="T240" s="320" t="s">
        <v>7672</v>
      </c>
      <c r="U240" s="320">
        <v>2005</v>
      </c>
      <c r="V240" s="177"/>
      <c r="W240" s="177"/>
      <c r="X240" s="177"/>
      <c r="Y240" s="177"/>
      <c r="Z240" s="177"/>
      <c r="AA240" s="177"/>
      <c r="AB240" s="319">
        <v>800</v>
      </c>
      <c r="AC240" s="320"/>
      <c r="AD240" s="320"/>
      <c r="AE240" s="177"/>
      <c r="AF240" s="177"/>
      <c r="AG240" s="177"/>
      <c r="AH240" s="177"/>
      <c r="AI240" s="177"/>
      <c r="AJ240" s="177"/>
      <c r="AK240" s="177"/>
      <c r="AL240" s="177"/>
      <c r="AM240" s="177"/>
      <c r="AN240" s="177"/>
      <c r="AO240" s="177"/>
      <c r="AP240" s="177"/>
      <c r="AQ240" s="177"/>
      <c r="AR240" s="177"/>
      <c r="AS240" s="177"/>
      <c r="AT240" s="177"/>
      <c r="AU240" s="177"/>
      <c r="AV240" s="177"/>
      <c r="AW240" s="177"/>
      <c r="AX240" s="641"/>
    </row>
    <row r="241" spans="1:50" s="246" customFormat="1" ht="23.65" customHeight="1">
      <c r="A241" s="247"/>
      <c r="B241" s="595"/>
      <c r="C241" s="320" t="s">
        <v>7668</v>
      </c>
      <c r="D241" s="320" t="s">
        <v>7673</v>
      </c>
      <c r="E241" s="320" t="s">
        <v>7674</v>
      </c>
      <c r="F241" s="320" t="s">
        <v>7668</v>
      </c>
      <c r="G241" s="320" t="s">
        <v>7675</v>
      </c>
      <c r="H241" s="177"/>
      <c r="I241" s="319">
        <v>7700</v>
      </c>
      <c r="J241" s="319"/>
      <c r="K241" s="319"/>
      <c r="L241" s="320" t="s">
        <v>7670</v>
      </c>
      <c r="M241" s="319">
        <v>68</v>
      </c>
      <c r="N241" s="319">
        <v>105</v>
      </c>
      <c r="O241" s="319">
        <v>7140</v>
      </c>
      <c r="P241" s="319">
        <v>1</v>
      </c>
      <c r="Q241" s="319">
        <v>767</v>
      </c>
      <c r="R241" s="319">
        <v>1000</v>
      </c>
      <c r="S241" s="320" t="s">
        <v>7676</v>
      </c>
      <c r="T241" s="320" t="s">
        <v>7672</v>
      </c>
      <c r="U241" s="320">
        <v>2006</v>
      </c>
      <c r="V241" s="177"/>
      <c r="W241" s="177"/>
      <c r="X241" s="177"/>
      <c r="Y241" s="177"/>
      <c r="Z241" s="177"/>
      <c r="AA241" s="177"/>
      <c r="AB241" s="319">
        <v>900</v>
      </c>
      <c r="AC241" s="320"/>
      <c r="AD241" s="320"/>
      <c r="AE241" s="177"/>
      <c r="AF241" s="177"/>
      <c r="AG241" s="177"/>
      <c r="AH241" s="177"/>
      <c r="AI241" s="177"/>
      <c r="AJ241" s="177"/>
      <c r="AK241" s="177"/>
      <c r="AL241" s="177"/>
      <c r="AM241" s="177"/>
      <c r="AN241" s="177"/>
      <c r="AO241" s="177"/>
      <c r="AP241" s="177"/>
      <c r="AQ241" s="177"/>
      <c r="AR241" s="177"/>
      <c r="AS241" s="177"/>
      <c r="AT241" s="177"/>
      <c r="AU241" s="177"/>
      <c r="AV241" s="177"/>
      <c r="AW241" s="177"/>
      <c r="AX241" s="641"/>
    </row>
    <row r="242" spans="1:50" s="246" customFormat="1" ht="23.65" customHeight="1">
      <c r="A242" s="247"/>
      <c r="B242" s="595"/>
      <c r="C242" s="320" t="s">
        <v>7668</v>
      </c>
      <c r="D242" s="320" t="s">
        <v>7677</v>
      </c>
      <c r="E242" s="320" t="s">
        <v>7678</v>
      </c>
      <c r="F242" s="320" t="s">
        <v>7679</v>
      </c>
      <c r="G242" s="320" t="s">
        <v>7680</v>
      </c>
      <c r="H242" s="177"/>
      <c r="I242" s="319">
        <v>8400</v>
      </c>
      <c r="J242" s="319"/>
      <c r="K242" s="319"/>
      <c r="L242" s="320" t="s">
        <v>7681</v>
      </c>
      <c r="M242" s="319">
        <v>75</v>
      </c>
      <c r="N242" s="319">
        <v>112</v>
      </c>
      <c r="O242" s="319">
        <v>8214</v>
      </c>
      <c r="P242" s="319">
        <v>1</v>
      </c>
      <c r="Q242" s="319"/>
      <c r="R242" s="319"/>
      <c r="S242" s="320"/>
      <c r="T242" s="320" t="s">
        <v>7682</v>
      </c>
      <c r="U242" s="320">
        <v>2005</v>
      </c>
      <c r="V242" s="177"/>
      <c r="W242" s="177"/>
      <c r="X242" s="177"/>
      <c r="Y242" s="177"/>
      <c r="Z242" s="177"/>
      <c r="AA242" s="177"/>
      <c r="AB242" s="319">
        <v>3758</v>
      </c>
      <c r="AC242" s="320"/>
      <c r="AD242" s="320"/>
      <c r="AE242" s="177"/>
      <c r="AF242" s="177"/>
      <c r="AG242" s="177"/>
      <c r="AH242" s="177"/>
      <c r="AI242" s="177"/>
      <c r="AJ242" s="177"/>
      <c r="AK242" s="177"/>
      <c r="AL242" s="177"/>
      <c r="AM242" s="177"/>
      <c r="AN242" s="177"/>
      <c r="AO242" s="177"/>
      <c r="AP242" s="177"/>
      <c r="AQ242" s="177"/>
      <c r="AR242" s="177"/>
      <c r="AS242" s="177"/>
      <c r="AT242" s="177"/>
      <c r="AU242" s="177"/>
      <c r="AV242" s="177"/>
      <c r="AW242" s="177"/>
      <c r="AX242" s="641"/>
    </row>
    <row r="243" spans="1:50" s="246" customFormat="1" ht="23.65" customHeight="1">
      <c r="A243" s="247"/>
      <c r="B243" s="595"/>
      <c r="C243" s="320" t="s">
        <v>7679</v>
      </c>
      <c r="D243" s="320" t="s">
        <v>7683</v>
      </c>
      <c r="E243" s="320" t="s">
        <v>7684</v>
      </c>
      <c r="F243" s="320" t="s">
        <v>7679</v>
      </c>
      <c r="G243" s="320" t="s">
        <v>7685</v>
      </c>
      <c r="H243" s="177"/>
      <c r="I243" s="319">
        <v>6220</v>
      </c>
      <c r="J243" s="319"/>
      <c r="K243" s="319"/>
      <c r="L243" s="320" t="s">
        <v>7681</v>
      </c>
      <c r="M243" s="319">
        <v>55</v>
      </c>
      <c r="N243" s="319">
        <v>90</v>
      </c>
      <c r="O243" s="319">
        <f>M243*N243</f>
        <v>4950</v>
      </c>
      <c r="P243" s="319">
        <v>1</v>
      </c>
      <c r="Q243" s="319">
        <v>270</v>
      </c>
      <c r="R243" s="319">
        <v>300</v>
      </c>
      <c r="S243" s="320" t="s">
        <v>7686</v>
      </c>
      <c r="T243" s="320" t="s">
        <v>7682</v>
      </c>
      <c r="U243" s="320">
        <v>2010</v>
      </c>
      <c r="V243" s="177"/>
      <c r="W243" s="177"/>
      <c r="X243" s="177"/>
      <c r="Y243" s="177"/>
      <c r="Z243" s="177"/>
      <c r="AA243" s="177"/>
      <c r="AB243" s="319">
        <v>1100</v>
      </c>
      <c r="AC243" s="320"/>
      <c r="AD243" s="320"/>
      <c r="AE243" s="177"/>
      <c r="AF243" s="177"/>
      <c r="AG243" s="177"/>
      <c r="AH243" s="177"/>
      <c r="AI243" s="177"/>
      <c r="AJ243" s="177"/>
      <c r="AK243" s="177"/>
      <c r="AL243" s="177"/>
      <c r="AM243" s="177"/>
      <c r="AN243" s="177"/>
      <c r="AO243" s="177"/>
      <c r="AP243" s="177"/>
      <c r="AQ243" s="177"/>
      <c r="AR243" s="177"/>
      <c r="AS243" s="177"/>
      <c r="AT243" s="177"/>
      <c r="AU243" s="177"/>
      <c r="AV243" s="177"/>
      <c r="AW243" s="177"/>
      <c r="AX243" s="641"/>
    </row>
    <row r="244" spans="1:50" s="246" customFormat="1" ht="23.65" customHeight="1">
      <c r="A244" s="247"/>
      <c r="B244" s="595"/>
      <c r="C244" s="320" t="s">
        <v>7687</v>
      </c>
      <c r="D244" s="320" t="s">
        <v>7688</v>
      </c>
      <c r="E244" s="320" t="s">
        <v>7689</v>
      </c>
      <c r="F244" s="320" t="s">
        <v>7690</v>
      </c>
      <c r="G244" s="320" t="s">
        <v>7691</v>
      </c>
      <c r="H244" s="177">
        <v>45</v>
      </c>
      <c r="I244" s="319">
        <v>13203</v>
      </c>
      <c r="J244" s="319"/>
      <c r="K244" s="319"/>
      <c r="L244" s="320" t="s">
        <v>7662</v>
      </c>
      <c r="M244" s="319">
        <v>73</v>
      </c>
      <c r="N244" s="319">
        <v>111</v>
      </c>
      <c r="O244" s="319">
        <v>8103</v>
      </c>
      <c r="P244" s="319">
        <v>1</v>
      </c>
      <c r="Q244" s="319">
        <v>446</v>
      </c>
      <c r="R244" s="319">
        <v>500</v>
      </c>
      <c r="S244" s="320" t="s">
        <v>7692</v>
      </c>
      <c r="T244" s="320"/>
      <c r="U244" s="320">
        <v>2008</v>
      </c>
      <c r="V244" s="177">
        <v>78810</v>
      </c>
      <c r="W244" s="177">
        <v>118216</v>
      </c>
      <c r="X244" s="177"/>
      <c r="Y244" s="177"/>
      <c r="Z244" s="177">
        <v>28200</v>
      </c>
      <c r="AA244" s="177"/>
      <c r="AB244" s="319">
        <v>2269</v>
      </c>
      <c r="AC244" s="320"/>
      <c r="AD244" s="320"/>
      <c r="AE244" s="177">
        <v>2</v>
      </c>
      <c r="AF244" s="177">
        <v>4189</v>
      </c>
      <c r="AG244" s="177" t="s">
        <v>7693</v>
      </c>
      <c r="AH244" s="177" t="s">
        <v>7694</v>
      </c>
      <c r="AI244" s="177">
        <v>227</v>
      </c>
      <c r="AJ244" s="177"/>
      <c r="AK244" s="177"/>
      <c r="AL244" s="177"/>
      <c r="AM244" s="177"/>
      <c r="AN244" s="177"/>
      <c r="AO244" s="177"/>
      <c r="AP244" s="177"/>
      <c r="AQ244" s="177"/>
      <c r="AR244" s="177"/>
      <c r="AS244" s="177"/>
      <c r="AT244" s="177"/>
      <c r="AU244" s="177"/>
      <c r="AV244" s="177"/>
      <c r="AW244" s="177"/>
      <c r="AX244" s="638" t="s">
        <v>7695</v>
      </c>
    </row>
    <row r="245" spans="1:50" s="246" customFormat="1" ht="23.65" customHeight="1">
      <c r="A245" s="247"/>
      <c r="B245" s="595"/>
      <c r="C245" s="320" t="s">
        <v>7696</v>
      </c>
      <c r="D245" s="320" t="s">
        <v>7697</v>
      </c>
      <c r="E245" s="320" t="s">
        <v>7698</v>
      </c>
      <c r="F245" s="320" t="s">
        <v>7690</v>
      </c>
      <c r="G245" s="320" t="s">
        <v>7691</v>
      </c>
      <c r="H245" s="177">
        <v>46</v>
      </c>
      <c r="I245" s="319">
        <v>7412</v>
      </c>
      <c r="J245" s="319"/>
      <c r="K245" s="319"/>
      <c r="L245" s="320" t="s">
        <v>7662</v>
      </c>
      <c r="M245" s="319">
        <v>64</v>
      </c>
      <c r="N245" s="319">
        <v>105</v>
      </c>
      <c r="O245" s="319">
        <v>6720</v>
      </c>
      <c r="P245" s="319">
        <v>1</v>
      </c>
      <c r="Q245" s="319">
        <v>200</v>
      </c>
      <c r="R245" s="319">
        <v>500</v>
      </c>
      <c r="S245" s="320" t="s">
        <v>7699</v>
      </c>
      <c r="T245" s="320"/>
      <c r="U245" s="320">
        <v>2008</v>
      </c>
      <c r="V245" s="177"/>
      <c r="W245" s="177"/>
      <c r="X245" s="177"/>
      <c r="Y245" s="177"/>
      <c r="Z245" s="177"/>
      <c r="AA245" s="177"/>
      <c r="AB245" s="319">
        <v>2094</v>
      </c>
      <c r="AC245" s="320"/>
      <c r="AD245" s="320"/>
      <c r="AE245" s="177"/>
      <c r="AF245" s="177"/>
      <c r="AG245" s="177" t="s">
        <v>7700</v>
      </c>
      <c r="AH245" s="177" t="s">
        <v>7701</v>
      </c>
      <c r="AI245" s="177">
        <v>291</v>
      </c>
      <c r="AJ245" s="177"/>
      <c r="AK245" s="177"/>
      <c r="AL245" s="177"/>
      <c r="AM245" s="177"/>
      <c r="AN245" s="177"/>
      <c r="AO245" s="177"/>
      <c r="AP245" s="177"/>
      <c r="AQ245" s="177"/>
      <c r="AR245" s="177"/>
      <c r="AS245" s="177"/>
      <c r="AT245" s="177"/>
      <c r="AU245" s="177"/>
      <c r="AV245" s="177"/>
      <c r="AW245" s="177"/>
      <c r="AX245" s="641"/>
    </row>
    <row r="246" spans="1:50" s="246" customFormat="1" ht="23.65" customHeight="1">
      <c r="A246" s="247"/>
      <c r="B246" s="595"/>
      <c r="C246" s="320" t="s">
        <v>7696</v>
      </c>
      <c r="D246" s="320" t="s">
        <v>7702</v>
      </c>
      <c r="E246" s="320" t="s">
        <v>7703</v>
      </c>
      <c r="F246" s="320" t="s">
        <v>7696</v>
      </c>
      <c r="G246" s="320" t="s">
        <v>7691</v>
      </c>
      <c r="H246" s="177"/>
      <c r="I246" s="319">
        <v>17940</v>
      </c>
      <c r="J246" s="319"/>
      <c r="K246" s="319"/>
      <c r="L246" s="320" t="s">
        <v>7662</v>
      </c>
      <c r="M246" s="319">
        <v>68</v>
      </c>
      <c r="N246" s="319">
        <v>105</v>
      </c>
      <c r="O246" s="319">
        <v>14280</v>
      </c>
      <c r="P246" s="319">
        <v>2</v>
      </c>
      <c r="Q246" s="319">
        <v>147</v>
      </c>
      <c r="R246" s="319">
        <v>500</v>
      </c>
      <c r="S246" s="320" t="s">
        <v>7663</v>
      </c>
      <c r="T246" s="320"/>
      <c r="U246" s="320">
        <v>2011</v>
      </c>
      <c r="V246" s="177"/>
      <c r="W246" s="177"/>
      <c r="X246" s="177"/>
      <c r="Y246" s="177"/>
      <c r="Z246" s="177"/>
      <c r="AA246" s="177"/>
      <c r="AB246" s="319">
        <v>3777</v>
      </c>
      <c r="AC246" s="320"/>
      <c r="AD246" s="320"/>
      <c r="AE246" s="177"/>
      <c r="AF246" s="177"/>
      <c r="AG246" s="177"/>
      <c r="AH246" s="177"/>
      <c r="AI246" s="177"/>
      <c r="AJ246" s="177"/>
      <c r="AK246" s="177"/>
      <c r="AL246" s="177"/>
      <c r="AM246" s="177"/>
      <c r="AN246" s="177"/>
      <c r="AO246" s="177"/>
      <c r="AP246" s="177"/>
      <c r="AQ246" s="177"/>
      <c r="AR246" s="177"/>
      <c r="AS246" s="177"/>
      <c r="AT246" s="177"/>
      <c r="AU246" s="177"/>
      <c r="AV246" s="177"/>
      <c r="AW246" s="177"/>
      <c r="AX246" s="641"/>
    </row>
    <row r="247" spans="1:50" s="246" customFormat="1" ht="23.65" customHeight="1">
      <c r="A247" s="247"/>
      <c r="B247" s="595"/>
      <c r="C247" s="320" t="s">
        <v>7704</v>
      </c>
      <c r="D247" s="320" t="s">
        <v>7705</v>
      </c>
      <c r="E247" s="320" t="s">
        <v>7706</v>
      </c>
      <c r="F247" s="320" t="s">
        <v>7704</v>
      </c>
      <c r="G247" s="320" t="s">
        <v>7707</v>
      </c>
      <c r="H247" s="177"/>
      <c r="I247" s="319">
        <v>6732</v>
      </c>
      <c r="J247" s="319"/>
      <c r="K247" s="319"/>
      <c r="L247" s="320" t="s">
        <v>7662</v>
      </c>
      <c r="M247" s="319">
        <v>67</v>
      </c>
      <c r="N247" s="319">
        <v>100</v>
      </c>
      <c r="O247" s="319">
        <v>6732</v>
      </c>
      <c r="P247" s="319">
        <v>1</v>
      </c>
      <c r="Q247" s="319"/>
      <c r="R247" s="319"/>
      <c r="S247" s="146" t="s">
        <v>7664</v>
      </c>
      <c r="T247" s="146" t="s">
        <v>7664</v>
      </c>
      <c r="U247" s="320">
        <v>1994</v>
      </c>
      <c r="V247" s="177"/>
      <c r="W247" s="177"/>
      <c r="X247" s="177"/>
      <c r="Y247" s="177"/>
      <c r="Z247" s="177"/>
      <c r="AA247" s="177"/>
      <c r="AB247" s="100"/>
      <c r="AC247" s="320"/>
      <c r="AD247" s="320"/>
      <c r="AE247" s="177"/>
      <c r="AF247" s="177"/>
      <c r="AG247" s="177"/>
      <c r="AH247" s="177"/>
      <c r="AI247" s="177"/>
      <c r="AJ247" s="99"/>
      <c r="AK247" s="99"/>
      <c r="AL247" s="177"/>
      <c r="AM247" s="177"/>
      <c r="AN247" s="177"/>
      <c r="AO247" s="177"/>
      <c r="AP247" s="177"/>
      <c r="AQ247" s="177"/>
      <c r="AR247" s="177"/>
      <c r="AS247" s="177"/>
      <c r="AT247" s="177"/>
      <c r="AU247" s="177"/>
      <c r="AV247" s="177"/>
      <c r="AW247" s="177"/>
      <c r="AX247" s="638" t="s">
        <v>7708</v>
      </c>
    </row>
    <row r="248" spans="1:50" s="246" customFormat="1" ht="23.65" customHeight="1">
      <c r="A248" s="247"/>
      <c r="B248" s="595"/>
      <c r="C248" s="320" t="s">
        <v>7709</v>
      </c>
      <c r="D248" s="320" t="s">
        <v>7710</v>
      </c>
      <c r="E248" s="320" t="s">
        <v>7711</v>
      </c>
      <c r="F248" s="320" t="s">
        <v>7709</v>
      </c>
      <c r="G248" s="320" t="s">
        <v>7712</v>
      </c>
      <c r="H248" s="177"/>
      <c r="I248" s="319">
        <v>7739</v>
      </c>
      <c r="J248" s="319"/>
      <c r="K248" s="319"/>
      <c r="L248" s="320" t="s">
        <v>7670</v>
      </c>
      <c r="M248" s="319">
        <v>70</v>
      </c>
      <c r="N248" s="319">
        <v>110</v>
      </c>
      <c r="O248" s="319">
        <v>7739</v>
      </c>
      <c r="P248" s="319">
        <v>1</v>
      </c>
      <c r="Q248" s="319"/>
      <c r="R248" s="319"/>
      <c r="S248" s="146" t="s">
        <v>7672</v>
      </c>
      <c r="T248" s="146" t="s">
        <v>7672</v>
      </c>
      <c r="U248" s="320">
        <v>1996</v>
      </c>
      <c r="V248" s="177"/>
      <c r="W248" s="177"/>
      <c r="X248" s="177"/>
      <c r="Y248" s="177"/>
      <c r="Z248" s="177"/>
      <c r="AA248" s="177"/>
      <c r="AB248" s="319"/>
      <c r="AC248" s="320"/>
      <c r="AD248" s="320"/>
      <c r="AE248" s="177"/>
      <c r="AF248" s="177"/>
      <c r="AG248" s="177"/>
      <c r="AH248" s="177"/>
      <c r="AI248" s="177"/>
      <c r="AJ248" s="177"/>
      <c r="AK248" s="177"/>
      <c r="AL248" s="177"/>
      <c r="AM248" s="177"/>
      <c r="AN248" s="177"/>
      <c r="AO248" s="177"/>
      <c r="AP248" s="177"/>
      <c r="AQ248" s="177"/>
      <c r="AR248" s="177"/>
      <c r="AS248" s="177"/>
      <c r="AT248" s="177"/>
      <c r="AU248" s="177"/>
      <c r="AV248" s="177"/>
      <c r="AW248" s="177"/>
      <c r="AX248" s="674" t="s">
        <v>7713</v>
      </c>
    </row>
    <row r="249" spans="1:50" s="246" customFormat="1" ht="23.65" customHeight="1">
      <c r="A249" s="247"/>
      <c r="B249" s="595"/>
      <c r="C249" s="320" t="s">
        <v>7709</v>
      </c>
      <c r="D249" s="320" t="s">
        <v>7714</v>
      </c>
      <c r="E249" s="320" t="s">
        <v>7715</v>
      </c>
      <c r="F249" s="320" t="s">
        <v>7716</v>
      </c>
      <c r="G249" s="320" t="s">
        <v>7717</v>
      </c>
      <c r="H249" s="177"/>
      <c r="I249" s="319">
        <v>12786</v>
      </c>
      <c r="J249" s="319"/>
      <c r="K249" s="319"/>
      <c r="L249" s="320" t="s">
        <v>7718</v>
      </c>
      <c r="M249" s="319">
        <v>100</v>
      </c>
      <c r="N249" s="319">
        <v>120</v>
      </c>
      <c r="O249" s="319">
        <v>12000</v>
      </c>
      <c r="P249" s="319">
        <v>1</v>
      </c>
      <c r="Q249" s="319"/>
      <c r="R249" s="319"/>
      <c r="S249" s="146" t="s">
        <v>7719</v>
      </c>
      <c r="T249" s="146" t="s">
        <v>7719</v>
      </c>
      <c r="U249" s="320">
        <v>2001</v>
      </c>
      <c r="V249" s="177"/>
      <c r="W249" s="177"/>
      <c r="X249" s="177"/>
      <c r="Y249" s="177"/>
      <c r="Z249" s="177"/>
      <c r="AA249" s="177"/>
      <c r="AB249" s="100"/>
      <c r="AC249" s="320"/>
      <c r="AD249" s="320"/>
      <c r="AE249" s="177"/>
      <c r="AF249" s="177"/>
      <c r="AG249" s="177"/>
      <c r="AH249" s="177"/>
      <c r="AI249" s="177"/>
      <c r="AJ249" s="99"/>
      <c r="AK249" s="99"/>
      <c r="AL249" s="177"/>
      <c r="AM249" s="177"/>
      <c r="AN249" s="177"/>
      <c r="AO249" s="177"/>
      <c r="AP249" s="177"/>
      <c r="AQ249" s="177"/>
      <c r="AR249" s="177"/>
      <c r="AS249" s="177"/>
      <c r="AT249" s="177"/>
      <c r="AU249" s="177"/>
      <c r="AV249" s="177"/>
      <c r="AW249" s="177"/>
      <c r="AX249" s="638"/>
    </row>
    <row r="250" spans="1:50" s="246" customFormat="1" ht="35.25" customHeight="1">
      <c r="A250" s="247"/>
      <c r="B250" s="595"/>
      <c r="C250" s="566" t="s">
        <v>7716</v>
      </c>
      <c r="D250" s="566" t="s">
        <v>7720</v>
      </c>
      <c r="E250" s="566" t="s">
        <v>7721</v>
      </c>
      <c r="F250" s="566" t="s">
        <v>7722</v>
      </c>
      <c r="G250" s="566" t="s">
        <v>7723</v>
      </c>
      <c r="H250" s="594"/>
      <c r="I250" s="567">
        <v>7480</v>
      </c>
      <c r="J250" s="567"/>
      <c r="K250" s="567"/>
      <c r="L250" s="566" t="s">
        <v>7724</v>
      </c>
      <c r="M250" s="567">
        <v>68</v>
      </c>
      <c r="N250" s="567">
        <v>110</v>
      </c>
      <c r="O250" s="567">
        <v>7480</v>
      </c>
      <c r="P250" s="567">
        <v>1</v>
      </c>
      <c r="Q250" s="567"/>
      <c r="R250" s="567"/>
      <c r="S250" s="676" t="s">
        <v>7725</v>
      </c>
      <c r="T250" s="676" t="s">
        <v>7725</v>
      </c>
      <c r="U250" s="566">
        <v>2002</v>
      </c>
      <c r="V250" s="594"/>
      <c r="W250" s="594"/>
      <c r="X250" s="594"/>
      <c r="Y250" s="594"/>
      <c r="Z250" s="594"/>
      <c r="AA250" s="594"/>
      <c r="AB250" s="567"/>
      <c r="AC250" s="566"/>
      <c r="AD250" s="566"/>
      <c r="AE250" s="594"/>
      <c r="AF250" s="594"/>
      <c r="AG250" s="594"/>
      <c r="AH250" s="594"/>
      <c r="AI250" s="594"/>
      <c r="AJ250" s="594"/>
      <c r="AK250" s="594"/>
      <c r="AL250" s="594"/>
      <c r="AM250" s="594"/>
      <c r="AN250" s="594"/>
      <c r="AO250" s="594"/>
      <c r="AP250" s="594"/>
      <c r="AQ250" s="594"/>
      <c r="AR250" s="594"/>
      <c r="AS250" s="594"/>
      <c r="AT250" s="594"/>
      <c r="AU250" s="594"/>
      <c r="AV250" s="594"/>
      <c r="AW250" s="594"/>
      <c r="AX250" s="677"/>
    </row>
    <row r="251" spans="1:50" s="246" customFormat="1" ht="23.65" customHeight="1">
      <c r="A251" s="247"/>
      <c r="B251" s="595"/>
      <c r="C251" s="320" t="s">
        <v>7722</v>
      </c>
      <c r="D251" s="320" t="s">
        <v>7726</v>
      </c>
      <c r="E251" s="320" t="s">
        <v>7727</v>
      </c>
      <c r="F251" s="320" t="s">
        <v>7728</v>
      </c>
      <c r="G251" s="320" t="s">
        <v>7729</v>
      </c>
      <c r="H251" s="177"/>
      <c r="I251" s="319">
        <v>7530</v>
      </c>
      <c r="J251" s="319"/>
      <c r="K251" s="319"/>
      <c r="L251" s="320" t="s">
        <v>7730</v>
      </c>
      <c r="M251" s="319">
        <v>70</v>
      </c>
      <c r="N251" s="319">
        <v>108</v>
      </c>
      <c r="O251" s="319">
        <v>7530</v>
      </c>
      <c r="P251" s="319">
        <v>1</v>
      </c>
      <c r="Q251" s="319"/>
      <c r="R251" s="319"/>
      <c r="S251" s="146" t="s">
        <v>7731</v>
      </c>
      <c r="T251" s="146" t="s">
        <v>7731</v>
      </c>
      <c r="U251" s="320">
        <v>2002</v>
      </c>
      <c r="V251" s="177"/>
      <c r="W251" s="177"/>
      <c r="X251" s="177"/>
      <c r="Y251" s="177"/>
      <c r="Z251" s="177"/>
      <c r="AA251" s="177"/>
      <c r="AB251" s="319"/>
      <c r="AC251" s="320"/>
      <c r="AD251" s="320"/>
      <c r="AE251" s="177"/>
      <c r="AF251" s="177"/>
      <c r="AG251" s="177"/>
      <c r="AH251" s="177"/>
      <c r="AI251" s="177"/>
      <c r="AJ251" s="177"/>
      <c r="AK251" s="177"/>
      <c r="AL251" s="177"/>
      <c r="AM251" s="177"/>
      <c r="AN251" s="177"/>
      <c r="AO251" s="177"/>
      <c r="AP251" s="177"/>
      <c r="AQ251" s="177"/>
      <c r="AR251" s="177"/>
      <c r="AS251" s="177"/>
      <c r="AT251" s="177"/>
      <c r="AU251" s="177"/>
      <c r="AV251" s="177"/>
      <c r="AW251" s="177"/>
      <c r="AX251" s="645"/>
    </row>
    <row r="252" spans="1:50" s="246" customFormat="1" ht="23.65" customHeight="1">
      <c r="A252" s="247"/>
      <c r="B252" s="595"/>
      <c r="C252" s="320" t="s">
        <v>7732</v>
      </c>
      <c r="D252" s="320" t="s">
        <v>7733</v>
      </c>
      <c r="E252" s="320" t="s">
        <v>7734</v>
      </c>
      <c r="F252" s="320" t="s">
        <v>7732</v>
      </c>
      <c r="G252" s="320" t="s">
        <v>7729</v>
      </c>
      <c r="H252" s="177"/>
      <c r="I252" s="319">
        <v>47375</v>
      </c>
      <c r="J252" s="319">
        <v>653</v>
      </c>
      <c r="K252" s="319">
        <v>894</v>
      </c>
      <c r="L252" s="320" t="s">
        <v>7730</v>
      </c>
      <c r="M252" s="319">
        <v>64</v>
      </c>
      <c r="N252" s="319">
        <v>100</v>
      </c>
      <c r="O252" s="319">
        <v>7072</v>
      </c>
      <c r="P252" s="319">
        <v>1</v>
      </c>
      <c r="Q252" s="319"/>
      <c r="R252" s="319"/>
      <c r="S252" s="146"/>
      <c r="T252" s="146"/>
      <c r="U252" s="320">
        <v>2010</v>
      </c>
      <c r="V252" s="177"/>
      <c r="W252" s="177"/>
      <c r="X252" s="177"/>
      <c r="Y252" s="177"/>
      <c r="Z252" s="177"/>
      <c r="AA252" s="177"/>
      <c r="AB252" s="319">
        <v>16000</v>
      </c>
      <c r="AC252" s="320"/>
      <c r="AD252" s="320"/>
      <c r="AE252" s="177"/>
      <c r="AF252" s="177"/>
      <c r="AG252" s="177"/>
      <c r="AH252" s="177"/>
      <c r="AI252" s="177"/>
      <c r="AJ252" s="177"/>
      <c r="AK252" s="177"/>
      <c r="AL252" s="177"/>
      <c r="AM252" s="177"/>
      <c r="AN252" s="177"/>
      <c r="AO252" s="177"/>
      <c r="AP252" s="177"/>
      <c r="AQ252" s="177"/>
      <c r="AR252" s="177"/>
      <c r="AS252" s="177"/>
      <c r="AT252" s="177"/>
      <c r="AU252" s="177"/>
      <c r="AV252" s="177"/>
      <c r="AW252" s="177"/>
      <c r="AX252" s="641"/>
    </row>
    <row r="253" spans="1:50" s="246" customFormat="1" ht="24" customHeight="1">
      <c r="A253" s="247"/>
      <c r="B253" s="595"/>
      <c r="C253" s="320" t="s">
        <v>7732</v>
      </c>
      <c r="D253" s="320" t="s">
        <v>7735</v>
      </c>
      <c r="E253" s="320" t="s">
        <v>7736</v>
      </c>
      <c r="F253" s="320" t="s">
        <v>7732</v>
      </c>
      <c r="G253" s="320" t="s">
        <v>7737</v>
      </c>
      <c r="H253" s="177"/>
      <c r="I253" s="319">
        <v>9519</v>
      </c>
      <c r="J253" s="319"/>
      <c r="K253" s="319"/>
      <c r="L253" s="320" t="s">
        <v>7730</v>
      </c>
      <c r="M253" s="319">
        <v>68</v>
      </c>
      <c r="N253" s="319">
        <v>104</v>
      </c>
      <c r="O253" s="319">
        <v>9519</v>
      </c>
      <c r="P253" s="319">
        <v>1</v>
      </c>
      <c r="Q253" s="319"/>
      <c r="R253" s="319"/>
      <c r="S253" s="146"/>
      <c r="T253" s="146"/>
      <c r="U253" s="320">
        <v>2012</v>
      </c>
      <c r="V253" s="177"/>
      <c r="W253" s="177"/>
      <c r="X253" s="177"/>
      <c r="Y253" s="177"/>
      <c r="Z253" s="177"/>
      <c r="AA253" s="177"/>
      <c r="AB253" s="319">
        <v>1100</v>
      </c>
      <c r="AC253" s="320"/>
      <c r="AD253" s="320"/>
      <c r="AE253" s="177"/>
      <c r="AF253" s="177"/>
      <c r="AG253" s="177"/>
      <c r="AH253" s="177"/>
      <c r="AI253" s="177"/>
      <c r="AJ253" s="177"/>
      <c r="AK253" s="177"/>
      <c r="AL253" s="177"/>
      <c r="AM253" s="177"/>
      <c r="AN253" s="177"/>
      <c r="AO253" s="177"/>
      <c r="AP253" s="177"/>
      <c r="AQ253" s="177"/>
      <c r="AR253" s="177"/>
      <c r="AS253" s="177"/>
      <c r="AT253" s="177"/>
      <c r="AU253" s="177"/>
      <c r="AV253" s="177"/>
      <c r="AW253" s="177"/>
      <c r="AX253" s="641"/>
    </row>
    <row r="254" spans="1:50" s="246" customFormat="1" ht="24" customHeight="1">
      <c r="A254" s="247"/>
      <c r="B254" s="595"/>
      <c r="C254" s="678" t="s">
        <v>7732</v>
      </c>
      <c r="D254" s="320"/>
      <c r="E254" s="678" t="s">
        <v>7738</v>
      </c>
      <c r="F254" s="678" t="s">
        <v>7732</v>
      </c>
      <c r="G254" s="678" t="s">
        <v>7729</v>
      </c>
      <c r="H254" s="101"/>
      <c r="I254" s="187">
        <v>6840</v>
      </c>
      <c r="J254" s="187">
        <v>1077</v>
      </c>
      <c r="K254" s="187">
        <v>1360</v>
      </c>
      <c r="L254" s="678" t="s">
        <v>7730</v>
      </c>
      <c r="M254" s="187">
        <v>75</v>
      </c>
      <c r="N254" s="187">
        <v>109</v>
      </c>
      <c r="O254" s="187">
        <v>8175</v>
      </c>
      <c r="P254" s="187">
        <v>1</v>
      </c>
      <c r="Q254" s="187">
        <v>2425</v>
      </c>
      <c r="R254" s="187">
        <v>2425</v>
      </c>
      <c r="S254" s="678" t="s">
        <v>7739</v>
      </c>
      <c r="T254" s="678" t="s">
        <v>7740</v>
      </c>
      <c r="U254" s="678">
        <v>2004</v>
      </c>
      <c r="V254" s="101"/>
      <c r="W254" s="101"/>
      <c r="X254" s="101"/>
      <c r="Y254" s="101"/>
      <c r="Z254" s="101"/>
      <c r="AA254" s="101"/>
      <c r="AB254" s="187">
        <v>5000</v>
      </c>
      <c r="AC254" s="678"/>
      <c r="AD254" s="678"/>
      <c r="AE254" s="101"/>
      <c r="AF254" s="101"/>
      <c r="AG254" s="101"/>
      <c r="AH254" s="101"/>
      <c r="AI254" s="101"/>
      <c r="AJ254" s="101"/>
      <c r="AK254" s="101"/>
      <c r="AL254" s="101"/>
      <c r="AM254" s="101"/>
      <c r="AN254" s="101"/>
      <c r="AO254" s="101"/>
      <c r="AP254" s="101"/>
      <c r="AQ254" s="101"/>
      <c r="AR254" s="101"/>
      <c r="AS254" s="101"/>
      <c r="AT254" s="101"/>
      <c r="AU254" s="101"/>
      <c r="AV254" s="101"/>
      <c r="AW254" s="101"/>
      <c r="AX254" s="679"/>
    </row>
    <row r="255" spans="1:50" s="246" customFormat="1" ht="24" customHeight="1">
      <c r="A255" s="247"/>
      <c r="B255" s="595"/>
      <c r="C255" s="320" t="s">
        <v>7732</v>
      </c>
      <c r="D255" s="320"/>
      <c r="E255" s="320" t="s">
        <v>7741</v>
      </c>
      <c r="F255" s="320" t="s">
        <v>7732</v>
      </c>
      <c r="G255" s="320" t="s">
        <v>7729</v>
      </c>
      <c r="H255" s="177"/>
      <c r="I255" s="319">
        <v>284801</v>
      </c>
      <c r="J255" s="319">
        <v>26745</v>
      </c>
      <c r="K255" s="319">
        <v>60460</v>
      </c>
      <c r="L255" s="320" t="s">
        <v>7742</v>
      </c>
      <c r="M255" s="319">
        <v>75</v>
      </c>
      <c r="N255" s="319">
        <v>109</v>
      </c>
      <c r="O255" s="319">
        <v>8175</v>
      </c>
      <c r="P255" s="319">
        <v>1</v>
      </c>
      <c r="Q255" s="319">
        <v>41311</v>
      </c>
      <c r="R255" s="319">
        <v>43000</v>
      </c>
      <c r="S255" s="320" t="s">
        <v>7739</v>
      </c>
      <c r="T255" s="320" t="s">
        <v>7740</v>
      </c>
      <c r="U255" s="320">
        <v>2003</v>
      </c>
      <c r="V255" s="177"/>
      <c r="W255" s="177"/>
      <c r="X255" s="177"/>
      <c r="Y255" s="177"/>
      <c r="Z255" s="177"/>
      <c r="AA255" s="177"/>
      <c r="AB255" s="319">
        <v>114397</v>
      </c>
      <c r="AC255" s="320"/>
      <c r="AD255" s="320"/>
      <c r="AE255" s="177"/>
      <c r="AF255" s="177"/>
      <c r="AG255" s="177"/>
      <c r="AH255" s="177"/>
      <c r="AI255" s="177"/>
      <c r="AJ255" s="177"/>
      <c r="AK255" s="177"/>
      <c r="AL255" s="177"/>
      <c r="AM255" s="177"/>
      <c r="AN255" s="177"/>
      <c r="AO255" s="177"/>
      <c r="AP255" s="177"/>
      <c r="AQ255" s="177"/>
      <c r="AR255" s="177"/>
      <c r="AS255" s="177"/>
      <c r="AT255" s="177"/>
      <c r="AU255" s="177"/>
      <c r="AV255" s="177"/>
      <c r="AW255" s="177"/>
      <c r="AX255" s="641"/>
    </row>
    <row r="256" spans="1:50" s="246" customFormat="1" ht="24" customHeight="1">
      <c r="A256" s="247"/>
      <c r="B256" s="595"/>
      <c r="C256" s="320" t="s">
        <v>7732</v>
      </c>
      <c r="D256" s="320"/>
      <c r="E256" s="320" t="s">
        <v>7743</v>
      </c>
      <c r="F256" s="320" t="s">
        <v>7732</v>
      </c>
      <c r="G256" s="320" t="s">
        <v>7729</v>
      </c>
      <c r="H256" s="177"/>
      <c r="I256" s="319">
        <v>17199</v>
      </c>
      <c r="J256" s="319">
        <v>462.57</v>
      </c>
      <c r="K256" s="319"/>
      <c r="L256" s="320" t="s">
        <v>7742</v>
      </c>
      <c r="M256" s="319">
        <v>75</v>
      </c>
      <c r="N256" s="319">
        <v>109</v>
      </c>
      <c r="O256" s="319">
        <v>8175</v>
      </c>
      <c r="P256" s="319">
        <v>1</v>
      </c>
      <c r="Q256" s="319">
        <v>1000</v>
      </c>
      <c r="R256" s="319">
        <v>1000</v>
      </c>
      <c r="S256" s="320" t="s">
        <v>7739</v>
      </c>
      <c r="T256" s="320" t="s">
        <v>7740</v>
      </c>
      <c r="U256" s="320">
        <v>2003</v>
      </c>
      <c r="V256" s="177"/>
      <c r="W256" s="177"/>
      <c r="X256" s="177"/>
      <c r="Y256" s="177"/>
      <c r="Z256" s="177"/>
      <c r="AA256" s="177"/>
      <c r="AB256" s="319"/>
      <c r="AC256" s="320"/>
      <c r="AD256" s="320"/>
      <c r="AE256" s="177"/>
      <c r="AF256" s="177"/>
      <c r="AG256" s="177"/>
      <c r="AH256" s="177"/>
      <c r="AI256" s="177"/>
      <c r="AJ256" s="177"/>
      <c r="AK256" s="177"/>
      <c r="AL256" s="177"/>
      <c r="AM256" s="177"/>
      <c r="AN256" s="177"/>
      <c r="AO256" s="177"/>
      <c r="AP256" s="177"/>
      <c r="AQ256" s="177"/>
      <c r="AR256" s="177"/>
      <c r="AS256" s="177"/>
      <c r="AT256" s="177"/>
      <c r="AU256" s="177"/>
      <c r="AV256" s="177"/>
      <c r="AW256" s="177"/>
      <c r="AX256" s="641" t="s">
        <v>7744</v>
      </c>
    </row>
    <row r="257" spans="1:50" s="246" customFormat="1" ht="24" customHeight="1">
      <c r="A257" s="247"/>
      <c r="B257" s="595"/>
      <c r="C257" s="320" t="s">
        <v>7732</v>
      </c>
      <c r="D257" s="320"/>
      <c r="E257" s="320" t="s">
        <v>7745</v>
      </c>
      <c r="F257" s="320" t="s">
        <v>7732</v>
      </c>
      <c r="G257" s="320" t="s">
        <v>7746</v>
      </c>
      <c r="H257" s="177"/>
      <c r="I257" s="319">
        <v>8000</v>
      </c>
      <c r="J257" s="319"/>
      <c r="K257" s="319"/>
      <c r="L257" s="320" t="s">
        <v>7747</v>
      </c>
      <c r="M257" s="319">
        <v>100</v>
      </c>
      <c r="N257" s="319">
        <v>120</v>
      </c>
      <c r="O257" s="319">
        <v>12000</v>
      </c>
      <c r="P257" s="319">
        <v>1</v>
      </c>
      <c r="Q257" s="319"/>
      <c r="R257" s="319"/>
      <c r="S257" s="146"/>
      <c r="T257" s="146"/>
      <c r="U257" s="320">
        <v>1986</v>
      </c>
      <c r="V257" s="177"/>
      <c r="W257" s="177"/>
      <c r="X257" s="177"/>
      <c r="Y257" s="177"/>
      <c r="Z257" s="177"/>
      <c r="AA257" s="177"/>
      <c r="AB257" s="319"/>
      <c r="AC257" s="320"/>
      <c r="AD257" s="320"/>
      <c r="AE257" s="177"/>
      <c r="AF257" s="177"/>
      <c r="AG257" s="177"/>
      <c r="AH257" s="177"/>
      <c r="AI257" s="177"/>
      <c r="AJ257" s="177"/>
      <c r="AK257" s="177"/>
      <c r="AL257" s="177"/>
      <c r="AM257" s="177"/>
      <c r="AN257" s="177"/>
      <c r="AO257" s="177"/>
      <c r="AP257" s="177"/>
      <c r="AQ257" s="177"/>
      <c r="AR257" s="177"/>
      <c r="AS257" s="177"/>
      <c r="AT257" s="177"/>
      <c r="AU257" s="177"/>
      <c r="AV257" s="177"/>
      <c r="AW257" s="177"/>
      <c r="AX257" s="641"/>
    </row>
    <row r="258" spans="1:50" s="246" customFormat="1" ht="24" customHeight="1">
      <c r="A258" s="247"/>
      <c r="B258" s="595"/>
      <c r="C258" s="320" t="s">
        <v>7732</v>
      </c>
      <c r="D258" s="320"/>
      <c r="E258" s="320" t="s">
        <v>7748</v>
      </c>
      <c r="F258" s="320" t="s">
        <v>7732</v>
      </c>
      <c r="G258" s="320" t="s">
        <v>7749</v>
      </c>
      <c r="H258" s="177"/>
      <c r="I258" s="319">
        <v>1750</v>
      </c>
      <c r="J258" s="319"/>
      <c r="K258" s="319"/>
      <c r="L258" s="320" t="s">
        <v>7747</v>
      </c>
      <c r="M258" s="319">
        <v>100</v>
      </c>
      <c r="N258" s="319">
        <v>120</v>
      </c>
      <c r="O258" s="319">
        <v>12000</v>
      </c>
      <c r="P258" s="319">
        <v>1</v>
      </c>
      <c r="Q258" s="319"/>
      <c r="R258" s="319"/>
      <c r="S258" s="146"/>
      <c r="T258" s="146"/>
      <c r="U258" s="320">
        <v>1996</v>
      </c>
      <c r="V258" s="177"/>
      <c r="W258" s="177"/>
      <c r="X258" s="177"/>
      <c r="Y258" s="177"/>
      <c r="Z258" s="177"/>
      <c r="AA258" s="177"/>
      <c r="AB258" s="319"/>
      <c r="AC258" s="320"/>
      <c r="AD258" s="320"/>
      <c r="AE258" s="177"/>
      <c r="AF258" s="177"/>
      <c r="AG258" s="177"/>
      <c r="AH258" s="177"/>
      <c r="AI258" s="177"/>
      <c r="AJ258" s="177"/>
      <c r="AK258" s="177"/>
      <c r="AL258" s="177"/>
      <c r="AM258" s="177"/>
      <c r="AN258" s="177"/>
      <c r="AO258" s="177"/>
      <c r="AP258" s="177"/>
      <c r="AQ258" s="177"/>
      <c r="AR258" s="177"/>
      <c r="AS258" s="177"/>
      <c r="AT258" s="177"/>
      <c r="AU258" s="177"/>
      <c r="AV258" s="177"/>
      <c r="AW258" s="177"/>
      <c r="AX258" s="641"/>
    </row>
    <row r="259" spans="1:50" s="246" customFormat="1" ht="24" customHeight="1">
      <c r="A259" s="247"/>
      <c r="B259" s="595"/>
      <c r="C259" s="320" t="s">
        <v>7732</v>
      </c>
      <c r="D259" s="320"/>
      <c r="E259" s="320" t="s">
        <v>7750</v>
      </c>
      <c r="F259" s="320" t="s">
        <v>7732</v>
      </c>
      <c r="G259" s="320" t="s">
        <v>7749</v>
      </c>
      <c r="H259" s="177"/>
      <c r="I259" s="319">
        <v>2255</v>
      </c>
      <c r="J259" s="319"/>
      <c r="K259" s="319"/>
      <c r="L259" s="320" t="s">
        <v>7747</v>
      </c>
      <c r="M259" s="319">
        <v>100</v>
      </c>
      <c r="N259" s="319">
        <v>120</v>
      </c>
      <c r="O259" s="319">
        <v>12000</v>
      </c>
      <c r="P259" s="319">
        <v>1</v>
      </c>
      <c r="Q259" s="319"/>
      <c r="R259" s="319"/>
      <c r="S259" s="146"/>
      <c r="T259" s="146"/>
      <c r="U259" s="320">
        <v>1996</v>
      </c>
      <c r="V259" s="177"/>
      <c r="W259" s="177"/>
      <c r="X259" s="177"/>
      <c r="Y259" s="177"/>
      <c r="Z259" s="177"/>
      <c r="AA259" s="177"/>
      <c r="AB259" s="319"/>
      <c r="AC259" s="320"/>
      <c r="AD259" s="320"/>
      <c r="AE259" s="177"/>
      <c r="AF259" s="177"/>
      <c r="AG259" s="177"/>
      <c r="AH259" s="177"/>
      <c r="AI259" s="177"/>
      <c r="AJ259" s="177"/>
      <c r="AK259" s="177"/>
      <c r="AL259" s="177"/>
      <c r="AM259" s="177"/>
      <c r="AN259" s="177"/>
      <c r="AO259" s="177"/>
      <c r="AP259" s="177"/>
      <c r="AQ259" s="177"/>
      <c r="AR259" s="177"/>
      <c r="AS259" s="177"/>
      <c r="AT259" s="177"/>
      <c r="AU259" s="177"/>
      <c r="AV259" s="177"/>
      <c r="AW259" s="177"/>
      <c r="AX259" s="641"/>
    </row>
    <row r="260" spans="1:50" s="246" customFormat="1" ht="24" customHeight="1">
      <c r="A260" s="247"/>
      <c r="B260" s="595"/>
      <c r="C260" s="320" t="s">
        <v>7732</v>
      </c>
      <c r="D260" s="320"/>
      <c r="E260" s="320" t="s">
        <v>7751</v>
      </c>
      <c r="F260" s="320" t="s">
        <v>7732</v>
      </c>
      <c r="G260" s="320" t="s">
        <v>7749</v>
      </c>
      <c r="H260" s="177"/>
      <c r="I260" s="319">
        <v>4978</v>
      </c>
      <c r="J260" s="319"/>
      <c r="K260" s="319"/>
      <c r="L260" s="320" t="s">
        <v>7747</v>
      </c>
      <c r="M260" s="319">
        <v>100</v>
      </c>
      <c r="N260" s="319">
        <v>120</v>
      </c>
      <c r="O260" s="319">
        <v>12000</v>
      </c>
      <c r="P260" s="319">
        <v>1</v>
      </c>
      <c r="Q260" s="319"/>
      <c r="R260" s="319"/>
      <c r="S260" s="146"/>
      <c r="T260" s="146"/>
      <c r="U260" s="320">
        <v>1996</v>
      </c>
      <c r="V260" s="177"/>
      <c r="W260" s="177"/>
      <c r="X260" s="177"/>
      <c r="Y260" s="177"/>
      <c r="Z260" s="177"/>
      <c r="AA260" s="177"/>
      <c r="AB260" s="319"/>
      <c r="AC260" s="320"/>
      <c r="AD260" s="320"/>
      <c r="AE260" s="177"/>
      <c r="AF260" s="177"/>
      <c r="AG260" s="177"/>
      <c r="AH260" s="177"/>
      <c r="AI260" s="177"/>
      <c r="AJ260" s="177"/>
      <c r="AK260" s="177"/>
      <c r="AL260" s="177"/>
      <c r="AM260" s="177"/>
      <c r="AN260" s="177"/>
      <c r="AO260" s="177"/>
      <c r="AP260" s="177"/>
      <c r="AQ260" s="177"/>
      <c r="AR260" s="177"/>
      <c r="AS260" s="177"/>
      <c r="AT260" s="177"/>
      <c r="AU260" s="177"/>
      <c r="AV260" s="177"/>
      <c r="AW260" s="177"/>
      <c r="AX260" s="641"/>
    </row>
    <row r="261" spans="1:50" s="246" customFormat="1" ht="24" customHeight="1">
      <c r="A261" s="247"/>
      <c r="B261" s="595"/>
      <c r="C261" s="320" t="s">
        <v>7732</v>
      </c>
      <c r="D261" s="320"/>
      <c r="E261" s="320" t="s">
        <v>7752</v>
      </c>
      <c r="F261" s="320" t="s">
        <v>7732</v>
      </c>
      <c r="G261" s="320" t="s">
        <v>7729</v>
      </c>
      <c r="H261" s="177"/>
      <c r="I261" s="319">
        <v>9722</v>
      </c>
      <c r="J261" s="319"/>
      <c r="K261" s="319"/>
      <c r="L261" s="320" t="s">
        <v>7730</v>
      </c>
      <c r="M261" s="319">
        <v>45</v>
      </c>
      <c r="N261" s="319">
        <v>95</v>
      </c>
      <c r="O261" s="319">
        <v>4275</v>
      </c>
      <c r="P261" s="319">
        <v>1</v>
      </c>
      <c r="Q261" s="319"/>
      <c r="R261" s="319"/>
      <c r="S261" s="146"/>
      <c r="T261" s="146"/>
      <c r="U261" s="320">
        <v>2012</v>
      </c>
      <c r="V261" s="177"/>
      <c r="W261" s="177"/>
      <c r="X261" s="177"/>
      <c r="Y261" s="177"/>
      <c r="Z261" s="177"/>
      <c r="AA261" s="177"/>
      <c r="AB261" s="319"/>
      <c r="AC261" s="320"/>
      <c r="AD261" s="320"/>
      <c r="AE261" s="177"/>
      <c r="AF261" s="177"/>
      <c r="AG261" s="177"/>
      <c r="AH261" s="177"/>
      <c r="AI261" s="177"/>
      <c r="AJ261" s="177"/>
      <c r="AK261" s="177"/>
      <c r="AL261" s="177"/>
      <c r="AM261" s="177"/>
      <c r="AN261" s="177"/>
      <c r="AO261" s="177"/>
      <c r="AP261" s="177"/>
      <c r="AQ261" s="177"/>
      <c r="AR261" s="177"/>
      <c r="AS261" s="177"/>
      <c r="AT261" s="177"/>
      <c r="AU261" s="177"/>
      <c r="AV261" s="177"/>
      <c r="AW261" s="177"/>
      <c r="AX261" s="641"/>
    </row>
    <row r="262" spans="1:50" s="246" customFormat="1" ht="24" customHeight="1">
      <c r="A262" s="247"/>
      <c r="B262" s="595"/>
      <c r="C262" s="320" t="s">
        <v>7753</v>
      </c>
      <c r="D262" s="320" t="s">
        <v>7754</v>
      </c>
      <c r="E262" s="320" t="s">
        <v>7755</v>
      </c>
      <c r="F262" s="320" t="s">
        <v>7756</v>
      </c>
      <c r="G262" s="320" t="s">
        <v>7757</v>
      </c>
      <c r="H262" s="680">
        <v>2</v>
      </c>
      <c r="I262" s="319">
        <v>365319</v>
      </c>
      <c r="J262" s="681"/>
      <c r="K262" s="681"/>
      <c r="L262" s="320" t="s">
        <v>7730</v>
      </c>
      <c r="M262" s="319">
        <v>70</v>
      </c>
      <c r="N262" s="319">
        <v>107</v>
      </c>
      <c r="O262" s="319">
        <v>7490</v>
      </c>
      <c r="P262" s="319">
        <v>1</v>
      </c>
      <c r="Q262" s="319">
        <v>10</v>
      </c>
      <c r="R262" s="319">
        <v>40</v>
      </c>
      <c r="S262" s="320" t="s">
        <v>7758</v>
      </c>
      <c r="T262" s="320" t="s">
        <v>7759</v>
      </c>
      <c r="U262" s="320">
        <v>2005</v>
      </c>
      <c r="V262" s="177"/>
      <c r="W262" s="177"/>
      <c r="X262" s="177"/>
      <c r="Y262" s="177"/>
      <c r="Z262" s="177"/>
      <c r="AA262" s="177"/>
      <c r="AB262" s="319">
        <v>2000</v>
      </c>
      <c r="AC262" s="682"/>
      <c r="AD262" s="682"/>
      <c r="AE262" s="680"/>
      <c r="AF262" s="680"/>
      <c r="AG262" s="680"/>
      <c r="AH262" s="680"/>
      <c r="AI262" s="680"/>
      <c r="AJ262" s="680"/>
      <c r="AK262" s="680"/>
      <c r="AL262" s="680"/>
      <c r="AM262" s="680"/>
      <c r="AN262" s="680"/>
      <c r="AO262" s="680"/>
      <c r="AP262" s="680"/>
      <c r="AQ262" s="680"/>
      <c r="AR262" s="680"/>
      <c r="AS262" s="680"/>
      <c r="AT262" s="680"/>
      <c r="AU262" s="680"/>
      <c r="AV262" s="680"/>
      <c r="AW262" s="680"/>
      <c r="AX262" s="1245" t="s">
        <v>15438</v>
      </c>
    </row>
    <row r="263" spans="1:50" s="246" customFormat="1" ht="24" customHeight="1">
      <c r="A263" s="247"/>
      <c r="B263" s="595"/>
      <c r="C263" s="320" t="s">
        <v>7753</v>
      </c>
      <c r="D263" s="320" t="s">
        <v>7760</v>
      </c>
      <c r="E263" s="683" t="s">
        <v>7761</v>
      </c>
      <c r="F263" s="320" t="s">
        <v>7762</v>
      </c>
      <c r="G263" s="320" t="s">
        <v>7763</v>
      </c>
      <c r="H263" s="177"/>
      <c r="I263" s="684">
        <v>13857</v>
      </c>
      <c r="J263" s="319"/>
      <c r="K263" s="319"/>
      <c r="L263" s="320" t="s">
        <v>7681</v>
      </c>
      <c r="M263" s="319">
        <v>64</v>
      </c>
      <c r="N263" s="319">
        <v>101</v>
      </c>
      <c r="O263" s="319">
        <v>7344</v>
      </c>
      <c r="P263" s="319">
        <v>1</v>
      </c>
      <c r="Q263" s="319">
        <v>800</v>
      </c>
      <c r="R263" s="319">
        <v>1000</v>
      </c>
      <c r="S263" s="320" t="s">
        <v>7764</v>
      </c>
      <c r="T263" s="320" t="s">
        <v>7765</v>
      </c>
      <c r="U263" s="320">
        <v>2009</v>
      </c>
      <c r="V263" s="177"/>
      <c r="W263" s="177"/>
      <c r="X263" s="177"/>
      <c r="Y263" s="177"/>
      <c r="Z263" s="177"/>
      <c r="AA263" s="177"/>
      <c r="AB263" s="319">
        <v>1300</v>
      </c>
      <c r="AC263" s="320"/>
      <c r="AD263" s="320"/>
      <c r="AE263" s="177"/>
      <c r="AF263" s="177"/>
      <c r="AG263" s="177"/>
      <c r="AH263" s="177"/>
      <c r="AI263" s="177"/>
      <c r="AJ263" s="177"/>
      <c r="AK263" s="177"/>
      <c r="AL263" s="177"/>
      <c r="AM263" s="177"/>
      <c r="AN263" s="177"/>
      <c r="AO263" s="177"/>
      <c r="AP263" s="177"/>
      <c r="AQ263" s="177"/>
      <c r="AR263" s="177"/>
      <c r="AS263" s="177"/>
      <c r="AT263" s="177"/>
      <c r="AU263" s="177"/>
      <c r="AV263" s="177"/>
      <c r="AW263" s="177"/>
      <c r="AX263" s="641"/>
    </row>
    <row r="264" spans="1:50" s="246" customFormat="1" ht="24" customHeight="1">
      <c r="A264" s="247"/>
      <c r="B264" s="595"/>
      <c r="C264" s="320" t="s">
        <v>7766</v>
      </c>
      <c r="D264" s="320" t="s">
        <v>7767</v>
      </c>
      <c r="E264" s="683" t="s">
        <v>7768</v>
      </c>
      <c r="F264" s="320" t="s">
        <v>7762</v>
      </c>
      <c r="G264" s="320" t="s">
        <v>7763</v>
      </c>
      <c r="H264" s="177"/>
      <c r="I264" s="684">
        <v>14000</v>
      </c>
      <c r="J264" s="319"/>
      <c r="K264" s="319"/>
      <c r="L264" s="320" t="s">
        <v>7681</v>
      </c>
      <c r="M264" s="319">
        <v>68</v>
      </c>
      <c r="N264" s="685">
        <v>105</v>
      </c>
      <c r="O264" s="319">
        <v>7140</v>
      </c>
      <c r="P264" s="319">
        <v>1</v>
      </c>
      <c r="Q264" s="319"/>
      <c r="R264" s="319"/>
      <c r="S264" s="320"/>
      <c r="T264" s="320"/>
      <c r="U264" s="320">
        <v>2001</v>
      </c>
      <c r="V264" s="177"/>
      <c r="W264" s="177"/>
      <c r="X264" s="177"/>
      <c r="Y264" s="177"/>
      <c r="Z264" s="177"/>
      <c r="AA264" s="177"/>
      <c r="AB264" s="319">
        <v>250</v>
      </c>
      <c r="AC264" s="320"/>
      <c r="AD264" s="320"/>
      <c r="AE264" s="177"/>
      <c r="AF264" s="177"/>
      <c r="AG264" s="177"/>
      <c r="AH264" s="177"/>
      <c r="AI264" s="177"/>
      <c r="AJ264" s="177"/>
      <c r="AK264" s="177"/>
      <c r="AL264" s="177"/>
      <c r="AM264" s="177"/>
      <c r="AN264" s="177"/>
      <c r="AO264" s="177"/>
      <c r="AP264" s="177"/>
      <c r="AQ264" s="177"/>
      <c r="AR264" s="177"/>
      <c r="AS264" s="177"/>
      <c r="AT264" s="177"/>
      <c r="AU264" s="177"/>
      <c r="AV264" s="177"/>
      <c r="AW264" s="177"/>
      <c r="AX264" s="641" t="s">
        <v>7769</v>
      </c>
    </row>
    <row r="265" spans="1:50" s="246" customFormat="1" ht="24" customHeight="1">
      <c r="A265" s="247"/>
      <c r="B265" s="595"/>
      <c r="C265" s="320" t="s">
        <v>7766</v>
      </c>
      <c r="D265" s="320" t="s">
        <v>7770</v>
      </c>
      <c r="E265" s="683" t="s">
        <v>7771</v>
      </c>
      <c r="F265" s="320" t="s">
        <v>7762</v>
      </c>
      <c r="G265" s="320" t="s">
        <v>7763</v>
      </c>
      <c r="H265" s="177"/>
      <c r="I265" s="684">
        <v>9600</v>
      </c>
      <c r="J265" s="319"/>
      <c r="K265" s="319"/>
      <c r="L265" s="320" t="s">
        <v>7681</v>
      </c>
      <c r="M265" s="319">
        <v>68</v>
      </c>
      <c r="N265" s="319">
        <v>105</v>
      </c>
      <c r="O265" s="319">
        <v>8400</v>
      </c>
      <c r="P265" s="319">
        <v>1</v>
      </c>
      <c r="Q265" s="319">
        <v>408</v>
      </c>
      <c r="R265" s="319">
        <v>408</v>
      </c>
      <c r="S265" s="320" t="s">
        <v>7764</v>
      </c>
      <c r="T265" s="320" t="s">
        <v>7772</v>
      </c>
      <c r="U265" s="320">
        <v>2007</v>
      </c>
      <c r="V265" s="177"/>
      <c r="W265" s="177"/>
      <c r="X265" s="177"/>
      <c r="Y265" s="177"/>
      <c r="Z265" s="177"/>
      <c r="AA265" s="177"/>
      <c r="AB265" s="319">
        <v>1250</v>
      </c>
      <c r="AC265" s="320"/>
      <c r="AD265" s="320"/>
      <c r="AE265" s="177"/>
      <c r="AF265" s="177"/>
      <c r="AG265" s="177"/>
      <c r="AH265" s="177"/>
      <c r="AI265" s="177"/>
      <c r="AJ265" s="177"/>
      <c r="AK265" s="177"/>
      <c r="AL265" s="177"/>
      <c r="AM265" s="177"/>
      <c r="AN265" s="177"/>
      <c r="AO265" s="177"/>
      <c r="AP265" s="177"/>
      <c r="AQ265" s="177"/>
      <c r="AR265" s="177"/>
      <c r="AS265" s="177"/>
      <c r="AT265" s="177"/>
      <c r="AU265" s="177"/>
      <c r="AV265" s="177"/>
      <c r="AW265" s="177"/>
      <c r="AX265" s="641" t="s">
        <v>7773</v>
      </c>
    </row>
    <row r="266" spans="1:50" s="246" customFormat="1" ht="24" customHeight="1">
      <c r="A266" s="247"/>
      <c r="B266" s="595"/>
      <c r="C266" s="320" t="s">
        <v>7766</v>
      </c>
      <c r="D266" s="320"/>
      <c r="E266" s="683" t="s">
        <v>7774</v>
      </c>
      <c r="F266" s="320" t="s">
        <v>7762</v>
      </c>
      <c r="G266" s="320" t="s">
        <v>7763</v>
      </c>
      <c r="H266" s="177"/>
      <c r="I266" s="684">
        <v>8122</v>
      </c>
      <c r="J266" s="319"/>
      <c r="K266" s="319"/>
      <c r="L266" s="320" t="s">
        <v>7681</v>
      </c>
      <c r="M266" s="319">
        <v>68</v>
      </c>
      <c r="N266" s="685">
        <v>105</v>
      </c>
      <c r="O266" s="319">
        <v>7140</v>
      </c>
      <c r="P266" s="319">
        <v>1</v>
      </c>
      <c r="Q266" s="319"/>
      <c r="R266" s="319"/>
      <c r="S266" s="320"/>
      <c r="T266" s="320"/>
      <c r="U266" s="320">
        <v>2016</v>
      </c>
      <c r="V266" s="177"/>
      <c r="W266" s="177"/>
      <c r="X266" s="177"/>
      <c r="Y266" s="177"/>
      <c r="Z266" s="177"/>
      <c r="AA266" s="177"/>
      <c r="AB266" s="319"/>
      <c r="AC266" s="320"/>
      <c r="AD266" s="320"/>
      <c r="AE266" s="177"/>
      <c r="AF266" s="177"/>
      <c r="AG266" s="177"/>
      <c r="AH266" s="177"/>
      <c r="AI266" s="177"/>
      <c r="AJ266" s="177"/>
      <c r="AK266" s="177"/>
      <c r="AL266" s="177"/>
      <c r="AM266" s="177"/>
      <c r="AN266" s="177"/>
      <c r="AO266" s="177"/>
      <c r="AP266" s="177"/>
      <c r="AQ266" s="177"/>
      <c r="AR266" s="177"/>
      <c r="AS266" s="177"/>
      <c r="AT266" s="177"/>
      <c r="AU266" s="177"/>
      <c r="AV266" s="177"/>
      <c r="AW266" s="177"/>
      <c r="AX266" s="641"/>
    </row>
    <row r="267" spans="1:50" s="246" customFormat="1" ht="24" customHeight="1">
      <c r="A267" s="247"/>
      <c r="B267" s="595"/>
      <c r="C267" s="320" t="s">
        <v>7766</v>
      </c>
      <c r="D267" s="320"/>
      <c r="E267" s="683" t="s">
        <v>7775</v>
      </c>
      <c r="F267" s="320" t="s">
        <v>7762</v>
      </c>
      <c r="G267" s="320" t="s">
        <v>7763</v>
      </c>
      <c r="H267" s="177"/>
      <c r="I267" s="684">
        <v>6600</v>
      </c>
      <c r="J267" s="319"/>
      <c r="K267" s="319"/>
      <c r="L267" s="320" t="s">
        <v>7776</v>
      </c>
      <c r="M267" s="319">
        <v>64</v>
      </c>
      <c r="N267" s="319">
        <v>101</v>
      </c>
      <c r="O267" s="319">
        <v>6600</v>
      </c>
      <c r="P267" s="319">
        <v>1</v>
      </c>
      <c r="Q267" s="319"/>
      <c r="R267" s="319"/>
      <c r="S267" s="320"/>
      <c r="T267" s="320"/>
      <c r="U267" s="320">
        <v>1992</v>
      </c>
      <c r="V267" s="177"/>
      <c r="W267" s="177"/>
      <c r="X267" s="177"/>
      <c r="Y267" s="177"/>
      <c r="Z267" s="177"/>
      <c r="AA267" s="177"/>
      <c r="AB267" s="319"/>
      <c r="AC267" s="320"/>
      <c r="AD267" s="320"/>
      <c r="AE267" s="177"/>
      <c r="AF267" s="177"/>
      <c r="AG267" s="177"/>
      <c r="AH267" s="177"/>
      <c r="AI267" s="177"/>
      <c r="AJ267" s="177"/>
      <c r="AK267" s="177"/>
      <c r="AL267" s="177"/>
      <c r="AM267" s="177"/>
      <c r="AN267" s="177"/>
      <c r="AO267" s="177"/>
      <c r="AP267" s="177"/>
      <c r="AQ267" s="177"/>
      <c r="AR267" s="177"/>
      <c r="AS267" s="177"/>
      <c r="AT267" s="177"/>
      <c r="AU267" s="177"/>
      <c r="AV267" s="177"/>
      <c r="AW267" s="177"/>
      <c r="AX267" s="641"/>
    </row>
    <row r="268" spans="1:50" s="246" customFormat="1" ht="24" customHeight="1">
      <c r="A268" s="247"/>
      <c r="B268" s="595"/>
      <c r="C268" s="320" t="s">
        <v>2954</v>
      </c>
      <c r="D268" s="320" t="s">
        <v>2955</v>
      </c>
      <c r="E268" s="320" t="s">
        <v>2956</v>
      </c>
      <c r="F268" s="320" t="s">
        <v>2954</v>
      </c>
      <c r="G268" s="320" t="s">
        <v>2957</v>
      </c>
      <c r="H268" s="177"/>
      <c r="I268" s="319">
        <v>147707</v>
      </c>
      <c r="J268" s="319">
        <v>9753</v>
      </c>
      <c r="K268" s="319">
        <v>47130</v>
      </c>
      <c r="L268" s="320" t="s">
        <v>2958</v>
      </c>
      <c r="M268" s="319">
        <v>78</v>
      </c>
      <c r="N268" s="319">
        <v>115</v>
      </c>
      <c r="O268" s="319">
        <v>47130</v>
      </c>
      <c r="P268" s="319">
        <v>5</v>
      </c>
      <c r="Q268" s="319">
        <v>1800</v>
      </c>
      <c r="R268" s="319">
        <v>1800</v>
      </c>
      <c r="S268" s="320" t="s">
        <v>233</v>
      </c>
      <c r="T268" s="320" t="s">
        <v>2959</v>
      </c>
      <c r="U268" s="320">
        <v>2004</v>
      </c>
      <c r="V268" s="177"/>
      <c r="W268" s="177"/>
      <c r="X268" s="177"/>
      <c r="Y268" s="177"/>
      <c r="Z268" s="177"/>
      <c r="AA268" s="177"/>
      <c r="AB268" s="319">
        <v>31100</v>
      </c>
      <c r="AC268" s="320"/>
      <c r="AD268" s="320"/>
      <c r="AE268" s="177"/>
      <c r="AF268" s="177"/>
      <c r="AG268" s="177"/>
      <c r="AH268" s="177"/>
      <c r="AI268" s="177"/>
      <c r="AJ268" s="177"/>
      <c r="AK268" s="177"/>
      <c r="AL268" s="177"/>
      <c r="AM268" s="177"/>
      <c r="AN268" s="177"/>
      <c r="AO268" s="177"/>
      <c r="AP268" s="177"/>
      <c r="AQ268" s="177"/>
      <c r="AR268" s="177"/>
      <c r="AS268" s="177"/>
      <c r="AT268" s="177"/>
      <c r="AU268" s="177"/>
      <c r="AV268" s="177"/>
      <c r="AW268" s="177"/>
      <c r="AX268" s="641"/>
    </row>
    <row r="269" spans="1:50" s="246" customFormat="1" ht="24" customHeight="1">
      <c r="A269" s="247"/>
      <c r="B269" s="595"/>
      <c r="C269" s="320" t="s">
        <v>2954</v>
      </c>
      <c r="D269" s="320" t="s">
        <v>2960</v>
      </c>
      <c r="E269" s="320" t="s">
        <v>2961</v>
      </c>
      <c r="F269" s="320" t="s">
        <v>2954</v>
      </c>
      <c r="G269" s="320" t="s">
        <v>2962</v>
      </c>
      <c r="H269" s="177"/>
      <c r="I269" s="319"/>
      <c r="J269" s="319"/>
      <c r="K269" s="319"/>
      <c r="L269" s="320" t="s">
        <v>382</v>
      </c>
      <c r="M269" s="319">
        <v>68</v>
      </c>
      <c r="N269" s="319">
        <v>105</v>
      </c>
      <c r="O269" s="319">
        <v>10163</v>
      </c>
      <c r="P269" s="319">
        <v>1</v>
      </c>
      <c r="Q269" s="319">
        <v>800</v>
      </c>
      <c r="R269" s="319">
        <v>800</v>
      </c>
      <c r="S269" s="320" t="s">
        <v>7764</v>
      </c>
      <c r="T269" s="320" t="s">
        <v>7777</v>
      </c>
      <c r="U269" s="320">
        <v>2009</v>
      </c>
      <c r="V269" s="177"/>
      <c r="W269" s="177"/>
      <c r="X269" s="177"/>
      <c r="Y269" s="177"/>
      <c r="Z269" s="177"/>
      <c r="AA269" s="177"/>
      <c r="AB269" s="319"/>
      <c r="AC269" s="320"/>
      <c r="AD269" s="320"/>
      <c r="AE269" s="177"/>
      <c r="AF269" s="177"/>
      <c r="AG269" s="177"/>
      <c r="AH269" s="177"/>
      <c r="AI269" s="177"/>
      <c r="AJ269" s="177"/>
      <c r="AK269" s="177"/>
      <c r="AL269" s="177"/>
      <c r="AM269" s="177"/>
      <c r="AN269" s="177"/>
      <c r="AO269" s="177"/>
      <c r="AP269" s="177"/>
      <c r="AQ269" s="177"/>
      <c r="AR269" s="177"/>
      <c r="AS269" s="177"/>
      <c r="AT269" s="177"/>
      <c r="AU269" s="177"/>
      <c r="AV269" s="177"/>
      <c r="AW269" s="177"/>
      <c r="AX269" s="641" t="s">
        <v>2963</v>
      </c>
    </row>
    <row r="270" spans="1:50" s="246" customFormat="1" ht="24" customHeight="1">
      <c r="A270" s="247"/>
      <c r="B270" s="595"/>
      <c r="C270" s="320" t="s">
        <v>2954</v>
      </c>
      <c r="D270" s="320" t="s">
        <v>2964</v>
      </c>
      <c r="E270" s="320" t="s">
        <v>2965</v>
      </c>
      <c r="F270" s="320" t="s">
        <v>2954</v>
      </c>
      <c r="G270" s="320" t="s">
        <v>2966</v>
      </c>
      <c r="H270" s="177"/>
      <c r="I270" s="319">
        <v>42014</v>
      </c>
      <c r="J270" s="319"/>
      <c r="K270" s="319"/>
      <c r="L270" s="320" t="s">
        <v>382</v>
      </c>
      <c r="M270" s="319">
        <v>64</v>
      </c>
      <c r="N270" s="319">
        <v>100</v>
      </c>
      <c r="O270" s="319">
        <v>6400</v>
      </c>
      <c r="P270" s="319">
        <v>1</v>
      </c>
      <c r="Q270" s="319">
        <v>245</v>
      </c>
      <c r="R270" s="319">
        <v>245</v>
      </c>
      <c r="S270" s="320" t="s">
        <v>7764</v>
      </c>
      <c r="T270" s="320" t="s">
        <v>7777</v>
      </c>
      <c r="U270" s="320">
        <v>2010</v>
      </c>
      <c r="V270" s="177"/>
      <c r="W270" s="177"/>
      <c r="X270" s="177"/>
      <c r="Y270" s="177"/>
      <c r="Z270" s="177"/>
      <c r="AA270" s="177"/>
      <c r="AB270" s="319"/>
      <c r="AC270" s="320"/>
      <c r="AD270" s="320"/>
      <c r="AE270" s="177"/>
      <c r="AF270" s="177"/>
      <c r="AG270" s="177"/>
      <c r="AH270" s="177"/>
      <c r="AI270" s="177"/>
      <c r="AJ270" s="177"/>
      <c r="AK270" s="177"/>
      <c r="AL270" s="177"/>
      <c r="AM270" s="177"/>
      <c r="AN270" s="177"/>
      <c r="AO270" s="177"/>
      <c r="AP270" s="177"/>
      <c r="AQ270" s="177"/>
      <c r="AR270" s="177"/>
      <c r="AS270" s="177"/>
      <c r="AT270" s="177"/>
      <c r="AU270" s="177"/>
      <c r="AV270" s="177"/>
      <c r="AW270" s="177"/>
      <c r="AX270" s="641"/>
    </row>
    <row r="271" spans="1:50" s="246" customFormat="1" ht="24" customHeight="1">
      <c r="A271" s="247"/>
      <c r="B271" s="595"/>
      <c r="C271" s="320" t="s">
        <v>2954</v>
      </c>
      <c r="D271" s="320" t="s">
        <v>2967</v>
      </c>
      <c r="E271" s="320" t="s">
        <v>2968</v>
      </c>
      <c r="F271" s="320" t="s">
        <v>2969</v>
      </c>
      <c r="G271" s="320" t="s">
        <v>2966</v>
      </c>
      <c r="H271" s="177"/>
      <c r="I271" s="319">
        <v>66815</v>
      </c>
      <c r="J271" s="319"/>
      <c r="K271" s="319"/>
      <c r="L271" s="320" t="s">
        <v>382</v>
      </c>
      <c r="M271" s="319">
        <v>64</v>
      </c>
      <c r="N271" s="319">
        <v>100</v>
      </c>
      <c r="O271" s="319">
        <v>15774</v>
      </c>
      <c r="P271" s="319">
        <v>1</v>
      </c>
      <c r="Q271" s="319">
        <v>400</v>
      </c>
      <c r="R271" s="319">
        <v>400</v>
      </c>
      <c r="S271" s="320" t="s">
        <v>7764</v>
      </c>
      <c r="T271" s="320" t="s">
        <v>7777</v>
      </c>
      <c r="U271" s="320">
        <v>2006</v>
      </c>
      <c r="V271" s="177"/>
      <c r="W271" s="177"/>
      <c r="X271" s="177"/>
      <c r="Y271" s="177"/>
      <c r="Z271" s="177"/>
      <c r="AA271" s="177"/>
      <c r="AB271" s="319"/>
      <c r="AC271" s="320"/>
      <c r="AD271" s="320"/>
      <c r="AE271" s="177"/>
      <c r="AF271" s="177"/>
      <c r="AG271" s="177"/>
      <c r="AH271" s="177"/>
      <c r="AI271" s="177"/>
      <c r="AJ271" s="177"/>
      <c r="AK271" s="177"/>
      <c r="AL271" s="177"/>
      <c r="AM271" s="177"/>
      <c r="AN271" s="177"/>
      <c r="AO271" s="177"/>
      <c r="AP271" s="177"/>
      <c r="AQ271" s="177"/>
      <c r="AR271" s="177"/>
      <c r="AS271" s="177"/>
      <c r="AT271" s="177"/>
      <c r="AU271" s="177"/>
      <c r="AV271" s="177"/>
      <c r="AW271" s="177"/>
      <c r="AX271" s="641"/>
    </row>
    <row r="272" spans="1:50" s="246" customFormat="1" ht="24" customHeight="1">
      <c r="A272" s="247"/>
      <c r="B272" s="595"/>
      <c r="C272" s="320" t="s">
        <v>2954</v>
      </c>
      <c r="D272" s="320" t="s">
        <v>2970</v>
      </c>
      <c r="E272" s="320" t="s">
        <v>2971</v>
      </c>
      <c r="F272" s="320" t="s">
        <v>2954</v>
      </c>
      <c r="G272" s="320" t="s">
        <v>2966</v>
      </c>
      <c r="H272" s="177"/>
      <c r="I272" s="319">
        <v>84884</v>
      </c>
      <c r="J272" s="319"/>
      <c r="K272" s="319"/>
      <c r="L272" s="320" t="s">
        <v>382</v>
      </c>
      <c r="M272" s="319">
        <v>65</v>
      </c>
      <c r="N272" s="319">
        <v>98</v>
      </c>
      <c r="O272" s="319">
        <v>12745</v>
      </c>
      <c r="P272" s="319">
        <v>2</v>
      </c>
      <c r="Q272" s="319"/>
      <c r="R272" s="319"/>
      <c r="S272" s="320"/>
      <c r="T272" s="320"/>
      <c r="U272" s="320">
        <v>2012</v>
      </c>
      <c r="V272" s="177"/>
      <c r="W272" s="177"/>
      <c r="X272" s="177"/>
      <c r="Y272" s="177"/>
      <c r="Z272" s="177"/>
      <c r="AA272" s="177"/>
      <c r="AB272" s="319"/>
      <c r="AC272" s="320"/>
      <c r="AD272" s="320"/>
      <c r="AE272" s="177"/>
      <c r="AF272" s="177"/>
      <c r="AG272" s="177"/>
      <c r="AH272" s="177"/>
      <c r="AI272" s="177"/>
      <c r="AJ272" s="177"/>
      <c r="AK272" s="177"/>
      <c r="AL272" s="177"/>
      <c r="AM272" s="177"/>
      <c r="AN272" s="177"/>
      <c r="AO272" s="177"/>
      <c r="AP272" s="177"/>
      <c r="AQ272" s="177"/>
      <c r="AR272" s="177"/>
      <c r="AS272" s="177"/>
      <c r="AT272" s="177"/>
      <c r="AU272" s="177"/>
      <c r="AV272" s="177"/>
      <c r="AW272" s="177"/>
      <c r="AX272" s="641"/>
    </row>
    <row r="273" spans="1:50" s="246" customFormat="1" ht="24" customHeight="1">
      <c r="A273" s="247"/>
      <c r="B273" s="595"/>
      <c r="C273" s="320" t="s">
        <v>2954</v>
      </c>
      <c r="D273" s="320"/>
      <c r="E273" s="320" t="s">
        <v>2972</v>
      </c>
      <c r="F273" s="320" t="s">
        <v>2954</v>
      </c>
      <c r="G273" s="320" t="s">
        <v>2966</v>
      </c>
      <c r="H273" s="177"/>
      <c r="I273" s="319">
        <v>5400</v>
      </c>
      <c r="J273" s="319"/>
      <c r="K273" s="319"/>
      <c r="L273" s="320" t="s">
        <v>382</v>
      </c>
      <c r="M273" s="319">
        <v>60</v>
      </c>
      <c r="N273" s="319">
        <v>90</v>
      </c>
      <c r="O273" s="319">
        <v>5400</v>
      </c>
      <c r="P273" s="319">
        <v>1</v>
      </c>
      <c r="Q273" s="319"/>
      <c r="R273" s="319"/>
      <c r="S273" s="320"/>
      <c r="T273" s="320"/>
      <c r="U273" s="320">
        <v>2014</v>
      </c>
      <c r="V273" s="177"/>
      <c r="W273" s="177"/>
      <c r="X273" s="177"/>
      <c r="Y273" s="177"/>
      <c r="Z273" s="177"/>
      <c r="AA273" s="177"/>
      <c r="AB273" s="319">
        <v>850</v>
      </c>
      <c r="AC273" s="320"/>
      <c r="AD273" s="320"/>
      <c r="AE273" s="177"/>
      <c r="AF273" s="177"/>
      <c r="AG273" s="177"/>
      <c r="AH273" s="177"/>
      <c r="AI273" s="177"/>
      <c r="AJ273" s="177"/>
      <c r="AK273" s="177"/>
      <c r="AL273" s="177"/>
      <c r="AM273" s="177"/>
      <c r="AN273" s="177"/>
      <c r="AO273" s="177"/>
      <c r="AP273" s="177"/>
      <c r="AQ273" s="177"/>
      <c r="AR273" s="177"/>
      <c r="AS273" s="177"/>
      <c r="AT273" s="177"/>
      <c r="AU273" s="177"/>
      <c r="AV273" s="177"/>
      <c r="AW273" s="177"/>
      <c r="AX273" s="641"/>
    </row>
    <row r="274" spans="1:50" s="246" customFormat="1" ht="24" customHeight="1">
      <c r="A274" s="247"/>
      <c r="B274" s="595"/>
      <c r="C274" s="320" t="s">
        <v>7778</v>
      </c>
      <c r="D274" s="320" t="s">
        <v>7779</v>
      </c>
      <c r="E274" s="320" t="s">
        <v>7780</v>
      </c>
      <c r="F274" s="320" t="s">
        <v>7778</v>
      </c>
      <c r="G274" s="320" t="s">
        <v>7781</v>
      </c>
      <c r="H274" s="177"/>
      <c r="I274" s="319">
        <v>20703</v>
      </c>
      <c r="J274" s="319">
        <v>1129</v>
      </c>
      <c r="K274" s="319">
        <v>1092</v>
      </c>
      <c r="L274" s="320" t="s">
        <v>7681</v>
      </c>
      <c r="M274" s="319">
        <v>68</v>
      </c>
      <c r="N274" s="319">
        <v>105</v>
      </c>
      <c r="O274" s="319">
        <v>14229</v>
      </c>
      <c r="P274" s="319">
        <v>1</v>
      </c>
      <c r="Q274" s="319"/>
      <c r="R274" s="319">
        <v>2100</v>
      </c>
      <c r="S274" s="320" t="s">
        <v>7764</v>
      </c>
      <c r="T274" s="320" t="s">
        <v>7777</v>
      </c>
      <c r="U274" s="320">
        <v>1987</v>
      </c>
      <c r="V274" s="177">
        <v>590</v>
      </c>
      <c r="W274" s="177"/>
      <c r="X274" s="177"/>
      <c r="Y274" s="177"/>
      <c r="Z274" s="177"/>
      <c r="AA274" s="177"/>
      <c r="AB274" s="319">
        <v>590</v>
      </c>
      <c r="AC274" s="320"/>
      <c r="AD274" s="320"/>
      <c r="AE274" s="177"/>
      <c r="AF274" s="177"/>
      <c r="AG274" s="177"/>
      <c r="AH274" s="177"/>
      <c r="AI274" s="177"/>
      <c r="AJ274" s="177" t="s">
        <v>7782</v>
      </c>
      <c r="AK274" s="177" t="s">
        <v>7783</v>
      </c>
      <c r="AL274" s="177">
        <v>3</v>
      </c>
      <c r="AM274" s="177"/>
      <c r="AN274" s="177" t="s">
        <v>7784</v>
      </c>
      <c r="AO274" s="177" t="s">
        <v>7785</v>
      </c>
      <c r="AP274" s="177"/>
      <c r="AQ274" s="177"/>
      <c r="AR274" s="177"/>
      <c r="AS274" s="177"/>
      <c r="AT274" s="177"/>
      <c r="AU274" s="177"/>
      <c r="AV274" s="177"/>
      <c r="AW274" s="177"/>
      <c r="AX274" s="641" t="s">
        <v>7786</v>
      </c>
    </row>
    <row r="275" spans="1:50" s="246" customFormat="1" ht="24" customHeight="1">
      <c r="A275" s="247"/>
      <c r="B275" s="595"/>
      <c r="C275" s="320" t="s">
        <v>7787</v>
      </c>
      <c r="D275" s="320" t="s">
        <v>7788</v>
      </c>
      <c r="E275" s="320" t="s">
        <v>7789</v>
      </c>
      <c r="F275" s="320" t="s">
        <v>7787</v>
      </c>
      <c r="G275" s="320" t="s">
        <v>7790</v>
      </c>
      <c r="H275" s="177"/>
      <c r="I275" s="319">
        <v>32275</v>
      </c>
      <c r="J275" s="319">
        <v>1528</v>
      </c>
      <c r="K275" s="319">
        <v>1651</v>
      </c>
      <c r="L275" s="320" t="s">
        <v>7791</v>
      </c>
      <c r="M275" s="319">
        <v>68</v>
      </c>
      <c r="N275" s="319">
        <v>105</v>
      </c>
      <c r="O275" s="319">
        <v>7140</v>
      </c>
      <c r="P275" s="319">
        <v>1</v>
      </c>
      <c r="Q275" s="319"/>
      <c r="R275" s="319">
        <v>1033</v>
      </c>
      <c r="S275" s="320" t="s">
        <v>7792</v>
      </c>
      <c r="T275" s="320" t="s">
        <v>7793</v>
      </c>
      <c r="U275" s="320">
        <v>1989</v>
      </c>
      <c r="V275" s="177">
        <v>590</v>
      </c>
      <c r="W275" s="177"/>
      <c r="X275" s="177"/>
      <c r="Y275" s="177"/>
      <c r="Z275" s="177"/>
      <c r="AA275" s="177"/>
      <c r="AB275" s="319">
        <v>3449</v>
      </c>
      <c r="AC275" s="320"/>
      <c r="AD275" s="320"/>
      <c r="AE275" s="177"/>
      <c r="AF275" s="177"/>
      <c r="AG275" s="177"/>
      <c r="AH275" s="177"/>
      <c r="AI275" s="177"/>
      <c r="AJ275" s="177" t="s">
        <v>7782</v>
      </c>
      <c r="AK275" s="177" t="s">
        <v>7783</v>
      </c>
      <c r="AL275" s="177">
        <v>3</v>
      </c>
      <c r="AM275" s="177"/>
      <c r="AN275" s="177" t="s">
        <v>7784</v>
      </c>
      <c r="AO275" s="177" t="s">
        <v>7785</v>
      </c>
      <c r="AP275" s="177"/>
      <c r="AQ275" s="177"/>
      <c r="AR275" s="177"/>
      <c r="AS275" s="177"/>
      <c r="AT275" s="177"/>
      <c r="AU275" s="177"/>
      <c r="AV275" s="177"/>
      <c r="AW275" s="177"/>
      <c r="AX275" s="641"/>
    </row>
    <row r="276" spans="1:50" s="246" customFormat="1" ht="24" customHeight="1">
      <c r="A276" s="247"/>
      <c r="B276" s="595"/>
      <c r="C276" s="320" t="s">
        <v>7787</v>
      </c>
      <c r="D276" s="320" t="s">
        <v>7794</v>
      </c>
      <c r="E276" s="320" t="s">
        <v>7795</v>
      </c>
      <c r="F276" s="320" t="s">
        <v>7787</v>
      </c>
      <c r="G276" s="320" t="s">
        <v>7790</v>
      </c>
      <c r="H276" s="177"/>
      <c r="I276" s="319">
        <v>7245</v>
      </c>
      <c r="J276" s="319"/>
      <c r="K276" s="319"/>
      <c r="L276" s="320" t="s">
        <v>7791</v>
      </c>
      <c r="M276" s="319">
        <v>69</v>
      </c>
      <c r="N276" s="319">
        <v>105</v>
      </c>
      <c r="O276" s="319">
        <v>7245</v>
      </c>
      <c r="P276" s="319">
        <v>1</v>
      </c>
      <c r="Q276" s="319"/>
      <c r="R276" s="319"/>
      <c r="S276" s="320"/>
      <c r="T276" s="320"/>
      <c r="U276" s="320">
        <v>2008</v>
      </c>
      <c r="V276" s="177"/>
      <c r="W276" s="177"/>
      <c r="X276" s="177"/>
      <c r="Y276" s="177"/>
      <c r="Z276" s="177"/>
      <c r="AA276" s="177"/>
      <c r="AB276" s="319">
        <v>983</v>
      </c>
      <c r="AC276" s="320"/>
      <c r="AD276" s="320"/>
      <c r="AE276" s="177"/>
      <c r="AF276" s="177"/>
      <c r="AG276" s="177"/>
      <c r="AH276" s="177"/>
      <c r="AI276" s="177"/>
      <c r="AJ276" s="177"/>
      <c r="AK276" s="177"/>
      <c r="AL276" s="177"/>
      <c r="AM276" s="177"/>
      <c r="AN276" s="177"/>
      <c r="AO276" s="177"/>
      <c r="AP276" s="177"/>
      <c r="AQ276" s="177"/>
      <c r="AR276" s="177"/>
      <c r="AS276" s="177"/>
      <c r="AT276" s="177"/>
      <c r="AU276" s="177"/>
      <c r="AV276" s="177"/>
      <c r="AW276" s="177"/>
      <c r="AX276" s="641"/>
    </row>
    <row r="277" spans="1:50" s="246" customFormat="1" ht="24" customHeight="1">
      <c r="A277" s="247"/>
      <c r="B277" s="595"/>
      <c r="C277" s="320" t="s">
        <v>7787</v>
      </c>
      <c r="D277" s="320" t="s">
        <v>7796</v>
      </c>
      <c r="E277" s="320" t="s">
        <v>7797</v>
      </c>
      <c r="F277" s="320" t="s">
        <v>7787</v>
      </c>
      <c r="G277" s="320" t="s">
        <v>7790</v>
      </c>
      <c r="H277" s="177"/>
      <c r="I277" s="319">
        <v>7696</v>
      </c>
      <c r="J277" s="319"/>
      <c r="K277" s="319"/>
      <c r="L277" s="320" t="s">
        <v>7791</v>
      </c>
      <c r="M277" s="319">
        <v>74</v>
      </c>
      <c r="N277" s="319">
        <v>104</v>
      </c>
      <c r="O277" s="319">
        <v>7696</v>
      </c>
      <c r="P277" s="319">
        <v>1</v>
      </c>
      <c r="Q277" s="319"/>
      <c r="R277" s="319"/>
      <c r="S277" s="320"/>
      <c r="T277" s="320"/>
      <c r="U277" s="320">
        <v>2004</v>
      </c>
      <c r="V277" s="177"/>
      <c r="W277" s="177"/>
      <c r="X277" s="177"/>
      <c r="Y277" s="177"/>
      <c r="Z277" s="177"/>
      <c r="AA277" s="177"/>
      <c r="AB277" s="319">
        <v>798</v>
      </c>
      <c r="AC277" s="320"/>
      <c r="AD277" s="320"/>
      <c r="AE277" s="177"/>
      <c r="AF277" s="177"/>
      <c r="AG277" s="177"/>
      <c r="AH277" s="177"/>
      <c r="AI277" s="177"/>
      <c r="AJ277" s="177"/>
      <c r="AK277" s="177"/>
      <c r="AL277" s="177"/>
      <c r="AM277" s="177"/>
      <c r="AN277" s="177"/>
      <c r="AO277" s="177"/>
      <c r="AP277" s="177"/>
      <c r="AQ277" s="177"/>
      <c r="AR277" s="177"/>
      <c r="AS277" s="177"/>
      <c r="AT277" s="177"/>
      <c r="AU277" s="177"/>
      <c r="AV277" s="177"/>
      <c r="AW277" s="177"/>
      <c r="AX277" s="641"/>
    </row>
    <row r="278" spans="1:50" s="246" customFormat="1" ht="24" customHeight="1">
      <c r="A278" s="247"/>
      <c r="B278" s="595"/>
      <c r="C278" s="320" t="s">
        <v>7787</v>
      </c>
      <c r="D278" s="320" t="s">
        <v>7798</v>
      </c>
      <c r="E278" s="320" t="s">
        <v>7799</v>
      </c>
      <c r="F278" s="320" t="s">
        <v>7787</v>
      </c>
      <c r="G278" s="320" t="s">
        <v>7790</v>
      </c>
      <c r="H278" s="177"/>
      <c r="I278" s="319">
        <v>16194</v>
      </c>
      <c r="J278" s="319"/>
      <c r="K278" s="319"/>
      <c r="L278" s="320" t="s">
        <v>7791</v>
      </c>
      <c r="M278" s="319">
        <v>70</v>
      </c>
      <c r="N278" s="319">
        <v>105</v>
      </c>
      <c r="O278" s="319">
        <v>7350</v>
      </c>
      <c r="P278" s="319">
        <v>1</v>
      </c>
      <c r="Q278" s="319"/>
      <c r="R278" s="319">
        <v>1000</v>
      </c>
      <c r="S278" s="320"/>
      <c r="T278" s="320"/>
      <c r="U278" s="320">
        <v>2004</v>
      </c>
      <c r="V278" s="177"/>
      <c r="W278" s="177"/>
      <c r="X278" s="177"/>
      <c r="Y278" s="177"/>
      <c r="Z278" s="177"/>
      <c r="AA278" s="177"/>
      <c r="AB278" s="319">
        <v>1362</v>
      </c>
      <c r="AC278" s="320"/>
      <c r="AD278" s="320"/>
      <c r="AE278" s="177"/>
      <c r="AF278" s="177"/>
      <c r="AG278" s="177"/>
      <c r="AH278" s="177"/>
      <c r="AI278" s="177"/>
      <c r="AJ278" s="177"/>
      <c r="AK278" s="177"/>
      <c r="AL278" s="177"/>
      <c r="AM278" s="177"/>
      <c r="AN278" s="177"/>
      <c r="AO278" s="177"/>
      <c r="AP278" s="177"/>
      <c r="AQ278" s="177"/>
      <c r="AR278" s="177"/>
      <c r="AS278" s="177"/>
      <c r="AT278" s="177"/>
      <c r="AU278" s="177"/>
      <c r="AV278" s="177"/>
      <c r="AW278" s="177"/>
      <c r="AX278" s="641"/>
    </row>
    <row r="279" spans="1:50" s="246" customFormat="1" ht="24" customHeight="1">
      <c r="A279" s="247"/>
      <c r="B279" s="595"/>
      <c r="C279" s="320" t="s">
        <v>7787</v>
      </c>
      <c r="D279" s="320" t="s">
        <v>7800</v>
      </c>
      <c r="E279" s="320" t="s">
        <v>7801</v>
      </c>
      <c r="F279" s="320" t="s">
        <v>7787</v>
      </c>
      <c r="G279" s="320" t="s">
        <v>7790</v>
      </c>
      <c r="H279" s="177"/>
      <c r="I279" s="319">
        <v>13718</v>
      </c>
      <c r="J279" s="319"/>
      <c r="K279" s="319"/>
      <c r="L279" s="320" t="s">
        <v>7802</v>
      </c>
      <c r="M279" s="319">
        <v>70</v>
      </c>
      <c r="N279" s="319">
        <v>120</v>
      </c>
      <c r="O279" s="319">
        <v>8400</v>
      </c>
      <c r="P279" s="319">
        <v>1</v>
      </c>
      <c r="Q279" s="319">
        <v>400</v>
      </c>
      <c r="R279" s="319">
        <v>400</v>
      </c>
      <c r="S279" s="320" t="s">
        <v>7803</v>
      </c>
      <c r="T279" s="320"/>
      <c r="U279" s="320">
        <v>2005</v>
      </c>
      <c r="V279" s="177"/>
      <c r="W279" s="177"/>
      <c r="X279" s="177"/>
      <c r="Y279" s="177"/>
      <c r="Z279" s="177"/>
      <c r="AA279" s="177"/>
      <c r="AB279" s="319"/>
      <c r="AC279" s="320"/>
      <c r="AD279" s="320"/>
      <c r="AE279" s="177"/>
      <c r="AF279" s="177"/>
      <c r="AG279" s="177"/>
      <c r="AH279" s="177"/>
      <c r="AI279" s="177"/>
      <c r="AJ279" s="177"/>
      <c r="AK279" s="177"/>
      <c r="AL279" s="177"/>
      <c r="AM279" s="177"/>
      <c r="AN279" s="177"/>
      <c r="AO279" s="177"/>
      <c r="AP279" s="177"/>
      <c r="AQ279" s="177"/>
      <c r="AR279" s="177"/>
      <c r="AS279" s="177"/>
      <c r="AT279" s="177"/>
      <c r="AU279" s="177"/>
      <c r="AV279" s="177"/>
      <c r="AW279" s="177"/>
      <c r="AX279" s="641"/>
    </row>
    <row r="280" spans="1:50" s="246" customFormat="1" ht="34.5" customHeight="1">
      <c r="A280" s="247"/>
      <c r="B280" s="595"/>
      <c r="C280" s="320" t="s">
        <v>7787</v>
      </c>
      <c r="D280" s="320"/>
      <c r="E280" s="320" t="s">
        <v>7804</v>
      </c>
      <c r="F280" s="320" t="s">
        <v>7787</v>
      </c>
      <c r="G280" s="320" t="s">
        <v>7790</v>
      </c>
      <c r="H280" s="177"/>
      <c r="I280" s="319">
        <v>36400</v>
      </c>
      <c r="J280" s="319"/>
      <c r="K280" s="319"/>
      <c r="L280" s="320" t="s">
        <v>7805</v>
      </c>
      <c r="M280" s="319" t="s">
        <v>7806</v>
      </c>
      <c r="N280" s="319" t="s">
        <v>7807</v>
      </c>
      <c r="O280" s="177" t="s">
        <v>7808</v>
      </c>
      <c r="P280" s="319" t="s">
        <v>7809</v>
      </c>
      <c r="Q280" s="319"/>
      <c r="R280" s="319"/>
      <c r="S280" s="320"/>
      <c r="T280" s="320"/>
      <c r="U280" s="320" t="s">
        <v>7810</v>
      </c>
      <c r="V280" s="319" t="s">
        <v>7811</v>
      </c>
      <c r="W280" s="320" t="s">
        <v>7812</v>
      </c>
      <c r="X280" s="177"/>
      <c r="Y280" s="177"/>
      <c r="Z280" s="177"/>
      <c r="AA280" s="177"/>
      <c r="AB280" s="319" t="s">
        <v>7811</v>
      </c>
      <c r="AC280" s="320"/>
      <c r="AD280" s="320"/>
      <c r="AE280" s="177"/>
      <c r="AF280" s="177"/>
      <c r="AG280" s="177"/>
      <c r="AH280" s="177"/>
      <c r="AI280" s="177"/>
      <c r="AJ280" s="177"/>
      <c r="AK280" s="177"/>
      <c r="AL280" s="177"/>
      <c r="AM280" s="177"/>
      <c r="AN280" s="177"/>
      <c r="AO280" s="177"/>
      <c r="AP280" s="177"/>
      <c r="AQ280" s="177"/>
      <c r="AR280" s="177"/>
      <c r="AS280" s="177"/>
      <c r="AT280" s="177"/>
      <c r="AU280" s="177"/>
      <c r="AV280" s="177"/>
      <c r="AW280" s="177"/>
      <c r="AX280" s="641" t="s">
        <v>7813</v>
      </c>
    </row>
    <row r="281" spans="1:50" s="246" customFormat="1" ht="23.85" customHeight="1">
      <c r="A281" s="247"/>
      <c r="B281" s="595"/>
      <c r="C281" s="320" t="s">
        <v>7814</v>
      </c>
      <c r="D281" s="320" t="s">
        <v>7815</v>
      </c>
      <c r="E281" s="320" t="s">
        <v>7816</v>
      </c>
      <c r="F281" s="320" t="s">
        <v>7814</v>
      </c>
      <c r="G281" s="320" t="s">
        <v>7817</v>
      </c>
      <c r="H281" s="177"/>
      <c r="I281" s="319">
        <v>7140</v>
      </c>
      <c r="J281" s="319"/>
      <c r="K281" s="319"/>
      <c r="L281" s="320" t="s">
        <v>7818</v>
      </c>
      <c r="M281" s="319">
        <v>68</v>
      </c>
      <c r="N281" s="319">
        <v>105</v>
      </c>
      <c r="O281" s="319">
        <v>7140</v>
      </c>
      <c r="P281" s="319">
        <v>1</v>
      </c>
      <c r="Q281" s="319">
        <v>430</v>
      </c>
      <c r="R281" s="319">
        <v>430</v>
      </c>
      <c r="S281" s="320" t="s">
        <v>7819</v>
      </c>
      <c r="T281" s="320" t="s">
        <v>7820</v>
      </c>
      <c r="U281" s="320">
        <v>2006</v>
      </c>
      <c r="V281" s="177"/>
      <c r="W281" s="177"/>
      <c r="X281" s="177"/>
      <c r="Y281" s="177"/>
      <c r="Z281" s="177"/>
      <c r="AA281" s="177"/>
      <c r="AB281" s="319"/>
      <c r="AC281" s="320"/>
      <c r="AD281" s="320"/>
      <c r="AE281" s="177"/>
      <c r="AF281" s="177"/>
      <c r="AG281" s="177"/>
      <c r="AH281" s="177"/>
      <c r="AI281" s="177"/>
      <c r="AJ281" s="177"/>
      <c r="AK281" s="177"/>
      <c r="AL281" s="177"/>
      <c r="AM281" s="177"/>
      <c r="AN281" s="177"/>
      <c r="AO281" s="177"/>
      <c r="AP281" s="177"/>
      <c r="AQ281" s="177"/>
      <c r="AR281" s="177"/>
      <c r="AS281" s="177"/>
      <c r="AT281" s="177"/>
      <c r="AU281" s="177"/>
      <c r="AV281" s="177"/>
      <c r="AW281" s="177"/>
      <c r="AX281" s="641" t="s">
        <v>7821</v>
      </c>
    </row>
    <row r="282" spans="1:50" s="246" customFormat="1" ht="23.85" customHeight="1">
      <c r="A282" s="247"/>
      <c r="B282" s="595"/>
      <c r="C282" s="320" t="s">
        <v>7814</v>
      </c>
      <c r="D282" s="320"/>
      <c r="E282" s="320" t="s">
        <v>7822</v>
      </c>
      <c r="F282" s="320" t="s">
        <v>7814</v>
      </c>
      <c r="G282" s="320" t="s">
        <v>7817</v>
      </c>
      <c r="H282" s="319">
        <v>13546</v>
      </c>
      <c r="I282" s="319">
        <v>13546</v>
      </c>
      <c r="J282" s="319"/>
      <c r="K282" s="319"/>
      <c r="L282" s="320" t="s">
        <v>3424</v>
      </c>
      <c r="M282" s="319">
        <v>50</v>
      </c>
      <c r="N282" s="319">
        <v>90</v>
      </c>
      <c r="O282" s="319">
        <v>4500</v>
      </c>
      <c r="P282" s="319">
        <v>1</v>
      </c>
      <c r="Q282" s="319"/>
      <c r="R282" s="319"/>
      <c r="S282" s="320"/>
      <c r="T282" s="320"/>
      <c r="U282" s="320">
        <v>1995</v>
      </c>
      <c r="V282" s="319"/>
      <c r="W282" s="641"/>
      <c r="X282" s="177"/>
      <c r="Y282" s="177"/>
      <c r="Z282" s="177"/>
      <c r="AA282" s="177"/>
      <c r="AB282" s="319">
        <v>323</v>
      </c>
      <c r="AC282" s="320"/>
      <c r="AD282" s="320"/>
      <c r="AE282" s="177"/>
      <c r="AF282" s="177"/>
      <c r="AG282" s="177"/>
      <c r="AH282" s="177"/>
      <c r="AI282" s="177"/>
      <c r="AJ282" s="177"/>
      <c r="AK282" s="177"/>
      <c r="AL282" s="177"/>
      <c r="AM282" s="177"/>
      <c r="AN282" s="177"/>
      <c r="AO282" s="177"/>
      <c r="AP282" s="177"/>
      <c r="AQ282" s="177"/>
      <c r="AR282" s="177"/>
      <c r="AS282" s="177"/>
      <c r="AT282" s="177"/>
      <c r="AU282" s="177"/>
      <c r="AV282" s="177"/>
      <c r="AW282" s="177"/>
      <c r="AX282" s="641"/>
    </row>
    <row r="283" spans="1:50" s="246" customFormat="1" ht="23.85" customHeight="1">
      <c r="A283" s="247"/>
      <c r="B283" s="595"/>
      <c r="C283" s="320" t="s">
        <v>7814</v>
      </c>
      <c r="D283" s="320"/>
      <c r="E283" s="320" t="s">
        <v>7823</v>
      </c>
      <c r="F283" s="320" t="s">
        <v>7814</v>
      </c>
      <c r="G283" s="320" t="s">
        <v>7817</v>
      </c>
      <c r="H283" s="319">
        <v>13102</v>
      </c>
      <c r="I283" s="319">
        <v>13102</v>
      </c>
      <c r="J283" s="319"/>
      <c r="K283" s="319"/>
      <c r="L283" s="320" t="s">
        <v>3424</v>
      </c>
      <c r="M283" s="319">
        <v>42</v>
      </c>
      <c r="N283" s="319">
        <v>54</v>
      </c>
      <c r="O283" s="319">
        <v>2268</v>
      </c>
      <c r="P283" s="319">
        <v>1</v>
      </c>
      <c r="Q283" s="319"/>
      <c r="R283" s="319"/>
      <c r="S283" s="320"/>
      <c r="T283" s="320"/>
      <c r="U283" s="320">
        <v>1991</v>
      </c>
      <c r="V283" s="319"/>
      <c r="W283" s="641"/>
      <c r="X283" s="177"/>
      <c r="Y283" s="177"/>
      <c r="Z283" s="177"/>
      <c r="AA283" s="177"/>
      <c r="AB283" s="319">
        <v>297</v>
      </c>
      <c r="AC283" s="320"/>
      <c r="AD283" s="320"/>
      <c r="AE283" s="177"/>
      <c r="AF283" s="177"/>
      <c r="AG283" s="177"/>
      <c r="AH283" s="177"/>
      <c r="AI283" s="177"/>
      <c r="AJ283" s="177"/>
      <c r="AK283" s="177"/>
      <c r="AL283" s="177"/>
      <c r="AM283" s="177"/>
      <c r="AN283" s="177"/>
      <c r="AO283" s="177"/>
      <c r="AP283" s="177"/>
      <c r="AQ283" s="177"/>
      <c r="AR283" s="177"/>
      <c r="AS283" s="177"/>
      <c r="AT283" s="177"/>
      <c r="AU283" s="177"/>
      <c r="AV283" s="177"/>
      <c r="AW283" s="177"/>
      <c r="AX283" s="641"/>
    </row>
    <row r="284" spans="1:50" s="246" customFormat="1" ht="23.85" customHeight="1">
      <c r="A284" s="247"/>
      <c r="B284" s="595"/>
      <c r="C284" s="320" t="s">
        <v>7814</v>
      </c>
      <c r="D284" s="320" t="s">
        <v>7824</v>
      </c>
      <c r="E284" s="320" t="s">
        <v>7824</v>
      </c>
      <c r="F284" s="320" t="s">
        <v>7814</v>
      </c>
      <c r="G284" s="320" t="s">
        <v>7817</v>
      </c>
      <c r="H284" s="319"/>
      <c r="I284" s="319">
        <v>13102</v>
      </c>
      <c r="J284" s="319"/>
      <c r="K284" s="319"/>
      <c r="L284" s="320" t="s">
        <v>3424</v>
      </c>
      <c r="M284" s="319">
        <v>42</v>
      </c>
      <c r="N284" s="319">
        <v>558</v>
      </c>
      <c r="O284" s="319">
        <v>23457</v>
      </c>
      <c r="P284" s="319">
        <v>3</v>
      </c>
      <c r="Q284" s="319"/>
      <c r="R284" s="319"/>
      <c r="S284" s="320"/>
      <c r="T284" s="320"/>
      <c r="U284" s="320">
        <v>1991</v>
      </c>
      <c r="V284" s="319">
        <v>297</v>
      </c>
      <c r="W284" s="275"/>
      <c r="X284" s="177"/>
      <c r="Y284" s="177"/>
      <c r="Z284" s="177"/>
      <c r="AA284" s="177"/>
      <c r="AB284" s="319">
        <v>297</v>
      </c>
      <c r="AC284" s="320"/>
      <c r="AD284" s="320"/>
      <c r="AE284" s="177"/>
      <c r="AF284" s="177"/>
      <c r="AG284" s="177"/>
      <c r="AH284" s="177"/>
      <c r="AI284" s="177"/>
      <c r="AJ284" s="177"/>
      <c r="AK284" s="177"/>
      <c r="AL284" s="177"/>
      <c r="AM284" s="177"/>
      <c r="AN284" s="177"/>
      <c r="AO284" s="177"/>
      <c r="AP284" s="177"/>
      <c r="AQ284" s="177"/>
      <c r="AR284" s="177"/>
      <c r="AS284" s="177"/>
      <c r="AT284" s="177"/>
      <c r="AU284" s="177"/>
      <c r="AV284" s="177"/>
      <c r="AW284" s="177"/>
      <c r="AX284" s="641"/>
    </row>
    <row r="285" spans="1:50" s="246" customFormat="1" ht="23.85" customHeight="1">
      <c r="A285" s="247"/>
      <c r="B285" s="595"/>
      <c r="C285" s="320" t="s">
        <v>7825</v>
      </c>
      <c r="D285" s="320"/>
      <c r="E285" s="320" t="s">
        <v>7826</v>
      </c>
      <c r="F285" s="320" t="s">
        <v>7825</v>
      </c>
      <c r="G285" s="320" t="s">
        <v>7827</v>
      </c>
      <c r="H285" s="319"/>
      <c r="I285" s="319">
        <v>7875</v>
      </c>
      <c r="J285" s="319"/>
      <c r="K285" s="319"/>
      <c r="L285" s="320" t="s">
        <v>7818</v>
      </c>
      <c r="M285" s="319">
        <v>68</v>
      </c>
      <c r="N285" s="319">
        <v>103</v>
      </c>
      <c r="O285" s="319">
        <v>7004</v>
      </c>
      <c r="P285" s="319">
        <v>1</v>
      </c>
      <c r="Q285" s="319">
        <v>17143</v>
      </c>
      <c r="R285" s="319">
        <v>25000</v>
      </c>
      <c r="S285" s="320" t="s">
        <v>7828</v>
      </c>
      <c r="T285" s="320" t="s">
        <v>7829</v>
      </c>
      <c r="U285" s="320">
        <v>1986</v>
      </c>
      <c r="V285" s="319"/>
      <c r="W285" s="275"/>
      <c r="X285" s="177"/>
      <c r="Y285" s="177"/>
      <c r="Z285" s="177"/>
      <c r="AA285" s="177"/>
      <c r="AB285" s="319">
        <v>11105</v>
      </c>
      <c r="AC285" s="320"/>
      <c r="AD285" s="320"/>
      <c r="AE285" s="177"/>
      <c r="AF285" s="177"/>
      <c r="AG285" s="177"/>
      <c r="AH285" s="177"/>
      <c r="AI285" s="177"/>
      <c r="AJ285" s="177"/>
      <c r="AK285" s="177"/>
      <c r="AL285" s="177"/>
      <c r="AM285" s="177"/>
      <c r="AN285" s="177"/>
      <c r="AO285" s="177"/>
      <c r="AP285" s="177"/>
      <c r="AQ285" s="177"/>
      <c r="AR285" s="177"/>
      <c r="AS285" s="177"/>
      <c r="AT285" s="177"/>
      <c r="AU285" s="177"/>
      <c r="AV285" s="177"/>
      <c r="AW285" s="177"/>
      <c r="AX285" s="641"/>
    </row>
    <row r="286" spans="1:50" s="246" customFormat="1" ht="23.85" customHeight="1">
      <c r="A286" s="247"/>
      <c r="B286" s="595"/>
      <c r="C286" s="320" t="s">
        <v>7825</v>
      </c>
      <c r="D286" s="320" t="s">
        <v>7830</v>
      </c>
      <c r="E286" s="320" t="s">
        <v>7831</v>
      </c>
      <c r="F286" s="320" t="s">
        <v>7825</v>
      </c>
      <c r="G286" s="320" t="s">
        <v>7827</v>
      </c>
      <c r="H286" s="177"/>
      <c r="I286" s="319">
        <v>77786</v>
      </c>
      <c r="J286" s="319">
        <v>675</v>
      </c>
      <c r="K286" s="319">
        <v>675</v>
      </c>
      <c r="L286" s="320" t="s">
        <v>3424</v>
      </c>
      <c r="M286" s="319">
        <v>64</v>
      </c>
      <c r="N286" s="319">
        <v>100</v>
      </c>
      <c r="O286" s="319">
        <v>6400</v>
      </c>
      <c r="P286" s="319">
        <v>1</v>
      </c>
      <c r="Q286" s="319">
        <v>1120</v>
      </c>
      <c r="R286" s="319">
        <v>1344</v>
      </c>
      <c r="S286" s="320" t="s">
        <v>7832</v>
      </c>
      <c r="T286" s="320" t="s">
        <v>7829</v>
      </c>
      <c r="U286" s="320">
        <v>2006</v>
      </c>
      <c r="V286" s="177"/>
      <c r="W286" s="177"/>
      <c r="X286" s="177"/>
      <c r="Y286" s="177"/>
      <c r="Z286" s="177"/>
      <c r="AA286" s="177"/>
      <c r="AB286" s="319">
        <v>23756</v>
      </c>
      <c r="AC286" s="320"/>
      <c r="AD286" s="320"/>
      <c r="AE286" s="177"/>
      <c r="AF286" s="177"/>
      <c r="AG286" s="177"/>
      <c r="AH286" s="177"/>
      <c r="AI286" s="177"/>
      <c r="AJ286" s="177"/>
      <c r="AK286" s="177"/>
      <c r="AL286" s="177"/>
      <c r="AM286" s="177"/>
      <c r="AN286" s="177"/>
      <c r="AO286" s="177"/>
      <c r="AP286" s="177"/>
      <c r="AQ286" s="177"/>
      <c r="AR286" s="177"/>
      <c r="AS286" s="177"/>
      <c r="AT286" s="177"/>
      <c r="AU286" s="177"/>
      <c r="AV286" s="177"/>
      <c r="AW286" s="177"/>
      <c r="AX286" s="645"/>
    </row>
    <row r="287" spans="1:50" s="246" customFormat="1" ht="23.85" customHeight="1">
      <c r="A287" s="247"/>
      <c r="B287" s="595"/>
      <c r="C287" s="320" t="s">
        <v>7825</v>
      </c>
      <c r="D287" s="320" t="s">
        <v>7833</v>
      </c>
      <c r="E287" s="320" t="s">
        <v>3579</v>
      </c>
      <c r="F287" s="320" t="s">
        <v>7825</v>
      </c>
      <c r="G287" s="320" t="s">
        <v>7825</v>
      </c>
      <c r="H287" s="177"/>
      <c r="I287" s="319">
        <v>7875</v>
      </c>
      <c r="J287" s="319"/>
      <c r="K287" s="319"/>
      <c r="L287" s="320" t="s">
        <v>3424</v>
      </c>
      <c r="M287" s="319">
        <v>68</v>
      </c>
      <c r="N287" s="319">
        <v>100</v>
      </c>
      <c r="O287" s="319">
        <v>6800</v>
      </c>
      <c r="P287" s="319">
        <v>1</v>
      </c>
      <c r="Q287" s="319">
        <v>300</v>
      </c>
      <c r="R287" s="319">
        <v>500</v>
      </c>
      <c r="S287" s="320" t="s">
        <v>7832</v>
      </c>
      <c r="T287" s="320" t="s">
        <v>7829</v>
      </c>
      <c r="U287" s="320">
        <v>2006</v>
      </c>
      <c r="V287" s="177"/>
      <c r="W287" s="177"/>
      <c r="X287" s="177"/>
      <c r="Y287" s="177"/>
      <c r="Z287" s="177"/>
      <c r="AA287" s="177"/>
      <c r="AB287" s="319">
        <v>816</v>
      </c>
      <c r="AC287" s="320"/>
      <c r="AD287" s="320"/>
      <c r="AE287" s="177"/>
      <c r="AF287" s="177"/>
      <c r="AG287" s="177"/>
      <c r="AH287" s="177"/>
      <c r="AI287" s="177"/>
      <c r="AJ287" s="177"/>
      <c r="AK287" s="177"/>
      <c r="AL287" s="177"/>
      <c r="AM287" s="177"/>
      <c r="AN287" s="177"/>
      <c r="AO287" s="177"/>
      <c r="AP287" s="177"/>
      <c r="AQ287" s="177"/>
      <c r="AR287" s="177"/>
      <c r="AS287" s="177"/>
      <c r="AT287" s="177"/>
      <c r="AU287" s="177"/>
      <c r="AV287" s="177"/>
      <c r="AW287" s="177"/>
      <c r="AX287" s="641"/>
    </row>
    <row r="288" spans="1:50" s="246" customFormat="1" ht="23.85" customHeight="1">
      <c r="A288" s="247"/>
      <c r="B288" s="595"/>
      <c r="C288" s="105" t="s">
        <v>7834</v>
      </c>
      <c r="D288" s="105"/>
      <c r="E288" s="105" t="s">
        <v>7835</v>
      </c>
      <c r="F288" s="105" t="s">
        <v>7834</v>
      </c>
      <c r="G288" s="105" t="s">
        <v>7836</v>
      </c>
      <c r="H288" s="99"/>
      <c r="I288" s="100">
        <v>19033</v>
      </c>
      <c r="J288" s="100"/>
      <c r="K288" s="100"/>
      <c r="L288" s="105" t="s">
        <v>7681</v>
      </c>
      <c r="M288" s="100">
        <v>68</v>
      </c>
      <c r="N288" s="100">
        <v>105</v>
      </c>
      <c r="O288" s="100">
        <v>7140</v>
      </c>
      <c r="P288" s="100">
        <v>2</v>
      </c>
      <c r="Q288" s="100">
        <v>192</v>
      </c>
      <c r="R288" s="100"/>
      <c r="S288" s="105" t="s">
        <v>7837</v>
      </c>
      <c r="T288" s="105" t="s">
        <v>7772</v>
      </c>
      <c r="U288" s="105">
        <v>2007</v>
      </c>
      <c r="V288" s="99"/>
      <c r="W288" s="99"/>
      <c r="X288" s="99"/>
      <c r="Y288" s="99"/>
      <c r="Z288" s="99"/>
      <c r="AA288" s="99"/>
      <c r="AB288" s="100">
        <v>1500</v>
      </c>
      <c r="AC288" s="99"/>
      <c r="AD288" s="99"/>
      <c r="AE288" s="99"/>
      <c r="AF288" s="99"/>
      <c r="AG288" s="99"/>
      <c r="AH288" s="99"/>
      <c r="AI288" s="99"/>
      <c r="AJ288" s="99"/>
      <c r="AK288" s="99"/>
      <c r="AL288" s="99"/>
      <c r="AM288" s="99"/>
      <c r="AN288" s="99"/>
      <c r="AO288" s="99"/>
      <c r="AP288" s="99"/>
      <c r="AQ288" s="99"/>
      <c r="AR288" s="99"/>
      <c r="AS288" s="99"/>
      <c r="AT288" s="99"/>
      <c r="AU288" s="99"/>
      <c r="AV288" s="99"/>
      <c r="AW288" s="99"/>
      <c r="AX288" s="638"/>
    </row>
    <row r="289" spans="1:50" s="246" customFormat="1" ht="23.85" customHeight="1">
      <c r="A289" s="247"/>
      <c r="B289" s="595"/>
      <c r="C289" s="105" t="s">
        <v>7838</v>
      </c>
      <c r="D289" s="105"/>
      <c r="E289" s="105" t="s">
        <v>7839</v>
      </c>
      <c r="F289" s="105" t="s">
        <v>7838</v>
      </c>
      <c r="G289" s="105" t="s">
        <v>7838</v>
      </c>
      <c r="H289" s="99"/>
      <c r="I289" s="100">
        <v>17155</v>
      </c>
      <c r="J289" s="100"/>
      <c r="K289" s="100"/>
      <c r="L289" s="105" t="s">
        <v>7681</v>
      </c>
      <c r="M289" s="100">
        <v>65</v>
      </c>
      <c r="N289" s="100">
        <v>100</v>
      </c>
      <c r="O289" s="100">
        <v>6500</v>
      </c>
      <c r="P289" s="100">
        <v>1</v>
      </c>
      <c r="Q289" s="100">
        <v>546</v>
      </c>
      <c r="R289" s="100"/>
      <c r="S289" s="105" t="s">
        <v>7837</v>
      </c>
      <c r="T289" s="105" t="s">
        <v>7772</v>
      </c>
      <c r="U289" s="105">
        <v>2008</v>
      </c>
      <c r="V289" s="99"/>
      <c r="W289" s="99"/>
      <c r="X289" s="99"/>
      <c r="Y289" s="99"/>
      <c r="Z289" s="99"/>
      <c r="AA289" s="99"/>
      <c r="AB289" s="100">
        <v>4132</v>
      </c>
      <c r="AC289" s="99"/>
      <c r="AD289" s="99"/>
      <c r="AE289" s="99"/>
      <c r="AF289" s="99"/>
      <c r="AG289" s="99"/>
      <c r="AH289" s="99"/>
      <c r="AI289" s="99"/>
      <c r="AJ289" s="99"/>
      <c r="AK289" s="99"/>
      <c r="AL289" s="99"/>
      <c r="AM289" s="99"/>
      <c r="AN289" s="99"/>
      <c r="AO289" s="99"/>
      <c r="AP289" s="99"/>
      <c r="AQ289" s="99"/>
      <c r="AR289" s="99"/>
      <c r="AS289" s="99"/>
      <c r="AT289" s="99"/>
      <c r="AU289" s="99"/>
      <c r="AV289" s="99"/>
      <c r="AW289" s="99"/>
      <c r="AX289" s="638"/>
    </row>
    <row r="290" spans="1:50" s="246" customFormat="1" ht="23.85" customHeight="1">
      <c r="A290" s="247"/>
      <c r="B290" s="595"/>
      <c r="C290" s="105" t="s">
        <v>7838</v>
      </c>
      <c r="D290" s="105"/>
      <c r="E290" s="105" t="s">
        <v>7840</v>
      </c>
      <c r="F290" s="105" t="s">
        <v>7838</v>
      </c>
      <c r="G290" s="105" t="s">
        <v>7838</v>
      </c>
      <c r="H290" s="99"/>
      <c r="I290" s="100">
        <v>9393</v>
      </c>
      <c r="J290" s="100"/>
      <c r="K290" s="100"/>
      <c r="L290" s="105" t="s">
        <v>7681</v>
      </c>
      <c r="M290" s="100">
        <v>50</v>
      </c>
      <c r="N290" s="100">
        <v>100</v>
      </c>
      <c r="O290" s="100">
        <v>5000</v>
      </c>
      <c r="P290" s="100">
        <v>1</v>
      </c>
      <c r="Q290" s="100"/>
      <c r="R290" s="100"/>
      <c r="S290" s="105"/>
      <c r="T290" s="105"/>
      <c r="U290" s="105">
        <v>2010</v>
      </c>
      <c r="V290" s="99"/>
      <c r="W290" s="99"/>
      <c r="X290" s="99"/>
      <c r="Y290" s="99"/>
      <c r="Z290" s="99"/>
      <c r="AA290" s="99"/>
      <c r="AB290" s="100">
        <v>959</v>
      </c>
      <c r="AC290" s="99"/>
      <c r="AD290" s="99"/>
      <c r="AE290" s="99"/>
      <c r="AF290" s="99"/>
      <c r="AG290" s="99"/>
      <c r="AH290" s="99"/>
      <c r="AI290" s="99"/>
      <c r="AJ290" s="99"/>
      <c r="AK290" s="99"/>
      <c r="AL290" s="99"/>
      <c r="AM290" s="99"/>
      <c r="AN290" s="99"/>
      <c r="AO290" s="99"/>
      <c r="AP290" s="99"/>
      <c r="AQ290" s="99"/>
      <c r="AR290" s="99"/>
      <c r="AS290" s="99"/>
      <c r="AT290" s="99"/>
      <c r="AU290" s="99"/>
      <c r="AV290" s="99"/>
      <c r="AW290" s="99"/>
      <c r="AX290" s="638"/>
    </row>
    <row r="291" spans="1:50" s="246" customFormat="1" ht="23.85" customHeight="1">
      <c r="A291" s="247"/>
      <c r="B291" s="595"/>
      <c r="C291" s="105" t="s">
        <v>437</v>
      </c>
      <c r="D291" s="105"/>
      <c r="E291" s="105" t="s">
        <v>438</v>
      </c>
      <c r="F291" s="105" t="s">
        <v>437</v>
      </c>
      <c r="G291" s="105" t="s">
        <v>437</v>
      </c>
      <c r="H291" s="99"/>
      <c r="I291" s="100">
        <v>9491</v>
      </c>
      <c r="J291" s="100"/>
      <c r="K291" s="100"/>
      <c r="L291" s="105" t="s">
        <v>382</v>
      </c>
      <c r="M291" s="100">
        <v>47</v>
      </c>
      <c r="N291" s="100">
        <v>90</v>
      </c>
      <c r="O291" s="100">
        <v>4212</v>
      </c>
      <c r="P291" s="100">
        <v>1</v>
      </c>
      <c r="Q291" s="100"/>
      <c r="R291" s="100"/>
      <c r="S291" s="105"/>
      <c r="T291" s="105"/>
      <c r="U291" s="105">
        <v>2011</v>
      </c>
      <c r="V291" s="99"/>
      <c r="W291" s="99"/>
      <c r="X291" s="99"/>
      <c r="Y291" s="99"/>
      <c r="Z291" s="99"/>
      <c r="AA291" s="99"/>
      <c r="AB291" s="100">
        <v>350</v>
      </c>
      <c r="AC291" s="99"/>
      <c r="AD291" s="99"/>
      <c r="AE291" s="99"/>
      <c r="AF291" s="99"/>
      <c r="AG291" s="99"/>
      <c r="AH291" s="99"/>
      <c r="AI291" s="99"/>
      <c r="AJ291" s="99"/>
      <c r="AK291" s="99"/>
      <c r="AL291" s="99"/>
      <c r="AM291" s="99"/>
      <c r="AN291" s="99"/>
      <c r="AO291" s="99"/>
      <c r="AP291" s="99"/>
      <c r="AQ291" s="99"/>
      <c r="AR291" s="99"/>
      <c r="AS291" s="99"/>
      <c r="AT291" s="99"/>
      <c r="AU291" s="99"/>
      <c r="AV291" s="99"/>
      <c r="AW291" s="99"/>
      <c r="AX291" s="638"/>
    </row>
    <row r="292" spans="1:50" s="246" customFormat="1" ht="23.85" customHeight="1">
      <c r="A292" s="247"/>
      <c r="B292" s="595"/>
      <c r="C292" s="105" t="s">
        <v>437</v>
      </c>
      <c r="D292" s="105"/>
      <c r="E292" s="105" t="s">
        <v>439</v>
      </c>
      <c r="F292" s="105" t="s">
        <v>437</v>
      </c>
      <c r="G292" s="105" t="s">
        <v>437</v>
      </c>
      <c r="H292" s="99"/>
      <c r="I292" s="100">
        <v>6000</v>
      </c>
      <c r="J292" s="100"/>
      <c r="K292" s="100"/>
      <c r="L292" s="105" t="s">
        <v>382</v>
      </c>
      <c r="M292" s="100">
        <v>60</v>
      </c>
      <c r="N292" s="100">
        <v>100</v>
      </c>
      <c r="O292" s="100">
        <v>6000</v>
      </c>
      <c r="P292" s="100">
        <v>1</v>
      </c>
      <c r="Q292" s="100"/>
      <c r="R292" s="100"/>
      <c r="S292" s="105"/>
      <c r="T292" s="105"/>
      <c r="U292" s="105">
        <v>2010</v>
      </c>
      <c r="V292" s="99"/>
      <c r="W292" s="99"/>
      <c r="X292" s="99"/>
      <c r="Y292" s="99"/>
      <c r="Z292" s="99"/>
      <c r="AA292" s="99"/>
      <c r="AB292" s="100"/>
      <c r="AC292" s="99"/>
      <c r="AD292" s="99"/>
      <c r="AE292" s="99"/>
      <c r="AF292" s="99"/>
      <c r="AG292" s="99"/>
      <c r="AH292" s="99"/>
      <c r="AI292" s="99"/>
      <c r="AJ292" s="99"/>
      <c r="AK292" s="99"/>
      <c r="AL292" s="99"/>
      <c r="AM292" s="99"/>
      <c r="AN292" s="99"/>
      <c r="AO292" s="99"/>
      <c r="AP292" s="99"/>
      <c r="AQ292" s="99"/>
      <c r="AR292" s="99"/>
      <c r="AS292" s="99"/>
      <c r="AT292" s="99"/>
      <c r="AU292" s="99"/>
      <c r="AV292" s="99"/>
      <c r="AW292" s="99"/>
      <c r="AX292" s="638"/>
    </row>
    <row r="293" spans="1:50" s="246" customFormat="1" ht="23.85" customHeight="1">
      <c r="A293" s="247"/>
      <c r="B293" s="595"/>
      <c r="C293" s="105" t="s">
        <v>437</v>
      </c>
      <c r="D293" s="105"/>
      <c r="E293" s="105" t="s">
        <v>440</v>
      </c>
      <c r="F293" s="105" t="s">
        <v>437</v>
      </c>
      <c r="G293" s="177" t="s">
        <v>441</v>
      </c>
      <c r="H293" s="99"/>
      <c r="I293" s="100">
        <v>9202</v>
      </c>
      <c r="J293" s="100"/>
      <c r="K293" s="100"/>
      <c r="L293" s="105" t="s">
        <v>382</v>
      </c>
      <c r="M293" s="100">
        <v>70</v>
      </c>
      <c r="N293" s="100">
        <v>110</v>
      </c>
      <c r="O293" s="100">
        <v>7700</v>
      </c>
      <c r="P293" s="100">
        <v>1</v>
      </c>
      <c r="Q293" s="100"/>
      <c r="R293" s="100"/>
      <c r="S293" s="105"/>
      <c r="T293" s="105"/>
      <c r="U293" s="105">
        <v>2011</v>
      </c>
      <c r="V293" s="99"/>
      <c r="W293" s="99"/>
      <c r="X293" s="99"/>
      <c r="Y293" s="99"/>
      <c r="Z293" s="99"/>
      <c r="AA293" s="99"/>
      <c r="AB293" s="100"/>
      <c r="AC293" s="99"/>
      <c r="AD293" s="99"/>
      <c r="AE293" s="99"/>
      <c r="AF293" s="99"/>
      <c r="AG293" s="99"/>
      <c r="AH293" s="99"/>
      <c r="AI293" s="99"/>
      <c r="AJ293" s="99"/>
      <c r="AK293" s="99"/>
      <c r="AL293" s="99"/>
      <c r="AM293" s="99"/>
      <c r="AN293" s="99"/>
      <c r="AO293" s="99"/>
      <c r="AP293" s="99"/>
      <c r="AQ293" s="99"/>
      <c r="AR293" s="99"/>
      <c r="AS293" s="99"/>
      <c r="AT293" s="99"/>
      <c r="AU293" s="99"/>
      <c r="AV293" s="99"/>
      <c r="AW293" s="99"/>
      <c r="AX293" s="638"/>
    </row>
    <row r="294" spans="1:50" s="246" customFormat="1" ht="23.85" customHeight="1">
      <c r="A294" s="247"/>
      <c r="B294" s="595"/>
      <c r="C294" s="105" t="s">
        <v>437</v>
      </c>
      <c r="D294" s="105"/>
      <c r="E294" s="105" t="s">
        <v>7841</v>
      </c>
      <c r="F294" s="105" t="s">
        <v>437</v>
      </c>
      <c r="G294" s="177" t="s">
        <v>441</v>
      </c>
      <c r="H294" s="99"/>
      <c r="I294" s="100">
        <v>5200</v>
      </c>
      <c r="J294" s="100"/>
      <c r="K294" s="100"/>
      <c r="L294" s="105" t="s">
        <v>382</v>
      </c>
      <c r="M294" s="100">
        <v>56</v>
      </c>
      <c r="N294" s="100">
        <v>83</v>
      </c>
      <c r="O294" s="100">
        <v>4648</v>
      </c>
      <c r="P294" s="100">
        <v>1</v>
      </c>
      <c r="Q294" s="100"/>
      <c r="R294" s="100"/>
      <c r="S294" s="105"/>
      <c r="T294" s="105"/>
      <c r="U294" s="105">
        <v>2012</v>
      </c>
      <c r="V294" s="99"/>
      <c r="W294" s="99"/>
      <c r="X294" s="99"/>
      <c r="Y294" s="99"/>
      <c r="Z294" s="99"/>
      <c r="AA294" s="99"/>
      <c r="AB294" s="100">
        <v>933</v>
      </c>
      <c r="AC294" s="99"/>
      <c r="AD294" s="99"/>
      <c r="AE294" s="99"/>
      <c r="AF294" s="99"/>
      <c r="AG294" s="99"/>
      <c r="AH294" s="99"/>
      <c r="AI294" s="99"/>
      <c r="AJ294" s="99"/>
      <c r="AK294" s="99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638"/>
    </row>
    <row r="295" spans="1:50" s="246" customFormat="1" ht="23.85" customHeight="1">
      <c r="A295" s="247"/>
      <c r="B295" s="595"/>
      <c r="C295" s="105" t="s">
        <v>437</v>
      </c>
      <c r="D295" s="105"/>
      <c r="E295" s="105" t="s">
        <v>1190</v>
      </c>
      <c r="F295" s="105" t="s">
        <v>437</v>
      </c>
      <c r="G295" s="177" t="s">
        <v>437</v>
      </c>
      <c r="H295" s="99"/>
      <c r="I295" s="100">
        <v>4600</v>
      </c>
      <c r="J295" s="100"/>
      <c r="K295" s="100"/>
      <c r="L295" s="105" t="s">
        <v>382</v>
      </c>
      <c r="M295" s="100">
        <v>46</v>
      </c>
      <c r="N295" s="100">
        <v>100</v>
      </c>
      <c r="O295" s="100">
        <v>4600</v>
      </c>
      <c r="P295" s="100">
        <v>1</v>
      </c>
      <c r="Q295" s="100"/>
      <c r="R295" s="100"/>
      <c r="S295" s="105"/>
      <c r="T295" s="105"/>
      <c r="U295" s="105">
        <v>2012</v>
      </c>
      <c r="V295" s="99"/>
      <c r="W295" s="99"/>
      <c r="X295" s="99"/>
      <c r="Y295" s="99"/>
      <c r="Z295" s="99"/>
      <c r="AA295" s="99"/>
      <c r="AB295" s="100">
        <v>183</v>
      </c>
      <c r="AC295" s="99"/>
      <c r="AD295" s="99"/>
      <c r="AE295" s="99"/>
      <c r="AF295" s="99"/>
      <c r="AG295" s="99"/>
      <c r="AH295" s="99"/>
      <c r="AI295" s="99"/>
      <c r="AJ295" s="99"/>
      <c r="AK295" s="99"/>
      <c r="AL295" s="99"/>
      <c r="AM295" s="99"/>
      <c r="AN295" s="99"/>
      <c r="AO295" s="99"/>
      <c r="AP295" s="99"/>
      <c r="AQ295" s="99"/>
      <c r="AR295" s="99"/>
      <c r="AS295" s="99"/>
      <c r="AT295" s="99"/>
      <c r="AU295" s="99"/>
      <c r="AV295" s="99"/>
      <c r="AW295" s="99"/>
      <c r="AX295" s="638"/>
    </row>
    <row r="296" spans="1:50" s="246" customFormat="1" ht="23.85" customHeight="1">
      <c r="A296" s="247"/>
      <c r="B296" s="595"/>
      <c r="C296" s="105" t="s">
        <v>7838</v>
      </c>
      <c r="D296" s="105"/>
      <c r="E296" s="105" t="s">
        <v>7842</v>
      </c>
      <c r="F296" s="105" t="s">
        <v>7838</v>
      </c>
      <c r="G296" s="177" t="s">
        <v>7838</v>
      </c>
      <c r="H296" s="99"/>
      <c r="I296" s="100">
        <v>6000</v>
      </c>
      <c r="J296" s="100"/>
      <c r="K296" s="100"/>
      <c r="L296" s="105" t="s">
        <v>7681</v>
      </c>
      <c r="M296" s="100">
        <v>60</v>
      </c>
      <c r="N296" s="100">
        <v>96</v>
      </c>
      <c r="O296" s="100">
        <v>5760</v>
      </c>
      <c r="P296" s="100">
        <v>1</v>
      </c>
      <c r="Q296" s="100"/>
      <c r="R296" s="100"/>
      <c r="S296" s="105"/>
      <c r="T296" s="105"/>
      <c r="U296" s="105">
        <v>2013</v>
      </c>
      <c r="V296" s="99"/>
      <c r="W296" s="99"/>
      <c r="X296" s="99"/>
      <c r="Y296" s="99"/>
      <c r="Z296" s="99"/>
      <c r="AA296" s="99"/>
      <c r="AB296" s="100">
        <v>630</v>
      </c>
      <c r="AC296" s="99"/>
      <c r="AD296" s="99"/>
      <c r="AE296" s="99"/>
      <c r="AF296" s="99"/>
      <c r="AG296" s="99"/>
      <c r="AH296" s="99"/>
      <c r="AI296" s="99"/>
      <c r="AJ296" s="99"/>
      <c r="AK296" s="99"/>
      <c r="AL296" s="99"/>
      <c r="AM296" s="99"/>
      <c r="AN296" s="99"/>
      <c r="AO296" s="99"/>
      <c r="AP296" s="99"/>
      <c r="AQ296" s="99"/>
      <c r="AR296" s="99"/>
      <c r="AS296" s="99"/>
      <c r="AT296" s="99"/>
      <c r="AU296" s="99"/>
      <c r="AV296" s="99"/>
      <c r="AW296" s="99"/>
      <c r="AX296" s="638"/>
    </row>
    <row r="297" spans="1:50" s="246" customFormat="1" ht="23.85" customHeight="1">
      <c r="A297" s="247"/>
      <c r="B297" s="595"/>
      <c r="C297" s="105" t="s">
        <v>437</v>
      </c>
      <c r="D297" s="105"/>
      <c r="E297" s="105" t="s">
        <v>7843</v>
      </c>
      <c r="F297" s="105" t="s">
        <v>437</v>
      </c>
      <c r="G297" s="177" t="s">
        <v>437</v>
      </c>
      <c r="H297" s="99"/>
      <c r="I297" s="100">
        <v>8525</v>
      </c>
      <c r="J297" s="100"/>
      <c r="K297" s="100"/>
      <c r="L297" s="105" t="s">
        <v>7844</v>
      </c>
      <c r="M297" s="246" t="s">
        <v>7845</v>
      </c>
      <c r="N297" s="100" t="s">
        <v>7846</v>
      </c>
      <c r="O297" s="100" t="s">
        <v>7847</v>
      </c>
      <c r="P297" s="100" t="s">
        <v>7848</v>
      </c>
      <c r="Q297" s="100"/>
      <c r="R297" s="100"/>
      <c r="S297" s="105"/>
      <c r="T297" s="105"/>
      <c r="U297" s="105">
        <v>2015</v>
      </c>
      <c r="V297" s="99"/>
      <c r="W297" s="99"/>
      <c r="X297" s="99"/>
      <c r="Y297" s="99"/>
      <c r="Z297" s="99"/>
      <c r="AA297" s="99"/>
      <c r="AB297" s="100"/>
      <c r="AC297" s="99"/>
      <c r="AD297" s="99"/>
      <c r="AE297" s="99"/>
      <c r="AF297" s="99"/>
      <c r="AG297" s="99"/>
      <c r="AH297" s="99"/>
      <c r="AI297" s="99"/>
      <c r="AJ297" s="99"/>
      <c r="AK297" s="99"/>
      <c r="AL297" s="99"/>
      <c r="AM297" s="99"/>
      <c r="AN297" s="99"/>
      <c r="AO297" s="99"/>
      <c r="AP297" s="99"/>
      <c r="AQ297" s="99"/>
      <c r="AR297" s="99"/>
      <c r="AS297" s="99"/>
      <c r="AT297" s="99"/>
      <c r="AU297" s="99"/>
      <c r="AV297" s="99"/>
      <c r="AW297" s="99"/>
      <c r="AX297" s="638" t="s">
        <v>7849</v>
      </c>
    </row>
    <row r="298" spans="1:50" s="246" customFormat="1" ht="23.85" customHeight="1">
      <c r="A298" s="247"/>
      <c r="B298" s="595"/>
      <c r="C298" s="105" t="s">
        <v>437</v>
      </c>
      <c r="D298" s="105"/>
      <c r="E298" s="105" t="s">
        <v>7850</v>
      </c>
      <c r="F298" s="105" t="s">
        <v>437</v>
      </c>
      <c r="G298" s="177" t="s">
        <v>437</v>
      </c>
      <c r="H298" s="99"/>
      <c r="I298" s="100">
        <v>13081</v>
      </c>
      <c r="J298" s="100"/>
      <c r="K298" s="100"/>
      <c r="L298" s="105" t="s">
        <v>7670</v>
      </c>
      <c r="M298" s="100">
        <v>40</v>
      </c>
      <c r="N298" s="100">
        <v>80</v>
      </c>
      <c r="O298" s="100">
        <v>3200</v>
      </c>
      <c r="P298" s="100">
        <v>1</v>
      </c>
      <c r="Q298" s="100">
        <v>100</v>
      </c>
      <c r="R298" s="100"/>
      <c r="S298" s="105" t="s">
        <v>7851</v>
      </c>
      <c r="T298" s="105"/>
      <c r="U298" s="105">
        <v>2016</v>
      </c>
      <c r="V298" s="99"/>
      <c r="W298" s="99"/>
      <c r="X298" s="99"/>
      <c r="Y298" s="99"/>
      <c r="Z298" s="99"/>
      <c r="AA298" s="99"/>
      <c r="AB298" s="100">
        <v>1254</v>
      </c>
      <c r="AC298" s="99"/>
      <c r="AD298" s="99"/>
      <c r="AE298" s="99"/>
      <c r="AF298" s="99"/>
      <c r="AG298" s="99"/>
      <c r="AH298" s="99"/>
      <c r="AI298" s="99"/>
      <c r="AJ298" s="99"/>
      <c r="AK298" s="99"/>
      <c r="AL298" s="99"/>
      <c r="AM298" s="99"/>
      <c r="AN298" s="99"/>
      <c r="AO298" s="99"/>
      <c r="AP298" s="99"/>
      <c r="AQ298" s="99"/>
      <c r="AR298" s="99"/>
      <c r="AS298" s="99"/>
      <c r="AT298" s="99"/>
      <c r="AU298" s="99"/>
      <c r="AV298" s="99"/>
      <c r="AW298" s="99"/>
      <c r="AX298" s="638"/>
    </row>
    <row r="299" spans="1:50" s="246" customFormat="1" ht="23.85" customHeight="1">
      <c r="A299" s="247"/>
      <c r="B299" s="595"/>
      <c r="C299" s="320" t="s">
        <v>7852</v>
      </c>
      <c r="D299" s="320" t="s">
        <v>7853</v>
      </c>
      <c r="E299" s="320" t="s">
        <v>7854</v>
      </c>
      <c r="F299" s="320" t="s">
        <v>7852</v>
      </c>
      <c r="G299" s="320" t="s">
        <v>7855</v>
      </c>
      <c r="H299" s="177"/>
      <c r="I299" s="319">
        <v>4186</v>
      </c>
      <c r="J299" s="319"/>
      <c r="K299" s="319"/>
      <c r="L299" s="320" t="s">
        <v>7670</v>
      </c>
      <c r="M299" s="319">
        <v>46</v>
      </c>
      <c r="N299" s="319">
        <v>91</v>
      </c>
      <c r="O299" s="319">
        <v>4186</v>
      </c>
      <c r="P299" s="319">
        <v>1</v>
      </c>
      <c r="Q299" s="319"/>
      <c r="R299" s="319"/>
      <c r="S299" s="146"/>
      <c r="T299" s="146"/>
      <c r="U299" s="320">
        <v>2006</v>
      </c>
      <c r="V299" s="177"/>
      <c r="W299" s="177"/>
      <c r="X299" s="177"/>
      <c r="Y299" s="177"/>
      <c r="Z299" s="177"/>
      <c r="AA299" s="177"/>
      <c r="AB299" s="319"/>
      <c r="AC299" s="320"/>
      <c r="AD299" s="320"/>
      <c r="AE299" s="177"/>
      <c r="AF299" s="177"/>
      <c r="AG299" s="177"/>
      <c r="AH299" s="177"/>
      <c r="AI299" s="177"/>
      <c r="AJ299" s="177"/>
      <c r="AK299" s="177"/>
      <c r="AL299" s="177"/>
      <c r="AM299" s="177"/>
      <c r="AN299" s="177"/>
      <c r="AO299" s="177"/>
      <c r="AP299" s="177"/>
      <c r="AQ299" s="177"/>
      <c r="AR299" s="177"/>
      <c r="AS299" s="177"/>
      <c r="AT299" s="177"/>
      <c r="AU299" s="177"/>
      <c r="AV299" s="177"/>
      <c r="AW299" s="177"/>
      <c r="AX299" s="641"/>
    </row>
    <row r="300" spans="1:50" s="246" customFormat="1" ht="23.85" customHeight="1">
      <c r="A300" s="247"/>
      <c r="B300" s="595"/>
      <c r="C300" s="320" t="s">
        <v>7852</v>
      </c>
      <c r="D300" s="320" t="s">
        <v>7856</v>
      </c>
      <c r="E300" s="320" t="s">
        <v>7857</v>
      </c>
      <c r="F300" s="320" t="s">
        <v>7852</v>
      </c>
      <c r="G300" s="320" t="s">
        <v>7855</v>
      </c>
      <c r="H300" s="177"/>
      <c r="I300" s="319">
        <v>7140</v>
      </c>
      <c r="J300" s="319"/>
      <c r="K300" s="319"/>
      <c r="L300" s="320" t="s">
        <v>7670</v>
      </c>
      <c r="M300" s="319">
        <v>68</v>
      </c>
      <c r="N300" s="319">
        <v>105</v>
      </c>
      <c r="O300" s="319">
        <v>7140</v>
      </c>
      <c r="P300" s="319">
        <v>1</v>
      </c>
      <c r="Q300" s="319">
        <v>400</v>
      </c>
      <c r="R300" s="319"/>
      <c r="S300" s="320" t="s">
        <v>7858</v>
      </c>
      <c r="T300" s="146"/>
      <c r="U300" s="320">
        <v>2008</v>
      </c>
      <c r="V300" s="177"/>
      <c r="W300" s="177"/>
      <c r="X300" s="177"/>
      <c r="Y300" s="177"/>
      <c r="Z300" s="177"/>
      <c r="AA300" s="177"/>
      <c r="AB300" s="319"/>
      <c r="AC300" s="320"/>
      <c r="AD300" s="320"/>
      <c r="AE300" s="177"/>
      <c r="AF300" s="177"/>
      <c r="AG300" s="177"/>
      <c r="AH300" s="177"/>
      <c r="AI300" s="177"/>
      <c r="AJ300" s="177"/>
      <c r="AK300" s="177"/>
      <c r="AL300" s="177"/>
      <c r="AM300" s="177"/>
      <c r="AN300" s="177"/>
      <c r="AO300" s="177"/>
      <c r="AP300" s="177"/>
      <c r="AQ300" s="177"/>
      <c r="AR300" s="177"/>
      <c r="AS300" s="177"/>
      <c r="AT300" s="177"/>
      <c r="AU300" s="177"/>
      <c r="AV300" s="177"/>
      <c r="AW300" s="177"/>
      <c r="AX300" s="641"/>
    </row>
    <row r="301" spans="1:50" s="246" customFormat="1" ht="23.85" customHeight="1">
      <c r="A301" s="247"/>
      <c r="B301" s="595"/>
      <c r="C301" s="320" t="s">
        <v>7852</v>
      </c>
      <c r="D301" s="320"/>
      <c r="E301" s="320" t="s">
        <v>7859</v>
      </c>
      <c r="F301" s="320" t="s">
        <v>7852</v>
      </c>
      <c r="G301" s="320" t="s">
        <v>7855</v>
      </c>
      <c r="H301" s="177"/>
      <c r="I301" s="319">
        <v>7931</v>
      </c>
      <c r="J301" s="319"/>
      <c r="K301" s="319"/>
      <c r="L301" s="320" t="s">
        <v>7670</v>
      </c>
      <c r="M301" s="319">
        <v>68</v>
      </c>
      <c r="N301" s="319">
        <v>105</v>
      </c>
      <c r="O301" s="319">
        <v>7140</v>
      </c>
      <c r="P301" s="319">
        <v>1</v>
      </c>
      <c r="Q301" s="319"/>
      <c r="R301" s="319"/>
      <c r="S301" s="320"/>
      <c r="T301" s="146"/>
      <c r="U301" s="320">
        <v>2016</v>
      </c>
      <c r="V301" s="177"/>
      <c r="W301" s="177"/>
      <c r="X301" s="177"/>
      <c r="Y301" s="177"/>
      <c r="Z301" s="177"/>
      <c r="AA301" s="177"/>
      <c r="AB301" s="319"/>
      <c r="AC301" s="320"/>
      <c r="AD301" s="320"/>
      <c r="AE301" s="177"/>
      <c r="AF301" s="177"/>
      <c r="AG301" s="177"/>
      <c r="AH301" s="177"/>
      <c r="AI301" s="177"/>
      <c r="AJ301" s="177"/>
      <c r="AK301" s="177"/>
      <c r="AL301" s="177"/>
      <c r="AM301" s="177"/>
      <c r="AN301" s="177"/>
      <c r="AO301" s="177"/>
      <c r="AP301" s="177"/>
      <c r="AQ301" s="177"/>
      <c r="AR301" s="177"/>
      <c r="AS301" s="177"/>
      <c r="AT301" s="177"/>
      <c r="AU301" s="177"/>
      <c r="AV301" s="177"/>
      <c r="AW301" s="177"/>
      <c r="AX301" s="641"/>
    </row>
    <row r="302" spans="1:50" s="246" customFormat="1" ht="23.85" customHeight="1">
      <c r="A302" s="247"/>
      <c r="B302" s="595"/>
      <c r="C302" s="320" t="s">
        <v>7860</v>
      </c>
      <c r="D302" s="320" t="s">
        <v>7861</v>
      </c>
      <c r="E302" s="320" t="s">
        <v>7862</v>
      </c>
      <c r="F302" s="320" t="s">
        <v>7860</v>
      </c>
      <c r="G302" s="320" t="s">
        <v>7860</v>
      </c>
      <c r="H302" s="177">
        <v>2</v>
      </c>
      <c r="I302" s="319">
        <v>32332</v>
      </c>
      <c r="J302" s="319"/>
      <c r="K302" s="319"/>
      <c r="L302" s="320" t="s">
        <v>7670</v>
      </c>
      <c r="M302" s="319">
        <v>64</v>
      </c>
      <c r="N302" s="319">
        <v>100</v>
      </c>
      <c r="O302" s="319">
        <v>16592</v>
      </c>
      <c r="P302" s="319">
        <v>1</v>
      </c>
      <c r="Q302" s="319">
        <v>300</v>
      </c>
      <c r="R302" s="319"/>
      <c r="S302" s="320" t="s">
        <v>7858</v>
      </c>
      <c r="T302" s="320" t="s">
        <v>7863</v>
      </c>
      <c r="U302" s="320">
        <v>2001</v>
      </c>
      <c r="V302" s="177"/>
      <c r="W302" s="177">
        <v>1000</v>
      </c>
      <c r="X302" s="177">
        <v>1100</v>
      </c>
      <c r="Y302" s="177"/>
      <c r="Z302" s="177"/>
      <c r="AA302" s="177"/>
      <c r="AB302" s="319">
        <v>2100</v>
      </c>
      <c r="AC302" s="320"/>
      <c r="AD302" s="320"/>
      <c r="AE302" s="177"/>
      <c r="AF302" s="177"/>
      <c r="AG302" s="177"/>
      <c r="AH302" s="177"/>
      <c r="AI302" s="177"/>
      <c r="AJ302" s="177"/>
      <c r="AK302" s="177"/>
      <c r="AL302" s="177"/>
      <c r="AM302" s="177"/>
      <c r="AN302" s="177"/>
      <c r="AO302" s="177"/>
      <c r="AP302" s="177"/>
      <c r="AQ302" s="177"/>
      <c r="AR302" s="177"/>
      <c r="AS302" s="177"/>
      <c r="AT302" s="177"/>
      <c r="AU302" s="177"/>
      <c r="AV302" s="177"/>
      <c r="AW302" s="177"/>
      <c r="AX302" s="641"/>
    </row>
    <row r="303" spans="1:50" s="246" customFormat="1" ht="23.85" customHeight="1">
      <c r="A303" s="247"/>
      <c r="B303" s="595"/>
      <c r="C303" s="320" t="s">
        <v>7860</v>
      </c>
      <c r="D303" s="320" t="s">
        <v>7861</v>
      </c>
      <c r="E303" s="320" t="s">
        <v>7862</v>
      </c>
      <c r="F303" s="320" t="s">
        <v>7860</v>
      </c>
      <c r="G303" s="320" t="s">
        <v>7860</v>
      </c>
      <c r="H303" s="177"/>
      <c r="I303" s="319">
        <v>7140</v>
      </c>
      <c r="J303" s="319"/>
      <c r="K303" s="319"/>
      <c r="L303" s="320" t="s">
        <v>7670</v>
      </c>
      <c r="M303" s="319">
        <v>68</v>
      </c>
      <c r="N303" s="319">
        <v>105</v>
      </c>
      <c r="O303" s="319">
        <v>7140</v>
      </c>
      <c r="P303" s="319">
        <v>1</v>
      </c>
      <c r="Q303" s="319"/>
      <c r="R303" s="319"/>
      <c r="S303" s="320"/>
      <c r="T303" s="320"/>
      <c r="U303" s="320">
        <v>2015</v>
      </c>
      <c r="V303" s="177"/>
      <c r="W303" s="177"/>
      <c r="X303" s="177"/>
      <c r="Y303" s="177"/>
      <c r="Z303" s="177"/>
      <c r="AA303" s="177"/>
      <c r="AB303" s="319"/>
      <c r="AC303" s="320"/>
      <c r="AD303" s="320"/>
      <c r="AE303" s="177"/>
      <c r="AF303" s="177"/>
      <c r="AG303" s="177"/>
      <c r="AH303" s="177"/>
      <c r="AI303" s="177"/>
      <c r="AJ303" s="177"/>
      <c r="AK303" s="177"/>
      <c r="AL303" s="177"/>
      <c r="AM303" s="177"/>
      <c r="AN303" s="177"/>
      <c r="AO303" s="177"/>
      <c r="AP303" s="177"/>
      <c r="AQ303" s="177"/>
      <c r="AR303" s="177"/>
      <c r="AS303" s="177"/>
      <c r="AT303" s="177"/>
      <c r="AU303" s="177"/>
      <c r="AV303" s="177"/>
      <c r="AW303" s="177"/>
      <c r="AX303" s="320"/>
    </row>
    <row r="304" spans="1:50" s="246" customFormat="1" ht="23.85" customHeight="1">
      <c r="A304" s="247"/>
      <c r="B304" s="595"/>
      <c r="C304" s="320" t="s">
        <v>7860</v>
      </c>
      <c r="D304" s="320" t="s">
        <v>7864</v>
      </c>
      <c r="E304" s="320" t="s">
        <v>7865</v>
      </c>
      <c r="F304" s="320" t="s">
        <v>7860</v>
      </c>
      <c r="G304" s="320" t="s">
        <v>7860</v>
      </c>
      <c r="H304" s="177">
        <v>1</v>
      </c>
      <c r="I304" s="319">
        <v>35000</v>
      </c>
      <c r="J304" s="319"/>
      <c r="K304" s="319"/>
      <c r="L304" s="320" t="s">
        <v>7670</v>
      </c>
      <c r="M304" s="319">
        <v>60</v>
      </c>
      <c r="N304" s="319">
        <v>100</v>
      </c>
      <c r="O304" s="319">
        <v>5141</v>
      </c>
      <c r="P304" s="319">
        <v>1</v>
      </c>
      <c r="Q304" s="319"/>
      <c r="R304" s="319"/>
      <c r="S304" s="146" t="s">
        <v>7672</v>
      </c>
      <c r="T304" s="146" t="s">
        <v>7672</v>
      </c>
      <c r="U304" s="320">
        <v>2002</v>
      </c>
      <c r="V304" s="177"/>
      <c r="W304" s="177">
        <v>270</v>
      </c>
      <c r="X304" s="177"/>
      <c r="Y304" s="177"/>
      <c r="Z304" s="177"/>
      <c r="AA304" s="177"/>
      <c r="AB304" s="319">
        <v>270</v>
      </c>
      <c r="AC304" s="320"/>
      <c r="AD304" s="320"/>
      <c r="AE304" s="177"/>
      <c r="AF304" s="177"/>
      <c r="AG304" s="177"/>
      <c r="AH304" s="177"/>
      <c r="AI304" s="177"/>
      <c r="AJ304" s="177"/>
      <c r="AK304" s="177"/>
      <c r="AL304" s="177"/>
      <c r="AM304" s="177"/>
      <c r="AN304" s="177"/>
      <c r="AO304" s="177"/>
      <c r="AP304" s="177"/>
      <c r="AQ304" s="177"/>
      <c r="AR304" s="177"/>
      <c r="AS304" s="177"/>
      <c r="AT304" s="177"/>
      <c r="AU304" s="177"/>
      <c r="AV304" s="177"/>
      <c r="AW304" s="177"/>
      <c r="AX304" s="641"/>
    </row>
    <row r="305" spans="1:50" s="246" customFormat="1" ht="23.85" customHeight="1">
      <c r="A305" s="247"/>
      <c r="B305" s="595"/>
      <c r="C305" s="320" t="s">
        <v>7860</v>
      </c>
      <c r="D305" s="320" t="s">
        <v>7866</v>
      </c>
      <c r="E305" s="320" t="s">
        <v>7867</v>
      </c>
      <c r="F305" s="320" t="s">
        <v>7868</v>
      </c>
      <c r="G305" s="320" t="s">
        <v>7869</v>
      </c>
      <c r="H305" s="177"/>
      <c r="I305" s="319">
        <v>43455</v>
      </c>
      <c r="J305" s="319"/>
      <c r="K305" s="319"/>
      <c r="L305" s="320" t="s">
        <v>7791</v>
      </c>
      <c r="M305" s="319">
        <v>68</v>
      </c>
      <c r="N305" s="319">
        <v>105</v>
      </c>
      <c r="O305" s="319">
        <v>8701</v>
      </c>
      <c r="P305" s="319">
        <v>1</v>
      </c>
      <c r="Q305" s="319">
        <v>500</v>
      </c>
      <c r="R305" s="319"/>
      <c r="S305" s="320" t="s">
        <v>7792</v>
      </c>
      <c r="T305" s="320" t="s">
        <v>7870</v>
      </c>
      <c r="U305" s="320">
        <v>2004</v>
      </c>
      <c r="V305" s="177"/>
      <c r="W305" s="177"/>
      <c r="X305" s="177"/>
      <c r="Y305" s="177"/>
      <c r="Z305" s="177"/>
      <c r="AA305" s="177"/>
      <c r="AB305" s="319">
        <v>2650</v>
      </c>
      <c r="AC305" s="320"/>
      <c r="AD305" s="320"/>
      <c r="AE305" s="177"/>
      <c r="AF305" s="177"/>
      <c r="AG305" s="177"/>
      <c r="AH305" s="177"/>
      <c r="AI305" s="177"/>
      <c r="AJ305" s="177"/>
      <c r="AK305" s="177"/>
      <c r="AL305" s="177"/>
      <c r="AM305" s="177"/>
      <c r="AN305" s="177"/>
      <c r="AO305" s="177"/>
      <c r="AP305" s="177"/>
      <c r="AQ305" s="177"/>
      <c r="AR305" s="177"/>
      <c r="AS305" s="177"/>
      <c r="AT305" s="177"/>
      <c r="AU305" s="177"/>
      <c r="AV305" s="177"/>
      <c r="AW305" s="177"/>
      <c r="AX305" s="641"/>
    </row>
    <row r="306" spans="1:50" s="246" customFormat="1" ht="23.85" customHeight="1">
      <c r="A306" s="247"/>
      <c r="B306" s="595"/>
      <c r="C306" s="320" t="s">
        <v>7868</v>
      </c>
      <c r="D306" s="320" t="s">
        <v>7871</v>
      </c>
      <c r="E306" s="320" t="s">
        <v>7872</v>
      </c>
      <c r="F306" s="320" t="s">
        <v>7873</v>
      </c>
      <c r="G306" s="320" t="s">
        <v>7874</v>
      </c>
      <c r="H306" s="177"/>
      <c r="I306" s="319">
        <v>44912</v>
      </c>
      <c r="J306" s="319"/>
      <c r="K306" s="319"/>
      <c r="L306" s="320" t="s">
        <v>7662</v>
      </c>
      <c r="M306" s="319">
        <v>68</v>
      </c>
      <c r="N306" s="319">
        <v>105</v>
      </c>
      <c r="O306" s="319">
        <v>7140</v>
      </c>
      <c r="P306" s="319">
        <v>1</v>
      </c>
      <c r="Q306" s="319">
        <v>80</v>
      </c>
      <c r="R306" s="319"/>
      <c r="S306" s="320" t="s">
        <v>7699</v>
      </c>
      <c r="T306" s="320" t="s">
        <v>7875</v>
      </c>
      <c r="U306" s="320">
        <v>2005</v>
      </c>
      <c r="V306" s="177"/>
      <c r="W306" s="177"/>
      <c r="X306" s="177"/>
      <c r="Y306" s="177"/>
      <c r="Z306" s="177"/>
      <c r="AA306" s="177"/>
      <c r="AB306" s="319">
        <v>2240</v>
      </c>
      <c r="AC306" s="320"/>
      <c r="AD306" s="320"/>
      <c r="AE306" s="177"/>
      <c r="AF306" s="177"/>
      <c r="AG306" s="177"/>
      <c r="AH306" s="177"/>
      <c r="AI306" s="177"/>
      <c r="AJ306" s="177"/>
      <c r="AK306" s="177"/>
      <c r="AL306" s="177"/>
      <c r="AM306" s="177"/>
      <c r="AN306" s="177"/>
      <c r="AO306" s="177"/>
      <c r="AP306" s="177"/>
      <c r="AQ306" s="177"/>
      <c r="AR306" s="177"/>
      <c r="AS306" s="177"/>
      <c r="AT306" s="177"/>
      <c r="AU306" s="177"/>
      <c r="AV306" s="177"/>
      <c r="AW306" s="177"/>
      <c r="AX306" s="641"/>
    </row>
    <row r="307" spans="1:50" s="246" customFormat="1" ht="23.85" customHeight="1">
      <c r="A307" s="247"/>
      <c r="B307" s="595"/>
      <c r="C307" s="320" t="s">
        <v>7873</v>
      </c>
      <c r="D307" s="320" t="s">
        <v>7876</v>
      </c>
      <c r="E307" s="320" t="s">
        <v>7877</v>
      </c>
      <c r="F307" s="320" t="s">
        <v>7873</v>
      </c>
      <c r="G307" s="320" t="s">
        <v>7873</v>
      </c>
      <c r="H307" s="177"/>
      <c r="I307" s="319">
        <v>7140</v>
      </c>
      <c r="J307" s="319"/>
      <c r="K307" s="319"/>
      <c r="L307" s="320" t="s">
        <v>7662</v>
      </c>
      <c r="M307" s="319">
        <v>68</v>
      </c>
      <c r="N307" s="319">
        <v>105</v>
      </c>
      <c r="O307" s="319">
        <v>7140</v>
      </c>
      <c r="P307" s="319">
        <v>1</v>
      </c>
      <c r="Q307" s="319"/>
      <c r="R307" s="319"/>
      <c r="S307" s="320"/>
      <c r="T307" s="320"/>
      <c r="U307" s="320">
        <v>2015</v>
      </c>
      <c r="V307" s="177"/>
      <c r="W307" s="177"/>
      <c r="X307" s="177"/>
      <c r="Y307" s="177"/>
      <c r="Z307" s="177"/>
      <c r="AA307" s="177"/>
      <c r="AB307" s="319"/>
      <c r="AC307" s="320"/>
      <c r="AD307" s="320"/>
      <c r="AE307" s="177"/>
      <c r="AF307" s="177"/>
      <c r="AG307" s="177"/>
      <c r="AH307" s="177"/>
      <c r="AI307" s="177"/>
      <c r="AJ307" s="177"/>
      <c r="AK307" s="177"/>
      <c r="AL307" s="177"/>
      <c r="AM307" s="177"/>
      <c r="AN307" s="177"/>
      <c r="AO307" s="177"/>
      <c r="AP307" s="177"/>
      <c r="AQ307" s="177"/>
      <c r="AR307" s="177"/>
      <c r="AS307" s="177"/>
      <c r="AT307" s="177"/>
      <c r="AU307" s="177"/>
      <c r="AV307" s="177"/>
      <c r="AW307" s="177"/>
      <c r="AX307" s="320"/>
    </row>
    <row r="308" spans="1:50" s="246" customFormat="1" ht="23.85" customHeight="1">
      <c r="A308" s="247"/>
      <c r="B308" s="595"/>
      <c r="C308" s="320" t="s">
        <v>7873</v>
      </c>
      <c r="D308" s="320" t="s">
        <v>7878</v>
      </c>
      <c r="E308" s="320" t="s">
        <v>7879</v>
      </c>
      <c r="F308" s="320" t="s">
        <v>7880</v>
      </c>
      <c r="G308" s="320" t="s">
        <v>7880</v>
      </c>
      <c r="H308" s="177"/>
      <c r="I308" s="319">
        <v>9700</v>
      </c>
      <c r="J308" s="319"/>
      <c r="K308" s="319"/>
      <c r="L308" s="320" t="s">
        <v>7724</v>
      </c>
      <c r="M308" s="319">
        <v>72.8</v>
      </c>
      <c r="N308" s="319">
        <v>108.8</v>
      </c>
      <c r="O308" s="319">
        <v>7921</v>
      </c>
      <c r="P308" s="319">
        <v>1</v>
      </c>
      <c r="Q308" s="319">
        <v>25</v>
      </c>
      <c r="R308" s="319"/>
      <c r="S308" s="320" t="s">
        <v>7881</v>
      </c>
      <c r="T308" s="320" t="s">
        <v>7882</v>
      </c>
      <c r="U308" s="320">
        <v>1998</v>
      </c>
      <c r="V308" s="177"/>
      <c r="W308" s="177"/>
      <c r="X308" s="177"/>
      <c r="Y308" s="177"/>
      <c r="Z308" s="177"/>
      <c r="AA308" s="177"/>
      <c r="AB308" s="319">
        <v>1200</v>
      </c>
      <c r="AC308" s="320"/>
      <c r="AD308" s="320"/>
      <c r="AE308" s="177"/>
      <c r="AF308" s="177"/>
      <c r="AG308" s="177"/>
      <c r="AH308" s="177"/>
      <c r="AI308" s="177"/>
      <c r="AJ308" s="177"/>
      <c r="AK308" s="177"/>
      <c r="AL308" s="177"/>
      <c r="AM308" s="177"/>
      <c r="AN308" s="177"/>
      <c r="AO308" s="177"/>
      <c r="AP308" s="177"/>
      <c r="AQ308" s="177"/>
      <c r="AR308" s="177"/>
      <c r="AS308" s="177"/>
      <c r="AT308" s="177"/>
      <c r="AU308" s="177"/>
      <c r="AV308" s="177"/>
      <c r="AW308" s="177"/>
      <c r="AX308" s="641"/>
    </row>
    <row r="309" spans="1:50" s="246" customFormat="1" ht="23.85" customHeight="1">
      <c r="A309" s="247"/>
      <c r="B309" s="595"/>
      <c r="C309" s="320" t="s">
        <v>7880</v>
      </c>
      <c r="D309" s="320" t="s">
        <v>7883</v>
      </c>
      <c r="E309" s="320" t="s">
        <v>7884</v>
      </c>
      <c r="F309" s="320" t="s">
        <v>7885</v>
      </c>
      <c r="G309" s="320" t="s">
        <v>7885</v>
      </c>
      <c r="H309" s="177"/>
      <c r="I309" s="319">
        <v>7140</v>
      </c>
      <c r="J309" s="319"/>
      <c r="K309" s="319">
        <v>7140</v>
      </c>
      <c r="L309" s="320" t="s">
        <v>7681</v>
      </c>
      <c r="M309" s="319">
        <v>68</v>
      </c>
      <c r="N309" s="319">
        <v>105</v>
      </c>
      <c r="O309" s="319">
        <v>7140</v>
      </c>
      <c r="P309" s="319">
        <v>1</v>
      </c>
      <c r="Q309" s="319">
        <v>80</v>
      </c>
      <c r="R309" s="319"/>
      <c r="S309" s="320" t="s">
        <v>7764</v>
      </c>
      <c r="T309" s="320" t="s">
        <v>7765</v>
      </c>
      <c r="U309" s="320">
        <v>2008</v>
      </c>
      <c r="V309" s="177"/>
      <c r="W309" s="177"/>
      <c r="X309" s="177"/>
      <c r="Y309" s="177"/>
      <c r="Z309" s="177"/>
      <c r="AA309" s="177"/>
      <c r="AB309" s="319"/>
      <c r="AC309" s="320"/>
      <c r="AD309" s="320"/>
      <c r="AE309" s="177"/>
      <c r="AF309" s="177"/>
      <c r="AG309" s="177"/>
      <c r="AH309" s="177"/>
      <c r="AI309" s="177"/>
      <c r="AJ309" s="177"/>
      <c r="AK309" s="177"/>
      <c r="AL309" s="177"/>
      <c r="AM309" s="177"/>
      <c r="AN309" s="177"/>
      <c r="AO309" s="177"/>
      <c r="AP309" s="177"/>
      <c r="AQ309" s="177"/>
      <c r="AR309" s="177"/>
      <c r="AS309" s="177"/>
      <c r="AT309" s="177"/>
      <c r="AU309" s="177"/>
      <c r="AV309" s="177"/>
      <c r="AW309" s="177"/>
      <c r="AX309" s="641"/>
    </row>
    <row r="310" spans="1:50" s="246" customFormat="1" ht="23.85" customHeight="1">
      <c r="A310" s="247"/>
      <c r="B310" s="595"/>
      <c r="C310" s="320" t="s">
        <v>7885</v>
      </c>
      <c r="D310" s="320" t="s">
        <v>7886</v>
      </c>
      <c r="E310" s="320" t="s">
        <v>7887</v>
      </c>
      <c r="F310" s="320" t="s">
        <v>7885</v>
      </c>
      <c r="G310" s="320" t="s">
        <v>7885</v>
      </c>
      <c r="H310" s="177" t="s">
        <v>7888</v>
      </c>
      <c r="I310" s="319">
        <v>7140</v>
      </c>
      <c r="J310" s="319"/>
      <c r="K310" s="319"/>
      <c r="L310" s="320" t="s">
        <v>7889</v>
      </c>
      <c r="M310" s="319">
        <v>68</v>
      </c>
      <c r="N310" s="319">
        <v>105</v>
      </c>
      <c r="O310" s="319">
        <v>7140</v>
      </c>
      <c r="P310" s="319">
        <v>1</v>
      </c>
      <c r="Q310" s="319"/>
      <c r="R310" s="319" t="s">
        <v>7890</v>
      </c>
      <c r="S310" s="320" t="s">
        <v>7890</v>
      </c>
      <c r="T310" s="320" t="s">
        <v>7890</v>
      </c>
      <c r="U310" s="320">
        <v>2013</v>
      </c>
      <c r="V310" s="177">
        <v>97</v>
      </c>
      <c r="W310" s="177"/>
      <c r="X310" s="177"/>
      <c r="Y310" s="177"/>
      <c r="Z310" s="177"/>
      <c r="AA310" s="177"/>
      <c r="AB310" s="319">
        <v>2500</v>
      </c>
      <c r="AC310" s="320"/>
      <c r="AD310" s="320"/>
      <c r="AE310" s="177"/>
      <c r="AF310" s="177"/>
      <c r="AG310" s="177"/>
      <c r="AH310" s="177"/>
      <c r="AI310" s="177"/>
      <c r="AJ310" s="177"/>
      <c r="AK310" s="177" t="s">
        <v>7891</v>
      </c>
      <c r="AL310" s="177">
        <v>8</v>
      </c>
      <c r="AM310" s="177">
        <v>4958</v>
      </c>
      <c r="AN310" s="177"/>
      <c r="AO310" s="177" t="s">
        <v>7892</v>
      </c>
      <c r="AP310" s="177" t="s">
        <v>7893</v>
      </c>
      <c r="AQ310" s="177">
        <v>1</v>
      </c>
      <c r="AR310" s="177">
        <v>1124</v>
      </c>
      <c r="AS310" s="177" t="s">
        <v>7894</v>
      </c>
      <c r="AT310" s="177" t="s">
        <v>7895</v>
      </c>
      <c r="AU310" s="177"/>
      <c r="AV310" s="177"/>
      <c r="AW310" s="177"/>
      <c r="AX310" s="641"/>
    </row>
    <row r="311" spans="1:50" s="246" customFormat="1" ht="23.85" customHeight="1">
      <c r="A311" s="247"/>
      <c r="B311" s="595"/>
      <c r="C311" s="320" t="s">
        <v>7896</v>
      </c>
      <c r="D311" s="320"/>
      <c r="E311" s="320" t="s">
        <v>7897</v>
      </c>
      <c r="F311" s="320" t="s">
        <v>7896</v>
      </c>
      <c r="G311" s="320" t="s">
        <v>7898</v>
      </c>
      <c r="H311" s="177"/>
      <c r="I311" s="319">
        <v>7140</v>
      </c>
      <c r="J311" s="319"/>
      <c r="K311" s="319"/>
      <c r="L311" s="320" t="s">
        <v>7681</v>
      </c>
      <c r="M311" s="319">
        <v>68</v>
      </c>
      <c r="N311" s="319">
        <v>105</v>
      </c>
      <c r="O311" s="319">
        <v>7140</v>
      </c>
      <c r="P311" s="319">
        <v>1</v>
      </c>
      <c r="Q311" s="319"/>
      <c r="R311" s="319"/>
      <c r="S311" s="320"/>
      <c r="T311" s="320"/>
      <c r="U311" s="320">
        <v>2007</v>
      </c>
      <c r="V311" s="177"/>
      <c r="W311" s="177"/>
      <c r="X311" s="177"/>
      <c r="Y311" s="177"/>
      <c r="Z311" s="177"/>
      <c r="AA311" s="177"/>
      <c r="AB311" s="319">
        <v>1500</v>
      </c>
      <c r="AC311" s="320"/>
      <c r="AD311" s="320"/>
      <c r="AE311" s="177"/>
      <c r="AF311" s="177"/>
      <c r="AG311" s="177"/>
      <c r="AH311" s="177"/>
      <c r="AI311" s="177"/>
      <c r="AJ311" s="177"/>
      <c r="AK311" s="177"/>
      <c r="AL311" s="177"/>
      <c r="AM311" s="177"/>
      <c r="AN311" s="177"/>
      <c r="AO311" s="177"/>
      <c r="AP311" s="177"/>
      <c r="AQ311" s="177"/>
      <c r="AR311" s="177"/>
      <c r="AS311" s="177"/>
      <c r="AT311" s="177"/>
      <c r="AU311" s="177"/>
      <c r="AV311" s="177"/>
      <c r="AW311" s="177"/>
      <c r="AX311" s="641"/>
    </row>
    <row r="312" spans="1:50" s="246" customFormat="1" ht="23.85" customHeight="1">
      <c r="A312" s="247"/>
      <c r="B312" s="595"/>
      <c r="C312" s="320" t="s">
        <v>7896</v>
      </c>
      <c r="D312" s="320" t="s">
        <v>7899</v>
      </c>
      <c r="E312" s="320" t="s">
        <v>7900</v>
      </c>
      <c r="F312" s="320" t="s">
        <v>7896</v>
      </c>
      <c r="G312" s="320" t="s">
        <v>7896</v>
      </c>
      <c r="H312" s="177" t="s">
        <v>7888</v>
      </c>
      <c r="I312" s="319">
        <v>42998</v>
      </c>
      <c r="J312" s="319"/>
      <c r="K312" s="319"/>
      <c r="L312" s="320" t="s">
        <v>7901</v>
      </c>
      <c r="M312" s="319">
        <v>68</v>
      </c>
      <c r="N312" s="319">
        <v>105</v>
      </c>
      <c r="O312" s="319">
        <v>14280</v>
      </c>
      <c r="P312" s="319">
        <v>2</v>
      </c>
      <c r="Q312" s="319"/>
      <c r="R312" s="686" t="s">
        <v>7682</v>
      </c>
      <c r="S312" s="146" t="s">
        <v>7682</v>
      </c>
      <c r="T312" s="320" t="s">
        <v>7902</v>
      </c>
      <c r="U312" s="320">
        <v>2004</v>
      </c>
      <c r="V312" s="177">
        <v>97</v>
      </c>
      <c r="W312" s="177"/>
      <c r="X312" s="177"/>
      <c r="Y312" s="177"/>
      <c r="Z312" s="177"/>
      <c r="AA312" s="177"/>
      <c r="AB312" s="319">
        <v>2200</v>
      </c>
      <c r="AC312" s="320"/>
      <c r="AD312" s="320"/>
      <c r="AE312" s="177"/>
      <c r="AF312" s="177"/>
      <c r="AG312" s="177"/>
      <c r="AH312" s="177"/>
      <c r="AI312" s="177"/>
      <c r="AJ312" s="177"/>
      <c r="AK312" s="177" t="s">
        <v>7783</v>
      </c>
      <c r="AL312" s="177">
        <v>8</v>
      </c>
      <c r="AM312" s="177">
        <v>4958</v>
      </c>
      <c r="AN312" s="177"/>
      <c r="AO312" s="177" t="s">
        <v>7903</v>
      </c>
      <c r="AP312" s="177" t="s">
        <v>7904</v>
      </c>
      <c r="AQ312" s="177">
        <v>1</v>
      </c>
      <c r="AR312" s="177">
        <v>1124</v>
      </c>
      <c r="AS312" s="177" t="s">
        <v>7905</v>
      </c>
      <c r="AT312" s="177" t="s">
        <v>7906</v>
      </c>
      <c r="AU312" s="177"/>
      <c r="AV312" s="177"/>
      <c r="AW312" s="177"/>
      <c r="AX312" s="641" t="s">
        <v>7907</v>
      </c>
    </row>
    <row r="313" spans="1:50" s="246" customFormat="1" ht="23.85" customHeight="1">
      <c r="A313" s="247"/>
      <c r="B313" s="595"/>
      <c r="C313" s="320" t="s">
        <v>7908</v>
      </c>
      <c r="D313" s="320"/>
      <c r="E313" s="320" t="s">
        <v>7909</v>
      </c>
      <c r="F313" s="320" t="s">
        <v>7908</v>
      </c>
      <c r="G313" s="320" t="s">
        <v>7908</v>
      </c>
      <c r="H313" s="177"/>
      <c r="I313" s="319">
        <v>6744</v>
      </c>
      <c r="J313" s="319"/>
      <c r="K313" s="319"/>
      <c r="L313" s="320" t="s">
        <v>3424</v>
      </c>
      <c r="M313" s="319">
        <v>63</v>
      </c>
      <c r="N313" s="319">
        <v>107</v>
      </c>
      <c r="O313" s="319">
        <v>6000</v>
      </c>
      <c r="P313" s="319">
        <v>1</v>
      </c>
      <c r="Q313" s="319"/>
      <c r="R313" s="319"/>
      <c r="S313" s="320"/>
      <c r="T313" s="320" t="s">
        <v>7910</v>
      </c>
      <c r="U313" s="320">
        <v>2004</v>
      </c>
      <c r="V313" s="177"/>
      <c r="W313" s="177"/>
      <c r="X313" s="177"/>
      <c r="Y313" s="177"/>
      <c r="Z313" s="177"/>
      <c r="AA313" s="177"/>
      <c r="AB313" s="319">
        <v>1400</v>
      </c>
      <c r="AC313" s="320"/>
      <c r="AD313" s="320"/>
      <c r="AE313" s="177"/>
      <c r="AF313" s="177"/>
      <c r="AG313" s="177"/>
      <c r="AH313" s="177"/>
      <c r="AI313" s="177"/>
      <c r="AJ313" s="177"/>
      <c r="AK313" s="177"/>
      <c r="AL313" s="177"/>
      <c r="AM313" s="177"/>
      <c r="AN313" s="177"/>
      <c r="AO313" s="177"/>
      <c r="AP313" s="177"/>
      <c r="AQ313" s="177"/>
      <c r="AR313" s="177"/>
      <c r="AS313" s="177"/>
      <c r="AT313" s="177"/>
      <c r="AU313" s="177"/>
      <c r="AV313" s="177"/>
      <c r="AW313" s="177"/>
      <c r="AX313" s="641" t="s">
        <v>7911</v>
      </c>
    </row>
    <row r="314" spans="1:50" s="246" customFormat="1" ht="23.85" customHeight="1">
      <c r="A314" s="247"/>
      <c r="B314" s="595"/>
      <c r="C314" s="320" t="s">
        <v>7908</v>
      </c>
      <c r="D314" s="320"/>
      <c r="E314" s="320" t="s">
        <v>7912</v>
      </c>
      <c r="F314" s="320" t="s">
        <v>7908</v>
      </c>
      <c r="G314" s="320" t="s">
        <v>7908</v>
      </c>
      <c r="H314" s="177"/>
      <c r="I314" s="319">
        <v>14280</v>
      </c>
      <c r="J314" s="319"/>
      <c r="K314" s="319"/>
      <c r="L314" s="320" t="s">
        <v>7913</v>
      </c>
      <c r="M314" s="319">
        <v>68</v>
      </c>
      <c r="N314" s="319">
        <v>105</v>
      </c>
      <c r="O314" s="319">
        <v>14280</v>
      </c>
      <c r="P314" s="319">
        <v>2</v>
      </c>
      <c r="Q314" s="319"/>
      <c r="R314" s="686"/>
      <c r="S314" s="146"/>
      <c r="T314" s="320" t="s">
        <v>7910</v>
      </c>
      <c r="U314" s="320">
        <v>2010</v>
      </c>
      <c r="V314" s="177"/>
      <c r="W314" s="177"/>
      <c r="X314" s="177"/>
      <c r="Y314" s="177"/>
      <c r="Z314" s="177"/>
      <c r="AA314" s="177"/>
      <c r="AB314" s="319">
        <v>1400</v>
      </c>
      <c r="AC314" s="320"/>
      <c r="AD314" s="320"/>
      <c r="AE314" s="177"/>
      <c r="AF314" s="177"/>
      <c r="AG314" s="177"/>
      <c r="AH314" s="177"/>
      <c r="AI314" s="177"/>
      <c r="AJ314" s="177"/>
      <c r="AK314" s="177"/>
      <c r="AL314" s="177"/>
      <c r="AM314" s="177"/>
      <c r="AN314" s="177"/>
      <c r="AO314" s="177"/>
      <c r="AP314" s="177"/>
      <c r="AQ314" s="177"/>
      <c r="AR314" s="177"/>
      <c r="AS314" s="177"/>
      <c r="AT314" s="177"/>
      <c r="AU314" s="177"/>
      <c r="AV314" s="177"/>
      <c r="AW314" s="177"/>
      <c r="AX314" s="641" t="s">
        <v>7914</v>
      </c>
    </row>
    <row r="315" spans="1:50" s="246" customFormat="1" ht="23.85" customHeight="1">
      <c r="A315" s="247"/>
      <c r="B315" s="595"/>
      <c r="C315" s="320" t="s">
        <v>7908</v>
      </c>
      <c r="D315" s="320"/>
      <c r="E315" s="320" t="s">
        <v>7915</v>
      </c>
      <c r="F315" s="320" t="s">
        <v>7916</v>
      </c>
      <c r="G315" s="320" t="s">
        <v>7916</v>
      </c>
      <c r="H315" s="319">
        <v>8741</v>
      </c>
      <c r="I315" s="319">
        <v>8741</v>
      </c>
      <c r="J315" s="319"/>
      <c r="K315" s="319"/>
      <c r="L315" s="320" t="s">
        <v>7917</v>
      </c>
      <c r="M315" s="319">
        <v>68</v>
      </c>
      <c r="N315" s="319">
        <v>105</v>
      </c>
      <c r="O315" s="319">
        <v>7140</v>
      </c>
      <c r="P315" s="319">
        <v>1</v>
      </c>
      <c r="Q315" s="319"/>
      <c r="R315" s="686"/>
      <c r="S315" s="146"/>
      <c r="T315" s="320"/>
      <c r="U315" s="320">
        <v>2014</v>
      </c>
      <c r="V315" s="319">
        <v>5544</v>
      </c>
      <c r="W315" s="320" t="s">
        <v>7918</v>
      </c>
      <c r="X315" s="177"/>
      <c r="Y315" s="177"/>
      <c r="Z315" s="177"/>
      <c r="AA315" s="177"/>
      <c r="AB315" s="319">
        <v>5500</v>
      </c>
      <c r="AC315" s="320"/>
      <c r="AD315" s="320"/>
      <c r="AE315" s="177"/>
      <c r="AF315" s="177"/>
      <c r="AG315" s="177"/>
      <c r="AH315" s="177"/>
      <c r="AI315" s="177"/>
      <c r="AJ315" s="177"/>
      <c r="AK315" s="177"/>
      <c r="AL315" s="177"/>
      <c r="AM315" s="177"/>
      <c r="AN315" s="177"/>
      <c r="AO315" s="177"/>
      <c r="AP315" s="177"/>
      <c r="AQ315" s="177"/>
      <c r="AR315" s="177"/>
      <c r="AS315" s="177"/>
      <c r="AT315" s="177"/>
      <c r="AU315" s="177"/>
      <c r="AV315" s="177"/>
      <c r="AW315" s="177"/>
      <c r="AX315" s="641"/>
    </row>
    <row r="316" spans="1:50" s="246" customFormat="1" ht="23.85" customHeight="1">
      <c r="A316" s="247"/>
      <c r="B316" s="595"/>
      <c r="C316" s="320" t="s">
        <v>7919</v>
      </c>
      <c r="D316" s="320" t="s">
        <v>7920</v>
      </c>
      <c r="E316" s="320" t="s">
        <v>7921</v>
      </c>
      <c r="F316" s="320" t="s">
        <v>7922</v>
      </c>
      <c r="G316" s="320" t="s">
        <v>7923</v>
      </c>
      <c r="H316" s="177"/>
      <c r="I316" s="319">
        <v>12153</v>
      </c>
      <c r="J316" s="319">
        <v>280</v>
      </c>
      <c r="K316" s="319">
        <v>280</v>
      </c>
      <c r="L316" s="320" t="s">
        <v>7730</v>
      </c>
      <c r="M316" s="319">
        <v>64</v>
      </c>
      <c r="N316" s="319">
        <v>100</v>
      </c>
      <c r="O316" s="319">
        <v>6982</v>
      </c>
      <c r="P316" s="319">
        <v>1</v>
      </c>
      <c r="Q316" s="319">
        <v>366</v>
      </c>
      <c r="R316" s="319">
        <v>400</v>
      </c>
      <c r="S316" s="320" t="s">
        <v>7924</v>
      </c>
      <c r="T316" s="320" t="s">
        <v>7925</v>
      </c>
      <c r="U316" s="320">
        <v>2006</v>
      </c>
      <c r="V316" s="177"/>
      <c r="W316" s="177"/>
      <c r="X316" s="177"/>
      <c r="Y316" s="177"/>
      <c r="Z316" s="177"/>
      <c r="AA316" s="177"/>
      <c r="AB316" s="319">
        <v>1204</v>
      </c>
      <c r="AC316" s="320"/>
      <c r="AD316" s="320"/>
      <c r="AE316" s="177"/>
      <c r="AF316" s="177"/>
      <c r="AG316" s="177"/>
      <c r="AH316" s="177"/>
      <c r="AI316" s="177"/>
      <c r="AJ316" s="177"/>
      <c r="AK316" s="177"/>
      <c r="AL316" s="177"/>
      <c r="AM316" s="177"/>
      <c r="AN316" s="177"/>
      <c r="AO316" s="177"/>
      <c r="AP316" s="177"/>
      <c r="AQ316" s="177"/>
      <c r="AR316" s="177"/>
      <c r="AS316" s="177"/>
      <c r="AT316" s="177"/>
      <c r="AU316" s="177"/>
      <c r="AV316" s="177"/>
      <c r="AW316" s="177"/>
      <c r="AX316" s="641"/>
    </row>
    <row r="317" spans="1:50" s="246" customFormat="1" ht="23.85" customHeight="1">
      <c r="A317" s="247"/>
      <c r="B317" s="595"/>
      <c r="C317" s="320" t="s">
        <v>7922</v>
      </c>
      <c r="D317" s="320" t="s">
        <v>7926</v>
      </c>
      <c r="E317" s="320" t="s">
        <v>7927</v>
      </c>
      <c r="F317" s="320" t="s">
        <v>7928</v>
      </c>
      <c r="G317" s="320" t="s">
        <v>7929</v>
      </c>
      <c r="H317" s="177"/>
      <c r="I317" s="319">
        <v>7480</v>
      </c>
      <c r="J317" s="319"/>
      <c r="K317" s="319"/>
      <c r="L317" s="320" t="s">
        <v>7930</v>
      </c>
      <c r="M317" s="319">
        <v>64</v>
      </c>
      <c r="N317" s="319">
        <v>100</v>
      </c>
      <c r="O317" s="319">
        <v>6400</v>
      </c>
      <c r="P317" s="319">
        <v>1</v>
      </c>
      <c r="Q317" s="319"/>
      <c r="R317" s="319"/>
      <c r="S317" s="320"/>
      <c r="T317" s="320"/>
      <c r="U317" s="320">
        <v>2007</v>
      </c>
      <c r="V317" s="177"/>
      <c r="W317" s="177"/>
      <c r="X317" s="177"/>
      <c r="Y317" s="177"/>
      <c r="Z317" s="177"/>
      <c r="AA317" s="177"/>
      <c r="AB317" s="319"/>
      <c r="AC317" s="320"/>
      <c r="AD317" s="320"/>
      <c r="AE317" s="177"/>
      <c r="AF317" s="177"/>
      <c r="AG317" s="177"/>
      <c r="AH317" s="177"/>
      <c r="AI317" s="177"/>
      <c r="AJ317" s="177"/>
      <c r="AK317" s="177"/>
      <c r="AL317" s="177"/>
      <c r="AM317" s="177"/>
      <c r="AN317" s="177"/>
      <c r="AO317" s="177"/>
      <c r="AP317" s="177"/>
      <c r="AQ317" s="177"/>
      <c r="AR317" s="177"/>
      <c r="AS317" s="177"/>
      <c r="AT317" s="177"/>
      <c r="AU317" s="177"/>
      <c r="AV317" s="177"/>
      <c r="AW317" s="177"/>
      <c r="AX317" s="641"/>
    </row>
    <row r="318" spans="1:50" s="246" customFormat="1" ht="23.85" customHeight="1">
      <c r="A318" s="247"/>
      <c r="B318" s="595"/>
      <c r="C318" s="320" t="s">
        <v>7928</v>
      </c>
      <c r="D318" s="320"/>
      <c r="E318" s="320" t="s">
        <v>7931</v>
      </c>
      <c r="F318" s="320" t="s">
        <v>7928</v>
      </c>
      <c r="G318" s="320" t="s">
        <v>7929</v>
      </c>
      <c r="H318" s="177"/>
      <c r="I318" s="319">
        <v>10184</v>
      </c>
      <c r="J318" s="319"/>
      <c r="K318" s="319"/>
      <c r="L318" s="320" t="s">
        <v>7930</v>
      </c>
      <c r="M318" s="319">
        <v>68</v>
      </c>
      <c r="N318" s="319">
        <v>105</v>
      </c>
      <c r="O318" s="319">
        <v>7140</v>
      </c>
      <c r="P318" s="319">
        <v>1</v>
      </c>
      <c r="Q318" s="319"/>
      <c r="R318" s="319"/>
      <c r="S318" s="320"/>
      <c r="T318" s="320"/>
      <c r="U318" s="320">
        <v>2015</v>
      </c>
      <c r="V318" s="177"/>
      <c r="W318" s="177"/>
      <c r="X318" s="177"/>
      <c r="Y318" s="177"/>
      <c r="Z318" s="177"/>
      <c r="AA318" s="177"/>
      <c r="AB318" s="319"/>
      <c r="AC318" s="320"/>
      <c r="AD318" s="320"/>
      <c r="AE318" s="177"/>
      <c r="AF318" s="177"/>
      <c r="AG318" s="177"/>
      <c r="AH318" s="177"/>
      <c r="AI318" s="177"/>
      <c r="AJ318" s="177"/>
      <c r="AK318" s="177"/>
      <c r="AL318" s="177"/>
      <c r="AM318" s="177"/>
      <c r="AN318" s="177"/>
      <c r="AO318" s="177"/>
      <c r="AP318" s="177"/>
      <c r="AQ318" s="177"/>
      <c r="AR318" s="177"/>
      <c r="AS318" s="177"/>
      <c r="AT318" s="177"/>
      <c r="AU318" s="177"/>
      <c r="AV318" s="177"/>
      <c r="AW318" s="177"/>
      <c r="AX318" s="641"/>
    </row>
    <row r="319" spans="1:50" s="246" customFormat="1" ht="23.85" customHeight="1">
      <c r="A319" s="247"/>
      <c r="B319" s="595"/>
      <c r="C319" s="320" t="s">
        <v>7928</v>
      </c>
      <c r="D319" s="320"/>
      <c r="E319" s="320" t="s">
        <v>7932</v>
      </c>
      <c r="F319" s="320" t="s">
        <v>7928</v>
      </c>
      <c r="G319" s="320" t="s">
        <v>7929</v>
      </c>
      <c r="H319" s="177"/>
      <c r="I319" s="319">
        <v>48167</v>
      </c>
      <c r="J319" s="319"/>
      <c r="K319" s="319"/>
      <c r="L319" s="320" t="s">
        <v>7930</v>
      </c>
      <c r="M319" s="319">
        <v>66</v>
      </c>
      <c r="N319" s="319">
        <v>96</v>
      </c>
      <c r="O319" s="319">
        <v>6336</v>
      </c>
      <c r="P319" s="319">
        <v>1</v>
      </c>
      <c r="Q319" s="319"/>
      <c r="R319" s="319"/>
      <c r="S319" s="320"/>
      <c r="T319" s="320"/>
      <c r="U319" s="320">
        <v>2016</v>
      </c>
      <c r="V319" s="177"/>
      <c r="W319" s="177"/>
      <c r="X319" s="177"/>
      <c r="Y319" s="177"/>
      <c r="Z319" s="177"/>
      <c r="AA319" s="177"/>
      <c r="AB319" s="319"/>
      <c r="AC319" s="320"/>
      <c r="AD319" s="320"/>
      <c r="AE319" s="177"/>
      <c r="AF319" s="177"/>
      <c r="AG319" s="177"/>
      <c r="AH319" s="177"/>
      <c r="AI319" s="177"/>
      <c r="AJ319" s="177"/>
      <c r="AK319" s="177"/>
      <c r="AL319" s="177"/>
      <c r="AM319" s="177"/>
      <c r="AN319" s="177"/>
      <c r="AO319" s="177"/>
      <c r="AP319" s="177"/>
      <c r="AQ319" s="177"/>
      <c r="AR319" s="177"/>
      <c r="AS319" s="177"/>
      <c r="AT319" s="177"/>
      <c r="AU319" s="177"/>
      <c r="AV319" s="177"/>
      <c r="AW319" s="177"/>
      <c r="AX319" s="641"/>
    </row>
    <row r="320" spans="1:50" s="246" customFormat="1" ht="23.85" customHeight="1">
      <c r="A320" s="247"/>
      <c r="B320" s="595"/>
      <c r="C320" s="320" t="s">
        <v>7928</v>
      </c>
      <c r="D320" s="320" t="s">
        <v>7933</v>
      </c>
      <c r="E320" s="320" t="s">
        <v>7934</v>
      </c>
      <c r="F320" s="320" t="s">
        <v>7928</v>
      </c>
      <c r="G320" s="320" t="s">
        <v>7929</v>
      </c>
      <c r="H320" s="177"/>
      <c r="I320" s="319">
        <v>6800</v>
      </c>
      <c r="J320" s="319"/>
      <c r="K320" s="319"/>
      <c r="L320" s="320" t="s">
        <v>7930</v>
      </c>
      <c r="M320" s="319">
        <v>64</v>
      </c>
      <c r="N320" s="319">
        <v>100</v>
      </c>
      <c r="O320" s="319">
        <v>6400</v>
      </c>
      <c r="P320" s="319">
        <v>1</v>
      </c>
      <c r="Q320" s="319">
        <v>350</v>
      </c>
      <c r="R320" s="319">
        <v>350</v>
      </c>
      <c r="S320" s="320" t="s">
        <v>7935</v>
      </c>
      <c r="T320" s="320" t="s">
        <v>7936</v>
      </c>
      <c r="U320" s="320">
        <v>2014</v>
      </c>
      <c r="V320" s="177"/>
      <c r="W320" s="177"/>
      <c r="X320" s="177"/>
      <c r="Y320" s="177"/>
      <c r="Z320" s="177"/>
      <c r="AA320" s="177"/>
      <c r="AB320" s="1372">
        <v>8112</v>
      </c>
      <c r="AC320" s="320"/>
      <c r="AD320" s="320"/>
      <c r="AE320" s="177"/>
      <c r="AF320" s="177"/>
      <c r="AG320" s="177"/>
      <c r="AH320" s="177"/>
      <c r="AI320" s="177"/>
      <c r="AJ320" s="177"/>
      <c r="AK320" s="177"/>
      <c r="AL320" s="177"/>
      <c r="AM320" s="177"/>
      <c r="AN320" s="177"/>
      <c r="AO320" s="177"/>
      <c r="AP320" s="177"/>
      <c r="AQ320" s="177"/>
      <c r="AR320" s="177"/>
      <c r="AS320" s="177"/>
      <c r="AT320" s="177"/>
      <c r="AU320" s="177"/>
      <c r="AV320" s="177"/>
      <c r="AW320" s="177"/>
      <c r="AX320" s="1373"/>
    </row>
    <row r="321" spans="1:50" s="246" customFormat="1" ht="23.85" customHeight="1">
      <c r="A321" s="247"/>
      <c r="B321" s="595"/>
      <c r="C321" s="320" t="s">
        <v>7928</v>
      </c>
      <c r="D321" s="320" t="s">
        <v>7937</v>
      </c>
      <c r="E321" s="320" t="s">
        <v>7938</v>
      </c>
      <c r="F321" s="320" t="s">
        <v>7928</v>
      </c>
      <c r="G321" s="320" t="s">
        <v>7929</v>
      </c>
      <c r="H321" s="177"/>
      <c r="I321" s="319">
        <v>5335</v>
      </c>
      <c r="J321" s="319"/>
      <c r="K321" s="319"/>
      <c r="L321" s="320" t="s">
        <v>7930</v>
      </c>
      <c r="M321" s="319">
        <v>54</v>
      </c>
      <c r="N321" s="319">
        <v>96</v>
      </c>
      <c r="O321" s="319">
        <v>5184</v>
      </c>
      <c r="P321" s="319">
        <v>1</v>
      </c>
      <c r="Q321" s="319">
        <v>300</v>
      </c>
      <c r="R321" s="319">
        <v>300</v>
      </c>
      <c r="S321" s="320" t="s">
        <v>7935</v>
      </c>
      <c r="T321" s="320" t="s">
        <v>7936</v>
      </c>
      <c r="U321" s="320">
        <v>2014</v>
      </c>
      <c r="V321" s="177"/>
      <c r="W321" s="177"/>
      <c r="X321" s="177"/>
      <c r="Y321" s="177"/>
      <c r="Z321" s="177"/>
      <c r="AA321" s="177"/>
      <c r="AB321" s="1372"/>
      <c r="AC321" s="320"/>
      <c r="AD321" s="320"/>
      <c r="AE321" s="177"/>
      <c r="AF321" s="177"/>
      <c r="AG321" s="177"/>
      <c r="AH321" s="177"/>
      <c r="AI321" s="177"/>
      <c r="AJ321" s="177"/>
      <c r="AK321" s="177"/>
      <c r="AL321" s="177"/>
      <c r="AM321" s="177"/>
      <c r="AN321" s="177"/>
      <c r="AO321" s="177"/>
      <c r="AP321" s="177"/>
      <c r="AQ321" s="177"/>
      <c r="AR321" s="177"/>
      <c r="AS321" s="177"/>
      <c r="AT321" s="177"/>
      <c r="AU321" s="177"/>
      <c r="AV321" s="177"/>
      <c r="AW321" s="177"/>
      <c r="AX321" s="1373"/>
    </row>
    <row r="322" spans="1:50" s="246" customFormat="1" ht="23.85" customHeight="1">
      <c r="A322" s="247"/>
      <c r="B322" s="595"/>
      <c r="C322" s="320" t="s">
        <v>7939</v>
      </c>
      <c r="D322" s="320" t="s">
        <v>7940</v>
      </c>
      <c r="E322" s="320" t="s">
        <v>7941</v>
      </c>
      <c r="F322" s="320" t="s">
        <v>7939</v>
      </c>
      <c r="G322" s="320" t="s">
        <v>7939</v>
      </c>
      <c r="H322" s="687">
        <v>1</v>
      </c>
      <c r="I322" s="319">
        <v>13491</v>
      </c>
      <c r="J322" s="319">
        <v>115</v>
      </c>
      <c r="K322" s="319"/>
      <c r="L322" s="320" t="s">
        <v>7930</v>
      </c>
      <c r="M322" s="319">
        <v>68</v>
      </c>
      <c r="N322" s="319">
        <v>105</v>
      </c>
      <c r="O322" s="319">
        <v>13390</v>
      </c>
      <c r="P322" s="319">
        <v>1</v>
      </c>
      <c r="Q322" s="319"/>
      <c r="R322" s="319">
        <v>4200</v>
      </c>
      <c r="S322" s="320" t="s">
        <v>7935</v>
      </c>
      <c r="T322" s="320" t="s">
        <v>7942</v>
      </c>
      <c r="U322" s="320">
        <v>1986</v>
      </c>
      <c r="V322" s="177">
        <v>758</v>
      </c>
      <c r="W322" s="177">
        <v>120</v>
      </c>
      <c r="X322" s="177"/>
      <c r="Y322" s="177"/>
      <c r="Z322" s="177"/>
      <c r="AA322" s="177"/>
      <c r="AB322" s="319">
        <v>1633</v>
      </c>
      <c r="AC322" s="320"/>
      <c r="AD322" s="320"/>
      <c r="AE322" s="177"/>
      <c r="AF322" s="177"/>
      <c r="AG322" s="177" t="s">
        <v>7943</v>
      </c>
      <c r="AH322" s="177" t="s">
        <v>7944</v>
      </c>
      <c r="AI322" s="177">
        <v>23</v>
      </c>
      <c r="AJ322" s="177"/>
      <c r="AK322" s="177"/>
      <c r="AL322" s="177"/>
      <c r="AM322" s="177"/>
      <c r="AN322" s="177"/>
      <c r="AO322" s="177"/>
      <c r="AP322" s="177"/>
      <c r="AQ322" s="177"/>
      <c r="AR322" s="177"/>
      <c r="AS322" s="177"/>
      <c r="AT322" s="177"/>
      <c r="AU322" s="177"/>
      <c r="AV322" s="177"/>
      <c r="AW322" s="177"/>
      <c r="AX322" s="645"/>
    </row>
    <row r="323" spans="1:50" s="246" customFormat="1" ht="23.85" customHeight="1">
      <c r="A323" s="247"/>
      <c r="B323" s="595"/>
      <c r="C323" s="320" t="s">
        <v>7939</v>
      </c>
      <c r="D323" s="320" t="s">
        <v>7945</v>
      </c>
      <c r="E323" s="320" t="s">
        <v>7946</v>
      </c>
      <c r="F323" s="320" t="s">
        <v>7939</v>
      </c>
      <c r="G323" s="320" t="s">
        <v>7947</v>
      </c>
      <c r="H323" s="687">
        <v>1</v>
      </c>
      <c r="I323" s="319">
        <v>34010</v>
      </c>
      <c r="J323" s="319"/>
      <c r="K323" s="319"/>
      <c r="L323" s="320" t="s">
        <v>7930</v>
      </c>
      <c r="M323" s="319">
        <v>68</v>
      </c>
      <c r="N323" s="319">
        <v>105</v>
      </c>
      <c r="O323" s="319">
        <v>13390</v>
      </c>
      <c r="P323" s="319">
        <v>1</v>
      </c>
      <c r="Q323" s="319">
        <v>500</v>
      </c>
      <c r="R323" s="319">
        <v>2000</v>
      </c>
      <c r="S323" s="320" t="s">
        <v>7935</v>
      </c>
      <c r="T323" s="320"/>
      <c r="U323" s="320">
        <v>2010</v>
      </c>
      <c r="V323" s="177">
        <v>758</v>
      </c>
      <c r="W323" s="177">
        <v>120</v>
      </c>
      <c r="X323" s="177"/>
      <c r="Y323" s="177"/>
      <c r="Z323" s="177"/>
      <c r="AA323" s="177"/>
      <c r="AB323" s="319">
        <v>5900</v>
      </c>
      <c r="AC323" s="320"/>
      <c r="AD323" s="320"/>
      <c r="AE323" s="177"/>
      <c r="AF323" s="177"/>
      <c r="AG323" s="177" t="s">
        <v>7943</v>
      </c>
      <c r="AH323" s="177" t="s">
        <v>7944</v>
      </c>
      <c r="AI323" s="177">
        <v>23</v>
      </c>
      <c r="AJ323" s="177"/>
      <c r="AK323" s="177"/>
      <c r="AL323" s="177"/>
      <c r="AM323" s="177"/>
      <c r="AN323" s="177"/>
      <c r="AO323" s="177"/>
      <c r="AP323" s="177"/>
      <c r="AQ323" s="177"/>
      <c r="AR323" s="177"/>
      <c r="AS323" s="177"/>
      <c r="AT323" s="177"/>
      <c r="AU323" s="177"/>
      <c r="AV323" s="177"/>
      <c r="AW323" s="177"/>
      <c r="AX323" s="645"/>
    </row>
    <row r="324" spans="1:50" s="246" customFormat="1" ht="23.85" customHeight="1">
      <c r="A324" s="247"/>
      <c r="B324" s="595"/>
      <c r="C324" s="320" t="s">
        <v>7948</v>
      </c>
      <c r="D324" s="320" t="s">
        <v>7949</v>
      </c>
      <c r="E324" s="320" t="s">
        <v>7950</v>
      </c>
      <c r="F324" s="320" t="s">
        <v>7948</v>
      </c>
      <c r="G324" s="320" t="s">
        <v>7948</v>
      </c>
      <c r="H324" s="177">
        <v>26</v>
      </c>
      <c r="I324" s="319">
        <v>22070</v>
      </c>
      <c r="J324" s="319"/>
      <c r="K324" s="319"/>
      <c r="L324" s="320" t="s">
        <v>7930</v>
      </c>
      <c r="M324" s="319">
        <v>68</v>
      </c>
      <c r="N324" s="319">
        <v>102</v>
      </c>
      <c r="O324" s="319">
        <v>6936</v>
      </c>
      <c r="P324" s="319">
        <v>1</v>
      </c>
      <c r="Q324" s="319">
        <v>2451</v>
      </c>
      <c r="R324" s="319">
        <v>3000</v>
      </c>
      <c r="S324" s="320" t="s">
        <v>7951</v>
      </c>
      <c r="T324" s="320" t="s">
        <v>7952</v>
      </c>
      <c r="U324" s="320">
        <v>2003</v>
      </c>
      <c r="V324" s="177">
        <v>1461</v>
      </c>
      <c r="W324" s="177">
        <v>400</v>
      </c>
      <c r="X324" s="177"/>
      <c r="Y324" s="177"/>
      <c r="Z324" s="177"/>
      <c r="AA324" s="177"/>
      <c r="AB324" s="319">
        <v>1910</v>
      </c>
      <c r="AC324" s="320"/>
      <c r="AD324" s="320"/>
      <c r="AE324" s="177"/>
      <c r="AF324" s="177"/>
      <c r="AG324" s="177">
        <v>4</v>
      </c>
      <c r="AH324" s="177"/>
      <c r="AI324" s="177">
        <v>92427250</v>
      </c>
      <c r="AJ324" s="177"/>
      <c r="AK324" s="177"/>
      <c r="AL324" s="177"/>
      <c r="AM324" s="177"/>
      <c r="AN324" s="177"/>
      <c r="AO324" s="177"/>
      <c r="AP324" s="177"/>
      <c r="AQ324" s="177"/>
      <c r="AR324" s="177"/>
      <c r="AS324" s="177"/>
      <c r="AT324" s="177"/>
      <c r="AU324" s="177"/>
      <c r="AV324" s="177"/>
      <c r="AW324" s="177"/>
      <c r="AX324" s="641"/>
    </row>
    <row r="325" spans="1:50" s="246" customFormat="1" ht="23.85" customHeight="1">
      <c r="A325" s="247"/>
      <c r="B325" s="595"/>
      <c r="C325" s="320" t="s">
        <v>7948</v>
      </c>
      <c r="D325" s="320" t="s">
        <v>7953</v>
      </c>
      <c r="E325" s="320" t="s">
        <v>7954</v>
      </c>
      <c r="F325" s="320" t="s">
        <v>7948</v>
      </c>
      <c r="G325" s="320" t="s">
        <v>7948</v>
      </c>
      <c r="H325" s="177"/>
      <c r="I325" s="319">
        <v>27939</v>
      </c>
      <c r="J325" s="319"/>
      <c r="K325" s="319"/>
      <c r="L325" s="320" t="s">
        <v>7930</v>
      </c>
      <c r="M325" s="319">
        <v>70</v>
      </c>
      <c r="N325" s="319">
        <v>104</v>
      </c>
      <c r="O325" s="319">
        <v>7280</v>
      </c>
      <c r="P325" s="319">
        <v>1</v>
      </c>
      <c r="Q325" s="319">
        <v>153</v>
      </c>
      <c r="R325" s="319">
        <v>1000</v>
      </c>
      <c r="S325" s="320" t="s">
        <v>7951</v>
      </c>
      <c r="T325" s="320" t="s">
        <v>7955</v>
      </c>
      <c r="U325" s="320">
        <v>1997</v>
      </c>
      <c r="V325" s="177">
        <v>584</v>
      </c>
      <c r="W325" s="177"/>
      <c r="X325" s="177"/>
      <c r="Y325" s="177"/>
      <c r="Z325" s="177"/>
      <c r="AA325" s="177"/>
      <c r="AB325" s="319">
        <v>1311</v>
      </c>
      <c r="AC325" s="320"/>
      <c r="AD325" s="320"/>
      <c r="AE325" s="177"/>
      <c r="AF325" s="177"/>
      <c r="AG325" s="177"/>
      <c r="AH325" s="177"/>
      <c r="AI325" s="177"/>
      <c r="AJ325" s="177"/>
      <c r="AK325" s="177"/>
      <c r="AL325" s="177"/>
      <c r="AM325" s="177"/>
      <c r="AN325" s="177"/>
      <c r="AO325" s="177"/>
      <c r="AP325" s="177"/>
      <c r="AQ325" s="177"/>
      <c r="AR325" s="177"/>
      <c r="AS325" s="177"/>
      <c r="AT325" s="177"/>
      <c r="AU325" s="177"/>
      <c r="AV325" s="177"/>
      <c r="AW325" s="177"/>
      <c r="AX325" s="641"/>
    </row>
    <row r="326" spans="1:50" s="246" customFormat="1" ht="23.85" customHeight="1">
      <c r="A326" s="247"/>
      <c r="B326" s="595"/>
      <c r="C326" s="320" t="s">
        <v>7956</v>
      </c>
      <c r="D326" s="320" t="s">
        <v>7957</v>
      </c>
      <c r="E326" s="320" t="s">
        <v>7958</v>
      </c>
      <c r="F326" s="320" t="s">
        <v>7948</v>
      </c>
      <c r="G326" s="320" t="s">
        <v>7948</v>
      </c>
      <c r="H326" s="177"/>
      <c r="I326" s="319">
        <v>20700</v>
      </c>
      <c r="J326" s="319"/>
      <c r="K326" s="319"/>
      <c r="L326" s="320" t="s">
        <v>7930</v>
      </c>
      <c r="M326" s="319">
        <v>70</v>
      </c>
      <c r="N326" s="319">
        <v>104</v>
      </c>
      <c r="O326" s="319">
        <v>7280</v>
      </c>
      <c r="P326" s="319">
        <v>1</v>
      </c>
      <c r="Q326" s="319">
        <v>544</v>
      </c>
      <c r="R326" s="319">
        <v>1000</v>
      </c>
      <c r="S326" s="320" t="s">
        <v>7951</v>
      </c>
      <c r="T326" s="320" t="s">
        <v>7952</v>
      </c>
      <c r="U326" s="320">
        <v>1995</v>
      </c>
      <c r="V326" s="177">
        <v>649</v>
      </c>
      <c r="W326" s="177"/>
      <c r="X326" s="177"/>
      <c r="Y326" s="177"/>
      <c r="Z326" s="177"/>
      <c r="AA326" s="177"/>
      <c r="AB326" s="319">
        <v>1467</v>
      </c>
      <c r="AC326" s="320"/>
      <c r="AD326" s="320"/>
      <c r="AE326" s="177"/>
      <c r="AF326" s="177"/>
      <c r="AG326" s="177"/>
      <c r="AH326" s="177"/>
      <c r="AI326" s="177"/>
      <c r="AJ326" s="177"/>
      <c r="AK326" s="177"/>
      <c r="AL326" s="177"/>
      <c r="AM326" s="177"/>
      <c r="AN326" s="177"/>
      <c r="AO326" s="177"/>
      <c r="AP326" s="177"/>
      <c r="AQ326" s="177"/>
      <c r="AR326" s="177"/>
      <c r="AS326" s="177"/>
      <c r="AT326" s="177"/>
      <c r="AU326" s="177"/>
      <c r="AV326" s="177"/>
      <c r="AW326" s="177"/>
      <c r="AX326" s="641"/>
    </row>
    <row r="327" spans="1:50" s="246" customFormat="1" ht="23.85" customHeight="1">
      <c r="A327" s="247"/>
      <c r="B327" s="595"/>
      <c r="C327" s="320" t="s">
        <v>7948</v>
      </c>
      <c r="D327" s="320" t="s">
        <v>7959</v>
      </c>
      <c r="E327" s="320" t="s">
        <v>7960</v>
      </c>
      <c r="F327" s="320" t="s">
        <v>7948</v>
      </c>
      <c r="G327" s="320" t="s">
        <v>7948</v>
      </c>
      <c r="H327" s="177"/>
      <c r="I327" s="319">
        <v>12400</v>
      </c>
      <c r="J327" s="319"/>
      <c r="K327" s="319"/>
      <c r="L327" s="320" t="s">
        <v>7930</v>
      </c>
      <c r="M327" s="319">
        <v>64</v>
      </c>
      <c r="N327" s="319">
        <v>100</v>
      </c>
      <c r="O327" s="319">
        <v>6400</v>
      </c>
      <c r="P327" s="319">
        <v>1</v>
      </c>
      <c r="Q327" s="319"/>
      <c r="R327" s="319"/>
      <c r="S327" s="320"/>
      <c r="T327" s="320"/>
      <c r="U327" s="320">
        <v>1997</v>
      </c>
      <c r="V327" s="177">
        <v>649</v>
      </c>
      <c r="W327" s="177"/>
      <c r="X327" s="177"/>
      <c r="Y327" s="177"/>
      <c r="Z327" s="177"/>
      <c r="AA327" s="177"/>
      <c r="AB327" s="319">
        <v>680</v>
      </c>
      <c r="AC327" s="320"/>
      <c r="AD327" s="320"/>
      <c r="AE327" s="177"/>
      <c r="AF327" s="177"/>
      <c r="AG327" s="177"/>
      <c r="AH327" s="177"/>
      <c r="AI327" s="177"/>
      <c r="AJ327" s="177"/>
      <c r="AK327" s="177"/>
      <c r="AL327" s="177"/>
      <c r="AM327" s="177"/>
      <c r="AN327" s="177"/>
      <c r="AO327" s="177"/>
      <c r="AP327" s="177"/>
      <c r="AQ327" s="177"/>
      <c r="AR327" s="177"/>
      <c r="AS327" s="177"/>
      <c r="AT327" s="177"/>
      <c r="AU327" s="177"/>
      <c r="AV327" s="177"/>
      <c r="AW327" s="177"/>
      <c r="AX327" s="641"/>
    </row>
    <row r="328" spans="1:50" s="246" customFormat="1" ht="23.85" customHeight="1">
      <c r="A328" s="247"/>
      <c r="B328" s="595"/>
      <c r="C328" s="320" t="s">
        <v>7948</v>
      </c>
      <c r="D328" s="320" t="s">
        <v>7961</v>
      </c>
      <c r="E328" s="320" t="s">
        <v>7962</v>
      </c>
      <c r="F328" s="320" t="s">
        <v>7948</v>
      </c>
      <c r="G328" s="320" t="s">
        <v>7948</v>
      </c>
      <c r="H328" s="177"/>
      <c r="I328" s="319">
        <v>14228</v>
      </c>
      <c r="J328" s="319"/>
      <c r="K328" s="319"/>
      <c r="L328" s="320" t="s">
        <v>7930</v>
      </c>
      <c r="M328" s="319">
        <v>64</v>
      </c>
      <c r="N328" s="319">
        <v>100</v>
      </c>
      <c r="O328" s="319">
        <v>6400</v>
      </c>
      <c r="P328" s="319">
        <v>1</v>
      </c>
      <c r="Q328" s="319">
        <v>260</v>
      </c>
      <c r="R328" s="319"/>
      <c r="S328" s="320" t="s">
        <v>7951</v>
      </c>
      <c r="T328" s="320"/>
      <c r="U328" s="320">
        <v>2005</v>
      </c>
      <c r="V328" s="177">
        <v>649</v>
      </c>
      <c r="W328" s="177"/>
      <c r="X328" s="177"/>
      <c r="Y328" s="177"/>
      <c r="Z328" s="177"/>
      <c r="AA328" s="177"/>
      <c r="AB328" s="319">
        <v>956</v>
      </c>
      <c r="AC328" s="320"/>
      <c r="AD328" s="320"/>
      <c r="AE328" s="177"/>
      <c r="AF328" s="177"/>
      <c r="AG328" s="177"/>
      <c r="AH328" s="177"/>
      <c r="AI328" s="177"/>
      <c r="AJ328" s="177"/>
      <c r="AK328" s="177"/>
      <c r="AL328" s="177"/>
      <c r="AM328" s="177"/>
      <c r="AN328" s="177"/>
      <c r="AO328" s="177"/>
      <c r="AP328" s="177"/>
      <c r="AQ328" s="177"/>
      <c r="AR328" s="177"/>
      <c r="AS328" s="177"/>
      <c r="AT328" s="177"/>
      <c r="AU328" s="177"/>
      <c r="AV328" s="177"/>
      <c r="AW328" s="177"/>
      <c r="AX328" s="641"/>
    </row>
    <row r="329" spans="1:50" s="246" customFormat="1" ht="23.85" customHeight="1">
      <c r="A329" s="247"/>
      <c r="B329" s="595"/>
      <c r="C329" s="320" t="s">
        <v>7948</v>
      </c>
      <c r="D329" s="320" t="s">
        <v>7963</v>
      </c>
      <c r="E329" s="320" t="s">
        <v>7964</v>
      </c>
      <c r="F329" s="320" t="s">
        <v>7948</v>
      </c>
      <c r="G329" s="320" t="s">
        <v>7948</v>
      </c>
      <c r="H329" s="177"/>
      <c r="I329" s="319">
        <v>23820</v>
      </c>
      <c r="J329" s="319"/>
      <c r="K329" s="319"/>
      <c r="L329" s="320" t="s">
        <v>7930</v>
      </c>
      <c r="M329" s="319">
        <v>68</v>
      </c>
      <c r="N329" s="319">
        <v>102</v>
      </c>
      <c r="O329" s="319">
        <v>6936</v>
      </c>
      <c r="P329" s="319">
        <v>1</v>
      </c>
      <c r="Q329" s="319">
        <v>560</v>
      </c>
      <c r="R329" s="319"/>
      <c r="S329" s="320" t="s">
        <v>7951</v>
      </c>
      <c r="T329" s="320" t="s">
        <v>7965</v>
      </c>
      <c r="U329" s="320">
        <v>2006</v>
      </c>
      <c r="V329" s="177">
        <v>649</v>
      </c>
      <c r="W329" s="177"/>
      <c r="X329" s="177"/>
      <c r="Y329" s="177"/>
      <c r="Z329" s="177"/>
      <c r="AA329" s="177"/>
      <c r="AB329" s="319">
        <v>1773</v>
      </c>
      <c r="AC329" s="320"/>
      <c r="AD329" s="320"/>
      <c r="AE329" s="177"/>
      <c r="AF329" s="177"/>
      <c r="AG329" s="177"/>
      <c r="AH329" s="177"/>
      <c r="AI329" s="177"/>
      <c r="AJ329" s="177"/>
      <c r="AK329" s="177"/>
      <c r="AL329" s="177"/>
      <c r="AM329" s="177"/>
      <c r="AN329" s="177"/>
      <c r="AO329" s="177"/>
      <c r="AP329" s="177"/>
      <c r="AQ329" s="177"/>
      <c r="AR329" s="177"/>
      <c r="AS329" s="177"/>
      <c r="AT329" s="177"/>
      <c r="AU329" s="177"/>
      <c r="AV329" s="177"/>
      <c r="AW329" s="177"/>
      <c r="AX329" s="641"/>
    </row>
    <row r="330" spans="1:50" s="246" customFormat="1" ht="23.85" customHeight="1">
      <c r="A330" s="247"/>
      <c r="B330" s="595"/>
      <c r="C330" s="105" t="s">
        <v>7948</v>
      </c>
      <c r="D330" s="105" t="s">
        <v>7966</v>
      </c>
      <c r="E330" s="105" t="s">
        <v>7967</v>
      </c>
      <c r="F330" s="105" t="s">
        <v>7948</v>
      </c>
      <c r="G330" s="320" t="s">
        <v>7948</v>
      </c>
      <c r="H330" s="99"/>
      <c r="I330" s="100">
        <v>35607</v>
      </c>
      <c r="J330" s="100"/>
      <c r="K330" s="100"/>
      <c r="L330" s="105" t="s">
        <v>7930</v>
      </c>
      <c r="M330" s="100">
        <v>68</v>
      </c>
      <c r="N330" s="100">
        <v>105</v>
      </c>
      <c r="O330" s="100">
        <v>7140</v>
      </c>
      <c r="P330" s="100">
        <v>1</v>
      </c>
      <c r="Q330" s="100">
        <v>696</v>
      </c>
      <c r="R330" s="100"/>
      <c r="S330" s="105" t="s">
        <v>7951</v>
      </c>
      <c r="T330" s="105" t="s">
        <v>7965</v>
      </c>
      <c r="U330" s="105">
        <v>2006</v>
      </c>
      <c r="V330" s="99"/>
      <c r="W330" s="99"/>
      <c r="X330" s="99"/>
      <c r="Y330" s="99"/>
      <c r="Z330" s="99"/>
      <c r="AA330" s="99"/>
      <c r="AB330" s="100">
        <v>2798</v>
      </c>
      <c r="AC330" s="99"/>
      <c r="AD330" s="99"/>
      <c r="AE330" s="99"/>
      <c r="AF330" s="99"/>
      <c r="AG330" s="99"/>
      <c r="AH330" s="99"/>
      <c r="AI330" s="99"/>
      <c r="AJ330" s="99"/>
      <c r="AK330" s="99"/>
      <c r="AL330" s="99"/>
      <c r="AM330" s="99"/>
      <c r="AN330" s="99"/>
      <c r="AO330" s="99"/>
      <c r="AP330" s="99"/>
      <c r="AQ330" s="99"/>
      <c r="AR330" s="99"/>
      <c r="AS330" s="99"/>
      <c r="AT330" s="99"/>
      <c r="AU330" s="99"/>
      <c r="AV330" s="99"/>
      <c r="AW330" s="99"/>
      <c r="AX330" s="638" t="s">
        <v>7968</v>
      </c>
    </row>
    <row r="331" spans="1:50" s="246" customFormat="1" ht="23.85" customHeight="1">
      <c r="A331" s="247"/>
      <c r="B331" s="595"/>
      <c r="C331" s="320" t="s">
        <v>7948</v>
      </c>
      <c r="D331" s="320" t="s">
        <v>7969</v>
      </c>
      <c r="E331" s="320" t="s">
        <v>7970</v>
      </c>
      <c r="F331" s="320" t="s">
        <v>7948</v>
      </c>
      <c r="G331" s="320" t="s">
        <v>7948</v>
      </c>
      <c r="H331" s="177"/>
      <c r="I331" s="319">
        <v>17245</v>
      </c>
      <c r="J331" s="319"/>
      <c r="K331" s="319"/>
      <c r="L331" s="320" t="s">
        <v>7930</v>
      </c>
      <c r="M331" s="319">
        <v>60</v>
      </c>
      <c r="N331" s="319">
        <v>95</v>
      </c>
      <c r="O331" s="319">
        <v>5700</v>
      </c>
      <c r="P331" s="319">
        <v>1</v>
      </c>
      <c r="Q331" s="319"/>
      <c r="R331" s="319"/>
      <c r="S331" s="320"/>
      <c r="T331" s="320"/>
      <c r="U331" s="105">
        <v>1997</v>
      </c>
      <c r="V331" s="177"/>
      <c r="W331" s="177"/>
      <c r="X331" s="177"/>
      <c r="Y331" s="177"/>
      <c r="Z331" s="177"/>
      <c r="AA331" s="177"/>
      <c r="AB331" s="319">
        <v>1480</v>
      </c>
      <c r="AC331" s="320"/>
      <c r="AD331" s="320"/>
      <c r="AE331" s="177"/>
      <c r="AF331" s="177"/>
      <c r="AG331" s="177"/>
      <c r="AH331" s="177"/>
      <c r="AI331" s="177"/>
      <c r="AJ331" s="177"/>
      <c r="AK331" s="177"/>
      <c r="AL331" s="177"/>
      <c r="AM331" s="177"/>
      <c r="AN331" s="177"/>
      <c r="AO331" s="177"/>
      <c r="AP331" s="177"/>
      <c r="AQ331" s="177"/>
      <c r="AR331" s="177"/>
      <c r="AS331" s="177"/>
      <c r="AT331" s="177"/>
      <c r="AU331" s="177"/>
      <c r="AV331" s="177"/>
      <c r="AW331" s="177"/>
      <c r="AX331" s="641"/>
    </row>
    <row r="332" spans="1:50" s="246" customFormat="1" ht="23.85" customHeight="1">
      <c r="A332" s="247"/>
      <c r="B332" s="595"/>
      <c r="C332" s="105" t="s">
        <v>7948</v>
      </c>
      <c r="D332" s="105" t="s">
        <v>7971</v>
      </c>
      <c r="E332" s="105" t="s">
        <v>7972</v>
      </c>
      <c r="F332" s="105" t="s">
        <v>7973</v>
      </c>
      <c r="G332" s="320" t="s">
        <v>7973</v>
      </c>
      <c r="H332" s="99"/>
      <c r="I332" s="100">
        <v>30677</v>
      </c>
      <c r="J332" s="100"/>
      <c r="K332" s="100"/>
      <c r="L332" s="105" t="s">
        <v>7730</v>
      </c>
      <c r="M332" s="100">
        <v>68</v>
      </c>
      <c r="N332" s="100">
        <v>105</v>
      </c>
      <c r="O332" s="100">
        <v>7140</v>
      </c>
      <c r="P332" s="100">
        <v>1</v>
      </c>
      <c r="Q332" s="100"/>
      <c r="R332" s="100"/>
      <c r="S332" s="105"/>
      <c r="T332" s="105"/>
      <c r="U332" s="105">
        <v>2008</v>
      </c>
      <c r="V332" s="99"/>
      <c r="W332" s="99"/>
      <c r="X332" s="99"/>
      <c r="Y332" s="99"/>
      <c r="Z332" s="99"/>
      <c r="AA332" s="99"/>
      <c r="AB332" s="100">
        <v>1830</v>
      </c>
      <c r="AC332" s="99"/>
      <c r="AD332" s="99"/>
      <c r="AE332" s="99"/>
      <c r="AF332" s="99"/>
      <c r="AG332" s="99"/>
      <c r="AH332" s="99"/>
      <c r="AI332" s="99"/>
      <c r="AJ332" s="99"/>
      <c r="AK332" s="99"/>
      <c r="AL332" s="99"/>
      <c r="AM332" s="99"/>
      <c r="AN332" s="99"/>
      <c r="AO332" s="99"/>
      <c r="AP332" s="99"/>
      <c r="AQ332" s="99"/>
      <c r="AR332" s="99"/>
      <c r="AS332" s="99"/>
      <c r="AT332" s="99"/>
      <c r="AU332" s="99"/>
      <c r="AV332" s="99"/>
      <c r="AW332" s="99"/>
      <c r="AX332" s="638"/>
    </row>
    <row r="333" spans="1:50" s="246" customFormat="1" ht="23.85" customHeight="1">
      <c r="A333" s="247"/>
      <c r="B333" s="595"/>
      <c r="C333" s="105" t="s">
        <v>7973</v>
      </c>
      <c r="D333" s="105" t="s">
        <v>7974</v>
      </c>
      <c r="E333" s="105" t="s">
        <v>7975</v>
      </c>
      <c r="F333" s="105" t="s">
        <v>7976</v>
      </c>
      <c r="G333" s="320" t="s">
        <v>7976</v>
      </c>
      <c r="H333" s="99"/>
      <c r="I333" s="100">
        <v>66879</v>
      </c>
      <c r="J333" s="100"/>
      <c r="K333" s="100"/>
      <c r="L333" s="105" t="s">
        <v>7724</v>
      </c>
      <c r="M333" s="100">
        <v>65</v>
      </c>
      <c r="N333" s="100">
        <v>100</v>
      </c>
      <c r="O333" s="100">
        <v>6500</v>
      </c>
      <c r="P333" s="100">
        <v>2</v>
      </c>
      <c r="Q333" s="100"/>
      <c r="R333" s="100"/>
      <c r="S333" s="105"/>
      <c r="T333" s="105"/>
      <c r="U333" s="105">
        <v>2009</v>
      </c>
      <c r="V333" s="99"/>
      <c r="W333" s="99"/>
      <c r="X333" s="99"/>
      <c r="Y333" s="99"/>
      <c r="Z333" s="99"/>
      <c r="AA333" s="99"/>
      <c r="AB333" s="100">
        <v>4451</v>
      </c>
      <c r="AC333" s="99"/>
      <c r="AD333" s="99"/>
      <c r="AE333" s="99"/>
      <c r="AF333" s="99"/>
      <c r="AG333" s="99"/>
      <c r="AH333" s="99"/>
      <c r="AI333" s="99"/>
      <c r="AJ333" s="99"/>
      <c r="AK333" s="99"/>
      <c r="AL333" s="99"/>
      <c r="AM333" s="99"/>
      <c r="AN333" s="99"/>
      <c r="AO333" s="99"/>
      <c r="AP333" s="99"/>
      <c r="AQ333" s="99"/>
      <c r="AR333" s="99"/>
      <c r="AS333" s="99"/>
      <c r="AT333" s="99"/>
      <c r="AU333" s="99"/>
      <c r="AV333" s="99"/>
      <c r="AW333" s="99"/>
      <c r="AX333" s="638"/>
    </row>
    <row r="334" spans="1:50" s="246" customFormat="1" ht="23.85" customHeight="1">
      <c r="A334" s="247"/>
      <c r="B334" s="595"/>
      <c r="C334" s="105" t="s">
        <v>7976</v>
      </c>
      <c r="D334" s="105" t="s">
        <v>7977</v>
      </c>
      <c r="E334" s="105" t="s">
        <v>7978</v>
      </c>
      <c r="F334" s="105" t="s">
        <v>7976</v>
      </c>
      <c r="G334" s="320" t="s">
        <v>7979</v>
      </c>
      <c r="H334" s="99"/>
      <c r="I334" s="100">
        <v>113753</v>
      </c>
      <c r="J334" s="100">
        <v>4070.08</v>
      </c>
      <c r="K334" s="100">
        <v>9482.0499999999993</v>
      </c>
      <c r="L334" s="105" t="s">
        <v>7980</v>
      </c>
      <c r="M334" s="100">
        <v>80</v>
      </c>
      <c r="N334" s="100">
        <v>120</v>
      </c>
      <c r="O334" s="100">
        <v>67200</v>
      </c>
      <c r="P334" s="100">
        <v>7</v>
      </c>
      <c r="Q334" s="100"/>
      <c r="R334" s="100"/>
      <c r="S334" s="105"/>
      <c r="T334" s="105"/>
      <c r="U334" s="105">
        <v>2003</v>
      </c>
      <c r="V334" s="99"/>
      <c r="W334" s="99"/>
      <c r="X334" s="99"/>
      <c r="Y334" s="99"/>
      <c r="Z334" s="99"/>
      <c r="AA334" s="99"/>
      <c r="AB334" s="100"/>
      <c r="AC334" s="99"/>
      <c r="AD334" s="99"/>
      <c r="AE334" s="99"/>
      <c r="AF334" s="99"/>
      <c r="AG334" s="99"/>
      <c r="AH334" s="99"/>
      <c r="AI334" s="99"/>
      <c r="AJ334" s="99"/>
      <c r="AK334" s="99"/>
      <c r="AL334" s="99"/>
      <c r="AM334" s="99"/>
      <c r="AN334" s="99"/>
      <c r="AO334" s="99"/>
      <c r="AP334" s="99"/>
      <c r="AQ334" s="99"/>
      <c r="AR334" s="99"/>
      <c r="AS334" s="99"/>
      <c r="AT334" s="99"/>
      <c r="AU334" s="99"/>
      <c r="AV334" s="99"/>
      <c r="AW334" s="99"/>
      <c r="AX334" s="638"/>
    </row>
    <row r="335" spans="1:50" s="246" customFormat="1" ht="23.85" customHeight="1">
      <c r="A335" s="247"/>
      <c r="B335" s="595"/>
      <c r="C335" s="105" t="s">
        <v>7976</v>
      </c>
      <c r="D335" s="105" t="s">
        <v>7981</v>
      </c>
      <c r="E335" s="105" t="s">
        <v>7982</v>
      </c>
      <c r="F335" s="105" t="s">
        <v>7956</v>
      </c>
      <c r="G335" s="320" t="s">
        <v>7956</v>
      </c>
      <c r="H335" s="99"/>
      <c r="I335" s="688">
        <v>59405.9</v>
      </c>
      <c r="J335" s="100"/>
      <c r="K335" s="100"/>
      <c r="L335" s="105" t="s">
        <v>7791</v>
      </c>
      <c r="M335" s="100">
        <v>68</v>
      </c>
      <c r="N335" s="100">
        <v>102</v>
      </c>
      <c r="O335" s="100">
        <v>13872</v>
      </c>
      <c r="P335" s="100">
        <v>2</v>
      </c>
      <c r="Q335" s="100"/>
      <c r="R335" s="100"/>
      <c r="S335" s="105"/>
      <c r="T335" s="105"/>
      <c r="U335" s="105">
        <v>2009</v>
      </c>
      <c r="V335" s="99"/>
      <c r="W335" s="99"/>
      <c r="X335" s="99"/>
      <c r="Y335" s="99"/>
      <c r="Z335" s="99"/>
      <c r="AA335" s="99"/>
      <c r="AB335" s="100"/>
      <c r="AC335" s="99"/>
      <c r="AD335" s="99"/>
      <c r="AE335" s="99"/>
      <c r="AF335" s="99"/>
      <c r="AG335" s="99"/>
      <c r="AH335" s="99"/>
      <c r="AI335" s="99"/>
      <c r="AJ335" s="99"/>
      <c r="AK335" s="99"/>
      <c r="AL335" s="99"/>
      <c r="AM335" s="99"/>
      <c r="AN335" s="99"/>
      <c r="AO335" s="99"/>
      <c r="AP335" s="99"/>
      <c r="AQ335" s="99"/>
      <c r="AR335" s="99"/>
      <c r="AS335" s="99"/>
      <c r="AT335" s="99"/>
      <c r="AU335" s="99"/>
      <c r="AV335" s="99"/>
      <c r="AW335" s="99"/>
      <c r="AX335" s="638"/>
    </row>
    <row r="336" spans="1:50" s="246" customFormat="1" ht="23.85" customHeight="1">
      <c r="A336" s="247"/>
      <c r="B336" s="595"/>
      <c r="C336" s="105" t="s">
        <v>7956</v>
      </c>
      <c r="D336" s="105"/>
      <c r="E336" s="105" t="s">
        <v>7983</v>
      </c>
      <c r="F336" s="105" t="s">
        <v>7956</v>
      </c>
      <c r="G336" s="320" t="s">
        <v>7956</v>
      </c>
      <c r="H336" s="99"/>
      <c r="I336" s="688">
        <v>142200.9</v>
      </c>
      <c r="J336" s="100"/>
      <c r="K336" s="100"/>
      <c r="L336" s="105" t="s">
        <v>7791</v>
      </c>
      <c r="M336" s="100">
        <v>70</v>
      </c>
      <c r="N336" s="100">
        <v>104</v>
      </c>
      <c r="O336" s="100">
        <v>7280</v>
      </c>
      <c r="P336" s="100">
        <v>1</v>
      </c>
      <c r="Q336" s="100"/>
      <c r="R336" s="100"/>
      <c r="S336" s="105"/>
      <c r="T336" s="105"/>
      <c r="U336" s="105">
        <v>2014</v>
      </c>
      <c r="V336" s="99"/>
      <c r="W336" s="99"/>
      <c r="X336" s="99"/>
      <c r="Y336" s="99"/>
      <c r="Z336" s="99"/>
      <c r="AA336" s="99"/>
      <c r="AB336" s="100"/>
      <c r="AC336" s="99"/>
      <c r="AD336" s="99"/>
      <c r="AE336" s="99"/>
      <c r="AF336" s="99"/>
      <c r="AG336" s="99"/>
      <c r="AH336" s="99"/>
      <c r="AI336" s="99"/>
      <c r="AJ336" s="99"/>
      <c r="AK336" s="99"/>
      <c r="AL336" s="99"/>
      <c r="AM336" s="99"/>
      <c r="AN336" s="99"/>
      <c r="AO336" s="99"/>
      <c r="AP336" s="99"/>
      <c r="AQ336" s="99"/>
      <c r="AR336" s="99"/>
      <c r="AS336" s="99"/>
      <c r="AT336" s="99"/>
      <c r="AU336" s="99"/>
      <c r="AV336" s="99"/>
      <c r="AW336" s="99"/>
      <c r="AX336" s="638"/>
    </row>
    <row r="337" spans="1:50" s="246" customFormat="1" ht="23.85" customHeight="1">
      <c r="A337" s="247"/>
      <c r="B337" s="595"/>
      <c r="C337" s="105" t="s">
        <v>7956</v>
      </c>
      <c r="D337" s="105"/>
      <c r="E337" s="105" t="s">
        <v>7984</v>
      </c>
      <c r="F337" s="105" t="s">
        <v>7956</v>
      </c>
      <c r="G337" s="320" t="s">
        <v>7956</v>
      </c>
      <c r="H337" s="99"/>
      <c r="I337" s="100">
        <v>21810</v>
      </c>
      <c r="J337" s="100"/>
      <c r="K337" s="100"/>
      <c r="L337" s="105" t="s">
        <v>7791</v>
      </c>
      <c r="M337" s="100">
        <v>68</v>
      </c>
      <c r="N337" s="100">
        <v>109</v>
      </c>
      <c r="O337" s="100">
        <v>7490</v>
      </c>
      <c r="P337" s="100">
        <v>1</v>
      </c>
      <c r="Q337" s="100"/>
      <c r="R337" s="100"/>
      <c r="S337" s="105"/>
      <c r="T337" s="105"/>
      <c r="U337" s="105">
        <v>2015</v>
      </c>
      <c r="V337" s="99"/>
      <c r="W337" s="99"/>
      <c r="X337" s="99"/>
      <c r="Y337" s="99"/>
      <c r="Z337" s="99"/>
      <c r="AA337" s="99"/>
      <c r="AB337" s="100">
        <v>5405</v>
      </c>
      <c r="AC337" s="99"/>
      <c r="AD337" s="99"/>
      <c r="AE337" s="99"/>
      <c r="AF337" s="99"/>
      <c r="AG337" s="99"/>
      <c r="AH337" s="99"/>
      <c r="AI337" s="99"/>
      <c r="AJ337" s="99"/>
      <c r="AK337" s="99"/>
      <c r="AL337" s="99"/>
      <c r="AM337" s="99"/>
      <c r="AN337" s="99"/>
      <c r="AO337" s="99"/>
      <c r="AP337" s="99"/>
      <c r="AQ337" s="99"/>
      <c r="AR337" s="99"/>
      <c r="AS337" s="99"/>
      <c r="AT337" s="99"/>
      <c r="AU337" s="99"/>
      <c r="AV337" s="99"/>
      <c r="AW337" s="99"/>
      <c r="AX337" s="638"/>
    </row>
    <row r="338" spans="1:50" s="246" customFormat="1" ht="23.85" customHeight="1">
      <c r="A338" s="247"/>
      <c r="B338" s="595"/>
      <c r="C338" s="105" t="s">
        <v>7985</v>
      </c>
      <c r="D338" s="105"/>
      <c r="E338" s="105" t="s">
        <v>7986</v>
      </c>
      <c r="F338" s="105" t="s">
        <v>7985</v>
      </c>
      <c r="G338" s="320" t="s">
        <v>7987</v>
      </c>
      <c r="H338" s="99"/>
      <c r="I338" s="100">
        <v>6460</v>
      </c>
      <c r="J338" s="100">
        <v>0</v>
      </c>
      <c r="K338" s="100">
        <v>0</v>
      </c>
      <c r="L338" s="105" t="s">
        <v>7791</v>
      </c>
      <c r="M338" s="100">
        <v>68</v>
      </c>
      <c r="N338" s="100">
        <v>95</v>
      </c>
      <c r="O338" s="100">
        <v>6460</v>
      </c>
      <c r="P338" s="100"/>
      <c r="Q338" s="100" t="s">
        <v>7719</v>
      </c>
      <c r="R338" s="100" t="s">
        <v>7719</v>
      </c>
      <c r="S338" s="105" t="s">
        <v>7719</v>
      </c>
      <c r="T338" s="105" t="s">
        <v>7719</v>
      </c>
      <c r="U338" s="105">
        <v>2014</v>
      </c>
      <c r="V338" s="99"/>
      <c r="W338" s="99"/>
      <c r="X338" s="99"/>
      <c r="Y338" s="99"/>
      <c r="Z338" s="99"/>
      <c r="AA338" s="99"/>
      <c r="AB338" s="100" t="s">
        <v>7988</v>
      </c>
      <c r="AC338" s="99"/>
      <c r="AD338" s="99"/>
      <c r="AE338" s="99"/>
      <c r="AF338" s="99"/>
      <c r="AG338" s="99"/>
      <c r="AH338" s="99"/>
      <c r="AI338" s="99"/>
      <c r="AJ338" s="99"/>
      <c r="AK338" s="99"/>
      <c r="AL338" s="99"/>
      <c r="AM338" s="99"/>
      <c r="AN338" s="99"/>
      <c r="AO338" s="99"/>
      <c r="AP338" s="99"/>
      <c r="AQ338" s="99"/>
      <c r="AR338" s="99"/>
      <c r="AS338" s="99"/>
      <c r="AT338" s="99"/>
      <c r="AU338" s="99"/>
      <c r="AV338" s="99"/>
      <c r="AW338" s="99"/>
      <c r="AX338" s="638"/>
    </row>
    <row r="339" spans="1:50" s="246" customFormat="1" ht="23.85" customHeight="1">
      <c r="A339" s="247"/>
      <c r="B339" s="595"/>
      <c r="C339" s="320" t="s">
        <v>7985</v>
      </c>
      <c r="D339" s="320" t="s">
        <v>7989</v>
      </c>
      <c r="E339" s="320" t="s">
        <v>7990</v>
      </c>
      <c r="F339" s="320" t="s">
        <v>7985</v>
      </c>
      <c r="G339" s="320" t="s">
        <v>7987</v>
      </c>
      <c r="H339" s="177">
        <v>45</v>
      </c>
      <c r="I339" s="319">
        <v>7700</v>
      </c>
      <c r="J339" s="319">
        <v>0</v>
      </c>
      <c r="K339" s="319">
        <v>0</v>
      </c>
      <c r="L339" s="320" t="s">
        <v>7791</v>
      </c>
      <c r="M339" s="319">
        <v>70</v>
      </c>
      <c r="N339" s="319">
        <v>110</v>
      </c>
      <c r="O339" s="319">
        <v>7700</v>
      </c>
      <c r="P339" s="319">
        <v>1</v>
      </c>
      <c r="Q339" s="319">
        <v>50</v>
      </c>
      <c r="R339" s="319">
        <v>100</v>
      </c>
      <c r="S339" s="320" t="s">
        <v>7991</v>
      </c>
      <c r="T339" s="320"/>
      <c r="U339" s="320">
        <v>2007</v>
      </c>
      <c r="V339" s="177">
        <v>78810</v>
      </c>
      <c r="W339" s="177">
        <v>118216</v>
      </c>
      <c r="X339" s="177"/>
      <c r="Y339" s="177"/>
      <c r="Z339" s="177">
        <v>28200</v>
      </c>
      <c r="AA339" s="177"/>
      <c r="AB339" s="319">
        <v>788</v>
      </c>
      <c r="AC339" s="320"/>
      <c r="AD339" s="320"/>
      <c r="AE339" s="177">
        <v>2</v>
      </c>
      <c r="AF339" s="177">
        <v>4189</v>
      </c>
      <c r="AG339" s="177" t="s">
        <v>7992</v>
      </c>
      <c r="AH339" s="177" t="s">
        <v>7993</v>
      </c>
      <c r="AI339" s="177">
        <v>227</v>
      </c>
      <c r="AJ339" s="177"/>
      <c r="AK339" s="177"/>
      <c r="AL339" s="177"/>
      <c r="AM339" s="177"/>
      <c r="AN339" s="177"/>
      <c r="AO339" s="177"/>
      <c r="AP339" s="177"/>
      <c r="AQ339" s="177"/>
      <c r="AR339" s="177"/>
      <c r="AS339" s="177"/>
      <c r="AT339" s="177"/>
      <c r="AU339" s="177"/>
      <c r="AV339" s="177"/>
      <c r="AW339" s="177"/>
      <c r="AX339" s="641"/>
    </row>
    <row r="340" spans="1:50" s="246" customFormat="1" ht="23.85" customHeight="1">
      <c r="A340" s="247"/>
      <c r="B340" s="595"/>
      <c r="C340" s="320" t="s">
        <v>7994</v>
      </c>
      <c r="D340" s="320"/>
      <c r="E340" s="320" t="s">
        <v>7995</v>
      </c>
      <c r="F340" s="320" t="s">
        <v>7994</v>
      </c>
      <c r="G340" s="320" t="s">
        <v>7996</v>
      </c>
      <c r="H340" s="177"/>
      <c r="I340" s="319">
        <v>5460</v>
      </c>
      <c r="J340" s="319"/>
      <c r="K340" s="319"/>
      <c r="L340" s="320" t="s">
        <v>7791</v>
      </c>
      <c r="M340" s="319">
        <v>59</v>
      </c>
      <c r="N340" s="319">
        <v>96</v>
      </c>
      <c r="O340" s="319">
        <v>5460</v>
      </c>
      <c r="P340" s="319">
        <v>1</v>
      </c>
      <c r="Q340" s="319"/>
      <c r="R340" s="319"/>
      <c r="S340" s="320"/>
      <c r="T340" s="320" t="s">
        <v>7997</v>
      </c>
      <c r="U340" s="320">
        <v>2011</v>
      </c>
      <c r="V340" s="177"/>
      <c r="W340" s="177"/>
      <c r="X340" s="177"/>
      <c r="Y340" s="177"/>
      <c r="Z340" s="177"/>
      <c r="AA340" s="177"/>
      <c r="AB340" s="319">
        <v>227</v>
      </c>
      <c r="AC340" s="320"/>
      <c r="AD340" s="320"/>
      <c r="AE340" s="177"/>
      <c r="AF340" s="177"/>
      <c r="AG340" s="177"/>
      <c r="AH340" s="177"/>
      <c r="AI340" s="177"/>
      <c r="AJ340" s="177"/>
      <c r="AK340" s="177"/>
      <c r="AL340" s="177"/>
      <c r="AM340" s="177"/>
      <c r="AN340" s="177"/>
      <c r="AO340" s="177"/>
      <c r="AP340" s="177"/>
      <c r="AQ340" s="177"/>
      <c r="AR340" s="177"/>
      <c r="AS340" s="177"/>
      <c r="AT340" s="177"/>
      <c r="AU340" s="177"/>
      <c r="AV340" s="177"/>
      <c r="AW340" s="177"/>
      <c r="AX340" s="641"/>
    </row>
    <row r="341" spans="1:50" s="246" customFormat="1" ht="23.85" customHeight="1">
      <c r="A341" s="247"/>
      <c r="B341" s="595"/>
      <c r="C341" s="678" t="s">
        <v>7994</v>
      </c>
      <c r="D341" s="543"/>
      <c r="E341" s="678" t="s">
        <v>7998</v>
      </c>
      <c r="F341" s="320" t="s">
        <v>7994</v>
      </c>
      <c r="G341" s="320" t="s">
        <v>7999</v>
      </c>
      <c r="H341" s="177"/>
      <c r="I341" s="319">
        <v>7910</v>
      </c>
      <c r="J341" s="319"/>
      <c r="K341" s="319"/>
      <c r="L341" s="320" t="s">
        <v>7791</v>
      </c>
      <c r="M341" s="319">
        <v>64</v>
      </c>
      <c r="N341" s="319">
        <v>100</v>
      </c>
      <c r="O341" s="319">
        <v>7910</v>
      </c>
      <c r="P341" s="319">
        <v>1</v>
      </c>
      <c r="Q341" s="319"/>
      <c r="R341" s="319"/>
      <c r="S341" s="320"/>
      <c r="T341" s="320" t="s">
        <v>8000</v>
      </c>
      <c r="U341" s="320">
        <v>2013</v>
      </c>
      <c r="V341" s="177"/>
      <c r="W341" s="177"/>
      <c r="X341" s="177"/>
      <c r="Y341" s="177"/>
      <c r="Z341" s="177"/>
      <c r="AA341" s="177"/>
      <c r="AB341" s="319">
        <v>593</v>
      </c>
      <c r="AC341" s="320"/>
      <c r="AD341" s="320"/>
      <c r="AE341" s="177"/>
      <c r="AF341" s="177"/>
      <c r="AG341" s="177"/>
      <c r="AH341" s="177"/>
      <c r="AI341" s="177"/>
      <c r="AJ341" s="177"/>
      <c r="AK341" s="177"/>
      <c r="AL341" s="177"/>
      <c r="AM341" s="177"/>
      <c r="AN341" s="177"/>
      <c r="AO341" s="177"/>
      <c r="AP341" s="177"/>
      <c r="AQ341" s="177"/>
      <c r="AR341" s="177"/>
      <c r="AS341" s="177"/>
      <c r="AT341" s="177"/>
      <c r="AU341" s="177"/>
      <c r="AV341" s="177"/>
      <c r="AW341" s="177"/>
      <c r="AX341" s="641"/>
    </row>
    <row r="342" spans="1:50" s="246" customFormat="1" ht="23.85" customHeight="1">
      <c r="A342" s="247"/>
      <c r="B342" s="595"/>
      <c r="C342" s="678" t="s">
        <v>7994</v>
      </c>
      <c r="D342" s="543"/>
      <c r="E342" s="678" t="s">
        <v>8001</v>
      </c>
      <c r="F342" s="320" t="s">
        <v>7994</v>
      </c>
      <c r="G342" s="320" t="s">
        <v>7994</v>
      </c>
      <c r="H342" s="177"/>
      <c r="I342" s="319">
        <v>31667</v>
      </c>
      <c r="J342" s="319"/>
      <c r="K342" s="319"/>
      <c r="L342" s="320" t="s">
        <v>7791</v>
      </c>
      <c r="M342" s="319">
        <v>64</v>
      </c>
      <c r="N342" s="319">
        <v>100</v>
      </c>
      <c r="O342" s="319">
        <v>7119</v>
      </c>
      <c r="P342" s="319">
        <v>1</v>
      </c>
      <c r="Q342" s="319"/>
      <c r="R342" s="319"/>
      <c r="S342" s="320"/>
      <c r="T342" s="320"/>
      <c r="U342" s="320">
        <v>1987</v>
      </c>
      <c r="V342" s="177"/>
      <c r="W342" s="177"/>
      <c r="X342" s="177"/>
      <c r="Y342" s="177"/>
      <c r="Z342" s="177"/>
      <c r="AA342" s="177"/>
      <c r="AB342" s="319"/>
      <c r="AC342" s="320"/>
      <c r="AD342" s="320"/>
      <c r="AE342" s="177"/>
      <c r="AF342" s="177"/>
      <c r="AG342" s="177"/>
      <c r="AH342" s="177"/>
      <c r="AI342" s="177"/>
      <c r="AJ342" s="177"/>
      <c r="AK342" s="177"/>
      <c r="AL342" s="177"/>
      <c r="AM342" s="177"/>
      <c r="AN342" s="177"/>
      <c r="AO342" s="177"/>
      <c r="AP342" s="177"/>
      <c r="AQ342" s="177"/>
      <c r="AR342" s="177"/>
      <c r="AS342" s="177"/>
      <c r="AT342" s="177"/>
      <c r="AU342" s="177"/>
      <c r="AV342" s="177"/>
      <c r="AW342" s="177"/>
      <c r="AX342" s="275" t="s">
        <v>15439</v>
      </c>
    </row>
    <row r="343" spans="1:50" s="246" customFormat="1" ht="23.85" customHeight="1">
      <c r="A343" s="247"/>
      <c r="B343" s="595"/>
      <c r="C343" s="678" t="s">
        <v>7994</v>
      </c>
      <c r="D343" s="543"/>
      <c r="E343" s="678" t="s">
        <v>8002</v>
      </c>
      <c r="F343" s="320" t="s">
        <v>7994</v>
      </c>
      <c r="G343" s="320" t="s">
        <v>8003</v>
      </c>
      <c r="H343" s="177"/>
      <c r="I343" s="319">
        <v>22561</v>
      </c>
      <c r="J343" s="319"/>
      <c r="K343" s="319"/>
      <c r="L343" s="320" t="s">
        <v>7791</v>
      </c>
      <c r="M343" s="319">
        <v>63</v>
      </c>
      <c r="N343" s="319">
        <v>103</v>
      </c>
      <c r="O343" s="319">
        <v>6489</v>
      </c>
      <c r="P343" s="319">
        <v>1</v>
      </c>
      <c r="Q343" s="319"/>
      <c r="R343" s="319"/>
      <c r="S343" s="320"/>
      <c r="T343" s="320"/>
      <c r="U343" s="320">
        <v>2016</v>
      </c>
      <c r="V343" s="177"/>
      <c r="W343" s="177"/>
      <c r="X343" s="177"/>
      <c r="Y343" s="177"/>
      <c r="Z343" s="177"/>
      <c r="AA343" s="177"/>
      <c r="AB343" s="319"/>
      <c r="AC343" s="320"/>
      <c r="AD343" s="320"/>
      <c r="AE343" s="177"/>
      <c r="AF343" s="177"/>
      <c r="AG343" s="177"/>
      <c r="AH343" s="177"/>
      <c r="AI343" s="177"/>
      <c r="AJ343" s="177"/>
      <c r="AK343" s="177"/>
      <c r="AL343" s="177"/>
      <c r="AM343" s="177"/>
      <c r="AN343" s="177"/>
      <c r="AO343" s="177"/>
      <c r="AP343" s="177"/>
      <c r="AQ343" s="177"/>
      <c r="AR343" s="177"/>
      <c r="AS343" s="177"/>
      <c r="AT343" s="177"/>
      <c r="AU343" s="177"/>
      <c r="AV343" s="177"/>
      <c r="AW343" s="177"/>
      <c r="AX343" s="689" t="s">
        <v>15440</v>
      </c>
    </row>
    <row r="344" spans="1:50" s="246" customFormat="1" ht="23.85" customHeight="1">
      <c r="A344" s="247"/>
      <c r="B344" s="595"/>
      <c r="C344" s="678" t="s">
        <v>7994</v>
      </c>
      <c r="D344" s="543"/>
      <c r="E344" s="678" t="s">
        <v>8004</v>
      </c>
      <c r="F344" s="320" t="s">
        <v>7994</v>
      </c>
      <c r="G344" s="320" t="s">
        <v>8005</v>
      </c>
      <c r="H344" s="177"/>
      <c r="I344" s="319">
        <v>26552</v>
      </c>
      <c r="J344" s="319"/>
      <c r="K344" s="319"/>
      <c r="L344" s="320" t="s">
        <v>7791</v>
      </c>
      <c r="M344" s="319">
        <v>64</v>
      </c>
      <c r="N344" s="319">
        <v>100</v>
      </c>
      <c r="O344" s="319">
        <v>12800</v>
      </c>
      <c r="P344" s="319">
        <v>2</v>
      </c>
      <c r="Q344" s="319"/>
      <c r="R344" s="319"/>
      <c r="S344" s="320"/>
      <c r="T344" s="320"/>
      <c r="U344" s="320">
        <v>2016</v>
      </c>
      <c r="V344" s="177"/>
      <c r="W344" s="177"/>
      <c r="X344" s="177"/>
      <c r="Y344" s="177"/>
      <c r="Z344" s="177"/>
      <c r="AA344" s="177"/>
      <c r="AB344" s="319"/>
      <c r="AC344" s="320"/>
      <c r="AD344" s="320"/>
      <c r="AE344" s="177"/>
      <c r="AF344" s="177"/>
      <c r="AG344" s="177"/>
      <c r="AH344" s="177"/>
      <c r="AI344" s="177"/>
      <c r="AJ344" s="177"/>
      <c r="AK344" s="177"/>
      <c r="AL344" s="177"/>
      <c r="AM344" s="177"/>
      <c r="AN344" s="177"/>
      <c r="AO344" s="177"/>
      <c r="AP344" s="177"/>
      <c r="AQ344" s="177"/>
      <c r="AR344" s="177"/>
      <c r="AS344" s="177"/>
      <c r="AT344" s="177"/>
      <c r="AU344" s="177"/>
      <c r="AV344" s="177"/>
      <c r="AW344" s="177"/>
      <c r="AX344" s="689" t="s">
        <v>8006</v>
      </c>
    </row>
    <row r="345" spans="1:50" s="246" customFormat="1" ht="34.5" customHeight="1">
      <c r="A345" s="247"/>
      <c r="B345" s="595"/>
      <c r="C345" s="320" t="s">
        <v>8007</v>
      </c>
      <c r="D345" s="320" t="s">
        <v>8008</v>
      </c>
      <c r="E345" s="320" t="s">
        <v>8009</v>
      </c>
      <c r="F345" s="320" t="s">
        <v>8007</v>
      </c>
      <c r="G345" s="320" t="s">
        <v>8007</v>
      </c>
      <c r="H345" s="177">
        <v>13</v>
      </c>
      <c r="I345" s="319">
        <v>13324</v>
      </c>
      <c r="J345" s="319">
        <v>403</v>
      </c>
      <c r="K345" s="319">
        <v>508.72</v>
      </c>
      <c r="L345" s="320" t="s">
        <v>7718</v>
      </c>
      <c r="M345" s="319">
        <v>90</v>
      </c>
      <c r="N345" s="319">
        <v>130</v>
      </c>
      <c r="O345" s="319">
        <v>11700</v>
      </c>
      <c r="P345" s="319">
        <v>1</v>
      </c>
      <c r="Q345" s="319">
        <v>2275</v>
      </c>
      <c r="R345" s="319">
        <v>4000</v>
      </c>
      <c r="S345" s="320" t="s">
        <v>8010</v>
      </c>
      <c r="T345" s="320" t="s">
        <v>7870</v>
      </c>
      <c r="U345" s="320">
        <v>2002</v>
      </c>
      <c r="V345" s="177">
        <v>420</v>
      </c>
      <c r="W345" s="177"/>
      <c r="X345" s="177"/>
      <c r="Y345" s="177"/>
      <c r="Z345" s="177"/>
      <c r="AA345" s="177"/>
      <c r="AB345" s="319">
        <v>420</v>
      </c>
      <c r="AC345" s="320"/>
      <c r="AD345" s="320"/>
      <c r="AE345" s="177"/>
      <c r="AF345" s="177"/>
      <c r="AG345" s="177"/>
      <c r="AH345" s="177"/>
      <c r="AI345" s="177"/>
      <c r="AJ345" s="177"/>
      <c r="AK345" s="177"/>
      <c r="AL345" s="177"/>
      <c r="AM345" s="177"/>
      <c r="AN345" s="177"/>
      <c r="AO345" s="177"/>
      <c r="AP345" s="177"/>
      <c r="AQ345" s="177"/>
      <c r="AR345" s="177"/>
      <c r="AS345" s="177"/>
      <c r="AT345" s="177"/>
      <c r="AU345" s="177"/>
      <c r="AV345" s="177"/>
      <c r="AW345" s="177"/>
      <c r="AX345" s="641"/>
    </row>
    <row r="346" spans="1:50" s="246" customFormat="1" ht="23.85" customHeight="1">
      <c r="A346" s="247"/>
      <c r="B346" s="595"/>
      <c r="C346" s="320" t="s">
        <v>8007</v>
      </c>
      <c r="D346" s="320" t="s">
        <v>8011</v>
      </c>
      <c r="E346" s="320" t="s">
        <v>8012</v>
      </c>
      <c r="F346" s="320" t="s">
        <v>8007</v>
      </c>
      <c r="G346" s="320" t="s">
        <v>8007</v>
      </c>
      <c r="H346" s="177"/>
      <c r="I346" s="319">
        <v>25331</v>
      </c>
      <c r="J346" s="319">
        <v>281</v>
      </c>
      <c r="K346" s="319">
        <v>353</v>
      </c>
      <c r="L346" s="320" t="s">
        <v>7791</v>
      </c>
      <c r="M346" s="319">
        <v>71</v>
      </c>
      <c r="N346" s="319">
        <v>110</v>
      </c>
      <c r="O346" s="319">
        <v>15620</v>
      </c>
      <c r="P346" s="319">
        <v>2</v>
      </c>
      <c r="Q346" s="319">
        <v>1000</v>
      </c>
      <c r="R346" s="319">
        <v>1000</v>
      </c>
      <c r="S346" s="320" t="s">
        <v>7792</v>
      </c>
      <c r="T346" s="320" t="s">
        <v>7870</v>
      </c>
      <c r="U346" s="320">
        <v>2008</v>
      </c>
      <c r="V346" s="177"/>
      <c r="W346" s="177"/>
      <c r="X346" s="177"/>
      <c r="Y346" s="177"/>
      <c r="Z346" s="177"/>
      <c r="AA346" s="177"/>
      <c r="AB346" s="319">
        <v>2261</v>
      </c>
      <c r="AC346" s="320"/>
      <c r="AD346" s="320"/>
      <c r="AE346" s="177"/>
      <c r="AF346" s="177"/>
      <c r="AG346" s="177"/>
      <c r="AH346" s="177"/>
      <c r="AI346" s="177"/>
      <c r="AJ346" s="177"/>
      <c r="AK346" s="177"/>
      <c r="AL346" s="177"/>
      <c r="AM346" s="177"/>
      <c r="AN346" s="177"/>
      <c r="AO346" s="177"/>
      <c r="AP346" s="177"/>
      <c r="AQ346" s="177"/>
      <c r="AR346" s="177"/>
      <c r="AS346" s="177"/>
      <c r="AT346" s="177"/>
      <c r="AU346" s="177"/>
      <c r="AV346" s="177"/>
      <c r="AW346" s="177"/>
      <c r="AX346" s="641"/>
    </row>
    <row r="347" spans="1:50" s="246" customFormat="1" ht="23.85" customHeight="1">
      <c r="A347" s="247"/>
      <c r="B347" s="595"/>
      <c r="C347" s="320" t="s">
        <v>8007</v>
      </c>
      <c r="D347" s="320" t="s">
        <v>8013</v>
      </c>
      <c r="E347" s="320" t="s">
        <v>8014</v>
      </c>
      <c r="F347" s="320" t="s">
        <v>8007</v>
      </c>
      <c r="G347" s="320" t="s">
        <v>8015</v>
      </c>
      <c r="H347" s="177"/>
      <c r="I347" s="319">
        <v>9715</v>
      </c>
      <c r="J347" s="319">
        <v>0</v>
      </c>
      <c r="K347" s="319">
        <v>0</v>
      </c>
      <c r="L347" s="320" t="s">
        <v>7791</v>
      </c>
      <c r="M347" s="319">
        <v>68</v>
      </c>
      <c r="N347" s="319">
        <v>105</v>
      </c>
      <c r="O347" s="319">
        <v>7140</v>
      </c>
      <c r="P347" s="319">
        <v>1</v>
      </c>
      <c r="Q347" s="319">
        <v>600</v>
      </c>
      <c r="R347" s="319">
        <v>600</v>
      </c>
      <c r="S347" s="320" t="s">
        <v>8016</v>
      </c>
      <c r="T347" s="320" t="s">
        <v>7870</v>
      </c>
      <c r="U347" s="320">
        <v>2008</v>
      </c>
      <c r="V347" s="177"/>
      <c r="W347" s="177"/>
      <c r="X347" s="177"/>
      <c r="Y347" s="177"/>
      <c r="Z347" s="177"/>
      <c r="AA347" s="177"/>
      <c r="AB347" s="319">
        <v>7800</v>
      </c>
      <c r="AC347" s="320"/>
      <c r="AD347" s="320"/>
      <c r="AE347" s="177"/>
      <c r="AF347" s="177"/>
      <c r="AG347" s="177"/>
      <c r="AH347" s="177"/>
      <c r="AI347" s="177"/>
      <c r="AJ347" s="177"/>
      <c r="AK347" s="177"/>
      <c r="AL347" s="177"/>
      <c r="AM347" s="177"/>
      <c r="AN347" s="177"/>
      <c r="AO347" s="177"/>
      <c r="AP347" s="177"/>
      <c r="AQ347" s="177"/>
      <c r="AR347" s="177"/>
      <c r="AS347" s="177"/>
      <c r="AT347" s="177"/>
      <c r="AU347" s="177"/>
      <c r="AV347" s="177"/>
      <c r="AW347" s="177"/>
      <c r="AX347" s="641"/>
    </row>
    <row r="348" spans="1:50" s="246" customFormat="1" ht="23.85" customHeight="1">
      <c r="A348" s="247"/>
      <c r="B348" s="595"/>
      <c r="C348" s="320" t="s">
        <v>8007</v>
      </c>
      <c r="D348" s="320" t="s">
        <v>8017</v>
      </c>
      <c r="E348" s="320" t="s">
        <v>8018</v>
      </c>
      <c r="F348" s="320" t="s">
        <v>8007</v>
      </c>
      <c r="G348" s="320" t="s">
        <v>8007</v>
      </c>
      <c r="H348" s="177"/>
      <c r="I348" s="319">
        <v>22703</v>
      </c>
      <c r="J348" s="319">
        <v>132</v>
      </c>
      <c r="K348" s="319">
        <v>163</v>
      </c>
      <c r="L348" s="320" t="s">
        <v>7791</v>
      </c>
      <c r="M348" s="319">
        <v>68</v>
      </c>
      <c r="N348" s="319">
        <v>105</v>
      </c>
      <c r="O348" s="319">
        <f>M348*N348</f>
        <v>7140</v>
      </c>
      <c r="P348" s="319">
        <v>1</v>
      </c>
      <c r="Q348" s="319">
        <v>200</v>
      </c>
      <c r="R348" s="319">
        <v>200</v>
      </c>
      <c r="S348" s="320" t="s">
        <v>8016</v>
      </c>
      <c r="T348" s="320" t="s">
        <v>7870</v>
      </c>
      <c r="U348" s="320">
        <v>2006</v>
      </c>
      <c r="V348" s="177"/>
      <c r="W348" s="177"/>
      <c r="X348" s="177"/>
      <c r="Y348" s="177"/>
      <c r="Z348" s="177"/>
      <c r="AA348" s="177"/>
      <c r="AB348" s="319">
        <v>880</v>
      </c>
      <c r="AC348" s="320"/>
      <c r="AD348" s="320"/>
      <c r="AE348" s="177"/>
      <c r="AF348" s="177"/>
      <c r="AG348" s="177"/>
      <c r="AH348" s="177"/>
      <c r="AI348" s="177"/>
      <c r="AJ348" s="177"/>
      <c r="AK348" s="177"/>
      <c r="AL348" s="177"/>
      <c r="AM348" s="177"/>
      <c r="AN348" s="177"/>
      <c r="AO348" s="177"/>
      <c r="AP348" s="177"/>
      <c r="AQ348" s="177"/>
      <c r="AR348" s="177"/>
      <c r="AS348" s="177"/>
      <c r="AT348" s="177"/>
      <c r="AU348" s="177"/>
      <c r="AV348" s="177"/>
      <c r="AW348" s="177"/>
      <c r="AX348" s="641"/>
    </row>
    <row r="349" spans="1:50" s="246" customFormat="1" ht="23.85" customHeight="1">
      <c r="A349" s="247"/>
      <c r="B349" s="595"/>
      <c r="C349" s="320" t="s">
        <v>8007</v>
      </c>
      <c r="D349" s="320" t="s">
        <v>8019</v>
      </c>
      <c r="E349" s="320" t="s">
        <v>8020</v>
      </c>
      <c r="F349" s="320" t="s">
        <v>8007</v>
      </c>
      <c r="G349" s="320" t="s">
        <v>8007</v>
      </c>
      <c r="H349" s="177"/>
      <c r="I349" s="319">
        <v>25690</v>
      </c>
      <c r="J349" s="319">
        <v>22</v>
      </c>
      <c r="K349" s="319">
        <v>22</v>
      </c>
      <c r="L349" s="320" t="s">
        <v>7718</v>
      </c>
      <c r="M349" s="319">
        <v>75</v>
      </c>
      <c r="N349" s="319">
        <v>110</v>
      </c>
      <c r="O349" s="319">
        <f>M349*N349</f>
        <v>8250</v>
      </c>
      <c r="P349" s="319">
        <v>1</v>
      </c>
      <c r="Q349" s="319"/>
      <c r="R349" s="319">
        <v>200</v>
      </c>
      <c r="S349" s="320" t="s">
        <v>8021</v>
      </c>
      <c r="T349" s="320" t="s">
        <v>7870</v>
      </c>
      <c r="U349" s="320">
        <v>2011</v>
      </c>
      <c r="V349" s="177"/>
      <c r="W349" s="177"/>
      <c r="X349" s="177"/>
      <c r="Y349" s="177"/>
      <c r="Z349" s="177"/>
      <c r="AA349" s="177"/>
      <c r="AB349" s="319">
        <v>2800</v>
      </c>
      <c r="AC349" s="320"/>
      <c r="AD349" s="320"/>
      <c r="AE349" s="177"/>
      <c r="AF349" s="177"/>
      <c r="AG349" s="177"/>
      <c r="AH349" s="177"/>
      <c r="AI349" s="177"/>
      <c r="AJ349" s="177"/>
      <c r="AK349" s="177"/>
      <c r="AL349" s="177"/>
      <c r="AM349" s="177"/>
      <c r="AN349" s="177"/>
      <c r="AO349" s="177"/>
      <c r="AP349" s="177"/>
      <c r="AQ349" s="177"/>
      <c r="AR349" s="177"/>
      <c r="AS349" s="177"/>
      <c r="AT349" s="177"/>
      <c r="AU349" s="177"/>
      <c r="AV349" s="177"/>
      <c r="AW349" s="177"/>
      <c r="AX349" s="641"/>
    </row>
    <row r="350" spans="1:50" s="246" customFormat="1" ht="23.85" customHeight="1">
      <c r="A350" s="247"/>
      <c r="B350" s="595"/>
      <c r="C350" s="320" t="s">
        <v>8007</v>
      </c>
      <c r="D350" s="320" t="s">
        <v>8022</v>
      </c>
      <c r="E350" s="320" t="s">
        <v>8023</v>
      </c>
      <c r="F350" s="320" t="s">
        <v>8007</v>
      </c>
      <c r="G350" s="320" t="s">
        <v>8007</v>
      </c>
      <c r="H350" s="177"/>
      <c r="I350" s="319">
        <v>28719</v>
      </c>
      <c r="J350" s="319">
        <v>22</v>
      </c>
      <c r="K350" s="319">
        <v>22</v>
      </c>
      <c r="L350" s="320" t="s">
        <v>7791</v>
      </c>
      <c r="M350" s="319">
        <v>68</v>
      </c>
      <c r="N350" s="319">
        <v>105</v>
      </c>
      <c r="O350" s="319">
        <v>7140</v>
      </c>
      <c r="P350" s="319">
        <v>1</v>
      </c>
      <c r="Q350" s="319"/>
      <c r="R350" s="319">
        <v>200</v>
      </c>
      <c r="S350" s="320" t="s">
        <v>8021</v>
      </c>
      <c r="T350" s="320" t="s">
        <v>7870</v>
      </c>
      <c r="U350" s="320">
        <v>2011</v>
      </c>
      <c r="V350" s="319">
        <v>4700</v>
      </c>
      <c r="W350" s="177"/>
      <c r="X350" s="177"/>
      <c r="Y350" s="177"/>
      <c r="Z350" s="177"/>
      <c r="AA350" s="177"/>
      <c r="AB350" s="319">
        <v>4700</v>
      </c>
      <c r="AC350" s="320"/>
      <c r="AD350" s="320"/>
      <c r="AE350" s="177"/>
      <c r="AF350" s="177"/>
      <c r="AG350" s="177"/>
      <c r="AH350" s="177"/>
      <c r="AI350" s="177"/>
      <c r="AJ350" s="177"/>
      <c r="AK350" s="177"/>
      <c r="AL350" s="177"/>
      <c r="AM350" s="177"/>
      <c r="AN350" s="177"/>
      <c r="AO350" s="177"/>
      <c r="AP350" s="177"/>
      <c r="AQ350" s="177"/>
      <c r="AR350" s="177"/>
      <c r="AS350" s="177"/>
      <c r="AT350" s="177"/>
      <c r="AU350" s="177"/>
      <c r="AV350" s="177"/>
      <c r="AW350" s="177"/>
      <c r="AX350" s="641"/>
    </row>
    <row r="351" spans="1:50" s="246" customFormat="1" ht="23.85" customHeight="1">
      <c r="A351" s="247"/>
      <c r="B351" s="595"/>
      <c r="C351" s="320" t="s">
        <v>8007</v>
      </c>
      <c r="D351" s="320" t="s">
        <v>8024</v>
      </c>
      <c r="E351" s="320" t="s">
        <v>8025</v>
      </c>
      <c r="F351" s="320" t="s">
        <v>8026</v>
      </c>
      <c r="G351" s="320" t="s">
        <v>8026</v>
      </c>
      <c r="H351" s="177"/>
      <c r="I351" s="319">
        <v>27636</v>
      </c>
      <c r="J351" s="319">
        <v>98</v>
      </c>
      <c r="K351" s="319">
        <v>98</v>
      </c>
      <c r="L351" s="320" t="s">
        <v>7662</v>
      </c>
      <c r="M351" s="319">
        <v>68</v>
      </c>
      <c r="N351" s="319">
        <v>105</v>
      </c>
      <c r="O351" s="319">
        <v>7140</v>
      </c>
      <c r="P351" s="319">
        <v>1</v>
      </c>
      <c r="Q351" s="319">
        <v>400</v>
      </c>
      <c r="R351" s="319">
        <v>400</v>
      </c>
      <c r="S351" s="320" t="s">
        <v>8027</v>
      </c>
      <c r="T351" s="320" t="s">
        <v>7875</v>
      </c>
      <c r="U351" s="320">
        <v>2012</v>
      </c>
      <c r="V351" s="177"/>
      <c r="W351" s="177"/>
      <c r="X351" s="177"/>
      <c r="Y351" s="177"/>
      <c r="Z351" s="177"/>
      <c r="AA351" s="177"/>
      <c r="AB351" s="319">
        <v>6310</v>
      </c>
      <c r="AC351" s="320"/>
      <c r="AD351" s="320"/>
      <c r="AE351" s="177"/>
      <c r="AF351" s="177"/>
      <c r="AG351" s="177"/>
      <c r="AH351" s="177"/>
      <c r="AI351" s="177"/>
      <c r="AJ351" s="177"/>
      <c r="AK351" s="177"/>
      <c r="AL351" s="177"/>
      <c r="AM351" s="177"/>
      <c r="AN351" s="177"/>
      <c r="AO351" s="177"/>
      <c r="AP351" s="177"/>
      <c r="AQ351" s="177"/>
      <c r="AR351" s="177"/>
      <c r="AS351" s="177"/>
      <c r="AT351" s="177"/>
      <c r="AU351" s="177"/>
      <c r="AV351" s="177"/>
      <c r="AW351" s="177"/>
      <c r="AX351" s="641"/>
    </row>
    <row r="352" spans="1:50" s="246" customFormat="1" ht="23.85" customHeight="1">
      <c r="A352" s="247"/>
      <c r="B352" s="595"/>
      <c r="C352" s="320" t="s">
        <v>8026</v>
      </c>
      <c r="D352" s="320" t="s">
        <v>8028</v>
      </c>
      <c r="E352" s="320" t="s">
        <v>8029</v>
      </c>
      <c r="F352" s="320" t="s">
        <v>8026</v>
      </c>
      <c r="G352" s="320" t="s">
        <v>8026</v>
      </c>
      <c r="H352" s="177"/>
      <c r="I352" s="319">
        <v>33373</v>
      </c>
      <c r="J352" s="319">
        <v>159</v>
      </c>
      <c r="K352" s="319">
        <v>151</v>
      </c>
      <c r="L352" s="320" t="s">
        <v>7656</v>
      </c>
      <c r="M352" s="319">
        <v>68</v>
      </c>
      <c r="N352" s="319">
        <v>105</v>
      </c>
      <c r="O352" s="319">
        <v>7140</v>
      </c>
      <c r="P352" s="319">
        <v>1</v>
      </c>
      <c r="Q352" s="319"/>
      <c r="R352" s="319">
        <v>200</v>
      </c>
      <c r="S352" s="320" t="s">
        <v>8027</v>
      </c>
      <c r="T352" s="320" t="s">
        <v>7875</v>
      </c>
      <c r="U352" s="320">
        <v>2010</v>
      </c>
      <c r="V352" s="177"/>
      <c r="W352" s="177"/>
      <c r="X352" s="177"/>
      <c r="Y352" s="177"/>
      <c r="Z352" s="177"/>
      <c r="AA352" s="177"/>
      <c r="AB352" s="319">
        <v>4027</v>
      </c>
      <c r="AC352" s="320"/>
      <c r="AD352" s="320"/>
      <c r="AE352" s="177"/>
      <c r="AF352" s="177"/>
      <c r="AG352" s="177"/>
      <c r="AH352" s="177"/>
      <c r="AI352" s="177"/>
      <c r="AJ352" s="177"/>
      <c r="AK352" s="177"/>
      <c r="AL352" s="177"/>
      <c r="AM352" s="177"/>
      <c r="AN352" s="177"/>
      <c r="AO352" s="177"/>
      <c r="AP352" s="177"/>
      <c r="AQ352" s="177"/>
      <c r="AR352" s="177"/>
      <c r="AS352" s="177"/>
      <c r="AT352" s="177"/>
      <c r="AU352" s="177"/>
      <c r="AV352" s="177"/>
      <c r="AW352" s="177"/>
      <c r="AX352" s="641"/>
    </row>
    <row r="353" spans="1:50" s="246" customFormat="1" ht="23.85" customHeight="1">
      <c r="A353" s="247"/>
      <c r="B353" s="595"/>
      <c r="C353" s="320" t="s">
        <v>8026</v>
      </c>
      <c r="D353" s="320" t="s">
        <v>8030</v>
      </c>
      <c r="E353" s="320" t="s">
        <v>8031</v>
      </c>
      <c r="F353" s="320" t="s">
        <v>8032</v>
      </c>
      <c r="G353" s="320" t="s">
        <v>8032</v>
      </c>
      <c r="H353" s="177"/>
      <c r="I353" s="319">
        <v>29720</v>
      </c>
      <c r="J353" s="319">
        <v>84</v>
      </c>
      <c r="K353" s="319">
        <v>84</v>
      </c>
      <c r="L353" s="320" t="s">
        <v>7724</v>
      </c>
      <c r="M353" s="319">
        <v>78</v>
      </c>
      <c r="N353" s="319">
        <v>105</v>
      </c>
      <c r="O353" s="319">
        <v>8190</v>
      </c>
      <c r="P353" s="319">
        <v>1</v>
      </c>
      <c r="Q353" s="319">
        <v>300</v>
      </c>
      <c r="R353" s="319">
        <v>300</v>
      </c>
      <c r="S353" s="320" t="s">
        <v>8033</v>
      </c>
      <c r="T353" s="320" t="s">
        <v>8034</v>
      </c>
      <c r="U353" s="320">
        <v>2004</v>
      </c>
      <c r="V353" s="177"/>
      <c r="W353" s="177"/>
      <c r="X353" s="177"/>
      <c r="Y353" s="177"/>
      <c r="Z353" s="177"/>
      <c r="AA353" s="177"/>
      <c r="AB353" s="319">
        <v>2410</v>
      </c>
      <c r="AC353" s="320"/>
      <c r="AD353" s="320"/>
      <c r="AE353" s="177"/>
      <c r="AF353" s="177"/>
      <c r="AG353" s="177"/>
      <c r="AH353" s="177"/>
      <c r="AI353" s="177"/>
      <c r="AJ353" s="177"/>
      <c r="AK353" s="177"/>
      <c r="AL353" s="177"/>
      <c r="AM353" s="177"/>
      <c r="AN353" s="177"/>
      <c r="AO353" s="177"/>
      <c r="AP353" s="177"/>
      <c r="AQ353" s="177"/>
      <c r="AR353" s="177"/>
      <c r="AS353" s="177"/>
      <c r="AT353" s="177"/>
      <c r="AU353" s="177"/>
      <c r="AV353" s="177"/>
      <c r="AW353" s="177"/>
      <c r="AX353" s="641"/>
    </row>
    <row r="354" spans="1:50" s="246" customFormat="1" ht="23.85" customHeight="1">
      <c r="A354" s="247"/>
      <c r="B354" s="595"/>
      <c r="C354" s="320" t="s">
        <v>8032</v>
      </c>
      <c r="D354" s="320" t="s">
        <v>8035</v>
      </c>
      <c r="E354" s="320" t="s">
        <v>8036</v>
      </c>
      <c r="F354" s="320" t="s">
        <v>8032</v>
      </c>
      <c r="G354" s="320" t="s">
        <v>8032</v>
      </c>
      <c r="H354" s="177"/>
      <c r="I354" s="319">
        <v>29600</v>
      </c>
      <c r="J354" s="319"/>
      <c r="K354" s="319"/>
      <c r="L354" s="320" t="s">
        <v>8037</v>
      </c>
      <c r="M354" s="319">
        <v>74</v>
      </c>
      <c r="N354" s="319">
        <v>120</v>
      </c>
      <c r="O354" s="319">
        <v>8880</v>
      </c>
      <c r="P354" s="319">
        <v>1</v>
      </c>
      <c r="Q354" s="319">
        <v>400</v>
      </c>
      <c r="R354" s="319">
        <v>400</v>
      </c>
      <c r="S354" s="320" t="s">
        <v>8033</v>
      </c>
      <c r="T354" s="320" t="s">
        <v>8034</v>
      </c>
      <c r="U354" s="320">
        <v>2009</v>
      </c>
      <c r="V354" s="177"/>
      <c r="W354" s="177"/>
      <c r="X354" s="177"/>
      <c r="Y354" s="177"/>
      <c r="Z354" s="177"/>
      <c r="AA354" s="177"/>
      <c r="AB354" s="319">
        <v>1670</v>
      </c>
      <c r="AC354" s="320"/>
      <c r="AD354" s="320"/>
      <c r="AE354" s="177"/>
      <c r="AF354" s="177"/>
      <c r="AG354" s="177"/>
      <c r="AH354" s="177"/>
      <c r="AI354" s="177"/>
      <c r="AJ354" s="177"/>
      <c r="AK354" s="177"/>
      <c r="AL354" s="177"/>
      <c r="AM354" s="177"/>
      <c r="AN354" s="177"/>
      <c r="AO354" s="177"/>
      <c r="AP354" s="177"/>
      <c r="AQ354" s="177"/>
      <c r="AR354" s="177"/>
      <c r="AS354" s="177"/>
      <c r="AT354" s="177"/>
      <c r="AU354" s="177"/>
      <c r="AV354" s="177"/>
      <c r="AW354" s="177"/>
      <c r="AX354" s="641"/>
    </row>
    <row r="355" spans="1:50" s="246" customFormat="1" ht="23.85" customHeight="1">
      <c r="A355" s="247"/>
      <c r="B355" s="595"/>
      <c r="C355" s="320" t="s">
        <v>8032</v>
      </c>
      <c r="D355" s="320" t="s">
        <v>8038</v>
      </c>
      <c r="E355" s="320" t="s">
        <v>8039</v>
      </c>
      <c r="F355" s="320" t="s">
        <v>8032</v>
      </c>
      <c r="G355" s="320" t="s">
        <v>8032</v>
      </c>
      <c r="H355" s="177"/>
      <c r="I355" s="319">
        <v>27711</v>
      </c>
      <c r="J355" s="319">
        <v>18.48</v>
      </c>
      <c r="K355" s="319">
        <v>18.48</v>
      </c>
      <c r="L355" s="320" t="s">
        <v>7724</v>
      </c>
      <c r="M355" s="319">
        <v>74</v>
      </c>
      <c r="N355" s="319">
        <v>120</v>
      </c>
      <c r="O355" s="319">
        <v>8880</v>
      </c>
      <c r="P355" s="319">
        <v>1</v>
      </c>
      <c r="Q355" s="319">
        <v>400</v>
      </c>
      <c r="R355" s="319">
        <v>400</v>
      </c>
      <c r="S355" s="320" t="s">
        <v>8033</v>
      </c>
      <c r="T355" s="320" t="s">
        <v>8034</v>
      </c>
      <c r="U355" s="320">
        <v>2013</v>
      </c>
      <c r="V355" s="177"/>
      <c r="W355" s="177"/>
      <c r="X355" s="177"/>
      <c r="Y355" s="177"/>
      <c r="Z355" s="177"/>
      <c r="AA355" s="177"/>
      <c r="AB355" s="319">
        <v>493</v>
      </c>
      <c r="AC355" s="320"/>
      <c r="AD355" s="320"/>
      <c r="AE355" s="177"/>
      <c r="AF355" s="177"/>
      <c r="AG355" s="177"/>
      <c r="AH355" s="177"/>
      <c r="AI355" s="177"/>
      <c r="AJ355" s="177"/>
      <c r="AK355" s="177"/>
      <c r="AL355" s="177"/>
      <c r="AM355" s="177"/>
      <c r="AN355" s="177"/>
      <c r="AO355" s="177"/>
      <c r="AP355" s="177"/>
      <c r="AQ355" s="177"/>
      <c r="AR355" s="177"/>
      <c r="AS355" s="177"/>
      <c r="AT355" s="177"/>
      <c r="AU355" s="177"/>
      <c r="AV355" s="177"/>
      <c r="AW355" s="177"/>
      <c r="AX355" s="641"/>
    </row>
    <row r="356" spans="1:50" s="246" customFormat="1" ht="23.85" customHeight="1">
      <c r="A356" s="247"/>
      <c r="B356" s="595"/>
      <c r="C356" s="320" t="s">
        <v>8032</v>
      </c>
      <c r="D356" s="320"/>
      <c r="E356" s="320" t="s">
        <v>8040</v>
      </c>
      <c r="F356" s="320" t="s">
        <v>8026</v>
      </c>
      <c r="G356" s="320" t="s">
        <v>8026</v>
      </c>
      <c r="H356" s="177"/>
      <c r="I356" s="319">
        <v>39270</v>
      </c>
      <c r="J356" s="319"/>
      <c r="K356" s="319"/>
      <c r="L356" s="320" t="s">
        <v>7662</v>
      </c>
      <c r="M356" s="319">
        <v>70</v>
      </c>
      <c r="N356" s="319">
        <v>105</v>
      </c>
      <c r="O356" s="319">
        <v>7350</v>
      </c>
      <c r="P356" s="319">
        <v>1</v>
      </c>
      <c r="Q356" s="319"/>
      <c r="R356" s="319">
        <v>200</v>
      </c>
      <c r="S356" s="320" t="s">
        <v>8027</v>
      </c>
      <c r="T356" s="320" t="s">
        <v>7875</v>
      </c>
      <c r="U356" s="320">
        <v>2007</v>
      </c>
      <c r="V356" s="319">
        <v>2940</v>
      </c>
      <c r="W356" s="320" t="s">
        <v>8041</v>
      </c>
      <c r="X356" s="177"/>
      <c r="Y356" s="177"/>
      <c r="Z356" s="177"/>
      <c r="AA356" s="177"/>
      <c r="AB356" s="319"/>
      <c r="AC356" s="320"/>
      <c r="AD356" s="320"/>
      <c r="AE356" s="177"/>
      <c r="AF356" s="177"/>
      <c r="AG356" s="177"/>
      <c r="AH356" s="177"/>
      <c r="AI356" s="177"/>
      <c r="AJ356" s="177"/>
      <c r="AK356" s="177"/>
      <c r="AL356" s="177"/>
      <c r="AM356" s="177"/>
      <c r="AN356" s="177"/>
      <c r="AO356" s="177"/>
      <c r="AP356" s="177"/>
      <c r="AQ356" s="177"/>
      <c r="AR356" s="177"/>
      <c r="AS356" s="177"/>
      <c r="AT356" s="177"/>
      <c r="AU356" s="177"/>
      <c r="AV356" s="177"/>
      <c r="AW356" s="177"/>
      <c r="AX356" s="641"/>
    </row>
    <row r="357" spans="1:50" s="246" customFormat="1" ht="23.85" customHeight="1">
      <c r="A357" s="247"/>
      <c r="B357" s="595"/>
      <c r="C357" s="320" t="s">
        <v>8026</v>
      </c>
      <c r="D357" s="320"/>
      <c r="E357" s="320" t="s">
        <v>8042</v>
      </c>
      <c r="F357" s="320" t="s">
        <v>8043</v>
      </c>
      <c r="G357" s="320" t="s">
        <v>8044</v>
      </c>
      <c r="H357" s="177"/>
      <c r="I357" s="319">
        <v>7140</v>
      </c>
      <c r="J357" s="319"/>
      <c r="K357" s="690"/>
      <c r="L357" s="320" t="s">
        <v>7662</v>
      </c>
      <c r="M357" s="319">
        <v>68</v>
      </c>
      <c r="N357" s="319">
        <v>105</v>
      </c>
      <c r="O357" s="319">
        <v>7140</v>
      </c>
      <c r="P357" s="319">
        <v>1</v>
      </c>
      <c r="Q357" s="319"/>
      <c r="R357" s="319"/>
      <c r="S357" s="320"/>
      <c r="T357" s="320"/>
      <c r="U357" s="320"/>
      <c r="V357" s="177"/>
      <c r="W357" s="177"/>
      <c r="X357" s="177"/>
      <c r="Y357" s="177"/>
      <c r="Z357" s="177"/>
      <c r="AA357" s="177"/>
      <c r="AB357" s="319"/>
      <c r="AC357" s="320"/>
      <c r="AD357" s="320"/>
      <c r="AE357" s="177"/>
      <c r="AF357" s="177"/>
      <c r="AG357" s="177"/>
      <c r="AH357" s="177"/>
      <c r="AI357" s="177"/>
      <c r="AJ357" s="177"/>
      <c r="AK357" s="177"/>
      <c r="AL357" s="177"/>
      <c r="AM357" s="177"/>
      <c r="AN357" s="177"/>
      <c r="AO357" s="177"/>
      <c r="AP357" s="177"/>
      <c r="AQ357" s="177"/>
      <c r="AR357" s="177"/>
      <c r="AS357" s="177"/>
      <c r="AT357" s="177"/>
      <c r="AU357" s="177"/>
      <c r="AV357" s="177"/>
      <c r="AW357" s="177"/>
      <c r="AX357" s="146"/>
    </row>
    <row r="358" spans="1:50" s="246" customFormat="1" ht="23.85" customHeight="1">
      <c r="A358" s="249"/>
      <c r="B358" s="579"/>
      <c r="C358" s="320" t="s">
        <v>8026</v>
      </c>
      <c r="D358" s="320"/>
      <c r="E358" s="320" t="s">
        <v>8045</v>
      </c>
      <c r="F358" s="320" t="s">
        <v>8043</v>
      </c>
      <c r="G358" s="320" t="s">
        <v>8044</v>
      </c>
      <c r="H358" s="177"/>
      <c r="I358" s="319">
        <v>5000</v>
      </c>
      <c r="J358" s="319"/>
      <c r="K358" s="690"/>
      <c r="L358" s="320" t="s">
        <v>8046</v>
      </c>
      <c r="M358" s="319">
        <v>70</v>
      </c>
      <c r="N358" s="319">
        <v>60</v>
      </c>
      <c r="O358" s="319">
        <v>4200</v>
      </c>
      <c r="P358" s="319">
        <v>1</v>
      </c>
      <c r="Q358" s="319"/>
      <c r="R358" s="319"/>
      <c r="S358" s="320"/>
      <c r="T358" s="320"/>
      <c r="U358" s="320">
        <v>2015</v>
      </c>
      <c r="V358" s="177"/>
      <c r="W358" s="177"/>
      <c r="X358" s="177"/>
      <c r="Y358" s="177"/>
      <c r="Z358" s="177"/>
      <c r="AA358" s="177"/>
      <c r="AB358" s="319">
        <v>2000</v>
      </c>
      <c r="AC358" s="320"/>
      <c r="AD358" s="320"/>
      <c r="AE358" s="177"/>
      <c r="AF358" s="177"/>
      <c r="AG358" s="177"/>
      <c r="AH358" s="177"/>
      <c r="AI358" s="177"/>
      <c r="AJ358" s="177"/>
      <c r="AK358" s="177"/>
      <c r="AL358" s="177"/>
      <c r="AM358" s="177"/>
      <c r="AN358" s="177"/>
      <c r="AO358" s="177"/>
      <c r="AP358" s="177"/>
      <c r="AQ358" s="177"/>
      <c r="AR358" s="177"/>
      <c r="AS358" s="177"/>
      <c r="AT358" s="177"/>
      <c r="AU358" s="177"/>
      <c r="AV358" s="177"/>
      <c r="AW358" s="177"/>
      <c r="AX358" s="146"/>
    </row>
    <row r="359" spans="1:50" s="246" customFormat="1" ht="23.85" customHeight="1">
      <c r="A359" s="249"/>
      <c r="B359" s="579"/>
      <c r="C359" s="320" t="s">
        <v>8026</v>
      </c>
      <c r="D359" s="320"/>
      <c r="E359" s="320" t="s">
        <v>8047</v>
      </c>
      <c r="F359" s="320" t="s">
        <v>8043</v>
      </c>
      <c r="G359" s="320" t="s">
        <v>8044</v>
      </c>
      <c r="H359" s="177"/>
      <c r="I359" s="319">
        <v>2000</v>
      </c>
      <c r="J359" s="319"/>
      <c r="K359" s="690"/>
      <c r="L359" s="320" t="s">
        <v>7662</v>
      </c>
      <c r="M359" s="319">
        <v>40</v>
      </c>
      <c r="N359" s="319">
        <v>20</v>
      </c>
      <c r="O359" s="319">
        <v>800</v>
      </c>
      <c r="P359" s="319">
        <v>1</v>
      </c>
      <c r="Q359" s="319"/>
      <c r="R359" s="319"/>
      <c r="S359" s="320"/>
      <c r="T359" s="320"/>
      <c r="U359" s="320">
        <v>2015</v>
      </c>
      <c r="V359" s="177"/>
      <c r="W359" s="177"/>
      <c r="X359" s="177"/>
      <c r="Y359" s="177"/>
      <c r="Z359" s="177"/>
      <c r="AA359" s="177"/>
      <c r="AB359" s="319">
        <v>700</v>
      </c>
      <c r="AC359" s="320"/>
      <c r="AD359" s="320"/>
      <c r="AE359" s="177"/>
      <c r="AF359" s="177"/>
      <c r="AG359" s="177"/>
      <c r="AH359" s="177"/>
      <c r="AI359" s="177"/>
      <c r="AJ359" s="177"/>
      <c r="AK359" s="177"/>
      <c r="AL359" s="177"/>
      <c r="AM359" s="177"/>
      <c r="AN359" s="177"/>
      <c r="AO359" s="177"/>
      <c r="AP359" s="177"/>
      <c r="AQ359" s="177"/>
      <c r="AR359" s="177"/>
      <c r="AS359" s="177"/>
      <c r="AT359" s="177"/>
      <c r="AU359" s="177"/>
      <c r="AV359" s="177"/>
      <c r="AW359" s="177"/>
      <c r="AX359" s="146"/>
    </row>
    <row r="360" spans="1:50" s="246" customFormat="1" ht="23.85" customHeight="1">
      <c r="A360" s="249"/>
      <c r="B360" s="579"/>
      <c r="C360" s="320" t="s">
        <v>8026</v>
      </c>
      <c r="D360" s="320" t="s">
        <v>8030</v>
      </c>
      <c r="E360" s="320" t="s">
        <v>8048</v>
      </c>
      <c r="F360" s="320" t="s">
        <v>8026</v>
      </c>
      <c r="G360" s="320" t="s">
        <v>8026</v>
      </c>
      <c r="H360" s="177"/>
      <c r="I360" s="319">
        <v>20000</v>
      </c>
      <c r="J360" s="319"/>
      <c r="K360" s="319"/>
      <c r="L360" s="320" t="s">
        <v>8046</v>
      </c>
      <c r="M360" s="319">
        <v>68</v>
      </c>
      <c r="N360" s="319">
        <v>105</v>
      </c>
      <c r="O360" s="319">
        <v>7140</v>
      </c>
      <c r="P360" s="319">
        <v>2</v>
      </c>
      <c r="Q360" s="319"/>
      <c r="R360" s="319"/>
      <c r="S360" s="320"/>
      <c r="T360" s="320"/>
      <c r="U360" s="320">
        <v>2015</v>
      </c>
      <c r="V360" s="177"/>
      <c r="W360" s="177"/>
      <c r="X360" s="177"/>
      <c r="Y360" s="177"/>
      <c r="Z360" s="177"/>
      <c r="AA360" s="177"/>
      <c r="AB360" s="319"/>
      <c r="AC360" s="320"/>
      <c r="AD360" s="320"/>
      <c r="AE360" s="177"/>
      <c r="AF360" s="177"/>
      <c r="AG360" s="177"/>
      <c r="AH360" s="177"/>
      <c r="AI360" s="177"/>
      <c r="AJ360" s="177"/>
      <c r="AK360" s="177"/>
      <c r="AL360" s="177"/>
      <c r="AM360" s="177"/>
      <c r="AN360" s="177"/>
      <c r="AO360" s="177"/>
      <c r="AP360" s="177"/>
      <c r="AQ360" s="177"/>
      <c r="AR360" s="177"/>
      <c r="AS360" s="177"/>
      <c r="AT360" s="177"/>
      <c r="AU360" s="177"/>
      <c r="AV360" s="177"/>
      <c r="AW360" s="177"/>
      <c r="AX360" s="641"/>
    </row>
    <row r="361" spans="1:50" s="246" customFormat="1" ht="23.85" customHeight="1">
      <c r="A361" s="247"/>
      <c r="B361" s="595"/>
      <c r="C361" s="320" t="s">
        <v>8026</v>
      </c>
      <c r="D361" s="320" t="s">
        <v>8030</v>
      </c>
      <c r="E361" s="320" t="s">
        <v>8049</v>
      </c>
      <c r="F361" s="320" t="s">
        <v>8026</v>
      </c>
      <c r="G361" s="320" t="s">
        <v>8026</v>
      </c>
      <c r="H361" s="177"/>
      <c r="I361" s="319"/>
      <c r="J361" s="319"/>
      <c r="K361" s="319"/>
      <c r="L361" s="320" t="s">
        <v>7662</v>
      </c>
      <c r="M361" s="319">
        <v>64</v>
      </c>
      <c r="N361" s="319">
        <v>100</v>
      </c>
      <c r="O361" s="319">
        <v>7140</v>
      </c>
      <c r="P361" s="319">
        <v>1</v>
      </c>
      <c r="Q361" s="319"/>
      <c r="R361" s="319"/>
      <c r="S361" s="320"/>
      <c r="T361" s="320"/>
      <c r="U361" s="320">
        <v>2016</v>
      </c>
      <c r="V361" s="177"/>
      <c r="W361" s="177"/>
      <c r="X361" s="177"/>
      <c r="Y361" s="177"/>
      <c r="Z361" s="177"/>
      <c r="AA361" s="177"/>
      <c r="AB361" s="319"/>
      <c r="AC361" s="320"/>
      <c r="AD361" s="320"/>
      <c r="AE361" s="177"/>
      <c r="AF361" s="177"/>
      <c r="AG361" s="177"/>
      <c r="AH361" s="177"/>
      <c r="AI361" s="177"/>
      <c r="AJ361" s="177"/>
      <c r="AK361" s="177"/>
      <c r="AL361" s="177"/>
      <c r="AM361" s="177"/>
      <c r="AN361" s="177"/>
      <c r="AO361" s="177"/>
      <c r="AP361" s="177"/>
      <c r="AQ361" s="177"/>
      <c r="AR361" s="177"/>
      <c r="AS361" s="177"/>
      <c r="AT361" s="177"/>
      <c r="AU361" s="177"/>
      <c r="AV361" s="177"/>
      <c r="AW361" s="177"/>
      <c r="AX361" s="641"/>
    </row>
    <row r="362" spans="1:50" s="246" customFormat="1" ht="23.85" customHeight="1">
      <c r="A362" s="247"/>
      <c r="B362" s="595"/>
      <c r="C362" s="320" t="s">
        <v>8050</v>
      </c>
      <c r="D362" s="582" t="s">
        <v>8051</v>
      </c>
      <c r="E362" s="320" t="s">
        <v>8052</v>
      </c>
      <c r="F362" s="320" t="s">
        <v>8050</v>
      </c>
      <c r="G362" s="239" t="s">
        <v>8053</v>
      </c>
      <c r="H362" s="177"/>
      <c r="I362" s="319">
        <v>57479</v>
      </c>
      <c r="J362" s="319"/>
      <c r="K362" s="319"/>
      <c r="L362" s="320" t="s">
        <v>7681</v>
      </c>
      <c r="M362" s="319">
        <v>62</v>
      </c>
      <c r="N362" s="319">
        <v>101</v>
      </c>
      <c r="O362" s="319">
        <v>6262</v>
      </c>
      <c r="P362" s="319">
        <v>1</v>
      </c>
      <c r="Q362" s="319">
        <v>120</v>
      </c>
      <c r="R362" s="319">
        <v>120</v>
      </c>
      <c r="S362" s="320" t="s">
        <v>7837</v>
      </c>
      <c r="T362" s="320" t="s">
        <v>7772</v>
      </c>
      <c r="U362" s="320">
        <v>2009</v>
      </c>
      <c r="V362" s="177"/>
      <c r="W362" s="177"/>
      <c r="X362" s="177"/>
      <c r="Y362" s="177"/>
      <c r="Z362" s="177"/>
      <c r="AA362" s="177"/>
      <c r="AB362" s="319">
        <v>3900</v>
      </c>
      <c r="AC362" s="320"/>
      <c r="AD362" s="320"/>
      <c r="AE362" s="177"/>
      <c r="AF362" s="177"/>
      <c r="AG362" s="177"/>
      <c r="AH362" s="177"/>
      <c r="AI362" s="177"/>
      <c r="AJ362" s="177"/>
      <c r="AK362" s="177"/>
      <c r="AL362" s="177"/>
      <c r="AM362" s="177"/>
      <c r="AN362" s="177"/>
      <c r="AO362" s="177"/>
      <c r="AP362" s="177"/>
      <c r="AQ362" s="177"/>
      <c r="AR362" s="177"/>
      <c r="AS362" s="177"/>
      <c r="AT362" s="177"/>
      <c r="AU362" s="177"/>
      <c r="AV362" s="177"/>
      <c r="AW362" s="177"/>
      <c r="AX362" s="641" t="s">
        <v>8054</v>
      </c>
    </row>
    <row r="363" spans="1:50" s="246" customFormat="1" ht="23.85" customHeight="1">
      <c r="A363" s="247"/>
      <c r="B363" s="595"/>
      <c r="C363" s="320" t="s">
        <v>8055</v>
      </c>
      <c r="D363" s="320" t="s">
        <v>8056</v>
      </c>
      <c r="E363" s="320" t="s">
        <v>8057</v>
      </c>
      <c r="F363" s="320" t="s">
        <v>8055</v>
      </c>
      <c r="G363" s="320" t="s">
        <v>8058</v>
      </c>
      <c r="H363" s="177">
        <v>2</v>
      </c>
      <c r="I363" s="319">
        <v>7140</v>
      </c>
      <c r="J363" s="319"/>
      <c r="K363" s="319"/>
      <c r="L363" s="320" t="s">
        <v>7681</v>
      </c>
      <c r="M363" s="319">
        <v>68</v>
      </c>
      <c r="N363" s="319">
        <v>105</v>
      </c>
      <c r="O363" s="319">
        <v>7140</v>
      </c>
      <c r="P363" s="319">
        <v>1</v>
      </c>
      <c r="Q363" s="319">
        <v>1124</v>
      </c>
      <c r="R363" s="319"/>
      <c r="S363" s="320" t="s">
        <v>7837</v>
      </c>
      <c r="T363" s="320"/>
      <c r="U363" s="320">
        <v>2002</v>
      </c>
      <c r="V363" s="177"/>
      <c r="W363" s="177"/>
      <c r="X363" s="177"/>
      <c r="Y363" s="177"/>
      <c r="Z363" s="177"/>
      <c r="AA363" s="177"/>
      <c r="AB363" s="319"/>
      <c r="AC363" s="320"/>
      <c r="AD363" s="320"/>
      <c r="AE363" s="177"/>
      <c r="AF363" s="177"/>
      <c r="AG363" s="177"/>
      <c r="AH363" s="177"/>
      <c r="AI363" s="177"/>
      <c r="AJ363" s="177"/>
      <c r="AK363" s="177"/>
      <c r="AL363" s="177"/>
      <c r="AM363" s="177"/>
      <c r="AN363" s="177"/>
      <c r="AO363" s="177"/>
      <c r="AP363" s="177"/>
      <c r="AQ363" s="177"/>
      <c r="AR363" s="177"/>
      <c r="AS363" s="177"/>
      <c r="AT363" s="177"/>
      <c r="AU363" s="177"/>
      <c r="AV363" s="177"/>
      <c r="AW363" s="177"/>
      <c r="AX363" s="641"/>
    </row>
    <row r="364" spans="1:50" s="246" customFormat="1" ht="23.85" customHeight="1">
      <c r="A364" s="247"/>
      <c r="B364" s="595"/>
      <c r="C364" s="320" t="s">
        <v>8059</v>
      </c>
      <c r="D364" s="320"/>
      <c r="E364" s="320" t="s">
        <v>8060</v>
      </c>
      <c r="F364" s="320" t="s">
        <v>8059</v>
      </c>
      <c r="G364" s="320" t="s">
        <v>7763</v>
      </c>
      <c r="H364" s="177"/>
      <c r="I364" s="319">
        <v>29979</v>
      </c>
      <c r="J364" s="319">
        <v>166</v>
      </c>
      <c r="K364" s="319">
        <v>166</v>
      </c>
      <c r="L364" s="320" t="s">
        <v>7681</v>
      </c>
      <c r="M364" s="319">
        <v>66</v>
      </c>
      <c r="N364" s="319">
        <v>102</v>
      </c>
      <c r="O364" s="319">
        <v>6732</v>
      </c>
      <c r="P364" s="319">
        <v>1</v>
      </c>
      <c r="Q364" s="319">
        <v>547</v>
      </c>
      <c r="R364" s="319"/>
      <c r="S364" s="320" t="s">
        <v>7837</v>
      </c>
      <c r="T364" s="320" t="s">
        <v>7772</v>
      </c>
      <c r="U364" s="320">
        <v>2004</v>
      </c>
      <c r="V364" s="177"/>
      <c r="W364" s="177"/>
      <c r="X364" s="177"/>
      <c r="Y364" s="177"/>
      <c r="Z364" s="177"/>
      <c r="AA364" s="177"/>
      <c r="AB364" s="319">
        <v>5500</v>
      </c>
      <c r="AC364" s="320"/>
      <c r="AD364" s="320"/>
      <c r="AE364" s="177"/>
      <c r="AF364" s="177"/>
      <c r="AG364" s="177"/>
      <c r="AH364" s="177"/>
      <c r="AI364" s="177"/>
      <c r="AJ364" s="177"/>
      <c r="AK364" s="177"/>
      <c r="AL364" s="177"/>
      <c r="AM364" s="177"/>
      <c r="AN364" s="177"/>
      <c r="AO364" s="177"/>
      <c r="AP364" s="177"/>
      <c r="AQ364" s="177"/>
      <c r="AR364" s="177"/>
      <c r="AS364" s="177"/>
      <c r="AT364" s="177"/>
      <c r="AU364" s="177"/>
      <c r="AV364" s="177"/>
      <c r="AW364" s="177"/>
      <c r="AX364" s="641" t="s">
        <v>8061</v>
      </c>
    </row>
    <row r="365" spans="1:50" s="246" customFormat="1" ht="23.85" customHeight="1">
      <c r="A365" s="247"/>
      <c r="B365" s="595"/>
      <c r="C365" s="320" t="s">
        <v>8059</v>
      </c>
      <c r="D365" s="320"/>
      <c r="E365" s="320" t="s">
        <v>8062</v>
      </c>
      <c r="F365" s="320" t="s">
        <v>8059</v>
      </c>
      <c r="G365" s="320" t="s">
        <v>7763</v>
      </c>
      <c r="H365" s="177"/>
      <c r="I365" s="319">
        <v>13500</v>
      </c>
      <c r="J365" s="686">
        <v>258</v>
      </c>
      <c r="K365" s="686">
        <v>258</v>
      </c>
      <c r="L365" s="320" t="s">
        <v>7681</v>
      </c>
      <c r="M365" s="319">
        <v>66</v>
      </c>
      <c r="N365" s="319">
        <v>102</v>
      </c>
      <c r="O365" s="319">
        <v>6732</v>
      </c>
      <c r="P365" s="319">
        <v>1</v>
      </c>
      <c r="Q365" s="319">
        <v>300</v>
      </c>
      <c r="R365" s="319">
        <v>300</v>
      </c>
      <c r="S365" s="320" t="s">
        <v>7837</v>
      </c>
      <c r="T365" s="320" t="s">
        <v>7772</v>
      </c>
      <c r="U365" s="320">
        <v>2006</v>
      </c>
      <c r="V365" s="177"/>
      <c r="W365" s="177"/>
      <c r="X365" s="177"/>
      <c r="Y365" s="177"/>
      <c r="Z365" s="177"/>
      <c r="AA365" s="177"/>
      <c r="AB365" s="319">
        <v>8600</v>
      </c>
      <c r="AC365" s="320"/>
      <c r="AD365" s="320"/>
      <c r="AE365" s="177"/>
      <c r="AF365" s="177"/>
      <c r="AG365" s="177"/>
      <c r="AH365" s="177"/>
      <c r="AI365" s="177"/>
      <c r="AJ365" s="177"/>
      <c r="AK365" s="177"/>
      <c r="AL365" s="177"/>
      <c r="AM365" s="177"/>
      <c r="AN365" s="177"/>
      <c r="AO365" s="177"/>
      <c r="AP365" s="177"/>
      <c r="AQ365" s="177"/>
      <c r="AR365" s="177"/>
      <c r="AS365" s="177"/>
      <c r="AT365" s="177"/>
      <c r="AU365" s="177"/>
      <c r="AV365" s="177"/>
      <c r="AW365" s="177"/>
      <c r="AX365" s="641"/>
    </row>
    <row r="366" spans="1:50" s="246" customFormat="1" ht="23.85" customHeight="1">
      <c r="A366" s="247"/>
      <c r="B366" s="595"/>
      <c r="C366" s="105" t="s">
        <v>8059</v>
      </c>
      <c r="D366" s="105"/>
      <c r="E366" s="105" t="s">
        <v>8063</v>
      </c>
      <c r="F366" s="105" t="s">
        <v>8059</v>
      </c>
      <c r="G366" s="320" t="s">
        <v>7763</v>
      </c>
      <c r="H366" s="99"/>
      <c r="I366" s="100">
        <v>9962</v>
      </c>
      <c r="J366" s="100">
        <v>0</v>
      </c>
      <c r="K366" s="100">
        <v>0</v>
      </c>
      <c r="L366" s="105" t="s">
        <v>7681</v>
      </c>
      <c r="M366" s="100">
        <v>68</v>
      </c>
      <c r="N366" s="100">
        <v>105</v>
      </c>
      <c r="O366" s="100">
        <v>7140</v>
      </c>
      <c r="P366" s="100">
        <v>1</v>
      </c>
      <c r="Q366" s="100">
        <v>376</v>
      </c>
      <c r="R366" s="100">
        <v>376</v>
      </c>
      <c r="S366" s="320" t="s">
        <v>7837</v>
      </c>
      <c r="T366" s="320" t="s">
        <v>7772</v>
      </c>
      <c r="U366" s="105">
        <v>2008</v>
      </c>
      <c r="V366" s="99"/>
      <c r="W366" s="99"/>
      <c r="X366" s="99"/>
      <c r="Y366" s="99"/>
      <c r="Z366" s="99"/>
      <c r="AA366" s="99"/>
      <c r="AB366" s="100">
        <v>2620</v>
      </c>
      <c r="AC366" s="99"/>
      <c r="AD366" s="99"/>
      <c r="AE366" s="99"/>
      <c r="AF366" s="99"/>
      <c r="AG366" s="99"/>
      <c r="AH366" s="99"/>
      <c r="AI366" s="99"/>
      <c r="AJ366" s="99"/>
      <c r="AK366" s="99"/>
      <c r="AL366" s="99"/>
      <c r="AM366" s="99"/>
      <c r="AN366" s="99"/>
      <c r="AO366" s="99"/>
      <c r="AP366" s="99"/>
      <c r="AQ366" s="99"/>
      <c r="AR366" s="99"/>
      <c r="AS366" s="99"/>
      <c r="AT366" s="99"/>
      <c r="AU366" s="99"/>
      <c r="AV366" s="99"/>
      <c r="AW366" s="99"/>
      <c r="AX366" s="638"/>
    </row>
    <row r="367" spans="1:50" s="246" customFormat="1" ht="23.85" customHeight="1">
      <c r="A367" s="247"/>
      <c r="B367" s="595"/>
      <c r="C367" s="105" t="s">
        <v>8059</v>
      </c>
      <c r="D367" s="105"/>
      <c r="E367" s="105" t="s">
        <v>8064</v>
      </c>
      <c r="F367" s="105" t="s">
        <v>8059</v>
      </c>
      <c r="G367" s="320" t="s">
        <v>7763</v>
      </c>
      <c r="H367" s="99"/>
      <c r="I367" s="100">
        <v>4251</v>
      </c>
      <c r="J367" s="100"/>
      <c r="K367" s="100"/>
      <c r="L367" s="105" t="s">
        <v>7681</v>
      </c>
      <c r="M367" s="100">
        <v>44</v>
      </c>
      <c r="N367" s="100">
        <v>77</v>
      </c>
      <c r="O367" s="100">
        <v>3388</v>
      </c>
      <c r="P367" s="100">
        <v>1</v>
      </c>
      <c r="Q367" s="100">
        <v>100</v>
      </c>
      <c r="R367" s="100">
        <v>100</v>
      </c>
      <c r="S367" s="320" t="s">
        <v>7764</v>
      </c>
      <c r="T367" s="320" t="s">
        <v>8065</v>
      </c>
      <c r="U367" s="105">
        <v>2009</v>
      </c>
      <c r="V367" s="99"/>
      <c r="W367" s="99"/>
      <c r="X367" s="99"/>
      <c r="Y367" s="99"/>
      <c r="Z367" s="99"/>
      <c r="AA367" s="99"/>
      <c r="AB367" s="100">
        <v>561</v>
      </c>
      <c r="AC367" s="99"/>
      <c r="AD367" s="99"/>
      <c r="AE367" s="99"/>
      <c r="AF367" s="99"/>
      <c r="AG367" s="99"/>
      <c r="AH367" s="99"/>
      <c r="AI367" s="99"/>
      <c r="AJ367" s="99"/>
      <c r="AK367" s="99"/>
      <c r="AL367" s="99"/>
      <c r="AM367" s="99"/>
      <c r="AN367" s="99"/>
      <c r="AO367" s="99"/>
      <c r="AP367" s="99"/>
      <c r="AQ367" s="99"/>
      <c r="AR367" s="99"/>
      <c r="AS367" s="99"/>
      <c r="AT367" s="99"/>
      <c r="AU367" s="99"/>
      <c r="AV367" s="99"/>
      <c r="AW367" s="99"/>
      <c r="AX367" s="638"/>
    </row>
    <row r="368" spans="1:50" s="246" customFormat="1" ht="23.85" customHeight="1">
      <c r="A368" s="247"/>
      <c r="B368" s="595"/>
      <c r="C368" s="105" t="s">
        <v>8059</v>
      </c>
      <c r="D368" s="105"/>
      <c r="E368" s="105" t="s">
        <v>8066</v>
      </c>
      <c r="F368" s="105" t="s">
        <v>8059</v>
      </c>
      <c r="G368" s="320" t="s">
        <v>7763</v>
      </c>
      <c r="H368" s="99"/>
      <c r="I368" s="100">
        <v>104443</v>
      </c>
      <c r="J368" s="100"/>
      <c r="K368" s="100"/>
      <c r="L368" s="105" t="s">
        <v>7681</v>
      </c>
      <c r="M368" s="100">
        <v>62.2</v>
      </c>
      <c r="N368" s="100">
        <v>100</v>
      </c>
      <c r="O368" s="100">
        <v>6200</v>
      </c>
      <c r="P368" s="100">
        <v>1</v>
      </c>
      <c r="Q368" s="100">
        <v>150</v>
      </c>
      <c r="R368" s="100">
        <v>150</v>
      </c>
      <c r="S368" s="320" t="s">
        <v>7764</v>
      </c>
      <c r="T368" s="320" t="s">
        <v>8067</v>
      </c>
      <c r="U368" s="105">
        <v>2011</v>
      </c>
      <c r="V368" s="99"/>
      <c r="W368" s="99"/>
      <c r="X368" s="99"/>
      <c r="Y368" s="99"/>
      <c r="Z368" s="99"/>
      <c r="AA368" s="99"/>
      <c r="AB368" s="100">
        <v>1171</v>
      </c>
      <c r="AC368" s="99"/>
      <c r="AD368" s="99"/>
      <c r="AE368" s="99"/>
      <c r="AF368" s="99"/>
      <c r="AG368" s="99"/>
      <c r="AH368" s="99"/>
      <c r="AI368" s="99"/>
      <c r="AJ368" s="99"/>
      <c r="AK368" s="99"/>
      <c r="AL368" s="99"/>
      <c r="AM368" s="99"/>
      <c r="AN368" s="99"/>
      <c r="AO368" s="99"/>
      <c r="AP368" s="99"/>
      <c r="AQ368" s="99"/>
      <c r="AR368" s="99"/>
      <c r="AS368" s="99"/>
      <c r="AT368" s="99"/>
      <c r="AU368" s="99"/>
      <c r="AV368" s="99"/>
      <c r="AW368" s="99"/>
      <c r="AX368" s="638" t="s">
        <v>8068</v>
      </c>
    </row>
    <row r="369" spans="1:50" s="246" customFormat="1" ht="23.85" customHeight="1">
      <c r="A369" s="247"/>
      <c r="B369" s="595"/>
      <c r="C369" s="105" t="s">
        <v>8059</v>
      </c>
      <c r="D369" s="105"/>
      <c r="E369" s="105" t="s">
        <v>8069</v>
      </c>
      <c r="F369" s="105" t="s">
        <v>8059</v>
      </c>
      <c r="G369" s="320" t="s">
        <v>7763</v>
      </c>
      <c r="H369" s="99"/>
      <c r="I369" s="100">
        <v>28000</v>
      </c>
      <c r="J369" s="100"/>
      <c r="K369" s="100"/>
      <c r="L369" s="105" t="s">
        <v>7681</v>
      </c>
      <c r="M369" s="100">
        <v>68</v>
      </c>
      <c r="N369" s="100">
        <v>105</v>
      </c>
      <c r="O369" s="100">
        <v>7140</v>
      </c>
      <c r="P369" s="100">
        <v>1</v>
      </c>
      <c r="Q369" s="100">
        <v>228</v>
      </c>
      <c r="R369" s="100">
        <v>228</v>
      </c>
      <c r="S369" s="320" t="s">
        <v>7837</v>
      </c>
      <c r="T369" s="105" t="s">
        <v>7765</v>
      </c>
      <c r="U369" s="105">
        <v>2010</v>
      </c>
      <c r="V369" s="99"/>
      <c r="W369" s="99"/>
      <c r="X369" s="99"/>
      <c r="Y369" s="99"/>
      <c r="Z369" s="99"/>
      <c r="AA369" s="99"/>
      <c r="AB369" s="100">
        <v>4700</v>
      </c>
      <c r="AC369" s="99"/>
      <c r="AD369" s="99"/>
      <c r="AE369" s="99"/>
      <c r="AF369" s="99"/>
      <c r="AG369" s="99"/>
      <c r="AH369" s="99"/>
      <c r="AI369" s="99"/>
      <c r="AJ369" s="99"/>
      <c r="AK369" s="99"/>
      <c r="AL369" s="99"/>
      <c r="AM369" s="99"/>
      <c r="AN369" s="99"/>
      <c r="AO369" s="99"/>
      <c r="AP369" s="99"/>
      <c r="AQ369" s="99"/>
      <c r="AR369" s="99"/>
      <c r="AS369" s="99"/>
      <c r="AT369" s="99"/>
      <c r="AU369" s="99"/>
      <c r="AV369" s="99"/>
      <c r="AW369" s="99"/>
      <c r="AX369" s="691"/>
    </row>
    <row r="370" spans="1:50" s="246" customFormat="1" ht="23.85" customHeight="1">
      <c r="A370" s="247"/>
      <c r="B370" s="595"/>
      <c r="C370" s="105" t="s">
        <v>8059</v>
      </c>
      <c r="D370" s="105"/>
      <c r="E370" s="105" t="s">
        <v>8070</v>
      </c>
      <c r="F370" s="105" t="s">
        <v>8071</v>
      </c>
      <c r="G370" s="320" t="s">
        <v>8071</v>
      </c>
      <c r="H370" s="99"/>
      <c r="I370" s="100">
        <v>38650</v>
      </c>
      <c r="J370" s="100"/>
      <c r="K370" s="100"/>
      <c r="L370" s="105" t="s">
        <v>8072</v>
      </c>
      <c r="M370" s="100">
        <v>55</v>
      </c>
      <c r="N370" s="100">
        <v>105</v>
      </c>
      <c r="O370" s="100">
        <v>5775</v>
      </c>
      <c r="P370" s="100">
        <v>1</v>
      </c>
      <c r="Q370" s="100"/>
      <c r="R370" s="100"/>
      <c r="S370" s="320"/>
      <c r="T370" s="105"/>
      <c r="U370" s="105">
        <v>2004</v>
      </c>
      <c r="V370" s="99"/>
      <c r="W370" s="99"/>
      <c r="X370" s="99"/>
      <c r="Y370" s="99"/>
      <c r="Z370" s="99"/>
      <c r="AA370" s="99"/>
      <c r="AB370" s="100">
        <v>650</v>
      </c>
      <c r="AC370" s="99"/>
      <c r="AD370" s="99"/>
      <c r="AE370" s="99"/>
      <c r="AF370" s="99"/>
      <c r="AG370" s="99"/>
      <c r="AH370" s="99"/>
      <c r="AI370" s="99"/>
      <c r="AJ370" s="99"/>
      <c r="AK370" s="99"/>
      <c r="AL370" s="99"/>
      <c r="AM370" s="99"/>
      <c r="AN370" s="99"/>
      <c r="AO370" s="99"/>
      <c r="AP370" s="99"/>
      <c r="AQ370" s="99"/>
      <c r="AR370" s="99"/>
      <c r="AS370" s="99"/>
      <c r="AT370" s="99"/>
      <c r="AU370" s="99"/>
      <c r="AV370" s="99"/>
      <c r="AW370" s="99"/>
      <c r="AX370" s="691"/>
    </row>
    <row r="371" spans="1:50" s="246" customFormat="1" ht="23.85" customHeight="1">
      <c r="A371" s="247"/>
      <c r="B371" s="595"/>
      <c r="C371" s="105" t="s">
        <v>8073</v>
      </c>
      <c r="D371" s="105" t="s">
        <v>8074</v>
      </c>
      <c r="E371" s="105" t="s">
        <v>8075</v>
      </c>
      <c r="F371" s="105" t="s">
        <v>8073</v>
      </c>
      <c r="G371" s="105" t="s">
        <v>8076</v>
      </c>
      <c r="H371" s="99"/>
      <c r="I371" s="646">
        <v>7009</v>
      </c>
      <c r="J371" s="99">
        <v>147</v>
      </c>
      <c r="K371" s="99">
        <v>147</v>
      </c>
      <c r="L371" s="105" t="s">
        <v>8077</v>
      </c>
      <c r="M371" s="100">
        <v>62</v>
      </c>
      <c r="N371" s="100">
        <v>95</v>
      </c>
      <c r="O371" s="100">
        <v>5890</v>
      </c>
      <c r="P371" s="100">
        <v>1</v>
      </c>
      <c r="Q371" s="99">
        <v>300</v>
      </c>
      <c r="R371" s="99">
        <v>1000</v>
      </c>
      <c r="S371" s="105" t="s">
        <v>8078</v>
      </c>
      <c r="T371" s="105" t="s">
        <v>8079</v>
      </c>
      <c r="U371" s="99">
        <v>2003</v>
      </c>
      <c r="V371" s="99"/>
      <c r="W371" s="99"/>
      <c r="X371" s="99"/>
      <c r="Y371" s="99"/>
      <c r="Z371" s="99"/>
      <c r="AA371" s="99"/>
      <c r="AB371" s="99">
        <v>487</v>
      </c>
      <c r="AC371" s="99"/>
      <c r="AD371" s="99"/>
      <c r="AE371" s="99"/>
      <c r="AF371" s="99"/>
      <c r="AG371" s="99"/>
      <c r="AH371" s="99"/>
      <c r="AI371" s="99"/>
      <c r="AJ371" s="99"/>
      <c r="AK371" s="99"/>
      <c r="AL371" s="99"/>
      <c r="AM371" s="99"/>
      <c r="AN371" s="99"/>
      <c r="AO371" s="99"/>
      <c r="AP371" s="99"/>
      <c r="AQ371" s="99"/>
      <c r="AR371" s="99"/>
      <c r="AS371" s="99"/>
      <c r="AT371" s="99"/>
      <c r="AU371" s="99"/>
      <c r="AV371" s="99"/>
      <c r="AW371" s="99"/>
      <c r="AX371" s="692"/>
    </row>
    <row r="372" spans="1:50" s="246" customFormat="1" ht="23.85" customHeight="1">
      <c r="A372" s="247"/>
      <c r="B372" s="595"/>
      <c r="C372" s="105" t="s">
        <v>8073</v>
      </c>
      <c r="D372" s="105" t="s">
        <v>8080</v>
      </c>
      <c r="E372" s="105" t="s">
        <v>8081</v>
      </c>
      <c r="F372" s="105" t="s">
        <v>8073</v>
      </c>
      <c r="G372" s="105" t="s">
        <v>8082</v>
      </c>
      <c r="H372" s="99"/>
      <c r="I372" s="646">
        <v>42421</v>
      </c>
      <c r="J372" s="99">
        <v>50</v>
      </c>
      <c r="K372" s="99">
        <v>100</v>
      </c>
      <c r="L372" s="105" t="s">
        <v>8077</v>
      </c>
      <c r="M372" s="100">
        <v>65</v>
      </c>
      <c r="N372" s="100">
        <v>100</v>
      </c>
      <c r="O372" s="100">
        <v>6500</v>
      </c>
      <c r="P372" s="100">
        <v>1</v>
      </c>
      <c r="Q372" s="99">
        <v>396</v>
      </c>
      <c r="R372" s="646">
        <v>1000</v>
      </c>
      <c r="S372" s="105" t="s">
        <v>8083</v>
      </c>
      <c r="T372" s="105" t="s">
        <v>8079</v>
      </c>
      <c r="U372" s="99">
        <v>2005</v>
      </c>
      <c r="V372" s="99"/>
      <c r="W372" s="99"/>
      <c r="X372" s="99"/>
      <c r="Y372" s="99"/>
      <c r="Z372" s="99"/>
      <c r="AA372" s="99"/>
      <c r="AB372" s="646">
        <v>1200</v>
      </c>
      <c r="AC372" s="99"/>
      <c r="AD372" s="99"/>
      <c r="AE372" s="99"/>
      <c r="AF372" s="99"/>
      <c r="AG372" s="99"/>
      <c r="AH372" s="99"/>
      <c r="AI372" s="99"/>
      <c r="AJ372" s="99"/>
      <c r="AK372" s="99"/>
      <c r="AL372" s="99"/>
      <c r="AM372" s="99"/>
      <c r="AN372" s="99"/>
      <c r="AO372" s="99"/>
      <c r="AP372" s="99"/>
      <c r="AQ372" s="99"/>
      <c r="AR372" s="99"/>
      <c r="AS372" s="99"/>
      <c r="AT372" s="99"/>
      <c r="AU372" s="99"/>
      <c r="AV372" s="99"/>
      <c r="AW372" s="99"/>
      <c r="AX372" s="663"/>
    </row>
    <row r="373" spans="1:50" s="246" customFormat="1" ht="23.85" customHeight="1">
      <c r="A373" s="247"/>
      <c r="B373" s="595"/>
      <c r="C373" s="105" t="s">
        <v>8073</v>
      </c>
      <c r="D373" s="105" t="s">
        <v>8084</v>
      </c>
      <c r="E373" s="105" t="s">
        <v>8085</v>
      </c>
      <c r="F373" s="105" t="s">
        <v>8073</v>
      </c>
      <c r="G373" s="105" t="s">
        <v>8086</v>
      </c>
      <c r="H373" s="99"/>
      <c r="I373" s="646">
        <v>19477</v>
      </c>
      <c r="J373" s="99">
        <v>196.58</v>
      </c>
      <c r="K373" s="99">
        <v>208.66</v>
      </c>
      <c r="L373" s="105" t="s">
        <v>8077</v>
      </c>
      <c r="M373" s="100">
        <v>68</v>
      </c>
      <c r="N373" s="100">
        <v>100</v>
      </c>
      <c r="O373" s="100">
        <v>6800</v>
      </c>
      <c r="P373" s="100">
        <v>1</v>
      </c>
      <c r="Q373" s="99">
        <v>354</v>
      </c>
      <c r="R373" s="646">
        <v>1000</v>
      </c>
      <c r="S373" s="105" t="s">
        <v>8083</v>
      </c>
      <c r="T373" s="105" t="s">
        <v>8079</v>
      </c>
      <c r="U373" s="99">
        <v>2009</v>
      </c>
      <c r="V373" s="99"/>
      <c r="W373" s="99"/>
      <c r="X373" s="99"/>
      <c r="Y373" s="99"/>
      <c r="Z373" s="99"/>
      <c r="AA373" s="99"/>
      <c r="AB373" s="646">
        <v>2278</v>
      </c>
      <c r="AC373" s="99"/>
      <c r="AD373" s="99"/>
      <c r="AE373" s="99"/>
      <c r="AF373" s="99"/>
      <c r="AG373" s="99"/>
      <c r="AH373" s="99"/>
      <c r="AI373" s="99"/>
      <c r="AJ373" s="99"/>
      <c r="AK373" s="99"/>
      <c r="AL373" s="99"/>
      <c r="AM373" s="99"/>
      <c r="AN373" s="99"/>
      <c r="AO373" s="99"/>
      <c r="AP373" s="99"/>
      <c r="AQ373" s="99"/>
      <c r="AR373" s="99"/>
      <c r="AS373" s="99"/>
      <c r="AT373" s="99"/>
      <c r="AU373" s="99"/>
      <c r="AV373" s="99"/>
      <c r="AW373" s="99"/>
      <c r="AX373" s="638"/>
    </row>
    <row r="374" spans="1:50" s="246" customFormat="1" ht="23.85" customHeight="1">
      <c r="A374" s="247"/>
      <c r="B374" s="595"/>
      <c r="C374" s="105" t="s">
        <v>8073</v>
      </c>
      <c r="D374" s="105" t="s">
        <v>8087</v>
      </c>
      <c r="E374" s="105" t="s">
        <v>8088</v>
      </c>
      <c r="F374" s="105" t="s">
        <v>8073</v>
      </c>
      <c r="G374" s="105" t="s">
        <v>8089</v>
      </c>
      <c r="H374" s="99"/>
      <c r="I374" s="646">
        <v>15000</v>
      </c>
      <c r="J374" s="99">
        <v>182</v>
      </c>
      <c r="K374" s="99">
        <v>147</v>
      </c>
      <c r="L374" s="105" t="s">
        <v>8077</v>
      </c>
      <c r="M374" s="100">
        <v>64</v>
      </c>
      <c r="N374" s="100">
        <v>97</v>
      </c>
      <c r="O374" s="100">
        <v>6208</v>
      </c>
      <c r="P374" s="100">
        <v>1</v>
      </c>
      <c r="Q374" s="99">
        <v>168</v>
      </c>
      <c r="R374" s="646">
        <v>200</v>
      </c>
      <c r="S374" s="105" t="s">
        <v>8083</v>
      </c>
      <c r="T374" s="105" t="s">
        <v>8079</v>
      </c>
      <c r="U374" s="99">
        <v>2012</v>
      </c>
      <c r="V374" s="99"/>
      <c r="W374" s="99"/>
      <c r="X374" s="99"/>
      <c r="Y374" s="99"/>
      <c r="Z374" s="99"/>
      <c r="AA374" s="99"/>
      <c r="AB374" s="646">
        <v>1462</v>
      </c>
      <c r="AC374" s="99"/>
      <c r="AD374" s="99"/>
      <c r="AE374" s="99"/>
      <c r="AF374" s="99"/>
      <c r="AG374" s="99"/>
      <c r="AH374" s="99"/>
      <c r="AI374" s="99"/>
      <c r="AJ374" s="99"/>
      <c r="AK374" s="99"/>
      <c r="AL374" s="99"/>
      <c r="AM374" s="99"/>
      <c r="AN374" s="99"/>
      <c r="AO374" s="99"/>
      <c r="AP374" s="99"/>
      <c r="AQ374" s="99"/>
      <c r="AR374" s="99"/>
      <c r="AS374" s="99"/>
      <c r="AT374" s="99"/>
      <c r="AU374" s="99"/>
      <c r="AV374" s="99"/>
      <c r="AW374" s="99"/>
      <c r="AX374" s="638"/>
    </row>
    <row r="375" spans="1:50" s="246" customFormat="1" ht="23.85" customHeight="1">
      <c r="A375" s="247"/>
      <c r="B375" s="595"/>
      <c r="C375" s="105" t="s">
        <v>8073</v>
      </c>
      <c r="D375" s="105" t="s">
        <v>8090</v>
      </c>
      <c r="E375" s="105" t="s">
        <v>8091</v>
      </c>
      <c r="F375" s="105" t="s">
        <v>8073</v>
      </c>
      <c r="G375" s="105" t="s">
        <v>8092</v>
      </c>
      <c r="H375" s="99"/>
      <c r="I375" s="646">
        <v>16136</v>
      </c>
      <c r="J375" s="99">
        <v>132</v>
      </c>
      <c r="K375" s="99">
        <v>132</v>
      </c>
      <c r="L375" s="105" t="s">
        <v>8077</v>
      </c>
      <c r="M375" s="100">
        <v>64</v>
      </c>
      <c r="N375" s="100">
        <v>97</v>
      </c>
      <c r="O375" s="100">
        <v>6208</v>
      </c>
      <c r="P375" s="100">
        <v>1</v>
      </c>
      <c r="Q375" s="99">
        <v>192</v>
      </c>
      <c r="R375" s="646">
        <v>220</v>
      </c>
      <c r="S375" s="105" t="s">
        <v>8083</v>
      </c>
      <c r="T375" s="105" t="s">
        <v>8079</v>
      </c>
      <c r="U375" s="99">
        <v>2012</v>
      </c>
      <c r="V375" s="99"/>
      <c r="W375" s="99"/>
      <c r="X375" s="99"/>
      <c r="Y375" s="99"/>
      <c r="Z375" s="99"/>
      <c r="AA375" s="99"/>
      <c r="AB375" s="646">
        <v>1490</v>
      </c>
      <c r="AC375" s="99"/>
      <c r="AD375" s="99"/>
      <c r="AE375" s="99"/>
      <c r="AF375" s="99"/>
      <c r="AG375" s="99"/>
      <c r="AH375" s="99"/>
      <c r="AI375" s="99"/>
      <c r="AJ375" s="99"/>
      <c r="AK375" s="99"/>
      <c r="AL375" s="99"/>
      <c r="AM375" s="99"/>
      <c r="AN375" s="99"/>
      <c r="AO375" s="99"/>
      <c r="AP375" s="99"/>
      <c r="AQ375" s="99"/>
      <c r="AR375" s="99"/>
      <c r="AS375" s="99"/>
      <c r="AT375" s="99"/>
      <c r="AU375" s="99"/>
      <c r="AV375" s="99"/>
      <c r="AW375" s="99"/>
      <c r="AX375" s="638"/>
    </row>
    <row r="376" spans="1:50" s="246" customFormat="1" ht="23.85" customHeight="1">
      <c r="A376" s="247"/>
      <c r="B376" s="595"/>
      <c r="C376" s="105" t="s">
        <v>8073</v>
      </c>
      <c r="D376" s="105" t="s">
        <v>8093</v>
      </c>
      <c r="E376" s="105" t="s">
        <v>8093</v>
      </c>
      <c r="F376" s="105" t="s">
        <v>8073</v>
      </c>
      <c r="G376" s="105" t="s">
        <v>8082</v>
      </c>
      <c r="H376" s="646">
        <v>42421</v>
      </c>
      <c r="I376" s="646">
        <v>42421</v>
      </c>
      <c r="J376" s="99">
        <v>76.5</v>
      </c>
      <c r="K376" s="99">
        <v>76.5</v>
      </c>
      <c r="L376" s="105" t="s">
        <v>8077</v>
      </c>
      <c r="M376" s="100">
        <v>66</v>
      </c>
      <c r="N376" s="100">
        <v>102</v>
      </c>
      <c r="O376" s="100">
        <v>6732</v>
      </c>
      <c r="P376" s="100">
        <v>1</v>
      </c>
      <c r="Q376" s="99">
        <v>334</v>
      </c>
      <c r="R376" s="646">
        <v>334</v>
      </c>
      <c r="S376" s="105" t="s">
        <v>8083</v>
      </c>
      <c r="T376" s="105" t="s">
        <v>8079</v>
      </c>
      <c r="U376" s="99">
        <v>2014</v>
      </c>
      <c r="V376" s="646">
        <v>1667</v>
      </c>
      <c r="W376" s="105" t="s">
        <v>8094</v>
      </c>
      <c r="X376" s="99"/>
      <c r="Y376" s="99"/>
      <c r="Z376" s="99"/>
      <c r="AA376" s="99"/>
      <c r="AB376" s="646">
        <v>1667</v>
      </c>
      <c r="AC376" s="105" t="s">
        <v>8094</v>
      </c>
      <c r="AD376" s="99"/>
      <c r="AE376" s="99"/>
      <c r="AF376" s="99"/>
      <c r="AG376" s="99"/>
      <c r="AH376" s="99"/>
      <c r="AI376" s="99"/>
      <c r="AJ376" s="99"/>
      <c r="AK376" s="99"/>
      <c r="AL376" s="99"/>
      <c r="AM376" s="99"/>
      <c r="AN376" s="99"/>
      <c r="AO376" s="99"/>
      <c r="AP376" s="99"/>
      <c r="AQ376" s="99"/>
      <c r="AR376" s="99"/>
      <c r="AS376" s="99"/>
      <c r="AT376" s="99"/>
      <c r="AU376" s="99"/>
      <c r="AV376" s="99"/>
      <c r="AW376" s="99"/>
      <c r="AX376" s="638"/>
    </row>
    <row r="377" spans="1:50" s="246" customFormat="1" ht="23.85" customHeight="1">
      <c r="A377" s="247"/>
      <c r="B377" s="581"/>
      <c r="C377" s="320" t="s">
        <v>8095</v>
      </c>
      <c r="D377" s="177" t="s">
        <v>8096</v>
      </c>
      <c r="E377" s="578" t="s">
        <v>8097</v>
      </c>
      <c r="F377" s="177" t="s">
        <v>8095</v>
      </c>
      <c r="G377" s="177" t="s">
        <v>8082</v>
      </c>
      <c r="H377" s="148" t="s">
        <v>8098</v>
      </c>
      <c r="I377" s="319">
        <v>54000</v>
      </c>
      <c r="J377" s="319">
        <v>157</v>
      </c>
      <c r="K377" s="319">
        <v>305</v>
      </c>
      <c r="L377" s="319" t="s">
        <v>7670</v>
      </c>
      <c r="M377" s="319">
        <v>68</v>
      </c>
      <c r="N377" s="319">
        <v>105</v>
      </c>
      <c r="O377" s="319">
        <v>7140</v>
      </c>
      <c r="P377" s="319">
        <v>1</v>
      </c>
      <c r="Q377" s="319">
        <v>200</v>
      </c>
      <c r="R377" s="319">
        <v>200</v>
      </c>
      <c r="S377" s="319" t="s">
        <v>7858</v>
      </c>
      <c r="T377" s="319"/>
      <c r="U377" s="99">
        <v>2009</v>
      </c>
      <c r="V377" s="177"/>
      <c r="W377" s="320"/>
      <c r="X377" s="177"/>
      <c r="Y377" s="177"/>
      <c r="Z377" s="177"/>
      <c r="AA377" s="177"/>
      <c r="AB377" s="177">
        <v>4850</v>
      </c>
      <c r="AC377" s="177"/>
      <c r="AD377" s="319">
        <v>4850</v>
      </c>
      <c r="AE377" s="320"/>
      <c r="AF377" s="320"/>
      <c r="AG377" s="177">
        <v>2</v>
      </c>
      <c r="AH377" s="177">
        <v>4189</v>
      </c>
      <c r="AI377" s="177" t="s">
        <v>8099</v>
      </c>
      <c r="AJ377" s="177" t="s">
        <v>8100</v>
      </c>
      <c r="AK377" s="177">
        <v>227</v>
      </c>
      <c r="AL377" s="177"/>
      <c r="AM377" s="177"/>
      <c r="AN377" s="177"/>
      <c r="AO377" s="177"/>
      <c r="AP377" s="177"/>
      <c r="AQ377" s="177"/>
      <c r="AR377" s="177"/>
      <c r="AS377" s="177"/>
      <c r="AT377" s="177"/>
      <c r="AU377" s="177"/>
      <c r="AV377" s="177"/>
      <c r="AW377" s="177"/>
      <c r="AX377" s="583" t="s">
        <v>8101</v>
      </c>
    </row>
    <row r="378" spans="1:50" s="246" customFormat="1" ht="23.85" customHeight="1">
      <c r="A378" s="247"/>
      <c r="B378" s="595"/>
      <c r="C378" s="320" t="s">
        <v>8102</v>
      </c>
      <c r="D378" s="177" t="s">
        <v>8103</v>
      </c>
      <c r="E378" s="544" t="s">
        <v>8104</v>
      </c>
      <c r="F378" s="177" t="s">
        <v>8102</v>
      </c>
      <c r="G378" s="177" t="s">
        <v>8105</v>
      </c>
      <c r="H378" s="148"/>
      <c r="I378" s="319">
        <v>49532</v>
      </c>
      <c r="J378" s="319">
        <v>2164</v>
      </c>
      <c r="K378" s="319">
        <v>2724</v>
      </c>
      <c r="L378" s="319" t="s">
        <v>7670</v>
      </c>
      <c r="M378" s="319">
        <v>68</v>
      </c>
      <c r="N378" s="319">
        <v>105</v>
      </c>
      <c r="O378" s="319">
        <v>7140</v>
      </c>
      <c r="P378" s="319">
        <v>1</v>
      </c>
      <c r="Q378" s="319"/>
      <c r="R378" s="319"/>
      <c r="S378" s="319"/>
      <c r="T378" s="319"/>
      <c r="U378" s="99">
        <v>2009</v>
      </c>
      <c r="V378" s="177"/>
      <c r="W378" s="320"/>
      <c r="X378" s="177"/>
      <c r="Y378" s="177"/>
      <c r="Z378" s="177"/>
      <c r="AA378" s="177"/>
      <c r="AB378" s="177">
        <v>650</v>
      </c>
      <c r="AC378" s="177"/>
      <c r="AD378" s="319"/>
      <c r="AE378" s="320"/>
      <c r="AF378" s="320"/>
      <c r="AG378" s="177"/>
      <c r="AH378" s="177"/>
      <c r="AI378" s="177"/>
      <c r="AJ378" s="177"/>
      <c r="AK378" s="177"/>
      <c r="AL378" s="177"/>
      <c r="AM378" s="177"/>
      <c r="AN378" s="177"/>
      <c r="AO378" s="177"/>
      <c r="AP378" s="177"/>
      <c r="AQ378" s="177"/>
      <c r="AR378" s="177"/>
      <c r="AS378" s="177"/>
      <c r="AT378" s="177"/>
      <c r="AU378" s="177"/>
      <c r="AV378" s="177"/>
      <c r="AW378" s="177"/>
      <c r="AX378" s="583" t="s">
        <v>8106</v>
      </c>
    </row>
    <row r="379" spans="1:50" s="246" customFormat="1" ht="23.85" customHeight="1">
      <c r="A379" s="247"/>
      <c r="B379" s="595"/>
      <c r="C379" s="105" t="s">
        <v>8102</v>
      </c>
      <c r="D379" s="99" t="s">
        <v>8107</v>
      </c>
      <c r="E379" s="582" t="s">
        <v>8108</v>
      </c>
      <c r="F379" s="99" t="s">
        <v>8102</v>
      </c>
      <c r="G379" s="99" t="s">
        <v>8109</v>
      </c>
      <c r="H379" s="99"/>
      <c r="I379" s="319">
        <v>41062</v>
      </c>
      <c r="J379" s="100">
        <v>1698</v>
      </c>
      <c r="K379" s="100">
        <v>1975</v>
      </c>
      <c r="L379" s="319" t="s">
        <v>7670</v>
      </c>
      <c r="M379" s="319">
        <v>68</v>
      </c>
      <c r="N379" s="319">
        <v>105</v>
      </c>
      <c r="O379" s="319">
        <v>7140</v>
      </c>
      <c r="P379" s="100">
        <v>1</v>
      </c>
      <c r="Q379" s="100">
        <v>360</v>
      </c>
      <c r="R379" s="100">
        <v>360</v>
      </c>
      <c r="S379" s="100" t="s">
        <v>7858</v>
      </c>
      <c r="T379" s="100" t="s">
        <v>7863</v>
      </c>
      <c r="U379" s="99">
        <v>2010</v>
      </c>
      <c r="V379" s="99"/>
      <c r="W379" s="105"/>
      <c r="X379" s="99"/>
      <c r="Y379" s="99"/>
      <c r="Z379" s="99"/>
      <c r="AA379" s="99"/>
      <c r="AB379" s="99">
        <v>1312</v>
      </c>
      <c r="AC379" s="99"/>
      <c r="AD379" s="100"/>
      <c r="AE379" s="99"/>
      <c r="AF379" s="99"/>
      <c r="AG379" s="99"/>
      <c r="AH379" s="99"/>
      <c r="AI379" s="99"/>
      <c r="AJ379" s="99"/>
      <c r="AK379" s="99"/>
      <c r="AL379" s="99"/>
      <c r="AM379" s="99"/>
      <c r="AN379" s="99"/>
      <c r="AO379" s="99"/>
      <c r="AP379" s="99"/>
      <c r="AQ379" s="99"/>
      <c r="AR379" s="99"/>
      <c r="AS379" s="99"/>
      <c r="AT379" s="99"/>
      <c r="AU379" s="99"/>
      <c r="AV379" s="99"/>
      <c r="AW379" s="99"/>
      <c r="AX379" s="585"/>
    </row>
    <row r="380" spans="1:50" s="246" customFormat="1" ht="23.85" customHeight="1">
      <c r="A380" s="247"/>
      <c r="B380" s="595"/>
      <c r="C380" s="320" t="s">
        <v>1315</v>
      </c>
      <c r="D380" s="320" t="s">
        <v>2678</v>
      </c>
      <c r="E380" s="320" t="s">
        <v>2679</v>
      </c>
      <c r="F380" s="320" t="s">
        <v>1315</v>
      </c>
      <c r="G380" s="99" t="s">
        <v>8109</v>
      </c>
      <c r="H380" s="177"/>
      <c r="I380" s="319">
        <v>13123</v>
      </c>
      <c r="J380" s="319">
        <v>335</v>
      </c>
      <c r="K380" s="319">
        <v>161</v>
      </c>
      <c r="L380" s="320" t="s">
        <v>382</v>
      </c>
      <c r="M380" s="319">
        <v>73</v>
      </c>
      <c r="N380" s="319">
        <v>103</v>
      </c>
      <c r="O380" s="319">
        <v>7519</v>
      </c>
      <c r="P380" s="319">
        <v>1</v>
      </c>
      <c r="Q380" s="99">
        <v>150</v>
      </c>
      <c r="R380" s="319">
        <v>150</v>
      </c>
      <c r="S380" s="320" t="s">
        <v>233</v>
      </c>
      <c r="T380" s="320" t="s">
        <v>587</v>
      </c>
      <c r="U380" s="320">
        <v>2011</v>
      </c>
      <c r="V380" s="177"/>
      <c r="W380" s="177"/>
      <c r="X380" s="177"/>
      <c r="Y380" s="177"/>
      <c r="Z380" s="177"/>
      <c r="AA380" s="177"/>
      <c r="AB380" s="319">
        <v>1026</v>
      </c>
      <c r="AC380" s="320"/>
      <c r="AD380" s="320"/>
      <c r="AE380" s="177"/>
      <c r="AF380" s="177"/>
      <c r="AG380" s="177"/>
      <c r="AH380" s="177"/>
      <c r="AI380" s="177"/>
      <c r="AJ380" s="177"/>
      <c r="AK380" s="177"/>
      <c r="AL380" s="177"/>
      <c r="AM380" s="177"/>
      <c r="AN380" s="177"/>
      <c r="AO380" s="177"/>
      <c r="AP380" s="177"/>
      <c r="AQ380" s="177"/>
      <c r="AR380" s="177"/>
      <c r="AS380" s="177"/>
      <c r="AT380" s="177"/>
      <c r="AU380" s="177"/>
      <c r="AV380" s="177"/>
      <c r="AW380" s="177"/>
      <c r="AX380" s="641"/>
    </row>
    <row r="381" spans="1:50" s="246" customFormat="1" ht="23.85" customHeight="1">
      <c r="A381" s="247"/>
      <c r="B381" s="595"/>
      <c r="C381" s="320" t="s">
        <v>8102</v>
      </c>
      <c r="D381" s="320" t="s">
        <v>8110</v>
      </c>
      <c r="E381" s="320" t="s">
        <v>8111</v>
      </c>
      <c r="F381" s="320" t="s">
        <v>8102</v>
      </c>
      <c r="G381" s="99" t="s">
        <v>8109</v>
      </c>
      <c r="H381" s="177"/>
      <c r="I381" s="319">
        <v>9830</v>
      </c>
      <c r="J381" s="319">
        <v>649.36</v>
      </c>
      <c r="K381" s="319">
        <v>964.02</v>
      </c>
      <c r="L381" s="320" t="s">
        <v>7670</v>
      </c>
      <c r="M381" s="319">
        <v>54</v>
      </c>
      <c r="N381" s="319">
        <v>88</v>
      </c>
      <c r="O381" s="319">
        <v>4752</v>
      </c>
      <c r="P381" s="319">
        <v>1</v>
      </c>
      <c r="Q381" s="99">
        <v>280</v>
      </c>
      <c r="R381" s="319">
        <v>280</v>
      </c>
      <c r="S381" s="320" t="s">
        <v>7858</v>
      </c>
      <c r="T381" s="320" t="s">
        <v>7863</v>
      </c>
      <c r="U381" s="320">
        <v>2004</v>
      </c>
      <c r="V381" s="177"/>
      <c r="W381" s="177"/>
      <c r="X381" s="177"/>
      <c r="Y381" s="177"/>
      <c r="Z381" s="177"/>
      <c r="AA381" s="177"/>
      <c r="AB381" s="319">
        <v>1975</v>
      </c>
      <c r="AC381" s="320"/>
      <c r="AD381" s="320"/>
      <c r="AE381" s="177"/>
      <c r="AF381" s="177"/>
      <c r="AG381" s="177"/>
      <c r="AH381" s="177"/>
      <c r="AI381" s="177"/>
      <c r="AJ381" s="177"/>
      <c r="AK381" s="177"/>
      <c r="AL381" s="177"/>
      <c r="AM381" s="177"/>
      <c r="AN381" s="177"/>
      <c r="AO381" s="177"/>
      <c r="AP381" s="177"/>
      <c r="AQ381" s="177"/>
      <c r="AR381" s="177"/>
      <c r="AS381" s="177"/>
      <c r="AT381" s="177"/>
      <c r="AU381" s="177"/>
      <c r="AV381" s="177"/>
      <c r="AW381" s="177"/>
      <c r="AX381" s="641"/>
    </row>
    <row r="382" spans="1:50" s="246" customFormat="1" ht="23.85" customHeight="1">
      <c r="A382" s="247"/>
      <c r="B382" s="595"/>
      <c r="C382" s="320" t="s">
        <v>8102</v>
      </c>
      <c r="D382" s="320" t="s">
        <v>8112</v>
      </c>
      <c r="E382" s="547" t="s">
        <v>8113</v>
      </c>
      <c r="F382" s="320" t="s">
        <v>8095</v>
      </c>
      <c r="G382" s="99" t="s">
        <v>8114</v>
      </c>
      <c r="H382" s="177"/>
      <c r="I382" s="319">
        <v>15862</v>
      </c>
      <c r="J382" s="319">
        <v>41.96</v>
      </c>
      <c r="K382" s="319">
        <v>41.86</v>
      </c>
      <c r="L382" s="320" t="s">
        <v>8077</v>
      </c>
      <c r="M382" s="319">
        <v>40</v>
      </c>
      <c r="N382" s="319">
        <v>80</v>
      </c>
      <c r="O382" s="319">
        <v>3200</v>
      </c>
      <c r="P382" s="319">
        <v>1</v>
      </c>
      <c r="Q382" s="99">
        <v>150</v>
      </c>
      <c r="R382" s="319">
        <v>150</v>
      </c>
      <c r="S382" s="320" t="s">
        <v>8078</v>
      </c>
      <c r="T382" s="320" t="s">
        <v>8079</v>
      </c>
      <c r="U382" s="320">
        <v>2004</v>
      </c>
      <c r="V382" s="177"/>
      <c r="W382" s="177"/>
      <c r="X382" s="177"/>
      <c r="Y382" s="177"/>
      <c r="Z382" s="177"/>
      <c r="AA382" s="177"/>
      <c r="AB382" s="319">
        <v>1975</v>
      </c>
      <c r="AC382" s="320"/>
      <c r="AD382" s="320"/>
      <c r="AE382" s="177"/>
      <c r="AF382" s="177"/>
      <c r="AG382" s="177"/>
      <c r="AH382" s="177"/>
      <c r="AI382" s="177"/>
      <c r="AJ382" s="177"/>
      <c r="AK382" s="177"/>
      <c r="AL382" s="177"/>
      <c r="AM382" s="177"/>
      <c r="AN382" s="177"/>
      <c r="AO382" s="177"/>
      <c r="AP382" s="177"/>
      <c r="AQ382" s="177"/>
      <c r="AR382" s="177"/>
      <c r="AS382" s="177"/>
      <c r="AT382" s="177"/>
      <c r="AU382" s="177"/>
      <c r="AV382" s="177"/>
      <c r="AW382" s="177"/>
      <c r="AX382" s="641"/>
    </row>
    <row r="383" spans="1:50" s="246" customFormat="1" ht="23.85" customHeight="1">
      <c r="A383" s="247"/>
      <c r="B383" s="595"/>
      <c r="C383" s="320" t="s">
        <v>8095</v>
      </c>
      <c r="D383" s="693" t="s">
        <v>8115</v>
      </c>
      <c r="E383" s="544" t="s">
        <v>8116</v>
      </c>
      <c r="F383" s="177" t="s">
        <v>8095</v>
      </c>
      <c r="G383" s="99" t="s">
        <v>8117</v>
      </c>
      <c r="H383" s="177"/>
      <c r="I383" s="319">
        <v>91440</v>
      </c>
      <c r="J383" s="319"/>
      <c r="K383" s="319"/>
      <c r="L383" s="319" t="s">
        <v>8077</v>
      </c>
      <c r="M383" s="319">
        <v>68</v>
      </c>
      <c r="N383" s="319">
        <v>105</v>
      </c>
      <c r="O383" s="319">
        <v>21420</v>
      </c>
      <c r="P383" s="319">
        <v>3</v>
      </c>
      <c r="Q383" s="319">
        <v>300</v>
      </c>
      <c r="R383" s="319">
        <v>300</v>
      </c>
      <c r="S383" s="100" t="s">
        <v>8078</v>
      </c>
      <c r="T383" s="100" t="s">
        <v>8079</v>
      </c>
      <c r="U383" s="320">
        <v>2015</v>
      </c>
      <c r="V383" s="177"/>
      <c r="W383" s="177"/>
      <c r="X383" s="177"/>
      <c r="Y383" s="177"/>
      <c r="Z383" s="177"/>
      <c r="AA383" s="177"/>
      <c r="AB383" s="319">
        <v>6785</v>
      </c>
      <c r="AC383" s="320"/>
      <c r="AD383" s="320"/>
      <c r="AE383" s="177"/>
      <c r="AF383" s="177"/>
      <c r="AG383" s="177"/>
      <c r="AH383" s="177"/>
      <c r="AI383" s="177"/>
      <c r="AJ383" s="177"/>
      <c r="AK383" s="177"/>
      <c r="AL383" s="177"/>
      <c r="AM383" s="177"/>
      <c r="AN383" s="177"/>
      <c r="AO383" s="177"/>
      <c r="AP383" s="177"/>
      <c r="AQ383" s="177"/>
      <c r="AR383" s="177"/>
      <c r="AS383" s="177"/>
      <c r="AT383" s="177"/>
      <c r="AU383" s="177"/>
      <c r="AV383" s="177"/>
      <c r="AW383" s="177"/>
      <c r="AX383" s="320"/>
    </row>
    <row r="384" spans="1:50" s="246" customFormat="1" ht="23.85" customHeight="1">
      <c r="A384" s="247"/>
      <c r="B384" s="595"/>
      <c r="C384" s="320" t="s">
        <v>8095</v>
      </c>
      <c r="D384" s="693" t="s">
        <v>8118</v>
      </c>
      <c r="E384" s="544" t="s">
        <v>3063</v>
      </c>
      <c r="F384" s="177" t="s">
        <v>8095</v>
      </c>
      <c r="G384" s="177" t="s">
        <v>8082</v>
      </c>
      <c r="H384" s="177"/>
      <c r="I384" s="319">
        <v>18055</v>
      </c>
      <c r="J384" s="319"/>
      <c r="K384" s="319"/>
      <c r="L384" s="319" t="s">
        <v>8077</v>
      </c>
      <c r="M384" s="319">
        <v>68</v>
      </c>
      <c r="N384" s="319">
        <v>105</v>
      </c>
      <c r="O384" s="319">
        <v>7140</v>
      </c>
      <c r="P384" s="319">
        <v>1</v>
      </c>
      <c r="Q384" s="319">
        <v>350</v>
      </c>
      <c r="R384" s="319">
        <v>350</v>
      </c>
      <c r="S384" s="320" t="s">
        <v>8078</v>
      </c>
      <c r="T384" s="320" t="s">
        <v>8119</v>
      </c>
      <c r="U384" s="320">
        <v>2015</v>
      </c>
      <c r="V384" s="177"/>
      <c r="W384" s="177"/>
      <c r="X384" s="177"/>
      <c r="Y384" s="177"/>
      <c r="Z384" s="177"/>
      <c r="AA384" s="177"/>
      <c r="AB384" s="319">
        <v>4430</v>
      </c>
      <c r="AC384" s="320"/>
      <c r="AD384" s="320"/>
      <c r="AE384" s="177"/>
      <c r="AF384" s="177"/>
      <c r="AG384" s="177"/>
      <c r="AH384" s="177"/>
      <c r="AI384" s="177"/>
      <c r="AJ384" s="177"/>
      <c r="AK384" s="177"/>
      <c r="AL384" s="177"/>
      <c r="AM384" s="177"/>
      <c r="AN384" s="177"/>
      <c r="AO384" s="177"/>
      <c r="AP384" s="177"/>
      <c r="AQ384" s="177"/>
      <c r="AR384" s="177"/>
      <c r="AS384" s="177"/>
      <c r="AT384" s="177"/>
      <c r="AU384" s="177"/>
      <c r="AV384" s="177"/>
      <c r="AW384" s="177"/>
      <c r="AX384" s="320"/>
    </row>
    <row r="385" spans="1:50" s="246" customFormat="1" ht="23.85" customHeight="1">
      <c r="A385" s="247"/>
      <c r="B385" s="595"/>
      <c r="C385" s="320" t="s">
        <v>8095</v>
      </c>
      <c r="D385" s="693" t="s">
        <v>8120</v>
      </c>
      <c r="E385" s="544" t="s">
        <v>8121</v>
      </c>
      <c r="F385" s="177" t="s">
        <v>8095</v>
      </c>
      <c r="G385" s="177" t="s">
        <v>8122</v>
      </c>
      <c r="H385" s="177"/>
      <c r="I385" s="319">
        <v>1788</v>
      </c>
      <c r="J385" s="319"/>
      <c r="K385" s="319"/>
      <c r="L385" s="319" t="s">
        <v>8077</v>
      </c>
      <c r="M385" s="319"/>
      <c r="N385" s="319"/>
      <c r="O385" s="319"/>
      <c r="P385" s="319">
        <v>1</v>
      </c>
      <c r="Q385" s="319">
        <v>673</v>
      </c>
      <c r="R385" s="319">
        <v>673</v>
      </c>
      <c r="S385" s="320" t="s">
        <v>8078</v>
      </c>
      <c r="T385" s="320"/>
      <c r="U385" s="320">
        <v>2003</v>
      </c>
      <c r="V385" s="177"/>
      <c r="W385" s="177"/>
      <c r="X385" s="177"/>
      <c r="Y385" s="177"/>
      <c r="Z385" s="177"/>
      <c r="AA385" s="177"/>
      <c r="AB385" s="319"/>
      <c r="AC385" s="320"/>
      <c r="AD385" s="320"/>
      <c r="AE385" s="177"/>
      <c r="AF385" s="177"/>
      <c r="AG385" s="177"/>
      <c r="AH385" s="177"/>
      <c r="AI385" s="177"/>
      <c r="AJ385" s="177"/>
      <c r="AK385" s="177"/>
      <c r="AL385" s="177"/>
      <c r="AM385" s="177"/>
      <c r="AN385" s="177"/>
      <c r="AO385" s="177"/>
      <c r="AP385" s="177"/>
      <c r="AQ385" s="177"/>
      <c r="AR385" s="177"/>
      <c r="AS385" s="177"/>
      <c r="AT385" s="177"/>
      <c r="AU385" s="177"/>
      <c r="AV385" s="177"/>
      <c r="AW385" s="177"/>
      <c r="AX385" s="1272"/>
    </row>
    <row r="386" spans="1:50" s="246" customFormat="1" ht="23.85" customHeight="1">
      <c r="A386" s="247"/>
      <c r="B386" s="595"/>
      <c r="C386" s="320" t="s">
        <v>442</v>
      </c>
      <c r="D386" s="177" t="s">
        <v>8123</v>
      </c>
      <c r="E386" s="544" t="s">
        <v>8124</v>
      </c>
      <c r="F386" s="177" t="s">
        <v>442</v>
      </c>
      <c r="G386" s="177" t="s">
        <v>401</v>
      </c>
      <c r="H386" s="177"/>
      <c r="I386" s="319">
        <v>71178</v>
      </c>
      <c r="J386" s="319">
        <v>294.17</v>
      </c>
      <c r="K386" s="319">
        <v>473</v>
      </c>
      <c r="L386" s="320" t="s">
        <v>382</v>
      </c>
      <c r="M386" s="319">
        <v>64</v>
      </c>
      <c r="N386" s="319">
        <v>100</v>
      </c>
      <c r="O386" s="319">
        <v>6400</v>
      </c>
      <c r="P386" s="319">
        <v>1</v>
      </c>
      <c r="Q386" s="319">
        <v>344</v>
      </c>
      <c r="R386" s="319">
        <v>344</v>
      </c>
      <c r="S386" s="320" t="s">
        <v>443</v>
      </c>
      <c r="T386" s="320" t="s">
        <v>587</v>
      </c>
      <c r="U386" s="320">
        <v>2010</v>
      </c>
      <c r="V386" s="177"/>
      <c r="W386" s="177"/>
      <c r="X386" s="177"/>
      <c r="Y386" s="177"/>
      <c r="Z386" s="177"/>
      <c r="AA386" s="177"/>
      <c r="AB386" s="319"/>
      <c r="AC386" s="320"/>
      <c r="AD386" s="320"/>
      <c r="AE386" s="177"/>
      <c r="AF386" s="177"/>
      <c r="AG386" s="177"/>
      <c r="AH386" s="177"/>
      <c r="AI386" s="177"/>
      <c r="AJ386" s="177"/>
      <c r="AK386" s="177"/>
      <c r="AL386" s="177"/>
      <c r="AM386" s="177"/>
      <c r="AN386" s="177"/>
      <c r="AO386" s="177"/>
      <c r="AP386" s="177"/>
      <c r="AQ386" s="177"/>
      <c r="AR386" s="177"/>
      <c r="AS386" s="177"/>
      <c r="AT386" s="177"/>
      <c r="AU386" s="177"/>
      <c r="AV386" s="177"/>
      <c r="AW386" s="177"/>
      <c r="AX386" s="641"/>
    </row>
    <row r="387" spans="1:50" s="246" customFormat="1" ht="23.85" customHeight="1">
      <c r="A387" s="247"/>
      <c r="B387" s="595"/>
      <c r="C387" s="105" t="s">
        <v>8125</v>
      </c>
      <c r="D387" s="99" t="s">
        <v>8126</v>
      </c>
      <c r="E387" s="582" t="s">
        <v>8127</v>
      </c>
      <c r="F387" s="99" t="s">
        <v>8128</v>
      </c>
      <c r="G387" s="99" t="s">
        <v>7763</v>
      </c>
      <c r="H387" s="99"/>
      <c r="I387" s="319">
        <v>5676</v>
      </c>
      <c r="J387" s="100"/>
      <c r="K387" s="100"/>
      <c r="L387" s="319" t="s">
        <v>7681</v>
      </c>
      <c r="M387" s="319">
        <v>54</v>
      </c>
      <c r="N387" s="319">
        <v>78</v>
      </c>
      <c r="O387" s="319">
        <v>4212</v>
      </c>
      <c r="P387" s="100">
        <v>1</v>
      </c>
      <c r="Q387" s="100"/>
      <c r="R387" s="100"/>
      <c r="S387" s="100"/>
      <c r="T387" s="100"/>
      <c r="U387" s="99">
        <v>2011</v>
      </c>
      <c r="V387" s="99"/>
      <c r="W387" s="105"/>
      <c r="X387" s="99"/>
      <c r="Y387" s="99"/>
      <c r="Z387" s="99"/>
      <c r="AA387" s="99"/>
      <c r="AB387" s="99"/>
      <c r="AC387" s="99"/>
      <c r="AD387" s="100"/>
      <c r="AE387" s="99"/>
      <c r="AF387" s="99"/>
      <c r="AG387" s="99"/>
      <c r="AH387" s="99"/>
      <c r="AI387" s="99"/>
      <c r="AJ387" s="99"/>
      <c r="AK387" s="99"/>
      <c r="AL387" s="99"/>
      <c r="AM387" s="99"/>
      <c r="AN387" s="99"/>
      <c r="AO387" s="99"/>
      <c r="AP387" s="99"/>
      <c r="AQ387" s="99"/>
      <c r="AR387" s="99"/>
      <c r="AS387" s="99"/>
      <c r="AT387" s="99"/>
      <c r="AU387" s="99"/>
      <c r="AV387" s="99"/>
      <c r="AW387" s="99"/>
      <c r="AX387" s="641"/>
    </row>
    <row r="388" spans="1:50" s="246" customFormat="1" ht="23.85" customHeight="1">
      <c r="A388" s="247"/>
      <c r="B388" s="595"/>
      <c r="C388" s="320" t="s">
        <v>8129</v>
      </c>
      <c r="D388" s="320"/>
      <c r="E388" s="320" t="s">
        <v>8130</v>
      </c>
      <c r="F388" s="320" t="s">
        <v>8131</v>
      </c>
      <c r="G388" s="320" t="s">
        <v>8132</v>
      </c>
      <c r="H388" s="177"/>
      <c r="I388" s="319">
        <v>25296</v>
      </c>
      <c r="J388" s="319"/>
      <c r="K388" s="319">
        <v>25296</v>
      </c>
      <c r="L388" s="320" t="s">
        <v>8133</v>
      </c>
      <c r="M388" s="319" t="s">
        <v>8134</v>
      </c>
      <c r="N388" s="319" t="s">
        <v>8135</v>
      </c>
      <c r="O388" s="319" t="s">
        <v>8136</v>
      </c>
      <c r="P388" s="319">
        <v>4</v>
      </c>
      <c r="Q388" s="99"/>
      <c r="R388" s="319"/>
      <c r="S388" s="320"/>
      <c r="T388" s="320"/>
      <c r="U388" s="320" t="s">
        <v>8137</v>
      </c>
      <c r="V388" s="177"/>
      <c r="W388" s="177"/>
      <c r="X388" s="177"/>
      <c r="Y388" s="177"/>
      <c r="Z388" s="177"/>
      <c r="AA388" s="177"/>
      <c r="AB388" s="319"/>
      <c r="AC388" s="320"/>
      <c r="AD388" s="320"/>
      <c r="AE388" s="177"/>
      <c r="AF388" s="177"/>
      <c r="AG388" s="177"/>
      <c r="AH388" s="177"/>
      <c r="AI388" s="177"/>
      <c r="AJ388" s="177"/>
      <c r="AK388" s="177"/>
      <c r="AL388" s="177"/>
      <c r="AM388" s="177"/>
      <c r="AN388" s="177"/>
      <c r="AO388" s="177"/>
      <c r="AP388" s="177"/>
      <c r="AQ388" s="177"/>
      <c r="AR388" s="177"/>
      <c r="AS388" s="177"/>
      <c r="AT388" s="177"/>
      <c r="AU388" s="177"/>
      <c r="AV388" s="177"/>
      <c r="AW388" s="177"/>
      <c r="AX388" s="645"/>
    </row>
    <row r="389" spans="1:50" s="246" customFormat="1" ht="23.85" customHeight="1">
      <c r="A389" s="247"/>
      <c r="B389" s="595"/>
      <c r="C389" s="320" t="s">
        <v>8138</v>
      </c>
      <c r="D389" s="320"/>
      <c r="E389" s="320" t="s">
        <v>8139</v>
      </c>
      <c r="F389" s="320" t="s">
        <v>8138</v>
      </c>
      <c r="G389" s="320" t="s">
        <v>8140</v>
      </c>
      <c r="H389" s="177"/>
      <c r="I389" s="319">
        <v>17318</v>
      </c>
      <c r="J389" s="319"/>
      <c r="K389" s="319"/>
      <c r="L389" s="320" t="s">
        <v>7930</v>
      </c>
      <c r="M389" s="319">
        <v>68</v>
      </c>
      <c r="N389" s="319">
        <v>105</v>
      </c>
      <c r="O389" s="319">
        <v>14280</v>
      </c>
      <c r="P389" s="319">
        <v>2</v>
      </c>
      <c r="Q389" s="99"/>
      <c r="R389" s="319"/>
      <c r="S389" s="320"/>
      <c r="T389" s="320"/>
      <c r="U389" s="320">
        <v>2011</v>
      </c>
      <c r="V389" s="177"/>
      <c r="W389" s="177"/>
      <c r="X389" s="177"/>
      <c r="Y389" s="177"/>
      <c r="Z389" s="177"/>
      <c r="AA389" s="177"/>
      <c r="AB389" s="319"/>
      <c r="AC389" s="320"/>
      <c r="AD389" s="320"/>
      <c r="AE389" s="177"/>
      <c r="AF389" s="177"/>
      <c r="AG389" s="177"/>
      <c r="AH389" s="177"/>
      <c r="AI389" s="177"/>
      <c r="AJ389" s="177"/>
      <c r="AK389" s="177"/>
      <c r="AL389" s="177"/>
      <c r="AM389" s="177"/>
      <c r="AN389" s="177"/>
      <c r="AO389" s="177"/>
      <c r="AP389" s="177"/>
      <c r="AQ389" s="177"/>
      <c r="AR389" s="177"/>
      <c r="AS389" s="177"/>
      <c r="AT389" s="177"/>
      <c r="AU389" s="177"/>
      <c r="AV389" s="177"/>
      <c r="AW389" s="177"/>
      <c r="AX389" s="641"/>
    </row>
    <row r="390" spans="1:50" s="246" customFormat="1" ht="23.85" customHeight="1">
      <c r="A390" s="247"/>
      <c r="B390" s="595"/>
      <c r="C390" s="105" t="s">
        <v>8138</v>
      </c>
      <c r="D390" s="99"/>
      <c r="E390" s="582" t="s">
        <v>8141</v>
      </c>
      <c r="F390" s="99" t="s">
        <v>8138</v>
      </c>
      <c r="G390" s="320" t="s">
        <v>8140</v>
      </c>
      <c r="H390" s="99"/>
      <c r="I390" s="319">
        <v>116078</v>
      </c>
      <c r="J390" s="100"/>
      <c r="K390" s="100"/>
      <c r="L390" s="105" t="s">
        <v>8142</v>
      </c>
      <c r="M390" s="100">
        <v>68</v>
      </c>
      <c r="N390" s="100">
        <v>105</v>
      </c>
      <c r="O390" s="100">
        <v>32400</v>
      </c>
      <c r="P390" s="100">
        <v>4</v>
      </c>
      <c r="Q390" s="100"/>
      <c r="R390" s="100"/>
      <c r="S390" s="105"/>
      <c r="T390" s="105"/>
      <c r="U390" s="105">
        <v>2011</v>
      </c>
      <c r="V390" s="99"/>
      <c r="W390" s="99"/>
      <c r="X390" s="99"/>
      <c r="Y390" s="99"/>
      <c r="Z390" s="99"/>
      <c r="AA390" s="99"/>
      <c r="AB390" s="100">
        <v>600</v>
      </c>
      <c r="AC390" s="99"/>
      <c r="AD390" s="99"/>
      <c r="AE390" s="99"/>
      <c r="AF390" s="99"/>
      <c r="AG390" s="99"/>
      <c r="AH390" s="99"/>
      <c r="AI390" s="99"/>
      <c r="AJ390" s="99"/>
      <c r="AK390" s="99"/>
      <c r="AL390" s="99"/>
      <c r="AM390" s="99"/>
      <c r="AN390" s="99"/>
      <c r="AO390" s="99"/>
      <c r="AP390" s="99"/>
      <c r="AQ390" s="99"/>
      <c r="AR390" s="99"/>
      <c r="AS390" s="99"/>
      <c r="AT390" s="99"/>
      <c r="AU390" s="99"/>
      <c r="AV390" s="99"/>
      <c r="AW390" s="99"/>
      <c r="AX390" s="638"/>
    </row>
    <row r="391" spans="1:50" s="246" customFormat="1" ht="23.85" customHeight="1">
      <c r="A391" s="247"/>
      <c r="B391" s="595"/>
      <c r="C391" s="320" t="s">
        <v>8143</v>
      </c>
      <c r="D391" s="320" t="s">
        <v>8144</v>
      </c>
      <c r="E391" s="320" t="s">
        <v>8145</v>
      </c>
      <c r="F391" s="320" t="s">
        <v>8143</v>
      </c>
      <c r="G391" s="320" t="s">
        <v>8146</v>
      </c>
      <c r="H391" s="177">
        <v>1</v>
      </c>
      <c r="I391" s="319">
        <v>30557</v>
      </c>
      <c r="J391" s="319">
        <v>250</v>
      </c>
      <c r="K391" s="319">
        <v>296</v>
      </c>
      <c r="L391" s="320" t="s">
        <v>7670</v>
      </c>
      <c r="M391" s="319">
        <v>64</v>
      </c>
      <c r="N391" s="319">
        <v>100</v>
      </c>
      <c r="O391" s="319">
        <v>6400</v>
      </c>
      <c r="P391" s="319">
        <v>1</v>
      </c>
      <c r="Q391" s="319">
        <v>1000</v>
      </c>
      <c r="R391" s="319">
        <v>3000</v>
      </c>
      <c r="S391" s="320" t="s">
        <v>7858</v>
      </c>
      <c r="T391" s="320" t="s">
        <v>7863</v>
      </c>
      <c r="U391" s="320">
        <v>1986</v>
      </c>
      <c r="V391" s="177">
        <v>399</v>
      </c>
      <c r="W391" s="177"/>
      <c r="X391" s="177"/>
      <c r="Y391" s="177"/>
      <c r="Z391" s="177"/>
      <c r="AA391" s="177"/>
      <c r="AB391" s="319">
        <v>399</v>
      </c>
      <c r="AC391" s="320"/>
      <c r="AD391" s="320"/>
      <c r="AE391" s="177"/>
      <c r="AF391" s="177"/>
      <c r="AG391" s="177"/>
      <c r="AH391" s="177"/>
      <c r="AI391" s="177"/>
      <c r="AJ391" s="177"/>
      <c r="AK391" s="177" t="s">
        <v>8147</v>
      </c>
      <c r="AL391" s="177">
        <v>1</v>
      </c>
      <c r="AM391" s="177">
        <v>600</v>
      </c>
      <c r="AN391" s="177"/>
      <c r="AO391" s="177" t="s">
        <v>8148</v>
      </c>
      <c r="AP391" s="177" t="s">
        <v>8149</v>
      </c>
      <c r="AQ391" s="177">
        <v>1</v>
      </c>
      <c r="AR391" s="177">
        <v>600</v>
      </c>
      <c r="AS391" s="177"/>
      <c r="AT391" s="177" t="s">
        <v>8148</v>
      </c>
      <c r="AU391" s="177"/>
      <c r="AV391" s="177"/>
      <c r="AW391" s="177"/>
      <c r="AX391" s="641"/>
    </row>
    <row r="392" spans="1:50" s="246" customFormat="1" ht="23.85" customHeight="1">
      <c r="B392" s="595"/>
      <c r="C392" s="320" t="s">
        <v>8143</v>
      </c>
      <c r="D392" s="320" t="s">
        <v>8150</v>
      </c>
      <c r="E392" s="320" t="s">
        <v>8151</v>
      </c>
      <c r="F392" s="320" t="s">
        <v>8143</v>
      </c>
      <c r="G392" s="320" t="s">
        <v>8146</v>
      </c>
      <c r="H392" s="687">
        <v>1</v>
      </c>
      <c r="I392" s="319">
        <v>15500</v>
      </c>
      <c r="J392" s="319">
        <v>90</v>
      </c>
      <c r="K392" s="319">
        <v>141.11000000000001</v>
      </c>
      <c r="L392" s="320" t="s">
        <v>8152</v>
      </c>
      <c r="M392" s="319">
        <v>50</v>
      </c>
      <c r="N392" s="319">
        <v>100</v>
      </c>
      <c r="O392" s="319">
        <v>5000</v>
      </c>
      <c r="P392" s="319">
        <v>1</v>
      </c>
      <c r="Q392" s="319">
        <v>100</v>
      </c>
      <c r="R392" s="319">
        <v>3000</v>
      </c>
      <c r="S392" s="320" t="s">
        <v>8153</v>
      </c>
      <c r="T392" s="320" t="s">
        <v>8154</v>
      </c>
      <c r="U392" s="320">
        <v>1993</v>
      </c>
      <c r="V392" s="177"/>
      <c r="W392" s="177"/>
      <c r="X392" s="177"/>
      <c r="Y392" s="177"/>
      <c r="Z392" s="177"/>
      <c r="AA392" s="177"/>
      <c r="AB392" s="319">
        <v>2023</v>
      </c>
      <c r="AC392" s="320"/>
      <c r="AD392" s="320"/>
      <c r="AE392" s="177"/>
      <c r="AF392" s="177"/>
      <c r="AG392" s="177"/>
      <c r="AH392" s="177"/>
      <c r="AI392" s="177"/>
      <c r="AJ392" s="177"/>
      <c r="AK392" s="177"/>
      <c r="AL392" s="177"/>
      <c r="AM392" s="177"/>
      <c r="AN392" s="177"/>
      <c r="AO392" s="177"/>
      <c r="AP392" s="177"/>
      <c r="AQ392" s="177"/>
      <c r="AR392" s="177"/>
      <c r="AS392" s="177"/>
      <c r="AT392" s="177"/>
      <c r="AU392" s="177"/>
      <c r="AV392" s="177"/>
      <c r="AW392" s="177"/>
      <c r="AX392" s="641"/>
    </row>
    <row r="393" spans="1:50" s="246" customFormat="1" ht="23.85" customHeight="1">
      <c r="A393" s="247"/>
      <c r="B393" s="595"/>
      <c r="C393" s="320" t="s">
        <v>8155</v>
      </c>
      <c r="D393" s="320" t="s">
        <v>8156</v>
      </c>
      <c r="E393" s="320" t="s">
        <v>8157</v>
      </c>
      <c r="F393" s="320" t="s">
        <v>8155</v>
      </c>
      <c r="G393" s="320" t="s">
        <v>8158</v>
      </c>
      <c r="H393" s="177">
        <v>2</v>
      </c>
      <c r="I393" s="319">
        <v>34503</v>
      </c>
      <c r="J393" s="319">
        <v>115</v>
      </c>
      <c r="K393" s="319">
        <v>115</v>
      </c>
      <c r="L393" s="320" t="s">
        <v>7681</v>
      </c>
      <c r="M393" s="319">
        <v>64</v>
      </c>
      <c r="N393" s="319">
        <v>100</v>
      </c>
      <c r="O393" s="319">
        <v>6400</v>
      </c>
      <c r="P393" s="319">
        <v>1</v>
      </c>
      <c r="Q393" s="694">
        <v>1300</v>
      </c>
      <c r="R393" s="319">
        <v>5000</v>
      </c>
      <c r="S393" s="320" t="s">
        <v>7764</v>
      </c>
      <c r="T393" s="320" t="s">
        <v>7777</v>
      </c>
      <c r="U393" s="320">
        <v>2003</v>
      </c>
      <c r="V393" s="177"/>
      <c r="W393" s="177"/>
      <c r="X393" s="177"/>
      <c r="Y393" s="177"/>
      <c r="Z393" s="177"/>
      <c r="AA393" s="177"/>
      <c r="AB393" s="319">
        <v>6700</v>
      </c>
      <c r="AC393" s="320"/>
      <c r="AD393" s="320"/>
      <c r="AE393" s="177"/>
      <c r="AF393" s="177"/>
      <c r="AG393" s="177"/>
      <c r="AH393" s="177"/>
      <c r="AI393" s="177"/>
      <c r="AJ393" s="177"/>
      <c r="AK393" s="177"/>
      <c r="AL393" s="177"/>
      <c r="AM393" s="177"/>
      <c r="AN393" s="177"/>
      <c r="AO393" s="177"/>
      <c r="AP393" s="177"/>
      <c r="AQ393" s="177"/>
      <c r="AR393" s="177"/>
      <c r="AS393" s="177"/>
      <c r="AT393" s="177"/>
      <c r="AU393" s="177"/>
      <c r="AV393" s="177"/>
      <c r="AW393" s="177"/>
      <c r="AX393" s="641"/>
    </row>
    <row r="394" spans="1:50" s="246" customFormat="1" ht="23.85" customHeight="1">
      <c r="A394" s="247"/>
      <c r="B394" s="595"/>
      <c r="C394" s="105" t="s">
        <v>8159</v>
      </c>
      <c r="D394" s="105" t="s">
        <v>8160</v>
      </c>
      <c r="E394" s="105" t="s">
        <v>8161</v>
      </c>
      <c r="F394" s="105" t="s">
        <v>8159</v>
      </c>
      <c r="G394" s="105" t="s">
        <v>8159</v>
      </c>
      <c r="H394" s="99"/>
      <c r="I394" s="100">
        <v>50659</v>
      </c>
      <c r="J394" s="100"/>
      <c r="K394" s="100"/>
      <c r="L394" s="105" t="s">
        <v>7681</v>
      </c>
      <c r="M394" s="100">
        <v>68</v>
      </c>
      <c r="N394" s="100">
        <v>105</v>
      </c>
      <c r="O394" s="100">
        <v>9257</v>
      </c>
      <c r="P394" s="100">
        <v>1</v>
      </c>
      <c r="Q394" s="100">
        <v>500</v>
      </c>
      <c r="R394" s="100">
        <v>1200</v>
      </c>
      <c r="S394" s="105" t="s">
        <v>7764</v>
      </c>
      <c r="T394" s="105" t="s">
        <v>7777</v>
      </c>
      <c r="U394" s="105">
        <v>2005</v>
      </c>
      <c r="V394" s="99"/>
      <c r="W394" s="99"/>
      <c r="X394" s="99"/>
      <c r="Y394" s="99"/>
      <c r="Z394" s="99"/>
      <c r="AA394" s="99"/>
      <c r="AB394" s="100">
        <v>2555</v>
      </c>
      <c r="AC394" s="99"/>
      <c r="AD394" s="99"/>
      <c r="AE394" s="99"/>
      <c r="AF394" s="99"/>
      <c r="AG394" s="99"/>
      <c r="AH394" s="99"/>
      <c r="AI394" s="99"/>
      <c r="AJ394" s="99"/>
      <c r="AK394" s="99"/>
      <c r="AL394" s="99"/>
      <c r="AM394" s="99"/>
      <c r="AN394" s="99"/>
      <c r="AO394" s="99"/>
      <c r="AP394" s="99"/>
      <c r="AQ394" s="99"/>
      <c r="AR394" s="99"/>
      <c r="AS394" s="99"/>
      <c r="AT394" s="99"/>
      <c r="AU394" s="99"/>
      <c r="AV394" s="99"/>
      <c r="AW394" s="99"/>
      <c r="AX394" s="638"/>
    </row>
    <row r="395" spans="1:50" s="246" customFormat="1" ht="23.85" customHeight="1">
      <c r="A395" s="247"/>
      <c r="B395" s="595"/>
      <c r="C395" s="105" t="s">
        <v>8159</v>
      </c>
      <c r="D395" s="105" t="s">
        <v>8162</v>
      </c>
      <c r="E395" s="105" t="s">
        <v>8163</v>
      </c>
      <c r="F395" s="105" t="s">
        <v>8159</v>
      </c>
      <c r="G395" s="105" t="s">
        <v>8159</v>
      </c>
      <c r="H395" s="99"/>
      <c r="I395" s="100">
        <v>56419</v>
      </c>
      <c r="J395" s="100"/>
      <c r="K395" s="100"/>
      <c r="L395" s="105" t="s">
        <v>7776</v>
      </c>
      <c r="M395" s="100">
        <v>68</v>
      </c>
      <c r="N395" s="100">
        <v>105</v>
      </c>
      <c r="O395" s="100">
        <v>7140</v>
      </c>
      <c r="P395" s="100">
        <v>1</v>
      </c>
      <c r="Q395" s="100">
        <v>500</v>
      </c>
      <c r="R395" s="100">
        <v>1200</v>
      </c>
      <c r="S395" s="105" t="s">
        <v>7764</v>
      </c>
      <c r="T395" s="105" t="s">
        <v>7777</v>
      </c>
      <c r="U395" s="105">
        <v>2005</v>
      </c>
      <c r="V395" s="99"/>
      <c r="W395" s="99"/>
      <c r="X395" s="99"/>
      <c r="Y395" s="99"/>
      <c r="Z395" s="99"/>
      <c r="AA395" s="99"/>
      <c r="AB395" s="100"/>
      <c r="AC395" s="99"/>
      <c r="AD395" s="99"/>
      <c r="AE395" s="99"/>
      <c r="AF395" s="99"/>
      <c r="AG395" s="99"/>
      <c r="AH395" s="99"/>
      <c r="AI395" s="99"/>
      <c r="AJ395" s="99"/>
      <c r="AK395" s="99"/>
      <c r="AL395" s="99"/>
      <c r="AM395" s="99"/>
      <c r="AN395" s="99"/>
      <c r="AO395" s="99"/>
      <c r="AP395" s="99"/>
      <c r="AQ395" s="99"/>
      <c r="AR395" s="99"/>
      <c r="AS395" s="99"/>
      <c r="AT395" s="99"/>
      <c r="AU395" s="99"/>
      <c r="AV395" s="99"/>
      <c r="AW395" s="99"/>
      <c r="AX395" s="638"/>
    </row>
    <row r="396" spans="1:50" s="246" customFormat="1" ht="23.85" customHeight="1">
      <c r="A396" s="247"/>
      <c r="B396" s="595"/>
      <c r="C396" s="105" t="s">
        <v>8159</v>
      </c>
      <c r="D396" s="105" t="s">
        <v>8164</v>
      </c>
      <c r="E396" s="105" t="s">
        <v>8165</v>
      </c>
      <c r="F396" s="105" t="s">
        <v>8159</v>
      </c>
      <c r="G396" s="105" t="s">
        <v>8159</v>
      </c>
      <c r="H396" s="99"/>
      <c r="I396" s="100">
        <v>38875</v>
      </c>
      <c r="J396" s="100"/>
      <c r="K396" s="100"/>
      <c r="L396" s="105" t="s">
        <v>7681</v>
      </c>
      <c r="M396" s="100">
        <v>80</v>
      </c>
      <c r="N396" s="100">
        <v>120</v>
      </c>
      <c r="O396" s="100">
        <v>9600</v>
      </c>
      <c r="P396" s="100">
        <v>1</v>
      </c>
      <c r="Q396" s="100"/>
      <c r="R396" s="100"/>
      <c r="S396" s="105"/>
      <c r="T396" s="105"/>
      <c r="U396" s="105">
        <v>2006</v>
      </c>
      <c r="V396" s="99"/>
      <c r="W396" s="99"/>
      <c r="X396" s="99"/>
      <c r="Y396" s="99"/>
      <c r="Z396" s="99"/>
      <c r="AA396" s="99"/>
      <c r="AB396" s="100"/>
      <c r="AC396" s="99"/>
      <c r="AD396" s="99"/>
      <c r="AE396" s="99"/>
      <c r="AF396" s="99"/>
      <c r="AG396" s="99"/>
      <c r="AH396" s="99"/>
      <c r="AI396" s="99"/>
      <c r="AJ396" s="99"/>
      <c r="AK396" s="99"/>
      <c r="AL396" s="99"/>
      <c r="AM396" s="99"/>
      <c r="AN396" s="99"/>
      <c r="AO396" s="99"/>
      <c r="AP396" s="99"/>
      <c r="AQ396" s="99"/>
      <c r="AR396" s="99"/>
      <c r="AS396" s="99"/>
      <c r="AT396" s="99"/>
      <c r="AU396" s="99"/>
      <c r="AV396" s="99"/>
      <c r="AW396" s="99"/>
      <c r="AX396" s="638"/>
    </row>
    <row r="397" spans="1:50" s="246" customFormat="1" ht="23.85" customHeight="1">
      <c r="A397" s="247"/>
      <c r="B397" s="595"/>
      <c r="C397" s="105" t="s">
        <v>8159</v>
      </c>
      <c r="D397" s="320" t="s">
        <v>8166</v>
      </c>
      <c r="E397" s="320" t="s">
        <v>8167</v>
      </c>
      <c r="F397" s="105" t="s">
        <v>8159</v>
      </c>
      <c r="G397" s="105" t="s">
        <v>8159</v>
      </c>
      <c r="H397" s="177">
        <v>1</v>
      </c>
      <c r="I397" s="319">
        <v>47103</v>
      </c>
      <c r="J397" s="319"/>
      <c r="K397" s="319"/>
      <c r="L397" s="320" t="s">
        <v>7681</v>
      </c>
      <c r="M397" s="319">
        <v>70</v>
      </c>
      <c r="N397" s="319">
        <v>114</v>
      </c>
      <c r="O397" s="319">
        <v>7980</v>
      </c>
      <c r="P397" s="319">
        <v>1</v>
      </c>
      <c r="Q397" s="319">
        <v>500</v>
      </c>
      <c r="R397" s="319">
        <v>1200</v>
      </c>
      <c r="S397" s="320" t="s">
        <v>7764</v>
      </c>
      <c r="T397" s="320" t="s">
        <v>7777</v>
      </c>
      <c r="U397" s="320">
        <v>2003</v>
      </c>
      <c r="V397" s="177">
        <v>460</v>
      </c>
      <c r="W397" s="177"/>
      <c r="X397" s="177"/>
      <c r="Y397" s="177"/>
      <c r="Z397" s="177"/>
      <c r="AA397" s="177"/>
      <c r="AB397" s="319">
        <v>722</v>
      </c>
      <c r="AC397" s="320"/>
      <c r="AD397" s="320"/>
      <c r="AE397" s="177"/>
      <c r="AF397" s="177"/>
      <c r="AG397" s="177"/>
      <c r="AH397" s="177"/>
      <c r="AI397" s="177"/>
      <c r="AJ397" s="177"/>
      <c r="AK397" s="177" t="s">
        <v>7891</v>
      </c>
      <c r="AL397" s="177">
        <v>3</v>
      </c>
      <c r="AM397" s="177">
        <v>2000</v>
      </c>
      <c r="AN397" s="177" t="s">
        <v>8168</v>
      </c>
      <c r="AO397" s="177" t="s">
        <v>8169</v>
      </c>
      <c r="AP397" s="177" t="s">
        <v>8170</v>
      </c>
      <c r="AQ397" s="177">
        <v>1</v>
      </c>
      <c r="AR397" s="177">
        <v>200</v>
      </c>
      <c r="AS397" s="177" t="s">
        <v>7889</v>
      </c>
      <c r="AT397" s="177" t="s">
        <v>8169</v>
      </c>
      <c r="AU397" s="177"/>
      <c r="AV397" s="177"/>
      <c r="AW397" s="177"/>
      <c r="AX397" s="638"/>
    </row>
    <row r="398" spans="1:50" s="246" customFormat="1" ht="23.85" customHeight="1">
      <c r="A398" s="247"/>
      <c r="B398" s="595"/>
      <c r="C398" s="105" t="s">
        <v>8159</v>
      </c>
      <c r="D398" s="320" t="s">
        <v>8171</v>
      </c>
      <c r="E398" s="320" t="s">
        <v>8172</v>
      </c>
      <c r="F398" s="105" t="s">
        <v>8159</v>
      </c>
      <c r="G398" s="105" t="s">
        <v>8159</v>
      </c>
      <c r="H398" s="177">
        <v>1</v>
      </c>
      <c r="I398" s="319">
        <v>19642</v>
      </c>
      <c r="J398" s="319"/>
      <c r="K398" s="319"/>
      <c r="L398" s="320" t="s">
        <v>7681</v>
      </c>
      <c r="M398" s="319">
        <v>68</v>
      </c>
      <c r="N398" s="319">
        <v>105</v>
      </c>
      <c r="O398" s="319">
        <v>7140</v>
      </c>
      <c r="P398" s="319">
        <v>1</v>
      </c>
      <c r="Q398" s="319">
        <v>200</v>
      </c>
      <c r="R398" s="319">
        <v>1000</v>
      </c>
      <c r="S398" s="320" t="s">
        <v>7764</v>
      </c>
      <c r="T398" s="320" t="s">
        <v>8173</v>
      </c>
      <c r="U398" s="320">
        <v>2007</v>
      </c>
      <c r="V398" s="177">
        <v>460</v>
      </c>
      <c r="W398" s="177"/>
      <c r="X398" s="177"/>
      <c r="Y398" s="177"/>
      <c r="Z398" s="177"/>
      <c r="AA398" s="177"/>
      <c r="AB398" s="319">
        <v>1024</v>
      </c>
      <c r="AC398" s="320"/>
      <c r="AD398" s="320"/>
      <c r="AE398" s="177"/>
      <c r="AF398" s="177"/>
      <c r="AG398" s="177"/>
      <c r="AH398" s="177"/>
      <c r="AI398" s="177"/>
      <c r="AJ398" s="177"/>
      <c r="AK398" s="177" t="s">
        <v>7891</v>
      </c>
      <c r="AL398" s="177">
        <v>3</v>
      </c>
      <c r="AM398" s="177">
        <v>2000</v>
      </c>
      <c r="AN398" s="177" t="s">
        <v>8168</v>
      </c>
      <c r="AO398" s="177" t="s">
        <v>8169</v>
      </c>
      <c r="AP398" s="177" t="s">
        <v>8170</v>
      </c>
      <c r="AQ398" s="177">
        <v>1</v>
      </c>
      <c r="AR398" s="177">
        <v>200</v>
      </c>
      <c r="AS398" s="177" t="s">
        <v>7889</v>
      </c>
      <c r="AT398" s="177" t="s">
        <v>8169</v>
      </c>
      <c r="AU398" s="177"/>
      <c r="AV398" s="177"/>
      <c r="AW398" s="177"/>
      <c r="AX398" s="638"/>
    </row>
    <row r="399" spans="1:50" s="246" customFormat="1" ht="23.85" customHeight="1">
      <c r="A399" s="247"/>
      <c r="B399" s="595"/>
      <c r="C399" s="105" t="s">
        <v>8159</v>
      </c>
      <c r="D399" s="320" t="s">
        <v>8174</v>
      </c>
      <c r="E399" s="320" t="s">
        <v>8175</v>
      </c>
      <c r="F399" s="105" t="s">
        <v>8176</v>
      </c>
      <c r="G399" s="105" t="s">
        <v>8176</v>
      </c>
      <c r="H399" s="177">
        <v>1</v>
      </c>
      <c r="I399" s="319">
        <v>101427</v>
      </c>
      <c r="J399" s="319"/>
      <c r="K399" s="319"/>
      <c r="L399" s="320" t="s">
        <v>7662</v>
      </c>
      <c r="M399" s="319">
        <v>68</v>
      </c>
      <c r="N399" s="319">
        <v>105</v>
      </c>
      <c r="O399" s="319">
        <v>7140</v>
      </c>
      <c r="P399" s="319">
        <v>1</v>
      </c>
      <c r="Q399" s="319">
        <v>500</v>
      </c>
      <c r="R399" s="319">
        <v>1200</v>
      </c>
      <c r="S399" s="320" t="s">
        <v>7699</v>
      </c>
      <c r="T399" s="320" t="s">
        <v>8177</v>
      </c>
      <c r="U399" s="320">
        <v>2008</v>
      </c>
      <c r="V399" s="177">
        <v>460</v>
      </c>
      <c r="W399" s="177"/>
      <c r="X399" s="177"/>
      <c r="Y399" s="177"/>
      <c r="Z399" s="177"/>
      <c r="AA399" s="177"/>
      <c r="AB399" s="319">
        <v>2600</v>
      </c>
      <c r="AC399" s="320"/>
      <c r="AD399" s="320"/>
      <c r="AE399" s="177"/>
      <c r="AF399" s="177"/>
      <c r="AG399" s="177"/>
      <c r="AH399" s="177"/>
      <c r="AI399" s="177"/>
      <c r="AJ399" s="177"/>
      <c r="AK399" s="177" t="s">
        <v>8178</v>
      </c>
      <c r="AL399" s="177">
        <v>3</v>
      </c>
      <c r="AM399" s="177">
        <v>2000</v>
      </c>
      <c r="AN399" s="177" t="s">
        <v>8179</v>
      </c>
      <c r="AO399" s="177" t="s">
        <v>7657</v>
      </c>
      <c r="AP399" s="177" t="s">
        <v>7655</v>
      </c>
      <c r="AQ399" s="177">
        <v>1</v>
      </c>
      <c r="AR399" s="177">
        <v>200</v>
      </c>
      <c r="AS399" s="177" t="s">
        <v>7656</v>
      </c>
      <c r="AT399" s="177" t="s">
        <v>7657</v>
      </c>
      <c r="AU399" s="177"/>
      <c r="AV399" s="177"/>
      <c r="AW399" s="177"/>
      <c r="AX399" s="638"/>
    </row>
    <row r="400" spans="1:50" s="246" customFormat="1" ht="23.85" customHeight="1">
      <c r="A400" s="247"/>
      <c r="B400" s="595"/>
      <c r="C400" s="105" t="s">
        <v>8176</v>
      </c>
      <c r="D400" s="320" t="s">
        <v>8180</v>
      </c>
      <c r="E400" s="320" t="s">
        <v>8181</v>
      </c>
      <c r="F400" s="105" t="s">
        <v>8176</v>
      </c>
      <c r="G400" s="105" t="s">
        <v>8176</v>
      </c>
      <c r="H400" s="177"/>
      <c r="I400" s="319">
        <v>59950</v>
      </c>
      <c r="J400" s="319"/>
      <c r="K400" s="319"/>
      <c r="L400" s="320" t="s">
        <v>8046</v>
      </c>
      <c r="M400" s="319">
        <v>68</v>
      </c>
      <c r="N400" s="319">
        <v>105</v>
      </c>
      <c r="O400" s="319">
        <v>7140</v>
      </c>
      <c r="P400" s="319">
        <v>1</v>
      </c>
      <c r="Q400" s="319">
        <v>300</v>
      </c>
      <c r="R400" s="319">
        <v>1200</v>
      </c>
      <c r="S400" s="320" t="s">
        <v>7699</v>
      </c>
      <c r="T400" s="320" t="s">
        <v>8182</v>
      </c>
      <c r="U400" s="320">
        <v>2009</v>
      </c>
      <c r="V400" s="177"/>
      <c r="W400" s="177"/>
      <c r="X400" s="177"/>
      <c r="Y400" s="177"/>
      <c r="Z400" s="177"/>
      <c r="AA400" s="177"/>
      <c r="AB400" s="319">
        <v>3000</v>
      </c>
      <c r="AC400" s="320"/>
      <c r="AD400" s="320"/>
      <c r="AE400" s="177"/>
      <c r="AF400" s="177"/>
      <c r="AG400" s="177"/>
      <c r="AH400" s="177"/>
      <c r="AI400" s="177"/>
      <c r="AJ400" s="177"/>
      <c r="AK400" s="177"/>
      <c r="AL400" s="177"/>
      <c r="AM400" s="177"/>
      <c r="AN400" s="177"/>
      <c r="AO400" s="177"/>
      <c r="AP400" s="177"/>
      <c r="AQ400" s="177"/>
      <c r="AR400" s="177"/>
      <c r="AS400" s="177"/>
      <c r="AT400" s="177"/>
      <c r="AU400" s="177"/>
      <c r="AV400" s="177"/>
      <c r="AW400" s="177"/>
      <c r="AX400" s="638"/>
    </row>
    <row r="401" spans="1:50" s="246" customFormat="1" ht="23.85" customHeight="1">
      <c r="A401" s="247"/>
      <c r="B401" s="595"/>
      <c r="C401" s="105" t="s">
        <v>8176</v>
      </c>
      <c r="D401" s="320" t="s">
        <v>8183</v>
      </c>
      <c r="E401" s="320" t="s">
        <v>8184</v>
      </c>
      <c r="F401" s="105" t="s">
        <v>8176</v>
      </c>
      <c r="G401" s="105" t="s">
        <v>8176</v>
      </c>
      <c r="H401" s="177"/>
      <c r="I401" s="319">
        <v>72628</v>
      </c>
      <c r="J401" s="319"/>
      <c r="K401" s="319"/>
      <c r="L401" s="320" t="s">
        <v>7662</v>
      </c>
      <c r="M401" s="319">
        <v>72</v>
      </c>
      <c r="N401" s="319">
        <v>110</v>
      </c>
      <c r="O401" s="319">
        <v>7920</v>
      </c>
      <c r="P401" s="319">
        <v>1</v>
      </c>
      <c r="Q401" s="319">
        <v>500</v>
      </c>
      <c r="R401" s="319">
        <v>1200</v>
      </c>
      <c r="S401" s="320" t="s">
        <v>7699</v>
      </c>
      <c r="T401" s="320" t="s">
        <v>8182</v>
      </c>
      <c r="U401" s="320">
        <v>2010</v>
      </c>
      <c r="V401" s="177"/>
      <c r="W401" s="177"/>
      <c r="X401" s="177"/>
      <c r="Y401" s="177"/>
      <c r="Z401" s="177"/>
      <c r="AA401" s="177"/>
      <c r="AB401" s="319">
        <v>6756</v>
      </c>
      <c r="AC401" s="320"/>
      <c r="AD401" s="320"/>
      <c r="AE401" s="177"/>
      <c r="AF401" s="177"/>
      <c r="AG401" s="177"/>
      <c r="AH401" s="177"/>
      <c r="AI401" s="177"/>
      <c r="AJ401" s="177"/>
      <c r="AK401" s="177"/>
      <c r="AL401" s="177"/>
      <c r="AM401" s="177"/>
      <c r="AN401" s="177"/>
      <c r="AO401" s="177"/>
      <c r="AP401" s="177"/>
      <c r="AQ401" s="177"/>
      <c r="AR401" s="177"/>
      <c r="AS401" s="177"/>
      <c r="AT401" s="177"/>
      <c r="AU401" s="177"/>
      <c r="AV401" s="177"/>
      <c r="AW401" s="177"/>
      <c r="AX401" s="638"/>
    </row>
    <row r="402" spans="1:50" s="246" customFormat="1" ht="23.85" customHeight="1">
      <c r="A402" s="248"/>
      <c r="B402" s="595"/>
      <c r="C402" s="105" t="s">
        <v>8176</v>
      </c>
      <c r="D402" s="320" t="s">
        <v>8185</v>
      </c>
      <c r="E402" s="320" t="s">
        <v>8186</v>
      </c>
      <c r="F402" s="105" t="s">
        <v>8176</v>
      </c>
      <c r="G402" s="105" t="s">
        <v>8176</v>
      </c>
      <c r="H402" s="319">
        <v>52550</v>
      </c>
      <c r="I402" s="319">
        <v>52550</v>
      </c>
      <c r="J402" s="319"/>
      <c r="K402" s="319"/>
      <c r="L402" s="320" t="s">
        <v>7662</v>
      </c>
      <c r="M402" s="319">
        <v>72</v>
      </c>
      <c r="N402" s="319">
        <v>110</v>
      </c>
      <c r="O402" s="319">
        <v>7920</v>
      </c>
      <c r="P402" s="319">
        <v>1</v>
      </c>
      <c r="Q402" s="319">
        <v>200</v>
      </c>
      <c r="R402" s="319">
        <v>1000</v>
      </c>
      <c r="S402" s="320" t="s">
        <v>7699</v>
      </c>
      <c r="T402" s="320" t="s">
        <v>8182</v>
      </c>
      <c r="U402" s="320">
        <v>2011</v>
      </c>
      <c r="V402" s="319">
        <v>4800</v>
      </c>
      <c r="W402" s="320" t="s">
        <v>8187</v>
      </c>
      <c r="X402" s="177"/>
      <c r="Y402" s="177"/>
      <c r="Z402" s="177"/>
      <c r="AA402" s="177"/>
      <c r="AB402" s="319"/>
      <c r="AC402" s="320"/>
      <c r="AD402" s="320"/>
      <c r="AE402" s="177"/>
      <c r="AF402" s="177"/>
      <c r="AG402" s="177"/>
      <c r="AH402" s="177"/>
      <c r="AI402" s="177"/>
      <c r="AJ402" s="177"/>
      <c r="AK402" s="177"/>
      <c r="AL402" s="177"/>
      <c r="AM402" s="177"/>
      <c r="AN402" s="177"/>
      <c r="AO402" s="177"/>
      <c r="AP402" s="177"/>
      <c r="AQ402" s="177"/>
      <c r="AR402" s="177"/>
      <c r="AS402" s="177"/>
      <c r="AT402" s="177"/>
      <c r="AU402" s="177"/>
      <c r="AV402" s="177"/>
      <c r="AW402" s="177"/>
      <c r="AX402" s="638"/>
    </row>
    <row r="403" spans="1:50" s="246" customFormat="1" ht="23.85" customHeight="1">
      <c r="A403" s="249" t="s">
        <v>8188</v>
      </c>
      <c r="B403" s="595"/>
      <c r="C403" s="105" t="s">
        <v>8176</v>
      </c>
      <c r="D403" s="320" t="s">
        <v>8189</v>
      </c>
      <c r="E403" s="320" t="s">
        <v>8190</v>
      </c>
      <c r="F403" s="105" t="s">
        <v>8176</v>
      </c>
      <c r="G403" s="105" t="s">
        <v>8176</v>
      </c>
      <c r="H403" s="319">
        <v>28072</v>
      </c>
      <c r="I403" s="319">
        <v>28072</v>
      </c>
      <c r="J403" s="319"/>
      <c r="K403" s="319"/>
      <c r="L403" s="320" t="s">
        <v>8046</v>
      </c>
      <c r="M403" s="319">
        <v>72</v>
      </c>
      <c r="N403" s="319">
        <v>111</v>
      </c>
      <c r="O403" s="319">
        <v>7992</v>
      </c>
      <c r="P403" s="319">
        <v>1</v>
      </c>
      <c r="Q403" s="319">
        <v>200</v>
      </c>
      <c r="R403" s="319">
        <v>1000</v>
      </c>
      <c r="S403" s="320" t="s">
        <v>7699</v>
      </c>
      <c r="T403" s="320" t="s">
        <v>8191</v>
      </c>
      <c r="U403" s="320">
        <v>2011</v>
      </c>
      <c r="V403" s="319">
        <v>5400</v>
      </c>
      <c r="W403" s="320" t="s">
        <v>8187</v>
      </c>
      <c r="X403" s="177"/>
      <c r="Y403" s="177"/>
      <c r="Z403" s="177"/>
      <c r="AA403" s="177"/>
      <c r="AB403" s="319"/>
      <c r="AC403" s="320"/>
      <c r="AD403" s="320"/>
      <c r="AE403" s="177"/>
      <c r="AF403" s="177"/>
      <c r="AG403" s="177"/>
      <c r="AH403" s="177"/>
      <c r="AI403" s="177"/>
      <c r="AJ403" s="177"/>
      <c r="AK403" s="177"/>
      <c r="AL403" s="177"/>
      <c r="AM403" s="177"/>
      <c r="AN403" s="177"/>
      <c r="AO403" s="177"/>
      <c r="AP403" s="177"/>
      <c r="AQ403" s="177"/>
      <c r="AR403" s="177"/>
      <c r="AS403" s="177"/>
      <c r="AT403" s="177"/>
      <c r="AU403" s="177"/>
      <c r="AV403" s="177"/>
      <c r="AW403" s="177"/>
      <c r="AX403" s="638"/>
    </row>
    <row r="404" spans="1:50" s="246" customFormat="1" ht="23.85" customHeight="1">
      <c r="A404" s="249" t="s">
        <v>8192</v>
      </c>
      <c r="B404" s="595"/>
      <c r="C404" s="105" t="s">
        <v>8176</v>
      </c>
      <c r="D404" s="320" t="s">
        <v>8193</v>
      </c>
      <c r="E404" s="320" t="s">
        <v>8194</v>
      </c>
      <c r="F404" s="105" t="s">
        <v>8195</v>
      </c>
      <c r="G404" s="105" t="s">
        <v>8082</v>
      </c>
      <c r="H404" s="319">
        <v>28072</v>
      </c>
      <c r="I404" s="319">
        <v>84397</v>
      </c>
      <c r="J404" s="319"/>
      <c r="K404" s="319"/>
      <c r="L404" s="320" t="s">
        <v>8077</v>
      </c>
      <c r="M404" s="319">
        <v>72</v>
      </c>
      <c r="N404" s="319">
        <v>109</v>
      </c>
      <c r="O404" s="319">
        <v>7835</v>
      </c>
      <c r="P404" s="319">
        <v>1</v>
      </c>
      <c r="Q404" s="319">
        <v>10180</v>
      </c>
      <c r="R404" s="319">
        <v>21600</v>
      </c>
      <c r="S404" s="320" t="s">
        <v>8078</v>
      </c>
      <c r="T404" s="320" t="s">
        <v>8079</v>
      </c>
      <c r="U404" s="320">
        <v>1990</v>
      </c>
      <c r="V404" s="320">
        <v>1602</v>
      </c>
      <c r="W404" s="320"/>
      <c r="X404" s="320">
        <v>400</v>
      </c>
      <c r="Y404" s="320"/>
      <c r="Z404" s="320"/>
      <c r="AA404" s="320"/>
      <c r="AB404" s="319">
        <v>4890</v>
      </c>
      <c r="AC404" s="320"/>
      <c r="AD404" s="320"/>
      <c r="AE404" s="177"/>
      <c r="AF404" s="177"/>
      <c r="AG404" s="177"/>
      <c r="AH404" s="177"/>
      <c r="AI404" s="177"/>
      <c r="AJ404" s="177"/>
      <c r="AK404" s="177"/>
      <c r="AL404" s="177"/>
      <c r="AM404" s="177"/>
      <c r="AN404" s="177"/>
      <c r="AO404" s="177"/>
      <c r="AP404" s="177"/>
      <c r="AQ404" s="177"/>
      <c r="AR404" s="177"/>
      <c r="AS404" s="177"/>
      <c r="AT404" s="177"/>
      <c r="AU404" s="177"/>
      <c r="AV404" s="177"/>
      <c r="AW404" s="177"/>
      <c r="AX404" s="641"/>
    </row>
    <row r="405" spans="1:50" s="246" customFormat="1" ht="23.85" customHeight="1">
      <c r="A405" s="249" t="s">
        <v>8196</v>
      </c>
      <c r="B405" s="595"/>
      <c r="C405" s="320" t="s">
        <v>8197</v>
      </c>
      <c r="D405" s="320" t="s">
        <v>8198</v>
      </c>
      <c r="E405" s="320" t="s">
        <v>8199</v>
      </c>
      <c r="F405" s="320" t="s">
        <v>8197</v>
      </c>
      <c r="G405" s="320" t="s">
        <v>8197</v>
      </c>
      <c r="H405" s="177"/>
      <c r="I405" s="319"/>
      <c r="J405" s="319"/>
      <c r="K405" s="319"/>
      <c r="L405" s="320" t="s">
        <v>8200</v>
      </c>
      <c r="M405" s="319">
        <v>70</v>
      </c>
      <c r="N405" s="319">
        <v>100</v>
      </c>
      <c r="O405" s="319">
        <v>14000</v>
      </c>
      <c r="P405" s="319">
        <v>2</v>
      </c>
      <c r="Q405" s="319"/>
      <c r="R405" s="319"/>
      <c r="S405" s="320"/>
      <c r="T405" s="320"/>
      <c r="U405" s="320">
        <v>2001</v>
      </c>
      <c r="V405" s="177">
        <v>649</v>
      </c>
      <c r="W405" s="177"/>
      <c r="X405" s="177"/>
      <c r="Y405" s="177"/>
      <c r="Z405" s="177"/>
      <c r="AA405" s="177"/>
      <c r="AB405" s="319"/>
      <c r="AC405" s="320"/>
      <c r="AD405" s="320"/>
      <c r="AE405" s="177"/>
      <c r="AF405" s="177"/>
      <c r="AG405" s="177"/>
      <c r="AH405" s="177"/>
      <c r="AI405" s="177"/>
      <c r="AJ405" s="177"/>
      <c r="AK405" s="177"/>
      <c r="AL405" s="177"/>
      <c r="AM405" s="177"/>
      <c r="AN405" s="177"/>
      <c r="AO405" s="177"/>
      <c r="AP405" s="177"/>
      <c r="AQ405" s="177"/>
      <c r="AR405" s="177"/>
      <c r="AS405" s="177"/>
      <c r="AT405" s="177"/>
      <c r="AU405" s="177"/>
      <c r="AV405" s="177"/>
      <c r="AW405" s="177"/>
      <c r="AX405" s="641" t="s">
        <v>8201</v>
      </c>
    </row>
    <row r="406" spans="1:50" s="246" customFormat="1" ht="23.85" customHeight="1">
      <c r="A406" s="249"/>
      <c r="B406" s="595"/>
      <c r="C406" s="320" t="s">
        <v>8197</v>
      </c>
      <c r="D406" s="320" t="s">
        <v>242</v>
      </c>
      <c r="E406" s="320" t="s">
        <v>8202</v>
      </c>
      <c r="F406" s="320" t="s">
        <v>8197</v>
      </c>
      <c r="G406" s="320" t="s">
        <v>8197</v>
      </c>
      <c r="H406" s="177"/>
      <c r="I406" s="319">
        <v>6800</v>
      </c>
      <c r="J406" s="319">
        <v>100</v>
      </c>
      <c r="K406" s="319">
        <v>97</v>
      </c>
      <c r="L406" s="320" t="s">
        <v>8077</v>
      </c>
      <c r="M406" s="319">
        <v>58</v>
      </c>
      <c r="N406" s="319">
        <v>92</v>
      </c>
      <c r="O406" s="319">
        <v>5336</v>
      </c>
      <c r="P406" s="319">
        <v>1</v>
      </c>
      <c r="Q406" s="319">
        <v>200</v>
      </c>
      <c r="R406" s="319">
        <v>200</v>
      </c>
      <c r="S406" s="320" t="s">
        <v>8078</v>
      </c>
      <c r="T406" s="320" t="s">
        <v>8203</v>
      </c>
      <c r="U406" s="320">
        <v>2008</v>
      </c>
      <c r="V406" s="177">
        <v>650</v>
      </c>
      <c r="W406" s="177"/>
      <c r="X406" s="177"/>
      <c r="Y406" s="177"/>
      <c r="Z406" s="177"/>
      <c r="AA406" s="177"/>
      <c r="AB406" s="319">
        <v>1100</v>
      </c>
      <c r="AC406" s="320"/>
      <c r="AD406" s="320"/>
      <c r="AE406" s="177"/>
      <c r="AF406" s="177"/>
      <c r="AG406" s="177"/>
      <c r="AH406" s="177"/>
      <c r="AI406" s="177"/>
      <c r="AJ406" s="177"/>
      <c r="AK406" s="177"/>
      <c r="AL406" s="177"/>
      <c r="AM406" s="177"/>
      <c r="AN406" s="177"/>
      <c r="AO406" s="177"/>
      <c r="AP406" s="177"/>
      <c r="AQ406" s="177"/>
      <c r="AR406" s="177"/>
      <c r="AS406" s="177"/>
      <c r="AT406" s="177"/>
      <c r="AU406" s="177"/>
      <c r="AV406" s="177"/>
      <c r="AW406" s="177"/>
      <c r="AX406" s="641" t="s">
        <v>8204</v>
      </c>
    </row>
    <row r="407" spans="1:50" s="246" customFormat="1" ht="31.5">
      <c r="A407" s="249"/>
      <c r="B407" s="595"/>
      <c r="C407" s="320" t="s">
        <v>8205</v>
      </c>
      <c r="D407" s="320" t="s">
        <v>8206</v>
      </c>
      <c r="E407" s="320" t="s">
        <v>8207</v>
      </c>
      <c r="F407" s="320" t="s">
        <v>8208</v>
      </c>
      <c r="G407" s="320" t="s">
        <v>8208</v>
      </c>
      <c r="H407" s="177">
        <v>1</v>
      </c>
      <c r="I407" s="319">
        <v>118322</v>
      </c>
      <c r="J407" s="319"/>
      <c r="K407" s="319"/>
      <c r="L407" s="320" t="s">
        <v>8209</v>
      </c>
      <c r="M407" s="319">
        <v>136</v>
      </c>
      <c r="N407" s="319">
        <v>210</v>
      </c>
      <c r="O407" s="319">
        <v>28560</v>
      </c>
      <c r="P407" s="319">
        <v>4</v>
      </c>
      <c r="Q407" s="319" t="s">
        <v>7682</v>
      </c>
      <c r="R407" s="319" t="s">
        <v>7682</v>
      </c>
      <c r="S407" s="320" t="s">
        <v>7682</v>
      </c>
      <c r="T407" s="320" t="s">
        <v>7682</v>
      </c>
      <c r="U407" s="320">
        <v>2009</v>
      </c>
      <c r="V407" s="177">
        <v>460</v>
      </c>
      <c r="W407" s="177"/>
      <c r="X407" s="177"/>
      <c r="Y407" s="177"/>
      <c r="Z407" s="177"/>
      <c r="AA407" s="177"/>
      <c r="AB407" s="319">
        <v>3201</v>
      </c>
      <c r="AC407" s="320"/>
      <c r="AD407" s="320"/>
      <c r="AE407" s="177"/>
      <c r="AF407" s="177"/>
      <c r="AG407" s="177"/>
      <c r="AH407" s="177"/>
      <c r="AI407" s="177"/>
      <c r="AJ407" s="177"/>
      <c r="AK407" s="177" t="s">
        <v>7891</v>
      </c>
      <c r="AL407" s="177">
        <v>3</v>
      </c>
      <c r="AM407" s="177">
        <v>2000</v>
      </c>
      <c r="AN407" s="177" t="s">
        <v>8168</v>
      </c>
      <c r="AO407" s="177" t="s">
        <v>8169</v>
      </c>
      <c r="AP407" s="177" t="s">
        <v>8170</v>
      </c>
      <c r="AQ407" s="177">
        <v>1</v>
      </c>
      <c r="AR407" s="177">
        <v>200</v>
      </c>
      <c r="AS407" s="177" t="s">
        <v>7889</v>
      </c>
      <c r="AT407" s="177" t="s">
        <v>8169</v>
      </c>
      <c r="AU407" s="177"/>
      <c r="AV407" s="177"/>
      <c r="AW407" s="177"/>
      <c r="AX407" s="641"/>
    </row>
    <row r="408" spans="1:50" s="246" customFormat="1" ht="23.85" customHeight="1">
      <c r="A408" s="249"/>
      <c r="B408" s="595"/>
      <c r="C408" s="320" t="s">
        <v>8208</v>
      </c>
      <c r="D408" s="320"/>
      <c r="E408" s="320" t="s">
        <v>8210</v>
      </c>
      <c r="F408" s="320" t="s">
        <v>8208</v>
      </c>
      <c r="G408" s="320" t="s">
        <v>8208</v>
      </c>
      <c r="H408" s="177"/>
      <c r="I408" s="319">
        <v>9463</v>
      </c>
      <c r="J408" s="319"/>
      <c r="K408" s="319"/>
      <c r="L408" s="320" t="s">
        <v>7889</v>
      </c>
      <c r="M408" s="319">
        <v>45</v>
      </c>
      <c r="N408" s="319">
        <v>90</v>
      </c>
      <c r="O408" s="319">
        <v>4050</v>
      </c>
      <c r="P408" s="319">
        <v>1</v>
      </c>
      <c r="Q408" s="319"/>
      <c r="R408" s="319"/>
      <c r="S408" s="320"/>
      <c r="T408" s="320"/>
      <c r="U408" s="320">
        <v>1998</v>
      </c>
      <c r="V408" s="177"/>
      <c r="W408" s="177"/>
      <c r="X408" s="177"/>
      <c r="Y408" s="177"/>
      <c r="Z408" s="177"/>
      <c r="AA408" s="177"/>
      <c r="AB408" s="319">
        <v>123</v>
      </c>
      <c r="AC408" s="320"/>
      <c r="AD408" s="320"/>
      <c r="AE408" s="177"/>
      <c r="AF408" s="177"/>
      <c r="AG408" s="177"/>
      <c r="AH408" s="177"/>
      <c r="AI408" s="177"/>
      <c r="AJ408" s="177"/>
      <c r="AK408" s="177"/>
      <c r="AL408" s="177"/>
      <c r="AM408" s="177"/>
      <c r="AN408" s="177"/>
      <c r="AO408" s="177"/>
      <c r="AP408" s="177"/>
      <c r="AQ408" s="177"/>
      <c r="AR408" s="177"/>
      <c r="AS408" s="177"/>
      <c r="AT408" s="177"/>
      <c r="AU408" s="177"/>
      <c r="AV408" s="177"/>
      <c r="AW408" s="177"/>
      <c r="AX408" s="641"/>
    </row>
    <row r="409" spans="1:50" s="246" customFormat="1" ht="23.85" customHeight="1">
      <c r="A409" s="249"/>
      <c r="B409" s="595"/>
      <c r="C409" s="320" t="s">
        <v>8208</v>
      </c>
      <c r="D409" s="320" t="s">
        <v>8211</v>
      </c>
      <c r="E409" s="320" t="s">
        <v>8212</v>
      </c>
      <c r="F409" s="320" t="s">
        <v>8213</v>
      </c>
      <c r="G409" s="320" t="s">
        <v>8213</v>
      </c>
      <c r="H409" s="177">
        <v>1</v>
      </c>
      <c r="I409" s="319">
        <v>42878</v>
      </c>
      <c r="J409" s="319"/>
      <c r="K409" s="319"/>
      <c r="L409" s="320" t="s">
        <v>7670</v>
      </c>
      <c r="M409" s="319">
        <v>64</v>
      </c>
      <c r="N409" s="319">
        <v>100</v>
      </c>
      <c r="O409" s="319">
        <v>6400</v>
      </c>
      <c r="P409" s="319">
        <v>1</v>
      </c>
      <c r="Q409" s="319">
        <v>1500</v>
      </c>
      <c r="R409" s="319">
        <v>1500</v>
      </c>
      <c r="S409" s="320" t="s">
        <v>7858</v>
      </c>
      <c r="T409" s="320" t="s">
        <v>8214</v>
      </c>
      <c r="U409" s="320">
        <v>2011</v>
      </c>
      <c r="V409" s="177">
        <v>123</v>
      </c>
      <c r="W409" s="177"/>
      <c r="X409" s="177"/>
      <c r="Y409" s="177"/>
      <c r="Z409" s="177"/>
      <c r="AA409" s="177"/>
      <c r="AB409" s="319">
        <v>5000</v>
      </c>
      <c r="AC409" s="320"/>
      <c r="AD409" s="320"/>
      <c r="AE409" s="177"/>
      <c r="AF409" s="177"/>
      <c r="AG409" s="177">
        <v>4</v>
      </c>
      <c r="AH409" s="177" t="s">
        <v>8215</v>
      </c>
      <c r="AI409" s="177">
        <v>40</v>
      </c>
      <c r="AJ409" s="177"/>
      <c r="AK409" s="177"/>
      <c r="AL409" s="177"/>
      <c r="AM409" s="177"/>
      <c r="AN409" s="177"/>
      <c r="AO409" s="177"/>
      <c r="AP409" s="177"/>
      <c r="AQ409" s="177"/>
      <c r="AR409" s="177"/>
      <c r="AS409" s="177"/>
      <c r="AT409" s="177"/>
      <c r="AU409" s="177"/>
      <c r="AV409" s="177"/>
      <c r="AW409" s="177"/>
      <c r="AX409" s="641"/>
    </row>
    <row r="410" spans="1:50" s="246" customFormat="1" ht="23.85" customHeight="1">
      <c r="A410" s="249"/>
      <c r="B410" s="595"/>
      <c r="C410" s="320" t="s">
        <v>8213</v>
      </c>
      <c r="D410" s="320" t="s">
        <v>8216</v>
      </c>
      <c r="E410" s="320" t="s">
        <v>8217</v>
      </c>
      <c r="F410" s="320" t="s">
        <v>8213</v>
      </c>
      <c r="G410" s="320" t="s">
        <v>8213</v>
      </c>
      <c r="H410" s="177">
        <v>1</v>
      </c>
      <c r="I410" s="319">
        <v>29058</v>
      </c>
      <c r="J410" s="319"/>
      <c r="K410" s="319"/>
      <c r="L410" s="320" t="s">
        <v>8218</v>
      </c>
      <c r="M410" s="319">
        <v>80</v>
      </c>
      <c r="N410" s="319">
        <v>110</v>
      </c>
      <c r="O410" s="319">
        <v>8800</v>
      </c>
      <c r="P410" s="319">
        <v>2</v>
      </c>
      <c r="Q410" s="319" t="s">
        <v>7672</v>
      </c>
      <c r="R410" s="319" t="s">
        <v>7672</v>
      </c>
      <c r="S410" s="320" t="s">
        <v>7672</v>
      </c>
      <c r="T410" s="320" t="s">
        <v>7672</v>
      </c>
      <c r="U410" s="320">
        <v>2001</v>
      </c>
      <c r="V410" s="177">
        <v>435</v>
      </c>
      <c r="W410" s="177">
        <v>400</v>
      </c>
      <c r="X410" s="177"/>
      <c r="Y410" s="177"/>
      <c r="Z410" s="177"/>
      <c r="AA410" s="177"/>
      <c r="AB410" s="319">
        <v>875</v>
      </c>
      <c r="AC410" s="320"/>
      <c r="AD410" s="320"/>
      <c r="AE410" s="177"/>
      <c r="AF410" s="177"/>
      <c r="AG410" s="177"/>
      <c r="AH410" s="177"/>
      <c r="AI410" s="177"/>
      <c r="AJ410" s="177"/>
      <c r="AK410" s="177" t="s">
        <v>8149</v>
      </c>
      <c r="AL410" s="177">
        <v>1</v>
      </c>
      <c r="AM410" s="177">
        <v>300</v>
      </c>
      <c r="AN410" s="177" t="s">
        <v>8152</v>
      </c>
      <c r="AO410" s="177" t="s">
        <v>8219</v>
      </c>
      <c r="AP410" s="177" t="s">
        <v>8220</v>
      </c>
      <c r="AQ410" s="177">
        <v>2</v>
      </c>
      <c r="AR410" s="177">
        <v>500</v>
      </c>
      <c r="AS410" s="177" t="s">
        <v>8152</v>
      </c>
      <c r="AT410" s="177" t="s">
        <v>8219</v>
      </c>
      <c r="AU410" s="177"/>
      <c r="AV410" s="177"/>
      <c r="AW410" s="177"/>
      <c r="AX410" s="641"/>
    </row>
    <row r="411" spans="1:50" s="246" customFormat="1" ht="23.85" customHeight="1">
      <c r="A411" s="249"/>
      <c r="B411" s="595"/>
      <c r="C411" s="320" t="s">
        <v>8213</v>
      </c>
      <c r="D411" s="320" t="s">
        <v>8221</v>
      </c>
      <c r="E411" s="320" t="s">
        <v>8222</v>
      </c>
      <c r="F411" s="320" t="s">
        <v>8213</v>
      </c>
      <c r="G411" s="320" t="s">
        <v>8213</v>
      </c>
      <c r="H411" s="177">
        <v>1</v>
      </c>
      <c r="I411" s="319">
        <v>31974</v>
      </c>
      <c r="J411" s="319"/>
      <c r="K411" s="319"/>
      <c r="L411" s="320" t="s">
        <v>7670</v>
      </c>
      <c r="M411" s="319">
        <v>64</v>
      </c>
      <c r="N411" s="319">
        <v>102</v>
      </c>
      <c r="O411" s="319">
        <v>6528</v>
      </c>
      <c r="P411" s="319">
        <v>1</v>
      </c>
      <c r="Q411" s="319" t="s">
        <v>7672</v>
      </c>
      <c r="R411" s="319" t="s">
        <v>7672</v>
      </c>
      <c r="S411" s="320" t="s">
        <v>7672</v>
      </c>
      <c r="T411" s="320" t="s">
        <v>7672</v>
      </c>
      <c r="U411" s="320">
        <v>1999</v>
      </c>
      <c r="V411" s="177">
        <v>773</v>
      </c>
      <c r="W411" s="177">
        <v>500</v>
      </c>
      <c r="X411" s="177"/>
      <c r="Y411" s="177"/>
      <c r="Z411" s="177"/>
      <c r="AA411" s="177"/>
      <c r="AB411" s="319">
        <v>1973</v>
      </c>
      <c r="AC411" s="320"/>
      <c r="AD411" s="320"/>
      <c r="AE411" s="177"/>
      <c r="AF411" s="177"/>
      <c r="AG411" s="177">
        <v>6</v>
      </c>
      <c r="AH411" s="177" t="s">
        <v>8215</v>
      </c>
      <c r="AI411" s="177">
        <v>150</v>
      </c>
      <c r="AJ411" s="177"/>
      <c r="AK411" s="177" t="s">
        <v>8223</v>
      </c>
      <c r="AL411" s="177">
        <v>2</v>
      </c>
      <c r="AM411" s="177">
        <v>1280</v>
      </c>
      <c r="AN411" s="177" t="s">
        <v>8224</v>
      </c>
      <c r="AO411" s="177" t="s">
        <v>8225</v>
      </c>
      <c r="AP411" s="177" t="s">
        <v>8226</v>
      </c>
      <c r="AQ411" s="177">
        <v>1</v>
      </c>
      <c r="AR411" s="177">
        <v>200</v>
      </c>
      <c r="AS411" s="177" t="s">
        <v>8152</v>
      </c>
      <c r="AT411" s="177" t="s">
        <v>8225</v>
      </c>
      <c r="AU411" s="177"/>
      <c r="AV411" s="177"/>
      <c r="AW411" s="177"/>
      <c r="AX411" s="641"/>
    </row>
    <row r="412" spans="1:50" s="246" customFormat="1" ht="23.85" customHeight="1">
      <c r="A412" s="249"/>
      <c r="B412" s="581"/>
      <c r="C412" s="320" t="s">
        <v>8213</v>
      </c>
      <c r="D412" s="320" t="s">
        <v>8227</v>
      </c>
      <c r="E412" s="320" t="s">
        <v>8228</v>
      </c>
      <c r="F412" s="320" t="s">
        <v>8213</v>
      </c>
      <c r="G412" s="320" t="s">
        <v>8213</v>
      </c>
      <c r="H412" s="177">
        <v>1</v>
      </c>
      <c r="I412" s="319">
        <v>38308</v>
      </c>
      <c r="J412" s="319"/>
      <c r="K412" s="319"/>
      <c r="L412" s="320" t="s">
        <v>8229</v>
      </c>
      <c r="M412" s="319">
        <v>70</v>
      </c>
      <c r="N412" s="319">
        <v>105</v>
      </c>
      <c r="O412" s="319">
        <v>7350</v>
      </c>
      <c r="P412" s="319">
        <v>1</v>
      </c>
      <c r="Q412" s="319" t="s">
        <v>7672</v>
      </c>
      <c r="R412" s="319" t="s">
        <v>7672</v>
      </c>
      <c r="S412" s="320" t="s">
        <v>7672</v>
      </c>
      <c r="T412" s="320" t="s">
        <v>7672</v>
      </c>
      <c r="U412" s="320">
        <v>2001</v>
      </c>
      <c r="V412" s="177">
        <v>500</v>
      </c>
      <c r="W412" s="177"/>
      <c r="X412" s="177"/>
      <c r="Y412" s="177"/>
      <c r="Z412" s="177"/>
      <c r="AA412" s="177"/>
      <c r="AB412" s="319">
        <v>500</v>
      </c>
      <c r="AC412" s="320"/>
      <c r="AD412" s="320"/>
      <c r="AE412" s="177"/>
      <c r="AF412" s="177"/>
      <c r="AG412" s="177"/>
      <c r="AH412" s="177"/>
      <c r="AI412" s="177"/>
      <c r="AJ412" s="177"/>
      <c r="AK412" s="177" t="s">
        <v>8223</v>
      </c>
      <c r="AL412" s="177">
        <v>2</v>
      </c>
      <c r="AM412" s="177">
        <v>1300</v>
      </c>
      <c r="AN412" s="177" t="s">
        <v>8224</v>
      </c>
      <c r="AO412" s="177" t="s">
        <v>8230</v>
      </c>
      <c r="AP412" s="177" t="s">
        <v>8147</v>
      </c>
      <c r="AQ412" s="177">
        <v>1</v>
      </c>
      <c r="AR412" s="177">
        <v>200</v>
      </c>
      <c r="AS412" s="177" t="s">
        <v>8152</v>
      </c>
      <c r="AT412" s="177" t="s">
        <v>8230</v>
      </c>
      <c r="AU412" s="177" t="s">
        <v>8220</v>
      </c>
      <c r="AV412" s="177">
        <v>2</v>
      </c>
      <c r="AW412" s="177">
        <v>500</v>
      </c>
      <c r="AX412" s="641"/>
    </row>
    <row r="413" spans="1:50" s="246" customFormat="1" ht="23.85" customHeight="1">
      <c r="A413" s="249"/>
      <c r="B413" s="595"/>
      <c r="C413" s="320" t="s">
        <v>8213</v>
      </c>
      <c r="D413" s="320"/>
      <c r="E413" s="320" t="s">
        <v>8231</v>
      </c>
      <c r="F413" s="320" t="s">
        <v>8213</v>
      </c>
      <c r="G413" s="320" t="s">
        <v>8213</v>
      </c>
      <c r="H413" s="177"/>
      <c r="I413" s="319">
        <v>16650</v>
      </c>
      <c r="J413" s="319"/>
      <c r="K413" s="319"/>
      <c r="L413" s="320" t="s">
        <v>7670</v>
      </c>
      <c r="M413" s="319">
        <v>68</v>
      </c>
      <c r="N413" s="319">
        <v>105</v>
      </c>
      <c r="O413" s="319">
        <v>7140</v>
      </c>
      <c r="P413" s="319">
        <v>1</v>
      </c>
      <c r="Q413" s="319"/>
      <c r="R413" s="319">
        <v>200</v>
      </c>
      <c r="S413" s="320" t="s">
        <v>7858</v>
      </c>
      <c r="T413" s="320" t="s">
        <v>8232</v>
      </c>
      <c r="U413" s="320">
        <v>2004</v>
      </c>
      <c r="V413" s="177"/>
      <c r="W413" s="177"/>
      <c r="X413" s="177"/>
      <c r="Y413" s="177"/>
      <c r="Z413" s="177"/>
      <c r="AA413" s="177"/>
      <c r="AB413" s="319">
        <v>2638</v>
      </c>
      <c r="AC413" s="320"/>
      <c r="AD413" s="320"/>
      <c r="AE413" s="177"/>
      <c r="AF413" s="177"/>
      <c r="AG413" s="177"/>
      <c r="AH413" s="177"/>
      <c r="AI413" s="177"/>
      <c r="AJ413" s="177"/>
      <c r="AK413" s="177"/>
      <c r="AL413" s="177"/>
      <c r="AM413" s="177"/>
      <c r="AN413" s="177"/>
      <c r="AO413" s="177"/>
      <c r="AP413" s="177"/>
      <c r="AQ413" s="177"/>
      <c r="AR413" s="177"/>
      <c r="AS413" s="177"/>
      <c r="AT413" s="177"/>
      <c r="AU413" s="177"/>
      <c r="AV413" s="177"/>
      <c r="AW413" s="177"/>
      <c r="AX413" s="641"/>
    </row>
    <row r="414" spans="1:50" s="246" customFormat="1" ht="23.85" customHeight="1">
      <c r="A414" s="249"/>
      <c r="B414" s="595"/>
      <c r="C414" s="320" t="s">
        <v>8213</v>
      </c>
      <c r="D414" s="320" t="s">
        <v>8233</v>
      </c>
      <c r="E414" s="320" t="s">
        <v>8234</v>
      </c>
      <c r="F414" s="320" t="s">
        <v>8213</v>
      </c>
      <c r="G414" s="320" t="s">
        <v>8213</v>
      </c>
      <c r="H414" s="177">
        <v>1</v>
      </c>
      <c r="I414" s="319">
        <v>27143</v>
      </c>
      <c r="J414" s="319"/>
      <c r="K414" s="319"/>
      <c r="L414" s="320" t="s">
        <v>7670</v>
      </c>
      <c r="M414" s="319">
        <v>64</v>
      </c>
      <c r="N414" s="319">
        <v>100</v>
      </c>
      <c r="O414" s="319">
        <v>6400</v>
      </c>
      <c r="P414" s="319">
        <v>1</v>
      </c>
      <c r="Q414" s="319" t="s">
        <v>7672</v>
      </c>
      <c r="R414" s="319" t="s">
        <v>7672</v>
      </c>
      <c r="S414" s="320" t="s">
        <v>7672</v>
      </c>
      <c r="T414" s="320" t="s">
        <v>7672</v>
      </c>
      <c r="U414" s="320">
        <v>1998</v>
      </c>
      <c r="V414" s="177">
        <v>110</v>
      </c>
      <c r="W414" s="177">
        <v>100</v>
      </c>
      <c r="X414" s="177"/>
      <c r="Y414" s="177"/>
      <c r="Z414" s="177"/>
      <c r="AA414" s="177"/>
      <c r="AB414" s="319">
        <v>1310</v>
      </c>
      <c r="AC414" s="320"/>
      <c r="AD414" s="320"/>
      <c r="AE414" s="177"/>
      <c r="AF414" s="177"/>
      <c r="AG414" s="177"/>
      <c r="AH414" s="177"/>
      <c r="AI414" s="177"/>
      <c r="AJ414" s="177"/>
      <c r="AK414" s="177" t="s">
        <v>8223</v>
      </c>
      <c r="AL414" s="177">
        <v>1</v>
      </c>
      <c r="AM414" s="177">
        <v>230</v>
      </c>
      <c r="AN414" s="177" t="s">
        <v>8224</v>
      </c>
      <c r="AO414" s="177" t="s">
        <v>8235</v>
      </c>
      <c r="AP414" s="177" t="s">
        <v>8236</v>
      </c>
      <c r="AQ414" s="177">
        <v>1</v>
      </c>
      <c r="AR414" s="177">
        <v>300</v>
      </c>
      <c r="AS414" s="177" t="s">
        <v>8152</v>
      </c>
      <c r="AT414" s="177" t="s">
        <v>8235</v>
      </c>
      <c r="AU414" s="177" t="s">
        <v>8237</v>
      </c>
      <c r="AV414" s="177">
        <v>1</v>
      </c>
      <c r="AW414" s="177">
        <v>50</v>
      </c>
      <c r="AX414" s="645"/>
    </row>
    <row r="415" spans="1:50" s="246" customFormat="1" ht="23.85" customHeight="1">
      <c r="A415" s="249"/>
      <c r="B415" s="595"/>
      <c r="C415" s="320" t="s">
        <v>8213</v>
      </c>
      <c r="D415" s="320" t="s">
        <v>8238</v>
      </c>
      <c r="E415" s="320" t="s">
        <v>8239</v>
      </c>
      <c r="F415" s="320" t="s">
        <v>8213</v>
      </c>
      <c r="G415" s="320" t="s">
        <v>8213</v>
      </c>
      <c r="H415" s="177">
        <v>1</v>
      </c>
      <c r="I415" s="319">
        <v>17788</v>
      </c>
      <c r="J415" s="319">
        <v>109.08</v>
      </c>
      <c r="K415" s="319">
        <v>109</v>
      </c>
      <c r="L415" s="320" t="s">
        <v>7670</v>
      </c>
      <c r="M415" s="319">
        <v>64</v>
      </c>
      <c r="N415" s="319">
        <v>100</v>
      </c>
      <c r="O415" s="319">
        <v>6400</v>
      </c>
      <c r="P415" s="319">
        <v>1</v>
      </c>
      <c r="Q415" s="319" t="s">
        <v>7672</v>
      </c>
      <c r="R415" s="319" t="s">
        <v>7672</v>
      </c>
      <c r="S415" s="320" t="s">
        <v>7672</v>
      </c>
      <c r="T415" s="320" t="s">
        <v>7672</v>
      </c>
      <c r="U415" s="320">
        <v>1996</v>
      </c>
      <c r="V415" s="177">
        <v>330</v>
      </c>
      <c r="W415" s="177">
        <v>232</v>
      </c>
      <c r="X415" s="177"/>
      <c r="Y415" s="177"/>
      <c r="Z415" s="177"/>
      <c r="AA415" s="177"/>
      <c r="AB415" s="319">
        <v>1132</v>
      </c>
      <c r="AC415" s="320"/>
      <c r="AD415" s="320"/>
      <c r="AE415" s="177"/>
      <c r="AF415" s="177"/>
      <c r="AG415" s="177"/>
      <c r="AH415" s="177"/>
      <c r="AI415" s="177"/>
      <c r="AJ415" s="177"/>
      <c r="AK415" s="177" t="s">
        <v>8223</v>
      </c>
      <c r="AL415" s="177">
        <v>2</v>
      </c>
      <c r="AM415" s="177">
        <v>1278</v>
      </c>
      <c r="AN415" s="177" t="s">
        <v>8224</v>
      </c>
      <c r="AO415" s="177" t="s">
        <v>8240</v>
      </c>
      <c r="AP415" s="177" t="s">
        <v>8237</v>
      </c>
      <c r="AQ415" s="177">
        <v>1</v>
      </c>
      <c r="AR415" s="177">
        <v>300</v>
      </c>
      <c r="AS415" s="177" t="s">
        <v>8152</v>
      </c>
      <c r="AT415" s="177" t="s">
        <v>8240</v>
      </c>
      <c r="AU415" s="177" t="s">
        <v>8149</v>
      </c>
      <c r="AV415" s="177">
        <v>1</v>
      </c>
      <c r="AW415" s="177">
        <v>200</v>
      </c>
      <c r="AX415" s="641"/>
    </row>
    <row r="416" spans="1:50" s="246" customFormat="1" ht="23.85" customHeight="1">
      <c r="A416" s="249"/>
      <c r="B416" s="595"/>
      <c r="C416" s="320" t="s">
        <v>8213</v>
      </c>
      <c r="D416" s="320" t="s">
        <v>8241</v>
      </c>
      <c r="E416" s="320" t="s">
        <v>8242</v>
      </c>
      <c r="F416" s="320" t="s">
        <v>8213</v>
      </c>
      <c r="G416" s="320" t="s">
        <v>8213</v>
      </c>
      <c r="H416" s="177">
        <v>1</v>
      </c>
      <c r="I416" s="319">
        <v>32764</v>
      </c>
      <c r="J416" s="319"/>
      <c r="K416" s="319"/>
      <c r="L416" s="320" t="s">
        <v>7670</v>
      </c>
      <c r="M416" s="319">
        <v>70</v>
      </c>
      <c r="N416" s="319">
        <v>109</v>
      </c>
      <c r="O416" s="319">
        <v>7630</v>
      </c>
      <c r="P416" s="319">
        <v>1</v>
      </c>
      <c r="Q416" s="319" t="s">
        <v>7672</v>
      </c>
      <c r="R416" s="319" t="s">
        <v>7672</v>
      </c>
      <c r="S416" s="320" t="s">
        <v>7672</v>
      </c>
      <c r="T416" s="320" t="s">
        <v>7672</v>
      </c>
      <c r="U416" s="320">
        <v>2013</v>
      </c>
      <c r="V416" s="177">
        <v>550</v>
      </c>
      <c r="W416" s="177">
        <v>500</v>
      </c>
      <c r="X416" s="177"/>
      <c r="Y416" s="177"/>
      <c r="Z416" s="177"/>
      <c r="AA416" s="177"/>
      <c r="AB416" s="319">
        <v>1500</v>
      </c>
      <c r="AC416" s="320"/>
      <c r="AD416" s="320"/>
      <c r="AE416" s="177"/>
      <c r="AF416" s="177"/>
      <c r="AG416" s="177"/>
      <c r="AH416" s="177"/>
      <c r="AI416" s="177"/>
      <c r="AJ416" s="177"/>
      <c r="AK416" s="177" t="s">
        <v>8223</v>
      </c>
      <c r="AL416" s="177">
        <v>2</v>
      </c>
      <c r="AM416" s="177">
        <v>1280</v>
      </c>
      <c r="AN416" s="177" t="s">
        <v>8224</v>
      </c>
      <c r="AO416" s="177" t="s">
        <v>8243</v>
      </c>
      <c r="AP416" s="177" t="s">
        <v>8244</v>
      </c>
      <c r="AQ416" s="177">
        <v>2</v>
      </c>
      <c r="AR416" s="177">
        <v>300</v>
      </c>
      <c r="AS416" s="177" t="s">
        <v>7656</v>
      </c>
      <c r="AT416" s="177" t="s">
        <v>8243</v>
      </c>
      <c r="AU416" s="177"/>
      <c r="AV416" s="177"/>
      <c r="AW416" s="177"/>
      <c r="AX416" s="641"/>
    </row>
    <row r="417" spans="1:50" s="246" customFormat="1" ht="38.25" customHeight="1">
      <c r="A417" s="249"/>
      <c r="B417" s="581"/>
      <c r="C417" s="320" t="s">
        <v>8245</v>
      </c>
      <c r="D417" s="320"/>
      <c r="E417" s="320" t="s">
        <v>8246</v>
      </c>
      <c r="F417" s="320" t="s">
        <v>8245</v>
      </c>
      <c r="G417" s="320" t="s">
        <v>8245</v>
      </c>
      <c r="H417" s="177"/>
      <c r="I417" s="319">
        <v>51520</v>
      </c>
      <c r="J417" s="319">
        <v>74</v>
      </c>
      <c r="K417" s="319">
        <v>74</v>
      </c>
      <c r="L417" s="320" t="s">
        <v>7662</v>
      </c>
      <c r="M417" s="319">
        <v>68</v>
      </c>
      <c r="N417" s="319">
        <v>105</v>
      </c>
      <c r="O417" s="319">
        <v>7140</v>
      </c>
      <c r="P417" s="319">
        <v>1</v>
      </c>
      <c r="Q417" s="319">
        <v>3000</v>
      </c>
      <c r="R417" s="319">
        <v>3000</v>
      </c>
      <c r="S417" s="320" t="s">
        <v>7699</v>
      </c>
      <c r="T417" s="320" t="s">
        <v>8247</v>
      </c>
      <c r="U417" s="320">
        <v>2009</v>
      </c>
      <c r="V417" s="177"/>
      <c r="W417" s="177"/>
      <c r="X417" s="177"/>
      <c r="Y417" s="177"/>
      <c r="Z417" s="177"/>
      <c r="AA417" s="177"/>
      <c r="AB417" s="319">
        <v>9509</v>
      </c>
      <c r="AC417" s="320"/>
      <c r="AD417" s="320"/>
      <c r="AE417" s="177"/>
      <c r="AF417" s="177"/>
      <c r="AG417" s="177"/>
      <c r="AH417" s="177"/>
      <c r="AI417" s="177"/>
      <c r="AJ417" s="177"/>
      <c r="AK417" s="177"/>
      <c r="AL417" s="177"/>
      <c r="AM417" s="177"/>
      <c r="AN417" s="177"/>
      <c r="AO417" s="177"/>
      <c r="AP417" s="177"/>
      <c r="AQ417" s="177"/>
      <c r="AR417" s="177"/>
      <c r="AS417" s="177"/>
      <c r="AT417" s="177"/>
      <c r="AU417" s="177"/>
      <c r="AV417" s="177"/>
      <c r="AW417" s="177"/>
      <c r="AX417" s="641" t="s">
        <v>8248</v>
      </c>
    </row>
    <row r="418" spans="1:50" s="246" customFormat="1" ht="23.85" customHeight="1">
      <c r="A418" s="249"/>
      <c r="B418" s="579"/>
      <c r="C418" s="320" t="s">
        <v>8245</v>
      </c>
      <c r="D418" s="320" t="s">
        <v>8249</v>
      </c>
      <c r="E418" s="320" t="s">
        <v>8250</v>
      </c>
      <c r="F418" s="320" t="s">
        <v>8245</v>
      </c>
      <c r="G418" s="320" t="s">
        <v>8245</v>
      </c>
      <c r="H418" s="177">
        <v>1</v>
      </c>
      <c r="I418" s="319">
        <v>24150</v>
      </c>
      <c r="J418" s="319"/>
      <c r="K418" s="319"/>
      <c r="L418" s="320" t="s">
        <v>7656</v>
      </c>
      <c r="M418" s="319">
        <v>92</v>
      </c>
      <c r="N418" s="319">
        <v>100</v>
      </c>
      <c r="O418" s="319">
        <v>9200</v>
      </c>
      <c r="P418" s="319">
        <v>1</v>
      </c>
      <c r="Q418" s="319" t="s">
        <v>7664</v>
      </c>
      <c r="R418" s="319" t="s">
        <v>7664</v>
      </c>
      <c r="S418" s="320" t="s">
        <v>7664</v>
      </c>
      <c r="T418" s="320" t="s">
        <v>7664</v>
      </c>
      <c r="U418" s="320">
        <v>1998</v>
      </c>
      <c r="V418" s="177">
        <v>743</v>
      </c>
      <c r="W418" s="177">
        <v>500</v>
      </c>
      <c r="X418" s="177"/>
      <c r="Y418" s="177"/>
      <c r="Z418" s="177"/>
      <c r="AA418" s="177"/>
      <c r="AB418" s="319">
        <v>1243</v>
      </c>
      <c r="AC418" s="320"/>
      <c r="AD418" s="320"/>
      <c r="AE418" s="177"/>
      <c r="AF418" s="177"/>
      <c r="AG418" s="177"/>
      <c r="AH418" s="177"/>
      <c r="AI418" s="177"/>
      <c r="AJ418" s="177"/>
      <c r="AK418" s="177" t="s">
        <v>7655</v>
      </c>
      <c r="AL418" s="177">
        <v>1</v>
      </c>
      <c r="AM418" s="177">
        <v>900</v>
      </c>
      <c r="AN418" s="177" t="s">
        <v>7656</v>
      </c>
      <c r="AO418" s="177" t="s">
        <v>8251</v>
      </c>
      <c r="AP418" s="177" t="s">
        <v>8252</v>
      </c>
      <c r="AQ418" s="177">
        <v>1</v>
      </c>
      <c r="AR418" s="177">
        <v>300</v>
      </c>
      <c r="AS418" s="177" t="s">
        <v>7656</v>
      </c>
      <c r="AT418" s="177" t="s">
        <v>8251</v>
      </c>
      <c r="AU418" s="177" t="s">
        <v>8178</v>
      </c>
      <c r="AV418" s="177">
        <v>1</v>
      </c>
      <c r="AW418" s="177">
        <v>625</v>
      </c>
      <c r="AX418" s="641"/>
    </row>
    <row r="419" spans="1:50" s="246" customFormat="1" ht="23.85" customHeight="1">
      <c r="A419" s="249"/>
      <c r="B419" s="579"/>
      <c r="C419" s="320" t="s">
        <v>8245</v>
      </c>
      <c r="D419" s="320"/>
      <c r="E419" s="320" t="s">
        <v>8253</v>
      </c>
      <c r="F419" s="320" t="s">
        <v>8245</v>
      </c>
      <c r="G419" s="320" t="s">
        <v>8245</v>
      </c>
      <c r="H419" s="177"/>
      <c r="I419" s="319">
        <v>13514</v>
      </c>
      <c r="J419" s="319"/>
      <c r="K419" s="690"/>
      <c r="L419" s="320" t="s">
        <v>7662</v>
      </c>
      <c r="M419" s="319">
        <v>68</v>
      </c>
      <c r="N419" s="319">
        <v>100</v>
      </c>
      <c r="O419" s="319">
        <v>6800</v>
      </c>
      <c r="P419" s="319">
        <v>1</v>
      </c>
      <c r="Q419" s="319">
        <v>400</v>
      </c>
      <c r="R419" s="319">
        <v>400</v>
      </c>
      <c r="S419" s="320" t="s">
        <v>7699</v>
      </c>
      <c r="T419" s="320" t="s">
        <v>8182</v>
      </c>
      <c r="U419" s="320">
        <v>2009</v>
      </c>
      <c r="V419" s="177"/>
      <c r="W419" s="177"/>
      <c r="X419" s="177"/>
      <c r="Y419" s="177"/>
      <c r="Z419" s="177"/>
      <c r="AA419" s="177"/>
      <c r="AB419" s="319">
        <v>3561</v>
      </c>
      <c r="AC419" s="320"/>
      <c r="AD419" s="320"/>
      <c r="AE419" s="177"/>
      <c r="AF419" s="177"/>
      <c r="AG419" s="177"/>
      <c r="AH419" s="177"/>
      <c r="AI419" s="177"/>
      <c r="AJ419" s="177"/>
      <c r="AK419" s="177"/>
      <c r="AL419" s="177"/>
      <c r="AM419" s="177"/>
      <c r="AN419" s="177"/>
      <c r="AO419" s="177"/>
      <c r="AP419" s="177"/>
      <c r="AQ419" s="177"/>
      <c r="AR419" s="177"/>
      <c r="AS419" s="177"/>
      <c r="AT419" s="177"/>
      <c r="AU419" s="177"/>
      <c r="AV419" s="177"/>
      <c r="AW419" s="177"/>
      <c r="AX419" s="645"/>
    </row>
    <row r="420" spans="1:50" s="246" customFormat="1" ht="23.85" customHeight="1">
      <c r="A420" s="249"/>
      <c r="B420" s="579"/>
      <c r="C420" s="320" t="s">
        <v>8245</v>
      </c>
      <c r="D420" s="320"/>
      <c r="E420" s="320" t="s">
        <v>8254</v>
      </c>
      <c r="F420" s="320" t="s">
        <v>8245</v>
      </c>
      <c r="G420" s="320" t="s">
        <v>8245</v>
      </c>
      <c r="H420" s="177"/>
      <c r="I420" s="319">
        <v>35000</v>
      </c>
      <c r="J420" s="319"/>
      <c r="K420" s="690"/>
      <c r="L420" s="320" t="s">
        <v>7662</v>
      </c>
      <c r="M420" s="319">
        <v>64</v>
      </c>
      <c r="N420" s="319">
        <v>100</v>
      </c>
      <c r="O420" s="319">
        <v>6400</v>
      </c>
      <c r="P420" s="319">
        <v>1</v>
      </c>
      <c r="Q420" s="319">
        <v>3500</v>
      </c>
      <c r="R420" s="319">
        <v>3500</v>
      </c>
      <c r="S420" s="320" t="s">
        <v>7699</v>
      </c>
      <c r="T420" s="320" t="s">
        <v>8182</v>
      </c>
      <c r="U420" s="320">
        <v>2012</v>
      </c>
      <c r="V420" s="177"/>
      <c r="W420" s="177"/>
      <c r="X420" s="177"/>
      <c r="Y420" s="177"/>
      <c r="Z420" s="177"/>
      <c r="AA420" s="177"/>
      <c r="AB420" s="319">
        <v>1350</v>
      </c>
      <c r="AC420" s="320"/>
      <c r="AD420" s="320"/>
      <c r="AE420" s="177"/>
      <c r="AF420" s="177"/>
      <c r="AG420" s="177"/>
      <c r="AH420" s="177"/>
      <c r="AI420" s="177"/>
      <c r="AJ420" s="177"/>
      <c r="AK420" s="177"/>
      <c r="AL420" s="177"/>
      <c r="AM420" s="177"/>
      <c r="AN420" s="177"/>
      <c r="AO420" s="177"/>
      <c r="AP420" s="177"/>
      <c r="AQ420" s="177"/>
      <c r="AR420" s="177"/>
      <c r="AS420" s="177"/>
      <c r="AT420" s="177"/>
      <c r="AU420" s="177"/>
      <c r="AV420" s="177"/>
      <c r="AW420" s="177"/>
      <c r="AX420" s="645"/>
    </row>
    <row r="421" spans="1:50" s="246" customFormat="1" ht="23.85" customHeight="1">
      <c r="A421" s="249"/>
      <c r="B421" s="579"/>
      <c r="C421" s="320" t="s">
        <v>8255</v>
      </c>
      <c r="D421" s="320"/>
      <c r="E421" s="320" t="s">
        <v>8256</v>
      </c>
      <c r="F421" s="320" t="s">
        <v>8255</v>
      </c>
      <c r="G421" s="320" t="s">
        <v>8257</v>
      </c>
      <c r="H421" s="177"/>
      <c r="I421" s="319">
        <v>36794</v>
      </c>
      <c r="J421" s="319"/>
      <c r="K421" s="319"/>
      <c r="L421" s="320" t="s">
        <v>7662</v>
      </c>
      <c r="M421" s="319">
        <v>50</v>
      </c>
      <c r="N421" s="319">
        <v>90</v>
      </c>
      <c r="O421" s="319">
        <v>4500</v>
      </c>
      <c r="P421" s="319">
        <v>1</v>
      </c>
      <c r="Q421" s="319" t="s">
        <v>7664</v>
      </c>
      <c r="R421" s="319">
        <v>600</v>
      </c>
      <c r="S421" s="320" t="s">
        <v>7664</v>
      </c>
      <c r="T421" s="320" t="s">
        <v>8182</v>
      </c>
      <c r="U421" s="320">
        <v>2005</v>
      </c>
      <c r="V421" s="177"/>
      <c r="W421" s="177"/>
      <c r="X421" s="177"/>
      <c r="Y421" s="177"/>
      <c r="Z421" s="177"/>
      <c r="AA421" s="177"/>
      <c r="AB421" s="319">
        <v>2500</v>
      </c>
      <c r="AC421" s="320"/>
      <c r="AD421" s="320"/>
      <c r="AE421" s="177"/>
      <c r="AF421" s="177"/>
      <c r="AG421" s="177"/>
      <c r="AH421" s="177"/>
      <c r="AI421" s="177"/>
      <c r="AJ421" s="177"/>
      <c r="AK421" s="177"/>
      <c r="AL421" s="177"/>
      <c r="AM421" s="177"/>
      <c r="AN421" s="177"/>
      <c r="AO421" s="177"/>
      <c r="AP421" s="177"/>
      <c r="AQ421" s="177"/>
      <c r="AR421" s="177"/>
      <c r="AS421" s="177"/>
      <c r="AT421" s="177"/>
      <c r="AU421" s="177"/>
      <c r="AV421" s="177"/>
      <c r="AW421" s="177"/>
      <c r="AX421" s="641"/>
    </row>
    <row r="422" spans="1:50" s="246" customFormat="1" ht="23.85" customHeight="1">
      <c r="A422" s="249"/>
      <c r="B422" s="579"/>
      <c r="C422" s="320" t="s">
        <v>8258</v>
      </c>
      <c r="D422" s="320"/>
      <c r="E422" s="320" t="s">
        <v>8259</v>
      </c>
      <c r="F422" s="320" t="s">
        <v>8258</v>
      </c>
      <c r="G422" s="320" t="s">
        <v>8260</v>
      </c>
      <c r="H422" s="177"/>
      <c r="I422" s="319">
        <v>43062</v>
      </c>
      <c r="J422" s="319"/>
      <c r="K422" s="319"/>
      <c r="L422" s="320" t="s">
        <v>7656</v>
      </c>
      <c r="M422" s="319">
        <v>68</v>
      </c>
      <c r="N422" s="319">
        <v>105</v>
      </c>
      <c r="O422" s="319">
        <v>7140</v>
      </c>
      <c r="P422" s="319">
        <v>1</v>
      </c>
      <c r="Q422" s="319"/>
      <c r="R422" s="319"/>
      <c r="S422" s="320"/>
      <c r="T422" s="320"/>
      <c r="U422" s="320">
        <v>2009</v>
      </c>
      <c r="V422" s="177"/>
      <c r="W422" s="177"/>
      <c r="X422" s="177"/>
      <c r="Y422" s="177"/>
      <c r="Z422" s="177"/>
      <c r="AA422" s="177"/>
      <c r="AB422" s="319">
        <v>6820</v>
      </c>
      <c r="AC422" s="320"/>
      <c r="AD422" s="320"/>
      <c r="AE422" s="177"/>
      <c r="AF422" s="177"/>
      <c r="AG422" s="177"/>
      <c r="AH422" s="177"/>
      <c r="AI422" s="177"/>
      <c r="AJ422" s="177"/>
      <c r="AK422" s="177"/>
      <c r="AL422" s="177"/>
      <c r="AM422" s="177"/>
      <c r="AN422" s="177"/>
      <c r="AO422" s="177"/>
      <c r="AP422" s="177"/>
      <c r="AQ422" s="177"/>
      <c r="AR422" s="177"/>
      <c r="AS422" s="177"/>
      <c r="AT422" s="177"/>
      <c r="AU422" s="177"/>
      <c r="AV422" s="177"/>
      <c r="AW422" s="177"/>
      <c r="AX422" s="641"/>
    </row>
    <row r="423" spans="1:50" s="246" customFormat="1" ht="23.85" customHeight="1">
      <c r="A423" s="249"/>
      <c r="B423" s="579"/>
      <c r="C423" s="320" t="s">
        <v>8258</v>
      </c>
      <c r="D423" s="320" t="s">
        <v>8261</v>
      </c>
      <c r="E423" s="320" t="s">
        <v>8262</v>
      </c>
      <c r="F423" s="320" t="s">
        <v>8258</v>
      </c>
      <c r="G423" s="320" t="s">
        <v>8260</v>
      </c>
      <c r="H423" s="177"/>
      <c r="I423" s="319">
        <v>108834</v>
      </c>
      <c r="J423" s="319">
        <v>265.91000000000003</v>
      </c>
      <c r="K423" s="319">
        <v>265.91000000000003</v>
      </c>
      <c r="L423" s="320" t="s">
        <v>7662</v>
      </c>
      <c r="M423" s="319">
        <v>68</v>
      </c>
      <c r="N423" s="319">
        <v>105</v>
      </c>
      <c r="O423" s="319">
        <v>14280</v>
      </c>
      <c r="P423" s="319">
        <v>2</v>
      </c>
      <c r="Q423" s="319"/>
      <c r="R423" s="319"/>
      <c r="S423" s="320"/>
      <c r="T423" s="320"/>
      <c r="U423" s="320">
        <v>2011</v>
      </c>
      <c r="V423" s="177">
        <v>649</v>
      </c>
      <c r="W423" s="177"/>
      <c r="X423" s="177"/>
      <c r="Y423" s="177"/>
      <c r="Z423" s="177"/>
      <c r="AA423" s="177"/>
      <c r="AB423" s="319">
        <v>6960</v>
      </c>
      <c r="AC423" s="320"/>
      <c r="AD423" s="320"/>
      <c r="AE423" s="177"/>
      <c r="AF423" s="177"/>
      <c r="AG423" s="177"/>
      <c r="AH423" s="177"/>
      <c r="AI423" s="177"/>
      <c r="AJ423" s="177"/>
      <c r="AK423" s="177"/>
      <c r="AL423" s="177"/>
      <c r="AM423" s="177"/>
      <c r="AN423" s="177"/>
      <c r="AO423" s="177"/>
      <c r="AP423" s="177"/>
      <c r="AQ423" s="177"/>
      <c r="AR423" s="177"/>
      <c r="AS423" s="177"/>
      <c r="AT423" s="177"/>
      <c r="AU423" s="177"/>
      <c r="AV423" s="177"/>
      <c r="AW423" s="177"/>
      <c r="AX423" s="674" t="s">
        <v>8263</v>
      </c>
    </row>
    <row r="424" spans="1:50" s="246" customFormat="1" ht="23.85" customHeight="1">
      <c r="A424" s="249"/>
      <c r="B424" s="579"/>
      <c r="C424" s="320" t="s">
        <v>8258</v>
      </c>
      <c r="D424" s="320" t="s">
        <v>8264</v>
      </c>
      <c r="E424" s="320" t="s">
        <v>8265</v>
      </c>
      <c r="F424" s="320" t="s">
        <v>8258</v>
      </c>
      <c r="G424" s="320" t="s">
        <v>8258</v>
      </c>
      <c r="H424" s="177"/>
      <c r="I424" s="319">
        <v>25421</v>
      </c>
      <c r="J424" s="319">
        <v>0</v>
      </c>
      <c r="K424" s="319">
        <v>0</v>
      </c>
      <c r="L424" s="320" t="s">
        <v>7656</v>
      </c>
      <c r="M424" s="319">
        <v>56</v>
      </c>
      <c r="N424" s="319">
        <v>105</v>
      </c>
      <c r="O424" s="319">
        <v>5880</v>
      </c>
      <c r="P424" s="319">
        <v>1</v>
      </c>
      <c r="Q424" s="319"/>
      <c r="R424" s="319"/>
      <c r="S424" s="320"/>
      <c r="T424" s="320"/>
      <c r="U424" s="320">
        <v>2012</v>
      </c>
      <c r="V424" s="177">
        <v>649</v>
      </c>
      <c r="W424" s="177"/>
      <c r="X424" s="177"/>
      <c r="Y424" s="177"/>
      <c r="Z424" s="177"/>
      <c r="AA424" s="177"/>
      <c r="AB424" s="319">
        <v>2240</v>
      </c>
      <c r="AC424" s="320"/>
      <c r="AD424" s="320"/>
      <c r="AE424" s="177"/>
      <c r="AF424" s="177"/>
      <c r="AG424" s="177"/>
      <c r="AH424" s="177"/>
      <c r="AI424" s="177"/>
      <c r="AJ424" s="177"/>
      <c r="AK424" s="177"/>
      <c r="AL424" s="177"/>
      <c r="AM424" s="177"/>
      <c r="AN424" s="177"/>
      <c r="AO424" s="177"/>
      <c r="AP424" s="177"/>
      <c r="AQ424" s="177"/>
      <c r="AR424" s="177"/>
      <c r="AS424" s="177"/>
      <c r="AT424" s="177"/>
      <c r="AU424" s="177"/>
      <c r="AV424" s="177"/>
      <c r="AW424" s="177"/>
      <c r="AX424" s="641"/>
    </row>
    <row r="425" spans="1:50" s="246" customFormat="1" ht="23.85" customHeight="1">
      <c r="A425" s="249"/>
      <c r="B425" s="579"/>
      <c r="C425" s="320" t="s">
        <v>8258</v>
      </c>
      <c r="D425" s="320" t="s">
        <v>8266</v>
      </c>
      <c r="E425" s="320" t="s">
        <v>8267</v>
      </c>
      <c r="F425" s="320" t="s">
        <v>8268</v>
      </c>
      <c r="G425" s="320" t="s">
        <v>8269</v>
      </c>
      <c r="H425" s="177"/>
      <c r="I425" s="319">
        <v>44241</v>
      </c>
      <c r="J425" s="319">
        <v>158</v>
      </c>
      <c r="K425" s="319">
        <v>158</v>
      </c>
      <c r="L425" s="320" t="s">
        <v>7791</v>
      </c>
      <c r="M425" s="319">
        <v>65</v>
      </c>
      <c r="N425" s="319">
        <v>105</v>
      </c>
      <c r="O425" s="319">
        <v>6825</v>
      </c>
      <c r="P425" s="319">
        <v>1</v>
      </c>
      <c r="Q425" s="319"/>
      <c r="R425" s="319"/>
      <c r="S425" s="320"/>
      <c r="T425" s="320"/>
      <c r="U425" s="320">
        <v>2013</v>
      </c>
      <c r="V425" s="177"/>
      <c r="W425" s="177"/>
      <c r="X425" s="177"/>
      <c r="Y425" s="177"/>
      <c r="Z425" s="177"/>
      <c r="AA425" s="177"/>
      <c r="AB425" s="319">
        <v>10000</v>
      </c>
      <c r="AC425" s="320"/>
      <c r="AD425" s="320"/>
      <c r="AE425" s="177"/>
      <c r="AF425" s="177"/>
      <c r="AG425" s="177"/>
      <c r="AH425" s="177"/>
      <c r="AI425" s="177"/>
      <c r="AJ425" s="177"/>
      <c r="AK425" s="177"/>
      <c r="AL425" s="177"/>
      <c r="AM425" s="177"/>
      <c r="AN425" s="177"/>
      <c r="AO425" s="177"/>
      <c r="AP425" s="177"/>
      <c r="AQ425" s="177"/>
      <c r="AR425" s="177"/>
      <c r="AS425" s="177"/>
      <c r="AT425" s="177"/>
      <c r="AU425" s="177"/>
      <c r="AV425" s="177"/>
      <c r="AW425" s="177"/>
      <c r="AX425" s="641"/>
    </row>
    <row r="426" spans="1:50" s="246" customFormat="1" ht="23.85" customHeight="1">
      <c r="A426" s="249"/>
      <c r="B426" s="579"/>
      <c r="C426" s="320" t="s">
        <v>8270</v>
      </c>
      <c r="D426" s="320"/>
      <c r="E426" s="320" t="s">
        <v>8271</v>
      </c>
      <c r="F426" s="320" t="s">
        <v>8270</v>
      </c>
      <c r="G426" s="320" t="s">
        <v>8272</v>
      </c>
      <c r="H426" s="177"/>
      <c r="I426" s="319">
        <v>7420</v>
      </c>
      <c r="J426" s="319"/>
      <c r="K426" s="319"/>
      <c r="L426" s="320" t="s">
        <v>7791</v>
      </c>
      <c r="M426" s="319">
        <v>64</v>
      </c>
      <c r="N426" s="319">
        <v>100</v>
      </c>
      <c r="O426" s="319">
        <v>6400</v>
      </c>
      <c r="P426" s="319">
        <v>1</v>
      </c>
      <c r="Q426" s="319">
        <v>434</v>
      </c>
      <c r="R426" s="319"/>
      <c r="S426" s="320"/>
      <c r="T426" s="320"/>
      <c r="U426" s="320"/>
      <c r="V426" s="177"/>
      <c r="W426" s="177"/>
      <c r="X426" s="177"/>
      <c r="Y426" s="177"/>
      <c r="Z426" s="177"/>
      <c r="AA426" s="177"/>
      <c r="AB426" s="319"/>
      <c r="AC426" s="320"/>
      <c r="AD426" s="320"/>
      <c r="AE426" s="177"/>
      <c r="AF426" s="177"/>
      <c r="AG426" s="177"/>
      <c r="AH426" s="177"/>
      <c r="AI426" s="177"/>
      <c r="AJ426" s="177"/>
      <c r="AK426" s="177"/>
      <c r="AL426" s="177"/>
      <c r="AM426" s="177"/>
      <c r="AN426" s="177"/>
      <c r="AO426" s="177"/>
      <c r="AP426" s="177"/>
      <c r="AQ426" s="177"/>
      <c r="AR426" s="177"/>
      <c r="AS426" s="177"/>
      <c r="AT426" s="177"/>
      <c r="AU426" s="177"/>
      <c r="AV426" s="177"/>
      <c r="AW426" s="177"/>
      <c r="AX426" s="641"/>
    </row>
    <row r="427" spans="1:50" s="246" customFormat="1" ht="23.85" customHeight="1">
      <c r="A427" s="249"/>
      <c r="B427" s="579"/>
      <c r="C427" s="320" t="s">
        <v>8270</v>
      </c>
      <c r="D427" s="320" t="s">
        <v>8273</v>
      </c>
      <c r="E427" s="320" t="s">
        <v>8274</v>
      </c>
      <c r="F427" s="320" t="s">
        <v>8275</v>
      </c>
      <c r="G427" s="320" t="s">
        <v>8276</v>
      </c>
      <c r="H427" s="177"/>
      <c r="I427" s="319">
        <v>18138</v>
      </c>
      <c r="J427" s="319"/>
      <c r="K427" s="319"/>
      <c r="L427" s="320" t="s">
        <v>7724</v>
      </c>
      <c r="M427" s="319">
        <v>64</v>
      </c>
      <c r="N427" s="319">
        <v>95</v>
      </c>
      <c r="O427" s="319">
        <v>7070</v>
      </c>
      <c r="P427" s="319">
        <v>1</v>
      </c>
      <c r="Q427" s="319"/>
      <c r="R427" s="319"/>
      <c r="S427" s="320"/>
      <c r="T427" s="320"/>
      <c r="U427" s="320">
        <v>2007</v>
      </c>
      <c r="V427" s="177">
        <v>649</v>
      </c>
      <c r="W427" s="177"/>
      <c r="X427" s="177"/>
      <c r="Y427" s="177"/>
      <c r="Z427" s="177"/>
      <c r="AA427" s="177"/>
      <c r="AB427" s="319">
        <v>2000</v>
      </c>
      <c r="AC427" s="320"/>
      <c r="AD427" s="320"/>
      <c r="AE427" s="177"/>
      <c r="AF427" s="177"/>
      <c r="AG427" s="177"/>
      <c r="AH427" s="177"/>
      <c r="AI427" s="177"/>
      <c r="AJ427" s="177"/>
      <c r="AK427" s="177"/>
      <c r="AL427" s="177"/>
      <c r="AM427" s="177"/>
      <c r="AN427" s="177"/>
      <c r="AO427" s="177"/>
      <c r="AP427" s="177"/>
      <c r="AQ427" s="177"/>
      <c r="AR427" s="177"/>
      <c r="AS427" s="177"/>
      <c r="AT427" s="177"/>
      <c r="AU427" s="177"/>
      <c r="AV427" s="177"/>
      <c r="AW427" s="177"/>
      <c r="AX427" s="641"/>
    </row>
    <row r="428" spans="1:50" s="246" customFormat="1" ht="23.85" customHeight="1">
      <c r="A428" s="249"/>
      <c r="B428" s="695" t="s">
        <v>3594</v>
      </c>
      <c r="C428" s="320" t="s">
        <v>3426</v>
      </c>
      <c r="D428" s="177"/>
      <c r="E428" s="544">
        <f>COUNTA(E429:E487)</f>
        <v>59</v>
      </c>
      <c r="F428" s="177"/>
      <c r="G428" s="177"/>
      <c r="H428" s="177"/>
      <c r="I428" s="319">
        <f>SUM(I429:I487)</f>
        <v>1657478</v>
      </c>
      <c r="J428" s="319">
        <f>SUM(J429:J487)</f>
        <v>51464.27</v>
      </c>
      <c r="K428" s="319">
        <f>SUM(K429:K487)</f>
        <v>43200.840000000004</v>
      </c>
      <c r="L428" s="319"/>
      <c r="M428" s="319"/>
      <c r="N428" s="319">
        <f>SUM(N429:N487)</f>
        <v>6103</v>
      </c>
      <c r="O428" s="319">
        <f>SUM(O429:O487)</f>
        <v>511236</v>
      </c>
      <c r="P428" s="319">
        <f>SUM(P429:P487)</f>
        <v>69</v>
      </c>
      <c r="Q428" s="319">
        <f>SUM(Q429:Q487)</f>
        <v>45872</v>
      </c>
      <c r="R428" s="319">
        <f>SUM(R429:R487)</f>
        <v>78082</v>
      </c>
      <c r="S428" s="319"/>
      <c r="T428" s="319"/>
      <c r="U428" s="319"/>
      <c r="V428" s="319">
        <f t="shared" ref="V428:AB428" si="2">SUM(V429:V487)</f>
        <v>94911</v>
      </c>
      <c r="W428" s="319">
        <f t="shared" si="2"/>
        <v>19201</v>
      </c>
      <c r="X428" s="319">
        <f t="shared" si="2"/>
        <v>39154</v>
      </c>
      <c r="Y428" s="319">
        <f t="shared" si="2"/>
        <v>2011</v>
      </c>
      <c r="Z428" s="319">
        <f t="shared" si="2"/>
        <v>2011</v>
      </c>
      <c r="AA428" s="319">
        <f t="shared" si="2"/>
        <v>3995</v>
      </c>
      <c r="AB428" s="319">
        <f t="shared" si="2"/>
        <v>153409</v>
      </c>
      <c r="AC428" s="320"/>
      <c r="AD428" s="320"/>
      <c r="AE428" s="177"/>
      <c r="AF428" s="177"/>
      <c r="AG428" s="177"/>
      <c r="AH428" s="177"/>
      <c r="AI428" s="177"/>
      <c r="AJ428" s="177"/>
      <c r="AK428" s="177"/>
      <c r="AL428" s="177"/>
      <c r="AM428" s="177"/>
      <c r="AN428" s="177"/>
      <c r="AO428" s="177"/>
      <c r="AP428" s="177"/>
      <c r="AQ428" s="177"/>
      <c r="AR428" s="177"/>
      <c r="AS428" s="177"/>
      <c r="AT428" s="177"/>
      <c r="AU428" s="177"/>
      <c r="AV428" s="177"/>
      <c r="AW428" s="177"/>
      <c r="AX428" s="583"/>
    </row>
    <row r="429" spans="1:50" s="246" customFormat="1" ht="25.15" customHeight="1">
      <c r="A429" s="249"/>
      <c r="B429" s="576"/>
      <c r="C429" s="320" t="s">
        <v>963</v>
      </c>
      <c r="D429" s="577" t="s">
        <v>1191</v>
      </c>
      <c r="E429" s="578" t="s">
        <v>1192</v>
      </c>
      <c r="F429" s="577" t="s">
        <v>963</v>
      </c>
      <c r="G429" s="577" t="s">
        <v>10207</v>
      </c>
      <c r="H429" s="577"/>
      <c r="I429" s="319">
        <v>12998</v>
      </c>
      <c r="J429" s="319"/>
      <c r="K429" s="319"/>
      <c r="L429" s="577" t="s">
        <v>382</v>
      </c>
      <c r="M429" s="319">
        <v>70</v>
      </c>
      <c r="N429" s="319">
        <v>109</v>
      </c>
      <c r="O429" s="319">
        <v>7630</v>
      </c>
      <c r="P429" s="319">
        <v>1</v>
      </c>
      <c r="Q429" s="319"/>
      <c r="R429" s="319">
        <v>200</v>
      </c>
      <c r="S429" s="177" t="s">
        <v>233</v>
      </c>
      <c r="T429" s="177" t="s">
        <v>587</v>
      </c>
      <c r="U429" s="320">
        <v>2009</v>
      </c>
      <c r="V429" s="319" t="s">
        <v>1193</v>
      </c>
      <c r="W429" s="319" t="s">
        <v>1194</v>
      </c>
      <c r="X429" s="319"/>
      <c r="Y429" s="319"/>
      <c r="Z429" s="319"/>
      <c r="AA429" s="319"/>
      <c r="AB429" s="319">
        <v>863</v>
      </c>
      <c r="AC429" s="577" t="s">
        <v>1195</v>
      </c>
      <c r="AD429" s="577"/>
      <c r="AE429" s="577"/>
      <c r="AF429" s="577"/>
      <c r="AG429" s="577"/>
      <c r="AH429" s="577"/>
      <c r="AI429" s="577"/>
      <c r="AJ429" s="577"/>
      <c r="AK429" s="577"/>
      <c r="AL429" s="577"/>
      <c r="AM429" s="577"/>
      <c r="AN429" s="577"/>
      <c r="AO429" s="577"/>
      <c r="AP429" s="577"/>
      <c r="AQ429" s="577"/>
      <c r="AR429" s="577"/>
      <c r="AS429" s="577"/>
      <c r="AT429" s="577"/>
      <c r="AU429" s="577"/>
      <c r="AV429" s="577"/>
      <c r="AW429" s="577"/>
      <c r="AX429" s="577"/>
    </row>
    <row r="430" spans="1:50" s="246" customFormat="1" ht="25.15" customHeight="1">
      <c r="A430" s="249" t="s">
        <v>6885</v>
      </c>
      <c r="B430" s="576"/>
      <c r="C430" s="320" t="s">
        <v>963</v>
      </c>
      <c r="D430" s="577" t="s">
        <v>1196</v>
      </c>
      <c r="E430" s="578" t="s">
        <v>1197</v>
      </c>
      <c r="F430" s="577" t="s">
        <v>963</v>
      </c>
      <c r="G430" s="577" t="s">
        <v>10207</v>
      </c>
      <c r="H430" s="577"/>
      <c r="I430" s="319">
        <v>24267</v>
      </c>
      <c r="J430" s="319"/>
      <c r="K430" s="319"/>
      <c r="L430" s="577" t="s">
        <v>382</v>
      </c>
      <c r="M430" s="319" t="s">
        <v>1198</v>
      </c>
      <c r="N430" s="319" t="s">
        <v>1199</v>
      </c>
      <c r="O430" s="319">
        <v>15502</v>
      </c>
      <c r="P430" s="319">
        <v>2</v>
      </c>
      <c r="Q430" s="319"/>
      <c r="R430" s="319">
        <v>604</v>
      </c>
      <c r="S430" s="177" t="s">
        <v>586</v>
      </c>
      <c r="T430" s="177"/>
      <c r="U430" s="320" t="s">
        <v>1200</v>
      </c>
      <c r="V430" s="319" t="s">
        <v>1201</v>
      </c>
      <c r="W430" s="319"/>
      <c r="X430" s="319"/>
      <c r="Y430" s="319"/>
      <c r="Z430" s="319"/>
      <c r="AA430" s="319"/>
      <c r="AB430" s="319" t="s">
        <v>1202</v>
      </c>
      <c r="AC430" s="577"/>
      <c r="AD430" s="577"/>
      <c r="AE430" s="577"/>
      <c r="AF430" s="577"/>
      <c r="AG430" s="577"/>
      <c r="AH430" s="577"/>
      <c r="AI430" s="577"/>
      <c r="AJ430" s="577"/>
      <c r="AK430" s="577"/>
      <c r="AL430" s="577"/>
      <c r="AM430" s="577"/>
      <c r="AN430" s="577"/>
      <c r="AO430" s="577"/>
      <c r="AP430" s="577"/>
      <c r="AQ430" s="577"/>
      <c r="AR430" s="577"/>
      <c r="AS430" s="577"/>
      <c r="AT430" s="577"/>
      <c r="AU430" s="577"/>
      <c r="AV430" s="577"/>
      <c r="AW430" s="577"/>
      <c r="AX430" s="577"/>
    </row>
    <row r="431" spans="1:50" s="246" customFormat="1" ht="23.85" customHeight="1">
      <c r="A431" s="249"/>
      <c r="B431" s="579"/>
      <c r="C431" s="320" t="s">
        <v>968</v>
      </c>
      <c r="D431" s="577"/>
      <c r="E431" s="578" t="s">
        <v>1203</v>
      </c>
      <c r="F431" s="577" t="s">
        <v>968</v>
      </c>
      <c r="G431" s="577" t="s">
        <v>968</v>
      </c>
      <c r="H431" s="577"/>
      <c r="I431" s="319">
        <v>9823</v>
      </c>
      <c r="J431" s="319"/>
      <c r="K431" s="319"/>
      <c r="L431" s="577" t="s">
        <v>382</v>
      </c>
      <c r="M431" s="319">
        <v>60</v>
      </c>
      <c r="N431" s="319">
        <v>103</v>
      </c>
      <c r="O431" s="319">
        <v>6893</v>
      </c>
      <c r="P431" s="319">
        <v>1</v>
      </c>
      <c r="Q431" s="319">
        <v>400</v>
      </c>
      <c r="R431" s="319">
        <v>1000</v>
      </c>
      <c r="S431" s="177" t="s">
        <v>233</v>
      </c>
      <c r="T431" s="177"/>
      <c r="U431" s="320">
        <v>2006</v>
      </c>
      <c r="V431" s="319"/>
      <c r="W431" s="319"/>
      <c r="X431" s="319"/>
      <c r="Y431" s="319"/>
      <c r="Z431" s="319"/>
      <c r="AA431" s="319"/>
      <c r="AB431" s="319">
        <v>979</v>
      </c>
      <c r="AC431" s="577"/>
      <c r="AD431" s="577"/>
      <c r="AE431" s="577"/>
      <c r="AF431" s="577"/>
      <c r="AG431" s="577"/>
      <c r="AH431" s="577"/>
      <c r="AI431" s="577"/>
      <c r="AJ431" s="577"/>
      <c r="AK431" s="577"/>
      <c r="AL431" s="577"/>
      <c r="AM431" s="577"/>
      <c r="AN431" s="577"/>
      <c r="AO431" s="577"/>
      <c r="AP431" s="577"/>
      <c r="AQ431" s="577"/>
      <c r="AR431" s="577"/>
      <c r="AS431" s="577"/>
      <c r="AT431" s="577"/>
      <c r="AU431" s="577"/>
      <c r="AV431" s="577"/>
      <c r="AW431" s="577"/>
      <c r="AX431" s="580"/>
    </row>
    <row r="432" spans="1:50" s="246" customFormat="1" ht="23.85" customHeight="1">
      <c r="A432" s="249"/>
      <c r="B432" s="581"/>
      <c r="C432" s="320" t="s">
        <v>968</v>
      </c>
      <c r="D432" s="99"/>
      <c r="E432" s="582" t="s">
        <v>10278</v>
      </c>
      <c r="F432" s="577" t="s">
        <v>968</v>
      </c>
      <c r="G432" s="577" t="s">
        <v>968</v>
      </c>
      <c r="H432" s="577"/>
      <c r="I432" s="319">
        <v>9824</v>
      </c>
      <c r="J432" s="319"/>
      <c r="K432" s="319"/>
      <c r="L432" s="577" t="s">
        <v>382</v>
      </c>
      <c r="M432" s="319">
        <v>60</v>
      </c>
      <c r="N432" s="319">
        <v>103</v>
      </c>
      <c r="O432" s="319">
        <v>6893</v>
      </c>
      <c r="P432" s="319">
        <v>1</v>
      </c>
      <c r="Q432" s="319"/>
      <c r="R432" s="319"/>
      <c r="S432" s="177"/>
      <c r="T432" s="177"/>
      <c r="U432" s="320">
        <v>2012</v>
      </c>
      <c r="V432" s="319"/>
      <c r="W432" s="319"/>
      <c r="X432" s="319"/>
      <c r="Y432" s="319"/>
      <c r="Z432" s="319"/>
      <c r="AA432" s="319"/>
      <c r="AB432" s="319"/>
      <c r="AC432" s="577"/>
      <c r="AD432" s="577"/>
      <c r="AE432" s="577"/>
      <c r="AF432" s="577"/>
      <c r="AG432" s="577"/>
      <c r="AH432" s="577"/>
      <c r="AI432" s="577"/>
      <c r="AJ432" s="577"/>
      <c r="AK432" s="577"/>
      <c r="AL432" s="577"/>
      <c r="AM432" s="577"/>
      <c r="AN432" s="577"/>
      <c r="AO432" s="577"/>
      <c r="AP432" s="577"/>
      <c r="AQ432" s="577"/>
      <c r="AR432" s="577"/>
      <c r="AS432" s="577"/>
      <c r="AT432" s="577"/>
      <c r="AU432" s="577"/>
      <c r="AV432" s="577"/>
      <c r="AW432" s="577"/>
      <c r="AX432" s="580"/>
    </row>
    <row r="433" spans="1:50" s="246" customFormat="1" ht="23.85" customHeight="1">
      <c r="A433" s="249"/>
      <c r="B433" s="581"/>
      <c r="C433" s="320" t="s">
        <v>968</v>
      </c>
      <c r="D433" s="99"/>
      <c r="E433" s="582" t="s">
        <v>15464</v>
      </c>
      <c r="F433" s="577" t="s">
        <v>968</v>
      </c>
      <c r="G433" s="577" t="s">
        <v>968</v>
      </c>
      <c r="H433" s="577"/>
      <c r="I433" s="319">
        <v>22000</v>
      </c>
      <c r="J433" s="319"/>
      <c r="K433" s="319"/>
      <c r="L433" s="577" t="s">
        <v>382</v>
      </c>
      <c r="M433" s="319">
        <v>68</v>
      </c>
      <c r="N433" s="319">
        <v>105</v>
      </c>
      <c r="O433" s="319">
        <v>8214</v>
      </c>
      <c r="P433" s="319">
        <v>1</v>
      </c>
      <c r="Q433" s="319"/>
      <c r="R433" s="319"/>
      <c r="S433" s="177"/>
      <c r="T433" s="177"/>
      <c r="U433" s="320">
        <v>2014</v>
      </c>
      <c r="V433" s="319"/>
      <c r="W433" s="319"/>
      <c r="X433" s="319"/>
      <c r="Y433" s="319"/>
      <c r="Z433" s="319"/>
      <c r="AA433" s="319"/>
      <c r="AB433" s="319">
        <v>1500</v>
      </c>
      <c r="AC433" s="577"/>
      <c r="AD433" s="577"/>
      <c r="AE433" s="577"/>
      <c r="AF433" s="577"/>
      <c r="AG433" s="577"/>
      <c r="AH433" s="577"/>
      <c r="AI433" s="577"/>
      <c r="AJ433" s="577"/>
      <c r="AK433" s="577"/>
      <c r="AL433" s="577"/>
      <c r="AM433" s="577"/>
      <c r="AN433" s="577"/>
      <c r="AO433" s="577"/>
      <c r="AP433" s="577"/>
      <c r="AQ433" s="577"/>
      <c r="AR433" s="577"/>
      <c r="AS433" s="577"/>
      <c r="AT433" s="577"/>
      <c r="AU433" s="577"/>
      <c r="AV433" s="577"/>
      <c r="AW433" s="577"/>
      <c r="AX433" s="580"/>
    </row>
    <row r="434" spans="1:50" s="246" customFormat="1" ht="23.85" customHeight="1">
      <c r="A434" s="249"/>
      <c r="B434" s="579"/>
      <c r="C434" s="320" t="s">
        <v>10209</v>
      </c>
      <c r="D434" s="577" t="s">
        <v>10279</v>
      </c>
      <c r="E434" s="578" t="s">
        <v>10280</v>
      </c>
      <c r="F434" s="577" t="s">
        <v>10209</v>
      </c>
      <c r="G434" s="99" t="s">
        <v>10281</v>
      </c>
      <c r="H434" s="577"/>
      <c r="I434" s="319">
        <v>8928</v>
      </c>
      <c r="J434" s="319"/>
      <c r="K434" s="319"/>
      <c r="L434" s="577" t="s">
        <v>7612</v>
      </c>
      <c r="M434" s="319">
        <v>68</v>
      </c>
      <c r="N434" s="319">
        <v>105</v>
      </c>
      <c r="O434" s="319">
        <v>7140</v>
      </c>
      <c r="P434" s="319">
        <v>1</v>
      </c>
      <c r="Q434" s="319"/>
      <c r="R434" s="100"/>
      <c r="S434" s="577"/>
      <c r="T434" s="319" t="s">
        <v>10282</v>
      </c>
      <c r="U434" s="320">
        <v>2001</v>
      </c>
      <c r="V434" s="319"/>
      <c r="W434" s="319" t="s">
        <v>10283</v>
      </c>
      <c r="X434" s="319"/>
      <c r="Y434" s="319" t="s">
        <v>10284</v>
      </c>
      <c r="Z434" s="319"/>
      <c r="AA434" s="319"/>
      <c r="AB434" s="319">
        <v>741</v>
      </c>
      <c r="AC434" s="577"/>
      <c r="AD434" s="577"/>
      <c r="AE434" s="577"/>
      <c r="AF434" s="577"/>
      <c r="AG434" s="577"/>
      <c r="AH434" s="577"/>
      <c r="AI434" s="577"/>
      <c r="AJ434" s="577" t="s">
        <v>10285</v>
      </c>
      <c r="AK434" s="577"/>
      <c r="AL434" s="577"/>
      <c r="AM434" s="577"/>
      <c r="AN434" s="577"/>
      <c r="AO434" s="577"/>
      <c r="AP434" s="577"/>
      <c r="AQ434" s="577"/>
      <c r="AR434" s="577"/>
      <c r="AS434" s="577"/>
      <c r="AT434" s="577"/>
      <c r="AU434" s="577"/>
      <c r="AV434" s="577"/>
      <c r="AW434" s="577"/>
      <c r="AX434" s="580"/>
    </row>
    <row r="435" spans="1:50" s="246" customFormat="1" ht="23.85" customHeight="1">
      <c r="A435" s="249"/>
      <c r="B435" s="579"/>
      <c r="C435" s="105" t="s">
        <v>10209</v>
      </c>
      <c r="D435" s="99"/>
      <c r="E435" s="582" t="s">
        <v>10286</v>
      </c>
      <c r="F435" s="99" t="s">
        <v>10209</v>
      </c>
      <c r="G435" s="99" t="s">
        <v>10281</v>
      </c>
      <c r="H435" s="99"/>
      <c r="I435" s="100">
        <v>92045</v>
      </c>
      <c r="J435" s="100">
        <v>849.17</v>
      </c>
      <c r="K435" s="100">
        <v>1347.91</v>
      </c>
      <c r="L435" s="99" t="s">
        <v>10287</v>
      </c>
      <c r="M435" s="100">
        <v>68</v>
      </c>
      <c r="N435" s="100">
        <v>105</v>
      </c>
      <c r="O435" s="100">
        <v>21420</v>
      </c>
      <c r="P435" s="100">
        <v>3</v>
      </c>
      <c r="Q435" s="100">
        <v>1500</v>
      </c>
      <c r="R435" s="100">
        <v>3000</v>
      </c>
      <c r="S435" s="99" t="s">
        <v>10288</v>
      </c>
      <c r="T435" s="99" t="s">
        <v>10282</v>
      </c>
      <c r="U435" s="105">
        <v>2010</v>
      </c>
      <c r="V435" s="99"/>
      <c r="W435" s="99"/>
      <c r="X435" s="99"/>
      <c r="Y435" s="99"/>
      <c r="Z435" s="99"/>
      <c r="AA435" s="99"/>
      <c r="AB435" s="100">
        <v>24817</v>
      </c>
      <c r="AC435" s="99"/>
      <c r="AD435" s="99"/>
      <c r="AE435" s="99"/>
      <c r="AF435" s="99"/>
      <c r="AG435" s="99"/>
      <c r="AH435" s="99"/>
      <c r="AI435" s="99"/>
      <c r="AJ435" s="99"/>
      <c r="AK435" s="99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/>
      <c r="AW435" s="99"/>
      <c r="AX435" s="580"/>
    </row>
    <row r="436" spans="1:50" s="246" customFormat="1" ht="23.85" customHeight="1">
      <c r="A436" s="249"/>
      <c r="B436" s="579"/>
      <c r="C436" s="320" t="s">
        <v>982</v>
      </c>
      <c r="D436" s="577"/>
      <c r="E436" s="578" t="s">
        <v>1204</v>
      </c>
      <c r="F436" s="577" t="s">
        <v>982</v>
      </c>
      <c r="G436" s="177" t="s">
        <v>401</v>
      </c>
      <c r="H436" s="177">
        <v>79</v>
      </c>
      <c r="I436" s="319">
        <v>11830</v>
      </c>
      <c r="J436" s="319"/>
      <c r="K436" s="319"/>
      <c r="L436" s="177" t="s">
        <v>382</v>
      </c>
      <c r="M436" s="319">
        <v>64</v>
      </c>
      <c r="N436" s="319">
        <v>100</v>
      </c>
      <c r="O436" s="319">
        <v>10000</v>
      </c>
      <c r="P436" s="319">
        <v>1</v>
      </c>
      <c r="Q436" s="319">
        <v>500</v>
      </c>
      <c r="R436" s="319">
        <v>1000</v>
      </c>
      <c r="S436" s="149" t="s">
        <v>1205</v>
      </c>
      <c r="T436" s="149" t="s">
        <v>1069</v>
      </c>
      <c r="U436" s="320" t="s">
        <v>1206</v>
      </c>
      <c r="V436" s="177">
        <v>478</v>
      </c>
      <c r="W436" s="177"/>
      <c r="X436" s="177"/>
      <c r="Y436" s="177"/>
      <c r="Z436" s="177"/>
      <c r="AA436" s="177"/>
      <c r="AB436" s="319" t="s">
        <v>1207</v>
      </c>
      <c r="AC436" s="177"/>
      <c r="AD436" s="177"/>
      <c r="AE436" s="177"/>
      <c r="AF436" s="177"/>
      <c r="AG436" s="177"/>
      <c r="AH436" s="177"/>
      <c r="AI436" s="177"/>
      <c r="AJ436" s="177"/>
      <c r="AK436" s="177"/>
      <c r="AL436" s="177"/>
      <c r="AM436" s="177"/>
      <c r="AN436" s="177"/>
      <c r="AO436" s="177"/>
      <c r="AP436" s="177"/>
      <c r="AQ436" s="177"/>
      <c r="AR436" s="177"/>
      <c r="AS436" s="177"/>
      <c r="AT436" s="177"/>
      <c r="AU436" s="177"/>
      <c r="AV436" s="177"/>
      <c r="AW436" s="177"/>
      <c r="AX436" s="583"/>
    </row>
    <row r="437" spans="1:50" s="246" customFormat="1" ht="23.85" customHeight="1">
      <c r="A437" s="249"/>
      <c r="B437" s="579"/>
      <c r="C437" s="320" t="s">
        <v>10289</v>
      </c>
      <c r="D437" s="577"/>
      <c r="E437" s="578" t="s">
        <v>10290</v>
      </c>
      <c r="F437" s="577" t="s">
        <v>10289</v>
      </c>
      <c r="G437" s="177" t="s">
        <v>6884</v>
      </c>
      <c r="H437" s="177"/>
      <c r="I437" s="319">
        <v>57910</v>
      </c>
      <c r="J437" s="319">
        <v>623</v>
      </c>
      <c r="K437" s="319">
        <v>725</v>
      </c>
      <c r="L437" s="177" t="s">
        <v>6537</v>
      </c>
      <c r="M437" s="319">
        <v>64</v>
      </c>
      <c r="N437" s="319">
        <v>100</v>
      </c>
      <c r="O437" s="319">
        <v>10000</v>
      </c>
      <c r="P437" s="319">
        <v>2</v>
      </c>
      <c r="Q437" s="319">
        <v>1000</v>
      </c>
      <c r="R437" s="319">
        <v>1500</v>
      </c>
      <c r="S437" s="177" t="s">
        <v>6577</v>
      </c>
      <c r="T437" s="177" t="s">
        <v>10291</v>
      </c>
      <c r="U437" s="320">
        <v>2013</v>
      </c>
      <c r="V437" s="320">
        <v>2011</v>
      </c>
      <c r="W437" s="320">
        <v>2011</v>
      </c>
      <c r="X437" s="320">
        <v>2011</v>
      </c>
      <c r="Y437" s="320">
        <v>2011</v>
      </c>
      <c r="Z437" s="320">
        <v>2011</v>
      </c>
      <c r="AA437" s="320">
        <v>2011</v>
      </c>
      <c r="AB437" s="546">
        <v>8921</v>
      </c>
      <c r="AC437" s="177"/>
      <c r="AD437" s="177"/>
      <c r="AE437" s="177"/>
      <c r="AF437" s="177"/>
      <c r="AG437" s="177"/>
      <c r="AH437" s="177"/>
      <c r="AI437" s="177"/>
      <c r="AJ437" s="177"/>
      <c r="AK437" s="177"/>
      <c r="AL437" s="177"/>
      <c r="AM437" s="177"/>
      <c r="AN437" s="177"/>
      <c r="AO437" s="177"/>
      <c r="AP437" s="177"/>
      <c r="AQ437" s="177"/>
      <c r="AR437" s="177"/>
      <c r="AS437" s="177"/>
      <c r="AT437" s="177"/>
      <c r="AU437" s="177"/>
      <c r="AV437" s="177"/>
      <c r="AW437" s="177"/>
      <c r="AX437" s="583"/>
    </row>
    <row r="438" spans="1:50" s="246" customFormat="1" ht="23.85" customHeight="1">
      <c r="A438" s="249"/>
      <c r="B438" s="579"/>
      <c r="C438" s="320" t="s">
        <v>984</v>
      </c>
      <c r="D438" s="577" t="s">
        <v>1209</v>
      </c>
      <c r="E438" s="578" t="s">
        <v>1210</v>
      </c>
      <c r="F438" s="577" t="s">
        <v>984</v>
      </c>
      <c r="G438" s="177" t="s">
        <v>984</v>
      </c>
      <c r="H438" s="177">
        <v>1</v>
      </c>
      <c r="I438" s="319">
        <v>26953</v>
      </c>
      <c r="J438" s="319">
        <v>7992</v>
      </c>
      <c r="K438" s="319">
        <v>7992</v>
      </c>
      <c r="L438" s="177" t="s">
        <v>382</v>
      </c>
      <c r="M438" s="319">
        <v>72</v>
      </c>
      <c r="N438" s="319">
        <v>111</v>
      </c>
      <c r="O438" s="319">
        <v>7992</v>
      </c>
      <c r="P438" s="319">
        <v>1</v>
      </c>
      <c r="Q438" s="319">
        <v>2550</v>
      </c>
      <c r="R438" s="319">
        <v>4000</v>
      </c>
      <c r="S438" s="149" t="s">
        <v>233</v>
      </c>
      <c r="T438" s="149" t="s">
        <v>1211</v>
      </c>
      <c r="U438" s="320">
        <v>2003</v>
      </c>
      <c r="V438" s="320"/>
      <c r="W438" s="320"/>
      <c r="X438" s="320" t="s">
        <v>1212</v>
      </c>
      <c r="Y438" s="320"/>
      <c r="Z438" s="320"/>
      <c r="AA438" s="320"/>
      <c r="AB438" s="546">
        <v>1380</v>
      </c>
      <c r="AC438" s="177"/>
      <c r="AD438" s="177"/>
      <c r="AE438" s="177"/>
      <c r="AF438" s="177"/>
      <c r="AG438" s="177"/>
      <c r="AH438" s="177"/>
      <c r="AI438" s="177"/>
      <c r="AJ438" s="177"/>
      <c r="AK438" s="177"/>
      <c r="AL438" s="177"/>
      <c r="AM438" s="177"/>
      <c r="AN438" s="177"/>
      <c r="AO438" s="177"/>
      <c r="AP438" s="177"/>
      <c r="AQ438" s="177"/>
      <c r="AR438" s="177"/>
      <c r="AS438" s="177"/>
      <c r="AT438" s="177"/>
      <c r="AU438" s="177"/>
      <c r="AV438" s="177"/>
      <c r="AW438" s="177"/>
      <c r="AX438" s="583"/>
    </row>
    <row r="439" spans="1:50" s="246" customFormat="1" ht="23.85" customHeight="1">
      <c r="A439" s="249"/>
      <c r="B439" s="579"/>
      <c r="C439" s="320" t="s">
        <v>984</v>
      </c>
      <c r="D439" s="577" t="s">
        <v>1209</v>
      </c>
      <c r="E439" s="578" t="s">
        <v>1213</v>
      </c>
      <c r="F439" s="577" t="s">
        <v>984</v>
      </c>
      <c r="G439" s="177" t="s">
        <v>984</v>
      </c>
      <c r="H439" s="177">
        <v>1</v>
      </c>
      <c r="I439" s="319">
        <v>26952</v>
      </c>
      <c r="J439" s="319">
        <v>7383</v>
      </c>
      <c r="K439" s="319">
        <v>7383</v>
      </c>
      <c r="L439" s="177" t="s">
        <v>382</v>
      </c>
      <c r="M439" s="319">
        <v>69</v>
      </c>
      <c r="N439" s="319">
        <v>107</v>
      </c>
      <c r="O439" s="319">
        <v>7383</v>
      </c>
      <c r="P439" s="319">
        <v>1</v>
      </c>
      <c r="Q439" s="319">
        <v>720</v>
      </c>
      <c r="R439" s="319">
        <v>1000</v>
      </c>
      <c r="S439" s="177" t="s">
        <v>233</v>
      </c>
      <c r="T439" s="177" t="s">
        <v>1211</v>
      </c>
      <c r="U439" s="320">
        <v>2003</v>
      </c>
      <c r="V439" s="177"/>
      <c r="W439" s="177"/>
      <c r="X439" s="177" t="s">
        <v>1212</v>
      </c>
      <c r="Y439" s="177"/>
      <c r="Z439" s="177"/>
      <c r="AA439" s="177"/>
      <c r="AB439" s="319">
        <v>1200</v>
      </c>
      <c r="AC439" s="177"/>
      <c r="AD439" s="177"/>
      <c r="AE439" s="177"/>
      <c r="AF439" s="177"/>
      <c r="AG439" s="177"/>
      <c r="AH439" s="177"/>
      <c r="AI439" s="177"/>
      <c r="AJ439" s="177"/>
      <c r="AK439" s="177"/>
      <c r="AL439" s="177"/>
      <c r="AM439" s="177"/>
      <c r="AN439" s="177"/>
      <c r="AO439" s="177"/>
      <c r="AP439" s="177"/>
      <c r="AQ439" s="177"/>
      <c r="AR439" s="177"/>
      <c r="AS439" s="177"/>
      <c r="AT439" s="177"/>
      <c r="AU439" s="177"/>
      <c r="AV439" s="177"/>
      <c r="AW439" s="177"/>
      <c r="AX439" s="583"/>
    </row>
    <row r="440" spans="1:50" s="246" customFormat="1" ht="23.85" customHeight="1">
      <c r="A440" s="249"/>
      <c r="B440" s="579"/>
      <c r="C440" s="320" t="s">
        <v>984</v>
      </c>
      <c r="D440" s="577"/>
      <c r="E440" s="578" t="s">
        <v>1214</v>
      </c>
      <c r="F440" s="577" t="s">
        <v>984</v>
      </c>
      <c r="G440" s="177" t="s">
        <v>984</v>
      </c>
      <c r="H440" s="177"/>
      <c r="I440" s="319">
        <v>33387</v>
      </c>
      <c r="J440" s="319">
        <v>7306</v>
      </c>
      <c r="K440" s="319">
        <v>7306</v>
      </c>
      <c r="L440" s="177" t="s">
        <v>382</v>
      </c>
      <c r="M440" s="319">
        <v>68</v>
      </c>
      <c r="N440" s="319">
        <v>105</v>
      </c>
      <c r="O440" s="319">
        <v>7140</v>
      </c>
      <c r="P440" s="319">
        <v>1</v>
      </c>
      <c r="Q440" s="319">
        <v>1000</v>
      </c>
      <c r="R440" s="319">
        <v>1500</v>
      </c>
      <c r="S440" s="177" t="s">
        <v>233</v>
      </c>
      <c r="T440" s="177" t="s">
        <v>1211</v>
      </c>
      <c r="U440" s="320">
        <v>2007</v>
      </c>
      <c r="V440" s="177"/>
      <c r="W440" s="177"/>
      <c r="X440" s="177"/>
      <c r="Y440" s="177"/>
      <c r="Z440" s="177"/>
      <c r="AA440" s="177"/>
      <c r="AB440" s="319">
        <v>2680</v>
      </c>
      <c r="AC440" s="177"/>
      <c r="AD440" s="177"/>
      <c r="AE440" s="177"/>
      <c r="AF440" s="177"/>
      <c r="AG440" s="177"/>
      <c r="AH440" s="177"/>
      <c r="AI440" s="177"/>
      <c r="AJ440" s="177"/>
      <c r="AK440" s="177"/>
      <c r="AL440" s="177"/>
      <c r="AM440" s="177"/>
      <c r="AN440" s="177"/>
      <c r="AO440" s="177"/>
      <c r="AP440" s="177"/>
      <c r="AQ440" s="177"/>
      <c r="AR440" s="177"/>
      <c r="AS440" s="177"/>
      <c r="AT440" s="177"/>
      <c r="AU440" s="177"/>
      <c r="AV440" s="177"/>
      <c r="AW440" s="177"/>
      <c r="AX440" s="583"/>
    </row>
    <row r="441" spans="1:50" s="246" customFormat="1" ht="23.85" customHeight="1">
      <c r="A441" s="249"/>
      <c r="B441" s="584"/>
      <c r="C441" s="320" t="s">
        <v>984</v>
      </c>
      <c r="D441" s="577"/>
      <c r="E441" s="578" t="s">
        <v>10292</v>
      </c>
      <c r="F441" s="577" t="s">
        <v>984</v>
      </c>
      <c r="G441" s="177" t="s">
        <v>984</v>
      </c>
      <c r="H441" s="177"/>
      <c r="I441" s="319">
        <v>18350</v>
      </c>
      <c r="J441" s="319">
        <v>368</v>
      </c>
      <c r="K441" s="319">
        <v>368</v>
      </c>
      <c r="L441" s="177" t="s">
        <v>7612</v>
      </c>
      <c r="M441" s="319">
        <v>68</v>
      </c>
      <c r="N441" s="319">
        <v>105</v>
      </c>
      <c r="O441" s="319">
        <v>7140</v>
      </c>
      <c r="P441" s="319">
        <v>1</v>
      </c>
      <c r="Q441" s="319">
        <v>216</v>
      </c>
      <c r="R441" s="319">
        <v>250</v>
      </c>
      <c r="S441" s="177" t="s">
        <v>10293</v>
      </c>
      <c r="T441" s="177" t="s">
        <v>1211</v>
      </c>
      <c r="U441" s="320">
        <v>2016</v>
      </c>
      <c r="V441" s="177"/>
      <c r="W441" s="177"/>
      <c r="X441" s="177"/>
      <c r="Y441" s="177"/>
      <c r="Z441" s="177"/>
      <c r="AA441" s="177"/>
      <c r="AB441" s="319">
        <v>1900</v>
      </c>
      <c r="AC441" s="177"/>
      <c r="AD441" s="177"/>
      <c r="AE441" s="177"/>
      <c r="AF441" s="177"/>
      <c r="AG441" s="177"/>
      <c r="AH441" s="177"/>
      <c r="AI441" s="177"/>
      <c r="AJ441" s="177"/>
      <c r="AK441" s="177"/>
      <c r="AL441" s="177"/>
      <c r="AM441" s="177"/>
      <c r="AN441" s="177"/>
      <c r="AO441" s="177"/>
      <c r="AP441" s="177"/>
      <c r="AQ441" s="177"/>
      <c r="AR441" s="177"/>
      <c r="AS441" s="177"/>
      <c r="AT441" s="177"/>
      <c r="AU441" s="177"/>
      <c r="AV441" s="177"/>
      <c r="AW441" s="177"/>
      <c r="AX441" s="1276"/>
    </row>
    <row r="442" spans="1:50" s="246" customFormat="1" ht="25.15" customHeight="1">
      <c r="A442" s="249"/>
      <c r="B442" s="576"/>
      <c r="C442" s="320" t="s">
        <v>992</v>
      </c>
      <c r="D442" s="577"/>
      <c r="E442" s="578" t="s">
        <v>1215</v>
      </c>
      <c r="F442" s="577" t="s">
        <v>992</v>
      </c>
      <c r="G442" s="177" t="s">
        <v>1216</v>
      </c>
      <c r="H442" s="177"/>
      <c r="I442" s="319">
        <v>19622</v>
      </c>
      <c r="J442" s="319">
        <v>169</v>
      </c>
      <c r="K442" s="319">
        <v>169</v>
      </c>
      <c r="L442" s="177" t="s">
        <v>382</v>
      </c>
      <c r="M442" s="319">
        <v>72</v>
      </c>
      <c r="N442" s="319">
        <v>109</v>
      </c>
      <c r="O442" s="319">
        <v>9086</v>
      </c>
      <c r="P442" s="319">
        <v>1</v>
      </c>
      <c r="Q442" s="319">
        <v>292</v>
      </c>
      <c r="R442" s="319">
        <v>292</v>
      </c>
      <c r="S442" s="177" t="s">
        <v>586</v>
      </c>
      <c r="T442" s="177" t="s">
        <v>1208</v>
      </c>
      <c r="U442" s="320">
        <v>2005</v>
      </c>
      <c r="V442" s="177"/>
      <c r="W442" s="177"/>
      <c r="X442" s="177"/>
      <c r="Y442" s="177"/>
      <c r="Z442" s="177"/>
      <c r="AA442" s="177"/>
      <c r="AB442" s="319">
        <v>1074</v>
      </c>
      <c r="AC442" s="177"/>
      <c r="AD442" s="177"/>
      <c r="AE442" s="177"/>
      <c r="AF442" s="177"/>
      <c r="AG442" s="177"/>
      <c r="AH442" s="177"/>
      <c r="AI442" s="177"/>
      <c r="AJ442" s="177"/>
      <c r="AK442" s="177"/>
      <c r="AL442" s="177"/>
      <c r="AM442" s="177"/>
      <c r="AN442" s="177"/>
      <c r="AO442" s="177"/>
      <c r="AP442" s="177"/>
      <c r="AQ442" s="177"/>
      <c r="AR442" s="177"/>
      <c r="AS442" s="177"/>
      <c r="AT442" s="177"/>
      <c r="AU442" s="177"/>
      <c r="AV442" s="177"/>
      <c r="AW442" s="177"/>
      <c r="AX442" s="177"/>
    </row>
    <row r="443" spans="1:50" s="246" customFormat="1" ht="24.75" customHeight="1">
      <c r="A443" s="249"/>
      <c r="B443" s="576"/>
      <c r="C443" s="320" t="s">
        <v>992</v>
      </c>
      <c r="D443" s="577"/>
      <c r="E443" s="578" t="s">
        <v>1215</v>
      </c>
      <c r="F443" s="577" t="s">
        <v>992</v>
      </c>
      <c r="G443" s="177" t="s">
        <v>1216</v>
      </c>
      <c r="H443" s="177"/>
      <c r="I443" s="319">
        <v>11870</v>
      </c>
      <c r="J443" s="319">
        <v>108</v>
      </c>
      <c r="K443" s="319">
        <v>108</v>
      </c>
      <c r="L443" s="177" t="s">
        <v>382</v>
      </c>
      <c r="M443" s="319">
        <v>75</v>
      </c>
      <c r="N443" s="319">
        <v>102</v>
      </c>
      <c r="O443" s="319">
        <v>7650</v>
      </c>
      <c r="P443" s="319">
        <v>1</v>
      </c>
      <c r="Q443" s="319">
        <v>62</v>
      </c>
      <c r="R443" s="319">
        <v>62</v>
      </c>
      <c r="S443" s="177" t="s">
        <v>586</v>
      </c>
      <c r="T443" s="177" t="s">
        <v>1217</v>
      </c>
      <c r="U443" s="320">
        <v>2007</v>
      </c>
      <c r="V443" s="177"/>
      <c r="W443" s="177"/>
      <c r="X443" s="177"/>
      <c r="Y443" s="177"/>
      <c r="Z443" s="177"/>
      <c r="AA443" s="177"/>
      <c r="AB443" s="319">
        <v>1079</v>
      </c>
      <c r="AC443" s="177"/>
      <c r="AD443" s="177"/>
      <c r="AE443" s="177"/>
      <c r="AF443" s="177"/>
      <c r="AG443" s="177"/>
      <c r="AH443" s="177"/>
      <c r="AI443" s="177"/>
      <c r="AJ443" s="177"/>
      <c r="AK443" s="177"/>
      <c r="AL443" s="177"/>
      <c r="AM443" s="177"/>
      <c r="AN443" s="177"/>
      <c r="AO443" s="177"/>
      <c r="AP443" s="177"/>
      <c r="AQ443" s="177"/>
      <c r="AR443" s="177"/>
      <c r="AS443" s="177"/>
      <c r="AT443" s="177"/>
      <c r="AU443" s="177"/>
      <c r="AV443" s="177"/>
      <c r="AW443" s="177"/>
      <c r="AX443" s="177"/>
    </row>
    <row r="444" spans="1:50" s="246" customFormat="1" ht="23.85" customHeight="1">
      <c r="A444" s="250"/>
      <c r="B444" s="579"/>
      <c r="C444" s="320" t="s">
        <v>996</v>
      </c>
      <c r="D444" s="577"/>
      <c r="E444" s="578" t="s">
        <v>1218</v>
      </c>
      <c r="F444" s="577" t="s">
        <v>996</v>
      </c>
      <c r="G444" s="177" t="s">
        <v>996</v>
      </c>
      <c r="H444" s="177"/>
      <c r="I444" s="319">
        <v>8026</v>
      </c>
      <c r="J444" s="319"/>
      <c r="K444" s="319"/>
      <c r="L444" s="177" t="s">
        <v>382</v>
      </c>
      <c r="M444" s="319">
        <v>66</v>
      </c>
      <c r="N444" s="319">
        <v>120</v>
      </c>
      <c r="O444" s="319">
        <v>7920</v>
      </c>
      <c r="P444" s="319">
        <v>1</v>
      </c>
      <c r="Q444" s="319"/>
      <c r="R444" s="319"/>
      <c r="S444" s="177"/>
      <c r="T444" s="177"/>
      <c r="U444" s="320">
        <v>2007</v>
      </c>
      <c r="V444" s="177"/>
      <c r="W444" s="177"/>
      <c r="X444" s="177"/>
      <c r="Y444" s="177"/>
      <c r="Z444" s="177"/>
      <c r="AA444" s="177"/>
      <c r="AB444" s="319">
        <v>780</v>
      </c>
      <c r="AC444" s="177"/>
      <c r="AD444" s="177"/>
      <c r="AE444" s="177"/>
      <c r="AF444" s="177"/>
      <c r="AG444" s="177"/>
      <c r="AH444" s="177"/>
      <c r="AI444" s="177"/>
      <c r="AJ444" s="177"/>
      <c r="AK444" s="177"/>
      <c r="AL444" s="177"/>
      <c r="AM444" s="177"/>
      <c r="AN444" s="177"/>
      <c r="AO444" s="177"/>
      <c r="AP444" s="177"/>
      <c r="AQ444" s="177"/>
      <c r="AR444" s="177"/>
      <c r="AS444" s="177"/>
      <c r="AT444" s="177"/>
      <c r="AU444" s="177"/>
      <c r="AV444" s="177"/>
      <c r="AW444" s="177"/>
      <c r="AX444" s="583"/>
    </row>
    <row r="445" spans="1:50" s="246" customFormat="1" ht="23.85" customHeight="1">
      <c r="A445" s="250"/>
      <c r="B445" s="579"/>
      <c r="C445" s="320" t="s">
        <v>996</v>
      </c>
      <c r="D445" s="320" t="s">
        <v>997</v>
      </c>
      <c r="E445" s="320" t="s">
        <v>10228</v>
      </c>
      <c r="F445" s="320" t="s">
        <v>996</v>
      </c>
      <c r="G445" s="320" t="s">
        <v>10294</v>
      </c>
      <c r="H445" s="320"/>
      <c r="I445" s="319">
        <v>45289</v>
      </c>
      <c r="J445" s="546">
        <v>1327</v>
      </c>
      <c r="K445" s="546">
        <v>2479</v>
      </c>
      <c r="L445" s="177" t="s">
        <v>382</v>
      </c>
      <c r="M445" s="546">
        <v>70</v>
      </c>
      <c r="N445" s="546">
        <v>110</v>
      </c>
      <c r="O445" s="546">
        <v>7734</v>
      </c>
      <c r="P445" s="320">
        <v>1</v>
      </c>
      <c r="Q445" s="546">
        <v>10000</v>
      </c>
      <c r="R445" s="546">
        <v>15000</v>
      </c>
      <c r="S445" s="320" t="s">
        <v>6538</v>
      </c>
      <c r="T445" s="320" t="s">
        <v>6883</v>
      </c>
      <c r="U445" s="320">
        <v>1984</v>
      </c>
      <c r="V445" s="546">
        <v>110</v>
      </c>
      <c r="W445" s="319">
        <v>10000</v>
      </c>
      <c r="X445" s="319">
        <v>15000</v>
      </c>
      <c r="Y445" s="320" t="s">
        <v>233</v>
      </c>
      <c r="Z445" s="320" t="s">
        <v>587</v>
      </c>
      <c r="AA445" s="320">
        <v>1984</v>
      </c>
      <c r="AB445" s="319">
        <v>9786</v>
      </c>
      <c r="AC445" s="320">
        <v>4203</v>
      </c>
      <c r="AD445" s="320">
        <v>406</v>
      </c>
      <c r="AE445" s="320"/>
      <c r="AF445" s="320">
        <v>100</v>
      </c>
      <c r="AG445" s="320"/>
      <c r="AH445" s="319">
        <v>9786</v>
      </c>
      <c r="AI445" s="177"/>
      <c r="AJ445" s="177"/>
      <c r="AK445" s="177"/>
      <c r="AL445" s="177"/>
      <c r="AM445" s="177"/>
      <c r="AN445" s="177"/>
      <c r="AO445" s="177"/>
      <c r="AP445" s="177"/>
      <c r="AQ445" s="177"/>
      <c r="AR445" s="177"/>
      <c r="AS445" s="177"/>
      <c r="AT445" s="177"/>
      <c r="AU445" s="177"/>
      <c r="AV445" s="177"/>
      <c r="AW445" s="177"/>
      <c r="AX445" s="583"/>
    </row>
    <row r="446" spans="1:50" s="246" customFormat="1" ht="23.85" customHeight="1">
      <c r="A446" s="250" t="s">
        <v>10226</v>
      </c>
      <c r="B446" s="579"/>
      <c r="C446" s="320" t="s">
        <v>996</v>
      </c>
      <c r="D446" s="320"/>
      <c r="E446" s="320" t="s">
        <v>10230</v>
      </c>
      <c r="F446" s="320" t="s">
        <v>10294</v>
      </c>
      <c r="G446" s="320" t="s">
        <v>10294</v>
      </c>
      <c r="H446" s="320"/>
      <c r="I446" s="319">
        <v>65651</v>
      </c>
      <c r="J446" s="546">
        <v>4540</v>
      </c>
      <c r="K446" s="546">
        <v>5004</v>
      </c>
      <c r="L446" s="177" t="s">
        <v>382</v>
      </c>
      <c r="M446" s="546">
        <v>68</v>
      </c>
      <c r="N446" s="546">
        <v>105</v>
      </c>
      <c r="O446" s="546">
        <v>7683</v>
      </c>
      <c r="P446" s="320">
        <v>1</v>
      </c>
      <c r="Q446" s="319">
        <v>5000</v>
      </c>
      <c r="R446" s="319">
        <v>6500</v>
      </c>
      <c r="S446" s="320" t="s">
        <v>6538</v>
      </c>
      <c r="T446" s="320"/>
      <c r="U446" s="320">
        <v>1993</v>
      </c>
      <c r="V446" s="319">
        <v>9279</v>
      </c>
      <c r="W446" s="320">
        <v>400</v>
      </c>
      <c r="X446" s="320">
        <v>200</v>
      </c>
      <c r="Y446" s="320"/>
      <c r="Z446" s="320"/>
      <c r="AA446" s="320"/>
      <c r="AB446" s="319">
        <v>9279</v>
      </c>
      <c r="AC446" s="320"/>
      <c r="AD446" s="320"/>
      <c r="AE446" s="320"/>
      <c r="AF446" s="320"/>
      <c r="AG446" s="320"/>
      <c r="AH446" s="319"/>
      <c r="AI446" s="177"/>
      <c r="AJ446" s="177"/>
      <c r="AK446" s="177"/>
      <c r="AL446" s="177"/>
      <c r="AM446" s="177"/>
      <c r="AN446" s="177"/>
      <c r="AO446" s="177"/>
      <c r="AP446" s="177"/>
      <c r="AQ446" s="177"/>
      <c r="AR446" s="177"/>
      <c r="AS446" s="177"/>
      <c r="AT446" s="177"/>
      <c r="AU446" s="177"/>
      <c r="AV446" s="177"/>
      <c r="AW446" s="177"/>
      <c r="AX446" s="583"/>
    </row>
    <row r="447" spans="1:50" s="246" customFormat="1" ht="24.75" customHeight="1">
      <c r="A447" s="249"/>
      <c r="B447" s="577"/>
      <c r="C447" s="320" t="s">
        <v>431</v>
      </c>
      <c r="D447" s="577" t="s">
        <v>1209</v>
      </c>
      <c r="E447" s="578" t="s">
        <v>1219</v>
      </c>
      <c r="F447" s="577" t="s">
        <v>431</v>
      </c>
      <c r="G447" s="177" t="s">
        <v>431</v>
      </c>
      <c r="H447" s="177">
        <v>1</v>
      </c>
      <c r="I447" s="319">
        <v>20925</v>
      </c>
      <c r="J447" s="319"/>
      <c r="K447" s="319"/>
      <c r="L447" s="177" t="s">
        <v>382</v>
      </c>
      <c r="M447" s="319">
        <v>66</v>
      </c>
      <c r="N447" s="319">
        <v>100</v>
      </c>
      <c r="O447" s="319">
        <v>6600</v>
      </c>
      <c r="P447" s="319">
        <v>1</v>
      </c>
      <c r="Q447" s="319">
        <v>150</v>
      </c>
      <c r="R447" s="319">
        <v>500</v>
      </c>
      <c r="S447" s="177" t="s">
        <v>233</v>
      </c>
      <c r="T447" s="177" t="s">
        <v>1211</v>
      </c>
      <c r="U447" s="320">
        <v>2004</v>
      </c>
      <c r="V447" s="177"/>
      <c r="W447" s="177"/>
      <c r="X447" s="177" t="s">
        <v>1212</v>
      </c>
      <c r="Y447" s="177"/>
      <c r="Z447" s="177"/>
      <c r="AA447" s="177"/>
      <c r="AB447" s="319">
        <v>1500</v>
      </c>
      <c r="AC447" s="177"/>
      <c r="AD447" s="177"/>
      <c r="AE447" s="177"/>
      <c r="AF447" s="177"/>
      <c r="AG447" s="177"/>
      <c r="AH447" s="177"/>
      <c r="AI447" s="177"/>
      <c r="AJ447" s="177"/>
      <c r="AK447" s="177"/>
      <c r="AL447" s="177"/>
      <c r="AM447" s="177"/>
      <c r="AN447" s="177"/>
      <c r="AO447" s="177"/>
      <c r="AP447" s="177"/>
      <c r="AQ447" s="177"/>
      <c r="AR447" s="177"/>
      <c r="AS447" s="177"/>
      <c r="AT447" s="177"/>
      <c r="AU447" s="177"/>
      <c r="AV447" s="177"/>
      <c r="AW447" s="177"/>
      <c r="AX447" s="177"/>
    </row>
    <row r="448" spans="1:50" s="246" customFormat="1" ht="24.75" customHeight="1">
      <c r="A448" s="249" t="s">
        <v>6885</v>
      </c>
      <c r="B448" s="577"/>
      <c r="C448" s="320" t="s">
        <v>431</v>
      </c>
      <c r="D448" s="577"/>
      <c r="E448" s="578" t="s">
        <v>591</v>
      </c>
      <c r="F448" s="577" t="s">
        <v>431</v>
      </c>
      <c r="G448" s="177" t="s">
        <v>431</v>
      </c>
      <c r="H448" s="177"/>
      <c r="I448" s="319">
        <v>25606</v>
      </c>
      <c r="J448" s="319">
        <v>687</v>
      </c>
      <c r="K448" s="319">
        <v>834</v>
      </c>
      <c r="L448" s="177" t="s">
        <v>382</v>
      </c>
      <c r="M448" s="319">
        <v>74</v>
      </c>
      <c r="N448" s="319">
        <v>109</v>
      </c>
      <c r="O448" s="319">
        <v>8066</v>
      </c>
      <c r="P448" s="319">
        <v>1</v>
      </c>
      <c r="Q448" s="319">
        <v>250</v>
      </c>
      <c r="R448" s="319">
        <v>600</v>
      </c>
      <c r="S448" s="177" t="s">
        <v>233</v>
      </c>
      <c r="T448" s="177" t="s">
        <v>432</v>
      </c>
      <c r="U448" s="320">
        <v>2009</v>
      </c>
      <c r="V448" s="177"/>
      <c r="W448" s="177"/>
      <c r="X448" s="177"/>
      <c r="Y448" s="177"/>
      <c r="Z448" s="177"/>
      <c r="AA448" s="177"/>
      <c r="AB448" s="319">
        <v>2000</v>
      </c>
      <c r="AC448" s="177"/>
      <c r="AD448" s="177"/>
      <c r="AE448" s="177"/>
      <c r="AF448" s="177"/>
      <c r="AG448" s="177"/>
      <c r="AH448" s="177"/>
      <c r="AI448" s="177"/>
      <c r="AJ448" s="177"/>
      <c r="AK448" s="177"/>
      <c r="AL448" s="177"/>
      <c r="AM448" s="177"/>
      <c r="AN448" s="177"/>
      <c r="AO448" s="177"/>
      <c r="AP448" s="177"/>
      <c r="AQ448" s="177"/>
      <c r="AR448" s="177"/>
      <c r="AS448" s="177"/>
      <c r="AT448" s="177"/>
      <c r="AU448" s="177"/>
      <c r="AV448" s="177"/>
      <c r="AW448" s="177"/>
      <c r="AX448" s="105"/>
    </row>
    <row r="449" spans="1:50" s="246" customFormat="1" ht="24.75" customHeight="1">
      <c r="A449" s="249"/>
      <c r="B449" s="577"/>
      <c r="C449" s="628" t="s">
        <v>431</v>
      </c>
      <c r="D449" s="629"/>
      <c r="E449" s="630" t="s">
        <v>592</v>
      </c>
      <c r="F449" s="631" t="s">
        <v>431</v>
      </c>
      <c r="G449" s="177" t="s">
        <v>431</v>
      </c>
      <c r="H449" s="629"/>
      <c r="I449" s="632">
        <v>33042</v>
      </c>
      <c r="J449" s="632">
        <v>578.9</v>
      </c>
      <c r="K449" s="632">
        <v>649.74</v>
      </c>
      <c r="L449" s="629" t="s">
        <v>382</v>
      </c>
      <c r="M449" s="632">
        <v>72</v>
      </c>
      <c r="N449" s="632">
        <v>109</v>
      </c>
      <c r="O449" s="632">
        <v>7848</v>
      </c>
      <c r="P449" s="632">
        <v>1</v>
      </c>
      <c r="Q449" s="632">
        <v>200</v>
      </c>
      <c r="R449" s="632">
        <v>600</v>
      </c>
      <c r="S449" s="629" t="s">
        <v>233</v>
      </c>
      <c r="T449" s="629" t="s">
        <v>587</v>
      </c>
      <c r="U449" s="628">
        <v>2009</v>
      </c>
      <c r="V449" s="629"/>
      <c r="W449" s="629"/>
      <c r="X449" s="629"/>
      <c r="Y449" s="629"/>
      <c r="Z449" s="629"/>
      <c r="AA449" s="629"/>
      <c r="AB449" s="632">
        <v>1500</v>
      </c>
      <c r="AC449" s="177"/>
      <c r="AD449" s="177"/>
      <c r="AE449" s="177"/>
      <c r="AF449" s="177"/>
      <c r="AG449" s="177"/>
      <c r="AH449" s="177"/>
      <c r="AI449" s="177"/>
      <c r="AJ449" s="177"/>
      <c r="AK449" s="177"/>
      <c r="AL449" s="177"/>
      <c r="AM449" s="177"/>
      <c r="AN449" s="177"/>
      <c r="AO449" s="177"/>
      <c r="AP449" s="177"/>
      <c r="AQ449" s="177"/>
      <c r="AR449" s="177"/>
      <c r="AS449" s="177"/>
      <c r="AT449" s="177"/>
      <c r="AU449" s="177"/>
      <c r="AV449" s="177"/>
      <c r="AW449" s="177"/>
      <c r="AX449" s="177"/>
    </row>
    <row r="450" spans="1:50" s="246" customFormat="1" ht="24.75" customHeight="1">
      <c r="A450" s="249"/>
      <c r="B450" s="577"/>
      <c r="C450" s="628" t="s">
        <v>431</v>
      </c>
      <c r="D450" s="629"/>
      <c r="E450" s="630" t="s">
        <v>1220</v>
      </c>
      <c r="F450" s="629" t="s">
        <v>431</v>
      </c>
      <c r="G450" s="177" t="s">
        <v>431</v>
      </c>
      <c r="H450" s="629"/>
      <c r="I450" s="632">
        <v>26311</v>
      </c>
      <c r="J450" s="632"/>
      <c r="K450" s="632">
        <v>406</v>
      </c>
      <c r="L450" s="629" t="s">
        <v>382</v>
      </c>
      <c r="M450" s="632">
        <v>74</v>
      </c>
      <c r="N450" s="632">
        <v>111</v>
      </c>
      <c r="O450" s="632">
        <v>8676</v>
      </c>
      <c r="P450" s="632">
        <v>1</v>
      </c>
      <c r="Q450" s="632">
        <v>200</v>
      </c>
      <c r="R450" s="632">
        <v>600</v>
      </c>
      <c r="S450" s="629" t="s">
        <v>233</v>
      </c>
      <c r="T450" s="629" t="s">
        <v>587</v>
      </c>
      <c r="U450" s="628">
        <v>2010</v>
      </c>
      <c r="V450" s="629"/>
      <c r="W450" s="629"/>
      <c r="X450" s="629"/>
      <c r="Y450" s="629"/>
      <c r="Z450" s="629"/>
      <c r="AA450" s="629"/>
      <c r="AB450" s="632">
        <v>2500</v>
      </c>
      <c r="AC450" s="177"/>
      <c r="AD450" s="177"/>
      <c r="AE450" s="177"/>
      <c r="AF450" s="177"/>
      <c r="AG450" s="177"/>
      <c r="AH450" s="177"/>
      <c r="AI450" s="177"/>
      <c r="AJ450" s="177"/>
      <c r="AK450" s="177"/>
      <c r="AL450" s="177"/>
      <c r="AM450" s="177"/>
      <c r="AN450" s="177"/>
      <c r="AO450" s="177"/>
      <c r="AP450" s="177"/>
      <c r="AQ450" s="177"/>
      <c r="AR450" s="177"/>
      <c r="AS450" s="177"/>
      <c r="AT450" s="177"/>
      <c r="AU450" s="177"/>
      <c r="AV450" s="177"/>
      <c r="AW450" s="177"/>
      <c r="AX450" s="177"/>
    </row>
    <row r="451" spans="1:50" s="246" customFormat="1" ht="24.75" customHeight="1">
      <c r="A451" s="249"/>
      <c r="B451" s="577"/>
      <c r="C451" s="105" t="s">
        <v>431</v>
      </c>
      <c r="D451" s="99"/>
      <c r="E451" s="582" t="s">
        <v>1221</v>
      </c>
      <c r="F451" s="99" t="s">
        <v>431</v>
      </c>
      <c r="G451" s="177" t="s">
        <v>431</v>
      </c>
      <c r="H451" s="99"/>
      <c r="I451" s="100">
        <v>5850</v>
      </c>
      <c r="J451" s="100"/>
      <c r="K451" s="100"/>
      <c r="L451" s="99" t="s">
        <v>202</v>
      </c>
      <c r="M451" s="100">
        <v>65</v>
      </c>
      <c r="N451" s="100">
        <v>90</v>
      </c>
      <c r="O451" s="100">
        <v>5850</v>
      </c>
      <c r="P451" s="100">
        <v>1</v>
      </c>
      <c r="Q451" s="100">
        <v>500</v>
      </c>
      <c r="R451" s="100">
        <v>2000</v>
      </c>
      <c r="S451" s="99" t="s">
        <v>233</v>
      </c>
      <c r="T451" s="99" t="s">
        <v>587</v>
      </c>
      <c r="U451" s="105">
        <v>2003</v>
      </c>
      <c r="V451" s="99"/>
      <c r="W451" s="99"/>
      <c r="X451" s="99"/>
      <c r="Y451" s="99"/>
      <c r="Z451" s="99"/>
      <c r="AA451" s="99"/>
      <c r="AB451" s="100">
        <v>150</v>
      </c>
      <c r="AC451" s="99"/>
      <c r="AD451" s="99"/>
      <c r="AE451" s="99"/>
      <c r="AF451" s="99"/>
      <c r="AG451" s="99"/>
      <c r="AH451" s="99"/>
      <c r="AI451" s="99"/>
      <c r="AJ451" s="99"/>
      <c r="AK451" s="99"/>
      <c r="AL451" s="99"/>
      <c r="AM451" s="99"/>
      <c r="AN451" s="99"/>
      <c r="AO451" s="99"/>
      <c r="AP451" s="99"/>
      <c r="AQ451" s="99"/>
      <c r="AR451" s="99"/>
      <c r="AS451" s="99"/>
      <c r="AT451" s="99"/>
      <c r="AU451" s="99"/>
      <c r="AV451" s="99"/>
      <c r="AW451" s="99"/>
      <c r="AX451" s="99"/>
    </row>
    <row r="452" spans="1:50" s="246" customFormat="1" ht="24.75" customHeight="1">
      <c r="B452" s="270"/>
      <c r="C452" s="105" t="s">
        <v>431</v>
      </c>
      <c r="D452" s="99"/>
      <c r="E452" s="582" t="s">
        <v>10295</v>
      </c>
      <c r="F452" s="99" t="s">
        <v>10296</v>
      </c>
      <c r="G452" s="177" t="s">
        <v>431</v>
      </c>
      <c r="H452" s="99"/>
      <c r="I452" s="100">
        <v>26965</v>
      </c>
      <c r="J452" s="100">
        <v>380</v>
      </c>
      <c r="K452" s="100">
        <v>380</v>
      </c>
      <c r="L452" s="105" t="s">
        <v>6537</v>
      </c>
      <c r="M452" s="100">
        <v>78</v>
      </c>
      <c r="N452" s="100">
        <v>113</v>
      </c>
      <c r="O452" s="100">
        <f>M452*N452</f>
        <v>8814</v>
      </c>
      <c r="P452" s="100">
        <v>1</v>
      </c>
      <c r="Q452" s="100">
        <v>588</v>
      </c>
      <c r="R452" s="100">
        <v>1500</v>
      </c>
      <c r="S452" s="629" t="s">
        <v>233</v>
      </c>
      <c r="T452" s="629" t="s">
        <v>587</v>
      </c>
      <c r="U452" s="105">
        <v>2013</v>
      </c>
      <c r="V452" s="99"/>
      <c r="W452" s="99"/>
      <c r="X452" s="99"/>
      <c r="Y452" s="99"/>
      <c r="Z452" s="99"/>
      <c r="AA452" s="99"/>
      <c r="AB452" s="100">
        <v>4400</v>
      </c>
      <c r="AC452" s="99"/>
      <c r="AD452" s="99"/>
      <c r="AE452" s="99"/>
      <c r="AF452" s="99"/>
      <c r="AG452" s="99"/>
      <c r="AH452" s="99"/>
      <c r="AI452" s="99"/>
      <c r="AJ452" s="99"/>
      <c r="AK452" s="99"/>
      <c r="AL452" s="99"/>
      <c r="AM452" s="99"/>
      <c r="AN452" s="99"/>
      <c r="AO452" s="99"/>
      <c r="AP452" s="99"/>
      <c r="AQ452" s="99"/>
      <c r="AR452" s="99"/>
      <c r="AS452" s="99"/>
      <c r="AT452" s="99"/>
      <c r="AU452" s="99"/>
      <c r="AV452" s="99"/>
      <c r="AW452" s="99"/>
      <c r="AX452" s="105"/>
    </row>
    <row r="453" spans="1:50" s="246" customFormat="1" ht="24.75" customHeight="1">
      <c r="C453" s="105" t="s">
        <v>10296</v>
      </c>
      <c r="D453" s="99"/>
      <c r="E453" s="582" t="s">
        <v>10297</v>
      </c>
      <c r="F453" s="99" t="s">
        <v>10296</v>
      </c>
      <c r="G453" s="177" t="s">
        <v>431</v>
      </c>
      <c r="H453" s="99"/>
      <c r="I453" s="100">
        <v>33739</v>
      </c>
      <c r="J453" s="100">
        <v>347</v>
      </c>
      <c r="K453" s="100">
        <v>347</v>
      </c>
      <c r="L453" s="105" t="s">
        <v>6537</v>
      </c>
      <c r="M453" s="100">
        <v>75</v>
      </c>
      <c r="N453" s="100">
        <v>110</v>
      </c>
      <c r="O453" s="100">
        <v>8250</v>
      </c>
      <c r="P453" s="100">
        <v>1</v>
      </c>
      <c r="Q453" s="100">
        <v>300</v>
      </c>
      <c r="R453" s="100">
        <v>1500</v>
      </c>
      <c r="S453" s="105" t="s">
        <v>6538</v>
      </c>
      <c r="T453" s="99" t="s">
        <v>587</v>
      </c>
      <c r="U453" s="105">
        <v>2013</v>
      </c>
      <c r="V453" s="99"/>
      <c r="W453" s="99"/>
      <c r="X453" s="99"/>
      <c r="Y453" s="99"/>
      <c r="Z453" s="99"/>
      <c r="AA453" s="99"/>
      <c r="AB453" s="100">
        <v>3372</v>
      </c>
      <c r="AC453" s="99"/>
      <c r="AD453" s="99"/>
      <c r="AE453" s="99"/>
      <c r="AF453" s="99"/>
      <c r="AG453" s="99"/>
      <c r="AH453" s="99"/>
      <c r="AI453" s="99"/>
      <c r="AJ453" s="99"/>
      <c r="AK453" s="99"/>
      <c r="AL453" s="99"/>
      <c r="AM453" s="99"/>
      <c r="AN453" s="99"/>
      <c r="AO453" s="99"/>
      <c r="AP453" s="99"/>
      <c r="AQ453" s="99"/>
      <c r="AR453" s="99"/>
      <c r="AS453" s="99"/>
      <c r="AT453" s="99"/>
      <c r="AU453" s="99"/>
      <c r="AV453" s="99"/>
      <c r="AW453" s="99"/>
      <c r="AX453" s="105"/>
    </row>
    <row r="454" spans="1:50" s="246" customFormat="1" ht="23.85" customHeight="1">
      <c r="A454" s="250"/>
      <c r="B454" s="579"/>
      <c r="C454" s="105" t="s">
        <v>1003</v>
      </c>
      <c r="D454" s="99"/>
      <c r="E454" s="582" t="s">
        <v>10298</v>
      </c>
      <c r="F454" s="99" t="s">
        <v>1003</v>
      </c>
      <c r="G454" s="99" t="s">
        <v>1003</v>
      </c>
      <c r="H454" s="99"/>
      <c r="I454" s="100">
        <v>26016</v>
      </c>
      <c r="J454" s="100">
        <v>366</v>
      </c>
      <c r="K454" s="100">
        <v>365</v>
      </c>
      <c r="L454" s="99" t="s">
        <v>382</v>
      </c>
      <c r="M454" s="100">
        <v>68</v>
      </c>
      <c r="N454" s="100">
        <v>105</v>
      </c>
      <c r="O454" s="100">
        <v>14280</v>
      </c>
      <c r="P454" s="100">
        <v>2</v>
      </c>
      <c r="Q454" s="100">
        <v>1500</v>
      </c>
      <c r="R454" s="100">
        <v>2000</v>
      </c>
      <c r="S454" s="99" t="s">
        <v>233</v>
      </c>
      <c r="T454" s="99" t="s">
        <v>587</v>
      </c>
      <c r="U454" s="105">
        <v>2006</v>
      </c>
      <c r="V454" s="99"/>
      <c r="W454" s="99"/>
      <c r="X454" s="99"/>
      <c r="Y454" s="99"/>
      <c r="Z454" s="99"/>
      <c r="AA454" s="99"/>
      <c r="AB454" s="100">
        <v>2029</v>
      </c>
      <c r="AC454" s="99"/>
      <c r="AD454" s="99"/>
      <c r="AE454" s="99"/>
      <c r="AF454" s="99"/>
      <c r="AG454" s="99"/>
      <c r="AH454" s="99"/>
      <c r="AI454" s="99"/>
      <c r="AJ454" s="99"/>
      <c r="AK454" s="99"/>
      <c r="AL454" s="99"/>
      <c r="AM454" s="99"/>
      <c r="AN454" s="99"/>
      <c r="AO454" s="99"/>
      <c r="AP454" s="99"/>
      <c r="AQ454" s="99"/>
      <c r="AR454" s="99"/>
      <c r="AS454" s="99"/>
      <c r="AT454" s="99"/>
      <c r="AU454" s="99"/>
      <c r="AV454" s="99"/>
      <c r="AW454" s="99"/>
      <c r="AX454" s="585"/>
    </row>
    <row r="455" spans="1:50" s="246" customFormat="1" ht="23.85" customHeight="1">
      <c r="A455" s="250"/>
      <c r="B455" s="579"/>
      <c r="C455" s="320" t="s">
        <v>1003</v>
      </c>
      <c r="D455" s="99"/>
      <c r="E455" s="582" t="s">
        <v>10299</v>
      </c>
      <c r="F455" s="577" t="s">
        <v>1003</v>
      </c>
      <c r="G455" s="177" t="s">
        <v>1003</v>
      </c>
      <c r="H455" s="99"/>
      <c r="I455" s="100">
        <v>18522</v>
      </c>
      <c r="J455" s="100">
        <v>186.77</v>
      </c>
      <c r="K455" s="100">
        <v>186.77</v>
      </c>
      <c r="L455" s="177" t="s">
        <v>382</v>
      </c>
      <c r="M455" s="100">
        <v>68</v>
      </c>
      <c r="N455" s="100">
        <v>105</v>
      </c>
      <c r="O455" s="100">
        <v>14280</v>
      </c>
      <c r="P455" s="100">
        <v>2</v>
      </c>
      <c r="Q455" s="100"/>
      <c r="R455" s="100"/>
      <c r="S455" s="105" t="s">
        <v>6538</v>
      </c>
      <c r="T455" s="105" t="s">
        <v>7645</v>
      </c>
      <c r="U455" s="105">
        <v>2013</v>
      </c>
      <c r="V455" s="99"/>
      <c r="W455" s="99"/>
      <c r="X455" s="99"/>
      <c r="Y455" s="99"/>
      <c r="Z455" s="99"/>
      <c r="AA455" s="99"/>
      <c r="AB455" s="100">
        <v>1500</v>
      </c>
      <c r="AC455" s="177"/>
      <c r="AD455" s="177"/>
      <c r="AE455" s="177"/>
      <c r="AF455" s="177"/>
      <c r="AG455" s="177"/>
      <c r="AH455" s="177"/>
      <c r="AI455" s="177"/>
      <c r="AJ455" s="177"/>
      <c r="AK455" s="177"/>
      <c r="AL455" s="177"/>
      <c r="AM455" s="177"/>
      <c r="AN455" s="177"/>
      <c r="AO455" s="177"/>
      <c r="AP455" s="177"/>
      <c r="AQ455" s="177"/>
      <c r="AR455" s="177"/>
      <c r="AS455" s="177"/>
      <c r="AT455" s="177"/>
      <c r="AU455" s="177"/>
      <c r="AV455" s="177"/>
      <c r="AW455" s="177"/>
      <c r="AX455" s="585"/>
    </row>
    <row r="456" spans="1:50" s="246" customFormat="1" ht="23.85" customHeight="1">
      <c r="A456" s="250"/>
      <c r="B456" s="579"/>
      <c r="C456" s="320" t="s">
        <v>1018</v>
      </c>
      <c r="D456" s="577"/>
      <c r="E456" s="578" t="s">
        <v>1222</v>
      </c>
      <c r="F456" s="577" t="s">
        <v>1018</v>
      </c>
      <c r="G456" s="177" t="s">
        <v>1018</v>
      </c>
      <c r="H456" s="177"/>
      <c r="I456" s="319">
        <v>80660</v>
      </c>
      <c r="J456" s="319"/>
      <c r="K456" s="319"/>
      <c r="L456" s="177" t="s">
        <v>382</v>
      </c>
      <c r="M456" s="319">
        <v>78</v>
      </c>
      <c r="N456" s="319">
        <v>113</v>
      </c>
      <c r="O456" s="319">
        <v>17628</v>
      </c>
      <c r="P456" s="319">
        <v>2</v>
      </c>
      <c r="Q456" s="319">
        <v>200</v>
      </c>
      <c r="R456" s="319">
        <v>200</v>
      </c>
      <c r="S456" s="177" t="s">
        <v>233</v>
      </c>
      <c r="T456" s="177"/>
      <c r="U456" s="320">
        <v>2009</v>
      </c>
      <c r="V456" s="177"/>
      <c r="W456" s="177"/>
      <c r="X456" s="177"/>
      <c r="Y456" s="177"/>
      <c r="Z456" s="177"/>
      <c r="AA456" s="177"/>
      <c r="AB456" s="319">
        <v>1500</v>
      </c>
      <c r="AC456" s="177"/>
      <c r="AD456" s="177"/>
      <c r="AE456" s="177"/>
      <c r="AF456" s="177"/>
      <c r="AG456" s="177"/>
      <c r="AH456" s="177"/>
      <c r="AI456" s="177"/>
      <c r="AJ456" s="177"/>
      <c r="AK456" s="177"/>
      <c r="AL456" s="177"/>
      <c r="AM456" s="177"/>
      <c r="AN456" s="177"/>
      <c r="AO456" s="177"/>
      <c r="AP456" s="177"/>
      <c r="AQ456" s="177"/>
      <c r="AR456" s="177"/>
      <c r="AS456" s="177"/>
      <c r="AT456" s="177"/>
      <c r="AU456" s="177"/>
      <c r="AV456" s="177"/>
      <c r="AW456" s="177"/>
      <c r="AX456" s="583"/>
    </row>
    <row r="457" spans="1:50" s="246" customFormat="1" ht="23.85" customHeight="1">
      <c r="A457" s="250"/>
      <c r="B457" s="579"/>
      <c r="C457" s="586" t="s">
        <v>10236</v>
      </c>
      <c r="D457" s="587"/>
      <c r="E457" s="588" t="s">
        <v>10300</v>
      </c>
      <c r="F457" s="587" t="s">
        <v>10236</v>
      </c>
      <c r="G457" s="589" t="s">
        <v>10236</v>
      </c>
      <c r="H457" s="589"/>
      <c r="I457" s="590">
        <v>40396</v>
      </c>
      <c r="J457" s="590"/>
      <c r="K457" s="590"/>
      <c r="L457" s="589" t="s">
        <v>6537</v>
      </c>
      <c r="M457" s="590">
        <v>64</v>
      </c>
      <c r="N457" s="590">
        <v>100</v>
      </c>
      <c r="O457" s="590">
        <v>6400</v>
      </c>
      <c r="P457" s="590">
        <v>1</v>
      </c>
      <c r="Q457" s="590">
        <v>204</v>
      </c>
      <c r="R457" s="590">
        <v>204</v>
      </c>
      <c r="S457" s="589" t="s">
        <v>6577</v>
      </c>
      <c r="T457" s="589" t="s">
        <v>10301</v>
      </c>
      <c r="U457" s="586">
        <v>2011</v>
      </c>
      <c r="V457" s="589"/>
      <c r="W457" s="589"/>
      <c r="X457" s="589"/>
      <c r="Y457" s="589"/>
      <c r="Z457" s="589"/>
      <c r="AA457" s="589"/>
      <c r="AB457" s="590"/>
      <c r="AC457" s="177"/>
      <c r="AD457" s="177"/>
      <c r="AE457" s="177"/>
      <c r="AF457" s="177"/>
      <c r="AG457" s="177"/>
      <c r="AH457" s="177"/>
      <c r="AI457" s="177"/>
      <c r="AJ457" s="177"/>
      <c r="AK457" s="177"/>
      <c r="AL457" s="177"/>
      <c r="AM457" s="177"/>
      <c r="AN457" s="177"/>
      <c r="AO457" s="177"/>
      <c r="AP457" s="177"/>
      <c r="AQ457" s="177"/>
      <c r="AR457" s="177"/>
      <c r="AS457" s="177"/>
      <c r="AT457" s="177"/>
      <c r="AU457" s="177"/>
      <c r="AV457" s="177"/>
      <c r="AW457" s="177"/>
      <c r="AX457" s="583"/>
    </row>
    <row r="458" spans="1:50" s="246" customFormat="1" ht="23.85" customHeight="1">
      <c r="A458" s="250"/>
      <c r="B458" s="579"/>
      <c r="C458" s="586" t="s">
        <v>10236</v>
      </c>
      <c r="D458" s="587"/>
      <c r="E458" s="588" t="s">
        <v>10302</v>
      </c>
      <c r="F458" s="587" t="s">
        <v>10236</v>
      </c>
      <c r="G458" s="589" t="s">
        <v>10236</v>
      </c>
      <c r="H458" s="589"/>
      <c r="I458" s="590">
        <v>58826</v>
      </c>
      <c r="J458" s="590"/>
      <c r="K458" s="590"/>
      <c r="L458" s="589" t="s">
        <v>10303</v>
      </c>
      <c r="M458" s="590">
        <v>70</v>
      </c>
      <c r="N458" s="590">
        <v>105</v>
      </c>
      <c r="O458" s="590">
        <v>14700</v>
      </c>
      <c r="P458" s="590">
        <v>2</v>
      </c>
      <c r="Q458" s="590">
        <v>300</v>
      </c>
      <c r="R458" s="590">
        <v>300</v>
      </c>
      <c r="S458" s="589" t="s">
        <v>6538</v>
      </c>
      <c r="T458" s="589" t="s">
        <v>7645</v>
      </c>
      <c r="U458" s="586">
        <v>2004</v>
      </c>
      <c r="V458" s="589"/>
      <c r="W458" s="589"/>
      <c r="X458" s="589"/>
      <c r="Y458" s="589"/>
      <c r="Z458" s="589"/>
      <c r="AA458" s="589"/>
      <c r="AB458" s="590">
        <v>2175</v>
      </c>
      <c r="AC458" s="177"/>
      <c r="AD458" s="177"/>
      <c r="AE458" s="177"/>
      <c r="AF458" s="177"/>
      <c r="AG458" s="177"/>
      <c r="AH458" s="177"/>
      <c r="AI458" s="177"/>
      <c r="AJ458" s="177"/>
      <c r="AK458" s="177"/>
      <c r="AL458" s="177"/>
      <c r="AM458" s="177"/>
      <c r="AN458" s="177"/>
      <c r="AO458" s="177"/>
      <c r="AP458" s="177"/>
      <c r="AQ458" s="177"/>
      <c r="AR458" s="177"/>
      <c r="AS458" s="177"/>
      <c r="AT458" s="177"/>
      <c r="AU458" s="177"/>
      <c r="AV458" s="177"/>
      <c r="AW458" s="177"/>
      <c r="AX458" s="585"/>
    </row>
    <row r="459" spans="1:50" s="246" customFormat="1" ht="24.75" customHeight="1">
      <c r="A459" s="250"/>
      <c r="B459" s="576"/>
      <c r="C459" s="320" t="s">
        <v>10241</v>
      </c>
      <c r="D459" s="577"/>
      <c r="E459" s="578" t="s">
        <v>10304</v>
      </c>
      <c r="F459" s="577" t="s">
        <v>10241</v>
      </c>
      <c r="G459" s="177" t="s">
        <v>10305</v>
      </c>
      <c r="H459" s="177"/>
      <c r="I459" s="319">
        <v>60570</v>
      </c>
      <c r="J459" s="319">
        <v>607</v>
      </c>
      <c r="K459" s="319">
        <v>721</v>
      </c>
      <c r="L459" s="177" t="s">
        <v>6537</v>
      </c>
      <c r="M459" s="319">
        <v>68</v>
      </c>
      <c r="N459" s="319">
        <v>105</v>
      </c>
      <c r="O459" s="319">
        <v>7140</v>
      </c>
      <c r="P459" s="319">
        <v>1</v>
      </c>
      <c r="Q459" s="319">
        <v>1000</v>
      </c>
      <c r="R459" s="319">
        <v>1000</v>
      </c>
      <c r="S459" s="177" t="s">
        <v>6538</v>
      </c>
      <c r="T459" s="177" t="s">
        <v>7645</v>
      </c>
      <c r="U459" s="320">
        <v>2011</v>
      </c>
      <c r="V459" s="177"/>
      <c r="W459" s="177"/>
      <c r="X459" s="177"/>
      <c r="Y459" s="177"/>
      <c r="Z459" s="177"/>
      <c r="AA459" s="177"/>
      <c r="AB459" s="319"/>
      <c r="AC459" s="177"/>
      <c r="AD459" s="177"/>
      <c r="AE459" s="177"/>
      <c r="AF459" s="177"/>
      <c r="AG459" s="177"/>
      <c r="AH459" s="177"/>
      <c r="AI459" s="177"/>
      <c r="AJ459" s="177"/>
      <c r="AK459" s="177"/>
      <c r="AL459" s="177"/>
      <c r="AM459" s="177"/>
      <c r="AN459" s="177"/>
      <c r="AO459" s="177"/>
      <c r="AP459" s="177"/>
      <c r="AQ459" s="177"/>
      <c r="AR459" s="177"/>
      <c r="AS459" s="177"/>
      <c r="AT459" s="177"/>
      <c r="AU459" s="177"/>
      <c r="AV459" s="177"/>
      <c r="AW459" s="177"/>
      <c r="AX459" s="99"/>
    </row>
    <row r="460" spans="1:50" s="246" customFormat="1" ht="24.75" customHeight="1">
      <c r="A460" s="250"/>
      <c r="B460" s="1374"/>
      <c r="C460" s="320" t="s">
        <v>1025</v>
      </c>
      <c r="D460" s="577"/>
      <c r="E460" s="578" t="s">
        <v>1223</v>
      </c>
      <c r="F460" s="577" t="s">
        <v>1025</v>
      </c>
      <c r="G460" s="177" t="s">
        <v>1026</v>
      </c>
      <c r="H460" s="177"/>
      <c r="I460" s="319">
        <v>8229</v>
      </c>
      <c r="J460" s="319"/>
      <c r="K460" s="319"/>
      <c r="L460" s="177" t="s">
        <v>382</v>
      </c>
      <c r="M460" s="319">
        <v>74</v>
      </c>
      <c r="N460" s="319">
        <v>110</v>
      </c>
      <c r="O460" s="319">
        <v>9220</v>
      </c>
      <c r="P460" s="319">
        <v>1</v>
      </c>
      <c r="Q460" s="319"/>
      <c r="R460" s="319"/>
      <c r="S460" s="177"/>
      <c r="T460" s="177"/>
      <c r="U460" s="320">
        <v>2005</v>
      </c>
      <c r="V460" s="177"/>
      <c r="W460" s="177"/>
      <c r="X460" s="177"/>
      <c r="Y460" s="177"/>
      <c r="Z460" s="177"/>
      <c r="AA460" s="177"/>
      <c r="AB460" s="319">
        <v>1121</v>
      </c>
      <c r="AC460" s="177"/>
      <c r="AD460" s="177"/>
      <c r="AE460" s="177"/>
      <c r="AF460" s="177"/>
      <c r="AG460" s="177"/>
      <c r="AH460" s="177"/>
      <c r="AI460" s="177"/>
      <c r="AJ460" s="177"/>
      <c r="AK460" s="177"/>
      <c r="AL460" s="177"/>
      <c r="AM460" s="177"/>
      <c r="AN460" s="177"/>
      <c r="AO460" s="177"/>
      <c r="AP460" s="177"/>
      <c r="AQ460" s="177"/>
      <c r="AR460" s="177"/>
      <c r="AS460" s="177"/>
      <c r="AT460" s="177"/>
      <c r="AU460" s="177"/>
      <c r="AV460" s="177"/>
      <c r="AW460" s="177"/>
      <c r="AX460" s="177"/>
    </row>
    <row r="461" spans="1:50" s="246" customFormat="1" ht="24.75" customHeight="1">
      <c r="A461" s="250"/>
      <c r="B461" s="1374"/>
      <c r="C461" s="320" t="s">
        <v>1025</v>
      </c>
      <c r="D461" s="577"/>
      <c r="E461" s="578" t="s">
        <v>1224</v>
      </c>
      <c r="F461" s="577" t="s">
        <v>1025</v>
      </c>
      <c r="G461" s="177" t="s">
        <v>1026</v>
      </c>
      <c r="H461" s="177"/>
      <c r="I461" s="319">
        <v>36653</v>
      </c>
      <c r="J461" s="319"/>
      <c r="K461" s="319"/>
      <c r="L461" s="177" t="s">
        <v>406</v>
      </c>
      <c r="M461" s="319">
        <v>73</v>
      </c>
      <c r="N461" s="319">
        <v>110</v>
      </c>
      <c r="O461" s="319">
        <v>8030</v>
      </c>
      <c r="P461" s="319">
        <v>1</v>
      </c>
      <c r="Q461" s="319">
        <v>500</v>
      </c>
      <c r="R461" s="319">
        <v>1500</v>
      </c>
      <c r="S461" s="177" t="s">
        <v>233</v>
      </c>
      <c r="T461" s="177"/>
      <c r="U461" s="320">
        <v>2005</v>
      </c>
      <c r="V461" s="177"/>
      <c r="W461" s="177"/>
      <c r="X461" s="177"/>
      <c r="Y461" s="177"/>
      <c r="Z461" s="177"/>
      <c r="AA461" s="177"/>
      <c r="AB461" s="319">
        <v>2100</v>
      </c>
      <c r="AC461" s="177"/>
      <c r="AD461" s="177"/>
      <c r="AE461" s="177"/>
      <c r="AF461" s="177"/>
      <c r="AG461" s="177"/>
      <c r="AH461" s="177"/>
      <c r="AI461" s="177"/>
      <c r="AJ461" s="177"/>
      <c r="AK461" s="177"/>
      <c r="AL461" s="177"/>
      <c r="AM461" s="177"/>
      <c r="AN461" s="177"/>
      <c r="AO461" s="177"/>
      <c r="AP461" s="177"/>
      <c r="AQ461" s="177"/>
      <c r="AR461" s="177"/>
      <c r="AS461" s="177"/>
      <c r="AT461" s="177"/>
      <c r="AU461" s="177"/>
      <c r="AV461" s="177"/>
      <c r="AW461" s="177"/>
      <c r="AX461" s="177"/>
    </row>
    <row r="462" spans="1:50" s="246" customFormat="1" ht="24.75" customHeight="1">
      <c r="A462" s="250"/>
      <c r="B462" s="591"/>
      <c r="C462" s="320" t="s">
        <v>1025</v>
      </c>
      <c r="D462" s="577"/>
      <c r="E462" s="578" t="s">
        <v>1225</v>
      </c>
      <c r="F462" s="577" t="s">
        <v>1025</v>
      </c>
      <c r="G462" s="177" t="s">
        <v>1026</v>
      </c>
      <c r="H462" s="177"/>
      <c r="I462" s="319">
        <v>29190</v>
      </c>
      <c r="J462" s="319"/>
      <c r="K462" s="319"/>
      <c r="L462" s="177" t="s">
        <v>382</v>
      </c>
      <c r="M462" s="319">
        <v>78</v>
      </c>
      <c r="N462" s="319">
        <v>104</v>
      </c>
      <c r="O462" s="319">
        <v>8112</v>
      </c>
      <c r="P462" s="319">
        <v>1</v>
      </c>
      <c r="Q462" s="319"/>
      <c r="R462" s="319"/>
      <c r="S462" s="177"/>
      <c r="T462" s="177"/>
      <c r="U462" s="320">
        <v>2007</v>
      </c>
      <c r="V462" s="177"/>
      <c r="W462" s="177"/>
      <c r="X462" s="177"/>
      <c r="Y462" s="177"/>
      <c r="Z462" s="177"/>
      <c r="AA462" s="177"/>
      <c r="AB462" s="319">
        <v>458</v>
      </c>
      <c r="AC462" s="177"/>
      <c r="AD462" s="177"/>
      <c r="AE462" s="177"/>
      <c r="AF462" s="177"/>
      <c r="AG462" s="177"/>
      <c r="AH462" s="177"/>
      <c r="AI462" s="177"/>
      <c r="AJ462" s="177"/>
      <c r="AK462" s="177"/>
      <c r="AL462" s="177"/>
      <c r="AM462" s="177"/>
      <c r="AN462" s="177"/>
      <c r="AO462" s="177"/>
      <c r="AP462" s="177"/>
      <c r="AQ462" s="177"/>
      <c r="AR462" s="177"/>
      <c r="AS462" s="177"/>
      <c r="AT462" s="177"/>
      <c r="AU462" s="177"/>
      <c r="AV462" s="177"/>
      <c r="AW462" s="177"/>
      <c r="AX462" s="177"/>
    </row>
    <row r="463" spans="1:50" s="246" customFormat="1" ht="24.75" customHeight="1">
      <c r="A463" s="250"/>
      <c r="B463" s="591"/>
      <c r="C463" s="566" t="s">
        <v>1025</v>
      </c>
      <c r="D463" s="592"/>
      <c r="E463" s="593" t="s">
        <v>1226</v>
      </c>
      <c r="F463" s="592" t="s">
        <v>1025</v>
      </c>
      <c r="G463" s="594" t="s">
        <v>1026</v>
      </c>
      <c r="H463" s="594"/>
      <c r="I463" s="567">
        <v>8249</v>
      </c>
      <c r="J463" s="567"/>
      <c r="K463" s="567"/>
      <c r="L463" s="594" t="s">
        <v>382</v>
      </c>
      <c r="M463" s="567">
        <v>68</v>
      </c>
      <c r="N463" s="567">
        <v>105</v>
      </c>
      <c r="O463" s="567">
        <v>8249</v>
      </c>
      <c r="P463" s="567">
        <v>1</v>
      </c>
      <c r="Q463" s="567"/>
      <c r="R463" s="567"/>
      <c r="S463" s="594"/>
      <c r="T463" s="594"/>
      <c r="U463" s="566">
        <v>2008</v>
      </c>
      <c r="V463" s="594"/>
      <c r="W463" s="594"/>
      <c r="X463" s="594"/>
      <c r="Y463" s="594"/>
      <c r="Z463" s="594"/>
      <c r="AA463" s="594"/>
      <c r="AB463" s="567">
        <v>403</v>
      </c>
      <c r="AC463" s="177"/>
      <c r="AD463" s="177"/>
      <c r="AE463" s="177"/>
      <c r="AF463" s="177"/>
      <c r="AG463" s="177"/>
      <c r="AH463" s="177"/>
      <c r="AI463" s="177"/>
      <c r="AJ463" s="177"/>
      <c r="AK463" s="177"/>
      <c r="AL463" s="177"/>
      <c r="AM463" s="177"/>
      <c r="AN463" s="177"/>
      <c r="AO463" s="177"/>
      <c r="AP463" s="177"/>
      <c r="AQ463" s="177"/>
      <c r="AR463" s="177"/>
      <c r="AS463" s="177"/>
      <c r="AT463" s="177"/>
      <c r="AU463" s="177"/>
      <c r="AV463" s="177"/>
      <c r="AW463" s="177"/>
      <c r="AX463" s="177"/>
    </row>
    <row r="464" spans="1:50" s="246" customFormat="1" ht="24.75" customHeight="1">
      <c r="A464" s="250"/>
      <c r="B464" s="591"/>
      <c r="C464" s="320" t="s">
        <v>1025</v>
      </c>
      <c r="D464" s="577"/>
      <c r="E464" s="578" t="s">
        <v>1225</v>
      </c>
      <c r="F464" s="577" t="s">
        <v>1025</v>
      </c>
      <c r="G464" s="177" t="s">
        <v>1026</v>
      </c>
      <c r="H464" s="177"/>
      <c r="I464" s="319">
        <v>29190</v>
      </c>
      <c r="J464" s="319"/>
      <c r="K464" s="319"/>
      <c r="L464" s="177" t="s">
        <v>382</v>
      </c>
      <c r="M464" s="319">
        <v>72</v>
      </c>
      <c r="N464" s="319">
        <v>108</v>
      </c>
      <c r="O464" s="319">
        <v>15888</v>
      </c>
      <c r="P464" s="319">
        <v>2</v>
      </c>
      <c r="Q464" s="319"/>
      <c r="R464" s="319"/>
      <c r="S464" s="177"/>
      <c r="T464" s="177"/>
      <c r="U464" s="320">
        <v>2016</v>
      </c>
      <c r="V464" s="177"/>
      <c r="W464" s="177"/>
      <c r="X464" s="177"/>
      <c r="Y464" s="177"/>
      <c r="Z464" s="177"/>
      <c r="AA464" s="177"/>
      <c r="AB464" s="319">
        <f>458+617</f>
        <v>1075</v>
      </c>
      <c r="AC464" s="177"/>
      <c r="AD464" s="177"/>
      <c r="AE464" s="177"/>
      <c r="AF464" s="177"/>
      <c r="AG464" s="177"/>
      <c r="AH464" s="177"/>
      <c r="AI464" s="177"/>
      <c r="AJ464" s="177"/>
      <c r="AK464" s="177"/>
      <c r="AL464" s="177"/>
      <c r="AM464" s="177"/>
      <c r="AN464" s="177"/>
      <c r="AO464" s="177"/>
      <c r="AP464" s="177"/>
      <c r="AQ464" s="177"/>
      <c r="AR464" s="177"/>
      <c r="AS464" s="177"/>
      <c r="AT464" s="177"/>
      <c r="AU464" s="177"/>
      <c r="AV464" s="177"/>
      <c r="AW464" s="177"/>
      <c r="AX464" s="177"/>
    </row>
    <row r="465" spans="1:50" s="246" customFormat="1" ht="24.75" customHeight="1">
      <c r="A465" s="250"/>
      <c r="B465" s="591"/>
      <c r="C465" s="320" t="s">
        <v>1027</v>
      </c>
      <c r="D465" s="577" t="s">
        <v>1227</v>
      </c>
      <c r="E465" s="578" t="s">
        <v>1228</v>
      </c>
      <c r="F465" s="577" t="s">
        <v>1027</v>
      </c>
      <c r="G465" s="177" t="s">
        <v>1027</v>
      </c>
      <c r="H465" s="177">
        <v>4</v>
      </c>
      <c r="I465" s="319">
        <v>6790</v>
      </c>
      <c r="J465" s="319"/>
      <c r="K465" s="319"/>
      <c r="L465" s="177" t="s">
        <v>202</v>
      </c>
      <c r="M465" s="319">
        <v>68</v>
      </c>
      <c r="N465" s="319">
        <v>100</v>
      </c>
      <c r="O465" s="319">
        <v>6790</v>
      </c>
      <c r="P465" s="319">
        <v>1</v>
      </c>
      <c r="Q465" s="319"/>
      <c r="R465" s="319"/>
      <c r="S465" s="177" t="s">
        <v>499</v>
      </c>
      <c r="T465" s="177" t="s">
        <v>499</v>
      </c>
      <c r="U465" s="320">
        <v>2003</v>
      </c>
      <c r="V465" s="177">
        <v>81375</v>
      </c>
      <c r="W465" s="177">
        <v>6790</v>
      </c>
      <c r="X465" s="177">
        <v>20285</v>
      </c>
      <c r="Y465" s="177"/>
      <c r="Z465" s="177"/>
      <c r="AA465" s="177"/>
      <c r="AB465" s="319">
        <v>108</v>
      </c>
      <c r="AC465" s="177"/>
      <c r="AD465" s="177"/>
      <c r="AE465" s="177"/>
      <c r="AF465" s="177"/>
      <c r="AG465" s="177"/>
      <c r="AH465" s="177"/>
      <c r="AI465" s="177"/>
      <c r="AJ465" s="177"/>
      <c r="AK465" s="177"/>
      <c r="AL465" s="177"/>
      <c r="AM465" s="177"/>
      <c r="AN465" s="177"/>
      <c r="AO465" s="177"/>
      <c r="AP465" s="177"/>
      <c r="AQ465" s="177"/>
      <c r="AR465" s="177"/>
      <c r="AS465" s="177"/>
      <c r="AT465" s="177"/>
      <c r="AU465" s="177"/>
      <c r="AV465" s="177"/>
      <c r="AW465" s="177"/>
      <c r="AX465" s="177"/>
    </row>
    <row r="466" spans="1:50" s="246" customFormat="1" ht="24.75" customHeight="1">
      <c r="A466" s="250"/>
      <c r="B466" s="591"/>
      <c r="C466" s="320" t="s">
        <v>1027</v>
      </c>
      <c r="D466" s="177"/>
      <c r="E466" s="578" t="s">
        <v>1229</v>
      </c>
      <c r="F466" s="177" t="s">
        <v>1027</v>
      </c>
      <c r="G466" s="177" t="s">
        <v>1027</v>
      </c>
      <c r="H466" s="177"/>
      <c r="I466" s="319">
        <v>8000</v>
      </c>
      <c r="J466" s="319"/>
      <c r="K466" s="319"/>
      <c r="L466" s="177" t="s">
        <v>382</v>
      </c>
      <c r="M466" s="319">
        <v>68</v>
      </c>
      <c r="N466" s="319">
        <v>105</v>
      </c>
      <c r="O466" s="319">
        <v>7184</v>
      </c>
      <c r="P466" s="319">
        <v>1</v>
      </c>
      <c r="Q466" s="319"/>
      <c r="R466" s="319">
        <v>3000</v>
      </c>
      <c r="S466" s="149" t="s">
        <v>499</v>
      </c>
      <c r="T466" s="149" t="s">
        <v>499</v>
      </c>
      <c r="U466" s="320">
        <v>2005</v>
      </c>
      <c r="V466" s="177"/>
      <c r="W466" s="177"/>
      <c r="X466" s="177"/>
      <c r="Y466" s="177"/>
      <c r="Z466" s="177"/>
      <c r="AA466" s="177"/>
      <c r="AB466" s="319">
        <v>1000</v>
      </c>
      <c r="AC466" s="177"/>
      <c r="AD466" s="177"/>
      <c r="AE466" s="177"/>
      <c r="AF466" s="177"/>
      <c r="AG466" s="177"/>
      <c r="AH466" s="177"/>
      <c r="AI466" s="177"/>
      <c r="AJ466" s="177"/>
      <c r="AK466" s="177"/>
      <c r="AL466" s="177"/>
      <c r="AM466" s="177"/>
      <c r="AN466" s="177"/>
      <c r="AO466" s="177"/>
      <c r="AP466" s="177"/>
      <c r="AQ466" s="177"/>
      <c r="AR466" s="177"/>
      <c r="AS466" s="177"/>
      <c r="AT466" s="177"/>
      <c r="AU466" s="177"/>
      <c r="AV466" s="177"/>
      <c r="AW466" s="177"/>
      <c r="AX466" s="177"/>
    </row>
    <row r="467" spans="1:50" s="246" customFormat="1" ht="24.75" customHeight="1">
      <c r="A467" s="250"/>
      <c r="B467" s="147"/>
      <c r="C467" s="320" t="s">
        <v>1027</v>
      </c>
      <c r="D467" s="177"/>
      <c r="E467" s="578" t="s">
        <v>1230</v>
      </c>
      <c r="F467" s="177" t="s">
        <v>1027</v>
      </c>
      <c r="G467" s="177" t="s">
        <v>1027</v>
      </c>
      <c r="H467" s="177"/>
      <c r="I467" s="319">
        <v>8000</v>
      </c>
      <c r="J467" s="319"/>
      <c r="K467" s="319"/>
      <c r="L467" s="177" t="s">
        <v>382</v>
      </c>
      <c r="M467" s="319">
        <v>66</v>
      </c>
      <c r="N467" s="319">
        <v>102</v>
      </c>
      <c r="O467" s="319">
        <v>6732</v>
      </c>
      <c r="P467" s="319">
        <v>1</v>
      </c>
      <c r="Q467" s="319"/>
      <c r="R467" s="319">
        <v>3000</v>
      </c>
      <c r="S467" s="149"/>
      <c r="T467" s="149"/>
      <c r="U467" s="320">
        <v>2004</v>
      </c>
      <c r="V467" s="177"/>
      <c r="W467" s="177"/>
      <c r="X467" s="177"/>
      <c r="Y467" s="177"/>
      <c r="Z467" s="177"/>
      <c r="AA467" s="177"/>
      <c r="AB467" s="319">
        <v>1000</v>
      </c>
      <c r="AC467" s="177"/>
      <c r="AD467" s="177"/>
      <c r="AE467" s="177"/>
      <c r="AF467" s="177"/>
      <c r="AG467" s="177"/>
      <c r="AH467" s="177"/>
      <c r="AI467" s="177"/>
      <c r="AJ467" s="177"/>
      <c r="AK467" s="177"/>
      <c r="AL467" s="177"/>
      <c r="AM467" s="177"/>
      <c r="AN467" s="177"/>
      <c r="AO467" s="177"/>
      <c r="AP467" s="177"/>
      <c r="AQ467" s="177"/>
      <c r="AR467" s="177"/>
      <c r="AS467" s="177"/>
      <c r="AT467" s="177"/>
      <c r="AU467" s="177"/>
      <c r="AV467" s="177"/>
      <c r="AW467" s="177"/>
      <c r="AX467" s="177"/>
    </row>
    <row r="468" spans="1:50" s="246" customFormat="1" ht="24.75" customHeight="1">
      <c r="A468" s="250"/>
      <c r="B468" s="147"/>
      <c r="C468" s="320" t="s">
        <v>1027</v>
      </c>
      <c r="D468" s="177"/>
      <c r="E468" s="578" t="s">
        <v>1231</v>
      </c>
      <c r="F468" s="177" t="s">
        <v>1027</v>
      </c>
      <c r="G468" s="177" t="s">
        <v>1027</v>
      </c>
      <c r="H468" s="177"/>
      <c r="I468" s="319">
        <v>9900</v>
      </c>
      <c r="J468" s="319"/>
      <c r="K468" s="319"/>
      <c r="L468" s="177" t="s">
        <v>382</v>
      </c>
      <c r="M468" s="319">
        <v>70</v>
      </c>
      <c r="N468" s="319">
        <v>106</v>
      </c>
      <c r="O468" s="319">
        <v>7420</v>
      </c>
      <c r="P468" s="319">
        <v>1</v>
      </c>
      <c r="Q468" s="319">
        <v>3000</v>
      </c>
      <c r="R468" s="319">
        <v>3000</v>
      </c>
      <c r="S468" s="149"/>
      <c r="T468" s="149"/>
      <c r="U468" s="320">
        <v>2007</v>
      </c>
      <c r="V468" s="177"/>
      <c r="W468" s="177"/>
      <c r="X468" s="177"/>
      <c r="Y468" s="177"/>
      <c r="Z468" s="177"/>
      <c r="AA468" s="177"/>
      <c r="AB468" s="319">
        <v>2100</v>
      </c>
      <c r="AC468" s="177"/>
      <c r="AD468" s="177"/>
      <c r="AE468" s="177"/>
      <c r="AF468" s="177"/>
      <c r="AG468" s="177"/>
      <c r="AH468" s="177"/>
      <c r="AI468" s="177"/>
      <c r="AJ468" s="177"/>
      <c r="AK468" s="177"/>
      <c r="AL468" s="177"/>
      <c r="AM468" s="177"/>
      <c r="AN468" s="177"/>
      <c r="AO468" s="177"/>
      <c r="AP468" s="177"/>
      <c r="AQ468" s="177"/>
      <c r="AR468" s="177"/>
      <c r="AS468" s="177"/>
      <c r="AT468" s="177"/>
      <c r="AU468" s="177"/>
      <c r="AV468" s="177"/>
      <c r="AW468" s="177"/>
      <c r="AX468" s="177"/>
    </row>
    <row r="469" spans="1:50" s="246" customFormat="1" ht="23.85" customHeight="1">
      <c r="A469" s="247"/>
      <c r="B469" s="581"/>
      <c r="C469" s="320" t="s">
        <v>1030</v>
      </c>
      <c r="D469" s="177" t="s">
        <v>1232</v>
      </c>
      <c r="E469" s="578" t="s">
        <v>1072</v>
      </c>
      <c r="F469" s="177" t="s">
        <v>1030</v>
      </c>
      <c r="G469" s="177" t="s">
        <v>10306</v>
      </c>
      <c r="H469" s="177">
        <v>3</v>
      </c>
      <c r="I469" s="319">
        <v>9530</v>
      </c>
      <c r="J469" s="319"/>
      <c r="K469" s="319"/>
      <c r="L469" s="177" t="s">
        <v>382</v>
      </c>
      <c r="M469" s="319">
        <v>70</v>
      </c>
      <c r="N469" s="319">
        <v>105</v>
      </c>
      <c r="O469" s="319">
        <v>7350</v>
      </c>
      <c r="P469" s="319">
        <v>1</v>
      </c>
      <c r="Q469" s="319">
        <v>178</v>
      </c>
      <c r="R469" s="319">
        <v>300</v>
      </c>
      <c r="S469" s="177" t="s">
        <v>586</v>
      </c>
      <c r="T469" s="177"/>
      <c r="U469" s="320">
        <v>2003</v>
      </c>
      <c r="V469" s="177">
        <v>829</v>
      </c>
      <c r="W469" s="177"/>
      <c r="X469" s="177">
        <v>829</v>
      </c>
      <c r="Y469" s="177"/>
      <c r="Z469" s="177"/>
      <c r="AA469" s="177"/>
      <c r="AB469" s="319">
        <v>900</v>
      </c>
      <c r="AC469" s="177"/>
      <c r="AD469" s="177"/>
      <c r="AE469" s="177"/>
      <c r="AF469" s="177"/>
      <c r="AG469" s="177"/>
      <c r="AH469" s="177"/>
      <c r="AI469" s="177"/>
      <c r="AJ469" s="177"/>
      <c r="AK469" s="177"/>
      <c r="AL469" s="177"/>
      <c r="AM469" s="177"/>
      <c r="AN469" s="177"/>
      <c r="AO469" s="177"/>
      <c r="AP469" s="177"/>
      <c r="AQ469" s="177"/>
      <c r="AR469" s="177"/>
      <c r="AS469" s="177"/>
      <c r="AT469" s="177"/>
      <c r="AU469" s="177"/>
      <c r="AV469" s="177"/>
      <c r="AW469" s="177"/>
      <c r="AX469" s="583"/>
    </row>
    <row r="470" spans="1:50" s="246" customFormat="1" ht="23.85" customHeight="1">
      <c r="A470" s="247"/>
      <c r="B470" s="595"/>
      <c r="C470" s="320" t="s">
        <v>1030</v>
      </c>
      <c r="D470" s="177"/>
      <c r="E470" s="578" t="s">
        <v>1189</v>
      </c>
      <c r="F470" s="177" t="s">
        <v>1030</v>
      </c>
      <c r="G470" s="177" t="s">
        <v>10306</v>
      </c>
      <c r="H470" s="177"/>
      <c r="I470" s="319">
        <v>9915</v>
      </c>
      <c r="J470" s="319"/>
      <c r="K470" s="319"/>
      <c r="L470" s="177" t="s">
        <v>202</v>
      </c>
      <c r="M470" s="319">
        <v>70</v>
      </c>
      <c r="N470" s="319">
        <v>105</v>
      </c>
      <c r="O470" s="319">
        <v>7350</v>
      </c>
      <c r="P470" s="319">
        <v>1</v>
      </c>
      <c r="Q470" s="319">
        <v>178</v>
      </c>
      <c r="R470" s="319">
        <v>300</v>
      </c>
      <c r="S470" s="177" t="s">
        <v>586</v>
      </c>
      <c r="T470" s="177"/>
      <c r="U470" s="320">
        <v>2002</v>
      </c>
      <c r="V470" s="177"/>
      <c r="W470" s="177"/>
      <c r="X470" s="177"/>
      <c r="Y470" s="177"/>
      <c r="Z470" s="177"/>
      <c r="AA470" s="177"/>
      <c r="AB470" s="319">
        <v>124</v>
      </c>
      <c r="AC470" s="177"/>
      <c r="AD470" s="177"/>
      <c r="AE470" s="177"/>
      <c r="AF470" s="177"/>
      <c r="AG470" s="177"/>
      <c r="AH470" s="177"/>
      <c r="AI470" s="177"/>
      <c r="AJ470" s="177"/>
      <c r="AK470" s="177"/>
      <c r="AL470" s="177"/>
      <c r="AM470" s="177"/>
      <c r="AN470" s="177"/>
      <c r="AO470" s="177"/>
      <c r="AP470" s="177"/>
      <c r="AQ470" s="177"/>
      <c r="AR470" s="177"/>
      <c r="AS470" s="177"/>
      <c r="AT470" s="177"/>
      <c r="AU470" s="177"/>
      <c r="AV470" s="177"/>
      <c r="AW470" s="177"/>
      <c r="AX470" s="583"/>
    </row>
    <row r="471" spans="1:50" s="246" customFormat="1" ht="23.85" customHeight="1">
      <c r="A471" s="247"/>
      <c r="B471" s="595"/>
      <c r="C471" s="320" t="s">
        <v>1030</v>
      </c>
      <c r="D471" s="177" t="s">
        <v>1232</v>
      </c>
      <c r="E471" s="578" t="s">
        <v>1072</v>
      </c>
      <c r="F471" s="177" t="s">
        <v>1030</v>
      </c>
      <c r="G471" s="177" t="s">
        <v>10306</v>
      </c>
      <c r="H471" s="177">
        <v>3</v>
      </c>
      <c r="I471" s="319">
        <v>9918</v>
      </c>
      <c r="J471" s="319"/>
      <c r="K471" s="319"/>
      <c r="L471" s="177" t="s">
        <v>382</v>
      </c>
      <c r="M471" s="319">
        <v>70</v>
      </c>
      <c r="N471" s="319">
        <v>105</v>
      </c>
      <c r="O471" s="319">
        <v>7350</v>
      </c>
      <c r="P471" s="319">
        <v>1</v>
      </c>
      <c r="Q471" s="319">
        <v>302</v>
      </c>
      <c r="R471" s="319">
        <v>500</v>
      </c>
      <c r="S471" s="177" t="s">
        <v>586</v>
      </c>
      <c r="T471" s="177"/>
      <c r="U471" s="320">
        <v>2005</v>
      </c>
      <c r="V471" s="177">
        <v>829</v>
      </c>
      <c r="W471" s="177"/>
      <c r="X471" s="177">
        <v>829</v>
      </c>
      <c r="Y471" s="177"/>
      <c r="Z471" s="177"/>
      <c r="AA471" s="177"/>
      <c r="AB471" s="319">
        <v>970</v>
      </c>
      <c r="AC471" s="177"/>
      <c r="AD471" s="177"/>
      <c r="AE471" s="177"/>
      <c r="AF471" s="177"/>
      <c r="AG471" s="177"/>
      <c r="AH471" s="177"/>
      <c r="AI471" s="177"/>
      <c r="AJ471" s="177"/>
      <c r="AK471" s="177"/>
      <c r="AL471" s="177"/>
      <c r="AM471" s="177"/>
      <c r="AN471" s="177"/>
      <c r="AO471" s="177"/>
      <c r="AP471" s="177"/>
      <c r="AQ471" s="177"/>
      <c r="AR471" s="177"/>
      <c r="AS471" s="177"/>
      <c r="AT471" s="177"/>
      <c r="AU471" s="177"/>
      <c r="AV471" s="177"/>
      <c r="AW471" s="177"/>
      <c r="AX471" s="583"/>
    </row>
    <row r="472" spans="1:50" s="246" customFormat="1" ht="23.85" customHeight="1">
      <c r="A472" s="247"/>
      <c r="B472" s="595"/>
      <c r="C472" s="320" t="s">
        <v>1039</v>
      </c>
      <c r="D472" s="177"/>
      <c r="E472" s="177" t="s">
        <v>1233</v>
      </c>
      <c r="F472" s="177" t="s">
        <v>1039</v>
      </c>
      <c r="G472" s="177" t="s">
        <v>1039</v>
      </c>
      <c r="H472" s="177"/>
      <c r="I472" s="319">
        <v>25516</v>
      </c>
      <c r="J472" s="319">
        <v>722.63</v>
      </c>
      <c r="K472" s="319">
        <v>936.62</v>
      </c>
      <c r="L472" s="177" t="s">
        <v>382</v>
      </c>
      <c r="M472" s="319">
        <v>60</v>
      </c>
      <c r="N472" s="319">
        <v>95</v>
      </c>
      <c r="O472" s="319">
        <v>5700</v>
      </c>
      <c r="P472" s="319">
        <v>1</v>
      </c>
      <c r="Q472" s="319">
        <v>600</v>
      </c>
      <c r="R472" s="319">
        <v>800</v>
      </c>
      <c r="S472" s="177" t="s">
        <v>586</v>
      </c>
      <c r="T472" s="177"/>
      <c r="U472" s="320">
        <v>2009</v>
      </c>
      <c r="V472" s="177"/>
      <c r="W472" s="177"/>
      <c r="X472" s="177"/>
      <c r="Y472" s="177"/>
      <c r="Z472" s="177"/>
      <c r="AA472" s="177"/>
      <c r="AB472" s="319">
        <v>5400</v>
      </c>
      <c r="AC472" s="177"/>
      <c r="AD472" s="177"/>
      <c r="AE472" s="177"/>
      <c r="AF472" s="177"/>
      <c r="AG472" s="177"/>
      <c r="AH472" s="177"/>
      <c r="AI472" s="177"/>
      <c r="AJ472" s="177"/>
      <c r="AK472" s="177"/>
      <c r="AL472" s="177"/>
      <c r="AM472" s="177"/>
      <c r="AN472" s="177"/>
      <c r="AO472" s="177"/>
      <c r="AP472" s="177"/>
      <c r="AQ472" s="177"/>
      <c r="AR472" s="177"/>
      <c r="AS472" s="177"/>
      <c r="AT472" s="177"/>
      <c r="AU472" s="177"/>
      <c r="AV472" s="177"/>
      <c r="AW472" s="177"/>
      <c r="AX472" s="583"/>
    </row>
    <row r="473" spans="1:50" s="246" customFormat="1" ht="23.85" customHeight="1">
      <c r="A473" s="247"/>
      <c r="B473" s="595"/>
      <c r="C473" s="320" t="s">
        <v>1039</v>
      </c>
      <c r="D473" s="177"/>
      <c r="E473" s="177" t="s">
        <v>1234</v>
      </c>
      <c r="F473" s="177" t="s">
        <v>1039</v>
      </c>
      <c r="G473" s="177" t="s">
        <v>1039</v>
      </c>
      <c r="H473" s="177"/>
      <c r="I473" s="319">
        <v>35011</v>
      </c>
      <c r="J473" s="319">
        <v>159.80000000000001</v>
      </c>
      <c r="K473" s="319">
        <v>159.80000000000001</v>
      </c>
      <c r="L473" s="177" t="s">
        <v>382</v>
      </c>
      <c r="M473" s="319">
        <v>68</v>
      </c>
      <c r="N473" s="319">
        <v>105</v>
      </c>
      <c r="O473" s="319">
        <v>7140</v>
      </c>
      <c r="P473" s="319">
        <v>1</v>
      </c>
      <c r="Q473" s="319">
        <v>650</v>
      </c>
      <c r="R473" s="319">
        <v>1000</v>
      </c>
      <c r="S473" s="177" t="s">
        <v>586</v>
      </c>
      <c r="T473" s="177"/>
      <c r="U473" s="320">
        <v>2012</v>
      </c>
      <c r="V473" s="177"/>
      <c r="W473" s="177"/>
      <c r="X473" s="177"/>
      <c r="Y473" s="177"/>
      <c r="Z473" s="177"/>
      <c r="AA473" s="177"/>
      <c r="AB473" s="319">
        <v>2800</v>
      </c>
      <c r="AC473" s="177"/>
      <c r="AD473" s="177"/>
      <c r="AE473" s="177"/>
      <c r="AF473" s="177"/>
      <c r="AG473" s="177"/>
      <c r="AH473" s="177"/>
      <c r="AI473" s="177"/>
      <c r="AJ473" s="177"/>
      <c r="AK473" s="177"/>
      <c r="AL473" s="177"/>
      <c r="AM473" s="177"/>
      <c r="AN473" s="177"/>
      <c r="AO473" s="177"/>
      <c r="AP473" s="177"/>
      <c r="AQ473" s="177"/>
      <c r="AR473" s="177"/>
      <c r="AS473" s="177"/>
      <c r="AT473" s="177"/>
      <c r="AU473" s="177"/>
      <c r="AV473" s="177"/>
      <c r="AW473" s="177"/>
      <c r="AX473" s="583"/>
    </row>
    <row r="474" spans="1:50" s="246" customFormat="1" ht="23.85" customHeight="1">
      <c r="A474" s="247"/>
      <c r="B474" s="595"/>
      <c r="C474" s="320" t="s">
        <v>10307</v>
      </c>
      <c r="D474" s="177"/>
      <c r="E474" s="177" t="s">
        <v>10308</v>
      </c>
      <c r="F474" s="177" t="s">
        <v>10307</v>
      </c>
      <c r="G474" s="177" t="s">
        <v>10307</v>
      </c>
      <c r="H474" s="177"/>
      <c r="I474" s="319">
        <v>10434</v>
      </c>
      <c r="J474" s="319"/>
      <c r="K474" s="319"/>
      <c r="L474" s="177" t="s">
        <v>6537</v>
      </c>
      <c r="M474" s="319">
        <v>68</v>
      </c>
      <c r="N474" s="319">
        <v>105</v>
      </c>
      <c r="O474" s="319">
        <v>7140</v>
      </c>
      <c r="P474" s="319">
        <v>1</v>
      </c>
      <c r="Q474" s="319">
        <v>1000</v>
      </c>
      <c r="R474" s="319">
        <v>1500</v>
      </c>
      <c r="S474" s="177" t="s">
        <v>6538</v>
      </c>
      <c r="T474" s="177"/>
      <c r="U474" s="320">
        <v>2014</v>
      </c>
      <c r="V474" s="177"/>
      <c r="W474" s="177"/>
      <c r="X474" s="177"/>
      <c r="Y474" s="177"/>
      <c r="Z474" s="177"/>
      <c r="AA474" s="177"/>
      <c r="AB474" s="319">
        <v>1500</v>
      </c>
      <c r="AC474" s="177"/>
      <c r="AD474" s="177"/>
      <c r="AE474" s="177"/>
      <c r="AF474" s="177"/>
      <c r="AG474" s="177"/>
      <c r="AH474" s="177"/>
      <c r="AI474" s="177"/>
      <c r="AJ474" s="177"/>
      <c r="AK474" s="177"/>
      <c r="AL474" s="177"/>
      <c r="AM474" s="177"/>
      <c r="AN474" s="177"/>
      <c r="AO474" s="177"/>
      <c r="AP474" s="177"/>
      <c r="AQ474" s="177"/>
      <c r="AR474" s="177"/>
      <c r="AS474" s="177"/>
      <c r="AT474" s="177"/>
      <c r="AU474" s="177"/>
      <c r="AV474" s="177"/>
      <c r="AW474" s="177"/>
      <c r="AX474" s="583"/>
    </row>
    <row r="475" spans="1:50" s="246" customFormat="1" ht="23.85" customHeight="1">
      <c r="A475" s="247"/>
      <c r="B475" s="595"/>
      <c r="C475" s="320" t="s">
        <v>10307</v>
      </c>
      <c r="D475" s="177"/>
      <c r="E475" s="177" t="s">
        <v>10309</v>
      </c>
      <c r="F475" s="177" t="s">
        <v>10307</v>
      </c>
      <c r="G475" s="177" t="s">
        <v>10307</v>
      </c>
      <c r="H475" s="177"/>
      <c r="I475" s="319">
        <v>95303</v>
      </c>
      <c r="J475" s="319">
        <v>665</v>
      </c>
      <c r="K475" s="319">
        <v>810</v>
      </c>
      <c r="L475" s="177" t="s">
        <v>6537</v>
      </c>
      <c r="M475" s="319">
        <v>68</v>
      </c>
      <c r="N475" s="319">
        <v>105</v>
      </c>
      <c r="O475" s="319">
        <v>7140</v>
      </c>
      <c r="P475" s="319">
        <v>1</v>
      </c>
      <c r="Q475" s="319">
        <v>1000</v>
      </c>
      <c r="R475" s="319">
        <v>1500</v>
      </c>
      <c r="S475" s="177" t="s">
        <v>6538</v>
      </c>
      <c r="T475" s="177"/>
      <c r="U475" s="320">
        <v>2009</v>
      </c>
      <c r="V475" s="177"/>
      <c r="W475" s="177"/>
      <c r="X475" s="177"/>
      <c r="Y475" s="177"/>
      <c r="Z475" s="177"/>
      <c r="AA475" s="177"/>
      <c r="AB475" s="319">
        <v>1100</v>
      </c>
      <c r="AC475" s="177"/>
      <c r="AD475" s="177"/>
      <c r="AE475" s="177"/>
      <c r="AF475" s="177"/>
      <c r="AG475" s="177"/>
      <c r="AH475" s="177"/>
      <c r="AI475" s="177"/>
      <c r="AJ475" s="177"/>
      <c r="AK475" s="177"/>
      <c r="AL475" s="177"/>
      <c r="AM475" s="177"/>
      <c r="AN475" s="177"/>
      <c r="AO475" s="177"/>
      <c r="AP475" s="177"/>
      <c r="AQ475" s="177"/>
      <c r="AR475" s="177"/>
      <c r="AS475" s="177"/>
      <c r="AT475" s="177"/>
      <c r="AU475" s="177"/>
      <c r="AV475" s="177"/>
      <c r="AW475" s="177"/>
      <c r="AX475" s="583"/>
    </row>
    <row r="476" spans="1:50" s="246" customFormat="1" ht="23.85" customHeight="1">
      <c r="A476" s="247"/>
      <c r="B476" s="595"/>
      <c r="C476" s="320" t="s">
        <v>10307</v>
      </c>
      <c r="D476" s="177"/>
      <c r="E476" s="177" t="s">
        <v>10310</v>
      </c>
      <c r="F476" s="177" t="s">
        <v>10307</v>
      </c>
      <c r="G476" s="177" t="s">
        <v>10307</v>
      </c>
      <c r="H476" s="177"/>
      <c r="I476" s="319">
        <v>20328</v>
      </c>
      <c r="J476" s="319">
        <v>12836</v>
      </c>
      <c r="K476" s="319"/>
      <c r="L476" s="177" t="s">
        <v>7612</v>
      </c>
      <c r="M476" s="319">
        <v>65</v>
      </c>
      <c r="N476" s="319">
        <v>105</v>
      </c>
      <c r="O476" s="319">
        <f>M476*N476</f>
        <v>6825</v>
      </c>
      <c r="P476" s="319">
        <v>1</v>
      </c>
      <c r="Q476" s="319">
        <v>3000</v>
      </c>
      <c r="R476" s="319">
        <v>3000</v>
      </c>
      <c r="S476" s="177" t="s">
        <v>6538</v>
      </c>
      <c r="T476" s="177"/>
      <c r="U476" s="320">
        <v>2001</v>
      </c>
      <c r="V476" s="177"/>
      <c r="W476" s="177"/>
      <c r="X476" s="177"/>
      <c r="Y476" s="177"/>
      <c r="Z476" s="177"/>
      <c r="AA476" s="177"/>
      <c r="AB476" s="319">
        <v>250</v>
      </c>
      <c r="AC476" s="177"/>
      <c r="AD476" s="177"/>
      <c r="AE476" s="177"/>
      <c r="AF476" s="177"/>
      <c r="AG476" s="177"/>
      <c r="AH476" s="177"/>
      <c r="AI476" s="177"/>
      <c r="AJ476" s="177"/>
      <c r="AK476" s="177"/>
      <c r="AL476" s="177"/>
      <c r="AM476" s="177"/>
      <c r="AN476" s="177"/>
      <c r="AO476" s="177"/>
      <c r="AP476" s="177"/>
      <c r="AQ476" s="177"/>
      <c r="AR476" s="177"/>
      <c r="AS476" s="177"/>
      <c r="AT476" s="177"/>
      <c r="AU476" s="177"/>
      <c r="AV476" s="177"/>
      <c r="AW476" s="177"/>
      <c r="AX476" s="583"/>
    </row>
    <row r="477" spans="1:50" s="246" customFormat="1" ht="23.85" customHeight="1">
      <c r="A477" s="247"/>
      <c r="B477" s="595"/>
      <c r="C477" s="575" t="s">
        <v>10307</v>
      </c>
      <c r="D477" s="239"/>
      <c r="E477" s="239" t="s">
        <v>10311</v>
      </c>
      <c r="F477" s="239" t="s">
        <v>10307</v>
      </c>
      <c r="G477" s="239" t="s">
        <v>10307</v>
      </c>
      <c r="H477" s="239"/>
      <c r="I477" s="553">
        <v>29308</v>
      </c>
      <c r="J477" s="239"/>
      <c r="K477" s="239">
        <v>546</v>
      </c>
      <c r="L477" s="552" t="s">
        <v>6537</v>
      </c>
      <c r="M477" s="553">
        <v>68</v>
      </c>
      <c r="N477" s="553">
        <v>105</v>
      </c>
      <c r="O477" s="553">
        <v>7140</v>
      </c>
      <c r="P477" s="239">
        <v>1</v>
      </c>
      <c r="Q477" s="239">
        <v>282</v>
      </c>
      <c r="R477" s="239">
        <v>320</v>
      </c>
      <c r="S477" s="239" t="s">
        <v>6538</v>
      </c>
      <c r="T477" s="239"/>
      <c r="U477" s="239">
        <v>2016</v>
      </c>
      <c r="V477" s="553"/>
      <c r="W477" s="552"/>
      <c r="X477" s="552"/>
      <c r="Y477" s="239"/>
      <c r="Z477" s="239"/>
      <c r="AA477" s="239"/>
      <c r="AB477" s="552">
        <v>1982</v>
      </c>
      <c r="AC477" s="239"/>
      <c r="AD477" s="239"/>
      <c r="AE477" s="239"/>
      <c r="AF477" s="239"/>
      <c r="AG477" s="239"/>
      <c r="AH477" s="552">
        <v>1982</v>
      </c>
      <c r="AI477" s="239"/>
      <c r="AJ477" s="239"/>
      <c r="AK477" s="239"/>
      <c r="AL477" s="239"/>
      <c r="AM477" s="239"/>
      <c r="AN477" s="239"/>
      <c r="AO477" s="239"/>
      <c r="AP477" s="239"/>
      <c r="AQ477" s="239"/>
      <c r="AR477" s="239"/>
      <c r="AS477" s="239"/>
      <c r="AT477" s="239"/>
      <c r="AU477" s="239"/>
      <c r="AV477" s="239"/>
      <c r="AW477" s="239"/>
      <c r="AX477" s="239"/>
    </row>
    <row r="478" spans="1:50" s="246" customFormat="1" ht="23.85" customHeight="1">
      <c r="A478" s="247"/>
      <c r="B478" s="595"/>
      <c r="C478" s="320" t="s">
        <v>1043</v>
      </c>
      <c r="D478" s="177"/>
      <c r="E478" s="177" t="s">
        <v>1235</v>
      </c>
      <c r="F478" s="177" t="s">
        <v>1043</v>
      </c>
      <c r="G478" s="177" t="s">
        <v>1043</v>
      </c>
      <c r="H478" s="177"/>
      <c r="I478" s="319">
        <v>17966</v>
      </c>
      <c r="J478" s="319"/>
      <c r="K478" s="319"/>
      <c r="L478" s="177" t="s">
        <v>382</v>
      </c>
      <c r="M478" s="319">
        <v>68</v>
      </c>
      <c r="N478" s="319">
        <v>105</v>
      </c>
      <c r="O478" s="319">
        <v>7140</v>
      </c>
      <c r="P478" s="319">
        <v>1</v>
      </c>
      <c r="Q478" s="319">
        <v>100</v>
      </c>
      <c r="R478" s="319">
        <v>400</v>
      </c>
      <c r="S478" s="177" t="s">
        <v>586</v>
      </c>
      <c r="T478" s="177"/>
      <c r="U478" s="320">
        <v>2007</v>
      </c>
      <c r="V478" s="177"/>
      <c r="W478" s="177"/>
      <c r="X478" s="177"/>
      <c r="Y478" s="177"/>
      <c r="Z478" s="177"/>
      <c r="AA478" s="177"/>
      <c r="AB478" s="319">
        <v>1248</v>
      </c>
      <c r="AC478" s="177"/>
      <c r="AD478" s="177"/>
      <c r="AE478" s="177"/>
      <c r="AF478" s="177"/>
      <c r="AG478" s="177"/>
      <c r="AH478" s="177"/>
      <c r="AI478" s="177"/>
      <c r="AJ478" s="177"/>
      <c r="AK478" s="177"/>
      <c r="AL478" s="177"/>
      <c r="AM478" s="177"/>
      <c r="AN478" s="177"/>
      <c r="AO478" s="177"/>
      <c r="AP478" s="177"/>
      <c r="AQ478" s="177"/>
      <c r="AR478" s="177"/>
      <c r="AS478" s="177"/>
      <c r="AT478" s="177"/>
      <c r="AU478" s="177"/>
      <c r="AV478" s="177"/>
      <c r="AW478" s="177"/>
      <c r="AX478" s="583"/>
    </row>
    <row r="479" spans="1:50" s="246" customFormat="1" ht="23.85" customHeight="1">
      <c r="A479" s="247" t="s">
        <v>6597</v>
      </c>
      <c r="B479" s="595"/>
      <c r="C479" s="320" t="s">
        <v>1043</v>
      </c>
      <c r="D479" s="177"/>
      <c r="E479" s="177" t="s">
        <v>1236</v>
      </c>
      <c r="F479" s="177" t="s">
        <v>1043</v>
      </c>
      <c r="G479" s="177" t="s">
        <v>1043</v>
      </c>
      <c r="H479" s="177"/>
      <c r="I479" s="319">
        <v>37017</v>
      </c>
      <c r="J479" s="319"/>
      <c r="K479" s="319">
        <v>303</v>
      </c>
      <c r="L479" s="177" t="s">
        <v>1237</v>
      </c>
      <c r="M479" s="319">
        <v>68</v>
      </c>
      <c r="N479" s="319">
        <v>105</v>
      </c>
      <c r="O479" s="319">
        <v>7140</v>
      </c>
      <c r="P479" s="319">
        <v>1</v>
      </c>
      <c r="Q479" s="319">
        <v>300</v>
      </c>
      <c r="R479" s="319">
        <v>1000</v>
      </c>
      <c r="S479" s="177" t="s">
        <v>233</v>
      </c>
      <c r="T479" s="177"/>
      <c r="U479" s="320">
        <v>2008</v>
      </c>
      <c r="V479" s="177"/>
      <c r="W479" s="177"/>
      <c r="X479" s="177"/>
      <c r="Y479" s="177"/>
      <c r="Z479" s="177"/>
      <c r="AA479" s="177"/>
      <c r="AB479" s="319">
        <v>4000</v>
      </c>
      <c r="AC479" s="177"/>
      <c r="AD479" s="177"/>
      <c r="AE479" s="177"/>
      <c r="AF479" s="177"/>
      <c r="AG479" s="177"/>
      <c r="AH479" s="177"/>
      <c r="AI479" s="177"/>
      <c r="AJ479" s="177"/>
      <c r="AK479" s="177"/>
      <c r="AL479" s="177"/>
      <c r="AM479" s="177"/>
      <c r="AN479" s="177"/>
      <c r="AO479" s="177"/>
      <c r="AP479" s="177"/>
      <c r="AQ479" s="177"/>
      <c r="AR479" s="177"/>
      <c r="AS479" s="177"/>
      <c r="AT479" s="177"/>
      <c r="AU479" s="177"/>
      <c r="AV479" s="177"/>
      <c r="AW479" s="177"/>
      <c r="AX479" s="596"/>
    </row>
    <row r="480" spans="1:50" s="246" customFormat="1" ht="23.85" customHeight="1">
      <c r="A480" s="247"/>
      <c r="B480" s="595"/>
      <c r="C480" s="320" t="s">
        <v>1043</v>
      </c>
      <c r="D480" s="177"/>
      <c r="E480" s="177" t="s">
        <v>1238</v>
      </c>
      <c r="F480" s="177" t="s">
        <v>1043</v>
      </c>
      <c r="G480" s="177" t="s">
        <v>1043</v>
      </c>
      <c r="H480" s="177"/>
      <c r="I480" s="319">
        <v>54490</v>
      </c>
      <c r="J480" s="319"/>
      <c r="K480" s="319">
        <v>85</v>
      </c>
      <c r="L480" s="177" t="s">
        <v>445</v>
      </c>
      <c r="M480" s="319">
        <v>68</v>
      </c>
      <c r="N480" s="319">
        <v>105</v>
      </c>
      <c r="O480" s="319">
        <v>14280</v>
      </c>
      <c r="P480" s="319">
        <v>2</v>
      </c>
      <c r="Q480" s="319">
        <v>400</v>
      </c>
      <c r="R480" s="319">
        <v>1000</v>
      </c>
      <c r="S480" s="177" t="s">
        <v>1239</v>
      </c>
      <c r="T480" s="177"/>
      <c r="U480" s="320">
        <v>2008</v>
      </c>
      <c r="V480" s="177"/>
      <c r="W480" s="177"/>
      <c r="X480" s="177"/>
      <c r="Y480" s="177"/>
      <c r="Z480" s="177"/>
      <c r="AA480" s="177"/>
      <c r="AB480" s="319">
        <v>1500</v>
      </c>
      <c r="AC480" s="177"/>
      <c r="AD480" s="177"/>
      <c r="AE480" s="177"/>
      <c r="AF480" s="177"/>
      <c r="AG480" s="177"/>
      <c r="AH480" s="177"/>
      <c r="AI480" s="177"/>
      <c r="AJ480" s="177"/>
      <c r="AK480" s="177"/>
      <c r="AL480" s="177"/>
      <c r="AM480" s="177"/>
      <c r="AN480" s="177"/>
      <c r="AO480" s="177"/>
      <c r="AP480" s="177"/>
      <c r="AQ480" s="177"/>
      <c r="AR480" s="177"/>
      <c r="AS480" s="177"/>
      <c r="AT480" s="177"/>
      <c r="AU480" s="177"/>
      <c r="AV480" s="177"/>
      <c r="AW480" s="177"/>
      <c r="AX480" s="583"/>
    </row>
    <row r="481" spans="1:50" s="246" customFormat="1" ht="23.85" customHeight="1">
      <c r="A481" s="247"/>
      <c r="B481" s="595"/>
      <c r="C481" s="320" t="s">
        <v>1043</v>
      </c>
      <c r="D481" s="177"/>
      <c r="E481" s="177" t="s">
        <v>1240</v>
      </c>
      <c r="F481" s="177" t="s">
        <v>1043</v>
      </c>
      <c r="G481" s="177" t="s">
        <v>1043</v>
      </c>
      <c r="H481" s="177"/>
      <c r="I481" s="319">
        <v>26297</v>
      </c>
      <c r="J481" s="319">
        <v>163</v>
      </c>
      <c r="K481" s="319">
        <v>184</v>
      </c>
      <c r="L481" s="177" t="s">
        <v>382</v>
      </c>
      <c r="M481" s="319">
        <v>68</v>
      </c>
      <c r="N481" s="319">
        <v>105</v>
      </c>
      <c r="O481" s="319">
        <v>7140</v>
      </c>
      <c r="P481" s="319">
        <v>1</v>
      </c>
      <c r="Q481" s="319">
        <v>50</v>
      </c>
      <c r="R481" s="319">
        <v>100</v>
      </c>
      <c r="S481" s="177" t="s">
        <v>586</v>
      </c>
      <c r="T481" s="177"/>
      <c r="U481" s="320">
        <v>2007</v>
      </c>
      <c r="V481" s="177"/>
      <c r="W481" s="177"/>
      <c r="X481" s="177"/>
      <c r="Y481" s="177"/>
      <c r="Z481" s="177"/>
      <c r="AA481" s="177"/>
      <c r="AB481" s="319">
        <v>1743</v>
      </c>
      <c r="AC481" s="177"/>
      <c r="AD481" s="177"/>
      <c r="AE481" s="177"/>
      <c r="AF481" s="177"/>
      <c r="AG481" s="177"/>
      <c r="AH481" s="177"/>
      <c r="AI481" s="177"/>
      <c r="AJ481" s="177"/>
      <c r="AK481" s="177"/>
      <c r="AL481" s="177"/>
      <c r="AM481" s="177"/>
      <c r="AN481" s="177"/>
      <c r="AO481" s="177"/>
      <c r="AP481" s="177"/>
      <c r="AQ481" s="177"/>
      <c r="AR481" s="177"/>
      <c r="AS481" s="177"/>
      <c r="AT481" s="177"/>
      <c r="AU481" s="177"/>
      <c r="AV481" s="177"/>
      <c r="AW481" s="177"/>
      <c r="AX481" s="583"/>
    </row>
    <row r="482" spans="1:50" s="246" customFormat="1" ht="23.85" customHeight="1">
      <c r="A482" s="247"/>
      <c r="B482" s="595"/>
      <c r="C482" s="320" t="s">
        <v>1043</v>
      </c>
      <c r="D482" s="177"/>
      <c r="E482" s="578" t="s">
        <v>10312</v>
      </c>
      <c r="F482" s="177" t="s">
        <v>1043</v>
      </c>
      <c r="G482" s="177" t="s">
        <v>1043</v>
      </c>
      <c r="H482" s="177"/>
      <c r="I482" s="319">
        <v>7300</v>
      </c>
      <c r="J482" s="319"/>
      <c r="K482" s="319"/>
      <c r="L482" s="177" t="s">
        <v>6537</v>
      </c>
      <c r="M482" s="319">
        <v>73</v>
      </c>
      <c r="N482" s="319">
        <v>100</v>
      </c>
      <c r="O482" s="319">
        <v>7300</v>
      </c>
      <c r="P482" s="319">
        <v>1</v>
      </c>
      <c r="Q482" s="319"/>
      <c r="R482" s="319"/>
      <c r="S482" s="177"/>
      <c r="T482" s="177"/>
      <c r="U482" s="320">
        <v>2016</v>
      </c>
      <c r="V482" s="177"/>
      <c r="W482" s="177"/>
      <c r="X482" s="177"/>
      <c r="Y482" s="177"/>
      <c r="Z482" s="177"/>
      <c r="AA482" s="177"/>
      <c r="AB482" s="319">
        <v>1320</v>
      </c>
      <c r="AC482" s="177"/>
      <c r="AD482" s="177"/>
      <c r="AE482" s="177"/>
      <c r="AF482" s="177"/>
      <c r="AG482" s="177"/>
      <c r="AH482" s="177"/>
      <c r="AI482" s="177"/>
      <c r="AJ482" s="177"/>
      <c r="AK482" s="177"/>
      <c r="AL482" s="177"/>
      <c r="AM482" s="177"/>
      <c r="AN482" s="177"/>
      <c r="AO482" s="177"/>
      <c r="AP482" s="177"/>
      <c r="AQ482" s="177"/>
      <c r="AR482" s="177"/>
      <c r="AS482" s="177"/>
      <c r="AT482" s="177"/>
      <c r="AU482" s="177"/>
      <c r="AV482" s="177"/>
      <c r="AW482" s="177"/>
      <c r="AX482" s="583"/>
    </row>
    <row r="483" spans="1:50" s="246" customFormat="1" ht="23.85" customHeight="1">
      <c r="A483" s="247"/>
      <c r="B483" s="595"/>
      <c r="C483" s="320" t="s">
        <v>1053</v>
      </c>
      <c r="D483" s="177"/>
      <c r="E483" s="578" t="s">
        <v>1241</v>
      </c>
      <c r="F483" s="177" t="s">
        <v>1053</v>
      </c>
      <c r="G483" s="177" t="s">
        <v>1053</v>
      </c>
      <c r="H483" s="177"/>
      <c r="I483" s="319">
        <v>26975</v>
      </c>
      <c r="J483" s="319"/>
      <c r="K483" s="319"/>
      <c r="L483" s="177" t="s">
        <v>406</v>
      </c>
      <c r="M483" s="319">
        <v>66</v>
      </c>
      <c r="N483" s="319">
        <v>100</v>
      </c>
      <c r="O483" s="319">
        <v>6600</v>
      </c>
      <c r="P483" s="319">
        <v>1</v>
      </c>
      <c r="Q483" s="319">
        <v>500</v>
      </c>
      <c r="R483" s="319">
        <v>2000</v>
      </c>
      <c r="S483" s="177" t="s">
        <v>233</v>
      </c>
      <c r="T483" s="177"/>
      <c r="U483" s="320">
        <v>1989</v>
      </c>
      <c r="V483" s="177"/>
      <c r="W483" s="177"/>
      <c r="X483" s="177"/>
      <c r="Y483" s="177"/>
      <c r="Z483" s="177"/>
      <c r="AA483" s="177"/>
      <c r="AB483" s="319">
        <v>359</v>
      </c>
      <c r="AC483" s="177"/>
      <c r="AD483" s="177"/>
      <c r="AE483" s="177"/>
      <c r="AF483" s="177"/>
      <c r="AG483" s="177"/>
      <c r="AH483" s="177"/>
      <c r="AI483" s="177"/>
      <c r="AJ483" s="177"/>
      <c r="AK483" s="177"/>
      <c r="AL483" s="177"/>
      <c r="AM483" s="177"/>
      <c r="AN483" s="177"/>
      <c r="AO483" s="177"/>
      <c r="AP483" s="177"/>
      <c r="AQ483" s="177"/>
      <c r="AR483" s="177"/>
      <c r="AS483" s="177"/>
      <c r="AT483" s="177"/>
      <c r="AU483" s="177"/>
      <c r="AV483" s="177"/>
      <c r="AW483" s="177"/>
      <c r="AX483" s="583"/>
    </row>
    <row r="484" spans="1:50" s="246" customFormat="1" ht="23.85" customHeight="1">
      <c r="A484" s="247"/>
      <c r="B484" s="595"/>
      <c r="C484" s="320" t="s">
        <v>1053</v>
      </c>
      <c r="D484" s="177"/>
      <c r="E484" s="578" t="s">
        <v>1242</v>
      </c>
      <c r="F484" s="177" t="s">
        <v>1053</v>
      </c>
      <c r="G484" s="177" t="s">
        <v>1053</v>
      </c>
      <c r="H484" s="177"/>
      <c r="I484" s="319">
        <v>10000</v>
      </c>
      <c r="J484" s="319"/>
      <c r="K484" s="319"/>
      <c r="L484" s="177" t="s">
        <v>202</v>
      </c>
      <c r="M484" s="319">
        <v>66</v>
      </c>
      <c r="N484" s="319">
        <v>102</v>
      </c>
      <c r="O484" s="319">
        <v>6732</v>
      </c>
      <c r="P484" s="319">
        <v>1</v>
      </c>
      <c r="Q484" s="319">
        <v>100</v>
      </c>
      <c r="R484" s="319">
        <v>150</v>
      </c>
      <c r="S484" s="177"/>
      <c r="T484" s="177"/>
      <c r="U484" s="320">
        <v>2009</v>
      </c>
      <c r="V484" s="177"/>
      <c r="W484" s="177"/>
      <c r="X484" s="177"/>
      <c r="Y484" s="177"/>
      <c r="Z484" s="177"/>
      <c r="AA484" s="177"/>
      <c r="AB484" s="319">
        <v>343</v>
      </c>
      <c r="AC484" s="177"/>
      <c r="AD484" s="177"/>
      <c r="AE484" s="177"/>
      <c r="AF484" s="177"/>
      <c r="AG484" s="177"/>
      <c r="AH484" s="177"/>
      <c r="AI484" s="177"/>
      <c r="AJ484" s="177"/>
      <c r="AK484" s="177"/>
      <c r="AL484" s="177"/>
      <c r="AM484" s="177"/>
      <c r="AN484" s="177"/>
      <c r="AO484" s="177"/>
      <c r="AP484" s="177"/>
      <c r="AQ484" s="177"/>
      <c r="AR484" s="177"/>
      <c r="AS484" s="177"/>
      <c r="AT484" s="177"/>
      <c r="AU484" s="177"/>
      <c r="AV484" s="177"/>
      <c r="AW484" s="177"/>
      <c r="AX484" s="583"/>
    </row>
    <row r="485" spans="1:50" s="246" customFormat="1" ht="23.85" customHeight="1">
      <c r="A485" s="247"/>
      <c r="B485" s="595"/>
      <c r="C485" s="320" t="s">
        <v>1053</v>
      </c>
      <c r="D485" s="177"/>
      <c r="E485" s="177" t="s">
        <v>1243</v>
      </c>
      <c r="F485" s="177" t="s">
        <v>1053</v>
      </c>
      <c r="G485" s="177" t="s">
        <v>1053</v>
      </c>
      <c r="H485" s="177"/>
      <c r="I485" s="319">
        <v>11787</v>
      </c>
      <c r="J485" s="319"/>
      <c r="K485" s="319"/>
      <c r="L485" s="177" t="s">
        <v>382</v>
      </c>
      <c r="M485" s="319">
        <v>71</v>
      </c>
      <c r="N485" s="319">
        <v>106</v>
      </c>
      <c r="O485" s="319">
        <v>7526</v>
      </c>
      <c r="P485" s="319">
        <v>1</v>
      </c>
      <c r="Q485" s="319">
        <v>100</v>
      </c>
      <c r="R485" s="319">
        <v>300</v>
      </c>
      <c r="S485" s="177"/>
      <c r="T485" s="177"/>
      <c r="U485" s="320">
        <v>2011</v>
      </c>
      <c r="V485" s="177"/>
      <c r="W485" s="177"/>
      <c r="X485" s="177"/>
      <c r="Y485" s="177"/>
      <c r="Z485" s="177"/>
      <c r="AA485" s="177"/>
      <c r="AB485" s="319">
        <v>600</v>
      </c>
      <c r="AC485" s="177"/>
      <c r="AD485" s="177"/>
      <c r="AE485" s="177"/>
      <c r="AF485" s="177"/>
      <c r="AG485" s="177"/>
      <c r="AH485" s="177"/>
      <c r="AI485" s="177"/>
      <c r="AJ485" s="177"/>
      <c r="AK485" s="177"/>
      <c r="AL485" s="177"/>
      <c r="AM485" s="177"/>
      <c r="AN485" s="177"/>
      <c r="AO485" s="177"/>
      <c r="AP485" s="177"/>
      <c r="AQ485" s="177"/>
      <c r="AR485" s="177"/>
      <c r="AS485" s="177"/>
      <c r="AT485" s="177"/>
      <c r="AU485" s="177"/>
      <c r="AV485" s="177"/>
      <c r="AW485" s="177"/>
      <c r="AX485" s="583"/>
    </row>
    <row r="486" spans="1:50" s="246" customFormat="1" ht="23.85" customHeight="1">
      <c r="A486" s="247"/>
      <c r="B486" s="595"/>
      <c r="C486" s="320" t="s">
        <v>1053</v>
      </c>
      <c r="D486" s="177"/>
      <c r="E486" s="177" t="s">
        <v>1244</v>
      </c>
      <c r="F486" s="177" t="s">
        <v>1053</v>
      </c>
      <c r="G486" s="177" t="s">
        <v>1053</v>
      </c>
      <c r="H486" s="177"/>
      <c r="I486" s="319">
        <v>22645</v>
      </c>
      <c r="J486" s="319"/>
      <c r="K486" s="319"/>
      <c r="L486" s="177" t="s">
        <v>382</v>
      </c>
      <c r="M486" s="319">
        <v>71</v>
      </c>
      <c r="N486" s="319">
        <v>106</v>
      </c>
      <c r="O486" s="319">
        <v>7526</v>
      </c>
      <c r="P486" s="319">
        <v>1</v>
      </c>
      <c r="Q486" s="319"/>
      <c r="R486" s="319">
        <v>500</v>
      </c>
      <c r="S486" s="177"/>
      <c r="T486" s="177"/>
      <c r="U486" s="320">
        <v>2012</v>
      </c>
      <c r="V486" s="177"/>
      <c r="W486" s="177"/>
      <c r="X486" s="177"/>
      <c r="Y486" s="177"/>
      <c r="Z486" s="177"/>
      <c r="AA486" s="177"/>
      <c r="AB486" s="319">
        <v>2000</v>
      </c>
      <c r="AC486" s="177"/>
      <c r="AD486" s="177"/>
      <c r="AE486" s="177"/>
      <c r="AF486" s="177"/>
      <c r="AG486" s="177"/>
      <c r="AH486" s="177"/>
      <c r="AI486" s="177"/>
      <c r="AJ486" s="177"/>
      <c r="AK486" s="177"/>
      <c r="AL486" s="177"/>
      <c r="AM486" s="177"/>
      <c r="AN486" s="177"/>
      <c r="AO486" s="177"/>
      <c r="AP486" s="177"/>
      <c r="AQ486" s="177"/>
      <c r="AR486" s="177"/>
      <c r="AS486" s="177"/>
      <c r="AT486" s="177"/>
      <c r="AU486" s="177"/>
      <c r="AV486" s="177"/>
      <c r="AW486" s="177"/>
      <c r="AX486" s="583"/>
    </row>
    <row r="487" spans="1:50" s="246" customFormat="1" ht="23.85" customHeight="1">
      <c r="A487" s="247"/>
      <c r="B487" s="1278"/>
      <c r="C487" s="320" t="s">
        <v>1053</v>
      </c>
      <c r="D487" s="177"/>
      <c r="E487" s="177" t="s">
        <v>10313</v>
      </c>
      <c r="F487" s="177" t="s">
        <v>1053</v>
      </c>
      <c r="G487" s="177" t="s">
        <v>1053</v>
      </c>
      <c r="H487" s="177"/>
      <c r="I487" s="319">
        <v>90384</v>
      </c>
      <c r="J487" s="319">
        <v>3100</v>
      </c>
      <c r="K487" s="319">
        <v>3405</v>
      </c>
      <c r="L487" s="177" t="s">
        <v>7612</v>
      </c>
      <c r="M487" s="319">
        <v>68</v>
      </c>
      <c r="N487" s="319">
        <v>105</v>
      </c>
      <c r="O487" s="319">
        <v>7140</v>
      </c>
      <c r="P487" s="319">
        <v>1</v>
      </c>
      <c r="Q487" s="319">
        <v>5000</v>
      </c>
      <c r="R487" s="319">
        <v>6000</v>
      </c>
      <c r="S487" s="177" t="s">
        <v>6577</v>
      </c>
      <c r="T487" s="177"/>
      <c r="U487" s="320">
        <v>2016</v>
      </c>
      <c r="V487" s="177"/>
      <c r="W487" s="177"/>
      <c r="X487" s="177"/>
      <c r="Y487" s="177"/>
      <c r="Z487" s="177"/>
      <c r="AA487" s="177"/>
      <c r="AB487" s="319">
        <v>26300</v>
      </c>
      <c r="AC487" s="177"/>
      <c r="AD487" s="177"/>
      <c r="AE487" s="177"/>
      <c r="AF487" s="177"/>
      <c r="AG487" s="177"/>
      <c r="AH487" s="177"/>
      <c r="AI487" s="177"/>
      <c r="AJ487" s="177"/>
      <c r="AK487" s="177"/>
      <c r="AL487" s="177"/>
      <c r="AM487" s="177"/>
      <c r="AN487" s="177"/>
      <c r="AO487" s="177"/>
      <c r="AP487" s="177"/>
      <c r="AQ487" s="177"/>
      <c r="AR487" s="177"/>
      <c r="AS487" s="177"/>
      <c r="AT487" s="177"/>
      <c r="AU487" s="177"/>
      <c r="AV487" s="177"/>
      <c r="AW487" s="177"/>
      <c r="AX487" s="583"/>
    </row>
    <row r="488" spans="1:50" s="246" customFormat="1" ht="23.85" customHeight="1">
      <c r="A488" s="247"/>
      <c r="B488" s="639" t="s">
        <v>3599</v>
      </c>
      <c r="C488" s="320" t="s">
        <v>3303</v>
      </c>
      <c r="D488" s="177"/>
      <c r="E488" s="544">
        <f>COUNTA(E489:E522)</f>
        <v>34</v>
      </c>
      <c r="F488" s="177"/>
      <c r="G488" s="177"/>
      <c r="H488" s="177"/>
      <c r="I488" s="546">
        <f>SUM(I489:I522)</f>
        <v>923760</v>
      </c>
      <c r="J488" s="546">
        <f>SUM(J489:J522)</f>
        <v>4712.33</v>
      </c>
      <c r="K488" s="546">
        <f>SUM(K489:K522)</f>
        <v>6754.7999999999993</v>
      </c>
      <c r="L488" s="546"/>
      <c r="M488" s="546"/>
      <c r="N488" s="546"/>
      <c r="O488" s="546"/>
      <c r="P488" s="546">
        <f>SUM(P489:P521)</f>
        <v>43</v>
      </c>
      <c r="Q488" s="319"/>
      <c r="R488" s="319"/>
      <c r="S488" s="320"/>
      <c r="T488" s="320"/>
      <c r="U488" s="320"/>
      <c r="V488" s="177"/>
      <c r="W488" s="177"/>
      <c r="X488" s="177"/>
      <c r="Y488" s="177"/>
      <c r="Z488" s="177"/>
      <c r="AA488" s="177"/>
      <c r="AB488" s="319"/>
      <c r="AC488" s="177"/>
      <c r="AD488" s="177"/>
      <c r="AE488" s="177"/>
      <c r="AF488" s="177"/>
      <c r="AG488" s="177"/>
      <c r="AH488" s="177"/>
      <c r="AI488" s="177"/>
      <c r="AJ488" s="177"/>
      <c r="AK488" s="177"/>
      <c r="AL488" s="177"/>
      <c r="AM488" s="177"/>
      <c r="AN488" s="177"/>
      <c r="AO488" s="177"/>
      <c r="AP488" s="177"/>
      <c r="AQ488" s="177"/>
      <c r="AR488" s="177"/>
      <c r="AS488" s="177"/>
      <c r="AT488" s="177"/>
      <c r="AU488" s="177"/>
      <c r="AV488" s="177"/>
      <c r="AW488" s="177"/>
      <c r="AX488" s="641"/>
    </row>
    <row r="489" spans="1:50" s="246" customFormat="1" ht="23.85" customHeight="1">
      <c r="A489" s="247"/>
      <c r="B489" s="595"/>
      <c r="C489" s="320" t="s">
        <v>582</v>
      </c>
      <c r="D489" s="320"/>
      <c r="E489" s="320" t="s">
        <v>10790</v>
      </c>
      <c r="F489" s="320" t="s">
        <v>582</v>
      </c>
      <c r="G489" s="320" t="s">
        <v>10791</v>
      </c>
      <c r="H489" s="177"/>
      <c r="I489" s="319">
        <v>52417</v>
      </c>
      <c r="J489" s="319">
        <v>235</v>
      </c>
      <c r="K489" s="319">
        <v>235</v>
      </c>
      <c r="L489" s="320" t="s">
        <v>382</v>
      </c>
      <c r="M489" s="319">
        <v>105</v>
      </c>
      <c r="N489" s="319">
        <v>68</v>
      </c>
      <c r="O489" s="319">
        <v>26000</v>
      </c>
      <c r="P489" s="319">
        <v>4</v>
      </c>
      <c r="Q489" s="177">
        <v>628</v>
      </c>
      <c r="R489" s="177">
        <v>1500</v>
      </c>
      <c r="S489" s="320" t="s">
        <v>233</v>
      </c>
      <c r="T489" s="320" t="s">
        <v>10792</v>
      </c>
      <c r="U489" s="320">
        <v>2009</v>
      </c>
      <c r="V489" s="177"/>
      <c r="W489" s="177"/>
      <c r="X489" s="177"/>
      <c r="Y489" s="177"/>
      <c r="Z489" s="177"/>
      <c r="AA489" s="177"/>
      <c r="AB489" s="319">
        <v>11661</v>
      </c>
      <c r="AC489" s="177"/>
      <c r="AD489" s="177"/>
      <c r="AE489" s="177"/>
      <c r="AF489" s="177"/>
      <c r="AG489" s="177"/>
      <c r="AH489" s="177"/>
      <c r="AI489" s="177"/>
      <c r="AJ489" s="177"/>
      <c r="AK489" s="177"/>
      <c r="AL489" s="177"/>
      <c r="AM489" s="177"/>
      <c r="AN489" s="177"/>
      <c r="AO489" s="177"/>
      <c r="AP489" s="177"/>
      <c r="AQ489" s="177"/>
      <c r="AR489" s="177"/>
      <c r="AS489" s="177"/>
      <c r="AT489" s="177"/>
      <c r="AU489" s="177"/>
      <c r="AV489" s="177"/>
      <c r="AW489" s="177"/>
      <c r="AX489" s="641"/>
    </row>
    <row r="490" spans="1:50" s="246" customFormat="1" ht="23.85" customHeight="1">
      <c r="A490" s="247"/>
      <c r="B490" s="595"/>
      <c r="C490" s="320" t="s">
        <v>582</v>
      </c>
      <c r="D490" s="320"/>
      <c r="E490" s="320" t="s">
        <v>10793</v>
      </c>
      <c r="F490" s="320" t="s">
        <v>582</v>
      </c>
      <c r="G490" s="320" t="s">
        <v>10794</v>
      </c>
      <c r="H490" s="177"/>
      <c r="I490" s="319">
        <v>14700</v>
      </c>
      <c r="J490" s="319"/>
      <c r="K490" s="319"/>
      <c r="L490" s="320" t="s">
        <v>590</v>
      </c>
      <c r="M490" s="319">
        <v>105</v>
      </c>
      <c r="N490" s="319">
        <v>70</v>
      </c>
      <c r="O490" s="319">
        <v>14700</v>
      </c>
      <c r="P490" s="319">
        <v>2</v>
      </c>
      <c r="Q490" s="177"/>
      <c r="R490" s="177"/>
      <c r="S490" s="320"/>
      <c r="T490" s="320"/>
      <c r="U490" s="320">
        <v>2007</v>
      </c>
      <c r="V490" s="177"/>
      <c r="W490" s="177"/>
      <c r="X490" s="177"/>
      <c r="Y490" s="177"/>
      <c r="Z490" s="177"/>
      <c r="AA490" s="177"/>
      <c r="AB490" s="319">
        <v>100</v>
      </c>
      <c r="AC490" s="177"/>
      <c r="AD490" s="177"/>
      <c r="AE490" s="177"/>
      <c r="AF490" s="177"/>
      <c r="AG490" s="177"/>
      <c r="AH490" s="177"/>
      <c r="AI490" s="177"/>
      <c r="AJ490" s="177"/>
      <c r="AK490" s="177"/>
      <c r="AL490" s="177"/>
      <c r="AM490" s="177"/>
      <c r="AN490" s="177"/>
      <c r="AO490" s="177"/>
      <c r="AP490" s="177"/>
      <c r="AQ490" s="177"/>
      <c r="AR490" s="177"/>
      <c r="AS490" s="177"/>
      <c r="AT490" s="177"/>
      <c r="AU490" s="177"/>
      <c r="AV490" s="177"/>
      <c r="AW490" s="177"/>
      <c r="AX490" s="641"/>
    </row>
    <row r="491" spans="1:50" s="246" customFormat="1" ht="23.85" customHeight="1">
      <c r="A491" s="247"/>
      <c r="B491" s="595"/>
      <c r="C491" s="320" t="s">
        <v>582</v>
      </c>
      <c r="D491" s="320"/>
      <c r="E491" s="320" t="s">
        <v>10795</v>
      </c>
      <c r="F491" s="320" t="s">
        <v>582</v>
      </c>
      <c r="G491" s="320" t="s">
        <v>10791</v>
      </c>
      <c r="H491" s="177"/>
      <c r="I491" s="319">
        <v>74541</v>
      </c>
      <c r="J491" s="319">
        <v>679</v>
      </c>
      <c r="K491" s="319">
        <v>667</v>
      </c>
      <c r="L491" s="320" t="s">
        <v>382</v>
      </c>
      <c r="M491" s="319">
        <v>115</v>
      </c>
      <c r="N491" s="319">
        <v>70</v>
      </c>
      <c r="O491" s="319">
        <v>8050</v>
      </c>
      <c r="P491" s="319">
        <v>1</v>
      </c>
      <c r="Q491" s="177">
        <v>145</v>
      </c>
      <c r="R491" s="177">
        <v>200</v>
      </c>
      <c r="S491" s="320" t="s">
        <v>233</v>
      </c>
      <c r="T491" s="320" t="s">
        <v>432</v>
      </c>
      <c r="U491" s="320">
        <v>2012</v>
      </c>
      <c r="V491" s="177"/>
      <c r="W491" s="177"/>
      <c r="X491" s="177"/>
      <c r="Y491" s="177"/>
      <c r="Z491" s="177"/>
      <c r="AA491" s="177"/>
      <c r="AB491" s="319">
        <v>4000</v>
      </c>
      <c r="AC491" s="177"/>
      <c r="AD491" s="177"/>
      <c r="AE491" s="177"/>
      <c r="AF491" s="177"/>
      <c r="AG491" s="177"/>
      <c r="AH491" s="177"/>
      <c r="AI491" s="177"/>
      <c r="AJ491" s="177"/>
      <c r="AK491" s="177"/>
      <c r="AL491" s="177"/>
      <c r="AM491" s="177"/>
      <c r="AN491" s="177"/>
      <c r="AO491" s="177"/>
      <c r="AP491" s="177"/>
      <c r="AQ491" s="177"/>
      <c r="AR491" s="177"/>
      <c r="AS491" s="177"/>
      <c r="AT491" s="177"/>
      <c r="AU491" s="177"/>
      <c r="AV491" s="177"/>
      <c r="AW491" s="177"/>
      <c r="AX491" s="641"/>
    </row>
    <row r="492" spans="1:50" s="246" customFormat="1" ht="23.85" customHeight="1">
      <c r="A492" s="247"/>
      <c r="B492" s="595"/>
      <c r="C492" s="320" t="s">
        <v>582</v>
      </c>
      <c r="D492" s="320"/>
      <c r="E492" s="320" t="s">
        <v>10796</v>
      </c>
      <c r="F492" s="320" t="s">
        <v>582</v>
      </c>
      <c r="G492" s="320" t="s">
        <v>10797</v>
      </c>
      <c r="H492" s="177"/>
      <c r="I492" s="319">
        <v>10224</v>
      </c>
      <c r="J492" s="319">
        <v>0</v>
      </c>
      <c r="K492" s="319">
        <v>0</v>
      </c>
      <c r="L492" s="320" t="s">
        <v>382</v>
      </c>
      <c r="M492" s="319">
        <v>101</v>
      </c>
      <c r="N492" s="319">
        <v>53</v>
      </c>
      <c r="O492" s="319">
        <v>5326</v>
      </c>
      <c r="P492" s="319">
        <v>1</v>
      </c>
      <c r="Q492" s="177"/>
      <c r="R492" s="177"/>
      <c r="S492" s="320"/>
      <c r="T492" s="320"/>
      <c r="U492" s="320">
        <v>2012</v>
      </c>
      <c r="V492" s="177"/>
      <c r="W492" s="177"/>
      <c r="X492" s="177"/>
      <c r="Y492" s="177"/>
      <c r="Z492" s="177"/>
      <c r="AA492" s="177"/>
      <c r="AB492" s="319">
        <v>1500</v>
      </c>
      <c r="AC492" s="177"/>
      <c r="AD492" s="177"/>
      <c r="AE492" s="177"/>
      <c r="AF492" s="177"/>
      <c r="AG492" s="177"/>
      <c r="AH492" s="177"/>
      <c r="AI492" s="177"/>
      <c r="AJ492" s="177"/>
      <c r="AK492" s="177"/>
      <c r="AL492" s="177"/>
      <c r="AM492" s="177"/>
      <c r="AN492" s="177"/>
      <c r="AO492" s="177"/>
      <c r="AP492" s="177"/>
      <c r="AQ492" s="177"/>
      <c r="AR492" s="177"/>
      <c r="AS492" s="177"/>
      <c r="AT492" s="177"/>
      <c r="AU492" s="177"/>
      <c r="AV492" s="177"/>
      <c r="AW492" s="177"/>
      <c r="AX492" s="641"/>
    </row>
    <row r="493" spans="1:50" s="246" customFormat="1" ht="23.85" customHeight="1">
      <c r="A493" s="247"/>
      <c r="B493" s="595"/>
      <c r="C493" s="320" t="s">
        <v>582</v>
      </c>
      <c r="D493" s="320"/>
      <c r="E493" s="320" t="s">
        <v>10798</v>
      </c>
      <c r="F493" s="320" t="s">
        <v>582</v>
      </c>
      <c r="G493" s="320" t="s">
        <v>10791</v>
      </c>
      <c r="H493" s="177"/>
      <c r="I493" s="319">
        <v>46738</v>
      </c>
      <c r="J493" s="319">
        <v>765.54</v>
      </c>
      <c r="K493" s="319">
        <v>765.54</v>
      </c>
      <c r="L493" s="320" t="s">
        <v>382</v>
      </c>
      <c r="M493" s="319">
        <v>105</v>
      </c>
      <c r="N493" s="319">
        <v>68</v>
      </c>
      <c r="O493" s="319">
        <v>19790</v>
      </c>
      <c r="P493" s="319">
        <v>3</v>
      </c>
      <c r="Q493" s="177">
        <v>850</v>
      </c>
      <c r="R493" s="177">
        <v>1500</v>
      </c>
      <c r="S493" s="320" t="s">
        <v>233</v>
      </c>
      <c r="T493" s="320" t="s">
        <v>10792</v>
      </c>
      <c r="U493" s="320">
        <v>2015</v>
      </c>
      <c r="V493" s="177"/>
      <c r="W493" s="177"/>
      <c r="X493" s="177"/>
      <c r="Y493" s="177"/>
      <c r="Z493" s="177"/>
      <c r="AA493" s="177"/>
      <c r="AB493" s="319">
        <v>7464</v>
      </c>
      <c r="AC493" s="177"/>
      <c r="AD493" s="177"/>
      <c r="AE493" s="177"/>
      <c r="AF493" s="177"/>
      <c r="AG493" s="177"/>
      <c r="AH493" s="177"/>
      <c r="AI493" s="177"/>
      <c r="AJ493" s="177"/>
      <c r="AK493" s="177"/>
      <c r="AL493" s="177"/>
      <c r="AM493" s="177"/>
      <c r="AN493" s="177"/>
      <c r="AO493" s="177"/>
      <c r="AP493" s="177"/>
      <c r="AQ493" s="177"/>
      <c r="AR493" s="177"/>
      <c r="AS493" s="177"/>
      <c r="AT493" s="177"/>
      <c r="AU493" s="177"/>
      <c r="AV493" s="177"/>
      <c r="AW493" s="177"/>
      <c r="AX493" s="641"/>
    </row>
    <row r="494" spans="1:50" s="246" customFormat="1" ht="23.85" customHeight="1">
      <c r="A494" s="247"/>
      <c r="B494" s="595"/>
      <c r="C494" s="320" t="s">
        <v>10727</v>
      </c>
      <c r="D494" s="320" t="s">
        <v>7264</v>
      </c>
      <c r="E494" s="320" t="s">
        <v>10799</v>
      </c>
      <c r="F494" s="320" t="s">
        <v>10727</v>
      </c>
      <c r="G494" s="320" t="s">
        <v>10800</v>
      </c>
      <c r="H494" s="177">
        <v>1</v>
      </c>
      <c r="I494" s="319">
        <v>29575</v>
      </c>
      <c r="J494" s="319">
        <v>367.62</v>
      </c>
      <c r="K494" s="319">
        <v>465.39</v>
      </c>
      <c r="L494" s="320" t="s">
        <v>382</v>
      </c>
      <c r="M494" s="319">
        <v>105</v>
      </c>
      <c r="N494" s="319">
        <v>68</v>
      </c>
      <c r="O494" s="319">
        <v>14280</v>
      </c>
      <c r="P494" s="319">
        <v>2</v>
      </c>
      <c r="Q494" s="177">
        <v>338</v>
      </c>
      <c r="R494" s="177">
        <v>338</v>
      </c>
      <c r="S494" s="320" t="s">
        <v>586</v>
      </c>
      <c r="T494" s="320" t="s">
        <v>432</v>
      </c>
      <c r="U494" s="320">
        <v>2009</v>
      </c>
      <c r="V494" s="177"/>
      <c r="W494" s="177">
        <v>45.5</v>
      </c>
      <c r="X494" s="177">
        <v>236.5</v>
      </c>
      <c r="Y494" s="177"/>
      <c r="Z494" s="177"/>
      <c r="AA494" s="177"/>
      <c r="AB494" s="319">
        <v>2600</v>
      </c>
      <c r="AC494" s="177"/>
      <c r="AD494" s="177"/>
      <c r="AE494" s="177"/>
      <c r="AF494" s="177"/>
      <c r="AG494" s="177"/>
      <c r="AH494" s="177"/>
      <c r="AI494" s="177"/>
      <c r="AJ494" s="177" t="s">
        <v>7267</v>
      </c>
      <c r="AK494" s="177"/>
      <c r="AL494" s="177"/>
      <c r="AM494" s="177"/>
      <c r="AN494" s="177"/>
      <c r="AO494" s="177"/>
      <c r="AP494" s="177"/>
      <c r="AQ494" s="177"/>
      <c r="AR494" s="177"/>
      <c r="AS494" s="177"/>
      <c r="AT494" s="177"/>
      <c r="AU494" s="177"/>
      <c r="AV494" s="177"/>
      <c r="AW494" s="177"/>
      <c r="AX494" s="641"/>
    </row>
    <row r="495" spans="1:50" s="246" customFormat="1" ht="23.85" customHeight="1">
      <c r="A495" s="247"/>
      <c r="B495" s="595"/>
      <c r="C495" s="320" t="s">
        <v>10727</v>
      </c>
      <c r="D495" s="320" t="s">
        <v>10801</v>
      </c>
      <c r="E495" s="320" t="s">
        <v>10802</v>
      </c>
      <c r="F495" s="320" t="s">
        <v>10727</v>
      </c>
      <c r="G495" s="320" t="s">
        <v>10803</v>
      </c>
      <c r="H495" s="177">
        <v>6</v>
      </c>
      <c r="I495" s="319">
        <v>19830</v>
      </c>
      <c r="J495" s="319"/>
      <c r="K495" s="319"/>
      <c r="L495" s="320" t="s">
        <v>202</v>
      </c>
      <c r="M495" s="319">
        <v>66</v>
      </c>
      <c r="N495" s="319">
        <v>100</v>
      </c>
      <c r="O495" s="319">
        <v>6600</v>
      </c>
      <c r="P495" s="319">
        <v>1</v>
      </c>
      <c r="Q495" s="177"/>
      <c r="R495" s="177">
        <v>1000</v>
      </c>
      <c r="S495" s="320" t="s">
        <v>233</v>
      </c>
      <c r="T495" s="320"/>
      <c r="U495" s="320">
        <v>2003</v>
      </c>
      <c r="V495" s="177"/>
      <c r="W495" s="177">
        <v>50</v>
      </c>
      <c r="X495" s="177"/>
      <c r="Y495" s="177">
        <v>50</v>
      </c>
      <c r="Z495" s="177"/>
      <c r="AA495" s="177"/>
      <c r="AB495" s="319">
        <v>100</v>
      </c>
      <c r="AC495" s="177"/>
      <c r="AD495" s="177"/>
      <c r="AE495" s="177"/>
      <c r="AF495" s="177"/>
      <c r="AG495" s="177"/>
      <c r="AH495" s="177"/>
      <c r="AI495" s="177"/>
      <c r="AJ495" s="177"/>
      <c r="AK495" s="177"/>
      <c r="AL495" s="177"/>
      <c r="AM495" s="177"/>
      <c r="AN495" s="177"/>
      <c r="AO495" s="177"/>
      <c r="AP495" s="177"/>
      <c r="AQ495" s="177"/>
      <c r="AR495" s="177"/>
      <c r="AS495" s="177"/>
      <c r="AT495" s="177"/>
      <c r="AU495" s="177"/>
      <c r="AV495" s="177"/>
      <c r="AW495" s="177"/>
      <c r="AX495" s="641"/>
    </row>
    <row r="496" spans="1:50" s="246" customFormat="1" ht="23.85" customHeight="1">
      <c r="A496" s="247"/>
      <c r="B496" s="595"/>
      <c r="C496" s="320" t="s">
        <v>10727</v>
      </c>
      <c r="D496" s="320"/>
      <c r="E496" s="320" t="s">
        <v>15465</v>
      </c>
      <c r="F496" s="320" t="s">
        <v>10727</v>
      </c>
      <c r="G496" s="320" t="s">
        <v>10800</v>
      </c>
      <c r="H496" s="177"/>
      <c r="I496" s="319">
        <v>5855</v>
      </c>
      <c r="J496" s="319"/>
      <c r="K496" s="319"/>
      <c r="L496" s="320" t="s">
        <v>382</v>
      </c>
      <c r="M496" s="319">
        <v>53</v>
      </c>
      <c r="N496" s="319">
        <v>94</v>
      </c>
      <c r="O496" s="319">
        <v>4982</v>
      </c>
      <c r="P496" s="319">
        <v>1</v>
      </c>
      <c r="Q496" s="177">
        <v>60</v>
      </c>
      <c r="R496" s="177">
        <v>25</v>
      </c>
      <c r="S496" s="320" t="s">
        <v>1125</v>
      </c>
      <c r="T496" s="320"/>
      <c r="U496" s="320">
        <v>2010</v>
      </c>
      <c r="V496" s="177"/>
      <c r="W496" s="177"/>
      <c r="X496" s="177"/>
      <c r="Y496" s="177"/>
      <c r="Z496" s="177"/>
      <c r="AA496" s="177"/>
      <c r="AB496" s="319">
        <v>394</v>
      </c>
      <c r="AC496" s="177"/>
      <c r="AD496" s="177"/>
      <c r="AE496" s="177"/>
      <c r="AF496" s="177"/>
      <c r="AG496" s="177"/>
      <c r="AH496" s="177"/>
      <c r="AI496" s="177"/>
      <c r="AJ496" s="177"/>
      <c r="AK496" s="177"/>
      <c r="AL496" s="177"/>
      <c r="AM496" s="177"/>
      <c r="AN496" s="177"/>
      <c r="AO496" s="177"/>
      <c r="AP496" s="177"/>
      <c r="AQ496" s="177"/>
      <c r="AR496" s="177"/>
      <c r="AS496" s="177"/>
      <c r="AT496" s="177"/>
      <c r="AU496" s="177"/>
      <c r="AV496" s="177"/>
      <c r="AW496" s="177"/>
      <c r="AX496" s="641"/>
    </row>
    <row r="497" spans="1:50" s="246" customFormat="1" ht="23.85" customHeight="1">
      <c r="A497" s="247"/>
      <c r="B497" s="595"/>
      <c r="C497" s="320" t="s">
        <v>10727</v>
      </c>
      <c r="D497" s="320"/>
      <c r="E497" s="320" t="s">
        <v>10804</v>
      </c>
      <c r="F497" s="320" t="s">
        <v>10727</v>
      </c>
      <c r="G497" s="320" t="s">
        <v>10805</v>
      </c>
      <c r="H497" s="177"/>
      <c r="I497" s="319">
        <v>14280</v>
      </c>
      <c r="J497" s="319">
        <v>273.47000000000003</v>
      </c>
      <c r="K497" s="319">
        <v>273.47000000000003</v>
      </c>
      <c r="L497" s="320" t="s">
        <v>382</v>
      </c>
      <c r="M497" s="319">
        <v>105</v>
      </c>
      <c r="N497" s="319">
        <v>68</v>
      </c>
      <c r="O497" s="319">
        <v>14280</v>
      </c>
      <c r="P497" s="319">
        <v>2</v>
      </c>
      <c r="Q497" s="177">
        <v>500</v>
      </c>
      <c r="R497" s="177">
        <v>500</v>
      </c>
      <c r="S497" s="320" t="s">
        <v>233</v>
      </c>
      <c r="T497" s="320" t="s">
        <v>432</v>
      </c>
      <c r="U497" s="320">
        <v>2011</v>
      </c>
      <c r="V497" s="177"/>
      <c r="W497" s="177"/>
      <c r="X497" s="177"/>
      <c r="Y497" s="177"/>
      <c r="Z497" s="177"/>
      <c r="AA497" s="177"/>
      <c r="AB497" s="319">
        <v>7238</v>
      </c>
      <c r="AC497" s="177"/>
      <c r="AD497" s="177"/>
      <c r="AE497" s="177"/>
      <c r="AF497" s="177"/>
      <c r="AG497" s="177"/>
      <c r="AH497" s="177"/>
      <c r="AI497" s="177"/>
      <c r="AJ497" s="177"/>
      <c r="AK497" s="177"/>
      <c r="AL497" s="177"/>
      <c r="AM497" s="177"/>
      <c r="AN497" s="177"/>
      <c r="AO497" s="177"/>
      <c r="AP497" s="177"/>
      <c r="AQ497" s="177"/>
      <c r="AR497" s="177"/>
      <c r="AS497" s="177"/>
      <c r="AT497" s="177"/>
      <c r="AU497" s="177"/>
      <c r="AV497" s="177"/>
      <c r="AW497" s="177"/>
      <c r="AX497" s="641"/>
    </row>
    <row r="498" spans="1:50" s="246" customFormat="1" ht="23.85" customHeight="1">
      <c r="A498" s="247"/>
      <c r="B498" s="595"/>
      <c r="C498" s="320" t="s">
        <v>10727</v>
      </c>
      <c r="D498" s="320"/>
      <c r="E498" s="320" t="s">
        <v>10806</v>
      </c>
      <c r="F498" s="320" t="s">
        <v>10727</v>
      </c>
      <c r="G498" s="320" t="s">
        <v>10805</v>
      </c>
      <c r="H498" s="177"/>
      <c r="I498" s="319">
        <v>11760</v>
      </c>
      <c r="J498" s="319"/>
      <c r="K498" s="319"/>
      <c r="L498" s="320" t="s">
        <v>590</v>
      </c>
      <c r="M498" s="319">
        <v>140</v>
      </c>
      <c r="N498" s="319">
        <v>84</v>
      </c>
      <c r="O498" s="319">
        <v>11760</v>
      </c>
      <c r="P498" s="319">
        <v>1</v>
      </c>
      <c r="Q498" s="177">
        <v>700</v>
      </c>
      <c r="R498" s="177">
        <v>700</v>
      </c>
      <c r="S498" s="320" t="s">
        <v>233</v>
      </c>
      <c r="T498" s="320" t="s">
        <v>432</v>
      </c>
      <c r="U498" s="320">
        <v>2011</v>
      </c>
      <c r="V498" s="177"/>
      <c r="W498" s="177"/>
      <c r="X498" s="177"/>
      <c r="Y498" s="177"/>
      <c r="Z498" s="177"/>
      <c r="AA498" s="177"/>
      <c r="AB498" s="319"/>
      <c r="AC498" s="177"/>
      <c r="AD498" s="177"/>
      <c r="AE498" s="177"/>
      <c r="AF498" s="177"/>
      <c r="AG498" s="177"/>
      <c r="AH498" s="177"/>
      <c r="AI498" s="177"/>
      <c r="AJ498" s="177"/>
      <c r="AK498" s="177"/>
      <c r="AL498" s="177"/>
      <c r="AM498" s="177"/>
      <c r="AN498" s="177"/>
      <c r="AO498" s="177"/>
      <c r="AP498" s="177"/>
      <c r="AQ498" s="177"/>
      <c r="AR498" s="177"/>
      <c r="AS498" s="177"/>
      <c r="AT498" s="177"/>
      <c r="AU498" s="177"/>
      <c r="AV498" s="177"/>
      <c r="AW498" s="177"/>
      <c r="AX498" s="641"/>
    </row>
    <row r="499" spans="1:50" s="246" customFormat="1" ht="23.85" customHeight="1">
      <c r="A499" s="247"/>
      <c r="B499" s="595"/>
      <c r="C499" s="320" t="s">
        <v>10727</v>
      </c>
      <c r="D499" s="320"/>
      <c r="E499" s="320" t="s">
        <v>10807</v>
      </c>
      <c r="F499" s="320" t="s">
        <v>10727</v>
      </c>
      <c r="G499" s="320" t="s">
        <v>10808</v>
      </c>
      <c r="H499" s="177"/>
      <c r="I499" s="319">
        <v>14441</v>
      </c>
      <c r="J499" s="319">
        <v>99.7</v>
      </c>
      <c r="K499" s="319">
        <v>99.7</v>
      </c>
      <c r="L499" s="320" t="s">
        <v>382</v>
      </c>
      <c r="M499" s="319">
        <v>111</v>
      </c>
      <c r="N499" s="319">
        <v>74</v>
      </c>
      <c r="O499" s="319">
        <v>8214</v>
      </c>
      <c r="P499" s="319">
        <v>1</v>
      </c>
      <c r="Q499" s="177">
        <v>150</v>
      </c>
      <c r="R499" s="177">
        <v>150</v>
      </c>
      <c r="S499" s="320" t="s">
        <v>233</v>
      </c>
      <c r="T499" s="320" t="s">
        <v>432</v>
      </c>
      <c r="U499" s="320">
        <v>2014</v>
      </c>
      <c r="V499" s="177"/>
      <c r="W499" s="177"/>
      <c r="X499" s="177"/>
      <c r="Y499" s="177"/>
      <c r="Z499" s="177"/>
      <c r="AA499" s="177"/>
      <c r="AB499" s="319">
        <v>1200</v>
      </c>
      <c r="AC499" s="177"/>
      <c r="AD499" s="177"/>
      <c r="AE499" s="177"/>
      <c r="AF499" s="177"/>
      <c r="AG499" s="177"/>
      <c r="AH499" s="177"/>
      <c r="AI499" s="177"/>
      <c r="AJ499" s="177"/>
      <c r="AK499" s="177"/>
      <c r="AL499" s="177"/>
      <c r="AM499" s="177"/>
      <c r="AN499" s="177"/>
      <c r="AO499" s="177"/>
      <c r="AP499" s="177"/>
      <c r="AQ499" s="177"/>
      <c r="AR499" s="177"/>
      <c r="AS499" s="177"/>
      <c r="AT499" s="177"/>
      <c r="AU499" s="177"/>
      <c r="AV499" s="177"/>
      <c r="AW499" s="177"/>
      <c r="AX499" s="641"/>
    </row>
    <row r="500" spans="1:50" s="246" customFormat="1" ht="23.85" customHeight="1">
      <c r="A500" s="247"/>
      <c r="B500" s="595"/>
      <c r="C500" s="320" t="s">
        <v>10727</v>
      </c>
      <c r="D500" s="320"/>
      <c r="E500" s="320" t="s">
        <v>10809</v>
      </c>
      <c r="F500" s="320" t="s">
        <v>10727</v>
      </c>
      <c r="G500" s="320" t="s">
        <v>10810</v>
      </c>
      <c r="H500" s="177"/>
      <c r="I500" s="319">
        <v>20836</v>
      </c>
      <c r="J500" s="319">
        <v>100</v>
      </c>
      <c r="K500" s="319">
        <v>99.7</v>
      </c>
      <c r="L500" s="320" t="s">
        <v>382</v>
      </c>
      <c r="M500" s="319">
        <v>103</v>
      </c>
      <c r="N500" s="319">
        <v>112</v>
      </c>
      <c r="O500" s="319">
        <v>11536</v>
      </c>
      <c r="P500" s="319">
        <v>1</v>
      </c>
      <c r="Q500" s="177">
        <v>400</v>
      </c>
      <c r="R500" s="177">
        <v>400</v>
      </c>
      <c r="S500" s="320" t="s">
        <v>233</v>
      </c>
      <c r="T500" s="320" t="s">
        <v>432</v>
      </c>
      <c r="U500" s="320">
        <v>2014</v>
      </c>
      <c r="V500" s="177"/>
      <c r="W500" s="177"/>
      <c r="X500" s="177"/>
      <c r="Y500" s="177"/>
      <c r="Z500" s="177"/>
      <c r="AA500" s="177"/>
      <c r="AB500" s="319">
        <v>2900</v>
      </c>
      <c r="AC500" s="177"/>
      <c r="AD500" s="177"/>
      <c r="AE500" s="177"/>
      <c r="AF500" s="177"/>
      <c r="AG500" s="177"/>
      <c r="AH500" s="177"/>
      <c r="AI500" s="177"/>
      <c r="AJ500" s="177"/>
      <c r="AK500" s="177"/>
      <c r="AL500" s="177"/>
      <c r="AM500" s="177"/>
      <c r="AN500" s="177"/>
      <c r="AO500" s="177"/>
      <c r="AP500" s="177"/>
      <c r="AQ500" s="177"/>
      <c r="AR500" s="177"/>
      <c r="AS500" s="177"/>
      <c r="AT500" s="177"/>
      <c r="AU500" s="177"/>
      <c r="AV500" s="177"/>
      <c r="AW500" s="177"/>
      <c r="AX500" s="641"/>
    </row>
    <row r="501" spans="1:50" s="246" customFormat="1" ht="23.85" customHeight="1">
      <c r="A501" s="247"/>
      <c r="B501" s="595"/>
      <c r="C501" s="320" t="s">
        <v>1055</v>
      </c>
      <c r="D501" s="320"/>
      <c r="E501" s="320" t="s">
        <v>10811</v>
      </c>
      <c r="F501" s="320" t="s">
        <v>1055</v>
      </c>
      <c r="G501" s="320" t="s">
        <v>1055</v>
      </c>
      <c r="H501" s="177"/>
      <c r="I501" s="319">
        <v>31619</v>
      </c>
      <c r="J501" s="319">
        <v>215</v>
      </c>
      <c r="K501" s="319">
        <v>215</v>
      </c>
      <c r="L501" s="320" t="s">
        <v>382</v>
      </c>
      <c r="M501" s="319">
        <v>64</v>
      </c>
      <c r="N501" s="319">
        <v>105</v>
      </c>
      <c r="O501" s="319">
        <v>13440</v>
      </c>
      <c r="P501" s="319">
        <v>2</v>
      </c>
      <c r="Q501" s="177">
        <v>1520</v>
      </c>
      <c r="R501" s="177">
        <v>2000</v>
      </c>
      <c r="S501" s="320" t="s">
        <v>233</v>
      </c>
      <c r="T501" s="320" t="s">
        <v>10792</v>
      </c>
      <c r="U501" s="320">
        <v>2008</v>
      </c>
      <c r="V501" s="177"/>
      <c r="W501" s="177"/>
      <c r="X501" s="177"/>
      <c r="Y501" s="177"/>
      <c r="Z501" s="177"/>
      <c r="AA501" s="177"/>
      <c r="AB501" s="319">
        <v>4000</v>
      </c>
      <c r="AC501" s="177"/>
      <c r="AD501" s="177"/>
      <c r="AE501" s="177"/>
      <c r="AF501" s="177"/>
      <c r="AG501" s="177"/>
      <c r="AH501" s="177"/>
      <c r="AI501" s="177"/>
      <c r="AJ501" s="177"/>
      <c r="AK501" s="177"/>
      <c r="AL501" s="177"/>
      <c r="AM501" s="177"/>
      <c r="AN501" s="177"/>
      <c r="AO501" s="177"/>
      <c r="AP501" s="177"/>
      <c r="AQ501" s="177"/>
      <c r="AR501" s="177"/>
      <c r="AS501" s="177"/>
      <c r="AT501" s="177"/>
      <c r="AU501" s="177"/>
      <c r="AV501" s="177"/>
      <c r="AW501" s="177"/>
      <c r="AX501" s="641"/>
    </row>
    <row r="502" spans="1:50" s="246" customFormat="1" ht="23.85" customHeight="1">
      <c r="A502" s="247"/>
      <c r="B502" s="595"/>
      <c r="C502" s="320" t="s">
        <v>1055</v>
      </c>
      <c r="D502" s="320"/>
      <c r="E502" s="320" t="s">
        <v>10811</v>
      </c>
      <c r="F502" s="320" t="s">
        <v>1055</v>
      </c>
      <c r="G502" s="320" t="s">
        <v>1055</v>
      </c>
      <c r="H502" s="177"/>
      <c r="I502" s="319">
        <v>21181</v>
      </c>
      <c r="J502" s="319">
        <v>580</v>
      </c>
      <c r="K502" s="319">
        <v>1188</v>
      </c>
      <c r="L502" s="320" t="s">
        <v>382</v>
      </c>
      <c r="M502" s="319">
        <v>68</v>
      </c>
      <c r="N502" s="319">
        <v>105</v>
      </c>
      <c r="O502" s="319">
        <v>7140</v>
      </c>
      <c r="P502" s="319">
        <v>1</v>
      </c>
      <c r="Q502" s="177">
        <v>1000</v>
      </c>
      <c r="R502" s="177">
        <v>1300</v>
      </c>
      <c r="S502" s="320" t="s">
        <v>233</v>
      </c>
      <c r="T502" s="320" t="s">
        <v>432</v>
      </c>
      <c r="U502" s="320">
        <v>2008</v>
      </c>
      <c r="V502" s="177"/>
      <c r="W502" s="177"/>
      <c r="X502" s="177"/>
      <c r="Y502" s="177"/>
      <c r="Z502" s="177"/>
      <c r="AA502" s="177"/>
      <c r="AB502" s="177">
        <v>2180</v>
      </c>
      <c r="AC502" s="177"/>
      <c r="AD502" s="177"/>
      <c r="AE502" s="177"/>
      <c r="AF502" s="177"/>
      <c r="AG502" s="177"/>
      <c r="AH502" s="177"/>
      <c r="AI502" s="177"/>
      <c r="AJ502" s="177"/>
      <c r="AK502" s="177"/>
      <c r="AL502" s="177"/>
      <c r="AM502" s="177"/>
      <c r="AN502" s="177"/>
      <c r="AO502" s="177"/>
      <c r="AP502" s="177"/>
      <c r="AQ502" s="177"/>
      <c r="AR502" s="177"/>
      <c r="AS502" s="177"/>
      <c r="AT502" s="177"/>
      <c r="AU502" s="177"/>
      <c r="AV502" s="177"/>
      <c r="AW502" s="177"/>
      <c r="AX502" s="641"/>
    </row>
    <row r="503" spans="1:50" s="246" customFormat="1" ht="23.85" customHeight="1">
      <c r="A503" s="247"/>
      <c r="B503" s="595"/>
      <c r="C503" s="320" t="s">
        <v>1055</v>
      </c>
      <c r="D503" s="320"/>
      <c r="E503" s="320" t="s">
        <v>10812</v>
      </c>
      <c r="F503" s="320" t="s">
        <v>1055</v>
      </c>
      <c r="G503" s="320" t="s">
        <v>10813</v>
      </c>
      <c r="H503" s="177"/>
      <c r="I503" s="319">
        <v>99494</v>
      </c>
      <c r="J503" s="319">
        <v>1397</v>
      </c>
      <c r="K503" s="319">
        <v>2746</v>
      </c>
      <c r="L503" s="320" t="s">
        <v>10814</v>
      </c>
      <c r="M503" s="319">
        <v>76</v>
      </c>
      <c r="N503" s="319">
        <v>120</v>
      </c>
      <c r="O503" s="319">
        <v>17385</v>
      </c>
      <c r="P503" s="319">
        <v>2</v>
      </c>
      <c r="Q503" s="177"/>
      <c r="R503" s="177"/>
      <c r="S503" s="320"/>
      <c r="T503" s="320"/>
      <c r="U503" s="320">
        <v>2011</v>
      </c>
      <c r="V503" s="177"/>
      <c r="W503" s="177"/>
      <c r="X503" s="177"/>
      <c r="Y503" s="177"/>
      <c r="Z503" s="177"/>
      <c r="AA503" s="177"/>
      <c r="AB503" s="319">
        <v>12500</v>
      </c>
      <c r="AC503" s="177"/>
      <c r="AD503" s="177"/>
      <c r="AE503" s="177"/>
      <c r="AF503" s="177"/>
      <c r="AG503" s="177"/>
      <c r="AH503" s="177"/>
      <c r="AI503" s="177"/>
      <c r="AJ503" s="177"/>
      <c r="AK503" s="177"/>
      <c r="AL503" s="177"/>
      <c r="AM503" s="177"/>
      <c r="AN503" s="177"/>
      <c r="AO503" s="177"/>
      <c r="AP503" s="177"/>
      <c r="AQ503" s="177"/>
      <c r="AR503" s="177"/>
      <c r="AS503" s="177"/>
      <c r="AT503" s="177"/>
      <c r="AU503" s="177"/>
      <c r="AV503" s="177"/>
      <c r="AW503" s="177"/>
      <c r="AX503" s="641"/>
    </row>
    <row r="504" spans="1:50" s="246" customFormat="1" ht="23.85" customHeight="1">
      <c r="A504" s="247"/>
      <c r="B504" s="595"/>
      <c r="C504" s="320" t="s">
        <v>10741</v>
      </c>
      <c r="D504" s="320"/>
      <c r="E504" s="320" t="s">
        <v>10815</v>
      </c>
      <c r="F504" s="320" t="s">
        <v>10741</v>
      </c>
      <c r="G504" s="320" t="s">
        <v>10816</v>
      </c>
      <c r="H504" s="177"/>
      <c r="I504" s="319">
        <v>8970</v>
      </c>
      <c r="J504" s="319"/>
      <c r="K504" s="319"/>
      <c r="L504" s="320" t="s">
        <v>382</v>
      </c>
      <c r="M504" s="319">
        <v>78</v>
      </c>
      <c r="N504" s="319">
        <v>115</v>
      </c>
      <c r="O504" s="319">
        <v>8970</v>
      </c>
      <c r="P504" s="319">
        <v>1</v>
      </c>
      <c r="Q504" s="177"/>
      <c r="R504" s="177">
        <v>300</v>
      </c>
      <c r="S504" s="320" t="s">
        <v>233</v>
      </c>
      <c r="T504" s="320" t="s">
        <v>432</v>
      </c>
      <c r="U504" s="320">
        <v>2008</v>
      </c>
      <c r="V504" s="177"/>
      <c r="W504" s="177"/>
      <c r="X504" s="177"/>
      <c r="Y504" s="177"/>
      <c r="Z504" s="177"/>
      <c r="AA504" s="177"/>
      <c r="AB504" s="319">
        <v>1430</v>
      </c>
      <c r="AC504" s="177"/>
      <c r="AD504" s="177"/>
      <c r="AE504" s="177"/>
      <c r="AF504" s="177"/>
      <c r="AG504" s="177"/>
      <c r="AH504" s="177"/>
      <c r="AI504" s="177"/>
      <c r="AJ504" s="177"/>
      <c r="AK504" s="177"/>
      <c r="AL504" s="177"/>
      <c r="AM504" s="177"/>
      <c r="AN504" s="177"/>
      <c r="AO504" s="177"/>
      <c r="AP504" s="177"/>
      <c r="AQ504" s="177"/>
      <c r="AR504" s="177"/>
      <c r="AS504" s="177"/>
      <c r="AT504" s="177"/>
      <c r="AU504" s="177"/>
      <c r="AV504" s="177"/>
      <c r="AW504" s="177"/>
      <c r="AX504" s="641" t="s">
        <v>10817</v>
      </c>
    </row>
    <row r="505" spans="1:50" s="246" customFormat="1" ht="23.85" customHeight="1">
      <c r="A505" s="247"/>
      <c r="B505" s="595"/>
      <c r="C505" s="320" t="s">
        <v>10741</v>
      </c>
      <c r="D505" s="320"/>
      <c r="E505" s="320" t="s">
        <v>10815</v>
      </c>
      <c r="F505" s="320" t="s">
        <v>10741</v>
      </c>
      <c r="G505" s="320" t="s">
        <v>10816</v>
      </c>
      <c r="H505" s="177"/>
      <c r="I505" s="319">
        <v>7350</v>
      </c>
      <c r="J505" s="319"/>
      <c r="K505" s="319"/>
      <c r="L505" s="320" t="s">
        <v>382</v>
      </c>
      <c r="M505" s="319">
        <v>70</v>
      </c>
      <c r="N505" s="319">
        <v>105</v>
      </c>
      <c r="O505" s="319">
        <v>7350</v>
      </c>
      <c r="P505" s="319">
        <v>1</v>
      </c>
      <c r="Q505" s="177">
        <v>363</v>
      </c>
      <c r="R505" s="177">
        <v>363</v>
      </c>
      <c r="S505" s="320" t="s">
        <v>586</v>
      </c>
      <c r="T505" s="320" t="s">
        <v>10818</v>
      </c>
      <c r="U505" s="320">
        <v>2008</v>
      </c>
      <c r="V505" s="177"/>
      <c r="W505" s="177"/>
      <c r="X505" s="177"/>
      <c r="Y505" s="177"/>
      <c r="Z505" s="177"/>
      <c r="AA505" s="177"/>
      <c r="AB505" s="319">
        <v>1000</v>
      </c>
      <c r="AC505" s="177"/>
      <c r="AD505" s="177"/>
      <c r="AE505" s="177"/>
      <c r="AF505" s="177"/>
      <c r="AG505" s="177"/>
      <c r="AH505" s="177"/>
      <c r="AI505" s="177"/>
      <c r="AJ505" s="177"/>
      <c r="AK505" s="177"/>
      <c r="AL505" s="177"/>
      <c r="AM505" s="177"/>
      <c r="AN505" s="177"/>
      <c r="AO505" s="177"/>
      <c r="AP505" s="177"/>
      <c r="AQ505" s="177"/>
      <c r="AR505" s="177"/>
      <c r="AS505" s="177"/>
      <c r="AT505" s="177"/>
      <c r="AU505" s="177"/>
      <c r="AV505" s="177"/>
      <c r="AW505" s="177"/>
      <c r="AX505" s="641" t="s">
        <v>10819</v>
      </c>
    </row>
    <row r="506" spans="1:50" s="246" customFormat="1" ht="23.85" customHeight="1">
      <c r="A506" s="247"/>
      <c r="B506" s="595"/>
      <c r="C506" s="320" t="s">
        <v>10741</v>
      </c>
      <c r="D506" s="320"/>
      <c r="E506" s="320" t="s">
        <v>10820</v>
      </c>
      <c r="F506" s="320" t="s">
        <v>10741</v>
      </c>
      <c r="G506" s="320" t="s">
        <v>10816</v>
      </c>
      <c r="H506" s="177"/>
      <c r="I506" s="319">
        <v>8970</v>
      </c>
      <c r="J506" s="319"/>
      <c r="K506" s="319"/>
      <c r="L506" s="320" t="s">
        <v>202</v>
      </c>
      <c r="M506" s="319">
        <v>78</v>
      </c>
      <c r="N506" s="319">
        <v>115</v>
      </c>
      <c r="O506" s="319">
        <v>8970</v>
      </c>
      <c r="P506" s="319">
        <v>1</v>
      </c>
      <c r="Q506" s="177"/>
      <c r="R506" s="177"/>
      <c r="S506" s="320"/>
      <c r="T506" s="320"/>
      <c r="U506" s="320">
        <v>2011</v>
      </c>
      <c r="V506" s="177"/>
      <c r="W506" s="177"/>
      <c r="X506" s="177"/>
      <c r="Y506" s="177"/>
      <c r="Z506" s="177"/>
      <c r="AA506" s="177"/>
      <c r="AB506" s="319">
        <v>1500</v>
      </c>
      <c r="AC506" s="177"/>
      <c r="AD506" s="177"/>
      <c r="AE506" s="177"/>
      <c r="AF506" s="177"/>
      <c r="AG506" s="177"/>
      <c r="AH506" s="177"/>
      <c r="AI506" s="177"/>
      <c r="AJ506" s="177"/>
      <c r="AK506" s="177"/>
      <c r="AL506" s="177"/>
      <c r="AM506" s="177"/>
      <c r="AN506" s="177"/>
      <c r="AO506" s="177"/>
      <c r="AP506" s="177"/>
      <c r="AQ506" s="177"/>
      <c r="AR506" s="177"/>
      <c r="AS506" s="177"/>
      <c r="AT506" s="177"/>
      <c r="AU506" s="177"/>
      <c r="AV506" s="177"/>
      <c r="AW506" s="177"/>
      <c r="AX506" s="641"/>
    </row>
    <row r="507" spans="1:50" s="246" customFormat="1" ht="23.85" customHeight="1">
      <c r="A507" s="247"/>
      <c r="B507" s="595"/>
      <c r="C507" s="105" t="s">
        <v>10821</v>
      </c>
      <c r="D507" s="105" t="s">
        <v>10801</v>
      </c>
      <c r="E507" s="105" t="s">
        <v>10822</v>
      </c>
      <c r="F507" s="105" t="s">
        <v>10821</v>
      </c>
      <c r="G507" s="105" t="s">
        <v>10821</v>
      </c>
      <c r="H507" s="99">
        <v>6</v>
      </c>
      <c r="I507" s="319">
        <v>9900</v>
      </c>
      <c r="J507" s="319"/>
      <c r="K507" s="319"/>
      <c r="L507" s="105" t="s">
        <v>202</v>
      </c>
      <c r="M507" s="319">
        <v>72</v>
      </c>
      <c r="N507" s="319">
        <v>110</v>
      </c>
      <c r="O507" s="319">
        <v>7920</v>
      </c>
      <c r="P507" s="319">
        <v>1</v>
      </c>
      <c r="Q507" s="177"/>
      <c r="R507" s="177"/>
      <c r="S507" s="105" t="s">
        <v>499</v>
      </c>
      <c r="T507" s="105" t="s">
        <v>499</v>
      </c>
      <c r="U507" s="105">
        <v>1998</v>
      </c>
      <c r="V507" s="99"/>
      <c r="W507" s="99">
        <v>50</v>
      </c>
      <c r="X507" s="99"/>
      <c r="Y507" s="99">
        <v>50</v>
      </c>
      <c r="Z507" s="99"/>
      <c r="AA507" s="99"/>
      <c r="AB507" s="100">
        <v>100</v>
      </c>
      <c r="AC507" s="99"/>
      <c r="AD507" s="99"/>
      <c r="AE507" s="99"/>
      <c r="AF507" s="99"/>
      <c r="AG507" s="99"/>
      <c r="AH507" s="99"/>
      <c r="AI507" s="99"/>
      <c r="AJ507" s="99"/>
      <c r="AK507" s="99"/>
      <c r="AL507" s="99"/>
      <c r="AM507" s="99"/>
      <c r="AN507" s="99"/>
      <c r="AO507" s="99"/>
      <c r="AP507" s="99"/>
      <c r="AQ507" s="99"/>
      <c r="AR507" s="99"/>
      <c r="AS507" s="99"/>
      <c r="AT507" s="99"/>
      <c r="AU507" s="99"/>
      <c r="AV507" s="99"/>
      <c r="AW507" s="99"/>
      <c r="AX507" s="641"/>
    </row>
    <row r="508" spans="1:50" s="246" customFormat="1" ht="23.85" customHeight="1">
      <c r="A508" s="247"/>
      <c r="B508" s="595"/>
      <c r="C508" s="105" t="s">
        <v>10821</v>
      </c>
      <c r="D508" s="105"/>
      <c r="E508" s="105" t="s">
        <v>10823</v>
      </c>
      <c r="F508" s="105" t="s">
        <v>10821</v>
      </c>
      <c r="G508" s="105" t="s">
        <v>10821</v>
      </c>
      <c r="H508" s="99"/>
      <c r="I508" s="319">
        <v>8970</v>
      </c>
      <c r="J508" s="319"/>
      <c r="K508" s="319"/>
      <c r="L508" s="105" t="s">
        <v>202</v>
      </c>
      <c r="M508" s="319">
        <v>68</v>
      </c>
      <c r="N508" s="319">
        <v>105</v>
      </c>
      <c r="O508" s="319">
        <v>7140</v>
      </c>
      <c r="P508" s="319">
        <v>1</v>
      </c>
      <c r="Q508" s="177"/>
      <c r="R508" s="177"/>
      <c r="S508" s="105"/>
      <c r="T508" s="105"/>
      <c r="U508" s="105">
        <v>2011</v>
      </c>
      <c r="V508" s="99"/>
      <c r="W508" s="99"/>
      <c r="X508" s="99"/>
      <c r="Y508" s="99"/>
      <c r="Z508" s="99"/>
      <c r="AA508" s="99"/>
      <c r="AB508" s="100">
        <v>683</v>
      </c>
      <c r="AC508" s="99"/>
      <c r="AD508" s="99"/>
      <c r="AE508" s="99"/>
      <c r="AF508" s="99"/>
      <c r="AG508" s="99"/>
      <c r="AH508" s="99"/>
      <c r="AI508" s="99"/>
      <c r="AJ508" s="99"/>
      <c r="AK508" s="99"/>
      <c r="AL508" s="99"/>
      <c r="AM508" s="99"/>
      <c r="AN508" s="99"/>
      <c r="AO508" s="99"/>
      <c r="AP508" s="99"/>
      <c r="AQ508" s="99"/>
      <c r="AR508" s="99"/>
      <c r="AS508" s="99"/>
      <c r="AT508" s="99"/>
      <c r="AU508" s="99"/>
      <c r="AV508" s="99"/>
      <c r="AW508" s="99"/>
      <c r="AX508" s="641"/>
    </row>
    <row r="509" spans="1:50" s="246" customFormat="1" ht="23.85" customHeight="1">
      <c r="A509" s="247"/>
      <c r="B509" s="595"/>
      <c r="C509" s="105" t="s">
        <v>10759</v>
      </c>
      <c r="D509" s="105"/>
      <c r="E509" s="105" t="s">
        <v>10760</v>
      </c>
      <c r="F509" s="105" t="s">
        <v>991</v>
      </c>
      <c r="G509" s="105" t="s">
        <v>10761</v>
      </c>
      <c r="H509" s="99"/>
      <c r="I509" s="319">
        <v>7140</v>
      </c>
      <c r="J509" s="319"/>
      <c r="K509" s="319"/>
      <c r="L509" s="105" t="s">
        <v>202</v>
      </c>
      <c r="M509" s="319">
        <v>105</v>
      </c>
      <c r="N509" s="319">
        <v>68</v>
      </c>
      <c r="O509" s="319">
        <v>7140</v>
      </c>
      <c r="P509" s="319">
        <v>1</v>
      </c>
      <c r="Q509" s="177"/>
      <c r="R509" s="177"/>
      <c r="S509" s="105"/>
      <c r="T509" s="105"/>
      <c r="U509" s="105"/>
      <c r="V509" s="99"/>
      <c r="W509" s="99"/>
      <c r="X509" s="99"/>
      <c r="Y509" s="99"/>
      <c r="Z509" s="99"/>
      <c r="AA509" s="99"/>
      <c r="AB509" s="100"/>
      <c r="AC509" s="99"/>
      <c r="AD509" s="99"/>
      <c r="AE509" s="99"/>
      <c r="AF509" s="99"/>
      <c r="AG509" s="99"/>
      <c r="AH509" s="99"/>
      <c r="AI509" s="99"/>
      <c r="AJ509" s="99"/>
      <c r="AK509" s="99"/>
      <c r="AL509" s="99"/>
      <c r="AM509" s="99"/>
      <c r="AN509" s="99"/>
      <c r="AO509" s="99"/>
      <c r="AP509" s="99"/>
      <c r="AQ509" s="99"/>
      <c r="AR509" s="99"/>
      <c r="AS509" s="99"/>
      <c r="AT509" s="99"/>
      <c r="AU509" s="99"/>
      <c r="AV509" s="99"/>
      <c r="AW509" s="99"/>
      <c r="AX509" s="696"/>
    </row>
    <row r="510" spans="1:50" s="246" customFormat="1" ht="23.85" customHeight="1">
      <c r="A510" s="247"/>
      <c r="B510" s="595"/>
      <c r="C510" s="320" t="s">
        <v>10759</v>
      </c>
      <c r="D510" s="320"/>
      <c r="E510" s="320" t="s">
        <v>10824</v>
      </c>
      <c r="F510" s="320" t="s">
        <v>10759</v>
      </c>
      <c r="G510" s="320" t="s">
        <v>10759</v>
      </c>
      <c r="H510" s="177"/>
      <c r="I510" s="319">
        <v>10800</v>
      </c>
      <c r="J510" s="319"/>
      <c r="K510" s="319"/>
      <c r="L510" s="320" t="s">
        <v>382</v>
      </c>
      <c r="M510" s="319">
        <v>90</v>
      </c>
      <c r="N510" s="319">
        <v>120</v>
      </c>
      <c r="O510" s="319">
        <v>10800</v>
      </c>
      <c r="P510" s="319">
        <v>1</v>
      </c>
      <c r="Q510" s="177"/>
      <c r="R510" s="177"/>
      <c r="S510" s="146"/>
      <c r="T510" s="146"/>
      <c r="U510" s="320">
        <v>2001</v>
      </c>
      <c r="V510" s="177"/>
      <c r="W510" s="177"/>
      <c r="X510" s="177"/>
      <c r="Y510" s="177"/>
      <c r="Z510" s="177"/>
      <c r="AA510" s="177"/>
      <c r="AB510" s="319">
        <v>900</v>
      </c>
      <c r="AC510" s="177"/>
      <c r="AD510" s="177"/>
      <c r="AE510" s="177"/>
      <c r="AF510" s="177"/>
      <c r="AG510" s="177"/>
      <c r="AH510" s="177"/>
      <c r="AI510" s="177"/>
      <c r="AJ510" s="177"/>
      <c r="AK510" s="177"/>
      <c r="AL510" s="177"/>
      <c r="AM510" s="177"/>
      <c r="AN510" s="177"/>
      <c r="AO510" s="177"/>
      <c r="AP510" s="177"/>
      <c r="AQ510" s="177"/>
      <c r="AR510" s="177"/>
      <c r="AS510" s="177"/>
      <c r="AT510" s="177"/>
      <c r="AU510" s="177"/>
      <c r="AV510" s="177"/>
      <c r="AW510" s="177"/>
      <c r="AX510" s="641"/>
    </row>
    <row r="511" spans="1:50" s="246" customFormat="1" ht="23.85" customHeight="1">
      <c r="A511" s="247"/>
      <c r="B511" s="595"/>
      <c r="C511" s="320" t="s">
        <v>10759</v>
      </c>
      <c r="D511" s="320"/>
      <c r="E511" s="320" t="s">
        <v>10825</v>
      </c>
      <c r="F511" s="320" t="s">
        <v>10759</v>
      </c>
      <c r="G511" s="320" t="s">
        <v>10826</v>
      </c>
      <c r="H511" s="177"/>
      <c r="I511" s="319">
        <v>7089</v>
      </c>
      <c r="J511" s="319"/>
      <c r="K511" s="319"/>
      <c r="L511" s="320" t="s">
        <v>382</v>
      </c>
      <c r="M511" s="319">
        <v>70</v>
      </c>
      <c r="N511" s="319">
        <v>101</v>
      </c>
      <c r="O511" s="319">
        <v>7089</v>
      </c>
      <c r="P511" s="319">
        <v>1</v>
      </c>
      <c r="Q511" s="177"/>
      <c r="R511" s="146"/>
      <c r="S511" s="99"/>
      <c r="T511" s="146"/>
      <c r="U511" s="320">
        <v>2014</v>
      </c>
      <c r="V511" s="177"/>
      <c r="W511" s="177"/>
      <c r="X511" s="177"/>
      <c r="Y511" s="177"/>
      <c r="Z511" s="177"/>
      <c r="AA511" s="177"/>
      <c r="AB511" s="319">
        <v>1000</v>
      </c>
      <c r="AC511" s="177"/>
      <c r="AD511" s="177"/>
      <c r="AE511" s="177"/>
      <c r="AF511" s="177"/>
      <c r="AG511" s="177"/>
      <c r="AH511" s="177"/>
      <c r="AI511" s="177"/>
      <c r="AJ511" s="177"/>
      <c r="AK511" s="177"/>
      <c r="AL511" s="177"/>
      <c r="AM511" s="177"/>
      <c r="AN511" s="177"/>
      <c r="AO511" s="177"/>
      <c r="AP511" s="177"/>
      <c r="AQ511" s="177"/>
      <c r="AR511" s="177"/>
      <c r="AS511" s="177"/>
      <c r="AT511" s="177"/>
      <c r="AU511" s="177"/>
      <c r="AV511" s="177"/>
      <c r="AW511" s="177"/>
      <c r="AX511" s="641"/>
    </row>
    <row r="512" spans="1:50" s="246" customFormat="1" ht="23.85" customHeight="1">
      <c r="A512" s="247"/>
      <c r="B512" s="595"/>
      <c r="C512" s="320" t="s">
        <v>10759</v>
      </c>
      <c r="D512" s="320"/>
      <c r="E512" s="320" t="s">
        <v>10827</v>
      </c>
      <c r="F512" s="320" t="s">
        <v>10759</v>
      </c>
      <c r="G512" s="320" t="s">
        <v>10759</v>
      </c>
      <c r="H512" s="545"/>
      <c r="I512" s="100">
        <v>4988</v>
      </c>
      <c r="J512" s="100"/>
      <c r="K512" s="100"/>
      <c r="L512" s="105" t="s">
        <v>382</v>
      </c>
      <c r="M512" s="100">
        <v>56</v>
      </c>
      <c r="N512" s="100">
        <v>89</v>
      </c>
      <c r="O512" s="100">
        <v>4984</v>
      </c>
      <c r="P512" s="100">
        <v>1</v>
      </c>
      <c r="Q512" s="100"/>
      <c r="R512" s="100"/>
      <c r="S512" s="105"/>
      <c r="T512" s="105"/>
      <c r="U512" s="105">
        <v>2016</v>
      </c>
      <c r="V512" s="99"/>
      <c r="W512" s="99"/>
      <c r="X512" s="99"/>
      <c r="Y512" s="99"/>
      <c r="Z512" s="99"/>
      <c r="AA512" s="99"/>
      <c r="AB512" s="100">
        <v>1347</v>
      </c>
      <c r="AC512" s="99"/>
      <c r="AD512" s="99"/>
      <c r="AE512" s="99"/>
      <c r="AF512" s="99"/>
      <c r="AG512" s="99"/>
      <c r="AH512" s="99"/>
      <c r="AI512" s="99"/>
      <c r="AJ512" s="99"/>
      <c r="AK512" s="99"/>
      <c r="AL512" s="99"/>
      <c r="AM512" s="99"/>
      <c r="AN512" s="99"/>
      <c r="AO512" s="99"/>
      <c r="AP512" s="99"/>
      <c r="AQ512" s="99"/>
      <c r="AR512" s="99"/>
      <c r="AS512" s="99"/>
      <c r="AT512" s="99"/>
      <c r="AU512" s="99"/>
      <c r="AV512" s="99"/>
      <c r="AW512" s="99"/>
      <c r="AX512" s="638"/>
    </row>
    <row r="513" spans="1:50" s="246" customFormat="1" ht="23.85" customHeight="1">
      <c r="A513" s="247"/>
      <c r="B513" s="595"/>
      <c r="C513" s="105" t="s">
        <v>10770</v>
      </c>
      <c r="D513" s="105"/>
      <c r="E513" s="105" t="s">
        <v>10828</v>
      </c>
      <c r="F513" s="105" t="s">
        <v>10770</v>
      </c>
      <c r="G513" s="105" t="s">
        <v>10770</v>
      </c>
      <c r="H513" s="99"/>
      <c r="I513" s="319">
        <v>3621</v>
      </c>
      <c r="J513" s="319"/>
      <c r="K513" s="319"/>
      <c r="L513" s="105" t="s">
        <v>202</v>
      </c>
      <c r="M513" s="319">
        <v>50</v>
      </c>
      <c r="N513" s="319">
        <v>70</v>
      </c>
      <c r="O513" s="319">
        <v>3500</v>
      </c>
      <c r="P513" s="319">
        <v>1</v>
      </c>
      <c r="Q513" s="177"/>
      <c r="R513" s="177"/>
      <c r="S513" s="105"/>
      <c r="T513" s="105"/>
      <c r="U513" s="105">
        <v>2002</v>
      </c>
      <c r="V513" s="99"/>
      <c r="W513" s="99"/>
      <c r="X513" s="99"/>
      <c r="Y513" s="99"/>
      <c r="Z513" s="99"/>
      <c r="AA513" s="99"/>
      <c r="AB513" s="319">
        <v>50</v>
      </c>
      <c r="AC513" s="99"/>
      <c r="AD513" s="99"/>
      <c r="AE513" s="99"/>
      <c r="AF513" s="99"/>
      <c r="AG513" s="99"/>
      <c r="AH513" s="99"/>
      <c r="AI513" s="99"/>
      <c r="AJ513" s="99"/>
      <c r="AK513" s="99"/>
      <c r="AL513" s="99"/>
      <c r="AM513" s="99"/>
      <c r="AN513" s="99"/>
      <c r="AO513" s="99"/>
      <c r="AP513" s="99"/>
      <c r="AQ513" s="99"/>
      <c r="AR513" s="99"/>
      <c r="AS513" s="99"/>
      <c r="AT513" s="99"/>
      <c r="AU513" s="99"/>
      <c r="AV513" s="99"/>
      <c r="AW513" s="99"/>
      <c r="AX513" s="638"/>
    </row>
    <row r="514" spans="1:50" s="246" customFormat="1" ht="23.85" customHeight="1">
      <c r="A514" s="247"/>
      <c r="B514" s="595"/>
      <c r="C514" s="105" t="s">
        <v>10770</v>
      </c>
      <c r="D514" s="105"/>
      <c r="E514" s="105" t="s">
        <v>6857</v>
      </c>
      <c r="F514" s="105" t="s">
        <v>10770</v>
      </c>
      <c r="G514" s="105" t="s">
        <v>10770</v>
      </c>
      <c r="H514" s="99"/>
      <c r="I514" s="319">
        <v>20375</v>
      </c>
      <c r="J514" s="319"/>
      <c r="K514" s="319"/>
      <c r="L514" s="105" t="s">
        <v>590</v>
      </c>
      <c r="M514" s="319">
        <v>74</v>
      </c>
      <c r="N514" s="319">
        <v>120</v>
      </c>
      <c r="O514" s="319">
        <v>8880</v>
      </c>
      <c r="P514" s="319">
        <v>1</v>
      </c>
      <c r="Q514" s="177"/>
      <c r="R514" s="177"/>
      <c r="S514" s="105"/>
      <c r="T514" s="105"/>
      <c r="U514" s="105">
        <v>2007</v>
      </c>
      <c r="V514" s="99"/>
      <c r="W514" s="99"/>
      <c r="X514" s="99"/>
      <c r="Y514" s="99"/>
      <c r="Z514" s="99"/>
      <c r="AA514" s="99"/>
      <c r="AB514" s="319">
        <v>789</v>
      </c>
      <c r="AC514" s="99"/>
      <c r="AD514" s="99"/>
      <c r="AE514" s="99"/>
      <c r="AF514" s="99"/>
      <c r="AG514" s="99"/>
      <c r="AH514" s="99"/>
      <c r="AI514" s="99"/>
      <c r="AJ514" s="99"/>
      <c r="AK514" s="99"/>
      <c r="AL514" s="99"/>
      <c r="AM514" s="99"/>
      <c r="AN514" s="99"/>
      <c r="AO514" s="99"/>
      <c r="AP514" s="99"/>
      <c r="AQ514" s="99"/>
      <c r="AR514" s="99"/>
      <c r="AS514" s="99"/>
      <c r="AT514" s="99"/>
      <c r="AU514" s="99"/>
      <c r="AV514" s="99"/>
      <c r="AW514" s="99"/>
      <c r="AX514" s="638"/>
    </row>
    <row r="515" spans="1:50" s="246" customFormat="1" ht="23.85" customHeight="1">
      <c r="A515" s="247"/>
      <c r="B515" s="595"/>
      <c r="C515" s="105" t="s">
        <v>10770</v>
      </c>
      <c r="D515" s="105"/>
      <c r="E515" s="105" t="s">
        <v>10829</v>
      </c>
      <c r="F515" s="105" t="s">
        <v>10770</v>
      </c>
      <c r="G515" s="105" t="s">
        <v>10770</v>
      </c>
      <c r="H515" s="99"/>
      <c r="I515" s="319">
        <v>9272</v>
      </c>
      <c r="J515" s="319"/>
      <c r="K515" s="319"/>
      <c r="L515" s="105" t="s">
        <v>382</v>
      </c>
      <c r="M515" s="319">
        <v>66</v>
      </c>
      <c r="N515" s="319">
        <v>112</v>
      </c>
      <c r="O515" s="319">
        <v>7392</v>
      </c>
      <c r="P515" s="319">
        <v>1</v>
      </c>
      <c r="Q515" s="177"/>
      <c r="R515" s="177">
        <v>1200</v>
      </c>
      <c r="S515" s="105" t="s">
        <v>233</v>
      </c>
      <c r="T515" s="105" t="s">
        <v>432</v>
      </c>
      <c r="U515" s="105">
        <v>2009</v>
      </c>
      <c r="V515" s="99"/>
      <c r="W515" s="99"/>
      <c r="X515" s="99"/>
      <c r="Y515" s="99"/>
      <c r="Z515" s="99"/>
      <c r="AA515" s="99"/>
      <c r="AB515" s="319">
        <v>553</v>
      </c>
      <c r="AC515" s="99"/>
      <c r="AD515" s="99"/>
      <c r="AE515" s="99"/>
      <c r="AF515" s="99"/>
      <c r="AG515" s="99"/>
      <c r="AH515" s="99"/>
      <c r="AI515" s="99"/>
      <c r="AJ515" s="99"/>
      <c r="AK515" s="99"/>
      <c r="AL515" s="99"/>
      <c r="AM515" s="99"/>
      <c r="AN515" s="99"/>
      <c r="AO515" s="99"/>
      <c r="AP515" s="99"/>
      <c r="AQ515" s="99"/>
      <c r="AR515" s="99"/>
      <c r="AS515" s="99"/>
      <c r="AT515" s="99"/>
      <c r="AU515" s="99"/>
      <c r="AV515" s="99"/>
      <c r="AW515" s="99"/>
      <c r="AX515" s="638"/>
    </row>
    <row r="516" spans="1:50" s="246" customFormat="1" ht="23.85" customHeight="1">
      <c r="A516" s="247"/>
      <c r="B516" s="595"/>
      <c r="C516" s="105" t="s">
        <v>10776</v>
      </c>
      <c r="D516" s="105" t="s">
        <v>10776</v>
      </c>
      <c r="E516" s="105" t="s">
        <v>10830</v>
      </c>
      <c r="F516" s="105" t="s">
        <v>10776</v>
      </c>
      <c r="G516" s="105" t="s">
        <v>10776</v>
      </c>
      <c r="H516" s="99"/>
      <c r="I516" s="319">
        <v>15817</v>
      </c>
      <c r="J516" s="319"/>
      <c r="K516" s="319"/>
      <c r="L516" s="105" t="s">
        <v>382</v>
      </c>
      <c r="M516" s="319">
        <v>105</v>
      </c>
      <c r="N516" s="319">
        <v>68</v>
      </c>
      <c r="O516" s="319">
        <v>8970</v>
      </c>
      <c r="P516" s="319">
        <v>1</v>
      </c>
      <c r="Q516" s="177"/>
      <c r="R516" s="177"/>
      <c r="S516" s="105"/>
      <c r="T516" s="105"/>
      <c r="U516" s="105">
        <v>2011</v>
      </c>
      <c r="V516" s="99"/>
      <c r="W516" s="99"/>
      <c r="X516" s="99"/>
      <c r="Y516" s="99"/>
      <c r="Z516" s="99"/>
      <c r="AA516" s="99"/>
      <c r="AB516" s="319">
        <v>7400</v>
      </c>
      <c r="AC516" s="99"/>
      <c r="AD516" s="99"/>
      <c r="AE516" s="99"/>
      <c r="AF516" s="99"/>
      <c r="AG516" s="99"/>
      <c r="AH516" s="99"/>
      <c r="AI516" s="99"/>
      <c r="AJ516" s="99"/>
      <c r="AK516" s="99"/>
      <c r="AL516" s="99"/>
      <c r="AM516" s="99"/>
      <c r="AN516" s="99"/>
      <c r="AO516" s="99"/>
      <c r="AP516" s="99"/>
      <c r="AQ516" s="99"/>
      <c r="AR516" s="99"/>
      <c r="AS516" s="99"/>
      <c r="AT516" s="99"/>
      <c r="AU516" s="99"/>
      <c r="AV516" s="99"/>
      <c r="AW516" s="99"/>
      <c r="AX516" s="638"/>
    </row>
    <row r="517" spans="1:50" s="246" customFormat="1" ht="23.85" customHeight="1">
      <c r="A517" s="247"/>
      <c r="B517" s="595"/>
      <c r="C517" s="105" t="s">
        <v>10776</v>
      </c>
      <c r="D517" s="105" t="s">
        <v>10776</v>
      </c>
      <c r="E517" s="105" t="s">
        <v>10831</v>
      </c>
      <c r="F517" s="105" t="s">
        <v>10776</v>
      </c>
      <c r="G517" s="105" t="s">
        <v>10776</v>
      </c>
      <c r="H517" s="99"/>
      <c r="I517" s="319">
        <v>33532</v>
      </c>
      <c r="J517" s="319"/>
      <c r="K517" s="319"/>
      <c r="L517" s="105" t="s">
        <v>382</v>
      </c>
      <c r="M517" s="319">
        <v>105</v>
      </c>
      <c r="N517" s="319">
        <v>68</v>
      </c>
      <c r="O517" s="319">
        <v>8940</v>
      </c>
      <c r="P517" s="319">
        <v>1</v>
      </c>
      <c r="Q517" s="177"/>
      <c r="R517" s="177"/>
      <c r="S517" s="105"/>
      <c r="T517" s="105"/>
      <c r="U517" s="105">
        <v>2016</v>
      </c>
      <c r="V517" s="99"/>
      <c r="W517" s="99"/>
      <c r="X517" s="99"/>
      <c r="Y517" s="99"/>
      <c r="Z517" s="99"/>
      <c r="AA517" s="99"/>
      <c r="AB517" s="319">
        <v>5300</v>
      </c>
      <c r="AC517" s="99"/>
      <c r="AD517" s="99"/>
      <c r="AE517" s="99"/>
      <c r="AF517" s="99"/>
      <c r="AG517" s="99"/>
      <c r="AH517" s="99"/>
      <c r="AI517" s="99"/>
      <c r="AJ517" s="99"/>
      <c r="AK517" s="99"/>
      <c r="AL517" s="99"/>
      <c r="AM517" s="99"/>
      <c r="AN517" s="99"/>
      <c r="AO517" s="99"/>
      <c r="AP517" s="99"/>
      <c r="AQ517" s="99"/>
      <c r="AR517" s="99"/>
      <c r="AS517" s="99"/>
      <c r="AT517" s="99"/>
      <c r="AU517" s="99"/>
      <c r="AV517" s="99"/>
      <c r="AW517" s="99"/>
      <c r="AX517" s="638"/>
    </row>
    <row r="518" spans="1:50" s="246" customFormat="1" ht="23.85" customHeight="1">
      <c r="A518" s="247"/>
      <c r="B518" s="595"/>
      <c r="C518" s="105" t="s">
        <v>10784</v>
      </c>
      <c r="D518" s="105"/>
      <c r="E518" s="105" t="s">
        <v>10832</v>
      </c>
      <c r="F518" s="105" t="s">
        <v>10784</v>
      </c>
      <c r="G518" s="105" t="s">
        <v>10784</v>
      </c>
      <c r="H518" s="99"/>
      <c r="I518" s="319">
        <v>33000</v>
      </c>
      <c r="J518" s="319"/>
      <c r="K518" s="319"/>
      <c r="L518" s="105" t="s">
        <v>382</v>
      </c>
      <c r="M518" s="319">
        <v>72</v>
      </c>
      <c r="N518" s="319">
        <v>111</v>
      </c>
      <c r="O518" s="319">
        <v>7992</v>
      </c>
      <c r="P518" s="319">
        <v>1</v>
      </c>
      <c r="Q518" s="177"/>
      <c r="R518" s="177"/>
      <c r="S518" s="105"/>
      <c r="T518" s="105"/>
      <c r="U518" s="105">
        <v>2006</v>
      </c>
      <c r="V518" s="99"/>
      <c r="W518" s="99"/>
      <c r="X518" s="99"/>
      <c r="Y518" s="99"/>
      <c r="Z518" s="99"/>
      <c r="AA518" s="99"/>
      <c r="AB518" s="319"/>
      <c r="AC518" s="99"/>
      <c r="AD518" s="99"/>
      <c r="AE518" s="99"/>
      <c r="AF518" s="99"/>
      <c r="AG518" s="99"/>
      <c r="AH518" s="99"/>
      <c r="AI518" s="99"/>
      <c r="AJ518" s="99"/>
      <c r="AK518" s="99"/>
      <c r="AL518" s="99"/>
      <c r="AM518" s="99"/>
      <c r="AN518" s="99"/>
      <c r="AO518" s="99"/>
      <c r="AP518" s="99"/>
      <c r="AQ518" s="99"/>
      <c r="AR518" s="99"/>
      <c r="AS518" s="99"/>
      <c r="AT518" s="99"/>
      <c r="AU518" s="99"/>
      <c r="AV518" s="99"/>
      <c r="AW518" s="99"/>
      <c r="AX518" s="638"/>
    </row>
    <row r="519" spans="1:50" s="246" customFormat="1" ht="23.85" customHeight="1">
      <c r="A519" s="247"/>
      <c r="B519" s="595"/>
      <c r="C519" s="105" t="s">
        <v>10784</v>
      </c>
      <c r="D519" s="105"/>
      <c r="E519" s="105" t="s">
        <v>10833</v>
      </c>
      <c r="F519" s="105" t="s">
        <v>10784</v>
      </c>
      <c r="G519" s="105" t="s">
        <v>10784</v>
      </c>
      <c r="H519" s="99"/>
      <c r="I519" s="319">
        <v>56675</v>
      </c>
      <c r="J519" s="319"/>
      <c r="K519" s="319"/>
      <c r="L519" s="105" t="s">
        <v>202</v>
      </c>
      <c r="M519" s="319">
        <v>69</v>
      </c>
      <c r="N519" s="319">
        <v>115</v>
      </c>
      <c r="O519" s="319">
        <v>7935</v>
      </c>
      <c r="P519" s="319">
        <v>1</v>
      </c>
      <c r="Q519" s="177"/>
      <c r="R519" s="177"/>
      <c r="S519" s="105"/>
      <c r="T519" s="105"/>
      <c r="U519" s="105">
        <v>2005</v>
      </c>
      <c r="V519" s="99"/>
      <c r="W519" s="99"/>
      <c r="X519" s="99"/>
      <c r="Y519" s="99"/>
      <c r="Z519" s="99"/>
      <c r="AA519" s="99"/>
      <c r="AB519" s="319">
        <v>4033</v>
      </c>
      <c r="AC519" s="99"/>
      <c r="AD519" s="99"/>
      <c r="AE519" s="99"/>
      <c r="AF519" s="99"/>
      <c r="AG519" s="99"/>
      <c r="AH519" s="99"/>
      <c r="AI519" s="99"/>
      <c r="AJ519" s="99"/>
      <c r="AK519" s="99"/>
      <c r="AL519" s="99"/>
      <c r="AM519" s="99"/>
      <c r="AN519" s="99"/>
      <c r="AO519" s="99"/>
      <c r="AP519" s="99"/>
      <c r="AQ519" s="99"/>
      <c r="AR519" s="99"/>
      <c r="AS519" s="99"/>
      <c r="AT519" s="99"/>
      <c r="AU519" s="99"/>
      <c r="AV519" s="99"/>
      <c r="AW519" s="99"/>
      <c r="AX519" s="638"/>
    </row>
    <row r="520" spans="1:50" s="246" customFormat="1" ht="23.85" customHeight="1">
      <c r="A520" s="247"/>
      <c r="B520" s="595"/>
      <c r="C520" s="105" t="s">
        <v>10784</v>
      </c>
      <c r="D520" s="105"/>
      <c r="E520" s="105" t="s">
        <v>10834</v>
      </c>
      <c r="F520" s="105" t="s">
        <v>10784</v>
      </c>
      <c r="G520" s="105" t="s">
        <v>10784</v>
      </c>
      <c r="H520" s="99"/>
      <c r="I520" s="319">
        <v>25000</v>
      </c>
      <c r="J520" s="319"/>
      <c r="K520" s="319"/>
      <c r="L520" s="105" t="s">
        <v>202</v>
      </c>
      <c r="M520" s="319">
        <v>75</v>
      </c>
      <c r="N520" s="319">
        <v>114</v>
      </c>
      <c r="O520" s="319">
        <v>8550</v>
      </c>
      <c r="P520" s="319">
        <v>1</v>
      </c>
      <c r="Q520" s="177"/>
      <c r="R520" s="177"/>
      <c r="S520" s="105"/>
      <c r="T520" s="105"/>
      <c r="U520" s="105">
        <v>2005</v>
      </c>
      <c r="V520" s="99"/>
      <c r="W520" s="99"/>
      <c r="X520" s="99"/>
      <c r="Y520" s="99"/>
      <c r="Z520" s="99"/>
      <c r="AA520" s="99"/>
      <c r="AB520" s="319">
        <v>1200</v>
      </c>
      <c r="AC520" s="99"/>
      <c r="AD520" s="99"/>
      <c r="AE520" s="99"/>
      <c r="AF520" s="99"/>
      <c r="AG520" s="99"/>
      <c r="AH520" s="99"/>
      <c r="AI520" s="99"/>
      <c r="AJ520" s="99"/>
      <c r="AK520" s="99"/>
      <c r="AL520" s="99"/>
      <c r="AM520" s="99"/>
      <c r="AN520" s="99"/>
      <c r="AO520" s="99"/>
      <c r="AP520" s="99"/>
      <c r="AQ520" s="99"/>
      <c r="AR520" s="99"/>
      <c r="AS520" s="99"/>
      <c r="AT520" s="99"/>
      <c r="AU520" s="99"/>
      <c r="AV520" s="99"/>
      <c r="AW520" s="99"/>
      <c r="AX520" s="638"/>
    </row>
    <row r="521" spans="1:50" s="246" customFormat="1" ht="23.85" customHeight="1">
      <c r="A521" s="247"/>
      <c r="B521" s="595"/>
      <c r="C521" s="105" t="s">
        <v>10784</v>
      </c>
      <c r="D521" s="105"/>
      <c r="E521" s="105" t="s">
        <v>10835</v>
      </c>
      <c r="F521" s="105" t="s">
        <v>10784</v>
      </c>
      <c r="G521" s="105" t="s">
        <v>10784</v>
      </c>
      <c r="H521" s="99"/>
      <c r="I521" s="319">
        <v>165000</v>
      </c>
      <c r="J521" s="319"/>
      <c r="K521" s="319"/>
      <c r="L521" s="105" t="s">
        <v>202</v>
      </c>
      <c r="M521" s="319">
        <v>64</v>
      </c>
      <c r="N521" s="319">
        <v>100</v>
      </c>
      <c r="O521" s="319">
        <v>8140</v>
      </c>
      <c r="P521" s="319">
        <v>1</v>
      </c>
      <c r="Q521" s="177"/>
      <c r="R521" s="177"/>
      <c r="S521" s="105"/>
      <c r="T521" s="105"/>
      <c r="U521" s="105">
        <v>2011</v>
      </c>
      <c r="V521" s="99"/>
      <c r="W521" s="99"/>
      <c r="X521" s="99"/>
      <c r="Y521" s="99"/>
      <c r="Z521" s="99"/>
      <c r="AA521" s="99"/>
      <c r="AB521" s="319">
        <v>10000</v>
      </c>
      <c r="AC521" s="99"/>
      <c r="AD521" s="99"/>
      <c r="AE521" s="99"/>
      <c r="AF521" s="99"/>
      <c r="AG521" s="99"/>
      <c r="AH521" s="99"/>
      <c r="AI521" s="99"/>
      <c r="AJ521" s="99"/>
      <c r="AK521" s="99"/>
      <c r="AL521" s="99"/>
      <c r="AM521" s="99"/>
      <c r="AN521" s="99"/>
      <c r="AO521" s="99"/>
      <c r="AP521" s="99"/>
      <c r="AQ521" s="99"/>
      <c r="AR521" s="99"/>
      <c r="AS521" s="99"/>
      <c r="AT521" s="99"/>
      <c r="AU521" s="99"/>
      <c r="AV521" s="99"/>
      <c r="AW521" s="99"/>
      <c r="AX521" s="638" t="s">
        <v>15466</v>
      </c>
    </row>
    <row r="522" spans="1:50" s="246" customFormat="1" ht="23.85" customHeight="1">
      <c r="A522" s="247"/>
      <c r="B522" s="664"/>
      <c r="C522" s="105" t="s">
        <v>10784</v>
      </c>
      <c r="D522" s="105"/>
      <c r="E522" s="105" t="s">
        <v>10836</v>
      </c>
      <c r="F522" s="105" t="s">
        <v>10784</v>
      </c>
      <c r="G522" s="105" t="s">
        <v>10784</v>
      </c>
      <c r="H522" s="99"/>
      <c r="I522" s="319">
        <v>19800</v>
      </c>
      <c r="J522" s="319"/>
      <c r="K522" s="319"/>
      <c r="L522" s="105" t="s">
        <v>590</v>
      </c>
      <c r="M522" s="319">
        <v>90</v>
      </c>
      <c r="N522" s="319">
        <v>50</v>
      </c>
      <c r="O522" s="319">
        <v>8500</v>
      </c>
      <c r="P522" s="319">
        <v>1</v>
      </c>
      <c r="Q522" s="177"/>
      <c r="R522" s="177"/>
      <c r="S522" s="105"/>
      <c r="T522" s="105"/>
      <c r="U522" s="105">
        <v>2015</v>
      </c>
      <c r="V522" s="99"/>
      <c r="W522" s="99"/>
      <c r="X522" s="99"/>
      <c r="Y522" s="99"/>
      <c r="Z522" s="99"/>
      <c r="AA522" s="99"/>
      <c r="AB522" s="319">
        <v>1500</v>
      </c>
      <c r="AC522" s="99"/>
      <c r="AD522" s="99"/>
      <c r="AE522" s="99"/>
      <c r="AF522" s="99"/>
      <c r="AG522" s="99"/>
      <c r="AH522" s="99"/>
      <c r="AI522" s="99"/>
      <c r="AJ522" s="99"/>
      <c r="AK522" s="99"/>
      <c r="AL522" s="99"/>
      <c r="AM522" s="99"/>
      <c r="AN522" s="99"/>
      <c r="AO522" s="99"/>
      <c r="AP522" s="99"/>
      <c r="AQ522" s="99"/>
      <c r="AR522" s="99"/>
      <c r="AS522" s="99"/>
      <c r="AT522" s="99"/>
      <c r="AU522" s="99"/>
      <c r="AV522" s="99"/>
      <c r="AW522" s="99"/>
      <c r="AX522" s="105"/>
    </row>
    <row r="523" spans="1:50" s="246" customFormat="1" ht="23.85" customHeight="1">
      <c r="A523" s="247"/>
      <c r="B523" s="697" t="s">
        <v>3611</v>
      </c>
      <c r="C523" s="320" t="s">
        <v>3303</v>
      </c>
      <c r="D523" s="177"/>
      <c r="E523" s="544">
        <f>COUNTA(E524:E543)</f>
        <v>20</v>
      </c>
      <c r="F523" s="177"/>
      <c r="G523" s="177"/>
      <c r="H523" s="177"/>
      <c r="I523" s="319">
        <f>SUM(I524:I543)</f>
        <v>692147</v>
      </c>
      <c r="J523" s="319">
        <f>SUM(J524:J543)</f>
        <v>7466</v>
      </c>
      <c r="K523" s="319">
        <f>SUM(K524:K543)</f>
        <v>22465</v>
      </c>
      <c r="L523" s="320"/>
      <c r="M523" s="319"/>
      <c r="N523" s="319"/>
      <c r="O523" s="319"/>
      <c r="P523" s="319">
        <f>SUM(P524:P542)</f>
        <v>34</v>
      </c>
      <c r="Q523" s="319"/>
      <c r="R523" s="319"/>
      <c r="S523" s="320"/>
      <c r="T523" s="320"/>
      <c r="U523" s="320"/>
      <c r="V523" s="177"/>
      <c r="W523" s="177"/>
      <c r="X523" s="177"/>
      <c r="Y523" s="177"/>
      <c r="Z523" s="177"/>
      <c r="AA523" s="177"/>
      <c r="AB523" s="100"/>
      <c r="AC523" s="320"/>
      <c r="AD523" s="320"/>
      <c r="AE523" s="177"/>
      <c r="AF523" s="177"/>
      <c r="AG523" s="177"/>
      <c r="AH523" s="177"/>
      <c r="AI523" s="177"/>
      <c r="AJ523" s="99"/>
      <c r="AK523" s="99"/>
      <c r="AL523" s="177"/>
      <c r="AM523" s="177"/>
      <c r="AN523" s="177"/>
      <c r="AO523" s="177"/>
      <c r="AP523" s="177"/>
      <c r="AQ523" s="177"/>
      <c r="AR523" s="177"/>
      <c r="AS523" s="177"/>
      <c r="AT523" s="177"/>
      <c r="AU523" s="177"/>
      <c r="AV523" s="177"/>
      <c r="AW523" s="177"/>
      <c r="AX523" s="638"/>
    </row>
    <row r="524" spans="1:50" s="246" customFormat="1" ht="23.85" customHeight="1">
      <c r="A524" s="247"/>
      <c r="B524" s="581"/>
      <c r="C524" s="320" t="s">
        <v>2575</v>
      </c>
      <c r="D524" s="320"/>
      <c r="E524" s="320" t="s">
        <v>11260</v>
      </c>
      <c r="F524" s="320" t="s">
        <v>2575</v>
      </c>
      <c r="G524" s="320" t="s">
        <v>1317</v>
      </c>
      <c r="H524" s="177"/>
      <c r="I524" s="319">
        <v>190550</v>
      </c>
      <c r="J524" s="319">
        <v>5713</v>
      </c>
      <c r="K524" s="319">
        <v>20221</v>
      </c>
      <c r="L524" s="320" t="s">
        <v>2958</v>
      </c>
      <c r="M524" s="319">
        <v>79</v>
      </c>
      <c r="N524" s="319">
        <v>116</v>
      </c>
      <c r="O524" s="319">
        <v>45820</v>
      </c>
      <c r="P524" s="319">
        <v>5</v>
      </c>
      <c r="Q524" s="319">
        <v>4231</v>
      </c>
      <c r="R524" s="319">
        <v>4231</v>
      </c>
      <c r="S524" s="320" t="s">
        <v>10732</v>
      </c>
      <c r="T524" s="320" t="s">
        <v>432</v>
      </c>
      <c r="U524" s="655">
        <v>2008</v>
      </c>
      <c r="V524" s="319"/>
      <c r="W524" s="319"/>
      <c r="X524" s="319"/>
      <c r="Y524" s="319"/>
      <c r="Z524" s="319"/>
      <c r="AA524" s="319"/>
      <c r="AB524" s="319">
        <v>127500</v>
      </c>
      <c r="AC524" s="320"/>
      <c r="AD524" s="320"/>
      <c r="AE524" s="177"/>
      <c r="AF524" s="177"/>
      <c r="AG524" s="177"/>
      <c r="AH524" s="177"/>
      <c r="AI524" s="177"/>
      <c r="AJ524" s="99"/>
      <c r="AK524" s="99"/>
      <c r="AL524" s="177"/>
      <c r="AM524" s="177"/>
      <c r="AN524" s="177"/>
      <c r="AO524" s="177"/>
      <c r="AP524" s="177"/>
      <c r="AQ524" s="177"/>
      <c r="AR524" s="177"/>
      <c r="AS524" s="177"/>
      <c r="AT524" s="177"/>
      <c r="AU524" s="177"/>
      <c r="AV524" s="177"/>
      <c r="AW524" s="177"/>
      <c r="AX524" s="638"/>
    </row>
    <row r="525" spans="1:50" s="246" customFormat="1" ht="23.85" customHeight="1">
      <c r="A525" s="247"/>
      <c r="B525" s="581"/>
      <c r="C525" s="320" t="s">
        <v>2575</v>
      </c>
      <c r="D525" s="320"/>
      <c r="E525" s="320" t="s">
        <v>11261</v>
      </c>
      <c r="F525" s="320" t="s">
        <v>2575</v>
      </c>
      <c r="G525" s="320" t="s">
        <v>2575</v>
      </c>
      <c r="H525" s="177"/>
      <c r="I525" s="319">
        <v>105310</v>
      </c>
      <c r="J525" s="319">
        <v>1717</v>
      </c>
      <c r="K525" s="319">
        <v>2172</v>
      </c>
      <c r="L525" s="320" t="s">
        <v>11262</v>
      </c>
      <c r="M525" s="319">
        <v>68</v>
      </c>
      <c r="N525" s="319">
        <v>150</v>
      </c>
      <c r="O525" s="319">
        <v>22600</v>
      </c>
      <c r="P525" s="319">
        <v>2</v>
      </c>
      <c r="Q525" s="319"/>
      <c r="R525" s="319">
        <v>200</v>
      </c>
      <c r="S525" s="320"/>
      <c r="T525" s="320"/>
      <c r="U525" s="655">
        <v>2011</v>
      </c>
      <c r="V525" s="319"/>
      <c r="W525" s="319"/>
      <c r="X525" s="319"/>
      <c r="Y525" s="319"/>
      <c r="Z525" s="319"/>
      <c r="AA525" s="319"/>
      <c r="AB525" s="319">
        <v>13962</v>
      </c>
      <c r="AC525" s="320"/>
      <c r="AD525" s="320"/>
      <c r="AE525" s="177"/>
      <c r="AF525" s="177"/>
      <c r="AG525" s="177"/>
      <c r="AH525" s="177"/>
      <c r="AI525" s="177"/>
      <c r="AJ525" s="99"/>
      <c r="AK525" s="99"/>
      <c r="AL525" s="177"/>
      <c r="AM525" s="177"/>
      <c r="AN525" s="177"/>
      <c r="AO525" s="177"/>
      <c r="AP525" s="177"/>
      <c r="AQ525" s="177"/>
      <c r="AR525" s="177"/>
      <c r="AS525" s="177"/>
      <c r="AT525" s="177"/>
      <c r="AU525" s="177"/>
      <c r="AV525" s="177"/>
      <c r="AW525" s="177"/>
      <c r="AX525" s="638"/>
    </row>
    <row r="526" spans="1:50" s="246" customFormat="1" ht="23.85" customHeight="1">
      <c r="A526" s="247"/>
      <c r="B526" s="581"/>
      <c r="C526" s="320" t="s">
        <v>2578</v>
      </c>
      <c r="D526" s="320"/>
      <c r="E526" s="320" t="s">
        <v>11263</v>
      </c>
      <c r="F526" s="320" t="s">
        <v>2578</v>
      </c>
      <c r="G526" s="320" t="s">
        <v>2578</v>
      </c>
      <c r="H526" s="177"/>
      <c r="I526" s="319">
        <v>5700</v>
      </c>
      <c r="J526" s="319"/>
      <c r="K526" s="319"/>
      <c r="L526" s="320" t="s">
        <v>382</v>
      </c>
      <c r="M526" s="319">
        <v>60</v>
      </c>
      <c r="N526" s="319">
        <v>95</v>
      </c>
      <c r="O526" s="319">
        <v>5700</v>
      </c>
      <c r="P526" s="319">
        <v>1</v>
      </c>
      <c r="Q526" s="319"/>
      <c r="R526" s="319"/>
      <c r="S526" s="320"/>
      <c r="T526" s="320"/>
      <c r="U526" s="319">
        <v>2008</v>
      </c>
      <c r="V526" s="319"/>
      <c r="W526" s="319"/>
      <c r="X526" s="319"/>
      <c r="Y526" s="319"/>
      <c r="Z526" s="319"/>
      <c r="AA526" s="319"/>
      <c r="AB526" s="319">
        <v>700</v>
      </c>
      <c r="AC526" s="320"/>
      <c r="AD526" s="320"/>
      <c r="AE526" s="177"/>
      <c r="AF526" s="177"/>
      <c r="AG526" s="177"/>
      <c r="AH526" s="177"/>
      <c r="AI526" s="177"/>
      <c r="AJ526" s="99"/>
      <c r="AK526" s="99"/>
      <c r="AL526" s="177"/>
      <c r="AM526" s="177"/>
      <c r="AN526" s="177"/>
      <c r="AO526" s="177"/>
      <c r="AP526" s="177"/>
      <c r="AQ526" s="177"/>
      <c r="AR526" s="177"/>
      <c r="AS526" s="177"/>
      <c r="AT526" s="177"/>
      <c r="AU526" s="177"/>
      <c r="AV526" s="177"/>
      <c r="AW526" s="177"/>
      <c r="AX526" s="638"/>
    </row>
    <row r="527" spans="1:50" s="246" customFormat="1" ht="23.85" customHeight="1">
      <c r="A527" s="247"/>
      <c r="B527" s="581"/>
      <c r="C527" s="320" t="s">
        <v>2578</v>
      </c>
      <c r="D527" s="320"/>
      <c r="E527" s="320" t="s">
        <v>11264</v>
      </c>
      <c r="F527" s="320" t="s">
        <v>2578</v>
      </c>
      <c r="G527" s="320" t="s">
        <v>2578</v>
      </c>
      <c r="H527" s="177"/>
      <c r="I527" s="319">
        <v>6240</v>
      </c>
      <c r="J527" s="319"/>
      <c r="K527" s="319"/>
      <c r="L527" s="320" t="s">
        <v>382</v>
      </c>
      <c r="M527" s="319">
        <v>65</v>
      </c>
      <c r="N527" s="319">
        <v>96</v>
      </c>
      <c r="O527" s="319">
        <v>6240</v>
      </c>
      <c r="P527" s="319">
        <v>1</v>
      </c>
      <c r="Q527" s="319">
        <v>196</v>
      </c>
      <c r="R527" s="319"/>
      <c r="S527" s="320" t="s">
        <v>11265</v>
      </c>
      <c r="T527" s="320"/>
      <c r="U527" s="319">
        <v>2012</v>
      </c>
      <c r="V527" s="319"/>
      <c r="W527" s="319"/>
      <c r="X527" s="319"/>
      <c r="Y527" s="319"/>
      <c r="Z527" s="319"/>
      <c r="AA527" s="319"/>
      <c r="AB527" s="319">
        <v>1500</v>
      </c>
      <c r="AC527" s="320"/>
      <c r="AD527" s="320"/>
      <c r="AE527" s="177"/>
      <c r="AF527" s="177"/>
      <c r="AG527" s="177"/>
      <c r="AH527" s="177"/>
      <c r="AI527" s="177"/>
      <c r="AJ527" s="99"/>
      <c r="AK527" s="99"/>
      <c r="AL527" s="177"/>
      <c r="AM527" s="177"/>
      <c r="AN527" s="177"/>
      <c r="AO527" s="177"/>
      <c r="AP527" s="177"/>
      <c r="AQ527" s="177"/>
      <c r="AR527" s="177"/>
      <c r="AS527" s="177"/>
      <c r="AT527" s="177"/>
      <c r="AU527" s="177"/>
      <c r="AV527" s="177"/>
      <c r="AW527" s="177"/>
      <c r="AX527" s="638"/>
    </row>
    <row r="528" spans="1:50" s="246" customFormat="1" ht="23.85" customHeight="1">
      <c r="A528" s="247"/>
      <c r="B528" s="581"/>
      <c r="C528" s="320" t="s">
        <v>2578</v>
      </c>
      <c r="D528" s="320"/>
      <c r="E528" s="320" t="s">
        <v>11266</v>
      </c>
      <c r="F528" s="320" t="s">
        <v>2578</v>
      </c>
      <c r="G528" s="320" t="s">
        <v>2578</v>
      </c>
      <c r="H528" s="177"/>
      <c r="I528" s="319">
        <v>19619</v>
      </c>
      <c r="J528" s="319"/>
      <c r="K528" s="319"/>
      <c r="L528" s="320" t="s">
        <v>382</v>
      </c>
      <c r="M528" s="319">
        <v>110</v>
      </c>
      <c r="N528" s="319">
        <v>74</v>
      </c>
      <c r="O528" s="319">
        <v>8140</v>
      </c>
      <c r="P528" s="319">
        <v>1</v>
      </c>
      <c r="Q528" s="319">
        <v>504</v>
      </c>
      <c r="R528" s="319">
        <v>1000</v>
      </c>
      <c r="S528" s="320" t="s">
        <v>11265</v>
      </c>
      <c r="T528" s="320"/>
      <c r="U528" s="578">
        <v>2014</v>
      </c>
      <c r="V528" s="319"/>
      <c r="W528" s="319"/>
      <c r="X528" s="319"/>
      <c r="Y528" s="319"/>
      <c r="Z528" s="319"/>
      <c r="AA528" s="319"/>
      <c r="AB528" s="319">
        <v>1600</v>
      </c>
      <c r="AC528" s="320"/>
      <c r="AD528" s="320"/>
      <c r="AE528" s="177"/>
      <c r="AF528" s="177"/>
      <c r="AG528" s="177"/>
      <c r="AH528" s="177"/>
      <c r="AI528" s="177"/>
      <c r="AJ528" s="99"/>
      <c r="AK528" s="99"/>
      <c r="AL528" s="177"/>
      <c r="AM528" s="177"/>
      <c r="AN528" s="177"/>
      <c r="AO528" s="177"/>
      <c r="AP528" s="177"/>
      <c r="AQ528" s="177"/>
      <c r="AR528" s="177"/>
      <c r="AS528" s="177"/>
      <c r="AT528" s="177"/>
      <c r="AU528" s="177"/>
      <c r="AV528" s="177"/>
      <c r="AW528" s="177"/>
      <c r="AX528" s="638"/>
    </row>
    <row r="529" spans="1:50" s="246" customFormat="1" ht="23.85" customHeight="1">
      <c r="A529" s="247"/>
      <c r="B529" s="581"/>
      <c r="C529" s="320" t="s">
        <v>2578</v>
      </c>
      <c r="D529" s="320"/>
      <c r="E529" s="320" t="s">
        <v>11267</v>
      </c>
      <c r="F529" s="320" t="s">
        <v>2578</v>
      </c>
      <c r="G529" s="320" t="s">
        <v>2578</v>
      </c>
      <c r="H529" s="177"/>
      <c r="I529" s="319">
        <v>19581</v>
      </c>
      <c r="J529" s="319"/>
      <c r="K529" s="319"/>
      <c r="L529" s="320" t="s">
        <v>11268</v>
      </c>
      <c r="M529" s="319">
        <v>70</v>
      </c>
      <c r="N529" s="319">
        <v>105</v>
      </c>
      <c r="O529" s="319">
        <v>14700</v>
      </c>
      <c r="P529" s="319">
        <v>2</v>
      </c>
      <c r="Q529" s="319">
        <v>200</v>
      </c>
      <c r="R529" s="319">
        <v>200</v>
      </c>
      <c r="S529" s="320" t="s">
        <v>11265</v>
      </c>
      <c r="T529" s="320"/>
      <c r="U529" s="578">
        <v>2016</v>
      </c>
      <c r="V529" s="319"/>
      <c r="W529" s="319"/>
      <c r="X529" s="319"/>
      <c r="Y529" s="319"/>
      <c r="Z529" s="319"/>
      <c r="AA529" s="319"/>
      <c r="AB529" s="319">
        <v>1110</v>
      </c>
      <c r="AC529" s="320"/>
      <c r="AD529" s="320"/>
      <c r="AE529" s="177"/>
      <c r="AF529" s="177"/>
      <c r="AG529" s="177"/>
      <c r="AH529" s="177"/>
      <c r="AI529" s="177"/>
      <c r="AJ529" s="99"/>
      <c r="AK529" s="99"/>
      <c r="AL529" s="177"/>
      <c r="AM529" s="177"/>
      <c r="AN529" s="177"/>
      <c r="AO529" s="177"/>
      <c r="AP529" s="177"/>
      <c r="AQ529" s="177"/>
      <c r="AR529" s="177"/>
      <c r="AS529" s="177"/>
      <c r="AT529" s="177"/>
      <c r="AU529" s="177"/>
      <c r="AV529" s="177"/>
      <c r="AW529" s="177"/>
      <c r="AX529" s="638"/>
    </row>
    <row r="530" spans="1:50" s="246" customFormat="1" ht="23.85" customHeight="1">
      <c r="A530" s="247"/>
      <c r="B530" s="581"/>
      <c r="C530" s="320" t="s">
        <v>2583</v>
      </c>
      <c r="D530" s="320"/>
      <c r="E530" s="320" t="s">
        <v>11269</v>
      </c>
      <c r="F530" s="320" t="s">
        <v>2583</v>
      </c>
      <c r="G530" s="320" t="s">
        <v>2583</v>
      </c>
      <c r="H530" s="177"/>
      <c r="I530" s="319">
        <v>9375</v>
      </c>
      <c r="J530" s="319"/>
      <c r="K530" s="319"/>
      <c r="L530" s="320" t="s">
        <v>202</v>
      </c>
      <c r="M530" s="319">
        <v>72</v>
      </c>
      <c r="N530" s="319">
        <v>105</v>
      </c>
      <c r="O530" s="319">
        <v>7560</v>
      </c>
      <c r="P530" s="319">
        <v>1</v>
      </c>
      <c r="Q530" s="319">
        <v>230</v>
      </c>
      <c r="R530" s="319">
        <v>230</v>
      </c>
      <c r="S530" s="320" t="s">
        <v>586</v>
      </c>
      <c r="T530" s="320" t="s">
        <v>432</v>
      </c>
      <c r="U530" s="320">
        <v>2002</v>
      </c>
      <c r="V530" s="177"/>
      <c r="W530" s="177"/>
      <c r="X530" s="177"/>
      <c r="Y530" s="177"/>
      <c r="Z530" s="177"/>
      <c r="AA530" s="177"/>
      <c r="AB530" s="100">
        <v>300</v>
      </c>
      <c r="AC530" s="320"/>
      <c r="AD530" s="320"/>
      <c r="AE530" s="177"/>
      <c r="AF530" s="177"/>
      <c r="AG530" s="177"/>
      <c r="AH530" s="177"/>
      <c r="AI530" s="177"/>
      <c r="AJ530" s="99"/>
      <c r="AK530" s="99"/>
      <c r="AL530" s="177"/>
      <c r="AM530" s="177"/>
      <c r="AN530" s="177"/>
      <c r="AO530" s="177"/>
      <c r="AP530" s="177"/>
      <c r="AQ530" s="177"/>
      <c r="AR530" s="177"/>
      <c r="AS530" s="177"/>
      <c r="AT530" s="177"/>
      <c r="AU530" s="177"/>
      <c r="AV530" s="177"/>
      <c r="AW530" s="177"/>
      <c r="AX530" s="638"/>
    </row>
    <row r="531" spans="1:50" s="246" customFormat="1" ht="23.85" customHeight="1">
      <c r="A531" s="247"/>
      <c r="B531" s="581"/>
      <c r="C531" s="320" t="s">
        <v>2594</v>
      </c>
      <c r="D531" s="320"/>
      <c r="E531" s="320" t="s">
        <v>11270</v>
      </c>
      <c r="F531" s="320" t="s">
        <v>2594</v>
      </c>
      <c r="G531" s="320" t="s">
        <v>11271</v>
      </c>
      <c r="H531" s="177"/>
      <c r="I531" s="319">
        <v>25982</v>
      </c>
      <c r="J531" s="319"/>
      <c r="K531" s="319"/>
      <c r="L531" s="320" t="s">
        <v>382</v>
      </c>
      <c r="M531" s="319">
        <v>68</v>
      </c>
      <c r="N531" s="319">
        <v>100</v>
      </c>
      <c r="O531" s="319">
        <v>6800</v>
      </c>
      <c r="P531" s="319">
        <v>1</v>
      </c>
      <c r="Q531" s="319">
        <v>600</v>
      </c>
      <c r="R531" s="319">
        <v>600</v>
      </c>
      <c r="S531" s="320" t="s">
        <v>11272</v>
      </c>
      <c r="T531" s="320" t="s">
        <v>587</v>
      </c>
      <c r="U531" s="320">
        <v>2007</v>
      </c>
      <c r="V531" s="177"/>
      <c r="W531" s="177"/>
      <c r="X531" s="177"/>
      <c r="Y531" s="177"/>
      <c r="Z531" s="177"/>
      <c r="AA531" s="177"/>
      <c r="AB531" s="100">
        <v>600</v>
      </c>
      <c r="AC531" s="320"/>
      <c r="AD531" s="320"/>
      <c r="AE531" s="177"/>
      <c r="AF531" s="177"/>
      <c r="AG531" s="177"/>
      <c r="AH531" s="177"/>
      <c r="AI531" s="177"/>
      <c r="AJ531" s="99"/>
      <c r="AK531" s="99"/>
      <c r="AL531" s="177"/>
      <c r="AM531" s="177"/>
      <c r="AN531" s="177"/>
      <c r="AO531" s="177"/>
      <c r="AP531" s="177"/>
      <c r="AQ531" s="177"/>
      <c r="AR531" s="177"/>
      <c r="AS531" s="177"/>
      <c r="AT531" s="177"/>
      <c r="AU531" s="177"/>
      <c r="AV531" s="177"/>
      <c r="AW531" s="177"/>
      <c r="AX531" s="638"/>
    </row>
    <row r="532" spans="1:50" s="246" customFormat="1" ht="23.85" customHeight="1">
      <c r="A532" s="247"/>
      <c r="B532" s="581"/>
      <c r="C532" s="320" t="s">
        <v>11236</v>
      </c>
      <c r="D532" s="320"/>
      <c r="E532" s="320" t="s">
        <v>11273</v>
      </c>
      <c r="F532" s="320" t="s">
        <v>11236</v>
      </c>
      <c r="G532" s="320" t="s">
        <v>11238</v>
      </c>
      <c r="H532" s="177"/>
      <c r="I532" s="319">
        <v>12609</v>
      </c>
      <c r="J532" s="319"/>
      <c r="K532" s="319"/>
      <c r="L532" s="320" t="s">
        <v>382</v>
      </c>
      <c r="M532" s="319">
        <v>70</v>
      </c>
      <c r="N532" s="319">
        <v>106</v>
      </c>
      <c r="O532" s="319">
        <v>7420</v>
      </c>
      <c r="P532" s="319">
        <v>1</v>
      </c>
      <c r="Q532" s="319">
        <v>300</v>
      </c>
      <c r="R532" s="319">
        <v>300</v>
      </c>
      <c r="S532" s="320" t="s">
        <v>11272</v>
      </c>
      <c r="T532" s="320" t="s">
        <v>432</v>
      </c>
      <c r="U532" s="320">
        <v>2009</v>
      </c>
      <c r="V532" s="177"/>
      <c r="W532" s="177"/>
      <c r="X532" s="177"/>
      <c r="Y532" s="177"/>
      <c r="Z532" s="177"/>
      <c r="AA532" s="177"/>
      <c r="AB532" s="100">
        <v>1100</v>
      </c>
      <c r="AC532" s="320"/>
      <c r="AD532" s="320"/>
      <c r="AE532" s="177"/>
      <c r="AF532" s="177"/>
      <c r="AG532" s="177"/>
      <c r="AH532" s="177"/>
      <c r="AI532" s="177"/>
      <c r="AJ532" s="99"/>
      <c r="AK532" s="99"/>
      <c r="AL532" s="177"/>
      <c r="AM532" s="177"/>
      <c r="AN532" s="177"/>
      <c r="AO532" s="177"/>
      <c r="AP532" s="177"/>
      <c r="AQ532" s="177"/>
      <c r="AR532" s="177"/>
      <c r="AS532" s="177"/>
      <c r="AT532" s="177"/>
      <c r="AU532" s="177"/>
      <c r="AV532" s="177"/>
      <c r="AW532" s="177"/>
      <c r="AX532" s="638"/>
    </row>
    <row r="533" spans="1:50" s="246" customFormat="1" ht="23.85" customHeight="1">
      <c r="A533" s="247"/>
      <c r="B533" s="581"/>
      <c r="C533" s="320" t="s">
        <v>11239</v>
      </c>
      <c r="D533" s="320"/>
      <c r="E533" s="320" t="s">
        <v>11274</v>
      </c>
      <c r="F533" s="320" t="s">
        <v>11239</v>
      </c>
      <c r="G533" s="320" t="s">
        <v>11275</v>
      </c>
      <c r="H533" s="177"/>
      <c r="I533" s="319">
        <v>8288</v>
      </c>
      <c r="J533" s="319"/>
      <c r="K533" s="319"/>
      <c r="L533" s="320" t="s">
        <v>382</v>
      </c>
      <c r="M533" s="319">
        <v>74</v>
      </c>
      <c r="N533" s="319">
        <v>112</v>
      </c>
      <c r="O533" s="319">
        <v>8288</v>
      </c>
      <c r="P533" s="319">
        <v>1</v>
      </c>
      <c r="Q533" s="319">
        <v>300</v>
      </c>
      <c r="R533" s="319">
        <v>300</v>
      </c>
      <c r="S533" s="320" t="s">
        <v>586</v>
      </c>
      <c r="T533" s="320" t="s">
        <v>1537</v>
      </c>
      <c r="U533" s="320">
        <v>2006</v>
      </c>
      <c r="V533" s="177"/>
      <c r="W533" s="177"/>
      <c r="X533" s="177"/>
      <c r="Y533" s="177"/>
      <c r="Z533" s="177"/>
      <c r="AA533" s="177"/>
      <c r="AB533" s="100">
        <v>700</v>
      </c>
      <c r="AC533" s="320"/>
      <c r="AD533" s="320"/>
      <c r="AE533" s="177"/>
      <c r="AF533" s="177"/>
      <c r="AG533" s="177"/>
      <c r="AH533" s="177"/>
      <c r="AI533" s="177"/>
      <c r="AJ533" s="99"/>
      <c r="AK533" s="99"/>
      <c r="AL533" s="177"/>
      <c r="AM533" s="177"/>
      <c r="AN533" s="177"/>
      <c r="AO533" s="177"/>
      <c r="AP533" s="177"/>
      <c r="AQ533" s="177"/>
      <c r="AR533" s="177"/>
      <c r="AS533" s="177"/>
      <c r="AT533" s="177"/>
      <c r="AU533" s="177"/>
      <c r="AV533" s="177"/>
      <c r="AW533" s="177"/>
      <c r="AX533" s="638"/>
    </row>
    <row r="534" spans="1:50" s="246" customFormat="1" ht="23.85" customHeight="1">
      <c r="A534" s="247"/>
      <c r="B534" s="581"/>
      <c r="C534" s="320" t="s">
        <v>11239</v>
      </c>
      <c r="D534" s="320"/>
      <c r="E534" s="320" t="s">
        <v>11276</v>
      </c>
      <c r="F534" s="320" t="s">
        <v>11239</v>
      </c>
      <c r="G534" s="320" t="s">
        <v>11277</v>
      </c>
      <c r="H534" s="177"/>
      <c r="I534" s="319">
        <v>5040</v>
      </c>
      <c r="J534" s="319"/>
      <c r="K534" s="319"/>
      <c r="L534" s="320" t="s">
        <v>382</v>
      </c>
      <c r="M534" s="319">
        <v>56</v>
      </c>
      <c r="N534" s="319">
        <v>90</v>
      </c>
      <c r="O534" s="319">
        <v>5040</v>
      </c>
      <c r="P534" s="319">
        <v>1</v>
      </c>
      <c r="Q534" s="319"/>
      <c r="R534" s="319"/>
      <c r="S534" s="320"/>
      <c r="T534" s="320"/>
      <c r="U534" s="320">
        <v>2010</v>
      </c>
      <c r="V534" s="177"/>
      <c r="W534" s="177"/>
      <c r="X534" s="177"/>
      <c r="Y534" s="177"/>
      <c r="Z534" s="177"/>
      <c r="AA534" s="177"/>
      <c r="AB534" s="100">
        <v>500</v>
      </c>
      <c r="AC534" s="320"/>
      <c r="AD534" s="320"/>
      <c r="AE534" s="177"/>
      <c r="AF534" s="177"/>
      <c r="AG534" s="177"/>
      <c r="AH534" s="177"/>
      <c r="AI534" s="177"/>
      <c r="AJ534" s="99"/>
      <c r="AK534" s="99"/>
      <c r="AL534" s="177"/>
      <c r="AM534" s="177"/>
      <c r="AN534" s="177"/>
      <c r="AO534" s="177"/>
      <c r="AP534" s="177"/>
      <c r="AQ534" s="177"/>
      <c r="AR534" s="177"/>
      <c r="AS534" s="177"/>
      <c r="AT534" s="177"/>
      <c r="AU534" s="177"/>
      <c r="AV534" s="177"/>
      <c r="AW534" s="177"/>
      <c r="AX534" s="698"/>
    </row>
    <row r="535" spans="1:50" s="246" customFormat="1" ht="23.85" customHeight="1">
      <c r="A535" s="247"/>
      <c r="B535" s="581"/>
      <c r="C535" s="320" t="s">
        <v>11242</v>
      </c>
      <c r="D535" s="320"/>
      <c r="E535" s="320" t="s">
        <v>11278</v>
      </c>
      <c r="F535" s="320" t="s">
        <v>11242</v>
      </c>
      <c r="G535" s="320" t="s">
        <v>11242</v>
      </c>
      <c r="H535" s="177"/>
      <c r="I535" s="319">
        <v>21183</v>
      </c>
      <c r="J535" s="319"/>
      <c r="K535" s="319"/>
      <c r="L535" s="320" t="s">
        <v>382</v>
      </c>
      <c r="M535" s="319">
        <v>70</v>
      </c>
      <c r="N535" s="319">
        <v>108</v>
      </c>
      <c r="O535" s="319">
        <v>7560</v>
      </c>
      <c r="P535" s="319">
        <v>1</v>
      </c>
      <c r="Q535" s="319">
        <v>0</v>
      </c>
      <c r="R535" s="319">
        <v>300</v>
      </c>
      <c r="S535" s="320"/>
      <c r="T535" s="320"/>
      <c r="U535" s="320">
        <v>2010</v>
      </c>
      <c r="V535" s="177"/>
      <c r="W535" s="177"/>
      <c r="X535" s="177"/>
      <c r="Y535" s="177"/>
      <c r="Z535" s="177"/>
      <c r="AA535" s="177"/>
      <c r="AB535" s="100">
        <v>820</v>
      </c>
      <c r="AC535" s="320"/>
      <c r="AD535" s="320"/>
      <c r="AE535" s="177"/>
      <c r="AF535" s="177"/>
      <c r="AG535" s="177"/>
      <c r="AH535" s="177"/>
      <c r="AI535" s="177"/>
      <c r="AJ535" s="99"/>
      <c r="AK535" s="99"/>
      <c r="AL535" s="177"/>
      <c r="AM535" s="177"/>
      <c r="AN535" s="177"/>
      <c r="AO535" s="177"/>
      <c r="AP535" s="177"/>
      <c r="AQ535" s="177"/>
      <c r="AR535" s="177"/>
      <c r="AS535" s="177"/>
      <c r="AT535" s="177"/>
      <c r="AU535" s="177"/>
      <c r="AV535" s="177"/>
      <c r="AW535" s="177"/>
      <c r="AX535" s="638"/>
    </row>
    <row r="536" spans="1:50" s="246" customFormat="1" ht="23.85" customHeight="1">
      <c r="A536" s="247"/>
      <c r="B536" s="581"/>
      <c r="C536" s="320" t="s">
        <v>1057</v>
      </c>
      <c r="D536" s="320"/>
      <c r="E536" s="320" t="s">
        <v>1245</v>
      </c>
      <c r="F536" s="320" t="s">
        <v>1057</v>
      </c>
      <c r="G536" s="320" t="s">
        <v>1246</v>
      </c>
      <c r="H536" s="177"/>
      <c r="I536" s="319">
        <v>160000</v>
      </c>
      <c r="J536" s="319"/>
      <c r="K536" s="319"/>
      <c r="L536" s="320" t="s">
        <v>202</v>
      </c>
      <c r="M536" s="319">
        <v>68</v>
      </c>
      <c r="N536" s="319">
        <v>100</v>
      </c>
      <c r="O536" s="319">
        <v>68000</v>
      </c>
      <c r="P536" s="319">
        <v>10</v>
      </c>
      <c r="Q536" s="319"/>
      <c r="R536" s="319"/>
      <c r="S536" s="320"/>
      <c r="T536" s="320"/>
      <c r="U536" s="320">
        <v>2012</v>
      </c>
      <c r="V536" s="177"/>
      <c r="W536" s="177"/>
      <c r="X536" s="177"/>
      <c r="Y536" s="177"/>
      <c r="Z536" s="177"/>
      <c r="AA536" s="177"/>
      <c r="AB536" s="100">
        <v>300</v>
      </c>
      <c r="AC536" s="320"/>
      <c r="AD536" s="320"/>
      <c r="AE536" s="177"/>
      <c r="AF536" s="177"/>
      <c r="AG536" s="177"/>
      <c r="AH536" s="177"/>
      <c r="AI536" s="177"/>
      <c r="AJ536" s="99"/>
      <c r="AK536" s="99"/>
      <c r="AL536" s="177"/>
      <c r="AM536" s="177"/>
      <c r="AN536" s="177"/>
      <c r="AO536" s="177"/>
      <c r="AP536" s="177"/>
      <c r="AQ536" s="177"/>
      <c r="AR536" s="177"/>
      <c r="AS536" s="177"/>
      <c r="AT536" s="177"/>
      <c r="AU536" s="177"/>
      <c r="AV536" s="177"/>
      <c r="AW536" s="177"/>
      <c r="AX536" s="638"/>
    </row>
    <row r="537" spans="1:50" s="246" customFormat="1" ht="23.85" customHeight="1">
      <c r="A537" s="247" t="s">
        <v>204</v>
      </c>
      <c r="B537" s="581"/>
      <c r="C537" s="320" t="s">
        <v>1057</v>
      </c>
      <c r="D537" s="320"/>
      <c r="E537" s="320" t="s">
        <v>1247</v>
      </c>
      <c r="F537" s="320" t="s">
        <v>1057</v>
      </c>
      <c r="G537" s="320" t="s">
        <v>1246</v>
      </c>
      <c r="H537" s="177"/>
      <c r="I537" s="319">
        <v>5644</v>
      </c>
      <c r="J537" s="319"/>
      <c r="K537" s="319"/>
      <c r="L537" s="320" t="s">
        <v>382</v>
      </c>
      <c r="M537" s="319">
        <v>65</v>
      </c>
      <c r="N537" s="319">
        <v>80</v>
      </c>
      <c r="O537" s="319">
        <v>5200</v>
      </c>
      <c r="P537" s="319">
        <v>1</v>
      </c>
      <c r="Q537" s="319"/>
      <c r="R537" s="319"/>
      <c r="S537" s="320"/>
      <c r="T537" s="320"/>
      <c r="U537" s="320">
        <v>2009</v>
      </c>
      <c r="V537" s="177"/>
      <c r="W537" s="177"/>
      <c r="X537" s="177"/>
      <c r="Y537" s="177"/>
      <c r="Z537" s="177"/>
      <c r="AA537" s="177"/>
      <c r="AB537" s="100">
        <v>80</v>
      </c>
      <c r="AC537" s="320"/>
      <c r="AD537" s="320"/>
      <c r="AE537" s="177"/>
      <c r="AF537" s="177"/>
      <c r="AG537" s="177"/>
      <c r="AH537" s="177"/>
      <c r="AI537" s="177"/>
      <c r="AJ537" s="99"/>
      <c r="AK537" s="99"/>
      <c r="AL537" s="177"/>
      <c r="AM537" s="177"/>
      <c r="AN537" s="177"/>
      <c r="AO537" s="177"/>
      <c r="AP537" s="177"/>
      <c r="AQ537" s="177"/>
      <c r="AR537" s="177"/>
      <c r="AS537" s="177"/>
      <c r="AT537" s="177"/>
      <c r="AU537" s="177"/>
      <c r="AV537" s="177"/>
      <c r="AW537" s="177"/>
      <c r="AX537" s="638"/>
    </row>
    <row r="538" spans="1:50" s="246" customFormat="1" ht="23.85" customHeight="1">
      <c r="A538" s="247"/>
      <c r="B538" s="581"/>
      <c r="C538" s="320" t="s">
        <v>11251</v>
      </c>
      <c r="D538" s="320"/>
      <c r="E538" s="320" t="s">
        <v>11279</v>
      </c>
      <c r="F538" s="320" t="s">
        <v>11251</v>
      </c>
      <c r="G538" s="320" t="s">
        <v>11251</v>
      </c>
      <c r="H538" s="177"/>
      <c r="I538" s="319">
        <v>7357</v>
      </c>
      <c r="J538" s="319"/>
      <c r="K538" s="319"/>
      <c r="L538" s="320" t="s">
        <v>382</v>
      </c>
      <c r="M538" s="319">
        <v>77</v>
      </c>
      <c r="N538" s="319">
        <v>95</v>
      </c>
      <c r="O538" s="319">
        <v>7315</v>
      </c>
      <c r="P538" s="319">
        <v>1</v>
      </c>
      <c r="Q538" s="319"/>
      <c r="R538" s="319"/>
      <c r="S538" s="320"/>
      <c r="T538" s="320"/>
      <c r="U538" s="320">
        <v>2010</v>
      </c>
      <c r="V538" s="177"/>
      <c r="W538" s="177"/>
      <c r="X538" s="177"/>
      <c r="Y538" s="177"/>
      <c r="Z538" s="177"/>
      <c r="AA538" s="177"/>
      <c r="AB538" s="100">
        <v>947</v>
      </c>
      <c r="AC538" s="320"/>
      <c r="AD538" s="320"/>
      <c r="AE538" s="177"/>
      <c r="AF538" s="177"/>
      <c r="AG538" s="177"/>
      <c r="AH538" s="177"/>
      <c r="AI538" s="177"/>
      <c r="AJ538" s="99"/>
      <c r="AK538" s="99"/>
      <c r="AL538" s="177"/>
      <c r="AM538" s="177"/>
      <c r="AN538" s="177"/>
      <c r="AO538" s="177"/>
      <c r="AP538" s="177"/>
      <c r="AQ538" s="177"/>
      <c r="AR538" s="177"/>
      <c r="AS538" s="177"/>
      <c r="AT538" s="177"/>
      <c r="AU538" s="177"/>
      <c r="AV538" s="177"/>
      <c r="AW538" s="177"/>
      <c r="AX538" s="638"/>
    </row>
    <row r="539" spans="1:50" s="246" customFormat="1" ht="23.85" customHeight="1">
      <c r="A539" s="247"/>
      <c r="B539" s="581"/>
      <c r="C539" s="320" t="s">
        <v>11251</v>
      </c>
      <c r="D539" s="320"/>
      <c r="E539" s="320" t="s">
        <v>11280</v>
      </c>
      <c r="F539" s="320" t="s">
        <v>11251</v>
      </c>
      <c r="G539" s="320" t="s">
        <v>11251</v>
      </c>
      <c r="H539" s="177"/>
      <c r="I539" s="319">
        <v>8000</v>
      </c>
      <c r="J539" s="319"/>
      <c r="K539" s="319"/>
      <c r="L539" s="320" t="s">
        <v>382</v>
      </c>
      <c r="M539" s="319">
        <v>80</v>
      </c>
      <c r="N539" s="319">
        <v>100</v>
      </c>
      <c r="O539" s="319">
        <v>8000</v>
      </c>
      <c r="P539" s="319">
        <v>1</v>
      </c>
      <c r="Q539" s="319"/>
      <c r="R539" s="319">
        <v>2000</v>
      </c>
      <c r="S539" s="320" t="s">
        <v>233</v>
      </c>
      <c r="T539" s="320" t="s">
        <v>432</v>
      </c>
      <c r="U539" s="320">
        <v>2008</v>
      </c>
      <c r="V539" s="177"/>
      <c r="W539" s="177"/>
      <c r="X539" s="177"/>
      <c r="Y539" s="177"/>
      <c r="Z539" s="177"/>
      <c r="AA539" s="177"/>
      <c r="AB539" s="100">
        <v>3938</v>
      </c>
      <c r="AC539" s="320"/>
      <c r="AD539" s="320"/>
      <c r="AE539" s="177"/>
      <c r="AF539" s="177"/>
      <c r="AG539" s="177"/>
      <c r="AH539" s="177"/>
      <c r="AI539" s="177"/>
      <c r="AJ539" s="99"/>
      <c r="AK539" s="99"/>
      <c r="AL539" s="177"/>
      <c r="AM539" s="177"/>
      <c r="AN539" s="177"/>
      <c r="AO539" s="177"/>
      <c r="AP539" s="177"/>
      <c r="AQ539" s="177"/>
      <c r="AR539" s="177"/>
      <c r="AS539" s="177"/>
      <c r="AT539" s="177"/>
      <c r="AU539" s="177"/>
      <c r="AV539" s="177"/>
      <c r="AW539" s="177"/>
      <c r="AX539" s="638"/>
    </row>
    <row r="540" spans="1:50" s="246" customFormat="1" ht="23.85" customHeight="1">
      <c r="A540" s="247" t="s">
        <v>135</v>
      </c>
      <c r="B540" s="581"/>
      <c r="C540" s="320" t="s">
        <v>11254</v>
      </c>
      <c r="D540" s="320"/>
      <c r="E540" s="320" t="s">
        <v>11281</v>
      </c>
      <c r="F540" s="320" t="s">
        <v>11254</v>
      </c>
      <c r="G540" s="320" t="s">
        <v>11254</v>
      </c>
      <c r="H540" s="177"/>
      <c r="I540" s="319">
        <v>17628</v>
      </c>
      <c r="J540" s="319">
        <v>36</v>
      </c>
      <c r="K540" s="319">
        <v>72</v>
      </c>
      <c r="L540" s="320" t="s">
        <v>382</v>
      </c>
      <c r="M540" s="319">
        <v>68</v>
      </c>
      <c r="N540" s="319">
        <v>100</v>
      </c>
      <c r="O540" s="319">
        <v>7587</v>
      </c>
      <c r="P540" s="319">
        <v>1</v>
      </c>
      <c r="Q540" s="319">
        <v>380</v>
      </c>
      <c r="R540" s="319">
        <v>380</v>
      </c>
      <c r="S540" s="320" t="s">
        <v>233</v>
      </c>
      <c r="T540" s="320" t="s">
        <v>587</v>
      </c>
      <c r="U540" s="320">
        <v>2006</v>
      </c>
      <c r="V540" s="177"/>
      <c r="W540" s="177"/>
      <c r="X540" s="177"/>
      <c r="Y540" s="177"/>
      <c r="Z540" s="177"/>
      <c r="AA540" s="177"/>
      <c r="AB540" s="100">
        <v>600</v>
      </c>
      <c r="AC540" s="320"/>
      <c r="AD540" s="320"/>
      <c r="AE540" s="177"/>
      <c r="AF540" s="177"/>
      <c r="AG540" s="177"/>
      <c r="AH540" s="177"/>
      <c r="AI540" s="177"/>
      <c r="AJ540" s="177"/>
      <c r="AK540" s="177"/>
      <c r="AL540" s="177"/>
      <c r="AM540" s="177"/>
      <c r="AN540" s="177"/>
      <c r="AO540" s="177"/>
      <c r="AP540" s="177"/>
      <c r="AQ540" s="177"/>
      <c r="AR540" s="177"/>
      <c r="AS540" s="177"/>
      <c r="AT540" s="177"/>
      <c r="AU540" s="177"/>
      <c r="AV540" s="177"/>
      <c r="AW540" s="177"/>
      <c r="AX540" s="645"/>
    </row>
    <row r="541" spans="1:50" s="246" customFormat="1" ht="23.85" customHeight="1">
      <c r="A541" s="247"/>
      <c r="B541" s="581"/>
      <c r="C541" s="320" t="s">
        <v>11254</v>
      </c>
      <c r="D541" s="320"/>
      <c r="E541" s="320" t="s">
        <v>11282</v>
      </c>
      <c r="F541" s="320" t="s">
        <v>11254</v>
      </c>
      <c r="G541" s="320" t="s">
        <v>11254</v>
      </c>
      <c r="H541" s="177"/>
      <c r="I541" s="319">
        <v>8054</v>
      </c>
      <c r="J541" s="319"/>
      <c r="K541" s="319"/>
      <c r="L541" s="320" t="s">
        <v>202</v>
      </c>
      <c r="M541" s="319">
        <v>78</v>
      </c>
      <c r="N541" s="319">
        <v>115</v>
      </c>
      <c r="O541" s="319">
        <v>8054</v>
      </c>
      <c r="P541" s="319">
        <v>1</v>
      </c>
      <c r="Q541" s="319"/>
      <c r="R541" s="319">
        <v>200</v>
      </c>
      <c r="S541" s="320" t="s">
        <v>233</v>
      </c>
      <c r="T541" s="320" t="s">
        <v>587</v>
      </c>
      <c r="U541" s="320">
        <v>2010</v>
      </c>
      <c r="V541" s="177"/>
      <c r="W541" s="177"/>
      <c r="X541" s="177"/>
      <c r="Y541" s="177"/>
      <c r="Z541" s="177"/>
      <c r="AA541" s="177"/>
      <c r="AB541" s="100">
        <v>300</v>
      </c>
      <c r="AC541" s="320"/>
      <c r="AD541" s="320"/>
      <c r="AE541" s="177"/>
      <c r="AF541" s="177"/>
      <c r="AG541" s="177"/>
      <c r="AH541" s="177"/>
      <c r="AI541" s="177"/>
      <c r="AJ541" s="177"/>
      <c r="AK541" s="177"/>
      <c r="AL541" s="177"/>
      <c r="AM541" s="177"/>
      <c r="AN541" s="177"/>
      <c r="AO541" s="177"/>
      <c r="AP541" s="177"/>
      <c r="AQ541" s="177"/>
      <c r="AR541" s="177"/>
      <c r="AS541" s="177"/>
      <c r="AT541" s="177"/>
      <c r="AU541" s="177"/>
      <c r="AV541" s="177"/>
      <c r="AW541" s="177"/>
      <c r="AX541" s="645"/>
    </row>
    <row r="542" spans="1:50" s="246" customFormat="1" ht="23.85" customHeight="1">
      <c r="A542" s="247"/>
      <c r="B542" s="581"/>
      <c r="C542" s="320" t="s">
        <v>11257</v>
      </c>
      <c r="D542" s="320"/>
      <c r="E542" s="320" t="s">
        <v>11283</v>
      </c>
      <c r="F542" s="320" t="s">
        <v>11257</v>
      </c>
      <c r="G542" s="320" t="s">
        <v>11257</v>
      </c>
      <c r="H542" s="177"/>
      <c r="I542" s="319">
        <v>13872</v>
      </c>
      <c r="J542" s="319"/>
      <c r="K542" s="319"/>
      <c r="L542" s="320" t="s">
        <v>382</v>
      </c>
      <c r="M542" s="319">
        <v>68</v>
      </c>
      <c r="N542" s="319">
        <v>105</v>
      </c>
      <c r="O542" s="319">
        <v>7140</v>
      </c>
      <c r="P542" s="319">
        <v>1</v>
      </c>
      <c r="Q542" s="319">
        <v>0</v>
      </c>
      <c r="R542" s="319">
        <v>2000</v>
      </c>
      <c r="S542" s="320"/>
      <c r="T542" s="320"/>
      <c r="U542" s="320">
        <v>2008</v>
      </c>
      <c r="V542" s="177"/>
      <c r="W542" s="177"/>
      <c r="X542" s="177"/>
      <c r="Y542" s="177"/>
      <c r="Z542" s="177"/>
      <c r="AA542" s="177"/>
      <c r="AB542" s="100">
        <v>500</v>
      </c>
      <c r="AC542" s="320"/>
      <c r="AD542" s="320"/>
      <c r="AE542" s="177"/>
      <c r="AF542" s="177"/>
      <c r="AG542" s="177"/>
      <c r="AH542" s="177"/>
      <c r="AI542" s="177"/>
      <c r="AJ542" s="99"/>
      <c r="AK542" s="99"/>
      <c r="AL542" s="177"/>
      <c r="AM542" s="177"/>
      <c r="AN542" s="177"/>
      <c r="AO542" s="177"/>
      <c r="AP542" s="177"/>
      <c r="AQ542" s="177"/>
      <c r="AR542" s="177"/>
      <c r="AS542" s="177"/>
      <c r="AT542" s="177"/>
      <c r="AU542" s="177"/>
      <c r="AV542" s="177"/>
      <c r="AW542" s="177"/>
      <c r="AX542" s="638"/>
    </row>
    <row r="543" spans="1:50" s="246" customFormat="1" ht="23.85" customHeight="1">
      <c r="A543" s="247"/>
      <c r="B543" s="699"/>
      <c r="C543" s="320" t="s">
        <v>11257</v>
      </c>
      <c r="D543" s="320"/>
      <c r="E543" s="566" t="s">
        <v>11284</v>
      </c>
      <c r="F543" s="566" t="s">
        <v>11257</v>
      </c>
      <c r="G543" s="566" t="s">
        <v>11257</v>
      </c>
      <c r="H543" s="177"/>
      <c r="I543" s="567">
        <v>42115</v>
      </c>
      <c r="J543" s="700"/>
      <c r="K543" s="700"/>
      <c r="L543" s="320" t="s">
        <v>382</v>
      </c>
      <c r="M543" s="319">
        <v>68</v>
      </c>
      <c r="N543" s="319">
        <v>105</v>
      </c>
      <c r="O543" s="319">
        <v>12000</v>
      </c>
      <c r="P543" s="319">
        <v>2</v>
      </c>
      <c r="Q543" s="319"/>
      <c r="R543" s="319"/>
      <c r="S543" s="320"/>
      <c r="T543" s="320"/>
      <c r="U543" s="320">
        <v>2015</v>
      </c>
      <c r="V543" s="177"/>
      <c r="W543" s="177"/>
      <c r="X543" s="177"/>
      <c r="Y543" s="177"/>
      <c r="Z543" s="177"/>
      <c r="AA543" s="177"/>
      <c r="AB543" s="100">
        <v>3800</v>
      </c>
      <c r="AC543" s="320"/>
      <c r="AD543" s="320"/>
      <c r="AE543" s="177"/>
      <c r="AF543" s="177"/>
      <c r="AG543" s="177"/>
      <c r="AH543" s="177"/>
      <c r="AI543" s="177"/>
      <c r="AJ543" s="177"/>
      <c r="AK543" s="177"/>
      <c r="AL543" s="177"/>
      <c r="AM543" s="177"/>
      <c r="AN543" s="177"/>
      <c r="AO543" s="177"/>
      <c r="AP543" s="177"/>
      <c r="AQ543" s="177"/>
      <c r="AR543" s="177"/>
      <c r="AS543" s="177"/>
      <c r="AT543" s="177"/>
      <c r="AU543" s="177"/>
      <c r="AV543" s="177"/>
      <c r="AW543" s="177"/>
      <c r="AX543" s="645"/>
    </row>
    <row r="544" spans="1:50" s="246" customFormat="1" ht="23.85" customHeight="1">
      <c r="A544" s="247"/>
      <c r="B544" s="701" t="s">
        <v>3302</v>
      </c>
      <c r="C544" s="320" t="s">
        <v>3303</v>
      </c>
      <c r="D544" s="702"/>
      <c r="E544" s="544">
        <f>COUNTA(E545:E645)</f>
        <v>101</v>
      </c>
      <c r="F544" s="702"/>
      <c r="G544" s="702" t="s">
        <v>3304</v>
      </c>
      <c r="H544" s="546"/>
      <c r="I544" s="319">
        <f>SUM(I545:I645)</f>
        <v>3196966</v>
      </c>
      <c r="J544" s="319">
        <f>SUM(J545:J645)</f>
        <v>100445.63</v>
      </c>
      <c r="K544" s="319">
        <f>SUM(K545:K645)</f>
        <v>196036.3</v>
      </c>
      <c r="L544" s="320"/>
      <c r="M544" s="319"/>
      <c r="N544" s="319"/>
      <c r="O544" s="319"/>
      <c r="P544" s="319">
        <f>SUM(P545:P645)</f>
        <v>108</v>
      </c>
      <c r="Q544" s="319"/>
      <c r="R544" s="319"/>
      <c r="S544" s="320"/>
      <c r="T544" s="320"/>
      <c r="U544" s="320"/>
      <c r="V544" s="702"/>
      <c r="W544" s="702"/>
      <c r="X544" s="702"/>
      <c r="Y544" s="702"/>
      <c r="Z544" s="702"/>
      <c r="AA544" s="702"/>
      <c r="AB544" s="319"/>
      <c r="AC544" s="320"/>
      <c r="AD544" s="320"/>
      <c r="AE544" s="702"/>
      <c r="AF544" s="702"/>
      <c r="AG544" s="702"/>
      <c r="AH544" s="702"/>
      <c r="AI544" s="702"/>
      <c r="AJ544" s="702"/>
      <c r="AK544" s="702"/>
      <c r="AL544" s="702"/>
      <c r="AM544" s="702"/>
      <c r="AN544" s="702"/>
      <c r="AO544" s="702"/>
      <c r="AP544" s="702"/>
      <c r="AQ544" s="702"/>
      <c r="AR544" s="702"/>
      <c r="AS544" s="702"/>
      <c r="AT544" s="702"/>
      <c r="AU544" s="702"/>
      <c r="AV544" s="702"/>
      <c r="AW544" s="702"/>
      <c r="AX544" s="641"/>
    </row>
    <row r="545" spans="1:50" s="246" customFormat="1" ht="23.85" customHeight="1">
      <c r="A545" s="247"/>
      <c r="B545" s="703"/>
      <c r="C545" s="320" t="s">
        <v>11833</v>
      </c>
      <c r="D545" s="320" t="s">
        <v>11834</v>
      </c>
      <c r="E545" s="320" t="s">
        <v>11835</v>
      </c>
      <c r="F545" s="320" t="s">
        <v>11833</v>
      </c>
      <c r="G545" s="320" t="s">
        <v>11836</v>
      </c>
      <c r="H545" s="702" t="s">
        <v>3036</v>
      </c>
      <c r="I545" s="319">
        <v>328487</v>
      </c>
      <c r="J545" s="319">
        <v>52466</v>
      </c>
      <c r="K545" s="319">
        <v>93487</v>
      </c>
      <c r="L545" s="320" t="s">
        <v>202</v>
      </c>
      <c r="M545" s="319">
        <v>68</v>
      </c>
      <c r="N545" s="319">
        <v>105</v>
      </c>
      <c r="O545" s="319">
        <v>7140</v>
      </c>
      <c r="P545" s="319">
        <v>1</v>
      </c>
      <c r="Q545" s="319">
        <v>42477</v>
      </c>
      <c r="R545" s="319">
        <v>50000</v>
      </c>
      <c r="S545" s="320" t="s">
        <v>586</v>
      </c>
      <c r="T545" s="320" t="s">
        <v>11837</v>
      </c>
      <c r="U545" s="320">
        <v>2001</v>
      </c>
      <c r="V545" s="704">
        <v>68160</v>
      </c>
      <c r="W545" s="704">
        <v>45440</v>
      </c>
      <c r="X545" s="704"/>
      <c r="Y545" s="704">
        <v>31400</v>
      </c>
      <c r="Z545" s="704"/>
      <c r="AA545" s="702"/>
      <c r="AB545" s="319">
        <v>145000</v>
      </c>
      <c r="AC545" s="320"/>
      <c r="AD545" s="320"/>
      <c r="AE545" s="702">
        <v>8</v>
      </c>
      <c r="AF545" s="704">
        <v>3800</v>
      </c>
      <c r="AG545" s="702">
        <v>4</v>
      </c>
      <c r="AH545" s="702" t="s">
        <v>11838</v>
      </c>
      <c r="AI545" s="704">
        <v>1300</v>
      </c>
      <c r="AJ545" s="702"/>
      <c r="AK545" s="702"/>
      <c r="AL545" s="702"/>
      <c r="AM545" s="702"/>
      <c r="AN545" s="702"/>
      <c r="AO545" s="702"/>
      <c r="AP545" s="702"/>
      <c r="AQ545" s="702"/>
      <c r="AR545" s="702"/>
      <c r="AS545" s="702"/>
      <c r="AT545" s="702"/>
      <c r="AU545" s="702"/>
      <c r="AV545" s="702"/>
      <c r="AW545" s="702"/>
      <c r="AX545" s="641"/>
    </row>
    <row r="546" spans="1:50" s="246" customFormat="1" ht="23.85" customHeight="1">
      <c r="A546" s="247"/>
      <c r="B546" s="703"/>
      <c r="C546" s="320" t="s">
        <v>11833</v>
      </c>
      <c r="D546" s="320" t="s">
        <v>11834</v>
      </c>
      <c r="E546" s="320" t="s">
        <v>11839</v>
      </c>
      <c r="F546" s="320" t="s">
        <v>11833</v>
      </c>
      <c r="G546" s="320" t="s">
        <v>11836</v>
      </c>
      <c r="H546" s="702" t="s">
        <v>3036</v>
      </c>
      <c r="I546" s="319"/>
      <c r="J546" s="319">
        <v>506</v>
      </c>
      <c r="K546" s="319">
        <v>884</v>
      </c>
      <c r="L546" s="320" t="s">
        <v>202</v>
      </c>
      <c r="M546" s="319">
        <v>68</v>
      </c>
      <c r="N546" s="319">
        <v>105</v>
      </c>
      <c r="O546" s="319">
        <v>7140</v>
      </c>
      <c r="P546" s="319">
        <v>1</v>
      </c>
      <c r="Q546" s="319">
        <v>535</v>
      </c>
      <c r="R546" s="319">
        <v>1500</v>
      </c>
      <c r="S546" s="320" t="s">
        <v>586</v>
      </c>
      <c r="T546" s="320" t="s">
        <v>587</v>
      </c>
      <c r="U546" s="320">
        <v>2001</v>
      </c>
      <c r="V546" s="704">
        <v>68160</v>
      </c>
      <c r="W546" s="704">
        <v>45440</v>
      </c>
      <c r="X546" s="704"/>
      <c r="Y546" s="704">
        <v>31400</v>
      </c>
      <c r="Z546" s="704"/>
      <c r="AA546" s="702"/>
      <c r="AB546" s="319"/>
      <c r="AC546" s="320"/>
      <c r="AD546" s="320"/>
      <c r="AE546" s="702">
        <v>8</v>
      </c>
      <c r="AF546" s="704">
        <v>3800</v>
      </c>
      <c r="AG546" s="702">
        <v>4</v>
      </c>
      <c r="AH546" s="702" t="s">
        <v>11838</v>
      </c>
      <c r="AI546" s="704">
        <v>1300</v>
      </c>
      <c r="AJ546" s="702"/>
      <c r="AK546" s="702"/>
      <c r="AL546" s="702"/>
      <c r="AM546" s="702"/>
      <c r="AN546" s="702"/>
      <c r="AO546" s="702"/>
      <c r="AP546" s="702"/>
      <c r="AQ546" s="702"/>
      <c r="AR546" s="702"/>
      <c r="AS546" s="702"/>
      <c r="AT546" s="702"/>
      <c r="AU546" s="702"/>
      <c r="AV546" s="702"/>
      <c r="AW546" s="702"/>
      <c r="AX546" s="641" t="s">
        <v>7606</v>
      </c>
    </row>
    <row r="547" spans="1:50" s="246" customFormat="1" ht="23.85" customHeight="1">
      <c r="A547" s="247"/>
      <c r="B547" s="703"/>
      <c r="C547" s="320" t="s">
        <v>11833</v>
      </c>
      <c r="D547" s="320" t="s">
        <v>11834</v>
      </c>
      <c r="E547" s="320" t="s">
        <v>11840</v>
      </c>
      <c r="F547" s="320" t="s">
        <v>11833</v>
      </c>
      <c r="G547" s="320" t="s">
        <v>11836</v>
      </c>
      <c r="H547" s="702" t="s">
        <v>3036</v>
      </c>
      <c r="I547" s="319">
        <v>247537</v>
      </c>
      <c r="J547" s="319">
        <v>3461</v>
      </c>
      <c r="K547" s="319">
        <v>4266</v>
      </c>
      <c r="L547" s="320" t="s">
        <v>382</v>
      </c>
      <c r="M547" s="319">
        <v>64</v>
      </c>
      <c r="N547" s="319">
        <v>100</v>
      </c>
      <c r="O547" s="319">
        <v>12800</v>
      </c>
      <c r="P547" s="319">
        <v>2</v>
      </c>
      <c r="Q547" s="319">
        <v>2800</v>
      </c>
      <c r="R547" s="319">
        <v>3800</v>
      </c>
      <c r="S547" s="320" t="s">
        <v>11841</v>
      </c>
      <c r="T547" s="320" t="s">
        <v>587</v>
      </c>
      <c r="U547" s="320">
        <v>2004</v>
      </c>
      <c r="V547" s="704">
        <v>68160</v>
      </c>
      <c r="W547" s="704">
        <v>45440</v>
      </c>
      <c r="X547" s="704"/>
      <c r="Y547" s="704">
        <v>31400</v>
      </c>
      <c r="Z547" s="704"/>
      <c r="AA547" s="702"/>
      <c r="AB547" s="319">
        <v>1450</v>
      </c>
      <c r="AC547" s="320"/>
      <c r="AD547" s="320"/>
      <c r="AE547" s="702">
        <v>8</v>
      </c>
      <c r="AF547" s="704">
        <v>3800</v>
      </c>
      <c r="AG547" s="702">
        <v>4</v>
      </c>
      <c r="AH547" s="702" t="s">
        <v>11838</v>
      </c>
      <c r="AI547" s="704">
        <v>1300</v>
      </c>
      <c r="AJ547" s="702"/>
      <c r="AK547" s="702"/>
      <c r="AL547" s="702"/>
      <c r="AM547" s="702"/>
      <c r="AN547" s="702"/>
      <c r="AO547" s="702"/>
      <c r="AP547" s="702"/>
      <c r="AQ547" s="702"/>
      <c r="AR547" s="702"/>
      <c r="AS547" s="702"/>
      <c r="AT547" s="702"/>
      <c r="AU547" s="702"/>
      <c r="AV547" s="702"/>
      <c r="AW547" s="702"/>
      <c r="AX547" s="641"/>
    </row>
    <row r="548" spans="1:50" s="246" customFormat="1" ht="23.85" customHeight="1">
      <c r="A548" s="247"/>
      <c r="B548" s="703"/>
      <c r="C548" s="320" t="s">
        <v>11833</v>
      </c>
      <c r="D548" s="320"/>
      <c r="E548" s="320" t="s">
        <v>11842</v>
      </c>
      <c r="F548" s="320" t="s">
        <v>11833</v>
      </c>
      <c r="G548" s="320" t="s">
        <v>11836</v>
      </c>
      <c r="H548" s="702"/>
      <c r="I548" s="319"/>
      <c r="J548" s="319"/>
      <c r="K548" s="319"/>
      <c r="L548" s="320" t="s">
        <v>382</v>
      </c>
      <c r="M548" s="319">
        <v>20</v>
      </c>
      <c r="N548" s="319">
        <v>40</v>
      </c>
      <c r="O548" s="319">
        <v>800</v>
      </c>
      <c r="P548" s="319">
        <v>2</v>
      </c>
      <c r="Q548" s="319"/>
      <c r="R548" s="319"/>
      <c r="S548" s="320"/>
      <c r="T548" s="320"/>
      <c r="U548" s="320" t="s">
        <v>11843</v>
      </c>
      <c r="V548" s="704"/>
      <c r="W548" s="704"/>
      <c r="X548" s="704"/>
      <c r="Y548" s="704"/>
      <c r="Z548" s="704"/>
      <c r="AA548" s="702"/>
      <c r="AB548" s="319">
        <v>286</v>
      </c>
      <c r="AC548" s="320"/>
      <c r="AD548" s="320"/>
      <c r="AE548" s="702"/>
      <c r="AF548" s="704"/>
      <c r="AG548" s="702"/>
      <c r="AH548" s="702"/>
      <c r="AI548" s="704"/>
      <c r="AJ548" s="702"/>
      <c r="AK548" s="702"/>
      <c r="AL548" s="702"/>
      <c r="AM548" s="702"/>
      <c r="AN548" s="702"/>
      <c r="AO548" s="702"/>
      <c r="AP548" s="702"/>
      <c r="AQ548" s="702"/>
      <c r="AR548" s="702"/>
      <c r="AS548" s="702"/>
      <c r="AT548" s="702"/>
      <c r="AU548" s="702"/>
      <c r="AV548" s="702"/>
      <c r="AW548" s="702"/>
      <c r="AX548" s="641" t="s">
        <v>7606</v>
      </c>
    </row>
    <row r="549" spans="1:50" s="246" customFormat="1" ht="23.85" customHeight="1">
      <c r="A549" s="247"/>
      <c r="B549" s="703"/>
      <c r="C549" s="320" t="s">
        <v>11833</v>
      </c>
      <c r="D549" s="320" t="s">
        <v>11834</v>
      </c>
      <c r="E549" s="320" t="s">
        <v>11844</v>
      </c>
      <c r="F549" s="320" t="s">
        <v>11833</v>
      </c>
      <c r="G549" s="320" t="s">
        <v>11836</v>
      </c>
      <c r="H549" s="702" t="s">
        <v>3036</v>
      </c>
      <c r="I549" s="319">
        <v>42436</v>
      </c>
      <c r="J549" s="319">
        <v>203</v>
      </c>
      <c r="K549" s="319">
        <v>203</v>
      </c>
      <c r="L549" s="320" t="s">
        <v>382</v>
      </c>
      <c r="M549" s="319">
        <v>60</v>
      </c>
      <c r="N549" s="319">
        <v>100</v>
      </c>
      <c r="O549" s="319">
        <v>6000</v>
      </c>
      <c r="P549" s="319">
        <v>1</v>
      </c>
      <c r="Q549" s="319">
        <v>120</v>
      </c>
      <c r="R549" s="319">
        <v>200</v>
      </c>
      <c r="S549" s="320" t="s">
        <v>11841</v>
      </c>
      <c r="T549" s="320" t="s">
        <v>587</v>
      </c>
      <c r="U549" s="320">
        <v>2005</v>
      </c>
      <c r="V549" s="704">
        <v>68160</v>
      </c>
      <c r="W549" s="704">
        <v>45440</v>
      </c>
      <c r="X549" s="704"/>
      <c r="Y549" s="704">
        <v>31400</v>
      </c>
      <c r="Z549" s="704"/>
      <c r="AA549" s="702"/>
      <c r="AB549" s="319">
        <v>2687</v>
      </c>
      <c r="AC549" s="320"/>
      <c r="AD549" s="320"/>
      <c r="AE549" s="702">
        <v>8</v>
      </c>
      <c r="AF549" s="704">
        <v>3800</v>
      </c>
      <c r="AG549" s="702">
        <v>4</v>
      </c>
      <c r="AH549" s="702" t="s">
        <v>11838</v>
      </c>
      <c r="AI549" s="704">
        <v>1300</v>
      </c>
      <c r="AJ549" s="702"/>
      <c r="AK549" s="702"/>
      <c r="AL549" s="702"/>
      <c r="AM549" s="702"/>
      <c r="AN549" s="702"/>
      <c r="AO549" s="702"/>
      <c r="AP549" s="702"/>
      <c r="AQ549" s="702"/>
      <c r="AR549" s="702"/>
      <c r="AS549" s="702"/>
      <c r="AT549" s="702"/>
      <c r="AU549" s="702"/>
      <c r="AV549" s="702"/>
      <c r="AW549" s="702"/>
      <c r="AX549" s="641"/>
    </row>
    <row r="550" spans="1:50" s="246" customFormat="1" ht="23.85" customHeight="1">
      <c r="A550" s="247"/>
      <c r="B550" s="703"/>
      <c r="C550" s="320" t="s">
        <v>11833</v>
      </c>
      <c r="D550" s="320"/>
      <c r="E550" s="320" t="s">
        <v>11845</v>
      </c>
      <c r="F550" s="320" t="s">
        <v>11833</v>
      </c>
      <c r="G550" s="320" t="s">
        <v>11836</v>
      </c>
      <c r="H550" s="702"/>
      <c r="I550" s="319"/>
      <c r="J550" s="319"/>
      <c r="K550" s="319"/>
      <c r="L550" s="320" t="s">
        <v>382</v>
      </c>
      <c r="M550" s="319">
        <v>25</v>
      </c>
      <c r="N550" s="319">
        <v>40</v>
      </c>
      <c r="O550" s="319">
        <v>1000</v>
      </c>
      <c r="P550" s="319">
        <v>1</v>
      </c>
      <c r="Q550" s="319"/>
      <c r="R550" s="319"/>
      <c r="S550" s="320"/>
      <c r="T550" s="320"/>
      <c r="U550" s="320">
        <v>2005</v>
      </c>
      <c r="V550" s="704"/>
      <c r="W550" s="704"/>
      <c r="X550" s="704"/>
      <c r="Y550" s="704"/>
      <c r="Z550" s="704"/>
      <c r="AA550" s="702"/>
      <c r="AB550" s="319">
        <v>130</v>
      </c>
      <c r="AC550" s="320"/>
      <c r="AD550" s="320"/>
      <c r="AE550" s="702"/>
      <c r="AF550" s="704"/>
      <c r="AG550" s="702"/>
      <c r="AH550" s="702"/>
      <c r="AI550" s="704"/>
      <c r="AJ550" s="702"/>
      <c r="AK550" s="702"/>
      <c r="AL550" s="702"/>
      <c r="AM550" s="702"/>
      <c r="AN550" s="702"/>
      <c r="AO550" s="702"/>
      <c r="AP550" s="702"/>
      <c r="AQ550" s="702"/>
      <c r="AR550" s="702"/>
      <c r="AS550" s="702"/>
      <c r="AT550" s="702"/>
      <c r="AU550" s="702"/>
      <c r="AV550" s="702"/>
      <c r="AW550" s="702"/>
      <c r="AX550" s="641" t="s">
        <v>8600</v>
      </c>
    </row>
    <row r="551" spans="1:50" s="246" customFormat="1" ht="23.85" customHeight="1">
      <c r="A551" s="247"/>
      <c r="B551" s="703"/>
      <c r="C551" s="320" t="s">
        <v>11833</v>
      </c>
      <c r="D551" s="320"/>
      <c r="E551" s="320" t="s">
        <v>11846</v>
      </c>
      <c r="F551" s="320" t="s">
        <v>11833</v>
      </c>
      <c r="G551" s="320" t="s">
        <v>11836</v>
      </c>
      <c r="H551" s="702"/>
      <c r="I551" s="319">
        <v>7933</v>
      </c>
      <c r="J551" s="319">
        <v>9363</v>
      </c>
      <c r="K551" s="319">
        <v>17464</v>
      </c>
      <c r="L551" s="320" t="s">
        <v>202</v>
      </c>
      <c r="M551" s="319">
        <v>68</v>
      </c>
      <c r="N551" s="319">
        <v>105</v>
      </c>
      <c r="O551" s="319">
        <v>7140</v>
      </c>
      <c r="P551" s="319">
        <v>1</v>
      </c>
      <c r="Q551" s="319">
        <v>28000</v>
      </c>
      <c r="R551" s="319">
        <v>30000</v>
      </c>
      <c r="S551" s="320" t="s">
        <v>586</v>
      </c>
      <c r="T551" s="320" t="s">
        <v>587</v>
      </c>
      <c r="U551" s="320">
        <v>1980</v>
      </c>
      <c r="V551" s="704"/>
      <c r="W551" s="704"/>
      <c r="X551" s="704"/>
      <c r="Y551" s="704"/>
      <c r="Z551" s="704"/>
      <c r="AA551" s="702"/>
      <c r="AB551" s="319"/>
      <c r="AC551" s="320"/>
      <c r="AD551" s="320"/>
      <c r="AE551" s="702"/>
      <c r="AF551" s="704"/>
      <c r="AG551" s="702"/>
      <c r="AH551" s="702"/>
      <c r="AI551" s="704"/>
      <c r="AJ551" s="702"/>
      <c r="AK551" s="702"/>
      <c r="AL551" s="702"/>
      <c r="AM551" s="702"/>
      <c r="AN551" s="702"/>
      <c r="AO551" s="702"/>
      <c r="AP551" s="702"/>
      <c r="AQ551" s="702"/>
      <c r="AR551" s="702"/>
      <c r="AS551" s="702"/>
      <c r="AT551" s="702"/>
      <c r="AU551" s="702"/>
      <c r="AV551" s="702"/>
      <c r="AW551" s="702"/>
      <c r="AX551" s="641"/>
    </row>
    <row r="552" spans="1:50" s="246" customFormat="1" ht="23.85" customHeight="1">
      <c r="A552" s="247"/>
      <c r="B552" s="703"/>
      <c r="C552" s="320" t="s">
        <v>11833</v>
      </c>
      <c r="D552" s="320"/>
      <c r="E552" s="320" t="s">
        <v>11847</v>
      </c>
      <c r="F552" s="320" t="s">
        <v>11833</v>
      </c>
      <c r="G552" s="320" t="s">
        <v>11836</v>
      </c>
      <c r="H552" s="702"/>
      <c r="I552" s="319">
        <v>147279</v>
      </c>
      <c r="J552" s="319">
        <v>1572</v>
      </c>
      <c r="K552" s="319">
        <v>1283</v>
      </c>
      <c r="L552" s="320" t="s">
        <v>8575</v>
      </c>
      <c r="M552" s="319">
        <v>68</v>
      </c>
      <c r="N552" s="319">
        <v>105</v>
      </c>
      <c r="O552" s="319">
        <v>7140</v>
      </c>
      <c r="P552" s="319">
        <v>1</v>
      </c>
      <c r="Q552" s="319">
        <v>198</v>
      </c>
      <c r="R552" s="319">
        <v>250</v>
      </c>
      <c r="S552" s="320" t="s">
        <v>11848</v>
      </c>
      <c r="T552" s="320" t="s">
        <v>11849</v>
      </c>
      <c r="U552" s="320">
        <v>2008</v>
      </c>
      <c r="V552" s="704"/>
      <c r="W552" s="704"/>
      <c r="X552" s="704"/>
      <c r="Y552" s="704"/>
      <c r="Z552" s="704"/>
      <c r="AA552" s="702"/>
      <c r="AB552" s="319">
        <v>1647</v>
      </c>
      <c r="AC552" s="320"/>
      <c r="AD552" s="320"/>
      <c r="AE552" s="702"/>
      <c r="AF552" s="704"/>
      <c r="AG552" s="702"/>
      <c r="AH552" s="702"/>
      <c r="AI552" s="704"/>
      <c r="AJ552" s="702"/>
      <c r="AK552" s="702"/>
      <c r="AL552" s="702"/>
      <c r="AM552" s="702"/>
      <c r="AN552" s="702"/>
      <c r="AO552" s="702"/>
      <c r="AP552" s="702"/>
      <c r="AQ552" s="702"/>
      <c r="AR552" s="702"/>
      <c r="AS552" s="702"/>
      <c r="AT552" s="702"/>
      <c r="AU552" s="702"/>
      <c r="AV552" s="702"/>
      <c r="AW552" s="702"/>
      <c r="AX552" s="641"/>
    </row>
    <row r="553" spans="1:50" s="246" customFormat="1" ht="23.85" customHeight="1">
      <c r="A553" s="247"/>
      <c r="B553" s="703"/>
      <c r="C553" s="320" t="s">
        <v>11833</v>
      </c>
      <c r="D553" s="320"/>
      <c r="E553" s="320" t="s">
        <v>11850</v>
      </c>
      <c r="F553" s="320" t="s">
        <v>11833</v>
      </c>
      <c r="G553" s="320" t="s">
        <v>11836</v>
      </c>
      <c r="H553" s="702"/>
      <c r="I553" s="319"/>
      <c r="J553" s="319"/>
      <c r="K553" s="319"/>
      <c r="L553" s="320" t="s">
        <v>382</v>
      </c>
      <c r="M553" s="319">
        <v>54</v>
      </c>
      <c r="N553" s="319">
        <v>80</v>
      </c>
      <c r="O553" s="319">
        <v>5760</v>
      </c>
      <c r="P553" s="319">
        <v>1</v>
      </c>
      <c r="Q553" s="319"/>
      <c r="R553" s="319"/>
      <c r="S553" s="320"/>
      <c r="T553" s="320"/>
      <c r="U553" s="320">
        <v>2012</v>
      </c>
      <c r="V553" s="704"/>
      <c r="W553" s="704"/>
      <c r="X553" s="704"/>
      <c r="Y553" s="704"/>
      <c r="Z553" s="704"/>
      <c r="AA553" s="702"/>
      <c r="AB553" s="319">
        <v>559</v>
      </c>
      <c r="AC553" s="320"/>
      <c r="AD553" s="320"/>
      <c r="AE553" s="702"/>
      <c r="AF553" s="704"/>
      <c r="AG553" s="702"/>
      <c r="AH553" s="702"/>
      <c r="AI553" s="704"/>
      <c r="AJ553" s="702"/>
      <c r="AK553" s="702"/>
      <c r="AL553" s="702"/>
      <c r="AM553" s="702"/>
      <c r="AN553" s="702"/>
      <c r="AO553" s="702"/>
      <c r="AP553" s="702"/>
      <c r="AQ553" s="702"/>
      <c r="AR553" s="702"/>
      <c r="AS553" s="702"/>
      <c r="AT553" s="702"/>
      <c r="AU553" s="702"/>
      <c r="AV553" s="702"/>
      <c r="AW553" s="702"/>
      <c r="AX553" s="641" t="s">
        <v>8600</v>
      </c>
    </row>
    <row r="554" spans="1:50" s="246" customFormat="1" ht="23.85" customHeight="1">
      <c r="A554" s="247"/>
      <c r="B554" s="703"/>
      <c r="C554" s="320" t="s">
        <v>11833</v>
      </c>
      <c r="D554" s="320"/>
      <c r="E554" s="320" t="s">
        <v>11851</v>
      </c>
      <c r="F554" s="320" t="s">
        <v>11852</v>
      </c>
      <c r="G554" s="320" t="s">
        <v>11852</v>
      </c>
      <c r="H554" s="702"/>
      <c r="I554" s="319">
        <v>968</v>
      </c>
      <c r="J554" s="319"/>
      <c r="K554" s="319"/>
      <c r="L554" s="320" t="s">
        <v>382</v>
      </c>
      <c r="M554" s="319">
        <v>22</v>
      </c>
      <c r="N554" s="319">
        <v>42</v>
      </c>
      <c r="O554" s="319">
        <v>924</v>
      </c>
      <c r="P554" s="319">
        <v>1</v>
      </c>
      <c r="Q554" s="319"/>
      <c r="R554" s="319"/>
      <c r="S554" s="320"/>
      <c r="T554" s="320"/>
      <c r="U554" s="320">
        <v>2009</v>
      </c>
      <c r="V554" s="704"/>
      <c r="W554" s="704"/>
      <c r="X554" s="704"/>
      <c r="Y554" s="704"/>
      <c r="Z554" s="704"/>
      <c r="AA554" s="702"/>
      <c r="AB554" s="319">
        <v>120</v>
      </c>
      <c r="AC554" s="320"/>
      <c r="AD554" s="320"/>
      <c r="AE554" s="702"/>
      <c r="AF554" s="704"/>
      <c r="AG554" s="702"/>
      <c r="AH554" s="702"/>
      <c r="AI554" s="704"/>
      <c r="AJ554" s="702"/>
      <c r="AK554" s="702"/>
      <c r="AL554" s="702"/>
      <c r="AM554" s="702"/>
      <c r="AN554" s="702"/>
      <c r="AO554" s="702"/>
      <c r="AP554" s="702"/>
      <c r="AQ554" s="702"/>
      <c r="AR554" s="702"/>
      <c r="AS554" s="702"/>
      <c r="AT554" s="702"/>
      <c r="AU554" s="702"/>
      <c r="AV554" s="702"/>
      <c r="AW554" s="702"/>
      <c r="AX554" s="641"/>
    </row>
    <row r="555" spans="1:50" s="246" customFormat="1" ht="23.85" customHeight="1">
      <c r="A555" s="247"/>
      <c r="B555" s="703"/>
      <c r="C555" s="320" t="s">
        <v>11853</v>
      </c>
      <c r="D555" s="320"/>
      <c r="E555" s="320" t="s">
        <v>11854</v>
      </c>
      <c r="F555" s="320" t="s">
        <v>11853</v>
      </c>
      <c r="G555" s="320" t="s">
        <v>11855</v>
      </c>
      <c r="H555" s="702"/>
      <c r="I555" s="319">
        <v>80640</v>
      </c>
      <c r="J555" s="319">
        <v>912</v>
      </c>
      <c r="K555" s="319">
        <v>1482</v>
      </c>
      <c r="L555" s="320" t="s">
        <v>382</v>
      </c>
      <c r="M555" s="319">
        <v>69</v>
      </c>
      <c r="N555" s="319">
        <v>104</v>
      </c>
      <c r="O555" s="319">
        <v>7176</v>
      </c>
      <c r="P555" s="319">
        <v>1</v>
      </c>
      <c r="Q555" s="319">
        <v>200</v>
      </c>
      <c r="R555" s="319">
        <v>1000</v>
      </c>
      <c r="S555" s="320" t="s">
        <v>11841</v>
      </c>
      <c r="T555" s="320"/>
      <c r="U555" s="320">
        <v>2005</v>
      </c>
      <c r="V555" s="704"/>
      <c r="W555" s="704"/>
      <c r="X555" s="704"/>
      <c r="Y555" s="704"/>
      <c r="Z555" s="704"/>
      <c r="AA555" s="702"/>
      <c r="AB555" s="319">
        <v>236</v>
      </c>
      <c r="AC555" s="320"/>
      <c r="AD555" s="320"/>
      <c r="AE555" s="702"/>
      <c r="AF555" s="704"/>
      <c r="AG555" s="702"/>
      <c r="AH555" s="702"/>
      <c r="AI555" s="704"/>
      <c r="AJ555" s="702"/>
      <c r="AK555" s="702"/>
      <c r="AL555" s="702"/>
      <c r="AM555" s="702"/>
      <c r="AN555" s="702"/>
      <c r="AO555" s="702"/>
      <c r="AP555" s="702"/>
      <c r="AQ555" s="702"/>
      <c r="AR555" s="702"/>
      <c r="AS555" s="702"/>
      <c r="AT555" s="702"/>
      <c r="AU555" s="702"/>
      <c r="AV555" s="702"/>
      <c r="AW555" s="702"/>
      <c r="AX555" s="641"/>
    </row>
    <row r="556" spans="1:50" s="246" customFormat="1" ht="23.85" customHeight="1">
      <c r="A556" s="247"/>
      <c r="B556" s="703"/>
      <c r="C556" s="320" t="s">
        <v>11853</v>
      </c>
      <c r="D556" s="320"/>
      <c r="E556" s="320" t="s">
        <v>11856</v>
      </c>
      <c r="F556" s="320" t="s">
        <v>11853</v>
      </c>
      <c r="G556" s="320" t="s">
        <v>11853</v>
      </c>
      <c r="H556" s="702"/>
      <c r="I556" s="319">
        <v>12054</v>
      </c>
      <c r="J556" s="319"/>
      <c r="K556" s="319"/>
      <c r="L556" s="320" t="s">
        <v>382</v>
      </c>
      <c r="M556" s="319">
        <v>68</v>
      </c>
      <c r="N556" s="319">
        <v>105</v>
      </c>
      <c r="O556" s="319">
        <v>7140</v>
      </c>
      <c r="P556" s="319">
        <v>1</v>
      </c>
      <c r="Q556" s="319"/>
      <c r="R556" s="319"/>
      <c r="S556" s="320"/>
      <c r="T556" s="320"/>
      <c r="U556" s="320">
        <v>2008</v>
      </c>
      <c r="V556" s="704"/>
      <c r="W556" s="704"/>
      <c r="X556" s="704"/>
      <c r="Y556" s="704"/>
      <c r="Z556" s="704"/>
      <c r="AA556" s="702"/>
      <c r="AB556" s="319">
        <v>1378</v>
      </c>
      <c r="AC556" s="320"/>
      <c r="AD556" s="320"/>
      <c r="AE556" s="702"/>
      <c r="AF556" s="704"/>
      <c r="AG556" s="702"/>
      <c r="AH556" s="702"/>
      <c r="AI556" s="704"/>
      <c r="AJ556" s="702"/>
      <c r="AK556" s="702"/>
      <c r="AL556" s="702"/>
      <c r="AM556" s="702"/>
      <c r="AN556" s="702"/>
      <c r="AO556" s="702"/>
      <c r="AP556" s="702"/>
      <c r="AQ556" s="702"/>
      <c r="AR556" s="702"/>
      <c r="AS556" s="702"/>
      <c r="AT556" s="702"/>
      <c r="AU556" s="702"/>
      <c r="AV556" s="702"/>
      <c r="AW556" s="702"/>
      <c r="AX556" s="641"/>
    </row>
    <row r="557" spans="1:50" s="246" customFormat="1" ht="23.85" customHeight="1">
      <c r="A557" s="247"/>
      <c r="B557" s="703"/>
      <c r="C557" s="320" t="s">
        <v>11853</v>
      </c>
      <c r="D557" s="320"/>
      <c r="E557" s="320" t="s">
        <v>11857</v>
      </c>
      <c r="F557" s="320" t="s">
        <v>11853</v>
      </c>
      <c r="G557" s="320" t="s">
        <v>11853</v>
      </c>
      <c r="H557" s="702"/>
      <c r="I557" s="319">
        <v>14704</v>
      </c>
      <c r="J557" s="319"/>
      <c r="K557" s="319"/>
      <c r="L557" s="320" t="s">
        <v>202</v>
      </c>
      <c r="M557" s="319">
        <v>68</v>
      </c>
      <c r="N557" s="319">
        <v>110</v>
      </c>
      <c r="O557" s="319">
        <v>7480</v>
      </c>
      <c r="P557" s="319">
        <v>1</v>
      </c>
      <c r="Q557" s="319">
        <v>100</v>
      </c>
      <c r="R557" s="319"/>
      <c r="S557" s="320" t="s">
        <v>233</v>
      </c>
      <c r="T557" s="320" t="s">
        <v>587</v>
      </c>
      <c r="U557" s="320">
        <v>2004</v>
      </c>
      <c r="V557" s="704"/>
      <c r="W557" s="704"/>
      <c r="X557" s="704"/>
      <c r="Y557" s="704"/>
      <c r="Z557" s="704"/>
      <c r="AA557" s="702"/>
      <c r="AB557" s="319"/>
      <c r="AC557" s="320"/>
      <c r="AD557" s="320"/>
      <c r="AE557" s="702"/>
      <c r="AF557" s="704"/>
      <c r="AG557" s="702"/>
      <c r="AH557" s="702"/>
      <c r="AI557" s="704"/>
      <c r="AJ557" s="702"/>
      <c r="AK557" s="702"/>
      <c r="AL557" s="702"/>
      <c r="AM557" s="702"/>
      <c r="AN557" s="702"/>
      <c r="AO557" s="702"/>
      <c r="AP557" s="702"/>
      <c r="AQ557" s="702"/>
      <c r="AR557" s="702"/>
      <c r="AS557" s="702"/>
      <c r="AT557" s="702"/>
      <c r="AU557" s="702"/>
      <c r="AV557" s="702"/>
      <c r="AW557" s="702"/>
      <c r="AX557" s="641"/>
    </row>
    <row r="558" spans="1:50" s="246" customFormat="1" ht="23.85" customHeight="1">
      <c r="A558" s="247"/>
      <c r="B558" s="703"/>
      <c r="C558" s="320" t="s">
        <v>11853</v>
      </c>
      <c r="D558" s="320"/>
      <c r="E558" s="320" t="s">
        <v>11858</v>
      </c>
      <c r="F558" s="320" t="s">
        <v>11853</v>
      </c>
      <c r="G558" s="320" t="s">
        <v>11853</v>
      </c>
      <c r="H558" s="702"/>
      <c r="I558" s="319">
        <v>28677</v>
      </c>
      <c r="J558" s="319"/>
      <c r="K558" s="319"/>
      <c r="L558" s="320" t="s">
        <v>382</v>
      </c>
      <c r="M558" s="319">
        <v>70</v>
      </c>
      <c r="N558" s="319">
        <v>105</v>
      </c>
      <c r="O558" s="319">
        <v>7350</v>
      </c>
      <c r="P558" s="319">
        <v>1</v>
      </c>
      <c r="Q558" s="319"/>
      <c r="R558" s="319"/>
      <c r="S558" s="320" t="s">
        <v>233</v>
      </c>
      <c r="T558" s="320" t="s">
        <v>11859</v>
      </c>
      <c r="U558" s="320">
        <v>2008</v>
      </c>
      <c r="V558" s="704"/>
      <c r="W558" s="704"/>
      <c r="X558" s="704"/>
      <c r="Y558" s="704"/>
      <c r="Z558" s="704"/>
      <c r="AA558" s="702"/>
      <c r="AB558" s="319"/>
      <c r="AC558" s="320"/>
      <c r="AD558" s="320"/>
      <c r="AE558" s="702"/>
      <c r="AF558" s="704"/>
      <c r="AG558" s="702"/>
      <c r="AH558" s="702"/>
      <c r="AI558" s="704"/>
      <c r="AJ558" s="702"/>
      <c r="AK558" s="702"/>
      <c r="AL558" s="702"/>
      <c r="AM558" s="702"/>
      <c r="AN558" s="702"/>
      <c r="AO558" s="702"/>
      <c r="AP558" s="702"/>
      <c r="AQ558" s="702"/>
      <c r="AR558" s="702"/>
      <c r="AS558" s="702"/>
      <c r="AT558" s="702"/>
      <c r="AU558" s="702"/>
      <c r="AV558" s="702"/>
      <c r="AW558" s="702"/>
      <c r="AX558" s="641"/>
    </row>
    <row r="559" spans="1:50" s="246" customFormat="1" ht="23.85" customHeight="1">
      <c r="A559" s="247"/>
      <c r="B559" s="703"/>
      <c r="C559" s="320" t="s">
        <v>11853</v>
      </c>
      <c r="D559" s="320"/>
      <c r="E559" s="320" t="s">
        <v>11860</v>
      </c>
      <c r="F559" s="320" t="s">
        <v>11853</v>
      </c>
      <c r="G559" s="320" t="s">
        <v>11853</v>
      </c>
      <c r="H559" s="702"/>
      <c r="I559" s="319">
        <v>29816</v>
      </c>
      <c r="J559" s="319">
        <v>97.5</v>
      </c>
      <c r="K559" s="319">
        <v>195</v>
      </c>
      <c r="L559" s="320" t="s">
        <v>382</v>
      </c>
      <c r="M559" s="319">
        <v>78</v>
      </c>
      <c r="N559" s="319">
        <v>115</v>
      </c>
      <c r="O559" s="319">
        <v>8970</v>
      </c>
      <c r="P559" s="319">
        <v>1</v>
      </c>
      <c r="Q559" s="319">
        <v>620</v>
      </c>
      <c r="R559" s="319"/>
      <c r="S559" s="320" t="s">
        <v>233</v>
      </c>
      <c r="T559" s="320" t="s">
        <v>11859</v>
      </c>
      <c r="U559" s="320">
        <v>2012</v>
      </c>
      <c r="V559" s="704"/>
      <c r="W559" s="704"/>
      <c r="X559" s="704"/>
      <c r="Y559" s="704"/>
      <c r="Z559" s="704"/>
      <c r="AA559" s="702"/>
      <c r="AB559" s="319">
        <v>1046</v>
      </c>
      <c r="AC559" s="320"/>
      <c r="AD559" s="320"/>
      <c r="AE559" s="702"/>
      <c r="AF559" s="704"/>
      <c r="AG559" s="702"/>
      <c r="AH559" s="702"/>
      <c r="AI559" s="704"/>
      <c r="AJ559" s="702"/>
      <c r="AK559" s="702"/>
      <c r="AL559" s="702"/>
      <c r="AM559" s="702"/>
      <c r="AN559" s="702"/>
      <c r="AO559" s="702"/>
      <c r="AP559" s="702"/>
      <c r="AQ559" s="702"/>
      <c r="AR559" s="702"/>
      <c r="AS559" s="702"/>
      <c r="AT559" s="702"/>
      <c r="AU559" s="702"/>
      <c r="AV559" s="702"/>
      <c r="AW559" s="702"/>
      <c r="AX559" s="641"/>
    </row>
    <row r="560" spans="1:50" s="246" customFormat="1" ht="23.85" customHeight="1">
      <c r="A560" s="247"/>
      <c r="B560" s="703"/>
      <c r="C560" s="320" t="s">
        <v>11861</v>
      </c>
      <c r="D560" s="320"/>
      <c r="E560" s="320" t="s">
        <v>11862</v>
      </c>
      <c r="F560" s="320" t="s">
        <v>11861</v>
      </c>
      <c r="G560" s="320" t="s">
        <v>11861</v>
      </c>
      <c r="H560" s="702"/>
      <c r="I560" s="319">
        <v>88850</v>
      </c>
      <c r="J560" s="319">
        <v>6500</v>
      </c>
      <c r="K560" s="319">
        <v>0</v>
      </c>
      <c r="L560" s="320" t="s">
        <v>382</v>
      </c>
      <c r="M560" s="319">
        <v>65</v>
      </c>
      <c r="N560" s="319">
        <v>100</v>
      </c>
      <c r="O560" s="319">
        <v>6500</v>
      </c>
      <c r="P560" s="319">
        <v>1</v>
      </c>
      <c r="Q560" s="319">
        <v>300</v>
      </c>
      <c r="R560" s="319">
        <v>1000</v>
      </c>
      <c r="S560" s="320" t="s">
        <v>233</v>
      </c>
      <c r="T560" s="320" t="s">
        <v>587</v>
      </c>
      <c r="U560" s="320">
        <v>2008</v>
      </c>
      <c r="V560" s="704"/>
      <c r="W560" s="704"/>
      <c r="X560" s="704"/>
      <c r="Y560" s="704"/>
      <c r="Z560" s="704"/>
      <c r="AA560" s="702"/>
      <c r="AB560" s="319">
        <v>500</v>
      </c>
      <c r="AC560" s="320"/>
      <c r="AD560" s="320"/>
      <c r="AE560" s="702"/>
      <c r="AF560" s="704"/>
      <c r="AG560" s="702"/>
      <c r="AH560" s="702"/>
      <c r="AI560" s="704"/>
      <c r="AJ560" s="702"/>
      <c r="AK560" s="702"/>
      <c r="AL560" s="702"/>
      <c r="AM560" s="702"/>
      <c r="AN560" s="702"/>
      <c r="AO560" s="702"/>
      <c r="AP560" s="702"/>
      <c r="AQ560" s="702"/>
      <c r="AR560" s="702"/>
      <c r="AS560" s="702"/>
      <c r="AT560" s="702"/>
      <c r="AU560" s="702"/>
      <c r="AV560" s="702"/>
      <c r="AW560" s="702"/>
      <c r="AX560" s="641"/>
    </row>
    <row r="561" spans="1:50" s="246" customFormat="1" ht="23.85" customHeight="1">
      <c r="A561" s="247"/>
      <c r="B561" s="703"/>
      <c r="C561" s="320" t="s">
        <v>11861</v>
      </c>
      <c r="D561" s="320"/>
      <c r="E561" s="320" t="s">
        <v>11863</v>
      </c>
      <c r="F561" s="320" t="s">
        <v>11861</v>
      </c>
      <c r="G561" s="320" t="s">
        <v>11864</v>
      </c>
      <c r="H561" s="702"/>
      <c r="I561" s="319">
        <v>67123</v>
      </c>
      <c r="J561" s="319">
        <v>167</v>
      </c>
      <c r="K561" s="319">
        <v>167</v>
      </c>
      <c r="L561" s="320" t="s">
        <v>590</v>
      </c>
      <c r="M561" s="319">
        <v>68</v>
      </c>
      <c r="N561" s="319">
        <v>105</v>
      </c>
      <c r="O561" s="319">
        <v>7035</v>
      </c>
      <c r="P561" s="319">
        <v>1</v>
      </c>
      <c r="Q561" s="319"/>
      <c r="R561" s="319"/>
      <c r="S561" s="320"/>
      <c r="T561" s="320"/>
      <c r="U561" s="320">
        <v>2007</v>
      </c>
      <c r="V561" s="704"/>
      <c r="W561" s="704"/>
      <c r="X561" s="704"/>
      <c r="Y561" s="704"/>
      <c r="Z561" s="704"/>
      <c r="AA561" s="702"/>
      <c r="AB561" s="319">
        <v>200</v>
      </c>
      <c r="AC561" s="320"/>
      <c r="AD561" s="320"/>
      <c r="AE561" s="702"/>
      <c r="AF561" s="704"/>
      <c r="AG561" s="702"/>
      <c r="AH561" s="702"/>
      <c r="AI561" s="704"/>
      <c r="AJ561" s="702"/>
      <c r="AK561" s="702"/>
      <c r="AL561" s="702"/>
      <c r="AM561" s="702"/>
      <c r="AN561" s="702"/>
      <c r="AO561" s="702"/>
      <c r="AP561" s="702"/>
      <c r="AQ561" s="702"/>
      <c r="AR561" s="702"/>
      <c r="AS561" s="702"/>
      <c r="AT561" s="702"/>
      <c r="AU561" s="702"/>
      <c r="AV561" s="702"/>
      <c r="AW561" s="702"/>
      <c r="AX561" s="641"/>
    </row>
    <row r="562" spans="1:50" s="246" customFormat="1" ht="23.85" customHeight="1">
      <c r="A562" s="247"/>
      <c r="B562" s="703"/>
      <c r="C562" s="320" t="s">
        <v>11861</v>
      </c>
      <c r="D562" s="320"/>
      <c r="E562" s="320" t="s">
        <v>11865</v>
      </c>
      <c r="F562" s="320" t="s">
        <v>11861</v>
      </c>
      <c r="G562" s="320" t="s">
        <v>11861</v>
      </c>
      <c r="H562" s="702"/>
      <c r="I562" s="319">
        <v>65189</v>
      </c>
      <c r="J562" s="319">
        <v>7549</v>
      </c>
      <c r="K562" s="319">
        <v>529</v>
      </c>
      <c r="L562" s="320" t="s">
        <v>382</v>
      </c>
      <c r="M562" s="319">
        <v>68</v>
      </c>
      <c r="N562" s="319">
        <v>105</v>
      </c>
      <c r="O562" s="319">
        <v>7140</v>
      </c>
      <c r="P562" s="319">
        <v>1</v>
      </c>
      <c r="Q562" s="319">
        <v>500</v>
      </c>
      <c r="R562" s="319">
        <v>2000</v>
      </c>
      <c r="S562" s="320" t="s">
        <v>233</v>
      </c>
      <c r="T562" s="320" t="s">
        <v>587</v>
      </c>
      <c r="U562" s="320">
        <v>2006</v>
      </c>
      <c r="V562" s="704"/>
      <c r="W562" s="704"/>
      <c r="X562" s="704"/>
      <c r="Y562" s="704"/>
      <c r="Z562" s="704"/>
      <c r="AA562" s="702"/>
      <c r="AB562" s="319">
        <v>11283</v>
      </c>
      <c r="AC562" s="320"/>
      <c r="AD562" s="320"/>
      <c r="AE562" s="702"/>
      <c r="AF562" s="704"/>
      <c r="AG562" s="702"/>
      <c r="AH562" s="702"/>
      <c r="AI562" s="704"/>
      <c r="AJ562" s="702"/>
      <c r="AK562" s="702"/>
      <c r="AL562" s="702"/>
      <c r="AM562" s="702"/>
      <c r="AN562" s="702"/>
      <c r="AO562" s="702"/>
      <c r="AP562" s="702"/>
      <c r="AQ562" s="702"/>
      <c r="AR562" s="702"/>
      <c r="AS562" s="702"/>
      <c r="AT562" s="702"/>
      <c r="AU562" s="702"/>
      <c r="AV562" s="702"/>
      <c r="AW562" s="702"/>
      <c r="AX562" s="641"/>
    </row>
    <row r="563" spans="1:50" s="246" customFormat="1" ht="23.85" customHeight="1">
      <c r="A563" s="247"/>
      <c r="B563" s="703"/>
      <c r="C563" s="320" t="s">
        <v>11861</v>
      </c>
      <c r="D563" s="320"/>
      <c r="E563" s="320" t="s">
        <v>11866</v>
      </c>
      <c r="F563" s="320" t="s">
        <v>11861</v>
      </c>
      <c r="G563" s="320" t="s">
        <v>11861</v>
      </c>
      <c r="H563" s="702"/>
      <c r="I563" s="319">
        <v>26800</v>
      </c>
      <c r="J563" s="319">
        <v>52</v>
      </c>
      <c r="K563" s="319">
        <v>52</v>
      </c>
      <c r="L563" s="320" t="s">
        <v>382</v>
      </c>
      <c r="M563" s="319">
        <v>68</v>
      </c>
      <c r="N563" s="319">
        <v>104</v>
      </c>
      <c r="O563" s="319">
        <v>7072</v>
      </c>
      <c r="P563" s="319">
        <v>1</v>
      </c>
      <c r="Q563" s="319">
        <v>200</v>
      </c>
      <c r="R563" s="319">
        <v>500</v>
      </c>
      <c r="S563" s="320" t="s">
        <v>233</v>
      </c>
      <c r="T563" s="320" t="s">
        <v>587</v>
      </c>
      <c r="U563" s="320">
        <v>2009</v>
      </c>
      <c r="V563" s="704"/>
      <c r="W563" s="704"/>
      <c r="X563" s="704"/>
      <c r="Y563" s="704"/>
      <c r="Z563" s="704"/>
      <c r="AA563" s="702"/>
      <c r="AB563" s="319">
        <v>4050</v>
      </c>
      <c r="AC563" s="320"/>
      <c r="AD563" s="320"/>
      <c r="AE563" s="702"/>
      <c r="AF563" s="704"/>
      <c r="AG563" s="702"/>
      <c r="AH563" s="702"/>
      <c r="AI563" s="704"/>
      <c r="AJ563" s="702"/>
      <c r="AK563" s="702"/>
      <c r="AL563" s="702"/>
      <c r="AM563" s="702"/>
      <c r="AN563" s="702"/>
      <c r="AO563" s="702"/>
      <c r="AP563" s="702"/>
      <c r="AQ563" s="702"/>
      <c r="AR563" s="702"/>
      <c r="AS563" s="702"/>
      <c r="AT563" s="702"/>
      <c r="AU563" s="702"/>
      <c r="AV563" s="702"/>
      <c r="AW563" s="702"/>
      <c r="AX563" s="641"/>
    </row>
    <row r="564" spans="1:50" s="246" customFormat="1" ht="23.85" customHeight="1">
      <c r="A564" s="247"/>
      <c r="B564" s="703"/>
      <c r="C564" s="320" t="s">
        <v>11861</v>
      </c>
      <c r="D564" s="320"/>
      <c r="E564" s="320" t="s">
        <v>11867</v>
      </c>
      <c r="F564" s="320" t="s">
        <v>11861</v>
      </c>
      <c r="G564" s="320" t="s">
        <v>11861</v>
      </c>
      <c r="H564" s="702"/>
      <c r="I564" s="319">
        <v>9336</v>
      </c>
      <c r="J564" s="319"/>
      <c r="K564" s="319"/>
      <c r="L564" s="320" t="s">
        <v>382</v>
      </c>
      <c r="M564" s="319">
        <v>68</v>
      </c>
      <c r="N564" s="319">
        <v>99</v>
      </c>
      <c r="O564" s="319">
        <v>6336</v>
      </c>
      <c r="P564" s="319">
        <v>1</v>
      </c>
      <c r="Q564" s="319"/>
      <c r="R564" s="319"/>
      <c r="S564" s="320"/>
      <c r="T564" s="320"/>
      <c r="U564" s="320">
        <v>2009</v>
      </c>
      <c r="V564" s="704"/>
      <c r="W564" s="704"/>
      <c r="X564" s="704"/>
      <c r="Y564" s="704"/>
      <c r="Z564" s="704"/>
      <c r="AA564" s="702"/>
      <c r="AB564" s="319"/>
      <c r="AC564" s="320"/>
      <c r="AD564" s="320"/>
      <c r="AE564" s="702"/>
      <c r="AF564" s="704"/>
      <c r="AG564" s="702"/>
      <c r="AH564" s="702"/>
      <c r="AI564" s="704"/>
      <c r="AJ564" s="702"/>
      <c r="AK564" s="702"/>
      <c r="AL564" s="702"/>
      <c r="AM564" s="702"/>
      <c r="AN564" s="702"/>
      <c r="AO564" s="702"/>
      <c r="AP564" s="702"/>
      <c r="AQ564" s="702"/>
      <c r="AR564" s="702"/>
      <c r="AS564" s="702"/>
      <c r="AT564" s="702"/>
      <c r="AU564" s="702"/>
      <c r="AV564" s="702"/>
      <c r="AW564" s="702"/>
      <c r="AX564" s="641"/>
    </row>
    <row r="565" spans="1:50" s="246" customFormat="1" ht="23.85" customHeight="1">
      <c r="A565" s="247"/>
      <c r="B565" s="703"/>
      <c r="C565" s="320" t="s">
        <v>11861</v>
      </c>
      <c r="D565" s="320"/>
      <c r="E565" s="320" t="s">
        <v>11868</v>
      </c>
      <c r="F565" s="320" t="s">
        <v>11861</v>
      </c>
      <c r="G565" s="320" t="s">
        <v>11861</v>
      </c>
      <c r="H565" s="702"/>
      <c r="I565" s="319">
        <v>43235</v>
      </c>
      <c r="J565" s="319">
        <v>150</v>
      </c>
      <c r="K565" s="319">
        <v>150</v>
      </c>
      <c r="L565" s="320" t="s">
        <v>382</v>
      </c>
      <c r="M565" s="319">
        <v>64</v>
      </c>
      <c r="N565" s="319">
        <v>100</v>
      </c>
      <c r="O565" s="319">
        <v>6400</v>
      </c>
      <c r="P565" s="319">
        <v>1</v>
      </c>
      <c r="Q565" s="319"/>
      <c r="R565" s="319"/>
      <c r="S565" s="320"/>
      <c r="T565" s="320"/>
      <c r="U565" s="320">
        <v>2009</v>
      </c>
      <c r="V565" s="704"/>
      <c r="W565" s="704"/>
      <c r="X565" s="704"/>
      <c r="Y565" s="704"/>
      <c r="Z565" s="704"/>
      <c r="AA565" s="702"/>
      <c r="AB565" s="319">
        <v>9320</v>
      </c>
      <c r="AC565" s="320"/>
      <c r="AD565" s="320"/>
      <c r="AE565" s="702"/>
      <c r="AF565" s="704"/>
      <c r="AG565" s="702"/>
      <c r="AH565" s="702"/>
      <c r="AI565" s="704"/>
      <c r="AJ565" s="702"/>
      <c r="AK565" s="702"/>
      <c r="AL565" s="702"/>
      <c r="AM565" s="702"/>
      <c r="AN565" s="702"/>
      <c r="AO565" s="702"/>
      <c r="AP565" s="702"/>
      <c r="AQ565" s="702"/>
      <c r="AR565" s="702"/>
      <c r="AS565" s="702"/>
      <c r="AT565" s="702"/>
      <c r="AU565" s="702"/>
      <c r="AV565" s="702"/>
      <c r="AW565" s="702"/>
      <c r="AX565" s="641"/>
    </row>
    <row r="566" spans="1:50" s="246" customFormat="1" ht="23.85" customHeight="1">
      <c r="A566" s="247"/>
      <c r="B566" s="703"/>
      <c r="C566" s="320" t="s">
        <v>11861</v>
      </c>
      <c r="D566" s="320"/>
      <c r="E566" s="320" t="s">
        <v>11869</v>
      </c>
      <c r="F566" s="320" t="s">
        <v>11861</v>
      </c>
      <c r="G566" s="320" t="s">
        <v>11861</v>
      </c>
      <c r="H566" s="702"/>
      <c r="I566" s="319">
        <v>69388</v>
      </c>
      <c r="J566" s="319">
        <v>227</v>
      </c>
      <c r="K566" s="319">
        <v>227</v>
      </c>
      <c r="L566" s="320" t="s">
        <v>382</v>
      </c>
      <c r="M566" s="319">
        <v>68</v>
      </c>
      <c r="N566" s="319">
        <v>105</v>
      </c>
      <c r="O566" s="319">
        <v>7140</v>
      </c>
      <c r="P566" s="319">
        <v>2</v>
      </c>
      <c r="Q566" s="319">
        <v>420</v>
      </c>
      <c r="R566" s="319">
        <v>420</v>
      </c>
      <c r="S566" s="320" t="s">
        <v>586</v>
      </c>
      <c r="T566" s="320" t="s">
        <v>587</v>
      </c>
      <c r="U566" s="320">
        <v>2010</v>
      </c>
      <c r="V566" s="704"/>
      <c r="W566" s="704"/>
      <c r="X566" s="704"/>
      <c r="Y566" s="704"/>
      <c r="Z566" s="704"/>
      <c r="AA566" s="702"/>
      <c r="AB566" s="319">
        <v>6350</v>
      </c>
      <c r="AC566" s="320"/>
      <c r="AD566" s="320"/>
      <c r="AE566" s="702"/>
      <c r="AF566" s="704"/>
      <c r="AG566" s="702"/>
      <c r="AH566" s="702"/>
      <c r="AI566" s="704"/>
      <c r="AJ566" s="702"/>
      <c r="AK566" s="702"/>
      <c r="AL566" s="702"/>
      <c r="AM566" s="702"/>
      <c r="AN566" s="702"/>
      <c r="AO566" s="702"/>
      <c r="AP566" s="702"/>
      <c r="AQ566" s="702"/>
      <c r="AR566" s="702"/>
      <c r="AS566" s="702"/>
      <c r="AT566" s="702"/>
      <c r="AU566" s="702"/>
      <c r="AV566" s="702"/>
      <c r="AW566" s="702"/>
      <c r="AX566" s="641"/>
    </row>
    <row r="567" spans="1:50" s="246" customFormat="1" ht="23.85" customHeight="1">
      <c r="A567" s="247"/>
      <c r="B567" s="703"/>
      <c r="C567" s="105" t="s">
        <v>11861</v>
      </c>
      <c r="D567" s="105"/>
      <c r="E567" s="105" t="s">
        <v>11870</v>
      </c>
      <c r="F567" s="105" t="s">
        <v>11861</v>
      </c>
      <c r="G567" s="320" t="s">
        <v>11871</v>
      </c>
      <c r="H567" s="99"/>
      <c r="I567" s="100">
        <v>8400</v>
      </c>
      <c r="J567" s="100"/>
      <c r="K567" s="100"/>
      <c r="L567" s="105" t="s">
        <v>202</v>
      </c>
      <c r="M567" s="100">
        <v>70</v>
      </c>
      <c r="N567" s="100">
        <v>120</v>
      </c>
      <c r="O567" s="100">
        <v>8400</v>
      </c>
      <c r="P567" s="100">
        <v>1</v>
      </c>
      <c r="Q567" s="100"/>
      <c r="R567" s="100"/>
      <c r="S567" s="105"/>
      <c r="T567" s="320"/>
      <c r="U567" s="105">
        <v>2012</v>
      </c>
      <c r="V567" s="99"/>
      <c r="W567" s="99"/>
      <c r="X567" s="99"/>
      <c r="Y567" s="99"/>
      <c r="Z567" s="99"/>
      <c r="AA567" s="99"/>
      <c r="AB567" s="100"/>
      <c r="AC567" s="99"/>
      <c r="AD567" s="99"/>
      <c r="AE567" s="99"/>
      <c r="AF567" s="99"/>
      <c r="AG567" s="99"/>
      <c r="AH567" s="99"/>
      <c r="AI567" s="99"/>
      <c r="AJ567" s="99"/>
      <c r="AK567" s="99"/>
      <c r="AL567" s="99"/>
      <c r="AM567" s="99"/>
      <c r="AN567" s="99"/>
      <c r="AO567" s="99"/>
      <c r="AP567" s="99"/>
      <c r="AQ567" s="99"/>
      <c r="AR567" s="99"/>
      <c r="AS567" s="99"/>
      <c r="AT567" s="99"/>
      <c r="AU567" s="99"/>
      <c r="AV567" s="99"/>
      <c r="AW567" s="99"/>
      <c r="AX567" s="638"/>
    </row>
    <row r="568" spans="1:50" s="246" customFormat="1" ht="23.85" customHeight="1">
      <c r="A568" s="247"/>
      <c r="B568" s="703"/>
      <c r="C568" s="105" t="s">
        <v>11861</v>
      </c>
      <c r="D568" s="105"/>
      <c r="E568" s="105" t="s">
        <v>11872</v>
      </c>
      <c r="F568" s="105" t="s">
        <v>11861</v>
      </c>
      <c r="G568" s="320" t="s">
        <v>11861</v>
      </c>
      <c r="H568" s="99"/>
      <c r="I568" s="100">
        <v>116096</v>
      </c>
      <c r="J568" s="100"/>
      <c r="K568" s="100"/>
      <c r="L568" s="105" t="s">
        <v>382</v>
      </c>
      <c r="M568" s="100">
        <v>26</v>
      </c>
      <c r="N568" s="100">
        <v>45</v>
      </c>
      <c r="O568" s="100">
        <v>1148</v>
      </c>
      <c r="P568" s="100">
        <v>2</v>
      </c>
      <c r="Q568" s="100"/>
      <c r="R568" s="100"/>
      <c r="S568" s="105"/>
      <c r="T568" s="320"/>
      <c r="U568" s="105">
        <v>2002</v>
      </c>
      <c r="V568" s="99"/>
      <c r="W568" s="99"/>
      <c r="X568" s="99"/>
      <c r="Y568" s="99"/>
      <c r="Z568" s="99"/>
      <c r="AA568" s="99"/>
      <c r="AB568" s="100">
        <v>400</v>
      </c>
      <c r="AC568" s="99"/>
      <c r="AD568" s="99"/>
      <c r="AE568" s="99"/>
      <c r="AF568" s="99"/>
      <c r="AG568" s="99"/>
      <c r="AH568" s="99"/>
      <c r="AI568" s="99"/>
      <c r="AJ568" s="99"/>
      <c r="AK568" s="99"/>
      <c r="AL568" s="99"/>
      <c r="AM568" s="99"/>
      <c r="AN568" s="99"/>
      <c r="AO568" s="99"/>
      <c r="AP568" s="99"/>
      <c r="AQ568" s="99"/>
      <c r="AR568" s="99"/>
      <c r="AS568" s="99"/>
      <c r="AT568" s="99"/>
      <c r="AU568" s="99"/>
      <c r="AV568" s="99"/>
      <c r="AW568" s="99"/>
      <c r="AX568" s="638"/>
    </row>
    <row r="569" spans="1:50" s="246" customFormat="1" ht="23.85" customHeight="1">
      <c r="A569" s="247"/>
      <c r="B569" s="703"/>
      <c r="C569" s="105" t="s">
        <v>11861</v>
      </c>
      <c r="D569" s="105"/>
      <c r="E569" s="105" t="s">
        <v>11873</v>
      </c>
      <c r="F569" s="105" t="s">
        <v>11861</v>
      </c>
      <c r="G569" s="320" t="s">
        <v>11861</v>
      </c>
      <c r="H569" s="99"/>
      <c r="I569" s="100">
        <v>88850</v>
      </c>
      <c r="J569" s="100"/>
      <c r="K569" s="100"/>
      <c r="L569" s="99" t="s">
        <v>382</v>
      </c>
      <c r="M569" s="100">
        <v>24</v>
      </c>
      <c r="N569" s="100">
        <v>44</v>
      </c>
      <c r="O569" s="100">
        <v>1056</v>
      </c>
      <c r="P569" s="100">
        <v>1</v>
      </c>
      <c r="Q569" s="100"/>
      <c r="R569" s="100"/>
      <c r="S569" s="99"/>
      <c r="T569" s="702"/>
      <c r="U569" s="105">
        <v>2009</v>
      </c>
      <c r="V569" s="99"/>
      <c r="W569" s="99"/>
      <c r="X569" s="99"/>
      <c r="Y569" s="99"/>
      <c r="Z569" s="99"/>
      <c r="AA569" s="99"/>
      <c r="AB569" s="100">
        <v>200</v>
      </c>
      <c r="AC569" s="99"/>
      <c r="AD569" s="99"/>
      <c r="AE569" s="99"/>
      <c r="AF569" s="99"/>
      <c r="AG569" s="99"/>
      <c r="AH569" s="99"/>
      <c r="AI569" s="99"/>
      <c r="AJ569" s="99"/>
      <c r="AK569" s="99"/>
      <c r="AL569" s="99"/>
      <c r="AM569" s="99"/>
      <c r="AN569" s="99"/>
      <c r="AO569" s="99"/>
      <c r="AP569" s="99"/>
      <c r="AQ569" s="99"/>
      <c r="AR569" s="99"/>
      <c r="AS569" s="99"/>
      <c r="AT569" s="99"/>
      <c r="AU569" s="99"/>
      <c r="AV569" s="99"/>
      <c r="AW569" s="99"/>
      <c r="AX569" s="585"/>
    </row>
    <row r="570" spans="1:50" s="246" customFormat="1" ht="23.85" customHeight="1">
      <c r="A570" s="247"/>
      <c r="B570" s="703"/>
      <c r="C570" s="105" t="s">
        <v>11861</v>
      </c>
      <c r="D570" s="105"/>
      <c r="E570" s="105" t="s">
        <v>11874</v>
      </c>
      <c r="F570" s="105" t="s">
        <v>11861</v>
      </c>
      <c r="G570" s="320" t="s">
        <v>11861</v>
      </c>
      <c r="H570" s="99"/>
      <c r="I570" s="100">
        <v>65189</v>
      </c>
      <c r="J570" s="100"/>
      <c r="K570" s="100"/>
      <c r="L570" s="105" t="s">
        <v>382</v>
      </c>
      <c r="M570" s="100">
        <v>26</v>
      </c>
      <c r="N570" s="100">
        <v>48</v>
      </c>
      <c r="O570" s="100">
        <v>1248</v>
      </c>
      <c r="P570" s="100">
        <v>1</v>
      </c>
      <c r="Q570" s="100"/>
      <c r="R570" s="100"/>
      <c r="S570" s="105"/>
      <c r="T570" s="320"/>
      <c r="U570" s="105">
        <v>2006</v>
      </c>
      <c r="V570" s="99"/>
      <c r="W570" s="99"/>
      <c r="X570" s="99"/>
      <c r="Y570" s="99"/>
      <c r="Z570" s="99"/>
      <c r="AA570" s="99"/>
      <c r="AB570" s="100">
        <v>200</v>
      </c>
      <c r="AC570" s="99"/>
      <c r="AD570" s="99"/>
      <c r="AE570" s="99"/>
      <c r="AF570" s="99"/>
      <c r="AG570" s="99"/>
      <c r="AH570" s="99"/>
      <c r="AI570" s="99"/>
      <c r="AJ570" s="99"/>
      <c r="AK570" s="99"/>
      <c r="AL570" s="99"/>
      <c r="AM570" s="99"/>
      <c r="AN570" s="99"/>
      <c r="AO570" s="99"/>
      <c r="AP570" s="99"/>
      <c r="AQ570" s="99"/>
      <c r="AR570" s="99"/>
      <c r="AS570" s="99"/>
      <c r="AT570" s="99"/>
      <c r="AU570" s="99"/>
      <c r="AV570" s="99"/>
      <c r="AW570" s="99"/>
      <c r="AX570" s="638"/>
    </row>
    <row r="571" spans="1:50" s="246" customFormat="1" ht="23.85" customHeight="1">
      <c r="A571" s="247"/>
      <c r="B571" s="703"/>
      <c r="C571" s="105" t="s">
        <v>11861</v>
      </c>
      <c r="D571" s="105"/>
      <c r="E571" s="105" t="s">
        <v>11875</v>
      </c>
      <c r="F571" s="105" t="s">
        <v>11861</v>
      </c>
      <c r="G571" s="320" t="s">
        <v>11861</v>
      </c>
      <c r="H571" s="99"/>
      <c r="I571" s="100">
        <v>43235</v>
      </c>
      <c r="J571" s="100"/>
      <c r="K571" s="100"/>
      <c r="L571" s="105" t="s">
        <v>382</v>
      </c>
      <c r="M571" s="100">
        <v>25</v>
      </c>
      <c r="N571" s="100">
        <v>45</v>
      </c>
      <c r="O571" s="100">
        <v>1125</v>
      </c>
      <c r="P571" s="100">
        <v>1</v>
      </c>
      <c r="Q571" s="100"/>
      <c r="R571" s="100"/>
      <c r="S571" s="105"/>
      <c r="T571" s="320"/>
      <c r="U571" s="105">
        <v>2009</v>
      </c>
      <c r="V571" s="99"/>
      <c r="W571" s="99"/>
      <c r="X571" s="99"/>
      <c r="Y571" s="99"/>
      <c r="Z571" s="99"/>
      <c r="AA571" s="99"/>
      <c r="AB571" s="100">
        <v>200</v>
      </c>
      <c r="AC571" s="99"/>
      <c r="AD571" s="99"/>
      <c r="AE571" s="99"/>
      <c r="AF571" s="99"/>
      <c r="AG571" s="99"/>
      <c r="AH571" s="99"/>
      <c r="AI571" s="99"/>
      <c r="AJ571" s="99"/>
      <c r="AK571" s="99"/>
      <c r="AL571" s="99"/>
      <c r="AM571" s="99"/>
      <c r="AN571" s="99"/>
      <c r="AO571" s="99"/>
      <c r="AP571" s="99"/>
      <c r="AQ571" s="99"/>
      <c r="AR571" s="99"/>
      <c r="AS571" s="99"/>
      <c r="AT571" s="99"/>
      <c r="AU571" s="99"/>
      <c r="AV571" s="99"/>
      <c r="AW571" s="99"/>
      <c r="AX571" s="638"/>
    </row>
    <row r="572" spans="1:50" s="246" customFormat="1" ht="23.85" customHeight="1">
      <c r="A572" s="247"/>
      <c r="B572" s="703"/>
      <c r="C572" s="105" t="s">
        <v>11861</v>
      </c>
      <c r="D572" s="105"/>
      <c r="E572" s="105" t="s">
        <v>11876</v>
      </c>
      <c r="F572" s="105" t="s">
        <v>11861</v>
      </c>
      <c r="G572" s="320" t="s">
        <v>11877</v>
      </c>
      <c r="H572" s="99"/>
      <c r="I572" s="100">
        <v>1125</v>
      </c>
      <c r="J572" s="100"/>
      <c r="K572" s="100"/>
      <c r="L572" s="105" t="s">
        <v>382</v>
      </c>
      <c r="M572" s="100">
        <v>25</v>
      </c>
      <c r="N572" s="100">
        <v>45</v>
      </c>
      <c r="O572" s="100">
        <v>1125</v>
      </c>
      <c r="P572" s="100">
        <v>1</v>
      </c>
      <c r="Q572" s="100"/>
      <c r="R572" s="100"/>
      <c r="S572" s="105"/>
      <c r="T572" s="320"/>
      <c r="U572" s="105">
        <v>2013</v>
      </c>
      <c r="V572" s="99"/>
      <c r="W572" s="99"/>
      <c r="X572" s="99"/>
      <c r="Y572" s="99"/>
      <c r="Z572" s="99"/>
      <c r="AA572" s="99"/>
      <c r="AB572" s="100"/>
      <c r="AC572" s="99"/>
      <c r="AD572" s="99"/>
      <c r="AE572" s="99"/>
      <c r="AF572" s="99"/>
      <c r="AG572" s="99"/>
      <c r="AH572" s="99"/>
      <c r="AI572" s="99"/>
      <c r="AJ572" s="99"/>
      <c r="AK572" s="99"/>
      <c r="AL572" s="99"/>
      <c r="AM572" s="99"/>
      <c r="AN572" s="99"/>
      <c r="AO572" s="99"/>
      <c r="AP572" s="99"/>
      <c r="AQ572" s="99"/>
      <c r="AR572" s="99"/>
      <c r="AS572" s="99"/>
      <c r="AT572" s="99"/>
      <c r="AU572" s="99"/>
      <c r="AV572" s="99"/>
      <c r="AW572" s="99"/>
      <c r="AX572" s="638"/>
    </row>
    <row r="573" spans="1:50" s="246" customFormat="1" ht="23.85" customHeight="1">
      <c r="A573" s="247"/>
      <c r="B573" s="703"/>
      <c r="C573" s="105" t="s">
        <v>11861</v>
      </c>
      <c r="D573" s="105"/>
      <c r="E573" s="105" t="s">
        <v>11878</v>
      </c>
      <c r="F573" s="105" t="s">
        <v>11861</v>
      </c>
      <c r="G573" s="320" t="s">
        <v>11879</v>
      </c>
      <c r="H573" s="99"/>
      <c r="I573" s="100">
        <v>6359</v>
      </c>
      <c r="J573" s="100"/>
      <c r="K573" s="100"/>
      <c r="L573" s="105" t="s">
        <v>382</v>
      </c>
      <c r="M573" s="100">
        <v>24</v>
      </c>
      <c r="N573" s="100">
        <v>44</v>
      </c>
      <c r="O573" s="100">
        <v>1056</v>
      </c>
      <c r="P573" s="100">
        <v>1</v>
      </c>
      <c r="Q573" s="100"/>
      <c r="R573" s="100"/>
      <c r="S573" s="105"/>
      <c r="T573" s="320"/>
      <c r="U573" s="105">
        <v>2003</v>
      </c>
      <c r="V573" s="99"/>
      <c r="W573" s="99"/>
      <c r="X573" s="99"/>
      <c r="Y573" s="99"/>
      <c r="Z573" s="99"/>
      <c r="AA573" s="99"/>
      <c r="AB573" s="100"/>
      <c r="AC573" s="99"/>
      <c r="AD573" s="99"/>
      <c r="AE573" s="99"/>
      <c r="AF573" s="99"/>
      <c r="AG573" s="99"/>
      <c r="AH573" s="99"/>
      <c r="AI573" s="99"/>
      <c r="AJ573" s="99"/>
      <c r="AK573" s="99"/>
      <c r="AL573" s="99"/>
      <c r="AM573" s="99"/>
      <c r="AN573" s="99"/>
      <c r="AO573" s="99"/>
      <c r="AP573" s="99"/>
      <c r="AQ573" s="99"/>
      <c r="AR573" s="99"/>
      <c r="AS573" s="99"/>
      <c r="AT573" s="99"/>
      <c r="AU573" s="99"/>
      <c r="AV573" s="99"/>
      <c r="AW573" s="99"/>
      <c r="AX573" s="638"/>
    </row>
    <row r="574" spans="1:50" s="246" customFormat="1" ht="23.85" customHeight="1">
      <c r="A574" s="247" t="s">
        <v>412</v>
      </c>
      <c r="B574" s="703"/>
      <c r="C574" s="105" t="s">
        <v>11880</v>
      </c>
      <c r="D574" s="105"/>
      <c r="E574" s="105" t="s">
        <v>11881</v>
      </c>
      <c r="F574" s="105" t="s">
        <v>11880</v>
      </c>
      <c r="G574" s="320" t="s">
        <v>11880</v>
      </c>
      <c r="H574" s="99"/>
      <c r="I574" s="100">
        <v>2640</v>
      </c>
      <c r="J574" s="100">
        <v>34</v>
      </c>
      <c r="K574" s="100">
        <v>34</v>
      </c>
      <c r="L574" s="105" t="s">
        <v>382</v>
      </c>
      <c r="M574" s="100">
        <v>64</v>
      </c>
      <c r="N574" s="100">
        <v>32</v>
      </c>
      <c r="O574" s="100">
        <v>2048</v>
      </c>
      <c r="P574" s="100">
        <v>1</v>
      </c>
      <c r="Q574" s="100"/>
      <c r="R574" s="100"/>
      <c r="S574" s="105"/>
      <c r="T574" s="320"/>
      <c r="U574" s="105">
        <v>2008</v>
      </c>
      <c r="V574" s="99"/>
      <c r="W574" s="99"/>
      <c r="X574" s="99"/>
      <c r="Y574" s="99"/>
      <c r="Z574" s="99"/>
      <c r="AA574" s="99"/>
      <c r="AB574" s="100">
        <v>250</v>
      </c>
      <c r="AC574" s="99"/>
      <c r="AD574" s="99"/>
      <c r="AE574" s="99"/>
      <c r="AF574" s="99"/>
      <c r="AG574" s="99"/>
      <c r="AH574" s="99"/>
      <c r="AI574" s="99"/>
      <c r="AJ574" s="99"/>
      <c r="AK574" s="99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/>
      <c r="AW574" s="99"/>
      <c r="AX574" s="705"/>
    </row>
    <row r="575" spans="1:50" s="246" customFormat="1" ht="23.85" customHeight="1">
      <c r="A575" s="247"/>
      <c r="B575" s="703"/>
      <c r="C575" s="105" t="s">
        <v>11880</v>
      </c>
      <c r="D575" s="105"/>
      <c r="E575" s="105" t="s">
        <v>11882</v>
      </c>
      <c r="F575" s="105" t="s">
        <v>11880</v>
      </c>
      <c r="G575" s="320" t="s">
        <v>11880</v>
      </c>
      <c r="H575" s="99"/>
      <c r="I575" s="100">
        <v>10800</v>
      </c>
      <c r="J575" s="100">
        <v>1179</v>
      </c>
      <c r="K575" s="100">
        <v>1179</v>
      </c>
      <c r="L575" s="105" t="s">
        <v>202</v>
      </c>
      <c r="M575" s="100">
        <v>70</v>
      </c>
      <c r="N575" s="100">
        <v>110</v>
      </c>
      <c r="O575" s="100">
        <v>7700</v>
      </c>
      <c r="P575" s="100">
        <v>1</v>
      </c>
      <c r="Q575" s="100">
        <v>12000</v>
      </c>
      <c r="R575" s="100">
        <v>15000</v>
      </c>
      <c r="S575" s="105" t="s">
        <v>586</v>
      </c>
      <c r="T575" s="320" t="s">
        <v>587</v>
      </c>
      <c r="U575" s="105">
        <v>1991</v>
      </c>
      <c r="V575" s="99"/>
      <c r="W575" s="99"/>
      <c r="X575" s="99"/>
      <c r="Y575" s="99"/>
      <c r="Z575" s="99"/>
      <c r="AA575" s="99"/>
      <c r="AB575" s="100">
        <v>5175</v>
      </c>
      <c r="AC575" s="99"/>
      <c r="AD575" s="99"/>
      <c r="AE575" s="99"/>
      <c r="AF575" s="99"/>
      <c r="AG575" s="99"/>
      <c r="AH575" s="99"/>
      <c r="AI575" s="99"/>
      <c r="AJ575" s="99"/>
      <c r="AK575" s="99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/>
      <c r="AW575" s="99"/>
      <c r="AX575" s="638"/>
    </row>
    <row r="576" spans="1:50" s="246" customFormat="1" ht="23.85" customHeight="1">
      <c r="A576" s="247"/>
      <c r="B576" s="703"/>
      <c r="C576" s="105" t="s">
        <v>11880</v>
      </c>
      <c r="D576" s="105"/>
      <c r="E576" s="105" t="s">
        <v>11883</v>
      </c>
      <c r="F576" s="105" t="s">
        <v>11880</v>
      </c>
      <c r="G576" s="320" t="s">
        <v>11880</v>
      </c>
      <c r="H576" s="99"/>
      <c r="I576" s="100">
        <v>104687</v>
      </c>
      <c r="J576" s="100">
        <v>0</v>
      </c>
      <c r="K576" s="100">
        <v>0</v>
      </c>
      <c r="L576" s="105" t="s">
        <v>382</v>
      </c>
      <c r="M576" s="100">
        <v>68</v>
      </c>
      <c r="N576" s="100">
        <v>105</v>
      </c>
      <c r="O576" s="100">
        <v>7140</v>
      </c>
      <c r="P576" s="100">
        <v>1</v>
      </c>
      <c r="Q576" s="100">
        <v>300</v>
      </c>
      <c r="R576" s="100">
        <v>400</v>
      </c>
      <c r="S576" s="105" t="s">
        <v>586</v>
      </c>
      <c r="T576" s="320" t="s">
        <v>587</v>
      </c>
      <c r="U576" s="105">
        <v>2006</v>
      </c>
      <c r="V576" s="99"/>
      <c r="W576" s="99"/>
      <c r="X576" s="99"/>
      <c r="Y576" s="99"/>
      <c r="Z576" s="99"/>
      <c r="AA576" s="99"/>
      <c r="AB576" s="100">
        <v>605</v>
      </c>
      <c r="AC576" s="99"/>
      <c r="AD576" s="99"/>
      <c r="AE576" s="99"/>
      <c r="AF576" s="99"/>
      <c r="AG576" s="99"/>
      <c r="AH576" s="99"/>
      <c r="AI576" s="99"/>
      <c r="AJ576" s="99"/>
      <c r="AK576" s="99"/>
      <c r="AL576" s="99"/>
      <c r="AM576" s="99"/>
      <c r="AN576" s="99"/>
      <c r="AO576" s="99"/>
      <c r="AP576" s="99"/>
      <c r="AQ576" s="99"/>
      <c r="AR576" s="99"/>
      <c r="AS576" s="99"/>
      <c r="AT576" s="99"/>
      <c r="AU576" s="99"/>
      <c r="AV576" s="99"/>
      <c r="AW576" s="99"/>
      <c r="AX576" s="638"/>
    </row>
    <row r="577" spans="1:50" s="246" customFormat="1" ht="23.85" customHeight="1">
      <c r="A577" s="247"/>
      <c r="B577" s="703"/>
      <c r="C577" s="105" t="s">
        <v>11880</v>
      </c>
      <c r="D577" s="105"/>
      <c r="E577" s="105" t="s">
        <v>11884</v>
      </c>
      <c r="F577" s="105" t="s">
        <v>11880</v>
      </c>
      <c r="G577" s="320" t="s">
        <v>11880</v>
      </c>
      <c r="H577" s="99"/>
      <c r="I577" s="100">
        <v>12937</v>
      </c>
      <c r="J577" s="100"/>
      <c r="K577" s="100"/>
      <c r="L577" s="105" t="s">
        <v>382</v>
      </c>
      <c r="M577" s="100">
        <v>68</v>
      </c>
      <c r="N577" s="100">
        <v>105</v>
      </c>
      <c r="O577" s="100">
        <v>7140</v>
      </c>
      <c r="P577" s="100">
        <v>1</v>
      </c>
      <c r="Q577" s="100"/>
      <c r="R577" s="100"/>
      <c r="S577" s="105"/>
      <c r="T577" s="320"/>
      <c r="U577" s="105">
        <v>2010</v>
      </c>
      <c r="V577" s="99"/>
      <c r="W577" s="99"/>
      <c r="X577" s="99"/>
      <c r="Y577" s="99"/>
      <c r="Z577" s="99"/>
      <c r="AA577" s="99"/>
      <c r="AB577" s="100">
        <v>1320</v>
      </c>
      <c r="AC577" s="99"/>
      <c r="AD577" s="99"/>
      <c r="AE577" s="99"/>
      <c r="AF577" s="99"/>
      <c r="AG577" s="99"/>
      <c r="AH577" s="99"/>
      <c r="AI577" s="99"/>
      <c r="AJ577" s="99"/>
      <c r="AK577" s="99"/>
      <c r="AL577" s="99"/>
      <c r="AM577" s="99"/>
      <c r="AN577" s="99"/>
      <c r="AO577" s="99"/>
      <c r="AP577" s="99"/>
      <c r="AQ577" s="99"/>
      <c r="AR577" s="99"/>
      <c r="AS577" s="99"/>
      <c r="AT577" s="99"/>
      <c r="AU577" s="99"/>
      <c r="AV577" s="99"/>
      <c r="AW577" s="99"/>
      <c r="AX577" s="638"/>
    </row>
    <row r="578" spans="1:50" s="246" customFormat="1" ht="23.85" customHeight="1">
      <c r="A578" s="247"/>
      <c r="B578" s="703"/>
      <c r="C578" s="105" t="s">
        <v>11880</v>
      </c>
      <c r="D578" s="105"/>
      <c r="E578" s="105" t="s">
        <v>11885</v>
      </c>
      <c r="F578" s="105" t="s">
        <v>11880</v>
      </c>
      <c r="G578" s="320" t="s">
        <v>11880</v>
      </c>
      <c r="H578" s="99"/>
      <c r="I578" s="100">
        <v>9931</v>
      </c>
      <c r="J578" s="100">
        <v>420</v>
      </c>
      <c r="K578" s="100">
        <v>1102</v>
      </c>
      <c r="L578" s="105" t="s">
        <v>382</v>
      </c>
      <c r="M578" s="100">
        <v>68</v>
      </c>
      <c r="N578" s="100">
        <v>105</v>
      </c>
      <c r="O578" s="100">
        <v>7140</v>
      </c>
      <c r="P578" s="100">
        <v>1</v>
      </c>
      <c r="Q578" s="100">
        <v>170</v>
      </c>
      <c r="R578" s="100">
        <v>170</v>
      </c>
      <c r="S578" s="105" t="s">
        <v>233</v>
      </c>
      <c r="T578" s="320" t="s">
        <v>587</v>
      </c>
      <c r="U578" s="105">
        <v>2008</v>
      </c>
      <c r="V578" s="99"/>
      <c r="W578" s="99"/>
      <c r="X578" s="99"/>
      <c r="Y578" s="99"/>
      <c r="Z578" s="99"/>
      <c r="AA578" s="99"/>
      <c r="AB578" s="100">
        <v>650</v>
      </c>
      <c r="AC578" s="99"/>
      <c r="AD578" s="99"/>
      <c r="AE578" s="99"/>
      <c r="AF578" s="99"/>
      <c r="AG578" s="99"/>
      <c r="AH578" s="99"/>
      <c r="AI578" s="99"/>
      <c r="AJ578" s="99"/>
      <c r="AK578" s="99"/>
      <c r="AL578" s="99"/>
      <c r="AM578" s="99"/>
      <c r="AN578" s="99"/>
      <c r="AO578" s="99"/>
      <c r="AP578" s="99"/>
      <c r="AQ578" s="99"/>
      <c r="AR578" s="99"/>
      <c r="AS578" s="99"/>
      <c r="AT578" s="99"/>
      <c r="AU578" s="99"/>
      <c r="AV578" s="99"/>
      <c r="AW578" s="99"/>
      <c r="AX578" s="638"/>
    </row>
    <row r="579" spans="1:50" s="246" customFormat="1" ht="23.85" customHeight="1">
      <c r="A579" s="247"/>
      <c r="B579" s="703"/>
      <c r="C579" s="105" t="s">
        <v>11880</v>
      </c>
      <c r="D579" s="105"/>
      <c r="E579" s="105" t="s">
        <v>11886</v>
      </c>
      <c r="F579" s="105" t="s">
        <v>11880</v>
      </c>
      <c r="G579" s="320" t="s">
        <v>11880</v>
      </c>
      <c r="H579" s="99"/>
      <c r="I579" s="100">
        <v>2450</v>
      </c>
      <c r="J579" s="100"/>
      <c r="K579" s="100"/>
      <c r="L579" s="105" t="s">
        <v>382</v>
      </c>
      <c r="M579" s="100">
        <v>24</v>
      </c>
      <c r="N579" s="100">
        <v>40</v>
      </c>
      <c r="O579" s="100">
        <v>960</v>
      </c>
      <c r="P579" s="100">
        <v>1</v>
      </c>
      <c r="Q579" s="100"/>
      <c r="R579" s="100"/>
      <c r="S579" s="105"/>
      <c r="T579" s="320"/>
      <c r="U579" s="105">
        <v>2009</v>
      </c>
      <c r="V579" s="99"/>
      <c r="W579" s="99"/>
      <c r="X579" s="99"/>
      <c r="Y579" s="99"/>
      <c r="Z579" s="99"/>
      <c r="AA579" s="99"/>
      <c r="AB579" s="100">
        <v>730</v>
      </c>
      <c r="AC579" s="99"/>
      <c r="AD579" s="99"/>
      <c r="AE579" s="99"/>
      <c r="AF579" s="99"/>
      <c r="AG579" s="99"/>
      <c r="AH579" s="99"/>
      <c r="AI579" s="99"/>
      <c r="AJ579" s="99"/>
      <c r="AK579" s="99"/>
      <c r="AL579" s="99"/>
      <c r="AM579" s="99"/>
      <c r="AN579" s="99"/>
      <c r="AO579" s="99"/>
      <c r="AP579" s="99"/>
      <c r="AQ579" s="99"/>
      <c r="AR579" s="99"/>
      <c r="AS579" s="99"/>
      <c r="AT579" s="99"/>
      <c r="AU579" s="99"/>
      <c r="AV579" s="99"/>
      <c r="AW579" s="99"/>
      <c r="AX579" s="705"/>
    </row>
    <row r="580" spans="1:50" s="246" customFormat="1" ht="23.85" customHeight="1">
      <c r="A580" s="247"/>
      <c r="B580" s="703"/>
      <c r="C580" s="105" t="s">
        <v>11880</v>
      </c>
      <c r="D580" s="105"/>
      <c r="E580" s="105" t="s">
        <v>11887</v>
      </c>
      <c r="F580" s="105" t="s">
        <v>11880</v>
      </c>
      <c r="G580" s="320" t="s">
        <v>11880</v>
      </c>
      <c r="H580" s="99"/>
      <c r="I580" s="100">
        <v>1008</v>
      </c>
      <c r="J580" s="100"/>
      <c r="K580" s="100"/>
      <c r="L580" s="105" t="s">
        <v>382</v>
      </c>
      <c r="M580" s="100">
        <v>16</v>
      </c>
      <c r="N580" s="100">
        <v>38</v>
      </c>
      <c r="O580" s="100">
        <v>608</v>
      </c>
      <c r="P580" s="100">
        <v>1</v>
      </c>
      <c r="Q580" s="100"/>
      <c r="R580" s="100"/>
      <c r="S580" s="105"/>
      <c r="T580" s="320"/>
      <c r="U580" s="105">
        <v>2010</v>
      </c>
      <c r="V580" s="99"/>
      <c r="W580" s="99"/>
      <c r="X580" s="99"/>
      <c r="Y580" s="99"/>
      <c r="Z580" s="99"/>
      <c r="AA580" s="99"/>
      <c r="AB580" s="100">
        <v>650</v>
      </c>
      <c r="AC580" s="99"/>
      <c r="AD580" s="99"/>
      <c r="AE580" s="99"/>
      <c r="AF580" s="99"/>
      <c r="AG580" s="99"/>
      <c r="AH580" s="99"/>
      <c r="AI580" s="99"/>
      <c r="AJ580" s="99"/>
      <c r="AK580" s="99"/>
      <c r="AL580" s="99"/>
      <c r="AM580" s="99"/>
      <c r="AN580" s="99"/>
      <c r="AO580" s="99"/>
      <c r="AP580" s="99"/>
      <c r="AQ580" s="99"/>
      <c r="AR580" s="99"/>
      <c r="AS580" s="99"/>
      <c r="AT580" s="99"/>
      <c r="AU580" s="99"/>
      <c r="AV580" s="99"/>
      <c r="AW580" s="99"/>
      <c r="AX580" s="705"/>
    </row>
    <row r="581" spans="1:50" s="246" customFormat="1" ht="23.85" customHeight="1">
      <c r="A581" s="247"/>
      <c r="B581" s="703"/>
      <c r="C581" s="105" t="s">
        <v>11880</v>
      </c>
      <c r="D581" s="105"/>
      <c r="E581" s="105" t="s">
        <v>11888</v>
      </c>
      <c r="F581" s="105" t="s">
        <v>11880</v>
      </c>
      <c r="G581" s="105" t="s">
        <v>11880</v>
      </c>
      <c r="H581" s="99"/>
      <c r="I581" s="100">
        <v>847</v>
      </c>
      <c r="J581" s="100"/>
      <c r="K581" s="100"/>
      <c r="L581" s="105" t="s">
        <v>382</v>
      </c>
      <c r="M581" s="100">
        <v>18</v>
      </c>
      <c r="N581" s="100">
        <v>31</v>
      </c>
      <c r="O581" s="100">
        <v>558</v>
      </c>
      <c r="P581" s="100">
        <v>1</v>
      </c>
      <c r="Q581" s="100"/>
      <c r="R581" s="100"/>
      <c r="S581" s="105"/>
      <c r="T581" s="320"/>
      <c r="U581" s="105">
        <v>2014</v>
      </c>
      <c r="V581" s="99"/>
      <c r="W581" s="99"/>
      <c r="X581" s="99"/>
      <c r="Y581" s="99"/>
      <c r="Z581" s="99"/>
      <c r="AA581" s="99"/>
      <c r="AB581" s="100">
        <v>200</v>
      </c>
      <c r="AC581" s="99"/>
      <c r="AD581" s="99"/>
      <c r="AE581" s="99"/>
      <c r="AF581" s="99"/>
      <c r="AG581" s="99"/>
      <c r="AH581" s="99"/>
      <c r="AI581" s="99"/>
      <c r="AJ581" s="99"/>
      <c r="AK581" s="99"/>
      <c r="AL581" s="99"/>
      <c r="AM581" s="99"/>
      <c r="AN581" s="99"/>
      <c r="AO581" s="99"/>
      <c r="AP581" s="99"/>
      <c r="AQ581" s="99"/>
      <c r="AR581" s="99"/>
      <c r="AS581" s="99"/>
      <c r="AT581" s="99"/>
      <c r="AU581" s="99"/>
      <c r="AV581" s="99"/>
      <c r="AW581" s="99"/>
      <c r="AX581" s="638"/>
    </row>
    <row r="582" spans="1:50" s="246" customFormat="1" ht="23.85" customHeight="1">
      <c r="A582" s="247"/>
      <c r="B582" s="703"/>
      <c r="C582" s="105" t="s">
        <v>11880</v>
      </c>
      <c r="D582" s="105"/>
      <c r="E582" s="105" t="s">
        <v>11889</v>
      </c>
      <c r="F582" s="105" t="s">
        <v>11880</v>
      </c>
      <c r="G582" s="105" t="s">
        <v>11880</v>
      </c>
      <c r="H582" s="99"/>
      <c r="I582" s="100">
        <v>2976</v>
      </c>
      <c r="J582" s="100"/>
      <c r="K582" s="100"/>
      <c r="L582" s="105" t="s">
        <v>382</v>
      </c>
      <c r="M582" s="100">
        <v>20</v>
      </c>
      <c r="N582" s="100">
        <v>40</v>
      </c>
      <c r="O582" s="100">
        <v>608</v>
      </c>
      <c r="P582" s="100">
        <v>2</v>
      </c>
      <c r="Q582" s="100"/>
      <c r="R582" s="100"/>
      <c r="S582" s="105"/>
      <c r="T582" s="320"/>
      <c r="U582" s="105">
        <v>2014</v>
      </c>
      <c r="V582" s="99"/>
      <c r="W582" s="99"/>
      <c r="X582" s="99"/>
      <c r="Y582" s="99"/>
      <c r="Z582" s="99"/>
      <c r="AA582" s="99"/>
      <c r="AB582" s="100">
        <v>500</v>
      </c>
      <c r="AC582" s="99"/>
      <c r="AD582" s="99"/>
      <c r="AE582" s="99"/>
      <c r="AF582" s="99"/>
      <c r="AG582" s="99"/>
      <c r="AH582" s="99"/>
      <c r="AI582" s="99"/>
      <c r="AJ582" s="99"/>
      <c r="AK582" s="99"/>
      <c r="AL582" s="99"/>
      <c r="AM582" s="99"/>
      <c r="AN582" s="99"/>
      <c r="AO582" s="99"/>
      <c r="AP582" s="99"/>
      <c r="AQ582" s="99"/>
      <c r="AR582" s="99"/>
      <c r="AS582" s="99"/>
      <c r="AT582" s="99"/>
      <c r="AU582" s="99"/>
      <c r="AV582" s="99"/>
      <c r="AW582" s="99"/>
      <c r="AX582" s="638"/>
    </row>
    <row r="583" spans="1:50" s="246" customFormat="1" ht="23.85" customHeight="1">
      <c r="A583" s="247"/>
      <c r="B583" s="703"/>
      <c r="C583" s="105" t="s">
        <v>11880</v>
      </c>
      <c r="D583" s="105"/>
      <c r="E583" s="105" t="s">
        <v>11890</v>
      </c>
      <c r="F583" s="105" t="s">
        <v>11880</v>
      </c>
      <c r="G583" s="105" t="s">
        <v>11880</v>
      </c>
      <c r="H583" s="99"/>
      <c r="I583" s="100">
        <v>7140</v>
      </c>
      <c r="J583" s="100">
        <v>28</v>
      </c>
      <c r="K583" s="100">
        <v>12769</v>
      </c>
      <c r="L583" s="105" t="s">
        <v>382</v>
      </c>
      <c r="M583" s="100">
        <v>68</v>
      </c>
      <c r="N583" s="100">
        <v>105</v>
      </c>
      <c r="O583" s="100">
        <v>7140</v>
      </c>
      <c r="P583" s="100">
        <v>1</v>
      </c>
      <c r="Q583" s="100"/>
      <c r="R583" s="100"/>
      <c r="S583" s="105"/>
      <c r="T583" s="320"/>
      <c r="U583" s="105">
        <v>2016</v>
      </c>
      <c r="V583" s="99"/>
      <c r="W583" s="99"/>
      <c r="X583" s="99"/>
      <c r="Y583" s="99"/>
      <c r="Z583" s="99"/>
      <c r="AA583" s="99"/>
      <c r="AB583" s="100">
        <v>2748</v>
      </c>
      <c r="AC583" s="99"/>
      <c r="AD583" s="99"/>
      <c r="AE583" s="99"/>
      <c r="AF583" s="99"/>
      <c r="AG583" s="99"/>
      <c r="AH583" s="99"/>
      <c r="AI583" s="99"/>
      <c r="AJ583" s="99"/>
      <c r="AK583" s="99"/>
      <c r="AL583" s="99"/>
      <c r="AM583" s="99"/>
      <c r="AN583" s="99"/>
      <c r="AO583" s="99"/>
      <c r="AP583" s="99"/>
      <c r="AQ583" s="99"/>
      <c r="AR583" s="99"/>
      <c r="AS583" s="99"/>
      <c r="AT583" s="99"/>
      <c r="AU583" s="99"/>
      <c r="AV583" s="99"/>
      <c r="AW583" s="99"/>
      <c r="AX583" s="638"/>
    </row>
    <row r="584" spans="1:50" s="246" customFormat="1" ht="23.85" customHeight="1">
      <c r="A584" s="247"/>
      <c r="B584" s="703"/>
      <c r="C584" s="105" t="s">
        <v>11891</v>
      </c>
      <c r="D584" s="105"/>
      <c r="E584" s="105" t="s">
        <v>11892</v>
      </c>
      <c r="F584" s="105" t="s">
        <v>11891</v>
      </c>
      <c r="G584" s="105" t="s">
        <v>11891</v>
      </c>
      <c r="H584" s="99"/>
      <c r="I584" s="100">
        <v>17124</v>
      </c>
      <c r="J584" s="100"/>
      <c r="K584" s="100"/>
      <c r="L584" s="105" t="s">
        <v>382</v>
      </c>
      <c r="M584" s="100">
        <v>68</v>
      </c>
      <c r="N584" s="100">
        <v>105</v>
      </c>
      <c r="O584" s="100">
        <v>14280</v>
      </c>
      <c r="P584" s="100">
        <v>2</v>
      </c>
      <c r="Q584" s="100">
        <v>500</v>
      </c>
      <c r="R584" s="100">
        <v>700</v>
      </c>
      <c r="S584" s="105" t="s">
        <v>233</v>
      </c>
      <c r="T584" s="320"/>
      <c r="U584" s="105">
        <v>1996</v>
      </c>
      <c r="V584" s="99"/>
      <c r="W584" s="99"/>
      <c r="X584" s="99"/>
      <c r="Y584" s="99"/>
      <c r="Z584" s="99"/>
      <c r="AA584" s="99"/>
      <c r="AB584" s="100">
        <v>2850</v>
      </c>
      <c r="AC584" s="99"/>
      <c r="AD584" s="99"/>
      <c r="AE584" s="99"/>
      <c r="AF584" s="99"/>
      <c r="AG584" s="99"/>
      <c r="AH584" s="99"/>
      <c r="AI584" s="99"/>
      <c r="AJ584" s="99"/>
      <c r="AK584" s="99"/>
      <c r="AL584" s="99"/>
      <c r="AM584" s="99"/>
      <c r="AN584" s="99"/>
      <c r="AO584" s="99"/>
      <c r="AP584" s="99"/>
      <c r="AQ584" s="99"/>
      <c r="AR584" s="99"/>
      <c r="AS584" s="99"/>
      <c r="AT584" s="99"/>
      <c r="AU584" s="99"/>
      <c r="AV584" s="99"/>
      <c r="AW584" s="99"/>
      <c r="AX584" s="638"/>
    </row>
    <row r="585" spans="1:50" s="246" customFormat="1" ht="23.85" customHeight="1">
      <c r="A585" s="247"/>
      <c r="B585" s="703"/>
      <c r="C585" s="105" t="s">
        <v>11891</v>
      </c>
      <c r="D585" s="105"/>
      <c r="E585" s="105" t="s">
        <v>11893</v>
      </c>
      <c r="F585" s="105" t="s">
        <v>11891</v>
      </c>
      <c r="G585" s="105" t="s">
        <v>11894</v>
      </c>
      <c r="H585" s="99"/>
      <c r="I585" s="100">
        <v>26940</v>
      </c>
      <c r="J585" s="100"/>
      <c r="K585" s="100"/>
      <c r="L585" s="105" t="s">
        <v>590</v>
      </c>
      <c r="M585" s="100">
        <v>64</v>
      </c>
      <c r="N585" s="100">
        <v>100</v>
      </c>
      <c r="O585" s="100">
        <v>6400</v>
      </c>
      <c r="P585" s="100">
        <v>1</v>
      </c>
      <c r="Q585" s="100"/>
      <c r="R585" s="100"/>
      <c r="S585" s="105"/>
      <c r="T585" s="320"/>
      <c r="U585" s="105">
        <v>1989</v>
      </c>
      <c r="V585" s="99"/>
      <c r="W585" s="99"/>
      <c r="X585" s="99"/>
      <c r="Y585" s="99"/>
      <c r="Z585" s="99"/>
      <c r="AA585" s="99"/>
      <c r="AB585" s="100">
        <v>150</v>
      </c>
      <c r="AC585" s="99"/>
      <c r="AD585" s="99"/>
      <c r="AE585" s="99"/>
      <c r="AF585" s="99"/>
      <c r="AG585" s="99"/>
      <c r="AH585" s="99"/>
      <c r="AI585" s="99"/>
      <c r="AJ585" s="99"/>
      <c r="AK585" s="99"/>
      <c r="AL585" s="99"/>
      <c r="AM585" s="99"/>
      <c r="AN585" s="99"/>
      <c r="AO585" s="99"/>
      <c r="AP585" s="99"/>
      <c r="AQ585" s="99"/>
      <c r="AR585" s="99"/>
      <c r="AS585" s="99"/>
      <c r="AT585" s="99"/>
      <c r="AU585" s="99"/>
      <c r="AV585" s="99"/>
      <c r="AW585" s="99"/>
      <c r="AX585" s="638"/>
    </row>
    <row r="586" spans="1:50" s="246" customFormat="1" ht="23.85" customHeight="1">
      <c r="A586" s="247"/>
      <c r="B586" s="703"/>
      <c r="C586" s="105" t="s">
        <v>11891</v>
      </c>
      <c r="D586" s="105"/>
      <c r="E586" s="105" t="s">
        <v>11895</v>
      </c>
      <c r="F586" s="105" t="s">
        <v>11891</v>
      </c>
      <c r="G586" s="105" t="s">
        <v>11891</v>
      </c>
      <c r="H586" s="99"/>
      <c r="I586" s="100">
        <v>45061</v>
      </c>
      <c r="J586" s="100">
        <v>24</v>
      </c>
      <c r="K586" s="100">
        <v>24</v>
      </c>
      <c r="L586" s="105" t="s">
        <v>202</v>
      </c>
      <c r="M586" s="100">
        <v>64</v>
      </c>
      <c r="N586" s="100">
        <v>100</v>
      </c>
      <c r="O586" s="100">
        <v>6400</v>
      </c>
      <c r="P586" s="100">
        <v>1</v>
      </c>
      <c r="Q586" s="100"/>
      <c r="R586" s="100"/>
      <c r="S586" s="105"/>
      <c r="T586" s="320"/>
      <c r="U586" s="105">
        <v>2011</v>
      </c>
      <c r="V586" s="99"/>
      <c r="W586" s="99"/>
      <c r="X586" s="99"/>
      <c r="Y586" s="99"/>
      <c r="Z586" s="99"/>
      <c r="AA586" s="99"/>
      <c r="AB586" s="100">
        <v>2969</v>
      </c>
      <c r="AC586" s="99"/>
      <c r="AD586" s="99"/>
      <c r="AE586" s="99"/>
      <c r="AF586" s="99"/>
      <c r="AG586" s="99"/>
      <c r="AH586" s="99"/>
      <c r="AI586" s="99"/>
      <c r="AJ586" s="99"/>
      <c r="AK586" s="99"/>
      <c r="AL586" s="99"/>
      <c r="AM586" s="99"/>
      <c r="AN586" s="99"/>
      <c r="AO586" s="99"/>
      <c r="AP586" s="99"/>
      <c r="AQ586" s="99"/>
      <c r="AR586" s="99"/>
      <c r="AS586" s="99"/>
      <c r="AT586" s="99"/>
      <c r="AU586" s="99"/>
      <c r="AV586" s="99"/>
      <c r="AW586" s="99"/>
      <c r="AX586" s="638"/>
    </row>
    <row r="587" spans="1:50" s="246" customFormat="1" ht="23.85" customHeight="1">
      <c r="A587" s="247"/>
      <c r="B587" s="703"/>
      <c r="C587" s="105" t="s">
        <v>11896</v>
      </c>
      <c r="D587" s="105"/>
      <c r="E587" s="105" t="s">
        <v>1016</v>
      </c>
      <c r="F587" s="105" t="s">
        <v>11896</v>
      </c>
      <c r="G587" s="105" t="s">
        <v>11896</v>
      </c>
      <c r="H587" s="99"/>
      <c r="I587" s="100">
        <v>1600</v>
      </c>
      <c r="J587" s="100"/>
      <c r="K587" s="100"/>
      <c r="L587" s="105" t="s">
        <v>382</v>
      </c>
      <c r="M587" s="100">
        <v>20</v>
      </c>
      <c r="N587" s="100">
        <v>40</v>
      </c>
      <c r="O587" s="100">
        <v>1600</v>
      </c>
      <c r="P587" s="100">
        <v>2</v>
      </c>
      <c r="Q587" s="100"/>
      <c r="R587" s="100"/>
      <c r="S587" s="105"/>
      <c r="T587" s="320"/>
      <c r="U587" s="105">
        <v>2007</v>
      </c>
      <c r="V587" s="99"/>
      <c r="W587" s="99"/>
      <c r="X587" s="99"/>
      <c r="Y587" s="99"/>
      <c r="Z587" s="99"/>
      <c r="AA587" s="99"/>
      <c r="AB587" s="100">
        <v>550</v>
      </c>
      <c r="AC587" s="99"/>
      <c r="AD587" s="99"/>
      <c r="AE587" s="99"/>
      <c r="AF587" s="99"/>
      <c r="AG587" s="99"/>
      <c r="AH587" s="99"/>
      <c r="AI587" s="99"/>
      <c r="AJ587" s="99"/>
      <c r="AK587" s="99"/>
      <c r="AL587" s="99"/>
      <c r="AM587" s="99"/>
      <c r="AN587" s="99"/>
      <c r="AO587" s="99"/>
      <c r="AP587" s="99"/>
      <c r="AQ587" s="99"/>
      <c r="AR587" s="99"/>
      <c r="AS587" s="99"/>
      <c r="AT587" s="99"/>
      <c r="AU587" s="99"/>
      <c r="AV587" s="99"/>
      <c r="AW587" s="99"/>
      <c r="AX587" s="638"/>
    </row>
    <row r="588" spans="1:50" s="246" customFormat="1" ht="23.85" customHeight="1">
      <c r="A588" s="247"/>
      <c r="B588" s="703"/>
      <c r="C588" s="105" t="s">
        <v>11896</v>
      </c>
      <c r="D588" s="105"/>
      <c r="E588" s="105" t="s">
        <v>11897</v>
      </c>
      <c r="F588" s="105" t="s">
        <v>11896</v>
      </c>
      <c r="G588" s="105" t="s">
        <v>11896</v>
      </c>
      <c r="H588" s="99"/>
      <c r="I588" s="100">
        <v>51290</v>
      </c>
      <c r="J588" s="100">
        <v>284</v>
      </c>
      <c r="K588" s="100">
        <v>284</v>
      </c>
      <c r="L588" s="105" t="s">
        <v>382</v>
      </c>
      <c r="M588" s="100">
        <v>68</v>
      </c>
      <c r="N588" s="100">
        <v>105</v>
      </c>
      <c r="O588" s="100">
        <v>14280</v>
      </c>
      <c r="P588" s="100">
        <v>2</v>
      </c>
      <c r="Q588" s="100">
        <v>300</v>
      </c>
      <c r="R588" s="100">
        <v>500</v>
      </c>
      <c r="S588" s="105" t="s">
        <v>586</v>
      </c>
      <c r="T588" s="320" t="s">
        <v>1184</v>
      </c>
      <c r="U588" s="105">
        <v>2008</v>
      </c>
      <c r="V588" s="99"/>
      <c r="W588" s="99"/>
      <c r="X588" s="99"/>
      <c r="Y588" s="99"/>
      <c r="Z588" s="99"/>
      <c r="AA588" s="99"/>
      <c r="AB588" s="100">
        <v>6900</v>
      </c>
      <c r="AC588" s="99"/>
      <c r="AD588" s="99"/>
      <c r="AE588" s="99"/>
      <c r="AF588" s="99"/>
      <c r="AG588" s="99"/>
      <c r="AH588" s="99"/>
      <c r="AI588" s="99"/>
      <c r="AJ588" s="99"/>
      <c r="AK588" s="99"/>
      <c r="AL588" s="99"/>
      <c r="AM588" s="99"/>
      <c r="AN588" s="99"/>
      <c r="AO588" s="99"/>
      <c r="AP588" s="99"/>
      <c r="AQ588" s="99"/>
      <c r="AR588" s="99"/>
      <c r="AS588" s="99"/>
      <c r="AT588" s="99"/>
      <c r="AU588" s="99"/>
      <c r="AV588" s="99"/>
      <c r="AW588" s="99"/>
      <c r="AX588" s="638"/>
    </row>
    <row r="589" spans="1:50" s="246" customFormat="1" ht="23.85" customHeight="1">
      <c r="A589" s="247"/>
      <c r="B589" s="703"/>
      <c r="C589" s="105" t="s">
        <v>11896</v>
      </c>
      <c r="D589" s="105"/>
      <c r="E589" s="105" t="s">
        <v>11898</v>
      </c>
      <c r="F589" s="105" t="s">
        <v>11896</v>
      </c>
      <c r="G589" s="105" t="s">
        <v>11899</v>
      </c>
      <c r="H589" s="99"/>
      <c r="I589" s="100">
        <v>51290</v>
      </c>
      <c r="J589" s="100"/>
      <c r="K589" s="100"/>
      <c r="L589" s="105"/>
      <c r="M589" s="100">
        <v>20</v>
      </c>
      <c r="N589" s="100">
        <v>30</v>
      </c>
      <c r="O589" s="100">
        <v>5271</v>
      </c>
      <c r="P589" s="100">
        <v>1</v>
      </c>
      <c r="Q589" s="100"/>
      <c r="R589" s="100"/>
      <c r="S589" s="105"/>
      <c r="T589" s="320"/>
      <c r="U589" s="105">
        <v>2008</v>
      </c>
      <c r="V589" s="99"/>
      <c r="W589" s="99"/>
      <c r="X589" s="99"/>
      <c r="Y589" s="99"/>
      <c r="Z589" s="99"/>
      <c r="AA589" s="99"/>
      <c r="AB589" s="100">
        <v>600</v>
      </c>
      <c r="AC589" s="99"/>
      <c r="AD589" s="99"/>
      <c r="AE589" s="99"/>
      <c r="AF589" s="99"/>
      <c r="AG589" s="99"/>
      <c r="AH589" s="99"/>
      <c r="AI589" s="99"/>
      <c r="AJ589" s="99"/>
      <c r="AK589" s="99"/>
      <c r="AL589" s="99"/>
      <c r="AM589" s="99"/>
      <c r="AN589" s="99"/>
      <c r="AO589" s="99"/>
      <c r="AP589" s="99"/>
      <c r="AQ589" s="99"/>
      <c r="AR589" s="99"/>
      <c r="AS589" s="99"/>
      <c r="AT589" s="99"/>
      <c r="AU589" s="99"/>
      <c r="AV589" s="99"/>
      <c r="AW589" s="99"/>
      <c r="AX589" s="638"/>
    </row>
    <row r="590" spans="1:50" s="246" customFormat="1" ht="23.85" customHeight="1">
      <c r="A590" s="247"/>
      <c r="B590" s="703"/>
      <c r="C590" s="105" t="s">
        <v>11896</v>
      </c>
      <c r="D590" s="105"/>
      <c r="E590" s="105" t="s">
        <v>11900</v>
      </c>
      <c r="F590" s="105" t="s">
        <v>11896</v>
      </c>
      <c r="G590" s="105" t="s">
        <v>11896</v>
      </c>
      <c r="H590" s="99"/>
      <c r="I590" s="100">
        <v>32161</v>
      </c>
      <c r="J590" s="100"/>
      <c r="K590" s="100"/>
      <c r="L590" s="105"/>
      <c r="M590" s="100">
        <v>20</v>
      </c>
      <c r="N590" s="100">
        <v>30</v>
      </c>
      <c r="O590" s="100">
        <v>2707</v>
      </c>
      <c r="P590" s="100">
        <v>1</v>
      </c>
      <c r="Q590" s="100"/>
      <c r="R590" s="100"/>
      <c r="S590" s="105"/>
      <c r="T590" s="320"/>
      <c r="U590" s="105">
        <v>2015</v>
      </c>
      <c r="V590" s="99"/>
      <c r="W590" s="99"/>
      <c r="X590" s="99"/>
      <c r="Y590" s="99"/>
      <c r="Z590" s="99"/>
      <c r="AA590" s="99"/>
      <c r="AB590" s="100">
        <v>500</v>
      </c>
      <c r="AC590" s="99"/>
      <c r="AD590" s="99"/>
      <c r="AE590" s="99"/>
      <c r="AF590" s="99"/>
      <c r="AG590" s="99"/>
      <c r="AH590" s="99"/>
      <c r="AI590" s="99"/>
      <c r="AJ590" s="99"/>
      <c r="AK590" s="99"/>
      <c r="AL590" s="99"/>
      <c r="AM590" s="99"/>
      <c r="AN590" s="99"/>
      <c r="AO590" s="99"/>
      <c r="AP590" s="99"/>
      <c r="AQ590" s="99"/>
      <c r="AR590" s="99"/>
      <c r="AS590" s="99"/>
      <c r="AT590" s="99"/>
      <c r="AU590" s="99"/>
      <c r="AV590" s="99"/>
      <c r="AW590" s="99"/>
      <c r="AX590" s="638"/>
    </row>
    <row r="591" spans="1:50" s="246" customFormat="1" ht="23.85" customHeight="1">
      <c r="A591" s="247"/>
      <c r="B591" s="703"/>
      <c r="C591" s="105" t="s">
        <v>11901</v>
      </c>
      <c r="D591" s="105" t="s">
        <v>11902</v>
      </c>
      <c r="E591" s="105" t="s">
        <v>11903</v>
      </c>
      <c r="F591" s="105" t="s">
        <v>11901</v>
      </c>
      <c r="G591" s="105" t="s">
        <v>11904</v>
      </c>
      <c r="H591" s="99" t="s">
        <v>11905</v>
      </c>
      <c r="I591" s="100">
        <v>31550</v>
      </c>
      <c r="J591" s="100">
        <v>706</v>
      </c>
      <c r="K591" s="100">
        <v>915</v>
      </c>
      <c r="L591" s="105" t="s">
        <v>202</v>
      </c>
      <c r="M591" s="100">
        <v>65</v>
      </c>
      <c r="N591" s="100">
        <v>100</v>
      </c>
      <c r="O591" s="100">
        <v>6500</v>
      </c>
      <c r="P591" s="100">
        <v>1</v>
      </c>
      <c r="Q591" s="100">
        <v>3377</v>
      </c>
      <c r="R591" s="100">
        <v>3377</v>
      </c>
      <c r="S591" s="105" t="s">
        <v>586</v>
      </c>
      <c r="T591" s="320" t="s">
        <v>587</v>
      </c>
      <c r="U591" s="105">
        <v>2003</v>
      </c>
      <c r="V591" s="99">
        <v>3054</v>
      </c>
      <c r="W591" s="99">
        <v>500</v>
      </c>
      <c r="X591" s="99">
        <v>665</v>
      </c>
      <c r="Y591" s="99">
        <v>176</v>
      </c>
      <c r="Z591" s="99"/>
      <c r="AA591" s="99"/>
      <c r="AB591" s="100">
        <v>4395</v>
      </c>
      <c r="AC591" s="99"/>
      <c r="AD591" s="99"/>
      <c r="AE591" s="99"/>
      <c r="AF591" s="99"/>
      <c r="AG591" s="99"/>
      <c r="AH591" s="99"/>
      <c r="AI591" s="99"/>
      <c r="AJ591" s="99"/>
      <c r="AK591" s="99" t="s">
        <v>11906</v>
      </c>
      <c r="AL591" s="99" t="s">
        <v>2239</v>
      </c>
      <c r="AM591" s="99">
        <v>1239</v>
      </c>
      <c r="AN591" s="99"/>
      <c r="AO591" s="99"/>
      <c r="AP591" s="99"/>
      <c r="AQ591" s="99"/>
      <c r="AR591" s="99"/>
      <c r="AS591" s="99"/>
      <c r="AT591" s="99"/>
      <c r="AU591" s="99"/>
      <c r="AV591" s="99"/>
      <c r="AW591" s="99"/>
      <c r="AX591" s="638"/>
    </row>
    <row r="592" spans="1:50" s="246" customFormat="1" ht="23.85" customHeight="1">
      <c r="A592" s="247"/>
      <c r="B592" s="703"/>
      <c r="C592" s="105" t="s">
        <v>11901</v>
      </c>
      <c r="D592" s="105"/>
      <c r="E592" s="105" t="s">
        <v>11907</v>
      </c>
      <c r="F592" s="105" t="s">
        <v>11901</v>
      </c>
      <c r="G592" s="105" t="s">
        <v>11901</v>
      </c>
      <c r="H592" s="99"/>
      <c r="I592" s="100">
        <v>20238</v>
      </c>
      <c r="J592" s="100">
        <v>628</v>
      </c>
      <c r="K592" s="100">
        <v>628</v>
      </c>
      <c r="L592" s="105" t="s">
        <v>382</v>
      </c>
      <c r="M592" s="100">
        <v>65</v>
      </c>
      <c r="N592" s="100">
        <v>100</v>
      </c>
      <c r="O592" s="100">
        <v>6500</v>
      </c>
      <c r="P592" s="100">
        <v>1</v>
      </c>
      <c r="Q592" s="100">
        <v>1000</v>
      </c>
      <c r="R592" s="100">
        <v>2000</v>
      </c>
      <c r="S592" s="105" t="s">
        <v>233</v>
      </c>
      <c r="T592" s="320" t="s">
        <v>587</v>
      </c>
      <c r="U592" s="105">
        <v>2005</v>
      </c>
      <c r="V592" s="99"/>
      <c r="W592" s="99"/>
      <c r="X592" s="99"/>
      <c r="Y592" s="99"/>
      <c r="Z592" s="99"/>
      <c r="AA592" s="99"/>
      <c r="AB592" s="100">
        <v>3282</v>
      </c>
      <c r="AC592" s="99"/>
      <c r="AD592" s="99"/>
      <c r="AE592" s="99"/>
      <c r="AF592" s="99"/>
      <c r="AG592" s="99"/>
      <c r="AH592" s="99"/>
      <c r="AI592" s="99"/>
      <c r="AJ592" s="99"/>
      <c r="AK592" s="99"/>
      <c r="AL592" s="99"/>
      <c r="AM592" s="99"/>
      <c r="AN592" s="99"/>
      <c r="AO592" s="99"/>
      <c r="AP592" s="99"/>
      <c r="AQ592" s="99"/>
      <c r="AR592" s="99"/>
      <c r="AS592" s="99"/>
      <c r="AT592" s="99"/>
      <c r="AU592" s="99"/>
      <c r="AV592" s="99"/>
      <c r="AW592" s="99"/>
      <c r="AX592" s="638"/>
    </row>
    <row r="593" spans="1:50" s="246" customFormat="1" ht="23.85" customHeight="1">
      <c r="A593" s="247"/>
      <c r="B593" s="703"/>
      <c r="C593" s="105" t="s">
        <v>11901</v>
      </c>
      <c r="D593" s="105"/>
      <c r="E593" s="105" t="s">
        <v>11908</v>
      </c>
      <c r="F593" s="105" t="s">
        <v>11901</v>
      </c>
      <c r="G593" s="105" t="s">
        <v>11901</v>
      </c>
      <c r="H593" s="99"/>
      <c r="I593" s="100">
        <v>6463</v>
      </c>
      <c r="J593" s="100"/>
      <c r="K593" s="100"/>
      <c r="L593" s="105" t="s">
        <v>382</v>
      </c>
      <c r="M593" s="100">
        <v>40</v>
      </c>
      <c r="N593" s="100">
        <v>70</v>
      </c>
      <c r="O593" s="100">
        <v>2800</v>
      </c>
      <c r="P593" s="100">
        <v>1</v>
      </c>
      <c r="Q593" s="100">
        <v>200</v>
      </c>
      <c r="R593" s="100">
        <v>300</v>
      </c>
      <c r="S593" s="105" t="s">
        <v>233</v>
      </c>
      <c r="T593" s="320" t="s">
        <v>587</v>
      </c>
      <c r="U593" s="105">
        <v>2005</v>
      </c>
      <c r="V593" s="99"/>
      <c r="W593" s="99"/>
      <c r="X593" s="99"/>
      <c r="Y593" s="99"/>
      <c r="Z593" s="99"/>
      <c r="AA593" s="99"/>
      <c r="AB593" s="100">
        <v>550</v>
      </c>
      <c r="AC593" s="99"/>
      <c r="AD593" s="99"/>
      <c r="AE593" s="99"/>
      <c r="AF593" s="99"/>
      <c r="AG593" s="99"/>
      <c r="AH593" s="99"/>
      <c r="AI593" s="99"/>
      <c r="AJ593" s="99"/>
      <c r="AK593" s="99"/>
      <c r="AL593" s="99"/>
      <c r="AM593" s="99"/>
      <c r="AN593" s="99"/>
      <c r="AO593" s="99"/>
      <c r="AP593" s="99"/>
      <c r="AQ593" s="99"/>
      <c r="AR593" s="99"/>
      <c r="AS593" s="99"/>
      <c r="AT593" s="99"/>
      <c r="AU593" s="99"/>
      <c r="AV593" s="99"/>
      <c r="AW593" s="99"/>
      <c r="AX593" s="638"/>
    </row>
    <row r="594" spans="1:50" s="246" customFormat="1" ht="23.85" customHeight="1">
      <c r="A594" s="247"/>
      <c r="B594" s="703"/>
      <c r="C594" s="105" t="s">
        <v>11901</v>
      </c>
      <c r="D594" s="105"/>
      <c r="E594" s="105" t="s">
        <v>11909</v>
      </c>
      <c r="F594" s="105" t="s">
        <v>11901</v>
      </c>
      <c r="G594" s="105" t="s">
        <v>11901</v>
      </c>
      <c r="H594" s="99"/>
      <c r="I594" s="100">
        <v>16902</v>
      </c>
      <c r="J594" s="100"/>
      <c r="K594" s="100"/>
      <c r="L594" s="105" t="s">
        <v>202</v>
      </c>
      <c r="M594" s="100">
        <v>70</v>
      </c>
      <c r="N594" s="100">
        <v>105</v>
      </c>
      <c r="O594" s="100">
        <v>7350</v>
      </c>
      <c r="P594" s="100">
        <v>1</v>
      </c>
      <c r="Q594" s="100"/>
      <c r="R594" s="100"/>
      <c r="S594" s="105"/>
      <c r="T594" s="320"/>
      <c r="U594" s="105">
        <v>2005</v>
      </c>
      <c r="V594" s="99"/>
      <c r="W594" s="99"/>
      <c r="X594" s="99"/>
      <c r="Y594" s="99"/>
      <c r="Z594" s="99"/>
      <c r="AA594" s="99"/>
      <c r="AB594" s="100"/>
      <c r="AC594" s="99"/>
      <c r="AD594" s="99"/>
      <c r="AE594" s="99"/>
      <c r="AF594" s="99"/>
      <c r="AG594" s="99"/>
      <c r="AH594" s="99"/>
      <c r="AI594" s="99"/>
      <c r="AJ594" s="99"/>
      <c r="AK594" s="99"/>
      <c r="AL594" s="99"/>
      <c r="AM594" s="99"/>
      <c r="AN594" s="99"/>
      <c r="AO594" s="99"/>
      <c r="AP594" s="99"/>
      <c r="AQ594" s="99"/>
      <c r="AR594" s="99"/>
      <c r="AS594" s="99"/>
      <c r="AT594" s="99"/>
      <c r="AU594" s="99"/>
      <c r="AV594" s="99"/>
      <c r="AW594" s="99"/>
      <c r="AX594" s="638"/>
    </row>
    <row r="595" spans="1:50" s="246" customFormat="1" ht="23.85" customHeight="1">
      <c r="A595" s="247"/>
      <c r="B595" s="703"/>
      <c r="C595" s="320" t="s">
        <v>11901</v>
      </c>
      <c r="D595" s="320"/>
      <c r="E595" s="320" t="s">
        <v>11910</v>
      </c>
      <c r="F595" s="320" t="s">
        <v>11901</v>
      </c>
      <c r="G595" s="320" t="s">
        <v>11911</v>
      </c>
      <c r="H595" s="702"/>
      <c r="I595" s="319">
        <v>11782</v>
      </c>
      <c r="J595" s="319"/>
      <c r="K595" s="319"/>
      <c r="L595" s="320" t="s">
        <v>382</v>
      </c>
      <c r="M595" s="319">
        <v>65.5</v>
      </c>
      <c r="N595" s="319">
        <v>107</v>
      </c>
      <c r="O595" s="319">
        <v>7062</v>
      </c>
      <c r="P595" s="319">
        <v>1</v>
      </c>
      <c r="Q595" s="319">
        <v>200</v>
      </c>
      <c r="R595" s="319">
        <v>2000</v>
      </c>
      <c r="S595" s="320" t="s">
        <v>233</v>
      </c>
      <c r="T595" s="320" t="s">
        <v>587</v>
      </c>
      <c r="U595" s="320">
        <v>2007</v>
      </c>
      <c r="V595" s="704"/>
      <c r="W595" s="704"/>
      <c r="X595" s="704"/>
      <c r="Y595" s="704"/>
      <c r="Z595" s="704"/>
      <c r="AA595" s="702"/>
      <c r="AB595" s="319">
        <v>1000</v>
      </c>
      <c r="AC595" s="320"/>
      <c r="AD595" s="320"/>
      <c r="AE595" s="702"/>
      <c r="AF595" s="702"/>
      <c r="AG595" s="702"/>
      <c r="AH595" s="702"/>
      <c r="AI595" s="704"/>
      <c r="AJ595" s="702"/>
      <c r="AK595" s="702"/>
      <c r="AL595" s="702"/>
      <c r="AM595" s="702"/>
      <c r="AN595" s="702"/>
      <c r="AO595" s="702"/>
      <c r="AP595" s="702"/>
      <c r="AQ595" s="702"/>
      <c r="AR595" s="702"/>
      <c r="AS595" s="702"/>
      <c r="AT595" s="702"/>
      <c r="AU595" s="702"/>
      <c r="AV595" s="702"/>
      <c r="AW595" s="702"/>
      <c r="AX595" s="641"/>
    </row>
    <row r="596" spans="1:50" s="246" customFormat="1" ht="23.85" customHeight="1">
      <c r="A596" s="247"/>
      <c r="B596" s="703"/>
      <c r="C596" s="320" t="s">
        <v>11901</v>
      </c>
      <c r="D596" s="320"/>
      <c r="E596" s="320" t="s">
        <v>11912</v>
      </c>
      <c r="F596" s="320" t="s">
        <v>11901</v>
      </c>
      <c r="G596" s="320" t="s">
        <v>11913</v>
      </c>
      <c r="H596" s="702"/>
      <c r="I596" s="319">
        <v>32000</v>
      </c>
      <c r="J596" s="319"/>
      <c r="K596" s="319"/>
      <c r="L596" s="320" t="s">
        <v>382</v>
      </c>
      <c r="M596" s="319">
        <v>68</v>
      </c>
      <c r="N596" s="319">
        <v>105</v>
      </c>
      <c r="O596" s="319">
        <v>7140</v>
      </c>
      <c r="P596" s="319">
        <v>1</v>
      </c>
      <c r="Q596" s="319">
        <v>1000</v>
      </c>
      <c r="R596" s="319">
        <v>2000</v>
      </c>
      <c r="S596" s="320" t="s">
        <v>233</v>
      </c>
      <c r="T596" s="320" t="s">
        <v>587</v>
      </c>
      <c r="U596" s="320">
        <v>2008</v>
      </c>
      <c r="V596" s="704"/>
      <c r="W596" s="704"/>
      <c r="X596" s="704"/>
      <c r="Y596" s="704"/>
      <c r="Z596" s="704"/>
      <c r="AA596" s="702"/>
      <c r="AB596" s="319">
        <v>600</v>
      </c>
      <c r="AC596" s="320"/>
      <c r="AD596" s="320"/>
      <c r="AE596" s="702"/>
      <c r="AF596" s="702"/>
      <c r="AG596" s="702"/>
      <c r="AH596" s="702"/>
      <c r="AI596" s="704"/>
      <c r="AJ596" s="702"/>
      <c r="AK596" s="702"/>
      <c r="AL596" s="702"/>
      <c r="AM596" s="702"/>
      <c r="AN596" s="702"/>
      <c r="AO596" s="702"/>
      <c r="AP596" s="702"/>
      <c r="AQ596" s="702"/>
      <c r="AR596" s="702"/>
      <c r="AS596" s="702"/>
      <c r="AT596" s="702"/>
      <c r="AU596" s="702"/>
      <c r="AV596" s="702"/>
      <c r="AW596" s="702"/>
      <c r="AX596" s="641"/>
    </row>
    <row r="597" spans="1:50" s="246" customFormat="1" ht="23.85" customHeight="1">
      <c r="A597" s="247"/>
      <c r="B597" s="703"/>
      <c r="C597" s="320" t="s">
        <v>11901</v>
      </c>
      <c r="D597" s="320"/>
      <c r="E597" s="320" t="s">
        <v>11914</v>
      </c>
      <c r="F597" s="320" t="s">
        <v>11901</v>
      </c>
      <c r="G597" s="320" t="s">
        <v>11901</v>
      </c>
      <c r="H597" s="702"/>
      <c r="I597" s="319">
        <v>27313</v>
      </c>
      <c r="J597" s="319"/>
      <c r="K597" s="319"/>
      <c r="L597" s="320" t="s">
        <v>382</v>
      </c>
      <c r="M597" s="319">
        <v>68</v>
      </c>
      <c r="N597" s="319">
        <v>105</v>
      </c>
      <c r="O597" s="319">
        <v>7140</v>
      </c>
      <c r="P597" s="319">
        <v>1</v>
      </c>
      <c r="Q597" s="319"/>
      <c r="R597" s="319"/>
      <c r="S597" s="320"/>
      <c r="T597" s="320"/>
      <c r="U597" s="320">
        <v>2010</v>
      </c>
      <c r="V597" s="704"/>
      <c r="W597" s="704"/>
      <c r="X597" s="704"/>
      <c r="Y597" s="704"/>
      <c r="Z597" s="704"/>
      <c r="AA597" s="702"/>
      <c r="AB597" s="319">
        <v>2241</v>
      </c>
      <c r="AC597" s="320"/>
      <c r="AD597" s="320"/>
      <c r="AE597" s="702"/>
      <c r="AF597" s="702"/>
      <c r="AG597" s="702"/>
      <c r="AH597" s="702"/>
      <c r="AI597" s="704"/>
      <c r="AJ597" s="702"/>
      <c r="AK597" s="702"/>
      <c r="AL597" s="702"/>
      <c r="AM597" s="702"/>
      <c r="AN597" s="702"/>
      <c r="AO597" s="702"/>
      <c r="AP597" s="702"/>
      <c r="AQ597" s="702"/>
      <c r="AR597" s="702"/>
      <c r="AS597" s="702"/>
      <c r="AT597" s="702"/>
      <c r="AU597" s="702"/>
      <c r="AV597" s="702"/>
      <c r="AW597" s="702"/>
      <c r="AX597" s="641"/>
    </row>
    <row r="598" spans="1:50" s="246" customFormat="1" ht="23.85" customHeight="1">
      <c r="A598" s="247"/>
      <c r="B598" s="703"/>
      <c r="C598" s="320" t="s">
        <v>11901</v>
      </c>
      <c r="D598" s="320"/>
      <c r="E598" s="320" t="s">
        <v>11915</v>
      </c>
      <c r="F598" s="320" t="s">
        <v>11901</v>
      </c>
      <c r="G598" s="320" t="s">
        <v>11901</v>
      </c>
      <c r="H598" s="702"/>
      <c r="I598" s="319">
        <v>24930</v>
      </c>
      <c r="J598" s="319"/>
      <c r="K598" s="319"/>
      <c r="L598" s="320" t="s">
        <v>382</v>
      </c>
      <c r="M598" s="319">
        <v>68</v>
      </c>
      <c r="N598" s="319">
        <v>105</v>
      </c>
      <c r="O598" s="319">
        <v>7140</v>
      </c>
      <c r="P598" s="319">
        <v>1</v>
      </c>
      <c r="Q598" s="319"/>
      <c r="R598" s="319"/>
      <c r="S598" s="320"/>
      <c r="T598" s="320"/>
      <c r="U598" s="320">
        <v>2010</v>
      </c>
      <c r="V598" s="704"/>
      <c r="W598" s="704"/>
      <c r="X598" s="704"/>
      <c r="Y598" s="704"/>
      <c r="Z598" s="704"/>
      <c r="AA598" s="702"/>
      <c r="AB598" s="319">
        <v>2180</v>
      </c>
      <c r="AC598" s="320"/>
      <c r="AD598" s="320"/>
      <c r="AE598" s="702"/>
      <c r="AF598" s="702"/>
      <c r="AG598" s="702"/>
      <c r="AH598" s="702"/>
      <c r="AI598" s="704"/>
      <c r="AJ598" s="702"/>
      <c r="AK598" s="702"/>
      <c r="AL598" s="702"/>
      <c r="AM598" s="702"/>
      <c r="AN598" s="702"/>
      <c r="AO598" s="702"/>
      <c r="AP598" s="702"/>
      <c r="AQ598" s="702"/>
      <c r="AR598" s="702"/>
      <c r="AS598" s="702"/>
      <c r="AT598" s="702"/>
      <c r="AU598" s="702"/>
      <c r="AV598" s="702"/>
      <c r="AW598" s="702"/>
      <c r="AX598" s="641"/>
    </row>
    <row r="599" spans="1:50" s="246" customFormat="1" ht="23.85" customHeight="1">
      <c r="A599" s="247"/>
      <c r="B599" s="703"/>
      <c r="C599" s="320" t="s">
        <v>11901</v>
      </c>
      <c r="D599" s="320"/>
      <c r="E599" s="320" t="s">
        <v>11916</v>
      </c>
      <c r="F599" s="320" t="s">
        <v>11901</v>
      </c>
      <c r="G599" s="320" t="s">
        <v>11901</v>
      </c>
      <c r="H599" s="702"/>
      <c r="I599" s="319">
        <v>8075</v>
      </c>
      <c r="J599" s="319"/>
      <c r="K599" s="319"/>
      <c r="L599" s="320" t="s">
        <v>382</v>
      </c>
      <c r="M599" s="319">
        <v>40</v>
      </c>
      <c r="N599" s="319">
        <v>90</v>
      </c>
      <c r="O599" s="319">
        <v>3600</v>
      </c>
      <c r="P599" s="319">
        <v>1</v>
      </c>
      <c r="Q599" s="319"/>
      <c r="R599" s="319"/>
      <c r="S599" s="320"/>
      <c r="T599" s="320"/>
      <c r="U599" s="320">
        <v>2010</v>
      </c>
      <c r="V599" s="704"/>
      <c r="W599" s="704"/>
      <c r="X599" s="704"/>
      <c r="Y599" s="704"/>
      <c r="Z599" s="704"/>
      <c r="AA599" s="702"/>
      <c r="AB599" s="319">
        <v>689</v>
      </c>
      <c r="AC599" s="320"/>
      <c r="AD599" s="320"/>
      <c r="AE599" s="702"/>
      <c r="AF599" s="702"/>
      <c r="AG599" s="702"/>
      <c r="AH599" s="702"/>
      <c r="AI599" s="704"/>
      <c r="AJ599" s="702"/>
      <c r="AK599" s="702"/>
      <c r="AL599" s="702"/>
      <c r="AM599" s="702"/>
      <c r="AN599" s="702"/>
      <c r="AO599" s="702"/>
      <c r="AP599" s="702"/>
      <c r="AQ599" s="702"/>
      <c r="AR599" s="702"/>
      <c r="AS599" s="702"/>
      <c r="AT599" s="702"/>
      <c r="AU599" s="702"/>
      <c r="AV599" s="702"/>
      <c r="AW599" s="702"/>
      <c r="AX599" s="641"/>
    </row>
    <row r="600" spans="1:50" s="246" customFormat="1" ht="23.85" customHeight="1">
      <c r="A600" s="247"/>
      <c r="B600" s="703"/>
      <c r="C600" s="320" t="s">
        <v>11901</v>
      </c>
      <c r="D600" s="320"/>
      <c r="E600" s="320" t="s">
        <v>11917</v>
      </c>
      <c r="F600" s="320" t="s">
        <v>11901</v>
      </c>
      <c r="G600" s="320" t="s">
        <v>11913</v>
      </c>
      <c r="H600" s="702"/>
      <c r="I600" s="319">
        <v>77052</v>
      </c>
      <c r="J600" s="319">
        <v>129</v>
      </c>
      <c r="K600" s="319">
        <v>129</v>
      </c>
      <c r="L600" s="320" t="s">
        <v>202</v>
      </c>
      <c r="M600" s="319">
        <v>60</v>
      </c>
      <c r="N600" s="319">
        <v>100</v>
      </c>
      <c r="O600" s="319">
        <v>6000</v>
      </c>
      <c r="P600" s="319">
        <v>1</v>
      </c>
      <c r="Q600" s="319">
        <v>150</v>
      </c>
      <c r="R600" s="319">
        <v>150</v>
      </c>
      <c r="S600" s="320" t="s">
        <v>6853</v>
      </c>
      <c r="T600" s="320" t="s">
        <v>587</v>
      </c>
      <c r="U600" s="320">
        <v>2004</v>
      </c>
      <c r="V600" s="704"/>
      <c r="W600" s="704"/>
      <c r="X600" s="704"/>
      <c r="Y600" s="704"/>
      <c r="Z600" s="704"/>
      <c r="AA600" s="702"/>
      <c r="AB600" s="319"/>
      <c r="AC600" s="320"/>
      <c r="AD600" s="320"/>
      <c r="AE600" s="702"/>
      <c r="AF600" s="702"/>
      <c r="AG600" s="702"/>
      <c r="AH600" s="702"/>
      <c r="AI600" s="704"/>
      <c r="AJ600" s="702"/>
      <c r="AK600" s="702"/>
      <c r="AL600" s="702"/>
      <c r="AM600" s="702"/>
      <c r="AN600" s="702"/>
      <c r="AO600" s="702"/>
      <c r="AP600" s="702"/>
      <c r="AQ600" s="702"/>
      <c r="AR600" s="702"/>
      <c r="AS600" s="702"/>
      <c r="AT600" s="702"/>
      <c r="AU600" s="702"/>
      <c r="AV600" s="702"/>
      <c r="AW600" s="702"/>
      <c r="AX600" s="641"/>
    </row>
    <row r="601" spans="1:50" s="246" customFormat="1" ht="23.85" customHeight="1">
      <c r="A601" s="247"/>
      <c r="B601" s="703"/>
      <c r="C601" s="320" t="s">
        <v>11901</v>
      </c>
      <c r="D601" s="320"/>
      <c r="E601" s="320" t="s">
        <v>11918</v>
      </c>
      <c r="F601" s="320" t="s">
        <v>11901</v>
      </c>
      <c r="G601" s="320" t="s">
        <v>11911</v>
      </c>
      <c r="H601" s="702"/>
      <c r="I601" s="319">
        <v>7700</v>
      </c>
      <c r="J601" s="319"/>
      <c r="K601" s="319">
        <v>7700</v>
      </c>
      <c r="L601" s="320" t="s">
        <v>590</v>
      </c>
      <c r="M601" s="319">
        <v>50</v>
      </c>
      <c r="N601" s="319">
        <v>80</v>
      </c>
      <c r="O601" s="319">
        <v>4000</v>
      </c>
      <c r="P601" s="319">
        <v>1</v>
      </c>
      <c r="Q601" s="319"/>
      <c r="R601" s="319"/>
      <c r="S601" s="320"/>
      <c r="T601" s="320"/>
      <c r="U601" s="320">
        <v>1996</v>
      </c>
      <c r="V601" s="704"/>
      <c r="W601" s="704"/>
      <c r="X601" s="704"/>
      <c r="Y601" s="704"/>
      <c r="Z601" s="704"/>
      <c r="AA601" s="702"/>
      <c r="AB601" s="319"/>
      <c r="AC601" s="320"/>
      <c r="AD601" s="320"/>
      <c r="AE601" s="702"/>
      <c r="AF601" s="702"/>
      <c r="AG601" s="702"/>
      <c r="AH601" s="702"/>
      <c r="AI601" s="704"/>
      <c r="AJ601" s="702"/>
      <c r="AK601" s="702"/>
      <c r="AL601" s="702"/>
      <c r="AM601" s="702"/>
      <c r="AN601" s="702"/>
      <c r="AO601" s="702"/>
      <c r="AP601" s="702"/>
      <c r="AQ601" s="702"/>
      <c r="AR601" s="702"/>
      <c r="AS601" s="702"/>
      <c r="AT601" s="702"/>
      <c r="AU601" s="702"/>
      <c r="AV601" s="702"/>
      <c r="AW601" s="702"/>
      <c r="AX601" s="641"/>
    </row>
    <row r="602" spans="1:50" s="246" customFormat="1" ht="23.85" customHeight="1">
      <c r="A602" s="247"/>
      <c r="B602" s="703"/>
      <c r="C602" s="320" t="s">
        <v>11901</v>
      </c>
      <c r="D602" s="320"/>
      <c r="E602" s="320" t="s">
        <v>11919</v>
      </c>
      <c r="F602" s="320" t="s">
        <v>11901</v>
      </c>
      <c r="G602" s="320" t="s">
        <v>11920</v>
      </c>
      <c r="H602" s="702"/>
      <c r="I602" s="319">
        <v>5011</v>
      </c>
      <c r="J602" s="319"/>
      <c r="K602" s="319">
        <v>4590</v>
      </c>
      <c r="L602" s="320" t="s">
        <v>202</v>
      </c>
      <c r="M602" s="319">
        <v>51</v>
      </c>
      <c r="N602" s="319">
        <v>90</v>
      </c>
      <c r="O602" s="319">
        <v>4590</v>
      </c>
      <c r="P602" s="319">
        <v>1</v>
      </c>
      <c r="Q602" s="319"/>
      <c r="R602" s="319"/>
      <c r="S602" s="320"/>
      <c r="T602" s="320"/>
      <c r="U602" s="320">
        <v>1992</v>
      </c>
      <c r="V602" s="704"/>
      <c r="W602" s="704"/>
      <c r="X602" s="704"/>
      <c r="Y602" s="704"/>
      <c r="Z602" s="704"/>
      <c r="AA602" s="702"/>
      <c r="AB602" s="319"/>
      <c r="AC602" s="320"/>
      <c r="AD602" s="320"/>
      <c r="AE602" s="702"/>
      <c r="AF602" s="702"/>
      <c r="AG602" s="702"/>
      <c r="AH602" s="702"/>
      <c r="AI602" s="704"/>
      <c r="AJ602" s="702"/>
      <c r="AK602" s="702"/>
      <c r="AL602" s="702"/>
      <c r="AM602" s="702"/>
      <c r="AN602" s="702"/>
      <c r="AO602" s="702"/>
      <c r="AP602" s="702"/>
      <c r="AQ602" s="702"/>
      <c r="AR602" s="702"/>
      <c r="AS602" s="702"/>
      <c r="AT602" s="702"/>
      <c r="AU602" s="702"/>
      <c r="AV602" s="702"/>
      <c r="AW602" s="702"/>
      <c r="AX602" s="641"/>
    </row>
    <row r="603" spans="1:50" s="246" customFormat="1" ht="23.85" customHeight="1">
      <c r="A603" s="247"/>
      <c r="B603" s="703"/>
      <c r="C603" s="320" t="s">
        <v>11901</v>
      </c>
      <c r="D603" s="320"/>
      <c r="E603" s="320" t="s">
        <v>11921</v>
      </c>
      <c r="F603" s="320" t="s">
        <v>11901</v>
      </c>
      <c r="G603" s="320" t="s">
        <v>11922</v>
      </c>
      <c r="H603" s="702"/>
      <c r="I603" s="319">
        <v>6848</v>
      </c>
      <c r="J603" s="319"/>
      <c r="K603" s="319">
        <v>6488</v>
      </c>
      <c r="L603" s="320" t="s">
        <v>8333</v>
      </c>
      <c r="M603" s="319">
        <v>60</v>
      </c>
      <c r="N603" s="319">
        <v>92</v>
      </c>
      <c r="O603" s="319">
        <v>5520</v>
      </c>
      <c r="P603" s="319">
        <v>1</v>
      </c>
      <c r="Q603" s="319"/>
      <c r="R603" s="319"/>
      <c r="S603" s="320"/>
      <c r="T603" s="320"/>
      <c r="U603" s="320">
        <v>2011</v>
      </c>
      <c r="V603" s="704"/>
      <c r="W603" s="704"/>
      <c r="X603" s="704"/>
      <c r="Y603" s="704"/>
      <c r="Z603" s="704"/>
      <c r="AA603" s="702"/>
      <c r="AB603" s="319">
        <v>1458</v>
      </c>
      <c r="AC603" s="320"/>
      <c r="AD603" s="320"/>
      <c r="AE603" s="702"/>
      <c r="AF603" s="702"/>
      <c r="AG603" s="702"/>
      <c r="AH603" s="702"/>
      <c r="AI603" s="704"/>
      <c r="AJ603" s="702"/>
      <c r="AK603" s="702"/>
      <c r="AL603" s="702"/>
      <c r="AM603" s="702"/>
      <c r="AN603" s="702"/>
      <c r="AO603" s="702"/>
      <c r="AP603" s="702"/>
      <c r="AQ603" s="702"/>
      <c r="AR603" s="702"/>
      <c r="AS603" s="702"/>
      <c r="AT603" s="702"/>
      <c r="AU603" s="702"/>
      <c r="AV603" s="702"/>
      <c r="AW603" s="702"/>
      <c r="AX603" s="641"/>
    </row>
    <row r="604" spans="1:50" s="246" customFormat="1" ht="23.85" customHeight="1">
      <c r="A604" s="247"/>
      <c r="B604" s="703"/>
      <c r="C604" s="320" t="s">
        <v>11901</v>
      </c>
      <c r="D604" s="320"/>
      <c r="E604" s="320" t="s">
        <v>11923</v>
      </c>
      <c r="F604" s="320" t="s">
        <v>11901</v>
      </c>
      <c r="G604" s="320" t="s">
        <v>11924</v>
      </c>
      <c r="H604" s="702"/>
      <c r="I604" s="319">
        <v>6400</v>
      </c>
      <c r="J604" s="319"/>
      <c r="K604" s="319">
        <v>6400</v>
      </c>
      <c r="L604" s="320" t="s">
        <v>382</v>
      </c>
      <c r="M604" s="319">
        <v>64</v>
      </c>
      <c r="N604" s="319">
        <v>100</v>
      </c>
      <c r="O604" s="319">
        <v>6400</v>
      </c>
      <c r="P604" s="319">
        <v>1</v>
      </c>
      <c r="Q604" s="319"/>
      <c r="R604" s="319"/>
      <c r="S604" s="320"/>
      <c r="T604" s="320"/>
      <c r="U604" s="320">
        <v>2011</v>
      </c>
      <c r="V604" s="704"/>
      <c r="W604" s="704"/>
      <c r="X604" s="704"/>
      <c r="Y604" s="704"/>
      <c r="Z604" s="704"/>
      <c r="AA604" s="702"/>
      <c r="AB604" s="319">
        <v>549</v>
      </c>
      <c r="AC604" s="320"/>
      <c r="AD604" s="320"/>
      <c r="AE604" s="702"/>
      <c r="AF604" s="702"/>
      <c r="AG604" s="702"/>
      <c r="AH604" s="702"/>
      <c r="AI604" s="704"/>
      <c r="AJ604" s="702"/>
      <c r="AK604" s="702"/>
      <c r="AL604" s="702"/>
      <c r="AM604" s="702"/>
      <c r="AN604" s="702"/>
      <c r="AO604" s="702"/>
      <c r="AP604" s="702"/>
      <c r="AQ604" s="702"/>
      <c r="AR604" s="702"/>
      <c r="AS604" s="702"/>
      <c r="AT604" s="702"/>
      <c r="AU604" s="702"/>
      <c r="AV604" s="702"/>
      <c r="AW604" s="702"/>
      <c r="AX604" s="641"/>
    </row>
    <row r="605" spans="1:50" s="246" customFormat="1" ht="23.85" customHeight="1">
      <c r="A605" s="247"/>
      <c r="B605" s="703"/>
      <c r="C605" s="320" t="s">
        <v>11901</v>
      </c>
      <c r="D605" s="320"/>
      <c r="E605" s="678" t="s">
        <v>11925</v>
      </c>
      <c r="F605" s="320" t="s">
        <v>11901</v>
      </c>
      <c r="G605" s="320" t="s">
        <v>11926</v>
      </c>
      <c r="H605" s="702"/>
      <c r="I605" s="319">
        <v>6400</v>
      </c>
      <c r="J605" s="319"/>
      <c r="K605" s="319"/>
      <c r="L605" s="320" t="s">
        <v>382</v>
      </c>
      <c r="M605" s="319">
        <v>64</v>
      </c>
      <c r="N605" s="319">
        <v>100</v>
      </c>
      <c r="O605" s="319">
        <v>6400</v>
      </c>
      <c r="P605" s="319">
        <v>1</v>
      </c>
      <c r="Q605" s="319"/>
      <c r="R605" s="319"/>
      <c r="S605" s="320"/>
      <c r="T605" s="320"/>
      <c r="U605" s="320">
        <v>2013</v>
      </c>
      <c r="V605" s="704"/>
      <c r="W605" s="704"/>
      <c r="X605" s="704"/>
      <c r="Y605" s="704"/>
      <c r="Z605" s="704"/>
      <c r="AA605" s="702"/>
      <c r="AB605" s="319">
        <v>2600</v>
      </c>
      <c r="AC605" s="320"/>
      <c r="AD605" s="320"/>
      <c r="AE605" s="702"/>
      <c r="AF605" s="702"/>
      <c r="AG605" s="702"/>
      <c r="AH605" s="702"/>
      <c r="AI605" s="704"/>
      <c r="AJ605" s="702"/>
      <c r="AK605" s="702"/>
      <c r="AL605" s="702"/>
      <c r="AM605" s="702"/>
      <c r="AN605" s="702"/>
      <c r="AO605" s="702"/>
      <c r="AP605" s="702"/>
      <c r="AQ605" s="702"/>
      <c r="AR605" s="702"/>
      <c r="AS605" s="702"/>
      <c r="AT605" s="702"/>
      <c r="AU605" s="702"/>
      <c r="AV605" s="702"/>
      <c r="AW605" s="702"/>
      <c r="AX605" s="641"/>
    </row>
    <row r="606" spans="1:50" s="246" customFormat="1" ht="23.85" customHeight="1">
      <c r="A606" s="247" t="s">
        <v>413</v>
      </c>
      <c r="B606" s="703"/>
      <c r="C606" s="320" t="s">
        <v>11901</v>
      </c>
      <c r="D606" s="320"/>
      <c r="E606" s="320" t="s">
        <v>2625</v>
      </c>
      <c r="F606" s="320" t="s">
        <v>11901</v>
      </c>
      <c r="G606" s="320" t="s">
        <v>11901</v>
      </c>
      <c r="H606" s="702"/>
      <c r="I606" s="319">
        <v>1050</v>
      </c>
      <c r="J606" s="319"/>
      <c r="K606" s="319"/>
      <c r="L606" s="320" t="s">
        <v>382</v>
      </c>
      <c r="M606" s="319">
        <v>25</v>
      </c>
      <c r="N606" s="319">
        <v>42</v>
      </c>
      <c r="O606" s="319">
        <v>1050</v>
      </c>
      <c r="P606" s="319">
        <v>1</v>
      </c>
      <c r="Q606" s="319"/>
      <c r="R606" s="319"/>
      <c r="S606" s="320"/>
      <c r="T606" s="320"/>
      <c r="U606" s="320">
        <v>2010</v>
      </c>
      <c r="V606" s="704"/>
      <c r="W606" s="704"/>
      <c r="X606" s="704"/>
      <c r="Y606" s="704"/>
      <c r="Z606" s="704"/>
      <c r="AA606" s="702"/>
      <c r="AB606" s="319">
        <v>250</v>
      </c>
      <c r="AC606" s="320"/>
      <c r="AD606" s="320"/>
      <c r="AE606" s="702"/>
      <c r="AF606" s="702"/>
      <c r="AG606" s="702"/>
      <c r="AH606" s="702"/>
      <c r="AI606" s="704"/>
      <c r="AJ606" s="702"/>
      <c r="AK606" s="702"/>
      <c r="AL606" s="702"/>
      <c r="AM606" s="702"/>
      <c r="AN606" s="702"/>
      <c r="AO606" s="702"/>
      <c r="AP606" s="702"/>
      <c r="AQ606" s="702"/>
      <c r="AR606" s="702"/>
      <c r="AS606" s="702"/>
      <c r="AT606" s="702"/>
      <c r="AU606" s="702"/>
      <c r="AV606" s="702"/>
      <c r="AW606" s="702"/>
      <c r="AX606" s="641"/>
    </row>
    <row r="607" spans="1:50" s="246" customFormat="1" ht="23.85" customHeight="1">
      <c r="A607" s="247"/>
      <c r="B607" s="703"/>
      <c r="C607" s="320" t="s">
        <v>11901</v>
      </c>
      <c r="D607" s="320"/>
      <c r="E607" s="320" t="s">
        <v>11927</v>
      </c>
      <c r="F607" s="320" t="s">
        <v>11901</v>
      </c>
      <c r="G607" s="320" t="s">
        <v>11928</v>
      </c>
      <c r="H607" s="702"/>
      <c r="I607" s="319">
        <v>10000</v>
      </c>
      <c r="J607" s="319"/>
      <c r="K607" s="319"/>
      <c r="L607" s="320" t="s">
        <v>382</v>
      </c>
      <c r="M607" s="319">
        <v>24</v>
      </c>
      <c r="N607" s="319">
        <v>37</v>
      </c>
      <c r="O607" s="319">
        <v>888</v>
      </c>
      <c r="P607" s="319">
        <v>1</v>
      </c>
      <c r="Q607" s="319"/>
      <c r="R607" s="319"/>
      <c r="S607" s="320"/>
      <c r="T607" s="320"/>
      <c r="U607" s="320">
        <v>2014</v>
      </c>
      <c r="V607" s="704"/>
      <c r="W607" s="704"/>
      <c r="X607" s="704"/>
      <c r="Y607" s="704"/>
      <c r="Z607" s="704"/>
      <c r="AA607" s="702"/>
      <c r="AB607" s="319">
        <v>128</v>
      </c>
      <c r="AC607" s="320"/>
      <c r="AD607" s="320"/>
      <c r="AE607" s="702"/>
      <c r="AF607" s="702"/>
      <c r="AG607" s="702"/>
      <c r="AH607" s="702"/>
      <c r="AI607" s="704"/>
      <c r="AJ607" s="702"/>
      <c r="AK607" s="702"/>
      <c r="AL607" s="702"/>
      <c r="AM607" s="702"/>
      <c r="AN607" s="702"/>
      <c r="AO607" s="702"/>
      <c r="AP607" s="702"/>
      <c r="AQ607" s="702"/>
      <c r="AR607" s="702"/>
      <c r="AS607" s="702"/>
      <c r="AT607" s="702"/>
      <c r="AU607" s="702"/>
      <c r="AV607" s="702"/>
      <c r="AW607" s="702"/>
      <c r="AX607" s="641"/>
    </row>
    <row r="608" spans="1:50" s="246" customFormat="1" ht="23.85" customHeight="1">
      <c r="A608" s="247"/>
      <c r="B608" s="703"/>
      <c r="C608" s="320" t="s">
        <v>11901</v>
      </c>
      <c r="D608" s="320"/>
      <c r="E608" s="320" t="s">
        <v>11929</v>
      </c>
      <c r="F608" s="320" t="s">
        <v>11901</v>
      </c>
      <c r="G608" s="320" t="s">
        <v>11901</v>
      </c>
      <c r="H608" s="702"/>
      <c r="I608" s="319">
        <v>434</v>
      </c>
      <c r="J608" s="319"/>
      <c r="K608" s="319"/>
      <c r="L608" s="320" t="s">
        <v>382</v>
      </c>
      <c r="M608" s="319">
        <v>16</v>
      </c>
      <c r="N608" s="319">
        <v>33</v>
      </c>
      <c r="O608" s="319">
        <v>528</v>
      </c>
      <c r="P608" s="319">
        <v>1</v>
      </c>
      <c r="Q608" s="319"/>
      <c r="R608" s="319"/>
      <c r="S608" s="320"/>
      <c r="T608" s="320"/>
      <c r="U608" s="320">
        <v>2014</v>
      </c>
      <c r="V608" s="704"/>
      <c r="W608" s="704"/>
      <c r="X608" s="704"/>
      <c r="Y608" s="704"/>
      <c r="Z608" s="704"/>
      <c r="AA608" s="702"/>
      <c r="AB608" s="319">
        <v>106</v>
      </c>
      <c r="AC608" s="320"/>
      <c r="AD608" s="320"/>
      <c r="AE608" s="702"/>
      <c r="AF608" s="702"/>
      <c r="AG608" s="702"/>
      <c r="AH608" s="702"/>
      <c r="AI608" s="704"/>
      <c r="AJ608" s="702"/>
      <c r="AK608" s="702"/>
      <c r="AL608" s="702"/>
      <c r="AM608" s="702"/>
      <c r="AN608" s="702"/>
      <c r="AO608" s="702"/>
      <c r="AP608" s="702"/>
      <c r="AQ608" s="702"/>
      <c r="AR608" s="702"/>
      <c r="AS608" s="702"/>
      <c r="AT608" s="702"/>
      <c r="AU608" s="702"/>
      <c r="AV608" s="702"/>
      <c r="AW608" s="702"/>
      <c r="AX608" s="641"/>
    </row>
    <row r="609" spans="1:50" s="246" customFormat="1" ht="23.85" customHeight="1">
      <c r="A609" s="247"/>
      <c r="B609" s="703"/>
      <c r="C609" s="320" t="s">
        <v>11901</v>
      </c>
      <c r="D609" s="320"/>
      <c r="E609" s="320" t="s">
        <v>11930</v>
      </c>
      <c r="F609" s="320" t="s">
        <v>11901</v>
      </c>
      <c r="G609" s="320" t="s">
        <v>11931</v>
      </c>
      <c r="H609" s="702"/>
      <c r="I609" s="319">
        <v>7140</v>
      </c>
      <c r="J609" s="319"/>
      <c r="K609" s="319"/>
      <c r="L609" s="320" t="s">
        <v>382</v>
      </c>
      <c r="M609" s="319">
        <v>68</v>
      </c>
      <c r="N609" s="319">
        <v>105</v>
      </c>
      <c r="O609" s="319">
        <v>7140</v>
      </c>
      <c r="P609" s="319"/>
      <c r="Q609" s="319"/>
      <c r="R609" s="319"/>
      <c r="S609" s="320"/>
      <c r="T609" s="320"/>
      <c r="U609" s="320">
        <v>2016</v>
      </c>
      <c r="V609" s="704"/>
      <c r="W609" s="704"/>
      <c r="X609" s="704"/>
      <c r="Y609" s="704"/>
      <c r="Z609" s="704"/>
      <c r="AA609" s="702"/>
      <c r="AB609" s="319">
        <v>2155</v>
      </c>
      <c r="AC609" s="320"/>
      <c r="AD609" s="320"/>
      <c r="AE609" s="702"/>
      <c r="AF609" s="702"/>
      <c r="AG609" s="702"/>
      <c r="AH609" s="702"/>
      <c r="AI609" s="704"/>
      <c r="AJ609" s="702"/>
      <c r="AK609" s="702"/>
      <c r="AL609" s="702"/>
      <c r="AM609" s="702"/>
      <c r="AN609" s="702"/>
      <c r="AO609" s="702"/>
      <c r="AP609" s="702"/>
      <c r="AQ609" s="702"/>
      <c r="AR609" s="702"/>
      <c r="AS609" s="702"/>
      <c r="AT609" s="702"/>
      <c r="AU609" s="702"/>
      <c r="AV609" s="702"/>
      <c r="AW609" s="702"/>
      <c r="AX609" s="641"/>
    </row>
    <row r="610" spans="1:50" s="246" customFormat="1" ht="23.85" customHeight="1">
      <c r="A610" s="247"/>
      <c r="B610" s="703"/>
      <c r="C610" s="320" t="s">
        <v>11901</v>
      </c>
      <c r="D610" s="320"/>
      <c r="E610" s="320" t="s">
        <v>11932</v>
      </c>
      <c r="F610" s="320" t="s">
        <v>11901</v>
      </c>
      <c r="G610" s="320" t="s">
        <v>11933</v>
      </c>
      <c r="H610" s="702"/>
      <c r="I610" s="319">
        <v>7526</v>
      </c>
      <c r="J610" s="319"/>
      <c r="K610" s="319"/>
      <c r="L610" s="320" t="s">
        <v>382</v>
      </c>
      <c r="M610" s="706">
        <v>71</v>
      </c>
      <c r="N610" s="706">
        <v>106</v>
      </c>
      <c r="O610" s="707">
        <v>7526</v>
      </c>
      <c r="P610" s="319"/>
      <c r="Q610" s="319"/>
      <c r="R610" s="319"/>
      <c r="S610" s="320"/>
      <c r="T610" s="320"/>
      <c r="U610" s="320">
        <v>2016</v>
      </c>
      <c r="V610" s="704"/>
      <c r="W610" s="704"/>
      <c r="X610" s="704"/>
      <c r="Y610" s="704"/>
      <c r="Z610" s="704"/>
      <c r="AA610" s="702"/>
      <c r="AB610" s="319">
        <v>1858</v>
      </c>
      <c r="AC610" s="320"/>
      <c r="AD610" s="320"/>
      <c r="AE610" s="702"/>
      <c r="AF610" s="702"/>
      <c r="AG610" s="702"/>
      <c r="AH610" s="702"/>
      <c r="AI610" s="704"/>
      <c r="AJ610" s="702"/>
      <c r="AK610" s="702"/>
      <c r="AL610" s="702"/>
      <c r="AM610" s="702"/>
      <c r="AN610" s="702"/>
      <c r="AO610" s="702"/>
      <c r="AP610" s="702"/>
      <c r="AQ610" s="702"/>
      <c r="AR610" s="702"/>
      <c r="AS610" s="702"/>
      <c r="AT610" s="702"/>
      <c r="AU610" s="702"/>
      <c r="AV610" s="702"/>
      <c r="AW610" s="702"/>
      <c r="AX610" s="641"/>
    </row>
    <row r="611" spans="1:50" s="246" customFormat="1" ht="23.85" customHeight="1">
      <c r="A611" s="247"/>
      <c r="B611" s="703"/>
      <c r="C611" s="320" t="s">
        <v>11901</v>
      </c>
      <c r="D611" s="320"/>
      <c r="E611" s="320" t="s">
        <v>11934</v>
      </c>
      <c r="F611" s="320" t="s">
        <v>11901</v>
      </c>
      <c r="G611" s="320" t="s">
        <v>11933</v>
      </c>
      <c r="H611" s="702"/>
      <c r="I611" s="319">
        <v>760</v>
      </c>
      <c r="J611" s="319"/>
      <c r="K611" s="319"/>
      <c r="L611" s="320" t="s">
        <v>382</v>
      </c>
      <c r="M611" s="706">
        <v>20</v>
      </c>
      <c r="N611" s="706">
        <v>38</v>
      </c>
      <c r="O611" s="707">
        <v>760</v>
      </c>
      <c r="P611" s="319"/>
      <c r="Q611" s="319"/>
      <c r="R611" s="319"/>
      <c r="S611" s="320"/>
      <c r="T611" s="320"/>
      <c r="U611" s="320">
        <v>2016</v>
      </c>
      <c r="V611" s="704"/>
      <c r="W611" s="704"/>
      <c r="X611" s="704"/>
      <c r="Y611" s="704"/>
      <c r="Z611" s="704"/>
      <c r="AA611" s="702"/>
      <c r="AB611" s="319">
        <v>250</v>
      </c>
      <c r="AC611" s="320"/>
      <c r="AD611" s="320"/>
      <c r="AE611" s="702"/>
      <c r="AF611" s="702"/>
      <c r="AG611" s="702"/>
      <c r="AH611" s="702"/>
      <c r="AI611" s="704"/>
      <c r="AJ611" s="702"/>
      <c r="AK611" s="702"/>
      <c r="AL611" s="702"/>
      <c r="AM611" s="702"/>
      <c r="AN611" s="702"/>
      <c r="AO611" s="702"/>
      <c r="AP611" s="702"/>
      <c r="AQ611" s="702"/>
      <c r="AR611" s="702"/>
      <c r="AS611" s="702"/>
      <c r="AT611" s="702"/>
      <c r="AU611" s="702"/>
      <c r="AV611" s="702"/>
      <c r="AW611" s="702"/>
      <c r="AX611" s="641"/>
    </row>
    <row r="612" spans="1:50" s="246" customFormat="1" ht="23.85" customHeight="1">
      <c r="A612" s="247"/>
      <c r="B612" s="703"/>
      <c r="C612" s="320" t="s">
        <v>343</v>
      </c>
      <c r="D612" s="320" t="s">
        <v>522</v>
      </c>
      <c r="E612" s="320" t="s">
        <v>11935</v>
      </c>
      <c r="F612" s="320" t="s">
        <v>343</v>
      </c>
      <c r="G612" s="320" t="s">
        <v>463</v>
      </c>
      <c r="H612" s="702" t="s">
        <v>174</v>
      </c>
      <c r="I612" s="319">
        <v>30413</v>
      </c>
      <c r="J612" s="319"/>
      <c r="K612" s="319"/>
      <c r="L612" s="320" t="s">
        <v>202</v>
      </c>
      <c r="M612" s="706">
        <v>96</v>
      </c>
      <c r="N612" s="706">
        <v>134</v>
      </c>
      <c r="O612" s="707">
        <v>12864</v>
      </c>
      <c r="P612" s="319">
        <v>1</v>
      </c>
      <c r="Q612" s="319">
        <v>200</v>
      </c>
      <c r="R612" s="319">
        <v>1500</v>
      </c>
      <c r="S612" s="320" t="s">
        <v>586</v>
      </c>
      <c r="T612" s="320" t="s">
        <v>11936</v>
      </c>
      <c r="U612" s="320">
        <v>2004</v>
      </c>
      <c r="V612" s="704">
        <v>3054</v>
      </c>
      <c r="W612" s="704">
        <v>500</v>
      </c>
      <c r="X612" s="704">
        <v>665</v>
      </c>
      <c r="Y612" s="704">
        <v>176</v>
      </c>
      <c r="Z612" s="704"/>
      <c r="AA612" s="702"/>
      <c r="AB612" s="319">
        <v>472</v>
      </c>
      <c r="AC612" s="320"/>
      <c r="AD612" s="320"/>
      <c r="AE612" s="702"/>
      <c r="AF612" s="702"/>
      <c r="AG612" s="702"/>
      <c r="AH612" s="702"/>
      <c r="AI612" s="704"/>
      <c r="AJ612" s="702"/>
      <c r="AK612" s="702" t="s">
        <v>11906</v>
      </c>
      <c r="AL612" s="702" t="s">
        <v>2239</v>
      </c>
      <c r="AM612" s="702">
        <v>1239</v>
      </c>
      <c r="AN612" s="702"/>
      <c r="AO612" s="702"/>
      <c r="AP612" s="702"/>
      <c r="AQ612" s="702"/>
      <c r="AR612" s="702"/>
      <c r="AS612" s="702"/>
      <c r="AT612" s="702"/>
      <c r="AU612" s="702"/>
      <c r="AV612" s="702"/>
      <c r="AW612" s="702"/>
      <c r="AX612" s="641"/>
    </row>
    <row r="613" spans="1:50" s="246" customFormat="1" ht="23.85" customHeight="1">
      <c r="A613" s="247"/>
      <c r="B613" s="703"/>
      <c r="C613" s="320" t="s">
        <v>343</v>
      </c>
      <c r="D613" s="320" t="s">
        <v>344</v>
      </c>
      <c r="E613" s="320" t="s">
        <v>11937</v>
      </c>
      <c r="F613" s="320" t="s">
        <v>343</v>
      </c>
      <c r="G613" s="320" t="s">
        <v>463</v>
      </c>
      <c r="H613" s="702" t="s">
        <v>174</v>
      </c>
      <c r="I613" s="319">
        <v>39500</v>
      </c>
      <c r="J613" s="319"/>
      <c r="K613" s="319"/>
      <c r="L613" s="320" t="s">
        <v>202</v>
      </c>
      <c r="M613" s="319">
        <v>83</v>
      </c>
      <c r="N613" s="319">
        <v>128</v>
      </c>
      <c r="O613" s="319">
        <v>10624</v>
      </c>
      <c r="P613" s="319">
        <v>1</v>
      </c>
      <c r="Q613" s="319">
        <v>250</v>
      </c>
      <c r="R613" s="319">
        <v>1800</v>
      </c>
      <c r="S613" s="320" t="s">
        <v>586</v>
      </c>
      <c r="T613" s="320" t="s">
        <v>11936</v>
      </c>
      <c r="U613" s="320">
        <v>2004</v>
      </c>
      <c r="V613" s="704">
        <v>3054</v>
      </c>
      <c r="W613" s="704">
        <v>500</v>
      </c>
      <c r="X613" s="704">
        <v>665</v>
      </c>
      <c r="Y613" s="704">
        <v>176</v>
      </c>
      <c r="Z613" s="704"/>
      <c r="AA613" s="702"/>
      <c r="AB613" s="319">
        <v>506</v>
      </c>
      <c r="AC613" s="320"/>
      <c r="AD613" s="320"/>
      <c r="AE613" s="702"/>
      <c r="AF613" s="702"/>
      <c r="AG613" s="702"/>
      <c r="AH613" s="702"/>
      <c r="AI613" s="704"/>
      <c r="AJ613" s="702"/>
      <c r="AK613" s="702" t="s">
        <v>11906</v>
      </c>
      <c r="AL613" s="702" t="s">
        <v>2239</v>
      </c>
      <c r="AM613" s="702">
        <v>1239</v>
      </c>
      <c r="AN613" s="702"/>
      <c r="AO613" s="702"/>
      <c r="AP613" s="702"/>
      <c r="AQ613" s="702"/>
      <c r="AR613" s="702"/>
      <c r="AS613" s="702"/>
      <c r="AT613" s="702"/>
      <c r="AU613" s="702"/>
      <c r="AV613" s="702"/>
      <c r="AW613" s="702"/>
      <c r="AX613" s="641"/>
    </row>
    <row r="614" spans="1:50" s="246" customFormat="1" ht="23.85" customHeight="1">
      <c r="A614" s="247"/>
      <c r="B614" s="703"/>
      <c r="C614" s="320" t="s">
        <v>463</v>
      </c>
      <c r="D614" s="320"/>
      <c r="E614" s="320" t="s">
        <v>11938</v>
      </c>
      <c r="F614" s="320" t="s">
        <v>463</v>
      </c>
      <c r="G614" s="320" t="s">
        <v>463</v>
      </c>
      <c r="H614" s="702"/>
      <c r="I614" s="319">
        <v>17930</v>
      </c>
      <c r="J614" s="319"/>
      <c r="K614" s="319"/>
      <c r="L614" s="320" t="s">
        <v>202</v>
      </c>
      <c r="M614" s="319">
        <v>68</v>
      </c>
      <c r="N614" s="319">
        <v>105</v>
      </c>
      <c r="O614" s="319">
        <v>7140</v>
      </c>
      <c r="P614" s="319">
        <v>1</v>
      </c>
      <c r="Q614" s="319"/>
      <c r="R614" s="319"/>
      <c r="S614" s="320"/>
      <c r="T614" s="320"/>
      <c r="U614" s="320">
        <v>2004</v>
      </c>
      <c r="V614" s="704"/>
      <c r="W614" s="704"/>
      <c r="X614" s="704"/>
      <c r="Y614" s="704"/>
      <c r="Z614" s="704"/>
      <c r="AA614" s="702"/>
      <c r="AB614" s="319">
        <v>495</v>
      </c>
      <c r="AC614" s="320"/>
      <c r="AD614" s="320"/>
      <c r="AE614" s="702"/>
      <c r="AF614" s="702"/>
      <c r="AG614" s="702"/>
      <c r="AH614" s="702"/>
      <c r="AI614" s="704"/>
      <c r="AJ614" s="702"/>
      <c r="AK614" s="702"/>
      <c r="AL614" s="702"/>
      <c r="AM614" s="702"/>
      <c r="AN614" s="702"/>
      <c r="AO614" s="702"/>
      <c r="AP614" s="702"/>
      <c r="AQ614" s="702"/>
      <c r="AR614" s="702"/>
      <c r="AS614" s="702"/>
      <c r="AT614" s="702"/>
      <c r="AU614" s="702"/>
      <c r="AV614" s="702"/>
      <c r="AW614" s="702"/>
      <c r="AX614" s="641"/>
    </row>
    <row r="615" spans="1:50" s="246" customFormat="1" ht="23.85" customHeight="1">
      <c r="A615" s="247"/>
      <c r="B615" s="703"/>
      <c r="C615" s="320" t="s">
        <v>463</v>
      </c>
      <c r="D615" s="320"/>
      <c r="E615" s="320" t="s">
        <v>11939</v>
      </c>
      <c r="F615" s="320" t="s">
        <v>463</v>
      </c>
      <c r="G615" s="320" t="s">
        <v>463</v>
      </c>
      <c r="H615" s="702"/>
      <c r="I615" s="319">
        <v>33071</v>
      </c>
      <c r="J615" s="319"/>
      <c r="K615" s="319"/>
      <c r="L615" s="320" t="s">
        <v>202</v>
      </c>
      <c r="M615" s="319">
        <v>70</v>
      </c>
      <c r="N615" s="319">
        <v>109</v>
      </c>
      <c r="O615" s="319">
        <v>7630</v>
      </c>
      <c r="P615" s="319">
        <v>1</v>
      </c>
      <c r="Q615" s="319"/>
      <c r="R615" s="319"/>
      <c r="S615" s="320"/>
      <c r="T615" s="320"/>
      <c r="U615" s="320">
        <v>2007</v>
      </c>
      <c r="V615" s="704"/>
      <c r="W615" s="704"/>
      <c r="X615" s="704"/>
      <c r="Y615" s="704"/>
      <c r="Z615" s="704"/>
      <c r="AA615" s="702"/>
      <c r="AB615" s="319">
        <v>478</v>
      </c>
      <c r="AC615" s="320"/>
      <c r="AD615" s="320"/>
      <c r="AE615" s="702"/>
      <c r="AF615" s="702"/>
      <c r="AG615" s="702"/>
      <c r="AH615" s="702"/>
      <c r="AI615" s="704"/>
      <c r="AJ615" s="702"/>
      <c r="AK615" s="702"/>
      <c r="AL615" s="702"/>
      <c r="AM615" s="702"/>
      <c r="AN615" s="702"/>
      <c r="AO615" s="702"/>
      <c r="AP615" s="702"/>
      <c r="AQ615" s="702"/>
      <c r="AR615" s="702"/>
      <c r="AS615" s="702"/>
      <c r="AT615" s="702"/>
      <c r="AU615" s="702"/>
      <c r="AV615" s="702"/>
      <c r="AW615" s="702"/>
      <c r="AX615" s="641"/>
    </row>
    <row r="616" spans="1:50" s="246" customFormat="1" ht="23.85" customHeight="1">
      <c r="A616" s="247" t="s">
        <v>204</v>
      </c>
      <c r="B616" s="703"/>
      <c r="C616" s="320" t="s">
        <v>463</v>
      </c>
      <c r="D616" s="320"/>
      <c r="E616" s="320" t="s">
        <v>11940</v>
      </c>
      <c r="F616" s="320" t="s">
        <v>463</v>
      </c>
      <c r="G616" s="320" t="s">
        <v>463</v>
      </c>
      <c r="H616" s="702"/>
      <c r="I616" s="319">
        <v>28000</v>
      </c>
      <c r="J616" s="319"/>
      <c r="K616" s="319"/>
      <c r="L616" s="320" t="s">
        <v>202</v>
      </c>
      <c r="M616" s="319">
        <v>83</v>
      </c>
      <c r="N616" s="319">
        <v>128</v>
      </c>
      <c r="O616" s="319">
        <v>12864</v>
      </c>
      <c r="P616" s="319">
        <v>1</v>
      </c>
      <c r="Q616" s="319"/>
      <c r="R616" s="319"/>
      <c r="S616" s="320"/>
      <c r="T616" s="320"/>
      <c r="U616" s="320">
        <v>2008</v>
      </c>
      <c r="V616" s="704"/>
      <c r="W616" s="704"/>
      <c r="X616" s="704"/>
      <c r="Y616" s="704"/>
      <c r="Z616" s="704"/>
      <c r="AA616" s="702"/>
      <c r="AB616" s="319">
        <v>980</v>
      </c>
      <c r="AC616" s="320"/>
      <c r="AD616" s="320"/>
      <c r="AE616" s="702"/>
      <c r="AF616" s="702"/>
      <c r="AG616" s="702"/>
      <c r="AH616" s="702"/>
      <c r="AI616" s="704"/>
      <c r="AJ616" s="702"/>
      <c r="AK616" s="702"/>
      <c r="AL616" s="702"/>
      <c r="AM616" s="702"/>
      <c r="AN616" s="702"/>
      <c r="AO616" s="702"/>
      <c r="AP616" s="702"/>
      <c r="AQ616" s="702"/>
      <c r="AR616" s="702"/>
      <c r="AS616" s="702"/>
      <c r="AT616" s="702"/>
      <c r="AU616" s="702"/>
      <c r="AV616" s="702"/>
      <c r="AW616" s="702"/>
      <c r="AX616" s="641"/>
    </row>
    <row r="617" spans="1:50" s="246" customFormat="1" ht="23.85" customHeight="1">
      <c r="A617" s="247" t="s">
        <v>135</v>
      </c>
      <c r="B617" s="703"/>
      <c r="C617" s="320" t="s">
        <v>463</v>
      </c>
      <c r="D617" s="320"/>
      <c r="E617" s="320" t="s">
        <v>11941</v>
      </c>
      <c r="F617" s="320" t="s">
        <v>463</v>
      </c>
      <c r="G617" s="320" t="s">
        <v>463</v>
      </c>
      <c r="H617" s="702"/>
      <c r="I617" s="319">
        <v>5875</v>
      </c>
      <c r="J617" s="319"/>
      <c r="K617" s="319"/>
      <c r="L617" s="320" t="s">
        <v>202</v>
      </c>
      <c r="M617" s="319">
        <v>40</v>
      </c>
      <c r="N617" s="319">
        <v>100</v>
      </c>
      <c r="O617" s="319">
        <v>4000</v>
      </c>
      <c r="P617" s="319">
        <v>1</v>
      </c>
      <c r="Q617" s="319"/>
      <c r="R617" s="319"/>
      <c r="S617" s="320"/>
      <c r="T617" s="320"/>
      <c r="U617" s="320">
        <v>2006</v>
      </c>
      <c r="V617" s="704"/>
      <c r="W617" s="704"/>
      <c r="X617" s="704"/>
      <c r="Y617" s="704"/>
      <c r="Z617" s="704"/>
      <c r="AA617" s="702"/>
      <c r="AB617" s="319">
        <v>850</v>
      </c>
      <c r="AC617" s="320"/>
      <c r="AD617" s="320"/>
      <c r="AE617" s="702"/>
      <c r="AF617" s="702"/>
      <c r="AG617" s="702"/>
      <c r="AH617" s="702"/>
      <c r="AI617" s="704"/>
      <c r="AJ617" s="702"/>
      <c r="AK617" s="702"/>
      <c r="AL617" s="702"/>
      <c r="AM617" s="702"/>
      <c r="AN617" s="702"/>
      <c r="AO617" s="702"/>
      <c r="AP617" s="702"/>
      <c r="AQ617" s="702"/>
      <c r="AR617" s="702"/>
      <c r="AS617" s="702"/>
      <c r="AT617" s="702"/>
      <c r="AU617" s="702"/>
      <c r="AV617" s="702"/>
      <c r="AW617" s="702"/>
      <c r="AX617" s="641"/>
    </row>
    <row r="618" spans="1:50" s="246" customFormat="1" ht="23.85" customHeight="1">
      <c r="A618" s="247" t="s">
        <v>412</v>
      </c>
      <c r="B618" s="703"/>
      <c r="C618" s="320" t="s">
        <v>463</v>
      </c>
      <c r="D618" s="320"/>
      <c r="E618" s="320" t="s">
        <v>11942</v>
      </c>
      <c r="F618" s="320" t="s">
        <v>463</v>
      </c>
      <c r="G618" s="320" t="s">
        <v>463</v>
      </c>
      <c r="H618" s="702"/>
      <c r="I618" s="319">
        <v>27789</v>
      </c>
      <c r="J618" s="319"/>
      <c r="K618" s="319"/>
      <c r="L618" s="320" t="s">
        <v>202</v>
      </c>
      <c r="M618" s="319">
        <v>102</v>
      </c>
      <c r="N618" s="319">
        <v>65</v>
      </c>
      <c r="O618" s="319">
        <v>6630</v>
      </c>
      <c r="P618" s="319">
        <v>1</v>
      </c>
      <c r="Q618" s="319"/>
      <c r="R618" s="319"/>
      <c r="S618" s="320"/>
      <c r="T618" s="320"/>
      <c r="U618" s="320">
        <v>2012</v>
      </c>
      <c r="V618" s="704"/>
      <c r="W618" s="704"/>
      <c r="X618" s="704"/>
      <c r="Y618" s="704"/>
      <c r="Z618" s="704"/>
      <c r="AA618" s="702"/>
      <c r="AB618" s="319">
        <v>731</v>
      </c>
      <c r="AC618" s="320"/>
      <c r="AD618" s="320"/>
      <c r="AE618" s="702"/>
      <c r="AF618" s="702"/>
      <c r="AG618" s="702"/>
      <c r="AH618" s="702"/>
      <c r="AI618" s="704"/>
      <c r="AJ618" s="702"/>
      <c r="AK618" s="702"/>
      <c r="AL618" s="702"/>
      <c r="AM618" s="702"/>
      <c r="AN618" s="702"/>
      <c r="AO618" s="702"/>
      <c r="AP618" s="702"/>
      <c r="AQ618" s="702"/>
      <c r="AR618" s="702"/>
      <c r="AS618" s="702"/>
      <c r="AT618" s="702"/>
      <c r="AU618" s="702"/>
      <c r="AV618" s="702"/>
      <c r="AW618" s="702"/>
      <c r="AX618" s="641"/>
    </row>
    <row r="619" spans="1:50" s="246" customFormat="1" ht="23.85" customHeight="1">
      <c r="A619" s="247"/>
      <c r="B619" s="703"/>
      <c r="C619" s="320" t="s">
        <v>463</v>
      </c>
      <c r="D619" s="320"/>
      <c r="E619" s="320" t="s">
        <v>11943</v>
      </c>
      <c r="F619" s="320" t="s">
        <v>463</v>
      </c>
      <c r="G619" s="320" t="s">
        <v>463</v>
      </c>
      <c r="H619" s="702"/>
      <c r="I619" s="319">
        <v>28772</v>
      </c>
      <c r="J619" s="319">
        <v>1673</v>
      </c>
      <c r="K619" s="319">
        <v>1508</v>
      </c>
      <c r="L619" s="320" t="s">
        <v>202</v>
      </c>
      <c r="M619" s="319">
        <v>60</v>
      </c>
      <c r="N619" s="319">
        <v>90</v>
      </c>
      <c r="O619" s="319">
        <v>5400</v>
      </c>
      <c r="P619" s="319">
        <v>1</v>
      </c>
      <c r="Q619" s="319"/>
      <c r="R619" s="319"/>
      <c r="S619" s="320"/>
      <c r="T619" s="320"/>
      <c r="U619" s="320">
        <v>2013</v>
      </c>
      <c r="V619" s="704"/>
      <c r="W619" s="704"/>
      <c r="X619" s="704"/>
      <c r="Y619" s="704"/>
      <c r="Z619" s="704"/>
      <c r="AA619" s="702"/>
      <c r="AB619" s="319">
        <v>2500</v>
      </c>
      <c r="AC619" s="320"/>
      <c r="AD619" s="320"/>
      <c r="AE619" s="702"/>
      <c r="AF619" s="702"/>
      <c r="AG619" s="702"/>
      <c r="AH619" s="702"/>
      <c r="AI619" s="704"/>
      <c r="AJ619" s="702"/>
      <c r="AK619" s="702"/>
      <c r="AL619" s="702"/>
      <c r="AM619" s="702"/>
      <c r="AN619" s="702"/>
      <c r="AO619" s="702"/>
      <c r="AP619" s="702"/>
      <c r="AQ619" s="702"/>
      <c r="AR619" s="702"/>
      <c r="AS619" s="702"/>
      <c r="AT619" s="702"/>
      <c r="AU619" s="702"/>
      <c r="AV619" s="702"/>
      <c r="AW619" s="702"/>
      <c r="AX619" s="641"/>
    </row>
    <row r="620" spans="1:50" s="246" customFormat="1" ht="23.85" customHeight="1">
      <c r="A620" s="247"/>
      <c r="B620" s="703"/>
      <c r="C620" s="320" t="s">
        <v>463</v>
      </c>
      <c r="D620" s="320"/>
      <c r="E620" s="320" t="s">
        <v>11944</v>
      </c>
      <c r="F620" s="320" t="s">
        <v>463</v>
      </c>
      <c r="G620" s="320" t="s">
        <v>463</v>
      </c>
      <c r="H620" s="702"/>
      <c r="I620" s="319">
        <v>42095</v>
      </c>
      <c r="J620" s="319"/>
      <c r="K620" s="319"/>
      <c r="L620" s="320" t="s">
        <v>202</v>
      </c>
      <c r="M620" s="319">
        <v>60</v>
      </c>
      <c r="N620" s="319">
        <v>100</v>
      </c>
      <c r="O620" s="319">
        <v>7500</v>
      </c>
      <c r="P620" s="319">
        <v>1</v>
      </c>
      <c r="Q620" s="319"/>
      <c r="R620" s="319"/>
      <c r="S620" s="320"/>
      <c r="T620" s="320"/>
      <c r="U620" s="320">
        <v>2015</v>
      </c>
      <c r="V620" s="704"/>
      <c r="W620" s="704"/>
      <c r="X620" s="704"/>
      <c r="Y620" s="704"/>
      <c r="Z620" s="704"/>
      <c r="AA620" s="702"/>
      <c r="AB620" s="319">
        <v>500</v>
      </c>
      <c r="AC620" s="320"/>
      <c r="AD620" s="320"/>
      <c r="AE620" s="702"/>
      <c r="AF620" s="702"/>
      <c r="AG620" s="702"/>
      <c r="AH620" s="702"/>
      <c r="AI620" s="704"/>
      <c r="AJ620" s="702"/>
      <c r="AK620" s="702"/>
      <c r="AL620" s="702"/>
      <c r="AM620" s="702"/>
      <c r="AN620" s="702"/>
      <c r="AO620" s="702"/>
      <c r="AP620" s="702"/>
      <c r="AQ620" s="702"/>
      <c r="AR620" s="702"/>
      <c r="AS620" s="702"/>
      <c r="AT620" s="702"/>
      <c r="AU620" s="702"/>
      <c r="AV620" s="702"/>
      <c r="AW620" s="702"/>
      <c r="AX620" s="641"/>
    </row>
    <row r="621" spans="1:50" s="246" customFormat="1" ht="23.85" customHeight="1">
      <c r="A621" s="247"/>
      <c r="B621" s="703"/>
      <c r="C621" s="320" t="s">
        <v>11945</v>
      </c>
      <c r="D621" s="320" t="s">
        <v>11946</v>
      </c>
      <c r="E621" s="320" t="s">
        <v>11947</v>
      </c>
      <c r="F621" s="320" t="s">
        <v>11945</v>
      </c>
      <c r="G621" s="320" t="s">
        <v>11948</v>
      </c>
      <c r="H621" s="702" t="s">
        <v>11949</v>
      </c>
      <c r="I621" s="319">
        <v>30029</v>
      </c>
      <c r="J621" s="319">
        <v>454</v>
      </c>
      <c r="K621" s="319">
        <v>454</v>
      </c>
      <c r="L621" s="320" t="s">
        <v>202</v>
      </c>
      <c r="M621" s="319">
        <v>65</v>
      </c>
      <c r="N621" s="319">
        <v>121</v>
      </c>
      <c r="O621" s="319">
        <v>7865</v>
      </c>
      <c r="P621" s="319">
        <v>1</v>
      </c>
      <c r="Q621" s="319">
        <v>4000</v>
      </c>
      <c r="R621" s="319">
        <v>5000</v>
      </c>
      <c r="S621" s="320" t="s">
        <v>586</v>
      </c>
      <c r="T621" s="320" t="s">
        <v>11950</v>
      </c>
      <c r="U621" s="320">
        <v>1989</v>
      </c>
      <c r="V621" s="704">
        <v>509</v>
      </c>
      <c r="W621" s="704"/>
      <c r="X621" s="704">
        <v>410</v>
      </c>
      <c r="Y621" s="704"/>
      <c r="Z621" s="704"/>
      <c r="AA621" s="702"/>
      <c r="AB621" s="319">
        <v>919</v>
      </c>
      <c r="AC621" s="320">
        <v>1991</v>
      </c>
      <c r="AD621" s="320">
        <v>2000</v>
      </c>
      <c r="AE621" s="702"/>
      <c r="AF621" s="702"/>
      <c r="AG621" s="702"/>
      <c r="AH621" s="702"/>
      <c r="AI621" s="704"/>
      <c r="AJ621" s="702"/>
      <c r="AK621" s="702"/>
      <c r="AL621" s="702"/>
      <c r="AM621" s="702"/>
      <c r="AN621" s="702"/>
      <c r="AO621" s="702"/>
      <c r="AP621" s="702"/>
      <c r="AQ621" s="702"/>
      <c r="AR621" s="702"/>
      <c r="AS621" s="702"/>
      <c r="AT621" s="702"/>
      <c r="AU621" s="702"/>
      <c r="AV621" s="702"/>
      <c r="AW621" s="702"/>
      <c r="AX621" s="641"/>
    </row>
    <row r="622" spans="1:50" s="246" customFormat="1" ht="23.85" customHeight="1">
      <c r="A622" s="247"/>
      <c r="B622" s="703"/>
      <c r="C622" s="320" t="s">
        <v>11945</v>
      </c>
      <c r="D622" s="320"/>
      <c r="E622" s="320" t="s">
        <v>11951</v>
      </c>
      <c r="F622" s="320" t="s">
        <v>11945</v>
      </c>
      <c r="G622" s="320" t="s">
        <v>11945</v>
      </c>
      <c r="H622" s="702"/>
      <c r="I622" s="319">
        <v>12750</v>
      </c>
      <c r="J622" s="319">
        <v>729</v>
      </c>
      <c r="K622" s="319">
        <v>707</v>
      </c>
      <c r="L622" s="320" t="s">
        <v>382</v>
      </c>
      <c r="M622" s="319">
        <v>50</v>
      </c>
      <c r="N622" s="319">
        <v>90</v>
      </c>
      <c r="O622" s="319">
        <v>4500</v>
      </c>
      <c r="P622" s="319">
        <v>1</v>
      </c>
      <c r="Q622" s="319">
        <v>186</v>
      </c>
      <c r="R622" s="319">
        <v>200</v>
      </c>
      <c r="S622" s="320" t="s">
        <v>586</v>
      </c>
      <c r="T622" s="320" t="s">
        <v>587</v>
      </c>
      <c r="U622" s="320">
        <v>2009</v>
      </c>
      <c r="V622" s="704"/>
      <c r="W622" s="704"/>
      <c r="X622" s="704"/>
      <c r="Y622" s="704"/>
      <c r="Z622" s="704"/>
      <c r="AA622" s="702"/>
      <c r="AB622" s="319">
        <v>1683</v>
      </c>
      <c r="AC622" s="320"/>
      <c r="AD622" s="320"/>
      <c r="AE622" s="702"/>
      <c r="AF622" s="702"/>
      <c r="AG622" s="702"/>
      <c r="AH622" s="702"/>
      <c r="AI622" s="704"/>
      <c r="AJ622" s="702"/>
      <c r="AK622" s="702"/>
      <c r="AL622" s="702"/>
      <c r="AM622" s="702"/>
      <c r="AN622" s="702"/>
      <c r="AO622" s="702"/>
      <c r="AP622" s="702"/>
      <c r="AQ622" s="702"/>
      <c r="AR622" s="702"/>
      <c r="AS622" s="702"/>
      <c r="AT622" s="702"/>
      <c r="AU622" s="702"/>
      <c r="AV622" s="702"/>
      <c r="AW622" s="702"/>
      <c r="AX622" s="641"/>
    </row>
    <row r="623" spans="1:50" s="246" customFormat="1" ht="23.85" customHeight="1">
      <c r="A623" s="247"/>
      <c r="B623" s="703"/>
      <c r="C623" s="320" t="s">
        <v>11945</v>
      </c>
      <c r="D623" s="320"/>
      <c r="E623" s="320" t="s">
        <v>11952</v>
      </c>
      <c r="F623" s="320" t="s">
        <v>11945</v>
      </c>
      <c r="G623" s="320" t="s">
        <v>11945</v>
      </c>
      <c r="H623" s="702"/>
      <c r="I623" s="319">
        <v>14150</v>
      </c>
      <c r="J623" s="319">
        <v>965</v>
      </c>
      <c r="K623" s="319">
        <v>694</v>
      </c>
      <c r="L623" s="320" t="s">
        <v>382</v>
      </c>
      <c r="M623" s="319">
        <v>68</v>
      </c>
      <c r="N623" s="319">
        <v>105</v>
      </c>
      <c r="O623" s="319">
        <v>7140</v>
      </c>
      <c r="P623" s="319">
        <v>1</v>
      </c>
      <c r="Q623" s="319">
        <v>96</v>
      </c>
      <c r="R623" s="319">
        <v>100</v>
      </c>
      <c r="S623" s="320" t="s">
        <v>586</v>
      </c>
      <c r="T623" s="320" t="s">
        <v>587</v>
      </c>
      <c r="U623" s="320">
        <v>2009</v>
      </c>
      <c r="V623" s="704"/>
      <c r="W623" s="704"/>
      <c r="X623" s="704"/>
      <c r="Y623" s="704"/>
      <c r="Z623" s="704"/>
      <c r="AA623" s="702"/>
      <c r="AB623" s="319">
        <v>2456</v>
      </c>
      <c r="AC623" s="320"/>
      <c r="AD623" s="320"/>
      <c r="AE623" s="702"/>
      <c r="AF623" s="702"/>
      <c r="AG623" s="702"/>
      <c r="AH623" s="702"/>
      <c r="AI623" s="704"/>
      <c r="AJ623" s="702"/>
      <c r="AK623" s="702"/>
      <c r="AL623" s="702"/>
      <c r="AM623" s="702"/>
      <c r="AN623" s="702"/>
      <c r="AO623" s="702"/>
      <c r="AP623" s="702"/>
      <c r="AQ623" s="702"/>
      <c r="AR623" s="702"/>
      <c r="AS623" s="702"/>
      <c r="AT623" s="702"/>
      <c r="AU623" s="702"/>
      <c r="AV623" s="702"/>
      <c r="AW623" s="702"/>
      <c r="AX623" s="641"/>
    </row>
    <row r="624" spans="1:50" s="246" customFormat="1" ht="23.85" customHeight="1">
      <c r="A624" s="247"/>
      <c r="B624" s="703"/>
      <c r="C624" s="320" t="s">
        <v>11945</v>
      </c>
      <c r="D624" s="320"/>
      <c r="E624" s="320" t="s">
        <v>11953</v>
      </c>
      <c r="F624" s="320" t="s">
        <v>11945</v>
      </c>
      <c r="G624" s="320" t="s">
        <v>11945</v>
      </c>
      <c r="H624" s="702"/>
      <c r="I624" s="319">
        <v>18609</v>
      </c>
      <c r="J624" s="319">
        <v>1200</v>
      </c>
      <c r="K624" s="319">
        <v>1177</v>
      </c>
      <c r="L624" s="320" t="s">
        <v>382</v>
      </c>
      <c r="M624" s="319">
        <v>68</v>
      </c>
      <c r="N624" s="319">
        <v>105</v>
      </c>
      <c r="O624" s="319">
        <v>7140</v>
      </c>
      <c r="P624" s="319">
        <v>1</v>
      </c>
      <c r="Q624" s="319">
        <v>186</v>
      </c>
      <c r="R624" s="319">
        <v>200</v>
      </c>
      <c r="S624" s="320" t="s">
        <v>586</v>
      </c>
      <c r="T624" s="320" t="s">
        <v>587</v>
      </c>
      <c r="U624" s="320">
        <v>2009</v>
      </c>
      <c r="V624" s="704"/>
      <c r="W624" s="704"/>
      <c r="X624" s="704"/>
      <c r="Y624" s="704"/>
      <c r="Z624" s="704"/>
      <c r="AA624" s="702"/>
      <c r="AB624" s="319">
        <v>2674</v>
      </c>
      <c r="AC624" s="320"/>
      <c r="AD624" s="320"/>
      <c r="AE624" s="702"/>
      <c r="AF624" s="702"/>
      <c r="AG624" s="702"/>
      <c r="AH624" s="702"/>
      <c r="AI624" s="704"/>
      <c r="AJ624" s="702"/>
      <c r="AK624" s="702"/>
      <c r="AL624" s="702"/>
      <c r="AM624" s="702"/>
      <c r="AN624" s="702"/>
      <c r="AO624" s="702"/>
      <c r="AP624" s="702"/>
      <c r="AQ624" s="702"/>
      <c r="AR624" s="702"/>
      <c r="AS624" s="702"/>
      <c r="AT624" s="702"/>
      <c r="AU624" s="702"/>
      <c r="AV624" s="702"/>
      <c r="AW624" s="702"/>
      <c r="AX624" s="641"/>
    </row>
    <row r="625" spans="1:50" s="246" customFormat="1" ht="23.85" customHeight="1">
      <c r="A625" s="247"/>
      <c r="B625" s="703"/>
      <c r="C625" s="320" t="s">
        <v>11945</v>
      </c>
      <c r="D625" s="320"/>
      <c r="E625" s="320" t="s">
        <v>11954</v>
      </c>
      <c r="F625" s="320" t="s">
        <v>11945</v>
      </c>
      <c r="G625" s="320" t="s">
        <v>11945</v>
      </c>
      <c r="H625" s="702"/>
      <c r="I625" s="319">
        <v>21446</v>
      </c>
      <c r="J625" s="319">
        <v>716</v>
      </c>
      <c r="K625" s="319">
        <v>694</v>
      </c>
      <c r="L625" s="320" t="s">
        <v>382</v>
      </c>
      <c r="M625" s="319">
        <v>68</v>
      </c>
      <c r="N625" s="319">
        <v>105</v>
      </c>
      <c r="O625" s="319">
        <v>7140</v>
      </c>
      <c r="P625" s="319">
        <v>1</v>
      </c>
      <c r="Q625" s="319">
        <v>186</v>
      </c>
      <c r="R625" s="319">
        <v>200</v>
      </c>
      <c r="S625" s="320" t="s">
        <v>586</v>
      </c>
      <c r="T625" s="320" t="s">
        <v>587</v>
      </c>
      <c r="U625" s="320">
        <v>2009</v>
      </c>
      <c r="V625" s="704"/>
      <c r="W625" s="704"/>
      <c r="X625" s="704"/>
      <c r="Y625" s="704"/>
      <c r="Z625" s="704"/>
      <c r="AA625" s="702"/>
      <c r="AB625" s="319">
        <v>2790</v>
      </c>
      <c r="AC625" s="320"/>
      <c r="AD625" s="320"/>
      <c r="AE625" s="702"/>
      <c r="AF625" s="702"/>
      <c r="AG625" s="702"/>
      <c r="AH625" s="702"/>
      <c r="AI625" s="704"/>
      <c r="AJ625" s="702"/>
      <c r="AK625" s="702"/>
      <c r="AL625" s="702"/>
      <c r="AM625" s="702"/>
      <c r="AN625" s="702"/>
      <c r="AO625" s="702"/>
      <c r="AP625" s="702"/>
      <c r="AQ625" s="702"/>
      <c r="AR625" s="702"/>
      <c r="AS625" s="702"/>
      <c r="AT625" s="702"/>
      <c r="AU625" s="702"/>
      <c r="AV625" s="702"/>
      <c r="AW625" s="702"/>
      <c r="AX625" s="641"/>
    </row>
    <row r="626" spans="1:50" s="246" customFormat="1" ht="23.85" customHeight="1">
      <c r="A626" s="247"/>
      <c r="B626" s="703"/>
      <c r="C626" s="320" t="s">
        <v>11945</v>
      </c>
      <c r="D626" s="320"/>
      <c r="E626" s="320" t="s">
        <v>11955</v>
      </c>
      <c r="F626" s="320" t="s">
        <v>11945</v>
      </c>
      <c r="G626" s="320" t="s">
        <v>11945</v>
      </c>
      <c r="H626" s="702"/>
      <c r="I626" s="319">
        <v>13137</v>
      </c>
      <c r="J626" s="319"/>
      <c r="K626" s="319"/>
      <c r="L626" s="320" t="s">
        <v>202</v>
      </c>
      <c r="M626" s="319">
        <v>68</v>
      </c>
      <c r="N626" s="319">
        <v>105</v>
      </c>
      <c r="O626" s="319">
        <v>7738</v>
      </c>
      <c r="P626" s="319">
        <v>1</v>
      </c>
      <c r="Q626" s="319"/>
      <c r="R626" s="319"/>
      <c r="S626" s="320"/>
      <c r="T626" s="320"/>
      <c r="U626" s="320">
        <v>2008</v>
      </c>
      <c r="V626" s="704"/>
      <c r="W626" s="704"/>
      <c r="X626" s="704"/>
      <c r="Y626" s="704"/>
      <c r="Z626" s="704"/>
      <c r="AA626" s="702"/>
      <c r="AB626" s="319">
        <v>791</v>
      </c>
      <c r="AC626" s="320"/>
      <c r="AD626" s="320"/>
      <c r="AE626" s="702"/>
      <c r="AF626" s="702"/>
      <c r="AG626" s="702"/>
      <c r="AH626" s="702"/>
      <c r="AI626" s="704"/>
      <c r="AJ626" s="702"/>
      <c r="AK626" s="702"/>
      <c r="AL626" s="702"/>
      <c r="AM626" s="702"/>
      <c r="AN626" s="702"/>
      <c r="AO626" s="702"/>
      <c r="AP626" s="702"/>
      <c r="AQ626" s="702"/>
      <c r="AR626" s="702"/>
      <c r="AS626" s="702"/>
      <c r="AT626" s="702"/>
      <c r="AU626" s="702"/>
      <c r="AV626" s="702"/>
      <c r="AW626" s="702"/>
      <c r="AX626" s="641"/>
    </row>
    <row r="627" spans="1:50" s="246" customFormat="1" ht="23.85" customHeight="1">
      <c r="A627" s="247"/>
      <c r="B627" s="703"/>
      <c r="C627" s="320" t="s">
        <v>11956</v>
      </c>
      <c r="D627" s="320" t="s">
        <v>11902</v>
      </c>
      <c r="E627" s="320" t="s">
        <v>11957</v>
      </c>
      <c r="F627" s="320" t="s">
        <v>11956</v>
      </c>
      <c r="G627" s="320" t="s">
        <v>11956</v>
      </c>
      <c r="H627" s="702" t="s">
        <v>11905</v>
      </c>
      <c r="I627" s="319">
        <v>9869</v>
      </c>
      <c r="J627" s="319"/>
      <c r="K627" s="319"/>
      <c r="L627" s="320" t="s">
        <v>202</v>
      </c>
      <c r="M627" s="319">
        <v>75</v>
      </c>
      <c r="N627" s="319">
        <v>110</v>
      </c>
      <c r="O627" s="319">
        <v>8250</v>
      </c>
      <c r="P627" s="319">
        <v>1</v>
      </c>
      <c r="Q627" s="319"/>
      <c r="R627" s="319"/>
      <c r="S627" s="320"/>
      <c r="T627" s="320"/>
      <c r="U627" s="320">
        <v>2004</v>
      </c>
      <c r="V627" s="704">
        <v>3054</v>
      </c>
      <c r="W627" s="704">
        <v>500</v>
      </c>
      <c r="X627" s="704">
        <v>665</v>
      </c>
      <c r="Y627" s="704">
        <v>176</v>
      </c>
      <c r="Z627" s="704"/>
      <c r="AA627" s="702"/>
      <c r="AB627" s="319">
        <v>277</v>
      </c>
      <c r="AC627" s="320"/>
      <c r="AD627" s="320"/>
      <c r="AE627" s="702"/>
      <c r="AF627" s="702"/>
      <c r="AG627" s="702"/>
      <c r="AH627" s="702"/>
      <c r="AI627" s="704"/>
      <c r="AJ627" s="702"/>
      <c r="AK627" s="702" t="s">
        <v>11906</v>
      </c>
      <c r="AL627" s="702" t="s">
        <v>2239</v>
      </c>
      <c r="AM627" s="702">
        <v>1239</v>
      </c>
      <c r="AN627" s="702"/>
      <c r="AO627" s="702"/>
      <c r="AP627" s="702"/>
      <c r="AQ627" s="702"/>
      <c r="AR627" s="702"/>
      <c r="AS627" s="702"/>
      <c r="AT627" s="702"/>
      <c r="AU627" s="702"/>
      <c r="AV627" s="702"/>
      <c r="AW627" s="702"/>
      <c r="AX627" s="641"/>
    </row>
    <row r="628" spans="1:50" s="246" customFormat="1" ht="23.85" customHeight="1">
      <c r="A628" s="247"/>
      <c r="B628" s="703"/>
      <c r="C628" s="320" t="s">
        <v>11956</v>
      </c>
      <c r="D628" s="320" t="s">
        <v>11946</v>
      </c>
      <c r="E628" s="320" t="s">
        <v>11958</v>
      </c>
      <c r="F628" s="320" t="s">
        <v>11956</v>
      </c>
      <c r="G628" s="320" t="s">
        <v>11956</v>
      </c>
      <c r="H628" s="702" t="s">
        <v>11949</v>
      </c>
      <c r="I628" s="319">
        <v>45795</v>
      </c>
      <c r="J628" s="319">
        <v>623</v>
      </c>
      <c r="K628" s="319">
        <v>637</v>
      </c>
      <c r="L628" s="320" t="s">
        <v>202</v>
      </c>
      <c r="M628" s="319">
        <v>68</v>
      </c>
      <c r="N628" s="319">
        <v>105</v>
      </c>
      <c r="O628" s="319">
        <v>7140</v>
      </c>
      <c r="P628" s="319">
        <v>1</v>
      </c>
      <c r="Q628" s="319">
        <v>80</v>
      </c>
      <c r="R628" s="319">
        <v>300</v>
      </c>
      <c r="S628" s="320" t="s">
        <v>11959</v>
      </c>
      <c r="T628" s="320" t="s">
        <v>11960</v>
      </c>
      <c r="U628" s="320">
        <v>2014</v>
      </c>
      <c r="V628" s="704">
        <v>502</v>
      </c>
      <c r="W628" s="704" t="s">
        <v>11961</v>
      </c>
      <c r="X628" s="704">
        <v>410</v>
      </c>
      <c r="Y628" s="704"/>
      <c r="Z628" s="704"/>
      <c r="AA628" s="702"/>
      <c r="AB628" s="319">
        <v>502</v>
      </c>
      <c r="AC628" s="320" t="s">
        <v>11961</v>
      </c>
      <c r="AD628" s="320">
        <v>2000</v>
      </c>
      <c r="AE628" s="702"/>
      <c r="AF628" s="702"/>
      <c r="AG628" s="702"/>
      <c r="AH628" s="702"/>
      <c r="AI628" s="704"/>
      <c r="AJ628" s="702"/>
      <c r="AK628" s="702"/>
      <c r="AL628" s="702"/>
      <c r="AM628" s="702"/>
      <c r="AN628" s="702"/>
      <c r="AO628" s="702"/>
      <c r="AP628" s="702"/>
      <c r="AQ628" s="702"/>
      <c r="AR628" s="702"/>
      <c r="AS628" s="702"/>
      <c r="AT628" s="702"/>
      <c r="AU628" s="702"/>
      <c r="AV628" s="702"/>
      <c r="AW628" s="702"/>
      <c r="AX628" s="641"/>
    </row>
    <row r="629" spans="1:50" s="246" customFormat="1" ht="23.85" customHeight="1">
      <c r="A629" s="247"/>
      <c r="B629" s="703"/>
      <c r="C629" s="320" t="s">
        <v>11956</v>
      </c>
      <c r="D629" s="320" t="s">
        <v>11962</v>
      </c>
      <c r="E629" s="320" t="s">
        <v>11963</v>
      </c>
      <c r="F629" s="320" t="s">
        <v>11956</v>
      </c>
      <c r="G629" s="320" t="s">
        <v>11956</v>
      </c>
      <c r="H629" s="702" t="s">
        <v>11964</v>
      </c>
      <c r="I629" s="319">
        <v>20916</v>
      </c>
      <c r="J629" s="319"/>
      <c r="K629" s="319"/>
      <c r="L629" s="320" t="s">
        <v>202</v>
      </c>
      <c r="M629" s="319">
        <v>75</v>
      </c>
      <c r="N629" s="319">
        <v>110</v>
      </c>
      <c r="O629" s="319">
        <v>8250</v>
      </c>
      <c r="P629" s="319">
        <v>1</v>
      </c>
      <c r="Q629" s="319"/>
      <c r="R629" s="319"/>
      <c r="S629" s="320"/>
      <c r="T629" s="320"/>
      <c r="U629" s="320">
        <v>2004</v>
      </c>
      <c r="V629" s="319">
        <v>430</v>
      </c>
      <c r="W629" s="320">
        <v>750</v>
      </c>
      <c r="X629" s="704"/>
      <c r="Y629" s="704"/>
      <c r="Z629" s="704"/>
      <c r="AA629" s="702"/>
      <c r="AB629" s="319">
        <v>350</v>
      </c>
      <c r="AC629" s="320" t="s">
        <v>11965</v>
      </c>
      <c r="AD629" s="320"/>
      <c r="AE629" s="702"/>
      <c r="AF629" s="702"/>
      <c r="AG629" s="702"/>
      <c r="AH629" s="702"/>
      <c r="AI629" s="704"/>
      <c r="AJ629" s="702"/>
      <c r="AK629" s="702"/>
      <c r="AL629" s="702"/>
      <c r="AM629" s="702"/>
      <c r="AN629" s="702"/>
      <c r="AO629" s="702"/>
      <c r="AP629" s="702"/>
      <c r="AQ629" s="702"/>
      <c r="AR629" s="702"/>
      <c r="AS629" s="702"/>
      <c r="AT629" s="702"/>
      <c r="AU629" s="702"/>
      <c r="AV629" s="702"/>
      <c r="AW629" s="702"/>
      <c r="AX629" s="641"/>
    </row>
    <row r="630" spans="1:50" s="246" customFormat="1" ht="23.85" customHeight="1">
      <c r="A630" s="247"/>
      <c r="B630" s="703"/>
      <c r="C630" s="320" t="s">
        <v>11956</v>
      </c>
      <c r="D630" s="320" t="s">
        <v>11966</v>
      </c>
      <c r="E630" s="320" t="s">
        <v>11967</v>
      </c>
      <c r="F630" s="320" t="s">
        <v>11956</v>
      </c>
      <c r="G630" s="320" t="s">
        <v>11956</v>
      </c>
      <c r="H630" s="702"/>
      <c r="I630" s="319">
        <v>1125</v>
      </c>
      <c r="J630" s="319"/>
      <c r="K630" s="319"/>
      <c r="L630" s="320" t="s">
        <v>382</v>
      </c>
      <c r="M630" s="319">
        <v>25</v>
      </c>
      <c r="N630" s="319">
        <v>45</v>
      </c>
      <c r="O630" s="319">
        <v>1125</v>
      </c>
      <c r="P630" s="319">
        <v>1</v>
      </c>
      <c r="Q630" s="319"/>
      <c r="R630" s="319"/>
      <c r="S630" s="320"/>
      <c r="T630" s="320"/>
      <c r="U630" s="320">
        <v>2011</v>
      </c>
      <c r="V630" s="704">
        <v>430</v>
      </c>
      <c r="W630" s="704">
        <v>750</v>
      </c>
      <c r="X630" s="704"/>
      <c r="Y630" s="704"/>
      <c r="Z630" s="704"/>
      <c r="AA630" s="702"/>
      <c r="AB630" s="319">
        <v>145</v>
      </c>
      <c r="AC630" s="320" t="s">
        <v>11965</v>
      </c>
      <c r="AD630" s="320"/>
      <c r="AE630" s="702"/>
      <c r="AF630" s="702"/>
      <c r="AG630" s="702"/>
      <c r="AH630" s="702"/>
      <c r="AI630" s="704"/>
      <c r="AJ630" s="702"/>
      <c r="AK630" s="702"/>
      <c r="AL630" s="702"/>
      <c r="AM630" s="702"/>
      <c r="AN630" s="702"/>
      <c r="AO630" s="702"/>
      <c r="AP630" s="702"/>
      <c r="AQ630" s="702"/>
      <c r="AR630" s="702"/>
      <c r="AS630" s="702"/>
      <c r="AT630" s="702"/>
      <c r="AU630" s="702"/>
      <c r="AV630" s="702"/>
      <c r="AW630" s="702"/>
      <c r="AX630" s="641"/>
    </row>
    <row r="631" spans="1:50" s="246" customFormat="1" ht="23.85" customHeight="1">
      <c r="A631" s="247"/>
      <c r="B631" s="703"/>
      <c r="C631" s="320" t="s">
        <v>11956</v>
      </c>
      <c r="D631" s="320" t="s">
        <v>11966</v>
      </c>
      <c r="E631" s="320" t="s">
        <v>11968</v>
      </c>
      <c r="F631" s="320" t="s">
        <v>11956</v>
      </c>
      <c r="G631" s="319" t="s">
        <v>11956</v>
      </c>
      <c r="H631" s="319">
        <v>25742</v>
      </c>
      <c r="I631" s="319">
        <v>25742</v>
      </c>
      <c r="J631" s="320"/>
      <c r="K631" s="319"/>
      <c r="L631" s="320" t="s">
        <v>382</v>
      </c>
      <c r="M631" s="319">
        <v>64</v>
      </c>
      <c r="N631" s="319">
        <v>100</v>
      </c>
      <c r="O631" s="319">
        <v>6400</v>
      </c>
      <c r="P631" s="319">
        <v>1</v>
      </c>
      <c r="Q631" s="320">
        <v>130</v>
      </c>
      <c r="R631" s="320">
        <v>130</v>
      </c>
      <c r="S631" s="320" t="s">
        <v>233</v>
      </c>
      <c r="T631" s="319" t="s">
        <v>1086</v>
      </c>
      <c r="U631" s="320">
        <v>2015</v>
      </c>
      <c r="V631" s="704" t="s">
        <v>11969</v>
      </c>
      <c r="W631" s="704">
        <v>750</v>
      </c>
      <c r="X631" s="704"/>
      <c r="Y631" s="704"/>
      <c r="Z631" s="704"/>
      <c r="AA631" s="702"/>
      <c r="AB631" s="319">
        <v>2235</v>
      </c>
      <c r="AC631" s="320">
        <v>2235</v>
      </c>
      <c r="AD631" s="320"/>
      <c r="AE631" s="702"/>
      <c r="AF631" s="702"/>
      <c r="AG631" s="702"/>
      <c r="AH631" s="702"/>
      <c r="AI631" s="704"/>
      <c r="AJ631" s="702"/>
      <c r="AK631" s="702"/>
      <c r="AL631" s="702"/>
      <c r="AM631" s="702"/>
      <c r="AN631" s="702"/>
      <c r="AO631" s="702"/>
      <c r="AP631" s="702"/>
      <c r="AQ631" s="702"/>
      <c r="AR631" s="702"/>
      <c r="AS631" s="702"/>
      <c r="AT631" s="702"/>
      <c r="AU631" s="702"/>
      <c r="AV631" s="702"/>
      <c r="AW631" s="702"/>
      <c r="AX631" s="641"/>
    </row>
    <row r="632" spans="1:50" s="246" customFormat="1" ht="23.85" customHeight="1">
      <c r="A632" s="247"/>
      <c r="B632" s="703"/>
      <c r="C632" s="320" t="s">
        <v>11956</v>
      </c>
      <c r="D632" s="320"/>
      <c r="E632" s="320" t="s">
        <v>11970</v>
      </c>
      <c r="F632" s="320" t="s">
        <v>11971</v>
      </c>
      <c r="G632" s="319" t="s">
        <v>11956</v>
      </c>
      <c r="H632" s="319"/>
      <c r="I632" s="319">
        <v>25000</v>
      </c>
      <c r="J632" s="320"/>
      <c r="K632" s="319"/>
      <c r="L632" s="320" t="s">
        <v>382</v>
      </c>
      <c r="M632" s="319">
        <v>66</v>
      </c>
      <c r="N632" s="319">
        <v>104</v>
      </c>
      <c r="O632" s="319">
        <v>7700</v>
      </c>
      <c r="P632" s="319">
        <v>1</v>
      </c>
      <c r="Q632" s="320"/>
      <c r="R632" s="320"/>
      <c r="S632" s="320"/>
      <c r="T632" s="319"/>
      <c r="U632" s="320">
        <v>2016</v>
      </c>
      <c r="V632" s="641"/>
      <c r="W632" s="704"/>
      <c r="X632" s="704"/>
      <c r="Y632" s="704"/>
      <c r="Z632" s="704"/>
      <c r="AA632" s="702"/>
      <c r="AB632" s="319">
        <v>1600</v>
      </c>
      <c r="AC632" s="319"/>
      <c r="AD632" s="320"/>
      <c r="AE632" s="702"/>
      <c r="AF632" s="702"/>
      <c r="AG632" s="702"/>
      <c r="AH632" s="702"/>
      <c r="AI632" s="704"/>
      <c r="AJ632" s="702"/>
      <c r="AK632" s="702"/>
      <c r="AL632" s="702"/>
      <c r="AM632" s="702"/>
      <c r="AN632" s="702"/>
      <c r="AO632" s="702"/>
      <c r="AP632" s="702"/>
      <c r="AQ632" s="702"/>
      <c r="AR632" s="702"/>
      <c r="AS632" s="702"/>
      <c r="AT632" s="702"/>
      <c r="AU632" s="702"/>
      <c r="AV632" s="702"/>
      <c r="AW632" s="702"/>
      <c r="AX632" s="641"/>
    </row>
    <row r="633" spans="1:50" s="246" customFormat="1" ht="23.85" customHeight="1">
      <c r="A633" s="247"/>
      <c r="B633" s="703"/>
      <c r="C633" s="320" t="s">
        <v>11972</v>
      </c>
      <c r="D633" s="320"/>
      <c r="E633" s="320" t="s">
        <v>11973</v>
      </c>
      <c r="F633" s="320" t="s">
        <v>11972</v>
      </c>
      <c r="G633" s="320" t="s">
        <v>11435</v>
      </c>
      <c r="H633" s="702"/>
      <c r="I633" s="319">
        <v>8000</v>
      </c>
      <c r="J633" s="319"/>
      <c r="K633" s="319"/>
      <c r="L633" s="320" t="s">
        <v>382</v>
      </c>
      <c r="M633" s="319">
        <v>74</v>
      </c>
      <c r="N633" s="319">
        <v>106</v>
      </c>
      <c r="O633" s="319">
        <v>7822</v>
      </c>
      <c r="P633" s="319">
        <v>1</v>
      </c>
      <c r="Q633" s="319"/>
      <c r="R633" s="319"/>
      <c r="S633" s="320"/>
      <c r="T633" s="320"/>
      <c r="U633" s="320">
        <v>2004</v>
      </c>
      <c r="V633" s="704"/>
      <c r="W633" s="704"/>
      <c r="X633" s="704"/>
      <c r="Y633" s="704"/>
      <c r="Z633" s="704"/>
      <c r="AA633" s="702"/>
      <c r="AB633" s="319">
        <v>900</v>
      </c>
      <c r="AC633" s="320"/>
      <c r="AD633" s="320"/>
      <c r="AE633" s="702"/>
      <c r="AF633" s="702"/>
      <c r="AG633" s="702"/>
      <c r="AH633" s="702"/>
      <c r="AI633" s="704"/>
      <c r="AJ633" s="702"/>
      <c r="AK633" s="702"/>
      <c r="AL633" s="702"/>
      <c r="AM633" s="702"/>
      <c r="AN633" s="702"/>
      <c r="AO633" s="702"/>
      <c r="AP633" s="702"/>
      <c r="AQ633" s="702"/>
      <c r="AR633" s="702"/>
      <c r="AS633" s="702"/>
      <c r="AT633" s="702"/>
      <c r="AU633" s="702"/>
      <c r="AV633" s="702"/>
      <c r="AW633" s="702"/>
      <c r="AX633" s="641"/>
    </row>
    <row r="634" spans="1:50" s="246" customFormat="1" ht="23.85" customHeight="1">
      <c r="A634" s="247"/>
      <c r="B634" s="703"/>
      <c r="C634" s="320" t="s">
        <v>11972</v>
      </c>
      <c r="D634" s="320"/>
      <c r="E634" s="320" t="s">
        <v>11974</v>
      </c>
      <c r="F634" s="320" t="s">
        <v>11972</v>
      </c>
      <c r="G634" s="320" t="s">
        <v>11435</v>
      </c>
      <c r="H634" s="702"/>
      <c r="I634" s="319">
        <v>7150</v>
      </c>
      <c r="J634" s="319"/>
      <c r="K634" s="319"/>
      <c r="L634" s="320" t="s">
        <v>202</v>
      </c>
      <c r="M634" s="319">
        <v>68</v>
      </c>
      <c r="N634" s="319">
        <v>105</v>
      </c>
      <c r="O634" s="319">
        <v>7140</v>
      </c>
      <c r="P634" s="319">
        <v>1</v>
      </c>
      <c r="Q634" s="319"/>
      <c r="R634" s="319"/>
      <c r="S634" s="320"/>
      <c r="T634" s="320"/>
      <c r="U634" s="320">
        <v>2006</v>
      </c>
      <c r="V634" s="704"/>
      <c r="W634" s="704"/>
      <c r="X634" s="704"/>
      <c r="Y634" s="704"/>
      <c r="Z634" s="704"/>
      <c r="AA634" s="702"/>
      <c r="AB634" s="319"/>
      <c r="AC634" s="320"/>
      <c r="AD634" s="320"/>
      <c r="AE634" s="702"/>
      <c r="AF634" s="702"/>
      <c r="AG634" s="702"/>
      <c r="AH634" s="702"/>
      <c r="AI634" s="704"/>
      <c r="AJ634" s="702"/>
      <c r="AK634" s="702"/>
      <c r="AL634" s="702"/>
      <c r="AM634" s="702"/>
      <c r="AN634" s="702"/>
      <c r="AO634" s="702"/>
      <c r="AP634" s="702"/>
      <c r="AQ634" s="702"/>
      <c r="AR634" s="702"/>
      <c r="AS634" s="702"/>
      <c r="AT634" s="702"/>
      <c r="AU634" s="702"/>
      <c r="AV634" s="702"/>
      <c r="AW634" s="702"/>
      <c r="AX634" s="641"/>
    </row>
    <row r="635" spans="1:50" s="246" customFormat="1" ht="23.85" customHeight="1">
      <c r="A635" s="247"/>
      <c r="B635" s="703"/>
      <c r="C635" s="320" t="s">
        <v>11975</v>
      </c>
      <c r="D635" s="320" t="s">
        <v>11962</v>
      </c>
      <c r="E635" s="320" t="s">
        <v>11976</v>
      </c>
      <c r="F635" s="320" t="s">
        <v>11975</v>
      </c>
      <c r="G635" s="320" t="s">
        <v>11975</v>
      </c>
      <c r="H635" s="702" t="s">
        <v>11964</v>
      </c>
      <c r="I635" s="319">
        <v>16462</v>
      </c>
      <c r="J635" s="319">
        <v>60</v>
      </c>
      <c r="K635" s="319">
        <v>60</v>
      </c>
      <c r="L635" s="320" t="s">
        <v>1117</v>
      </c>
      <c r="M635" s="319">
        <v>64</v>
      </c>
      <c r="N635" s="319">
        <v>100</v>
      </c>
      <c r="O635" s="319">
        <v>6400</v>
      </c>
      <c r="P635" s="319">
        <v>1</v>
      </c>
      <c r="Q635" s="319">
        <v>300</v>
      </c>
      <c r="R635" s="319">
        <v>1000</v>
      </c>
      <c r="S635" s="320" t="s">
        <v>233</v>
      </c>
      <c r="T635" s="320" t="s">
        <v>11950</v>
      </c>
      <c r="U635" s="320">
        <v>2004</v>
      </c>
      <c r="V635" s="704">
        <v>430</v>
      </c>
      <c r="W635" s="704">
        <v>750</v>
      </c>
      <c r="X635" s="704"/>
      <c r="Y635" s="704"/>
      <c r="Z635" s="704"/>
      <c r="AA635" s="702"/>
      <c r="AB635" s="319">
        <v>300</v>
      </c>
      <c r="AC635" s="320" t="s">
        <v>11965</v>
      </c>
      <c r="AD635" s="320"/>
      <c r="AE635" s="702"/>
      <c r="AF635" s="702"/>
      <c r="AG635" s="702"/>
      <c r="AH635" s="702"/>
      <c r="AI635" s="704"/>
      <c r="AJ635" s="702"/>
      <c r="AK635" s="702"/>
      <c r="AL635" s="702"/>
      <c r="AM635" s="702"/>
      <c r="AN635" s="702"/>
      <c r="AO635" s="702"/>
      <c r="AP635" s="702"/>
      <c r="AQ635" s="702"/>
      <c r="AR635" s="702"/>
      <c r="AS635" s="702"/>
      <c r="AT635" s="702"/>
      <c r="AU635" s="702"/>
      <c r="AV635" s="702"/>
      <c r="AW635" s="702"/>
      <c r="AX635" s="641"/>
    </row>
    <row r="636" spans="1:50" s="246" customFormat="1" ht="23.85" customHeight="1">
      <c r="A636" s="247"/>
      <c r="B636" s="703"/>
      <c r="C636" s="320" t="s">
        <v>11975</v>
      </c>
      <c r="D636" s="320" t="s">
        <v>11962</v>
      </c>
      <c r="E636" s="320" t="s">
        <v>11977</v>
      </c>
      <c r="F636" s="320" t="s">
        <v>11975</v>
      </c>
      <c r="G636" s="320" t="s">
        <v>11975</v>
      </c>
      <c r="H636" s="702" t="s">
        <v>11964</v>
      </c>
      <c r="I636" s="319">
        <v>78640</v>
      </c>
      <c r="J636" s="319">
        <v>228.13</v>
      </c>
      <c r="K636" s="319">
        <v>332.3</v>
      </c>
      <c r="L636" s="320" t="s">
        <v>1117</v>
      </c>
      <c r="M636" s="319">
        <v>60</v>
      </c>
      <c r="N636" s="319">
        <v>100</v>
      </c>
      <c r="O636" s="319">
        <v>6000</v>
      </c>
      <c r="P636" s="319">
        <v>1</v>
      </c>
      <c r="Q636" s="319">
        <v>500</v>
      </c>
      <c r="R636" s="319">
        <v>1500</v>
      </c>
      <c r="S636" s="320" t="s">
        <v>233</v>
      </c>
      <c r="T636" s="320" t="s">
        <v>11950</v>
      </c>
      <c r="U636" s="320">
        <v>1997</v>
      </c>
      <c r="V636" s="704">
        <v>430</v>
      </c>
      <c r="W636" s="704">
        <v>750</v>
      </c>
      <c r="X636" s="704"/>
      <c r="Y636" s="704"/>
      <c r="Z636" s="704"/>
      <c r="AA636" s="702"/>
      <c r="AB636" s="319">
        <v>1180</v>
      </c>
      <c r="AC636" s="320" t="s">
        <v>11965</v>
      </c>
      <c r="AD636" s="320"/>
      <c r="AE636" s="702"/>
      <c r="AF636" s="702"/>
      <c r="AG636" s="702"/>
      <c r="AH636" s="702"/>
      <c r="AI636" s="704"/>
      <c r="AJ636" s="702"/>
      <c r="AK636" s="702"/>
      <c r="AL636" s="702"/>
      <c r="AM636" s="702"/>
      <c r="AN636" s="702"/>
      <c r="AO636" s="702"/>
      <c r="AP636" s="702"/>
      <c r="AQ636" s="702"/>
      <c r="AR636" s="702"/>
      <c r="AS636" s="702"/>
      <c r="AT636" s="702"/>
      <c r="AU636" s="702"/>
      <c r="AV636" s="702"/>
      <c r="AW636" s="702"/>
      <c r="AX636" s="641"/>
    </row>
    <row r="637" spans="1:50" s="246" customFormat="1" ht="23.85" customHeight="1">
      <c r="A637" s="247"/>
      <c r="B637" s="703"/>
      <c r="C637" s="320" t="s">
        <v>11975</v>
      </c>
      <c r="D637" s="320"/>
      <c r="E637" s="320" t="s">
        <v>11978</v>
      </c>
      <c r="F637" s="320" t="s">
        <v>11975</v>
      </c>
      <c r="G637" s="320" t="s">
        <v>11975</v>
      </c>
      <c r="H637" s="702"/>
      <c r="I637" s="319">
        <v>182133</v>
      </c>
      <c r="J637" s="319"/>
      <c r="K637" s="319"/>
      <c r="L637" s="320" t="s">
        <v>382</v>
      </c>
      <c r="M637" s="319">
        <v>51</v>
      </c>
      <c r="N637" s="319">
        <v>46</v>
      </c>
      <c r="O637" s="319">
        <v>2355</v>
      </c>
      <c r="P637" s="319">
        <v>1</v>
      </c>
      <c r="Q637" s="319"/>
      <c r="R637" s="319"/>
      <c r="S637" s="320"/>
      <c r="T637" s="320"/>
      <c r="U637" s="320">
        <v>2013</v>
      </c>
      <c r="V637" s="704"/>
      <c r="W637" s="704"/>
      <c r="X637" s="704"/>
      <c r="Y637" s="704"/>
      <c r="Z637" s="704"/>
      <c r="AA637" s="702"/>
      <c r="AB637" s="319"/>
      <c r="AC637" s="320"/>
      <c r="AD637" s="320"/>
      <c r="AE637" s="702"/>
      <c r="AF637" s="702"/>
      <c r="AG637" s="702"/>
      <c r="AH637" s="702"/>
      <c r="AI637" s="704"/>
      <c r="AJ637" s="702"/>
      <c r="AK637" s="702"/>
      <c r="AL637" s="702"/>
      <c r="AM637" s="702"/>
      <c r="AN637" s="702"/>
      <c r="AO637" s="702"/>
      <c r="AP637" s="702"/>
      <c r="AQ637" s="702"/>
      <c r="AR637" s="702"/>
      <c r="AS637" s="702"/>
      <c r="AT637" s="702"/>
      <c r="AU637" s="702"/>
      <c r="AV637" s="702"/>
      <c r="AW637" s="702"/>
      <c r="AX637" s="641"/>
    </row>
    <row r="638" spans="1:50" s="246" customFormat="1" ht="23.85" customHeight="1">
      <c r="A638" s="247"/>
      <c r="B638" s="703"/>
      <c r="C638" s="105" t="s">
        <v>11979</v>
      </c>
      <c r="D638" s="105"/>
      <c r="E638" s="105" t="s">
        <v>11980</v>
      </c>
      <c r="F638" s="105" t="s">
        <v>11979</v>
      </c>
      <c r="G638" s="105" t="s">
        <v>11981</v>
      </c>
      <c r="H638" s="99"/>
      <c r="I638" s="100">
        <v>27141</v>
      </c>
      <c r="J638" s="100">
        <v>7140</v>
      </c>
      <c r="K638" s="100">
        <v>27142</v>
      </c>
      <c r="L638" s="105" t="s">
        <v>382</v>
      </c>
      <c r="M638" s="100">
        <v>68</v>
      </c>
      <c r="N638" s="100">
        <v>105</v>
      </c>
      <c r="O638" s="100">
        <v>14280</v>
      </c>
      <c r="P638" s="100">
        <v>2</v>
      </c>
      <c r="Q638" s="673"/>
      <c r="R638" s="100"/>
      <c r="S638" s="105"/>
      <c r="T638" s="105"/>
      <c r="U638" s="105">
        <v>2011</v>
      </c>
      <c r="V638" s="99"/>
      <c r="W638" s="99"/>
      <c r="X638" s="99"/>
      <c r="Y638" s="99"/>
      <c r="Z638" s="99"/>
      <c r="AA638" s="99"/>
      <c r="AB638" s="100">
        <v>5836</v>
      </c>
      <c r="AC638" s="99"/>
      <c r="AD638" s="99"/>
      <c r="AE638" s="99"/>
      <c r="AF638" s="99"/>
      <c r="AG638" s="99"/>
      <c r="AH638" s="99"/>
      <c r="AI638" s="99"/>
      <c r="AJ638" s="99"/>
      <c r="AK638" s="99"/>
      <c r="AL638" s="99"/>
      <c r="AM638" s="99"/>
      <c r="AN638" s="99"/>
      <c r="AO638" s="99"/>
      <c r="AP638" s="99"/>
      <c r="AQ638" s="99"/>
      <c r="AR638" s="99"/>
      <c r="AS638" s="99"/>
      <c r="AT638" s="99"/>
      <c r="AU638" s="99"/>
      <c r="AV638" s="99"/>
      <c r="AW638" s="99"/>
      <c r="AX638" s="638"/>
    </row>
    <row r="639" spans="1:50" s="246" customFormat="1" ht="23.85" customHeight="1">
      <c r="A639" s="247"/>
      <c r="B639" s="703"/>
      <c r="C639" s="105" t="s">
        <v>11979</v>
      </c>
      <c r="D639" s="99"/>
      <c r="E639" s="582" t="s">
        <v>11982</v>
      </c>
      <c r="F639" s="99" t="s">
        <v>11979</v>
      </c>
      <c r="G639" s="99" t="s">
        <v>11981</v>
      </c>
      <c r="H639" s="99"/>
      <c r="I639" s="100">
        <v>15552</v>
      </c>
      <c r="J639" s="100"/>
      <c r="K639" s="100"/>
      <c r="L639" s="105" t="s">
        <v>382</v>
      </c>
      <c r="M639" s="100">
        <v>22</v>
      </c>
      <c r="N639" s="100">
        <v>42</v>
      </c>
      <c r="O639" s="100">
        <v>924</v>
      </c>
      <c r="P639" s="100">
        <v>1</v>
      </c>
      <c r="Q639" s="100"/>
      <c r="R639" s="100"/>
      <c r="S639" s="105"/>
      <c r="T639" s="105"/>
      <c r="U639" s="105">
        <v>2012</v>
      </c>
      <c r="V639" s="99"/>
      <c r="W639" s="99"/>
      <c r="X639" s="99"/>
      <c r="Y639" s="99"/>
      <c r="Z639" s="99"/>
      <c r="AA639" s="99"/>
      <c r="AB639" s="100">
        <v>200</v>
      </c>
      <c r="AC639" s="99"/>
      <c r="AD639" s="99"/>
      <c r="AE639" s="99"/>
      <c r="AF639" s="99"/>
      <c r="AG639" s="99"/>
      <c r="AH639" s="99"/>
      <c r="AI639" s="99"/>
      <c r="AJ639" s="99"/>
      <c r="AK639" s="99"/>
      <c r="AL639" s="99"/>
      <c r="AM639" s="99"/>
      <c r="AN639" s="99"/>
      <c r="AO639" s="99"/>
      <c r="AP639" s="99"/>
      <c r="AQ639" s="99"/>
      <c r="AR639" s="99"/>
      <c r="AS639" s="99"/>
      <c r="AT639" s="99"/>
      <c r="AU639" s="99"/>
      <c r="AV639" s="99"/>
      <c r="AW639" s="99"/>
      <c r="AX639" s="638"/>
    </row>
    <row r="640" spans="1:50" s="246" customFormat="1" ht="23.85" customHeight="1">
      <c r="A640" s="247"/>
      <c r="B640" s="703"/>
      <c r="C640" s="105" t="s">
        <v>11979</v>
      </c>
      <c r="D640" s="99"/>
      <c r="E640" s="582" t="s">
        <v>11983</v>
      </c>
      <c r="F640" s="99" t="s">
        <v>11979</v>
      </c>
      <c r="G640" s="99" t="s">
        <v>11981</v>
      </c>
      <c r="H640" s="99"/>
      <c r="I640" s="100">
        <v>7369</v>
      </c>
      <c r="J640" s="100"/>
      <c r="K640" s="100"/>
      <c r="L640" s="105" t="s">
        <v>382</v>
      </c>
      <c r="M640" s="100">
        <v>19</v>
      </c>
      <c r="N640" s="100">
        <v>42</v>
      </c>
      <c r="O640" s="100">
        <v>800</v>
      </c>
      <c r="P640" s="100">
        <v>1</v>
      </c>
      <c r="Q640" s="100"/>
      <c r="R640" s="100"/>
      <c r="S640" s="105"/>
      <c r="T640" s="105"/>
      <c r="U640" s="105">
        <v>2013</v>
      </c>
      <c r="V640" s="99"/>
      <c r="W640" s="99"/>
      <c r="X640" s="99"/>
      <c r="Y640" s="99"/>
      <c r="Z640" s="99"/>
      <c r="AA640" s="99"/>
      <c r="AB640" s="100">
        <v>200</v>
      </c>
      <c r="AC640" s="99"/>
      <c r="AD640" s="99"/>
      <c r="AE640" s="99"/>
      <c r="AF640" s="99"/>
      <c r="AG640" s="99"/>
      <c r="AH640" s="99"/>
      <c r="AI640" s="99"/>
      <c r="AJ640" s="99"/>
      <c r="AK640" s="99"/>
      <c r="AL640" s="99"/>
      <c r="AM640" s="99"/>
      <c r="AN640" s="99"/>
      <c r="AO640" s="99"/>
      <c r="AP640" s="99"/>
      <c r="AQ640" s="99"/>
      <c r="AR640" s="99"/>
      <c r="AS640" s="99"/>
      <c r="AT640" s="99"/>
      <c r="AU640" s="99"/>
      <c r="AV640" s="99"/>
      <c r="AW640" s="99"/>
      <c r="AX640" s="638"/>
    </row>
    <row r="641" spans="1:50" s="246" customFormat="1" ht="23.85" customHeight="1">
      <c r="A641" s="247"/>
      <c r="B641" s="703"/>
      <c r="C641" s="105" t="s">
        <v>11979</v>
      </c>
      <c r="D641" s="99"/>
      <c r="E641" s="582" t="s">
        <v>11984</v>
      </c>
      <c r="F641" s="99" t="s">
        <v>11979</v>
      </c>
      <c r="G641" s="99" t="s">
        <v>11981</v>
      </c>
      <c r="H641" s="99"/>
      <c r="I641" s="100">
        <v>662</v>
      </c>
      <c r="J641" s="100"/>
      <c r="K641" s="100"/>
      <c r="L641" s="105" t="s">
        <v>382</v>
      </c>
      <c r="M641" s="100">
        <v>15</v>
      </c>
      <c r="N641" s="100">
        <v>30</v>
      </c>
      <c r="O641" s="100">
        <v>446</v>
      </c>
      <c r="P641" s="100">
        <v>1</v>
      </c>
      <c r="Q641" s="100"/>
      <c r="R641" s="100"/>
      <c r="S641" s="105"/>
      <c r="T641" s="105"/>
      <c r="U641" s="105">
        <v>2014</v>
      </c>
      <c r="V641" s="99"/>
      <c r="W641" s="99"/>
      <c r="X641" s="99"/>
      <c r="Y641" s="99"/>
      <c r="Z641" s="99"/>
      <c r="AA641" s="99"/>
      <c r="AB641" s="100">
        <v>200</v>
      </c>
      <c r="AC641" s="99"/>
      <c r="AD641" s="99"/>
      <c r="AE641" s="99"/>
      <c r="AF641" s="99"/>
      <c r="AG641" s="99"/>
      <c r="AH641" s="99"/>
      <c r="AI641" s="99"/>
      <c r="AJ641" s="99"/>
      <c r="AK641" s="99"/>
      <c r="AL641" s="99"/>
      <c r="AM641" s="99"/>
      <c r="AN641" s="99"/>
      <c r="AO641" s="99"/>
      <c r="AP641" s="99"/>
      <c r="AQ641" s="99"/>
      <c r="AR641" s="99"/>
      <c r="AS641" s="99"/>
      <c r="AT641" s="99"/>
      <c r="AU641" s="99"/>
      <c r="AV641" s="99"/>
      <c r="AW641" s="99"/>
      <c r="AX641" s="638"/>
    </row>
    <row r="642" spans="1:50" s="246" customFormat="1" ht="23.85" customHeight="1">
      <c r="A642" s="247"/>
      <c r="B642" s="703"/>
      <c r="C642" s="105" t="s">
        <v>11985</v>
      </c>
      <c r="D642" s="105"/>
      <c r="E642" s="105" t="s">
        <v>11986</v>
      </c>
      <c r="F642" s="105" t="s">
        <v>11985</v>
      </c>
      <c r="G642" s="105" t="s">
        <v>11985</v>
      </c>
      <c r="H642" s="99"/>
      <c r="I642" s="100">
        <v>17940</v>
      </c>
      <c r="J642" s="100"/>
      <c r="K642" s="100"/>
      <c r="L642" s="105" t="s">
        <v>8636</v>
      </c>
      <c r="M642" s="100">
        <v>78</v>
      </c>
      <c r="N642" s="100">
        <v>115</v>
      </c>
      <c r="O642" s="100">
        <v>17940</v>
      </c>
      <c r="P642" s="100">
        <v>2</v>
      </c>
      <c r="Q642" s="100"/>
      <c r="R642" s="100"/>
      <c r="S642" s="105"/>
      <c r="T642" s="105"/>
      <c r="U642" s="105">
        <v>2009</v>
      </c>
      <c r="V642" s="99"/>
      <c r="W642" s="99"/>
      <c r="X642" s="99"/>
      <c r="Y642" s="99"/>
      <c r="Z642" s="99"/>
      <c r="AA642" s="99"/>
      <c r="AB642" s="100">
        <v>1400</v>
      </c>
      <c r="AC642" s="99"/>
      <c r="AD642" s="99"/>
      <c r="AE642" s="99"/>
      <c r="AF642" s="99"/>
      <c r="AG642" s="99"/>
      <c r="AH642" s="99"/>
      <c r="AI642" s="99"/>
      <c r="AJ642" s="99"/>
      <c r="AK642" s="99"/>
      <c r="AL642" s="99"/>
      <c r="AM642" s="99"/>
      <c r="AN642" s="99"/>
      <c r="AO642" s="99"/>
      <c r="AP642" s="99"/>
      <c r="AQ642" s="99"/>
      <c r="AR642" s="99"/>
      <c r="AS642" s="99"/>
      <c r="AT642" s="99"/>
      <c r="AU642" s="99"/>
      <c r="AV642" s="99"/>
      <c r="AW642" s="99"/>
      <c r="AX642" s="638"/>
    </row>
    <row r="643" spans="1:50" s="246" customFormat="1" ht="23.85" customHeight="1">
      <c r="A643" s="247"/>
      <c r="B643" s="703"/>
      <c r="C643" s="105" t="s">
        <v>11985</v>
      </c>
      <c r="D643" s="105"/>
      <c r="E643" s="105" t="s">
        <v>11987</v>
      </c>
      <c r="F643" s="105" t="s">
        <v>11985</v>
      </c>
      <c r="G643" s="105" t="s">
        <v>11988</v>
      </c>
      <c r="H643" s="99"/>
      <c r="I643" s="100">
        <v>4896</v>
      </c>
      <c r="J643" s="100"/>
      <c r="K643" s="100"/>
      <c r="L643" s="105" t="s">
        <v>11989</v>
      </c>
      <c r="M643" s="100">
        <v>51</v>
      </c>
      <c r="N643" s="100">
        <v>96</v>
      </c>
      <c r="O643" s="100">
        <v>4896</v>
      </c>
      <c r="P643" s="100">
        <v>1</v>
      </c>
      <c r="Q643" s="100"/>
      <c r="R643" s="100"/>
      <c r="S643" s="105"/>
      <c r="T643" s="105"/>
      <c r="U643" s="105">
        <v>2013</v>
      </c>
      <c r="V643" s="99"/>
      <c r="W643" s="99"/>
      <c r="X643" s="99"/>
      <c r="Y643" s="99"/>
      <c r="Z643" s="99"/>
      <c r="AA643" s="99"/>
      <c r="AB643" s="100">
        <v>400</v>
      </c>
      <c r="AC643" s="99"/>
      <c r="AD643" s="99"/>
      <c r="AE643" s="99"/>
      <c r="AF643" s="99"/>
      <c r="AG643" s="99"/>
      <c r="AH643" s="99"/>
      <c r="AI643" s="99"/>
      <c r="AJ643" s="99"/>
      <c r="AK643" s="99"/>
      <c r="AL643" s="99"/>
      <c r="AM643" s="99"/>
      <c r="AN643" s="99"/>
      <c r="AO643" s="99"/>
      <c r="AP643" s="99"/>
      <c r="AQ643" s="99"/>
      <c r="AR643" s="99"/>
      <c r="AS643" s="99"/>
      <c r="AT643" s="99"/>
      <c r="AU643" s="99"/>
      <c r="AV643" s="99"/>
      <c r="AW643" s="99"/>
      <c r="AX643" s="638"/>
    </row>
    <row r="644" spans="1:50" s="246" customFormat="1" ht="23.85" customHeight="1">
      <c r="A644" s="247"/>
      <c r="B644" s="703"/>
      <c r="C644" s="105" t="s">
        <v>11985</v>
      </c>
      <c r="D644" s="105"/>
      <c r="E644" s="105" t="s">
        <v>11990</v>
      </c>
      <c r="F644" s="105" t="s">
        <v>11985</v>
      </c>
      <c r="G644" s="105" t="s">
        <v>11991</v>
      </c>
      <c r="H644" s="99"/>
      <c r="I644" s="100">
        <v>1650</v>
      </c>
      <c r="J644" s="100"/>
      <c r="K644" s="100"/>
      <c r="L644" s="105" t="s">
        <v>382</v>
      </c>
      <c r="M644" s="708">
        <v>35.1</v>
      </c>
      <c r="N644" s="100">
        <v>47</v>
      </c>
      <c r="O644" s="100">
        <v>1650</v>
      </c>
      <c r="P644" s="100">
        <v>1</v>
      </c>
      <c r="Q644" s="100"/>
      <c r="R644" s="100"/>
      <c r="S644" s="105"/>
      <c r="T644" s="105"/>
      <c r="U644" s="105">
        <v>2011</v>
      </c>
      <c r="V644" s="99"/>
      <c r="W644" s="99"/>
      <c r="X644" s="99"/>
      <c r="Y644" s="99"/>
      <c r="Z644" s="99"/>
      <c r="AA644" s="99"/>
      <c r="AB644" s="100"/>
      <c r="AC644" s="99"/>
      <c r="AD644" s="99"/>
      <c r="AE644" s="99"/>
      <c r="AF644" s="99"/>
      <c r="AG644" s="99"/>
      <c r="AH644" s="99"/>
      <c r="AI644" s="99"/>
      <c r="AJ644" s="99"/>
      <c r="AK644" s="99"/>
      <c r="AL644" s="99"/>
      <c r="AM644" s="99"/>
      <c r="AN644" s="99"/>
      <c r="AO644" s="99"/>
      <c r="AP644" s="99"/>
      <c r="AQ644" s="99"/>
      <c r="AR644" s="99"/>
      <c r="AS644" s="99"/>
      <c r="AT644" s="99"/>
      <c r="AU644" s="99"/>
      <c r="AV644" s="99"/>
      <c r="AW644" s="99"/>
      <c r="AX644" s="638"/>
    </row>
    <row r="645" spans="1:50" s="246" customFormat="1" ht="23.85" customHeight="1">
      <c r="A645" s="247"/>
      <c r="B645" s="703"/>
      <c r="C645" s="105" t="s">
        <v>11985</v>
      </c>
      <c r="D645" s="105"/>
      <c r="E645" s="105" t="s">
        <v>10685</v>
      </c>
      <c r="F645" s="105" t="s">
        <v>11985</v>
      </c>
      <c r="G645" s="105" t="s">
        <v>574</v>
      </c>
      <c r="H645" s="99"/>
      <c r="I645" s="100">
        <v>1196</v>
      </c>
      <c r="J645" s="100"/>
      <c r="K645" s="100"/>
      <c r="L645" s="105" t="s">
        <v>382</v>
      </c>
      <c r="M645" s="100">
        <v>22</v>
      </c>
      <c r="N645" s="100">
        <v>42</v>
      </c>
      <c r="O645" s="100">
        <v>924</v>
      </c>
      <c r="P645" s="100">
        <v>1</v>
      </c>
      <c r="Q645" s="100"/>
      <c r="R645" s="100"/>
      <c r="S645" s="105"/>
      <c r="T645" s="105"/>
      <c r="U645" s="105">
        <v>2005</v>
      </c>
      <c r="V645" s="99"/>
      <c r="W645" s="99"/>
      <c r="X645" s="99"/>
      <c r="Y645" s="99"/>
      <c r="Z645" s="99"/>
      <c r="AA645" s="99"/>
      <c r="AB645" s="100">
        <v>300</v>
      </c>
      <c r="AC645" s="99"/>
      <c r="AD645" s="99"/>
      <c r="AE645" s="99"/>
      <c r="AF645" s="99"/>
      <c r="AG645" s="99"/>
      <c r="AH645" s="99"/>
      <c r="AI645" s="99"/>
      <c r="AJ645" s="99"/>
      <c r="AK645" s="99"/>
      <c r="AL645" s="99"/>
      <c r="AM645" s="99"/>
      <c r="AN645" s="99"/>
      <c r="AO645" s="99"/>
      <c r="AP645" s="99"/>
      <c r="AQ645" s="99"/>
      <c r="AR645" s="99"/>
      <c r="AS645" s="99"/>
      <c r="AT645" s="99"/>
      <c r="AU645" s="99"/>
      <c r="AV645" s="99"/>
      <c r="AW645" s="99"/>
      <c r="AX645" s="638"/>
    </row>
    <row r="646" spans="1:50" s="246" customFormat="1" ht="23.85" customHeight="1">
      <c r="A646" s="247"/>
      <c r="B646" s="639" t="s">
        <v>3410</v>
      </c>
      <c r="C646" s="320" t="s">
        <v>3303</v>
      </c>
      <c r="D646" s="177"/>
      <c r="E646" s="544">
        <f>COUNTA(E647:E722)</f>
        <v>76</v>
      </c>
      <c r="F646" s="177"/>
      <c r="G646" s="177"/>
      <c r="H646" s="177"/>
      <c r="I646" s="319">
        <f>SUM(I647:I722)</f>
        <v>2727186</v>
      </c>
      <c r="J646" s="319">
        <f>SUM(J647:J722)</f>
        <v>103224.76</v>
      </c>
      <c r="K646" s="319">
        <f>SUM(K647:K722)</f>
        <v>83404.84</v>
      </c>
      <c r="L646" s="320"/>
      <c r="M646" s="319"/>
      <c r="N646" s="319"/>
      <c r="O646" s="319"/>
      <c r="P646" s="319">
        <f>SUM(P647:P721)</f>
        <v>103</v>
      </c>
      <c r="Q646" s="319"/>
      <c r="R646" s="319"/>
      <c r="S646" s="320"/>
      <c r="T646" s="320"/>
      <c r="U646" s="320"/>
      <c r="V646" s="704"/>
      <c r="W646" s="704"/>
      <c r="X646" s="704"/>
      <c r="Y646" s="704"/>
      <c r="Z646" s="704"/>
      <c r="AA646" s="177"/>
      <c r="AB646" s="319"/>
      <c r="AC646" s="320"/>
      <c r="AD646" s="320"/>
      <c r="AE646" s="177"/>
      <c r="AF646" s="177"/>
      <c r="AG646" s="177"/>
      <c r="AH646" s="177"/>
      <c r="AI646" s="704"/>
      <c r="AJ646" s="177"/>
      <c r="AK646" s="177"/>
      <c r="AL646" s="177"/>
      <c r="AM646" s="177"/>
      <c r="AN646" s="177"/>
      <c r="AO646" s="177"/>
      <c r="AP646" s="177"/>
      <c r="AQ646" s="177"/>
      <c r="AR646" s="177"/>
      <c r="AS646" s="177"/>
      <c r="AT646" s="177"/>
      <c r="AU646" s="177"/>
      <c r="AV646" s="177"/>
      <c r="AW646" s="177"/>
      <c r="AX646" s="641"/>
    </row>
    <row r="647" spans="1:50" s="246" customFormat="1" ht="23.85" customHeight="1">
      <c r="A647" s="247"/>
      <c r="B647" s="595"/>
      <c r="C647" s="320" t="s">
        <v>12564</v>
      </c>
      <c r="D647" s="320" t="s">
        <v>12565</v>
      </c>
      <c r="E647" s="320" t="s">
        <v>12566</v>
      </c>
      <c r="F647" s="320" t="s">
        <v>12564</v>
      </c>
      <c r="G647" s="320" t="s">
        <v>12567</v>
      </c>
      <c r="H647" s="177">
        <v>15</v>
      </c>
      <c r="I647" s="319">
        <v>7665</v>
      </c>
      <c r="J647" s="319">
        <v>0</v>
      </c>
      <c r="K647" s="319">
        <v>0</v>
      </c>
      <c r="L647" s="320" t="s">
        <v>6537</v>
      </c>
      <c r="M647" s="319">
        <v>64</v>
      </c>
      <c r="N647" s="319">
        <v>100</v>
      </c>
      <c r="O647" s="319">
        <v>6400</v>
      </c>
      <c r="P647" s="319">
        <v>1</v>
      </c>
      <c r="Q647" s="319"/>
      <c r="R647" s="319"/>
      <c r="S647" s="146" t="s">
        <v>7651</v>
      </c>
      <c r="T647" s="146" t="s">
        <v>7651</v>
      </c>
      <c r="U647" s="320">
        <v>2010</v>
      </c>
      <c r="V647" s="177"/>
      <c r="W647" s="177"/>
      <c r="X647" s="177"/>
      <c r="Y647" s="177"/>
      <c r="Z647" s="177"/>
      <c r="AA647" s="177"/>
      <c r="AB647" s="319">
        <v>6400</v>
      </c>
      <c r="AC647" s="320"/>
      <c r="AD647" s="320"/>
      <c r="AE647" s="177"/>
      <c r="AF647" s="177"/>
      <c r="AG647" s="177"/>
      <c r="AH647" s="177"/>
      <c r="AI647" s="177"/>
      <c r="AJ647" s="177"/>
      <c r="AK647" s="177"/>
      <c r="AL647" s="177"/>
      <c r="AM647" s="177"/>
      <c r="AN647" s="177"/>
      <c r="AO647" s="177"/>
      <c r="AP647" s="177"/>
      <c r="AQ647" s="177"/>
      <c r="AR647" s="177"/>
      <c r="AS647" s="177"/>
      <c r="AT647" s="177"/>
      <c r="AU647" s="177"/>
      <c r="AV647" s="177"/>
      <c r="AW647" s="177"/>
      <c r="AX647" s="641"/>
    </row>
    <row r="648" spans="1:50" s="246" customFormat="1" ht="23.85" customHeight="1">
      <c r="A648" s="247"/>
      <c r="B648" s="595"/>
      <c r="C648" s="320" t="s">
        <v>3123</v>
      </c>
      <c r="D648" s="320" t="s">
        <v>3124</v>
      </c>
      <c r="E648" s="320" t="s">
        <v>3125</v>
      </c>
      <c r="F648" s="320" t="s">
        <v>3123</v>
      </c>
      <c r="G648" s="320" t="s">
        <v>3123</v>
      </c>
      <c r="H648" s="177">
        <v>15</v>
      </c>
      <c r="I648" s="319">
        <v>214934</v>
      </c>
      <c r="J648" s="319">
        <v>16112</v>
      </c>
      <c r="K648" s="319">
        <v>20845</v>
      </c>
      <c r="L648" s="320" t="s">
        <v>202</v>
      </c>
      <c r="M648" s="319">
        <v>79</v>
      </c>
      <c r="N648" s="319">
        <v>116</v>
      </c>
      <c r="O648" s="319">
        <v>27492</v>
      </c>
      <c r="P648" s="319">
        <v>3</v>
      </c>
      <c r="Q648" s="319">
        <v>9132</v>
      </c>
      <c r="R648" s="319">
        <v>9132</v>
      </c>
      <c r="S648" s="320" t="s">
        <v>3126</v>
      </c>
      <c r="T648" s="320" t="s">
        <v>587</v>
      </c>
      <c r="U648" s="320">
        <v>2009</v>
      </c>
      <c r="V648" s="177"/>
      <c r="W648" s="177"/>
      <c r="X648" s="177"/>
      <c r="Y648" s="177"/>
      <c r="Z648" s="177"/>
      <c r="AA648" s="177"/>
      <c r="AB648" s="319">
        <v>71500</v>
      </c>
      <c r="AC648" s="320"/>
      <c r="AD648" s="320"/>
      <c r="AE648" s="177"/>
      <c r="AF648" s="177"/>
      <c r="AG648" s="177"/>
      <c r="AH648" s="177"/>
      <c r="AI648" s="177"/>
      <c r="AJ648" s="177"/>
      <c r="AK648" s="177"/>
      <c r="AL648" s="177"/>
      <c r="AM648" s="177"/>
      <c r="AN648" s="177"/>
      <c r="AO648" s="177"/>
      <c r="AP648" s="177"/>
      <c r="AQ648" s="177"/>
      <c r="AR648" s="177"/>
      <c r="AS648" s="177"/>
      <c r="AT648" s="177"/>
      <c r="AU648" s="177"/>
      <c r="AV648" s="177"/>
      <c r="AW648" s="177"/>
      <c r="AX648" s="641"/>
    </row>
    <row r="649" spans="1:50" s="246" customFormat="1" ht="23.85" customHeight="1">
      <c r="A649" s="247"/>
      <c r="B649" s="595"/>
      <c r="C649" s="320" t="s">
        <v>12564</v>
      </c>
      <c r="D649" s="320"/>
      <c r="E649" s="320" t="s">
        <v>12568</v>
      </c>
      <c r="F649" s="320" t="s">
        <v>12564</v>
      </c>
      <c r="G649" s="320" t="s">
        <v>12564</v>
      </c>
      <c r="H649" s="177">
        <v>15</v>
      </c>
      <c r="I649" s="319"/>
      <c r="J649" s="319"/>
      <c r="K649" s="319"/>
      <c r="L649" s="320" t="s">
        <v>6537</v>
      </c>
      <c r="M649" s="319">
        <v>78</v>
      </c>
      <c r="N649" s="319">
        <v>115</v>
      </c>
      <c r="O649" s="319">
        <v>26910</v>
      </c>
      <c r="P649" s="319">
        <v>3</v>
      </c>
      <c r="Q649" s="319">
        <v>1240</v>
      </c>
      <c r="R649" s="319">
        <v>1240</v>
      </c>
      <c r="S649" s="320" t="s">
        <v>12569</v>
      </c>
      <c r="T649" s="320" t="s">
        <v>7645</v>
      </c>
      <c r="U649" s="320"/>
      <c r="V649" s="177"/>
      <c r="W649" s="177"/>
      <c r="X649" s="177"/>
      <c r="Y649" s="177"/>
      <c r="Z649" s="177"/>
      <c r="AA649" s="177"/>
      <c r="AB649" s="319"/>
      <c r="AC649" s="320"/>
      <c r="AD649" s="320"/>
      <c r="AE649" s="177"/>
      <c r="AF649" s="177"/>
      <c r="AG649" s="177"/>
      <c r="AH649" s="177"/>
      <c r="AI649" s="177"/>
      <c r="AJ649" s="177"/>
      <c r="AK649" s="177"/>
      <c r="AL649" s="177"/>
      <c r="AM649" s="177"/>
      <c r="AN649" s="177"/>
      <c r="AO649" s="177"/>
      <c r="AP649" s="177"/>
      <c r="AQ649" s="177"/>
      <c r="AR649" s="177"/>
      <c r="AS649" s="177"/>
      <c r="AT649" s="177"/>
      <c r="AU649" s="177"/>
      <c r="AV649" s="177"/>
      <c r="AW649" s="177"/>
      <c r="AX649" s="641" t="s">
        <v>12570</v>
      </c>
    </row>
    <row r="650" spans="1:50" s="246" customFormat="1" ht="23.85" customHeight="1">
      <c r="A650" s="247"/>
      <c r="B650" s="595"/>
      <c r="C650" s="320" t="s">
        <v>12564</v>
      </c>
      <c r="D650" s="320"/>
      <c r="E650" s="320" t="s">
        <v>12571</v>
      </c>
      <c r="F650" s="320" t="s">
        <v>12564</v>
      </c>
      <c r="G650" s="320" t="s">
        <v>12564</v>
      </c>
      <c r="H650" s="177">
        <v>15</v>
      </c>
      <c r="I650" s="319"/>
      <c r="J650" s="319"/>
      <c r="K650" s="319"/>
      <c r="L650" s="320" t="s">
        <v>6537</v>
      </c>
      <c r="M650" s="319">
        <v>67</v>
      </c>
      <c r="N650" s="319">
        <v>109</v>
      </c>
      <c r="O650" s="319">
        <v>7303</v>
      </c>
      <c r="P650" s="319">
        <v>1</v>
      </c>
      <c r="Q650" s="319">
        <v>370</v>
      </c>
      <c r="R650" s="319">
        <v>370</v>
      </c>
      <c r="S650" s="320" t="s">
        <v>12569</v>
      </c>
      <c r="T650" s="320" t="s">
        <v>7645</v>
      </c>
      <c r="U650" s="320"/>
      <c r="V650" s="177"/>
      <c r="W650" s="177"/>
      <c r="X650" s="177"/>
      <c r="Y650" s="177"/>
      <c r="Z650" s="177"/>
      <c r="AA650" s="177"/>
      <c r="AB650" s="319"/>
      <c r="AC650" s="320"/>
      <c r="AD650" s="320"/>
      <c r="AE650" s="177"/>
      <c r="AF650" s="177"/>
      <c r="AG650" s="177"/>
      <c r="AH650" s="177"/>
      <c r="AI650" s="177"/>
      <c r="AJ650" s="177"/>
      <c r="AK650" s="177"/>
      <c r="AL650" s="177"/>
      <c r="AM650" s="177"/>
      <c r="AN650" s="177"/>
      <c r="AO650" s="177"/>
      <c r="AP650" s="177"/>
      <c r="AQ650" s="177"/>
      <c r="AR650" s="177"/>
      <c r="AS650" s="177"/>
      <c r="AT650" s="177"/>
      <c r="AU650" s="177"/>
      <c r="AV650" s="177"/>
      <c r="AW650" s="177"/>
      <c r="AX650" s="641" t="s">
        <v>12570</v>
      </c>
    </row>
    <row r="651" spans="1:50" s="246" customFormat="1" ht="23.85" customHeight="1">
      <c r="A651" s="247"/>
      <c r="B651" s="595"/>
      <c r="C651" s="320" t="s">
        <v>12564</v>
      </c>
      <c r="D651" s="320"/>
      <c r="E651" s="320" t="s">
        <v>12572</v>
      </c>
      <c r="F651" s="320" t="s">
        <v>12564</v>
      </c>
      <c r="G651" s="320" t="s">
        <v>12573</v>
      </c>
      <c r="H651" s="177"/>
      <c r="I651" s="319">
        <v>7900</v>
      </c>
      <c r="J651" s="319"/>
      <c r="K651" s="319"/>
      <c r="L651" s="320" t="s">
        <v>6537</v>
      </c>
      <c r="M651" s="319">
        <v>65</v>
      </c>
      <c r="N651" s="319">
        <v>100</v>
      </c>
      <c r="O651" s="319">
        <v>6500</v>
      </c>
      <c r="P651" s="319">
        <v>1</v>
      </c>
      <c r="Q651" s="319">
        <v>500</v>
      </c>
      <c r="R651" s="319">
        <v>500</v>
      </c>
      <c r="S651" s="320"/>
      <c r="T651" s="320"/>
      <c r="U651" s="320">
        <v>2003</v>
      </c>
      <c r="V651" s="177"/>
      <c r="W651" s="177"/>
      <c r="X651" s="177"/>
      <c r="Y651" s="177"/>
      <c r="Z651" s="177"/>
      <c r="AA651" s="177"/>
      <c r="AB651" s="319">
        <v>150</v>
      </c>
      <c r="AC651" s="320"/>
      <c r="AD651" s="320"/>
      <c r="AE651" s="177"/>
      <c r="AF651" s="177"/>
      <c r="AG651" s="177"/>
      <c r="AH651" s="177"/>
      <c r="AI651" s="177"/>
      <c r="AJ651" s="177"/>
      <c r="AK651" s="177"/>
      <c r="AL651" s="177"/>
      <c r="AM651" s="177"/>
      <c r="AN651" s="177"/>
      <c r="AO651" s="177"/>
      <c r="AP651" s="177"/>
      <c r="AQ651" s="177"/>
      <c r="AR651" s="177"/>
      <c r="AS651" s="177"/>
      <c r="AT651" s="177"/>
      <c r="AU651" s="177"/>
      <c r="AV651" s="177"/>
      <c r="AW651" s="177"/>
      <c r="AX651" s="641"/>
    </row>
    <row r="652" spans="1:50" s="246" customFormat="1" ht="23.85" customHeight="1">
      <c r="A652" s="247" t="s">
        <v>413</v>
      </c>
      <c r="B652" s="595"/>
      <c r="C652" s="320" t="s">
        <v>12574</v>
      </c>
      <c r="D652" s="320" t="s">
        <v>12565</v>
      </c>
      <c r="E652" s="320" t="s">
        <v>12575</v>
      </c>
      <c r="F652" s="320" t="s">
        <v>12574</v>
      </c>
      <c r="G652" s="320" t="s">
        <v>12574</v>
      </c>
      <c r="H652" s="177">
        <v>15</v>
      </c>
      <c r="I652" s="319">
        <v>14300</v>
      </c>
      <c r="J652" s="319"/>
      <c r="K652" s="319"/>
      <c r="L652" s="320" t="s">
        <v>6537</v>
      </c>
      <c r="M652" s="319">
        <v>99</v>
      </c>
      <c r="N652" s="319">
        <v>118</v>
      </c>
      <c r="O652" s="319">
        <v>11682</v>
      </c>
      <c r="P652" s="319">
        <v>2</v>
      </c>
      <c r="Q652" s="319"/>
      <c r="R652" s="319">
        <v>200</v>
      </c>
      <c r="S652" s="146" t="s">
        <v>6538</v>
      </c>
      <c r="T652" s="320" t="s">
        <v>7645</v>
      </c>
      <c r="U652" s="709">
        <v>2001</v>
      </c>
      <c r="V652" s="177">
        <v>17</v>
      </c>
      <c r="W652" s="177"/>
      <c r="X652" s="177"/>
      <c r="Y652" s="177"/>
      <c r="Z652" s="177"/>
      <c r="AA652" s="177"/>
      <c r="AB652" s="319">
        <v>350</v>
      </c>
      <c r="AC652" s="320"/>
      <c r="AD652" s="320"/>
      <c r="AE652" s="177"/>
      <c r="AF652" s="177"/>
      <c r="AG652" s="177"/>
      <c r="AH652" s="177"/>
      <c r="AI652" s="177"/>
      <c r="AJ652" s="177"/>
      <c r="AK652" s="177"/>
      <c r="AL652" s="177"/>
      <c r="AM652" s="177"/>
      <c r="AN652" s="177"/>
      <c r="AO652" s="177"/>
      <c r="AP652" s="177"/>
      <c r="AQ652" s="177"/>
      <c r="AR652" s="177"/>
      <c r="AS652" s="177"/>
      <c r="AT652" s="177"/>
      <c r="AU652" s="177"/>
      <c r="AV652" s="177"/>
      <c r="AW652" s="177"/>
      <c r="AX652" s="641"/>
    </row>
    <row r="653" spans="1:50" s="246" customFormat="1" ht="23.85" customHeight="1">
      <c r="A653" s="247"/>
      <c r="B653" s="595"/>
      <c r="C653" s="320" t="s">
        <v>12574</v>
      </c>
      <c r="D653" s="320" t="s">
        <v>12565</v>
      </c>
      <c r="E653" s="320" t="s">
        <v>12576</v>
      </c>
      <c r="F653" s="320" t="s">
        <v>12574</v>
      </c>
      <c r="G653" s="320" t="s">
        <v>12574</v>
      </c>
      <c r="H653" s="177">
        <v>15</v>
      </c>
      <c r="I653" s="1372">
        <v>51810</v>
      </c>
      <c r="J653" s="1372">
        <v>106</v>
      </c>
      <c r="K653" s="1372">
        <v>106</v>
      </c>
      <c r="L653" s="320" t="s">
        <v>6537</v>
      </c>
      <c r="M653" s="319">
        <v>106</v>
      </c>
      <c r="N653" s="319">
        <v>116</v>
      </c>
      <c r="O653" s="319">
        <v>29523</v>
      </c>
      <c r="P653" s="319">
        <v>3</v>
      </c>
      <c r="Q653" s="319">
        <v>400</v>
      </c>
      <c r="R653" s="319">
        <v>400</v>
      </c>
      <c r="S653" s="320" t="s">
        <v>6577</v>
      </c>
      <c r="T653" s="1375" t="s">
        <v>7645</v>
      </c>
      <c r="U653" s="1375">
        <v>2009</v>
      </c>
      <c r="V653" s="177">
        <v>17</v>
      </c>
      <c r="W653" s="177"/>
      <c r="X653" s="177"/>
      <c r="Y653" s="177"/>
      <c r="Z653" s="177"/>
      <c r="AA653" s="177"/>
      <c r="AB653" s="1372">
        <v>5390</v>
      </c>
      <c r="AC653" s="320"/>
      <c r="AD653" s="320"/>
      <c r="AE653" s="177"/>
      <c r="AF653" s="177"/>
      <c r="AG653" s="177"/>
      <c r="AH653" s="177"/>
      <c r="AI653" s="177"/>
      <c r="AJ653" s="177"/>
      <c r="AK653" s="177"/>
      <c r="AL653" s="177"/>
      <c r="AM653" s="177"/>
      <c r="AN653" s="177"/>
      <c r="AO653" s="177"/>
      <c r="AP653" s="177"/>
      <c r="AQ653" s="177"/>
      <c r="AR653" s="177"/>
      <c r="AS653" s="177"/>
      <c r="AT653" s="177"/>
      <c r="AU653" s="177"/>
      <c r="AV653" s="177"/>
      <c r="AW653" s="177"/>
      <c r="AX653" s="1373"/>
    </row>
    <row r="654" spans="1:50" s="246" customFormat="1" ht="23.85" customHeight="1">
      <c r="A654" s="247"/>
      <c r="B654" s="595"/>
      <c r="C654" s="320" t="s">
        <v>12574</v>
      </c>
      <c r="D654" s="320" t="s">
        <v>12565</v>
      </c>
      <c r="E654" s="320" t="s">
        <v>12577</v>
      </c>
      <c r="F654" s="320" t="s">
        <v>12574</v>
      </c>
      <c r="G654" s="320" t="s">
        <v>12574</v>
      </c>
      <c r="H654" s="177">
        <v>15</v>
      </c>
      <c r="I654" s="1372"/>
      <c r="J654" s="1372"/>
      <c r="K654" s="1372"/>
      <c r="L654" s="320" t="s">
        <v>7612</v>
      </c>
      <c r="M654" s="319">
        <v>106</v>
      </c>
      <c r="N654" s="319">
        <v>116</v>
      </c>
      <c r="O654" s="319">
        <v>9841</v>
      </c>
      <c r="P654" s="319">
        <v>1</v>
      </c>
      <c r="Q654" s="319">
        <v>400</v>
      </c>
      <c r="R654" s="319">
        <v>400</v>
      </c>
      <c r="S654" s="320" t="s">
        <v>6577</v>
      </c>
      <c r="T654" s="1375"/>
      <c r="U654" s="1375"/>
      <c r="V654" s="177">
        <v>17</v>
      </c>
      <c r="W654" s="177"/>
      <c r="X654" s="177"/>
      <c r="Y654" s="177"/>
      <c r="Z654" s="177"/>
      <c r="AA654" s="177"/>
      <c r="AB654" s="1372"/>
      <c r="AC654" s="320"/>
      <c r="AD654" s="320"/>
      <c r="AE654" s="177"/>
      <c r="AF654" s="177"/>
      <c r="AG654" s="177"/>
      <c r="AH654" s="177"/>
      <c r="AI654" s="177"/>
      <c r="AJ654" s="177"/>
      <c r="AK654" s="177"/>
      <c r="AL654" s="177"/>
      <c r="AM654" s="177"/>
      <c r="AN654" s="177"/>
      <c r="AO654" s="177"/>
      <c r="AP654" s="177"/>
      <c r="AQ654" s="177"/>
      <c r="AR654" s="177"/>
      <c r="AS654" s="177"/>
      <c r="AT654" s="177"/>
      <c r="AU654" s="177"/>
      <c r="AV654" s="177"/>
      <c r="AW654" s="177"/>
      <c r="AX654" s="1373"/>
    </row>
    <row r="655" spans="1:50" s="246" customFormat="1" ht="23.85" customHeight="1">
      <c r="A655" s="247"/>
      <c r="B655" s="595"/>
      <c r="C655" s="320" t="s">
        <v>12578</v>
      </c>
      <c r="D655" s="320"/>
      <c r="E655" s="320" t="s">
        <v>12579</v>
      </c>
      <c r="F655" s="320" t="s">
        <v>12578</v>
      </c>
      <c r="G655" s="320" t="s">
        <v>12578</v>
      </c>
      <c r="H655" s="177"/>
      <c r="I655" s="319">
        <v>8214</v>
      </c>
      <c r="J655" s="319"/>
      <c r="K655" s="319">
        <v>8214</v>
      </c>
      <c r="L655" s="320" t="s">
        <v>6537</v>
      </c>
      <c r="M655" s="319">
        <v>68</v>
      </c>
      <c r="N655" s="319">
        <v>105</v>
      </c>
      <c r="O655" s="319">
        <v>7140</v>
      </c>
      <c r="P655" s="319">
        <v>1</v>
      </c>
      <c r="Q655" s="319">
        <v>120</v>
      </c>
      <c r="R655" s="319">
        <v>200</v>
      </c>
      <c r="S655" s="320" t="s">
        <v>6577</v>
      </c>
      <c r="T655" s="320" t="s">
        <v>8883</v>
      </c>
      <c r="U655" s="320">
        <v>2004</v>
      </c>
      <c r="V655" s="177"/>
      <c r="W655" s="177"/>
      <c r="X655" s="177"/>
      <c r="Y655" s="177"/>
      <c r="Z655" s="177"/>
      <c r="AA655" s="177"/>
      <c r="AB655" s="567">
        <v>1400</v>
      </c>
      <c r="AC655" s="320"/>
      <c r="AD655" s="320"/>
      <c r="AE655" s="177"/>
      <c r="AF655" s="177"/>
      <c r="AG655" s="177"/>
      <c r="AH655" s="177"/>
      <c r="AI655" s="177"/>
      <c r="AJ655" s="177"/>
      <c r="AK655" s="177"/>
      <c r="AL655" s="177"/>
      <c r="AM655" s="177"/>
      <c r="AN655" s="177"/>
      <c r="AO655" s="177"/>
      <c r="AP655" s="177"/>
      <c r="AQ655" s="177"/>
      <c r="AR655" s="177"/>
      <c r="AS655" s="177"/>
      <c r="AT655" s="177"/>
      <c r="AU655" s="177"/>
      <c r="AV655" s="177"/>
      <c r="AW655" s="177"/>
      <c r="AX655" s="710"/>
    </row>
    <row r="656" spans="1:50" s="246" customFormat="1" ht="23.85" customHeight="1">
      <c r="A656" s="247"/>
      <c r="B656" s="595"/>
      <c r="C656" s="320" t="s">
        <v>12578</v>
      </c>
      <c r="D656" s="320"/>
      <c r="E656" s="320" t="s">
        <v>12580</v>
      </c>
      <c r="F656" s="320" t="s">
        <v>12578</v>
      </c>
      <c r="G656" s="320" t="s">
        <v>12581</v>
      </c>
      <c r="H656" s="177"/>
      <c r="I656" s="319">
        <v>23000</v>
      </c>
      <c r="J656" s="319">
        <v>79</v>
      </c>
      <c r="K656" s="319">
        <v>164</v>
      </c>
      <c r="L656" s="320" t="s">
        <v>6537</v>
      </c>
      <c r="M656" s="319">
        <v>64</v>
      </c>
      <c r="N656" s="319">
        <v>100</v>
      </c>
      <c r="O656" s="319">
        <v>6400</v>
      </c>
      <c r="P656" s="319">
        <v>1</v>
      </c>
      <c r="Q656" s="319">
        <v>200</v>
      </c>
      <c r="R656" s="319"/>
      <c r="S656" s="320" t="s">
        <v>6577</v>
      </c>
      <c r="T656" s="146"/>
      <c r="U656" s="320">
        <v>2006</v>
      </c>
      <c r="V656" s="177"/>
      <c r="W656" s="177"/>
      <c r="X656" s="177"/>
      <c r="Y656" s="177"/>
      <c r="Z656" s="177"/>
      <c r="AA656" s="177"/>
      <c r="AB656" s="319">
        <v>74</v>
      </c>
      <c r="AC656" s="320"/>
      <c r="AD656" s="320"/>
      <c r="AE656" s="177"/>
      <c r="AF656" s="177"/>
      <c r="AG656" s="177"/>
      <c r="AH656" s="177"/>
      <c r="AI656" s="177"/>
      <c r="AJ656" s="177"/>
      <c r="AK656" s="177"/>
      <c r="AL656" s="177"/>
      <c r="AM656" s="177"/>
      <c r="AN656" s="177"/>
      <c r="AO656" s="177"/>
      <c r="AP656" s="177"/>
      <c r="AQ656" s="177"/>
      <c r="AR656" s="177"/>
      <c r="AS656" s="177"/>
      <c r="AT656" s="177"/>
      <c r="AU656" s="177"/>
      <c r="AV656" s="177"/>
      <c r="AW656" s="177"/>
      <c r="AX656" s="641"/>
    </row>
    <row r="657" spans="1:50" s="246" customFormat="1" ht="23.85" customHeight="1">
      <c r="A657" s="247"/>
      <c r="B657" s="595"/>
      <c r="C657" s="320" t="s">
        <v>12578</v>
      </c>
      <c r="D657" s="320"/>
      <c r="E657" s="320" t="s">
        <v>12582</v>
      </c>
      <c r="F657" s="320" t="s">
        <v>12578</v>
      </c>
      <c r="G657" s="320" t="s">
        <v>12583</v>
      </c>
      <c r="H657" s="177"/>
      <c r="I657" s="319">
        <v>65000</v>
      </c>
      <c r="J657" s="319"/>
      <c r="K657" s="319"/>
      <c r="L657" s="320" t="s">
        <v>6537</v>
      </c>
      <c r="M657" s="319">
        <v>60</v>
      </c>
      <c r="N657" s="319">
        <v>96</v>
      </c>
      <c r="O657" s="319">
        <v>5760</v>
      </c>
      <c r="P657" s="319">
        <v>1</v>
      </c>
      <c r="Q657" s="319">
        <v>100</v>
      </c>
      <c r="R657" s="319"/>
      <c r="S657" s="320" t="s">
        <v>12584</v>
      </c>
      <c r="T657" s="146"/>
      <c r="U657" s="320">
        <v>2015</v>
      </c>
      <c r="V657" s="177"/>
      <c r="W657" s="177"/>
      <c r="X657" s="177"/>
      <c r="Y657" s="177"/>
      <c r="Z657" s="177"/>
      <c r="AA657" s="177"/>
      <c r="AB657" s="319">
        <v>900</v>
      </c>
      <c r="AC657" s="320"/>
      <c r="AD657" s="320"/>
      <c r="AE657" s="177"/>
      <c r="AF657" s="177"/>
      <c r="AG657" s="177"/>
      <c r="AH657" s="177"/>
      <c r="AI657" s="177"/>
      <c r="AJ657" s="177"/>
      <c r="AK657" s="177"/>
      <c r="AL657" s="177"/>
      <c r="AM657" s="177"/>
      <c r="AN657" s="177"/>
      <c r="AO657" s="177"/>
      <c r="AP657" s="177"/>
      <c r="AQ657" s="177"/>
      <c r="AR657" s="177"/>
      <c r="AS657" s="177"/>
      <c r="AT657" s="177"/>
      <c r="AU657" s="177"/>
      <c r="AV657" s="177"/>
      <c r="AW657" s="177"/>
      <c r="AX657" s="641"/>
    </row>
    <row r="658" spans="1:50" s="246" customFormat="1" ht="23.85" customHeight="1">
      <c r="A658" s="247"/>
      <c r="B658" s="595"/>
      <c r="C658" s="320" t="s">
        <v>12578</v>
      </c>
      <c r="D658" s="320"/>
      <c r="E658" s="320" t="s">
        <v>12585</v>
      </c>
      <c r="F658" s="320" t="s">
        <v>12578</v>
      </c>
      <c r="G658" s="320" t="s">
        <v>12578</v>
      </c>
      <c r="H658" s="177"/>
      <c r="I658" s="319">
        <v>23481</v>
      </c>
      <c r="J658" s="319"/>
      <c r="K658" s="319"/>
      <c r="L658" s="320" t="s">
        <v>6537</v>
      </c>
      <c r="M658" s="319">
        <v>74</v>
      </c>
      <c r="N658" s="319">
        <v>111</v>
      </c>
      <c r="O658" s="319">
        <v>8214</v>
      </c>
      <c r="P658" s="319">
        <v>1</v>
      </c>
      <c r="Q658" s="319"/>
      <c r="R658" s="319"/>
      <c r="S658" s="320"/>
      <c r="T658" s="146"/>
      <c r="U658" s="320">
        <v>2010</v>
      </c>
      <c r="V658" s="177"/>
      <c r="W658" s="177"/>
      <c r="X658" s="177"/>
      <c r="Y658" s="177"/>
      <c r="Z658" s="177"/>
      <c r="AA658" s="177"/>
      <c r="AB658" s="319">
        <v>2000</v>
      </c>
      <c r="AC658" s="320"/>
      <c r="AD658" s="320"/>
      <c r="AE658" s="177"/>
      <c r="AF658" s="177"/>
      <c r="AG658" s="177"/>
      <c r="AH658" s="177"/>
      <c r="AI658" s="177"/>
      <c r="AJ658" s="177"/>
      <c r="AK658" s="177"/>
      <c r="AL658" s="177"/>
      <c r="AM658" s="177"/>
      <c r="AN658" s="177"/>
      <c r="AO658" s="177"/>
      <c r="AP658" s="177"/>
      <c r="AQ658" s="177"/>
      <c r="AR658" s="177"/>
      <c r="AS658" s="177"/>
      <c r="AT658" s="177"/>
      <c r="AU658" s="177"/>
      <c r="AV658" s="177"/>
      <c r="AW658" s="177"/>
      <c r="AX658" s="641"/>
    </row>
    <row r="659" spans="1:50" s="246" customFormat="1" ht="23.85" customHeight="1">
      <c r="A659" s="247"/>
      <c r="B659" s="595"/>
      <c r="C659" s="320" t="s">
        <v>12483</v>
      </c>
      <c r="D659" s="320"/>
      <c r="E659" s="320" t="s">
        <v>12586</v>
      </c>
      <c r="F659" s="320" t="s">
        <v>12483</v>
      </c>
      <c r="G659" s="320" t="s">
        <v>12483</v>
      </c>
      <c r="H659" s="177"/>
      <c r="I659" s="319">
        <v>17931</v>
      </c>
      <c r="J659" s="319">
        <v>382</v>
      </c>
      <c r="K659" s="319">
        <v>382</v>
      </c>
      <c r="L659" s="320" t="s">
        <v>382</v>
      </c>
      <c r="M659" s="319">
        <v>64</v>
      </c>
      <c r="N659" s="319">
        <v>100</v>
      </c>
      <c r="O659" s="319">
        <v>8114</v>
      </c>
      <c r="P659" s="319">
        <v>1</v>
      </c>
      <c r="Q659" s="319"/>
      <c r="R659" s="319">
        <v>100</v>
      </c>
      <c r="S659" s="320" t="s">
        <v>586</v>
      </c>
      <c r="T659" s="146"/>
      <c r="U659" s="320">
        <v>2014</v>
      </c>
      <c r="V659" s="177"/>
      <c r="W659" s="177"/>
      <c r="X659" s="177"/>
      <c r="Y659" s="177"/>
      <c r="Z659" s="177"/>
      <c r="AA659" s="177"/>
      <c r="AB659" s="319">
        <v>8446</v>
      </c>
      <c r="AC659" s="320"/>
      <c r="AD659" s="320"/>
      <c r="AE659" s="177"/>
      <c r="AF659" s="177"/>
      <c r="AG659" s="177"/>
      <c r="AH659" s="177"/>
      <c r="AI659" s="177"/>
      <c r="AJ659" s="177"/>
      <c r="AK659" s="177"/>
      <c r="AL659" s="177"/>
      <c r="AM659" s="177"/>
      <c r="AN659" s="177"/>
      <c r="AO659" s="177"/>
      <c r="AP659" s="177"/>
      <c r="AQ659" s="177"/>
      <c r="AR659" s="177"/>
      <c r="AS659" s="177"/>
      <c r="AT659" s="177"/>
      <c r="AU659" s="177"/>
      <c r="AV659" s="177"/>
      <c r="AW659" s="177"/>
      <c r="AX659" s="641"/>
    </row>
    <row r="660" spans="1:50" s="246" customFormat="1" ht="23.85" customHeight="1">
      <c r="A660" s="247"/>
      <c r="B660" s="595"/>
      <c r="C660" s="320" t="s">
        <v>12483</v>
      </c>
      <c r="D660" s="320"/>
      <c r="E660" s="320" t="s">
        <v>12587</v>
      </c>
      <c r="F660" s="320" t="s">
        <v>12483</v>
      </c>
      <c r="G660" s="320" t="s">
        <v>12483</v>
      </c>
      <c r="H660" s="177"/>
      <c r="I660" s="319">
        <v>68864</v>
      </c>
      <c r="J660" s="319">
        <v>43</v>
      </c>
      <c r="K660" s="319">
        <v>43</v>
      </c>
      <c r="L660" s="320" t="s">
        <v>382</v>
      </c>
      <c r="M660" s="319">
        <v>63</v>
      </c>
      <c r="N660" s="319">
        <v>100</v>
      </c>
      <c r="O660" s="319">
        <v>29795</v>
      </c>
      <c r="P660" s="319">
        <v>2</v>
      </c>
      <c r="Q660" s="319">
        <v>0</v>
      </c>
      <c r="R660" s="319">
        <v>0</v>
      </c>
      <c r="S660" s="146" t="s">
        <v>499</v>
      </c>
      <c r="T660" s="146" t="s">
        <v>499</v>
      </c>
      <c r="U660" s="320">
        <v>2015</v>
      </c>
      <c r="V660" s="177"/>
      <c r="W660" s="177"/>
      <c r="X660" s="177"/>
      <c r="Y660" s="177"/>
      <c r="Z660" s="177"/>
      <c r="AA660" s="177"/>
      <c r="AB660" s="319">
        <v>11541</v>
      </c>
      <c r="AC660" s="320"/>
      <c r="AD660" s="320"/>
      <c r="AE660" s="177"/>
      <c r="AF660" s="177"/>
      <c r="AG660" s="177"/>
      <c r="AH660" s="177"/>
      <c r="AI660" s="177"/>
      <c r="AJ660" s="177"/>
      <c r="AK660" s="177"/>
      <c r="AL660" s="177"/>
      <c r="AM660" s="177"/>
      <c r="AN660" s="177"/>
      <c r="AO660" s="177"/>
      <c r="AP660" s="177"/>
      <c r="AQ660" s="177"/>
      <c r="AR660" s="177"/>
      <c r="AS660" s="177"/>
      <c r="AT660" s="177"/>
      <c r="AU660" s="177"/>
      <c r="AV660" s="177"/>
      <c r="AW660" s="177"/>
      <c r="AX660" s="641"/>
    </row>
    <row r="661" spans="1:50" s="246" customFormat="1" ht="23.85" customHeight="1">
      <c r="A661" s="247"/>
      <c r="B661" s="595"/>
      <c r="C661" s="320" t="s">
        <v>12588</v>
      </c>
      <c r="D661" s="320"/>
      <c r="E661" s="320" t="s">
        <v>12589</v>
      </c>
      <c r="F661" s="320" t="s">
        <v>12588</v>
      </c>
      <c r="G661" s="320" t="s">
        <v>12588</v>
      </c>
      <c r="H661" s="177"/>
      <c r="I661" s="319">
        <v>14440</v>
      </c>
      <c r="J661" s="319"/>
      <c r="K661" s="319"/>
      <c r="L661" s="320" t="s">
        <v>7612</v>
      </c>
      <c r="M661" s="319">
        <v>64</v>
      </c>
      <c r="N661" s="319">
        <v>105</v>
      </c>
      <c r="O661" s="319">
        <v>6720</v>
      </c>
      <c r="P661" s="319">
        <v>1</v>
      </c>
      <c r="Q661" s="319"/>
      <c r="R661" s="319"/>
      <c r="S661" s="320"/>
      <c r="T661" s="146"/>
      <c r="U661" s="320">
        <v>2009</v>
      </c>
      <c r="V661" s="177"/>
      <c r="W661" s="177"/>
      <c r="X661" s="177"/>
      <c r="Y661" s="177"/>
      <c r="Z661" s="177"/>
      <c r="AA661" s="177"/>
      <c r="AB661" s="319"/>
      <c r="AC661" s="320"/>
      <c r="AD661" s="320"/>
      <c r="AE661" s="177"/>
      <c r="AF661" s="177"/>
      <c r="AG661" s="177"/>
      <c r="AH661" s="177"/>
      <c r="AI661" s="177"/>
      <c r="AJ661" s="177"/>
      <c r="AK661" s="177"/>
      <c r="AL661" s="177"/>
      <c r="AM661" s="177"/>
      <c r="AN661" s="177"/>
      <c r="AO661" s="177"/>
      <c r="AP661" s="177"/>
      <c r="AQ661" s="177"/>
      <c r="AR661" s="177"/>
      <c r="AS661" s="177"/>
      <c r="AT661" s="177"/>
      <c r="AU661" s="177"/>
      <c r="AV661" s="177"/>
      <c r="AW661" s="177"/>
      <c r="AX661" s="641"/>
    </row>
    <row r="662" spans="1:50" s="246" customFormat="1" ht="23.85" customHeight="1">
      <c r="A662" s="247"/>
      <c r="B662" s="595"/>
      <c r="C662" s="320" t="s">
        <v>12588</v>
      </c>
      <c r="D662" s="320"/>
      <c r="E662" s="320" t="s">
        <v>12590</v>
      </c>
      <c r="F662" s="320" t="s">
        <v>12588</v>
      </c>
      <c r="G662" s="320" t="s">
        <v>12588</v>
      </c>
      <c r="H662" s="177"/>
      <c r="I662" s="319">
        <v>7140</v>
      </c>
      <c r="J662" s="319">
        <v>81</v>
      </c>
      <c r="K662" s="319">
        <v>81</v>
      </c>
      <c r="L662" s="320" t="s">
        <v>6537</v>
      </c>
      <c r="M662" s="319">
        <v>65</v>
      </c>
      <c r="N662" s="319">
        <v>100</v>
      </c>
      <c r="O662" s="319">
        <v>6500</v>
      </c>
      <c r="P662" s="319">
        <v>1</v>
      </c>
      <c r="Q662" s="319"/>
      <c r="R662" s="319">
        <v>400</v>
      </c>
      <c r="S662" s="320" t="s">
        <v>6538</v>
      </c>
      <c r="T662" s="320" t="s">
        <v>7645</v>
      </c>
      <c r="U662" s="320">
        <v>2011</v>
      </c>
      <c r="V662" s="177"/>
      <c r="W662" s="177"/>
      <c r="X662" s="177"/>
      <c r="Y662" s="177"/>
      <c r="Z662" s="177"/>
      <c r="AA662" s="177"/>
      <c r="AB662" s="319">
        <v>2000</v>
      </c>
      <c r="AC662" s="320"/>
      <c r="AD662" s="320"/>
      <c r="AE662" s="177"/>
      <c r="AF662" s="177"/>
      <c r="AG662" s="177"/>
      <c r="AH662" s="177"/>
      <c r="AI662" s="177"/>
      <c r="AJ662" s="177"/>
      <c r="AK662" s="177"/>
      <c r="AL662" s="177"/>
      <c r="AM662" s="177"/>
      <c r="AN662" s="177"/>
      <c r="AO662" s="177"/>
      <c r="AP662" s="177"/>
      <c r="AQ662" s="177"/>
      <c r="AR662" s="177"/>
      <c r="AS662" s="177"/>
      <c r="AT662" s="177"/>
      <c r="AU662" s="177"/>
      <c r="AV662" s="177"/>
      <c r="AW662" s="177"/>
      <c r="AX662" s="641"/>
    </row>
    <row r="663" spans="1:50" s="246" customFormat="1" ht="23.85" customHeight="1">
      <c r="A663" s="247"/>
      <c r="B663" s="595"/>
      <c r="C663" s="320" t="s">
        <v>12588</v>
      </c>
      <c r="D663" s="320"/>
      <c r="E663" s="320" t="s">
        <v>12591</v>
      </c>
      <c r="F663" s="320" t="s">
        <v>12588</v>
      </c>
      <c r="G663" s="320" t="s">
        <v>12588</v>
      </c>
      <c r="H663" s="177"/>
      <c r="I663" s="319">
        <v>44850</v>
      </c>
      <c r="J663" s="319">
        <v>2684</v>
      </c>
      <c r="K663" s="319">
        <v>6712</v>
      </c>
      <c r="L663" s="320" t="s">
        <v>7612</v>
      </c>
      <c r="M663" s="319">
        <v>70</v>
      </c>
      <c r="N663" s="319">
        <v>110</v>
      </c>
      <c r="O663" s="319">
        <v>7700</v>
      </c>
      <c r="P663" s="319">
        <v>1</v>
      </c>
      <c r="Q663" s="319">
        <v>7110</v>
      </c>
      <c r="R663" s="319">
        <v>10000</v>
      </c>
      <c r="S663" s="320" t="s">
        <v>6538</v>
      </c>
      <c r="T663" s="320" t="s">
        <v>7645</v>
      </c>
      <c r="U663" s="320">
        <v>2011</v>
      </c>
      <c r="V663" s="177"/>
      <c r="W663" s="177"/>
      <c r="X663" s="177"/>
      <c r="Y663" s="177"/>
      <c r="Z663" s="177"/>
      <c r="AA663" s="177"/>
      <c r="AB663" s="319">
        <v>39900</v>
      </c>
      <c r="AC663" s="320"/>
      <c r="AD663" s="320"/>
      <c r="AE663" s="177"/>
      <c r="AF663" s="177"/>
      <c r="AG663" s="177"/>
      <c r="AH663" s="177"/>
      <c r="AI663" s="177"/>
      <c r="AJ663" s="177"/>
      <c r="AK663" s="177"/>
      <c r="AL663" s="177"/>
      <c r="AM663" s="177"/>
      <c r="AN663" s="177"/>
      <c r="AO663" s="177"/>
      <c r="AP663" s="177"/>
      <c r="AQ663" s="177"/>
      <c r="AR663" s="177"/>
      <c r="AS663" s="177"/>
      <c r="AT663" s="177"/>
      <c r="AU663" s="177"/>
      <c r="AV663" s="177"/>
      <c r="AW663" s="177"/>
      <c r="AX663" s="641"/>
    </row>
    <row r="664" spans="1:50" s="246" customFormat="1" ht="23.85" customHeight="1">
      <c r="A664" s="247"/>
      <c r="B664" s="595"/>
      <c r="C664" s="320" t="s">
        <v>12588</v>
      </c>
      <c r="D664" s="320"/>
      <c r="E664" s="320" t="s">
        <v>12592</v>
      </c>
      <c r="F664" s="320" t="s">
        <v>12588</v>
      </c>
      <c r="G664" s="320" t="s">
        <v>12588</v>
      </c>
      <c r="H664" s="177"/>
      <c r="I664" s="319">
        <v>41876</v>
      </c>
      <c r="J664" s="319">
        <v>208</v>
      </c>
      <c r="K664" s="319">
        <v>196</v>
      </c>
      <c r="L664" s="320" t="s">
        <v>6537</v>
      </c>
      <c r="M664" s="319">
        <v>68</v>
      </c>
      <c r="N664" s="319">
        <v>105</v>
      </c>
      <c r="O664" s="319">
        <v>7140</v>
      </c>
      <c r="P664" s="319">
        <v>1</v>
      </c>
      <c r="Q664" s="319">
        <v>200</v>
      </c>
      <c r="R664" s="319">
        <v>200</v>
      </c>
      <c r="S664" s="320" t="s">
        <v>6538</v>
      </c>
      <c r="T664" s="320" t="s">
        <v>7645</v>
      </c>
      <c r="U664" s="320">
        <v>2014</v>
      </c>
      <c r="V664" s="177"/>
      <c r="W664" s="177"/>
      <c r="X664" s="177"/>
      <c r="Y664" s="177"/>
      <c r="Z664" s="177"/>
      <c r="AA664" s="177"/>
      <c r="AB664" s="319">
        <v>2650</v>
      </c>
      <c r="AC664" s="320"/>
      <c r="AD664" s="320"/>
      <c r="AE664" s="177"/>
      <c r="AF664" s="177"/>
      <c r="AG664" s="177"/>
      <c r="AH664" s="177"/>
      <c r="AI664" s="177"/>
      <c r="AJ664" s="177"/>
      <c r="AK664" s="177"/>
      <c r="AL664" s="177"/>
      <c r="AM664" s="177"/>
      <c r="AN664" s="177"/>
      <c r="AO664" s="177"/>
      <c r="AP664" s="177"/>
      <c r="AQ664" s="177"/>
      <c r="AR664" s="177"/>
      <c r="AS664" s="177"/>
      <c r="AT664" s="177"/>
      <c r="AU664" s="177"/>
      <c r="AV664" s="177"/>
      <c r="AW664" s="177"/>
      <c r="AX664" s="641"/>
    </row>
    <row r="665" spans="1:50" s="246" customFormat="1" ht="23.85" customHeight="1">
      <c r="A665" s="247"/>
      <c r="B665" s="595"/>
      <c r="C665" s="320" t="s">
        <v>12593</v>
      </c>
      <c r="D665" s="320"/>
      <c r="E665" s="320" t="s">
        <v>12594</v>
      </c>
      <c r="F665" s="320" t="s">
        <v>12593</v>
      </c>
      <c r="G665" s="320" t="s">
        <v>12593</v>
      </c>
      <c r="H665" s="177"/>
      <c r="I665" s="319">
        <v>13150</v>
      </c>
      <c r="J665" s="319"/>
      <c r="K665" s="319"/>
      <c r="L665" s="320" t="s">
        <v>6537</v>
      </c>
      <c r="M665" s="319">
        <v>78</v>
      </c>
      <c r="N665" s="319">
        <v>115</v>
      </c>
      <c r="O665" s="319">
        <v>8970</v>
      </c>
      <c r="P665" s="319">
        <v>1</v>
      </c>
      <c r="Q665" s="319">
        <v>430</v>
      </c>
      <c r="R665" s="319">
        <v>1000</v>
      </c>
      <c r="S665" s="320" t="s">
        <v>6538</v>
      </c>
      <c r="T665" s="320" t="s">
        <v>8882</v>
      </c>
      <c r="U665" s="320">
        <v>2005</v>
      </c>
      <c r="V665" s="177"/>
      <c r="W665" s="177"/>
      <c r="X665" s="177"/>
      <c r="Y665" s="177"/>
      <c r="Z665" s="177"/>
      <c r="AA665" s="177"/>
      <c r="AB665" s="319">
        <v>2529</v>
      </c>
      <c r="AC665" s="320"/>
      <c r="AD665" s="320"/>
      <c r="AE665" s="177"/>
      <c r="AF665" s="177"/>
      <c r="AG665" s="177"/>
      <c r="AH665" s="177"/>
      <c r="AI665" s="177"/>
      <c r="AJ665" s="177"/>
      <c r="AK665" s="177"/>
      <c r="AL665" s="177"/>
      <c r="AM665" s="177"/>
      <c r="AN665" s="177"/>
      <c r="AO665" s="177"/>
      <c r="AP665" s="177"/>
      <c r="AQ665" s="177"/>
      <c r="AR665" s="177"/>
      <c r="AS665" s="177"/>
      <c r="AT665" s="177"/>
      <c r="AU665" s="177"/>
      <c r="AV665" s="177"/>
      <c r="AW665" s="177"/>
      <c r="AX665" s="641"/>
    </row>
    <row r="666" spans="1:50" s="246" customFormat="1" ht="23.85" customHeight="1">
      <c r="A666" s="247"/>
      <c r="B666" s="595"/>
      <c r="C666" s="320" t="s">
        <v>12593</v>
      </c>
      <c r="D666" s="320"/>
      <c r="E666" s="320" t="s">
        <v>12595</v>
      </c>
      <c r="F666" s="320" t="s">
        <v>12596</v>
      </c>
      <c r="G666" s="320" t="s">
        <v>12596</v>
      </c>
      <c r="H666" s="177"/>
      <c r="I666" s="319">
        <v>10120</v>
      </c>
      <c r="J666" s="319">
        <v>288</v>
      </c>
      <c r="K666" s="319">
        <v>288</v>
      </c>
      <c r="L666" s="320" t="s">
        <v>7662</v>
      </c>
      <c r="M666" s="319">
        <v>78</v>
      </c>
      <c r="N666" s="319">
        <v>115</v>
      </c>
      <c r="O666" s="319">
        <v>8970</v>
      </c>
      <c r="P666" s="319">
        <v>1</v>
      </c>
      <c r="Q666" s="319">
        <v>430</v>
      </c>
      <c r="R666" s="319">
        <v>1000</v>
      </c>
      <c r="S666" s="320" t="s">
        <v>7699</v>
      </c>
      <c r="T666" s="320" t="s">
        <v>12597</v>
      </c>
      <c r="U666" s="320">
        <v>2006</v>
      </c>
      <c r="V666" s="177"/>
      <c r="W666" s="177"/>
      <c r="X666" s="177"/>
      <c r="Y666" s="177"/>
      <c r="Z666" s="177"/>
      <c r="AA666" s="177"/>
      <c r="AB666" s="319">
        <v>1948</v>
      </c>
      <c r="AC666" s="320"/>
      <c r="AD666" s="320"/>
      <c r="AE666" s="177"/>
      <c r="AF666" s="177"/>
      <c r="AG666" s="177"/>
      <c r="AH666" s="177"/>
      <c r="AI666" s="177"/>
      <c r="AJ666" s="177"/>
      <c r="AK666" s="177"/>
      <c r="AL666" s="177"/>
      <c r="AM666" s="177"/>
      <c r="AN666" s="177"/>
      <c r="AO666" s="177"/>
      <c r="AP666" s="177"/>
      <c r="AQ666" s="177"/>
      <c r="AR666" s="177"/>
      <c r="AS666" s="177"/>
      <c r="AT666" s="177"/>
      <c r="AU666" s="177"/>
      <c r="AV666" s="177"/>
      <c r="AW666" s="177"/>
      <c r="AX666" s="641"/>
    </row>
    <row r="667" spans="1:50" s="246" customFormat="1" ht="23.85" customHeight="1">
      <c r="A667" s="247"/>
      <c r="B667" s="595"/>
      <c r="C667" s="320" t="s">
        <v>12596</v>
      </c>
      <c r="D667" s="320"/>
      <c r="E667" s="320" t="s">
        <v>12598</v>
      </c>
      <c r="F667" s="320" t="s">
        <v>12596</v>
      </c>
      <c r="G667" s="320" t="s">
        <v>12596</v>
      </c>
      <c r="H667" s="177"/>
      <c r="I667" s="319">
        <v>11576</v>
      </c>
      <c r="J667" s="319"/>
      <c r="K667" s="319"/>
      <c r="L667" s="320" t="s">
        <v>12599</v>
      </c>
      <c r="M667" s="319">
        <v>86</v>
      </c>
      <c r="N667" s="319">
        <v>120</v>
      </c>
      <c r="O667" s="319">
        <v>10320</v>
      </c>
      <c r="P667" s="319">
        <v>1</v>
      </c>
      <c r="Q667" s="319"/>
      <c r="R667" s="319"/>
      <c r="S667" s="320"/>
      <c r="T667" s="320"/>
      <c r="U667" s="320">
        <v>2004</v>
      </c>
      <c r="V667" s="177"/>
      <c r="W667" s="177"/>
      <c r="X667" s="177"/>
      <c r="Y667" s="177"/>
      <c r="Z667" s="177"/>
      <c r="AA667" s="177"/>
      <c r="AB667" s="319"/>
      <c r="AC667" s="320"/>
      <c r="AD667" s="320"/>
      <c r="AE667" s="177"/>
      <c r="AF667" s="177"/>
      <c r="AG667" s="177"/>
      <c r="AH667" s="177"/>
      <c r="AI667" s="177"/>
      <c r="AJ667" s="177"/>
      <c r="AK667" s="177"/>
      <c r="AL667" s="177"/>
      <c r="AM667" s="177"/>
      <c r="AN667" s="177"/>
      <c r="AO667" s="177"/>
      <c r="AP667" s="177"/>
      <c r="AQ667" s="177"/>
      <c r="AR667" s="177"/>
      <c r="AS667" s="177"/>
      <c r="AT667" s="177"/>
      <c r="AU667" s="177"/>
      <c r="AV667" s="177"/>
      <c r="AW667" s="177"/>
      <c r="AX667" s="641"/>
    </row>
    <row r="668" spans="1:50" s="246" customFormat="1" ht="23.85" customHeight="1">
      <c r="A668" s="247"/>
      <c r="B668" s="595"/>
      <c r="C668" s="320" t="s">
        <v>12596</v>
      </c>
      <c r="D668" s="320"/>
      <c r="E668" s="320" t="s">
        <v>12600</v>
      </c>
      <c r="F668" s="320" t="s">
        <v>12596</v>
      </c>
      <c r="G668" s="320" t="s">
        <v>12596</v>
      </c>
      <c r="H668" s="177"/>
      <c r="I668" s="319">
        <v>9436</v>
      </c>
      <c r="J668" s="319">
        <v>507</v>
      </c>
      <c r="K668" s="319">
        <v>453</v>
      </c>
      <c r="L668" s="320" t="s">
        <v>7662</v>
      </c>
      <c r="M668" s="319">
        <v>68</v>
      </c>
      <c r="N668" s="319">
        <v>105</v>
      </c>
      <c r="O668" s="319">
        <v>7140</v>
      </c>
      <c r="P668" s="319">
        <v>1</v>
      </c>
      <c r="Q668" s="319">
        <v>680</v>
      </c>
      <c r="R668" s="319">
        <v>1000</v>
      </c>
      <c r="S668" s="320" t="s">
        <v>7699</v>
      </c>
      <c r="T668" s="320" t="s">
        <v>12597</v>
      </c>
      <c r="U668" s="320">
        <v>2009</v>
      </c>
      <c r="V668" s="177"/>
      <c r="W668" s="177"/>
      <c r="X668" s="177"/>
      <c r="Y668" s="177"/>
      <c r="Z668" s="177"/>
      <c r="AA668" s="177"/>
      <c r="AB668" s="319">
        <v>4500</v>
      </c>
      <c r="AC668" s="320"/>
      <c r="AD668" s="320"/>
      <c r="AE668" s="177"/>
      <c r="AF668" s="177"/>
      <c r="AG668" s="177"/>
      <c r="AH668" s="177"/>
      <c r="AI668" s="177"/>
      <c r="AJ668" s="177"/>
      <c r="AK668" s="177"/>
      <c r="AL668" s="177"/>
      <c r="AM668" s="177"/>
      <c r="AN668" s="177"/>
      <c r="AO668" s="177"/>
      <c r="AP668" s="177"/>
      <c r="AQ668" s="177"/>
      <c r="AR668" s="177"/>
      <c r="AS668" s="177"/>
      <c r="AT668" s="177"/>
      <c r="AU668" s="177"/>
      <c r="AV668" s="177"/>
      <c r="AW668" s="177"/>
      <c r="AX668" s="641"/>
    </row>
    <row r="669" spans="1:50" s="246" customFormat="1" ht="23.85" customHeight="1">
      <c r="A669" s="247"/>
      <c r="B669" s="595"/>
      <c r="C669" s="320" t="s">
        <v>12596</v>
      </c>
      <c r="D669" s="320"/>
      <c r="E669" s="320" t="s">
        <v>12601</v>
      </c>
      <c r="F669" s="320" t="s">
        <v>12596</v>
      </c>
      <c r="G669" s="320" t="s">
        <v>12596</v>
      </c>
      <c r="H669" s="177"/>
      <c r="I669" s="319">
        <v>9204</v>
      </c>
      <c r="J669" s="319"/>
      <c r="K669" s="319"/>
      <c r="L669" s="320" t="s">
        <v>7662</v>
      </c>
      <c r="M669" s="319">
        <v>68</v>
      </c>
      <c r="N669" s="319">
        <v>105</v>
      </c>
      <c r="O669" s="319">
        <v>7140</v>
      </c>
      <c r="P669" s="319">
        <v>1</v>
      </c>
      <c r="Q669" s="319">
        <v>1462</v>
      </c>
      <c r="R669" s="319">
        <v>1600</v>
      </c>
      <c r="S669" s="320" t="s">
        <v>7699</v>
      </c>
      <c r="T669" s="320" t="s">
        <v>12597</v>
      </c>
      <c r="U669" s="320">
        <v>2009</v>
      </c>
      <c r="V669" s="177"/>
      <c r="W669" s="177"/>
      <c r="X669" s="177"/>
      <c r="Y669" s="177"/>
      <c r="Z669" s="177"/>
      <c r="AA669" s="177"/>
      <c r="AB669" s="319">
        <v>3500</v>
      </c>
      <c r="AC669" s="320"/>
      <c r="AD669" s="320"/>
      <c r="AE669" s="177"/>
      <c r="AF669" s="177"/>
      <c r="AG669" s="177"/>
      <c r="AH669" s="177"/>
      <c r="AI669" s="177"/>
      <c r="AJ669" s="177"/>
      <c r="AK669" s="177"/>
      <c r="AL669" s="177"/>
      <c r="AM669" s="177"/>
      <c r="AN669" s="177"/>
      <c r="AO669" s="177"/>
      <c r="AP669" s="177"/>
      <c r="AQ669" s="177"/>
      <c r="AR669" s="177"/>
      <c r="AS669" s="177"/>
      <c r="AT669" s="177"/>
      <c r="AU669" s="177"/>
      <c r="AV669" s="177"/>
      <c r="AW669" s="177"/>
      <c r="AX669" s="641"/>
    </row>
    <row r="670" spans="1:50" s="246" customFormat="1" ht="23.85" customHeight="1">
      <c r="A670" s="247"/>
      <c r="B670" s="595"/>
      <c r="C670" s="320" t="s">
        <v>12602</v>
      </c>
      <c r="D670" s="320"/>
      <c r="E670" s="320" t="s">
        <v>12603</v>
      </c>
      <c r="F670" s="320" t="s">
        <v>12604</v>
      </c>
      <c r="G670" s="320" t="s">
        <v>12604</v>
      </c>
      <c r="H670" s="177"/>
      <c r="I670" s="319">
        <v>6468</v>
      </c>
      <c r="J670" s="319">
        <v>0</v>
      </c>
      <c r="K670" s="319">
        <v>0</v>
      </c>
      <c r="L670" s="320" t="s">
        <v>12605</v>
      </c>
      <c r="M670" s="319">
        <v>66</v>
      </c>
      <c r="N670" s="319">
        <v>98</v>
      </c>
      <c r="O670" s="319">
        <v>6468</v>
      </c>
      <c r="P670" s="319">
        <v>1</v>
      </c>
      <c r="Q670" s="319">
        <v>300</v>
      </c>
      <c r="R670" s="319">
        <v>580</v>
      </c>
      <c r="S670" s="320" t="s">
        <v>7935</v>
      </c>
      <c r="T670" s="320" t="s">
        <v>12606</v>
      </c>
      <c r="U670" s="320">
        <v>2006</v>
      </c>
      <c r="V670" s="177"/>
      <c r="W670" s="177"/>
      <c r="X670" s="177"/>
      <c r="Y670" s="177"/>
      <c r="Z670" s="177"/>
      <c r="AA670" s="177"/>
      <c r="AB670" s="319">
        <v>300</v>
      </c>
      <c r="AC670" s="320"/>
      <c r="AD670" s="320"/>
      <c r="AE670" s="177"/>
      <c r="AF670" s="177"/>
      <c r="AG670" s="177"/>
      <c r="AH670" s="177"/>
      <c r="AI670" s="177"/>
      <c r="AJ670" s="177"/>
      <c r="AK670" s="177"/>
      <c r="AL670" s="177"/>
      <c r="AM670" s="177"/>
      <c r="AN670" s="177"/>
      <c r="AO670" s="177"/>
      <c r="AP670" s="177"/>
      <c r="AQ670" s="177"/>
      <c r="AR670" s="177"/>
      <c r="AS670" s="177"/>
      <c r="AT670" s="177"/>
      <c r="AU670" s="177"/>
      <c r="AV670" s="177"/>
      <c r="AW670" s="177"/>
      <c r="AX670" s="641"/>
    </row>
    <row r="671" spans="1:50" s="246" customFormat="1" ht="23.85" customHeight="1">
      <c r="A671" s="247"/>
      <c r="B671" s="595"/>
      <c r="C671" s="320" t="s">
        <v>12604</v>
      </c>
      <c r="D671" s="320" t="s">
        <v>12604</v>
      </c>
      <c r="E671" s="320" t="s">
        <v>12607</v>
      </c>
      <c r="F671" s="320" t="s">
        <v>12604</v>
      </c>
      <c r="G671" s="320" t="s">
        <v>12604</v>
      </c>
      <c r="H671" s="320">
        <v>1</v>
      </c>
      <c r="I671" s="711">
        <v>44250</v>
      </c>
      <c r="J671" s="546">
        <v>293</v>
      </c>
      <c r="K671" s="546">
        <v>595</v>
      </c>
      <c r="L671" s="546" t="s">
        <v>12605</v>
      </c>
      <c r="M671" s="320">
        <v>85</v>
      </c>
      <c r="N671" s="320">
        <v>105</v>
      </c>
      <c r="O671" s="711">
        <v>8925</v>
      </c>
      <c r="P671" s="320">
        <v>1</v>
      </c>
      <c r="Q671" s="711">
        <v>2500</v>
      </c>
      <c r="R671" s="711">
        <v>4000</v>
      </c>
      <c r="S671" s="546" t="s">
        <v>7935</v>
      </c>
      <c r="T671" s="546" t="s">
        <v>12606</v>
      </c>
      <c r="U671" s="320">
        <v>2000</v>
      </c>
      <c r="V671" s="319">
        <v>4000</v>
      </c>
      <c r="W671" s="319">
        <v>4000</v>
      </c>
      <c r="X671" s="320" t="s">
        <v>7951</v>
      </c>
      <c r="Y671" s="320">
        <v>2000</v>
      </c>
      <c r="Z671" s="320">
        <v>1100</v>
      </c>
      <c r="AA671" s="320"/>
      <c r="AB671" s="711">
        <v>1765</v>
      </c>
      <c r="AC671" s="320"/>
      <c r="AD671" s="320"/>
      <c r="AE671" s="177"/>
      <c r="AF671" s="177"/>
      <c r="AG671" s="177"/>
      <c r="AH671" s="177"/>
      <c r="AI671" s="177"/>
      <c r="AJ671" s="177"/>
      <c r="AK671" s="177"/>
      <c r="AL671" s="177"/>
      <c r="AM671" s="177"/>
      <c r="AN671" s="177"/>
      <c r="AO671" s="177"/>
      <c r="AP671" s="177"/>
      <c r="AQ671" s="177"/>
      <c r="AR671" s="177"/>
      <c r="AS671" s="177"/>
      <c r="AT671" s="177"/>
      <c r="AU671" s="177"/>
      <c r="AV671" s="177"/>
      <c r="AW671" s="177"/>
      <c r="AX671" s="641"/>
    </row>
    <row r="672" spans="1:50" s="246" customFormat="1" ht="23.85" customHeight="1">
      <c r="A672" s="247"/>
      <c r="B672" s="595"/>
      <c r="C672" s="320" t="s">
        <v>12604</v>
      </c>
      <c r="D672" s="320"/>
      <c r="E672" s="320" t="s">
        <v>12608</v>
      </c>
      <c r="F672" s="320" t="s">
        <v>12604</v>
      </c>
      <c r="G672" s="320" t="s">
        <v>12604</v>
      </c>
      <c r="H672" s="320"/>
      <c r="I672" s="711">
        <v>19392</v>
      </c>
      <c r="J672" s="546">
        <v>94.66</v>
      </c>
      <c r="K672" s="546">
        <v>94.66</v>
      </c>
      <c r="L672" s="546" t="s">
        <v>7930</v>
      </c>
      <c r="M672" s="320">
        <v>68</v>
      </c>
      <c r="N672" s="320">
        <v>100</v>
      </c>
      <c r="O672" s="711">
        <v>6800</v>
      </c>
      <c r="P672" s="320">
        <v>1</v>
      </c>
      <c r="Q672" s="711"/>
      <c r="R672" s="711"/>
      <c r="S672" s="546" t="s">
        <v>7935</v>
      </c>
      <c r="T672" s="546" t="s">
        <v>12605</v>
      </c>
      <c r="U672" s="320">
        <v>2013</v>
      </c>
      <c r="V672" s="319"/>
      <c r="W672" s="319"/>
      <c r="X672" s="320"/>
      <c r="Y672" s="320"/>
      <c r="Z672" s="320"/>
      <c r="AA672" s="320"/>
      <c r="AB672" s="711">
        <v>1500</v>
      </c>
      <c r="AC672" s="320"/>
      <c r="AD672" s="320"/>
      <c r="AE672" s="177"/>
      <c r="AF672" s="177"/>
      <c r="AG672" s="177"/>
      <c r="AH672" s="177"/>
      <c r="AI672" s="177"/>
      <c r="AJ672" s="177"/>
      <c r="AK672" s="177"/>
      <c r="AL672" s="177"/>
      <c r="AM672" s="177"/>
      <c r="AN672" s="177"/>
      <c r="AO672" s="177"/>
      <c r="AP672" s="177"/>
      <c r="AQ672" s="177"/>
      <c r="AR672" s="177"/>
      <c r="AS672" s="177"/>
      <c r="AT672" s="177"/>
      <c r="AU672" s="177"/>
      <c r="AV672" s="177"/>
      <c r="AW672" s="177"/>
      <c r="AX672" s="641"/>
    </row>
    <row r="673" spans="1:50" s="246" customFormat="1" ht="23.85" customHeight="1">
      <c r="A673" s="247"/>
      <c r="B673" s="595"/>
      <c r="C673" s="320" t="s">
        <v>12609</v>
      </c>
      <c r="D673" s="320" t="s">
        <v>12610</v>
      </c>
      <c r="E673" s="320" t="s">
        <v>12611</v>
      </c>
      <c r="F673" s="320" t="s">
        <v>12609</v>
      </c>
      <c r="G673" s="320" t="s">
        <v>12609</v>
      </c>
      <c r="H673" s="177">
        <v>15</v>
      </c>
      <c r="I673" s="319">
        <v>7981</v>
      </c>
      <c r="J673" s="319">
        <v>0</v>
      </c>
      <c r="K673" s="319">
        <v>0</v>
      </c>
      <c r="L673" s="320" t="s">
        <v>7930</v>
      </c>
      <c r="M673" s="319">
        <v>45</v>
      </c>
      <c r="N673" s="319">
        <v>90</v>
      </c>
      <c r="O673" s="319">
        <v>4050</v>
      </c>
      <c r="P673" s="319">
        <v>1</v>
      </c>
      <c r="Q673" s="319"/>
      <c r="R673" s="319"/>
      <c r="S673" s="146" t="s">
        <v>12612</v>
      </c>
      <c r="T673" s="146" t="s">
        <v>12612</v>
      </c>
      <c r="U673" s="320">
        <v>2009</v>
      </c>
      <c r="V673" s="177"/>
      <c r="W673" s="177"/>
      <c r="X673" s="177"/>
      <c r="Y673" s="177"/>
      <c r="Z673" s="177"/>
      <c r="AA673" s="177"/>
      <c r="AB673" s="319">
        <v>1000</v>
      </c>
      <c r="AC673" s="320"/>
      <c r="AD673" s="320"/>
      <c r="AE673" s="177"/>
      <c r="AF673" s="177"/>
      <c r="AG673" s="177"/>
      <c r="AH673" s="177"/>
      <c r="AI673" s="704"/>
      <c r="AJ673" s="177"/>
      <c r="AK673" s="177"/>
      <c r="AL673" s="177"/>
      <c r="AM673" s="177"/>
      <c r="AN673" s="177"/>
      <c r="AO673" s="177"/>
      <c r="AP673" s="177"/>
      <c r="AQ673" s="177"/>
      <c r="AR673" s="177"/>
      <c r="AS673" s="177"/>
      <c r="AT673" s="177"/>
      <c r="AU673" s="177"/>
      <c r="AV673" s="177"/>
      <c r="AW673" s="177"/>
      <c r="AX673" s="641"/>
    </row>
    <row r="674" spans="1:50" s="246" customFormat="1" ht="23.85" customHeight="1">
      <c r="A674" s="247"/>
      <c r="B674" s="595"/>
      <c r="C674" s="320" t="s">
        <v>12609</v>
      </c>
      <c r="D674" s="320"/>
      <c r="E674" s="320" t="s">
        <v>12613</v>
      </c>
      <c r="F674" s="320" t="s">
        <v>12609</v>
      </c>
      <c r="G674" s="320" t="s">
        <v>12609</v>
      </c>
      <c r="H674" s="177"/>
      <c r="I674" s="319">
        <v>51544</v>
      </c>
      <c r="J674" s="319">
        <v>465.12</v>
      </c>
      <c r="K674" s="319">
        <v>708.2</v>
      </c>
      <c r="L674" s="320" t="s">
        <v>7930</v>
      </c>
      <c r="M674" s="319">
        <v>91</v>
      </c>
      <c r="N674" s="319">
        <v>126</v>
      </c>
      <c r="O674" s="319">
        <v>11428</v>
      </c>
      <c r="P674" s="319">
        <v>1</v>
      </c>
      <c r="Q674" s="319"/>
      <c r="R674" s="319"/>
      <c r="S674" s="146"/>
      <c r="T674" s="320" t="s">
        <v>12614</v>
      </c>
      <c r="U674" s="320">
        <v>213</v>
      </c>
      <c r="V674" s="177"/>
      <c r="W674" s="177"/>
      <c r="X674" s="177"/>
      <c r="Y674" s="177"/>
      <c r="Z674" s="177"/>
      <c r="AA674" s="177"/>
      <c r="AB674" s="319">
        <v>7800</v>
      </c>
      <c r="AC674" s="320"/>
      <c r="AD674" s="320"/>
      <c r="AE674" s="177"/>
      <c r="AF674" s="177"/>
      <c r="AG674" s="177"/>
      <c r="AH674" s="177"/>
      <c r="AI674" s="704"/>
      <c r="AJ674" s="177"/>
      <c r="AK674" s="177"/>
      <c r="AL674" s="177"/>
      <c r="AM674" s="177"/>
      <c r="AN674" s="177"/>
      <c r="AO674" s="177"/>
      <c r="AP674" s="177"/>
      <c r="AQ674" s="177"/>
      <c r="AR674" s="177"/>
      <c r="AS674" s="177"/>
      <c r="AT674" s="177"/>
      <c r="AU674" s="177"/>
      <c r="AV674" s="177"/>
      <c r="AW674" s="177"/>
      <c r="AX674" s="641"/>
    </row>
    <row r="675" spans="1:50" s="246" customFormat="1" ht="23.85" customHeight="1">
      <c r="A675" s="247"/>
      <c r="B675" s="595"/>
      <c r="C675" s="320" t="s">
        <v>12609</v>
      </c>
      <c r="D675" s="320"/>
      <c r="E675" s="320" t="s">
        <v>12615</v>
      </c>
      <c r="F675" s="320" t="s">
        <v>12616</v>
      </c>
      <c r="G675" s="320" t="s">
        <v>12616</v>
      </c>
      <c r="H675" s="177"/>
      <c r="I675" s="319">
        <v>68902</v>
      </c>
      <c r="J675" s="319"/>
      <c r="K675" s="319"/>
      <c r="L675" s="320" t="s">
        <v>7681</v>
      </c>
      <c r="M675" s="319">
        <v>68</v>
      </c>
      <c r="N675" s="319">
        <v>105</v>
      </c>
      <c r="O675" s="319">
        <v>7140</v>
      </c>
      <c r="P675" s="319">
        <v>1</v>
      </c>
      <c r="Q675" s="319"/>
      <c r="R675" s="319"/>
      <c r="S675" s="146"/>
      <c r="T675" s="320" t="s">
        <v>7765</v>
      </c>
      <c r="U675" s="320">
        <v>2012</v>
      </c>
      <c r="V675" s="177"/>
      <c r="W675" s="177"/>
      <c r="X675" s="177"/>
      <c r="Y675" s="177"/>
      <c r="Z675" s="177"/>
      <c r="AA675" s="177"/>
      <c r="AB675" s="319">
        <v>6600</v>
      </c>
      <c r="AC675" s="320"/>
      <c r="AD675" s="320"/>
      <c r="AE675" s="177"/>
      <c r="AF675" s="177"/>
      <c r="AG675" s="177"/>
      <c r="AH675" s="177"/>
      <c r="AI675" s="704"/>
      <c r="AJ675" s="177"/>
      <c r="AK675" s="177"/>
      <c r="AL675" s="177"/>
      <c r="AM675" s="177"/>
      <c r="AN675" s="177"/>
      <c r="AO675" s="177"/>
      <c r="AP675" s="177"/>
      <c r="AQ675" s="177"/>
      <c r="AR675" s="177"/>
      <c r="AS675" s="177"/>
      <c r="AT675" s="177"/>
      <c r="AU675" s="177"/>
      <c r="AV675" s="177"/>
      <c r="AW675" s="177"/>
      <c r="AX675" s="641"/>
    </row>
    <row r="676" spans="1:50" s="246" customFormat="1" ht="23.85" customHeight="1">
      <c r="A676" s="247"/>
      <c r="B676" s="595"/>
      <c r="C676" s="320" t="s">
        <v>12617</v>
      </c>
      <c r="D676" s="320"/>
      <c r="E676" s="320" t="s">
        <v>12618</v>
      </c>
      <c r="F676" s="320" t="s">
        <v>12617</v>
      </c>
      <c r="G676" s="320" t="s">
        <v>12617</v>
      </c>
      <c r="H676" s="177"/>
      <c r="I676" s="319">
        <v>42888</v>
      </c>
      <c r="J676" s="319">
        <v>3813</v>
      </c>
      <c r="K676" s="319">
        <v>777</v>
      </c>
      <c r="L676" s="320" t="s">
        <v>382</v>
      </c>
      <c r="M676" s="319">
        <v>112</v>
      </c>
      <c r="N676" s="319">
        <v>112</v>
      </c>
      <c r="O676" s="319">
        <v>12633</v>
      </c>
      <c r="P676" s="319">
        <v>1</v>
      </c>
      <c r="Q676" s="319">
        <v>200</v>
      </c>
      <c r="R676" s="319">
        <v>500</v>
      </c>
      <c r="S676" s="320" t="s">
        <v>1239</v>
      </c>
      <c r="T676" s="320" t="s">
        <v>587</v>
      </c>
      <c r="U676" s="320">
        <v>2016</v>
      </c>
      <c r="V676" s="177"/>
      <c r="W676" s="177"/>
      <c r="X676" s="177"/>
      <c r="Y676" s="177"/>
      <c r="Z676" s="177"/>
      <c r="AA676" s="177"/>
      <c r="AB676" s="319">
        <v>5600</v>
      </c>
      <c r="AC676" s="320"/>
      <c r="AD676" s="320"/>
      <c r="AE676" s="177"/>
      <c r="AF676" s="177"/>
      <c r="AG676" s="177"/>
      <c r="AH676" s="177"/>
      <c r="AI676" s="704"/>
      <c r="AJ676" s="177"/>
      <c r="AK676" s="177"/>
      <c r="AL676" s="177"/>
      <c r="AM676" s="177"/>
      <c r="AN676" s="177"/>
      <c r="AO676" s="177"/>
      <c r="AP676" s="177"/>
      <c r="AQ676" s="177"/>
      <c r="AR676" s="177"/>
      <c r="AS676" s="177"/>
      <c r="AT676" s="177"/>
      <c r="AU676" s="177"/>
      <c r="AV676" s="177"/>
      <c r="AW676" s="177"/>
      <c r="AX676" s="641"/>
    </row>
    <row r="677" spans="1:50" s="246" customFormat="1" ht="36.75" customHeight="1">
      <c r="A677" s="247"/>
      <c r="B677" s="595"/>
      <c r="C677" s="320" t="s">
        <v>12619</v>
      </c>
      <c r="D677" s="320"/>
      <c r="E677" s="320" t="s">
        <v>12620</v>
      </c>
      <c r="F677" s="320" t="s">
        <v>12619</v>
      </c>
      <c r="G677" s="320" t="s">
        <v>12619</v>
      </c>
      <c r="H677" s="177"/>
      <c r="I677" s="319"/>
      <c r="J677" s="319">
        <v>470</v>
      </c>
      <c r="K677" s="319">
        <v>470</v>
      </c>
      <c r="L677" s="320" t="s">
        <v>12621</v>
      </c>
      <c r="M677" s="319" t="s">
        <v>12622</v>
      </c>
      <c r="N677" s="319" t="s">
        <v>12623</v>
      </c>
      <c r="O677" s="319">
        <v>26122</v>
      </c>
      <c r="P677" s="319">
        <v>4</v>
      </c>
      <c r="Q677" s="319">
        <v>500</v>
      </c>
      <c r="R677" s="319">
        <v>500</v>
      </c>
      <c r="S677" s="320" t="s">
        <v>7837</v>
      </c>
      <c r="T677" s="320"/>
      <c r="U677" s="320">
        <v>2008</v>
      </c>
      <c r="V677" s="704"/>
      <c r="W677" s="704"/>
      <c r="X677" s="704"/>
      <c r="Y677" s="704"/>
      <c r="Z677" s="704"/>
      <c r="AA677" s="177"/>
      <c r="AB677" s="319">
        <v>27960</v>
      </c>
      <c r="AC677" s="320"/>
      <c r="AD677" s="320"/>
      <c r="AE677" s="177"/>
      <c r="AF677" s="177"/>
      <c r="AG677" s="177"/>
      <c r="AH677" s="177"/>
      <c r="AI677" s="177"/>
      <c r="AJ677" s="177"/>
      <c r="AK677" s="177"/>
      <c r="AL677" s="177"/>
      <c r="AM677" s="177"/>
      <c r="AN677" s="177"/>
      <c r="AO677" s="177"/>
      <c r="AP677" s="177"/>
      <c r="AQ677" s="177"/>
      <c r="AR677" s="177"/>
      <c r="AS677" s="177"/>
      <c r="AT677" s="177"/>
      <c r="AU677" s="177"/>
      <c r="AV677" s="177"/>
      <c r="AW677" s="177"/>
      <c r="AX677" s="641" t="s">
        <v>12624</v>
      </c>
    </row>
    <row r="678" spans="1:50" s="246" customFormat="1" ht="23.85" customHeight="1">
      <c r="A678" s="247"/>
      <c r="B678" s="595"/>
      <c r="C678" s="320" t="s">
        <v>12625</v>
      </c>
      <c r="D678" s="320"/>
      <c r="E678" s="320" t="s">
        <v>12626</v>
      </c>
      <c r="F678" s="320" t="s">
        <v>12625</v>
      </c>
      <c r="G678" s="320" t="s">
        <v>12625</v>
      </c>
      <c r="H678" s="177"/>
      <c r="I678" s="319">
        <v>70000</v>
      </c>
      <c r="J678" s="319"/>
      <c r="K678" s="319"/>
      <c r="L678" s="320" t="s">
        <v>7776</v>
      </c>
      <c r="M678" s="319">
        <v>76</v>
      </c>
      <c r="N678" s="319">
        <v>115</v>
      </c>
      <c r="O678" s="319">
        <v>8740</v>
      </c>
      <c r="P678" s="319">
        <v>1</v>
      </c>
      <c r="Q678" s="319">
        <v>7000</v>
      </c>
      <c r="R678" s="319">
        <v>7000</v>
      </c>
      <c r="S678" s="320" t="s">
        <v>7837</v>
      </c>
      <c r="T678" s="320" t="s">
        <v>7765</v>
      </c>
      <c r="U678" s="320">
        <v>2001</v>
      </c>
      <c r="V678" s="177"/>
      <c r="W678" s="177"/>
      <c r="X678" s="177"/>
      <c r="Y678" s="177"/>
      <c r="Z678" s="177"/>
      <c r="AA678" s="177"/>
      <c r="AB678" s="319">
        <v>12393</v>
      </c>
      <c r="AC678" s="320"/>
      <c r="AD678" s="320"/>
      <c r="AE678" s="177"/>
      <c r="AF678" s="177"/>
      <c r="AG678" s="177"/>
      <c r="AH678" s="177"/>
      <c r="AI678" s="177"/>
      <c r="AJ678" s="177"/>
      <c r="AK678" s="177"/>
      <c r="AL678" s="177"/>
      <c r="AM678" s="177"/>
      <c r="AN678" s="177"/>
      <c r="AO678" s="177"/>
      <c r="AP678" s="177"/>
      <c r="AQ678" s="177"/>
      <c r="AR678" s="177"/>
      <c r="AS678" s="177"/>
      <c r="AT678" s="177"/>
      <c r="AU678" s="177"/>
      <c r="AV678" s="177"/>
      <c r="AW678" s="177"/>
      <c r="AX678" s="641"/>
    </row>
    <row r="679" spans="1:50" s="246" customFormat="1" ht="23.85" customHeight="1">
      <c r="A679" s="247"/>
      <c r="B679" s="595"/>
      <c r="C679" s="320" t="s">
        <v>12625</v>
      </c>
      <c r="D679" s="320"/>
      <c r="E679" s="320" t="s">
        <v>12627</v>
      </c>
      <c r="F679" s="320" t="s">
        <v>12625</v>
      </c>
      <c r="G679" s="320" t="s">
        <v>12625</v>
      </c>
      <c r="H679" s="177"/>
      <c r="I679" s="319">
        <v>39860</v>
      </c>
      <c r="J679" s="319"/>
      <c r="K679" s="319"/>
      <c r="L679" s="320" t="s">
        <v>7681</v>
      </c>
      <c r="M679" s="319">
        <v>76</v>
      </c>
      <c r="N679" s="319">
        <v>115</v>
      </c>
      <c r="O679" s="319">
        <v>12182</v>
      </c>
      <c r="P679" s="319">
        <v>2</v>
      </c>
      <c r="Q679" s="319">
        <v>150</v>
      </c>
      <c r="R679" s="319"/>
      <c r="S679" s="320" t="s">
        <v>7764</v>
      </c>
      <c r="T679" s="320" t="s">
        <v>7765</v>
      </c>
      <c r="U679" s="320">
        <v>2007</v>
      </c>
      <c r="V679" s="177"/>
      <c r="W679" s="177"/>
      <c r="X679" s="177"/>
      <c r="Y679" s="177"/>
      <c r="Z679" s="177"/>
      <c r="AA679" s="177"/>
      <c r="AB679" s="319">
        <v>1050</v>
      </c>
      <c r="AC679" s="320"/>
      <c r="AD679" s="320"/>
      <c r="AE679" s="177"/>
      <c r="AF679" s="177"/>
      <c r="AG679" s="177"/>
      <c r="AH679" s="177"/>
      <c r="AI679" s="177"/>
      <c r="AJ679" s="177"/>
      <c r="AK679" s="177"/>
      <c r="AL679" s="177"/>
      <c r="AM679" s="177"/>
      <c r="AN679" s="177"/>
      <c r="AO679" s="177"/>
      <c r="AP679" s="177"/>
      <c r="AQ679" s="177"/>
      <c r="AR679" s="177"/>
      <c r="AS679" s="177"/>
      <c r="AT679" s="177"/>
      <c r="AU679" s="177"/>
      <c r="AV679" s="177"/>
      <c r="AW679" s="177"/>
      <c r="AX679" s="641"/>
    </row>
    <row r="680" spans="1:50" s="246" customFormat="1" ht="23.85" customHeight="1">
      <c r="A680" s="247"/>
      <c r="B680" s="595"/>
      <c r="C680" s="320" t="s">
        <v>12625</v>
      </c>
      <c r="D680" s="320"/>
      <c r="E680" s="320" t="s">
        <v>12628</v>
      </c>
      <c r="F680" s="320" t="s">
        <v>12625</v>
      </c>
      <c r="G680" s="320" t="s">
        <v>12625</v>
      </c>
      <c r="H680" s="177"/>
      <c r="I680" s="319">
        <v>39860</v>
      </c>
      <c r="J680" s="319"/>
      <c r="K680" s="319"/>
      <c r="L680" s="320" t="s">
        <v>7776</v>
      </c>
      <c r="M680" s="319">
        <v>68</v>
      </c>
      <c r="N680" s="319">
        <v>105</v>
      </c>
      <c r="O680" s="319">
        <v>7140</v>
      </c>
      <c r="P680" s="319">
        <v>1</v>
      </c>
      <c r="Q680" s="319">
        <v>360</v>
      </c>
      <c r="R680" s="319">
        <v>500</v>
      </c>
      <c r="S680" s="320" t="s">
        <v>7764</v>
      </c>
      <c r="T680" s="320" t="s">
        <v>7765</v>
      </c>
      <c r="U680" s="320">
        <v>2012</v>
      </c>
      <c r="V680" s="177"/>
      <c r="W680" s="177"/>
      <c r="X680" s="177"/>
      <c r="Y680" s="177"/>
      <c r="Z680" s="177"/>
      <c r="AA680" s="177"/>
      <c r="AB680" s="319">
        <v>1407</v>
      </c>
      <c r="AC680" s="320"/>
      <c r="AD680" s="320"/>
      <c r="AE680" s="177"/>
      <c r="AF680" s="177"/>
      <c r="AG680" s="177"/>
      <c r="AH680" s="177"/>
      <c r="AI680" s="177"/>
      <c r="AJ680" s="177"/>
      <c r="AK680" s="177"/>
      <c r="AL680" s="177"/>
      <c r="AM680" s="177"/>
      <c r="AN680" s="177"/>
      <c r="AO680" s="177"/>
      <c r="AP680" s="177"/>
      <c r="AQ680" s="177"/>
      <c r="AR680" s="177"/>
      <c r="AS680" s="177"/>
      <c r="AT680" s="177"/>
      <c r="AU680" s="177"/>
      <c r="AV680" s="177"/>
      <c r="AW680" s="177"/>
      <c r="AX680" s="641"/>
    </row>
    <row r="681" spans="1:50" s="246" customFormat="1" ht="23.85" customHeight="1">
      <c r="A681" s="247"/>
      <c r="B681" s="595"/>
      <c r="C681" s="320" t="s">
        <v>12625</v>
      </c>
      <c r="D681" s="320"/>
      <c r="E681" s="320" t="s">
        <v>12629</v>
      </c>
      <c r="F681" s="320" t="s">
        <v>12625</v>
      </c>
      <c r="G681" s="320" t="s">
        <v>12625</v>
      </c>
      <c r="H681" s="177"/>
      <c r="I681" s="319">
        <v>22806</v>
      </c>
      <c r="J681" s="319"/>
      <c r="K681" s="319"/>
      <c r="L681" s="320" t="s">
        <v>7681</v>
      </c>
      <c r="M681" s="319">
        <v>74</v>
      </c>
      <c r="N681" s="319">
        <v>216</v>
      </c>
      <c r="O681" s="319">
        <v>15984</v>
      </c>
      <c r="P681" s="319">
        <v>2</v>
      </c>
      <c r="Q681" s="319">
        <v>240</v>
      </c>
      <c r="R681" s="319">
        <v>3000</v>
      </c>
      <c r="S681" s="320" t="s">
        <v>12630</v>
      </c>
      <c r="T681" s="320" t="s">
        <v>7765</v>
      </c>
      <c r="U681" s="320">
        <v>2010</v>
      </c>
      <c r="V681" s="177"/>
      <c r="W681" s="177"/>
      <c r="X681" s="177"/>
      <c r="Y681" s="177"/>
      <c r="Z681" s="177"/>
      <c r="AA681" s="177"/>
      <c r="AB681" s="319">
        <v>5530</v>
      </c>
      <c r="AC681" s="320"/>
      <c r="AD681" s="320"/>
      <c r="AE681" s="177"/>
      <c r="AF681" s="177"/>
      <c r="AG681" s="177"/>
      <c r="AH681" s="177"/>
      <c r="AI681" s="177"/>
      <c r="AJ681" s="177"/>
      <c r="AK681" s="177"/>
      <c r="AL681" s="177"/>
      <c r="AM681" s="177"/>
      <c r="AN681" s="177"/>
      <c r="AO681" s="177"/>
      <c r="AP681" s="177"/>
      <c r="AQ681" s="177"/>
      <c r="AR681" s="177"/>
      <c r="AS681" s="177"/>
      <c r="AT681" s="177"/>
      <c r="AU681" s="177"/>
      <c r="AV681" s="177"/>
      <c r="AW681" s="177"/>
      <c r="AX681" s="641"/>
    </row>
    <row r="682" spans="1:50" s="246" customFormat="1" ht="23.85" customHeight="1">
      <c r="A682" s="247"/>
      <c r="B682" s="595"/>
      <c r="C682" s="320" t="s">
        <v>12631</v>
      </c>
      <c r="D682" s="320"/>
      <c r="E682" s="320" t="s">
        <v>12632</v>
      </c>
      <c r="F682" s="320" t="s">
        <v>12631</v>
      </c>
      <c r="G682" s="320" t="s">
        <v>12631</v>
      </c>
      <c r="H682" s="177"/>
      <c r="I682" s="319">
        <v>62585</v>
      </c>
      <c r="J682" s="319">
        <v>3163</v>
      </c>
      <c r="K682" s="319">
        <v>3163</v>
      </c>
      <c r="L682" s="320" t="s">
        <v>7776</v>
      </c>
      <c r="M682" s="319">
        <v>70</v>
      </c>
      <c r="N682" s="319">
        <v>110</v>
      </c>
      <c r="O682" s="319">
        <v>7700</v>
      </c>
      <c r="P682" s="319">
        <v>1</v>
      </c>
      <c r="Q682" s="319">
        <v>4046</v>
      </c>
      <c r="R682" s="319">
        <v>6000</v>
      </c>
      <c r="S682" s="320" t="s">
        <v>12633</v>
      </c>
      <c r="T682" s="320" t="s">
        <v>7765</v>
      </c>
      <c r="U682" s="320">
        <v>1994</v>
      </c>
      <c r="V682" s="177"/>
      <c r="W682" s="177"/>
      <c r="X682" s="177"/>
      <c r="Y682" s="177"/>
      <c r="Z682" s="177"/>
      <c r="AA682" s="177"/>
      <c r="AB682" s="319">
        <v>2389</v>
      </c>
      <c r="AC682" s="320"/>
      <c r="AD682" s="320"/>
      <c r="AE682" s="177"/>
      <c r="AF682" s="177"/>
      <c r="AG682" s="177"/>
      <c r="AH682" s="177"/>
      <c r="AI682" s="177"/>
      <c r="AJ682" s="177"/>
      <c r="AK682" s="177"/>
      <c r="AL682" s="177"/>
      <c r="AM682" s="177"/>
      <c r="AN682" s="177"/>
      <c r="AO682" s="177"/>
      <c r="AP682" s="177"/>
      <c r="AQ682" s="177"/>
      <c r="AR682" s="177"/>
      <c r="AS682" s="177"/>
      <c r="AT682" s="177"/>
      <c r="AU682" s="177"/>
      <c r="AV682" s="177"/>
      <c r="AW682" s="177"/>
      <c r="AX682" s="641"/>
    </row>
    <row r="683" spans="1:50" s="246" customFormat="1" ht="23.85" customHeight="1">
      <c r="A683" s="247"/>
      <c r="B683" s="595"/>
      <c r="C683" s="320" t="s">
        <v>12631</v>
      </c>
      <c r="D683" s="320"/>
      <c r="E683" s="320" t="s">
        <v>12634</v>
      </c>
      <c r="F683" s="320" t="s">
        <v>12631</v>
      </c>
      <c r="G683" s="320" t="s">
        <v>12631</v>
      </c>
      <c r="H683" s="177"/>
      <c r="I683" s="319">
        <v>69420</v>
      </c>
      <c r="J683" s="319">
        <v>579</v>
      </c>
      <c r="K683" s="319">
        <v>579</v>
      </c>
      <c r="L683" s="320" t="s">
        <v>7681</v>
      </c>
      <c r="M683" s="319">
        <v>68</v>
      </c>
      <c r="N683" s="319">
        <v>105</v>
      </c>
      <c r="O683" s="319">
        <v>7140</v>
      </c>
      <c r="P683" s="319">
        <v>2</v>
      </c>
      <c r="Q683" s="319">
        <v>500</v>
      </c>
      <c r="R683" s="319">
        <v>1000</v>
      </c>
      <c r="S683" s="320" t="s">
        <v>7764</v>
      </c>
      <c r="T683" s="320" t="s">
        <v>7765</v>
      </c>
      <c r="U683" s="320">
        <v>2012</v>
      </c>
      <c r="V683" s="177"/>
      <c r="W683" s="177"/>
      <c r="X683" s="177"/>
      <c r="Y683" s="177"/>
      <c r="Z683" s="177"/>
      <c r="AA683" s="177"/>
      <c r="AB683" s="319">
        <v>6947</v>
      </c>
      <c r="AC683" s="320"/>
      <c r="AD683" s="320"/>
      <c r="AE683" s="177"/>
      <c r="AF683" s="177"/>
      <c r="AG683" s="177"/>
      <c r="AH683" s="177"/>
      <c r="AI683" s="177"/>
      <c r="AJ683" s="177"/>
      <c r="AK683" s="177"/>
      <c r="AL683" s="177"/>
      <c r="AM683" s="177"/>
      <c r="AN683" s="177"/>
      <c r="AO683" s="177"/>
      <c r="AP683" s="177"/>
      <c r="AQ683" s="177"/>
      <c r="AR683" s="177"/>
      <c r="AS683" s="177"/>
      <c r="AT683" s="177"/>
      <c r="AU683" s="177"/>
      <c r="AV683" s="177"/>
      <c r="AW683" s="177"/>
      <c r="AX683" s="645"/>
    </row>
    <row r="684" spans="1:50" s="246" customFormat="1" ht="23.85" customHeight="1">
      <c r="A684" s="247"/>
      <c r="B684" s="595"/>
      <c r="C684" s="320" t="s">
        <v>12631</v>
      </c>
      <c r="D684" s="320"/>
      <c r="E684" s="320" t="s">
        <v>12635</v>
      </c>
      <c r="F684" s="320" t="s">
        <v>12631</v>
      </c>
      <c r="G684" s="320" t="s">
        <v>12631</v>
      </c>
      <c r="H684" s="177"/>
      <c r="I684" s="319">
        <v>57657</v>
      </c>
      <c r="J684" s="319">
        <v>100</v>
      </c>
      <c r="K684" s="319">
        <v>100</v>
      </c>
      <c r="L684" s="320" t="s">
        <v>12636</v>
      </c>
      <c r="M684" s="319">
        <v>68</v>
      </c>
      <c r="N684" s="319">
        <v>105</v>
      </c>
      <c r="O684" s="319">
        <v>21420</v>
      </c>
      <c r="P684" s="319">
        <v>3</v>
      </c>
      <c r="Q684" s="319">
        <v>0</v>
      </c>
      <c r="R684" s="319">
        <v>0</v>
      </c>
      <c r="S684" s="320">
        <v>0</v>
      </c>
      <c r="T684" s="146">
        <v>0</v>
      </c>
      <c r="U684" s="320">
        <v>2010</v>
      </c>
      <c r="V684" s="177"/>
      <c r="W684" s="177"/>
      <c r="X684" s="177"/>
      <c r="Y684" s="177"/>
      <c r="Z684" s="177"/>
      <c r="AA684" s="177"/>
      <c r="AB684" s="319">
        <v>3349</v>
      </c>
      <c r="AC684" s="320"/>
      <c r="AD684" s="320"/>
      <c r="AE684" s="177"/>
      <c r="AF684" s="177"/>
      <c r="AG684" s="177"/>
      <c r="AH684" s="177"/>
      <c r="AI684" s="177"/>
      <c r="AJ684" s="177"/>
      <c r="AK684" s="177"/>
      <c r="AL684" s="177"/>
      <c r="AM684" s="177"/>
      <c r="AN684" s="177"/>
      <c r="AO684" s="177"/>
      <c r="AP684" s="177"/>
      <c r="AQ684" s="177"/>
      <c r="AR684" s="177"/>
      <c r="AS684" s="177"/>
      <c r="AT684" s="177"/>
      <c r="AU684" s="177"/>
      <c r="AV684" s="177"/>
      <c r="AW684" s="177"/>
      <c r="AX684" s="641"/>
    </row>
    <row r="685" spans="1:50" s="246" customFormat="1" ht="23.85" customHeight="1">
      <c r="A685" s="247"/>
      <c r="B685" s="595"/>
      <c r="C685" s="320" t="s">
        <v>12637</v>
      </c>
      <c r="D685" s="320"/>
      <c r="E685" s="320" t="s">
        <v>12638</v>
      </c>
      <c r="F685" s="320" t="s">
        <v>12637</v>
      </c>
      <c r="G685" s="320" t="s">
        <v>12637</v>
      </c>
      <c r="H685" s="177"/>
      <c r="I685" s="319">
        <v>7350</v>
      </c>
      <c r="J685" s="712"/>
      <c r="K685" s="712"/>
      <c r="L685" s="320" t="s">
        <v>7776</v>
      </c>
      <c r="M685" s="319">
        <v>64</v>
      </c>
      <c r="N685" s="319">
        <v>100</v>
      </c>
      <c r="O685" s="319">
        <v>6400</v>
      </c>
      <c r="P685" s="319">
        <v>1</v>
      </c>
      <c r="Q685" s="319">
        <v>200</v>
      </c>
      <c r="R685" s="319">
        <v>500</v>
      </c>
      <c r="S685" s="320" t="s">
        <v>7764</v>
      </c>
      <c r="T685" s="320" t="s">
        <v>7765</v>
      </c>
      <c r="U685" s="320">
        <v>2006</v>
      </c>
      <c r="V685" s="177"/>
      <c r="W685" s="177"/>
      <c r="X685" s="177"/>
      <c r="Y685" s="177"/>
      <c r="Z685" s="177"/>
      <c r="AA685" s="177"/>
      <c r="AB685" s="319">
        <v>300</v>
      </c>
      <c r="AC685" s="320"/>
      <c r="AD685" s="320"/>
      <c r="AE685" s="177"/>
      <c r="AF685" s="177"/>
      <c r="AG685" s="177"/>
      <c r="AH685" s="177"/>
      <c r="AI685" s="177"/>
      <c r="AJ685" s="177"/>
      <c r="AK685" s="177"/>
      <c r="AL685" s="177"/>
      <c r="AM685" s="177"/>
      <c r="AN685" s="177"/>
      <c r="AO685" s="177"/>
      <c r="AP685" s="177"/>
      <c r="AQ685" s="177"/>
      <c r="AR685" s="177"/>
      <c r="AS685" s="177"/>
      <c r="AT685" s="177"/>
      <c r="AU685" s="177"/>
      <c r="AV685" s="177"/>
      <c r="AW685" s="177"/>
      <c r="AX685" s="641"/>
    </row>
    <row r="686" spans="1:50" s="246" customFormat="1" ht="23.85" customHeight="1">
      <c r="A686" s="247"/>
      <c r="B686" s="595"/>
      <c r="C686" s="320" t="s">
        <v>12637</v>
      </c>
      <c r="D686" s="320"/>
      <c r="E686" s="320" t="s">
        <v>12639</v>
      </c>
      <c r="F686" s="320" t="s">
        <v>12637</v>
      </c>
      <c r="G686" s="320" t="s">
        <v>12637</v>
      </c>
      <c r="H686" s="177"/>
      <c r="I686" s="319">
        <v>37784</v>
      </c>
      <c r="J686" s="712">
        <v>102</v>
      </c>
      <c r="K686" s="712">
        <v>102</v>
      </c>
      <c r="L686" s="320" t="s">
        <v>7681</v>
      </c>
      <c r="M686" s="319">
        <v>77</v>
      </c>
      <c r="N686" s="319">
        <v>115</v>
      </c>
      <c r="O686" s="319">
        <v>8970</v>
      </c>
      <c r="P686" s="319">
        <v>1</v>
      </c>
      <c r="Q686" s="319">
        <v>200</v>
      </c>
      <c r="R686" s="319">
        <v>500</v>
      </c>
      <c r="S686" s="320" t="s">
        <v>7764</v>
      </c>
      <c r="T686" s="320" t="s">
        <v>7765</v>
      </c>
      <c r="U686" s="320">
        <v>2010</v>
      </c>
      <c r="V686" s="177"/>
      <c r="W686" s="177"/>
      <c r="X686" s="177"/>
      <c r="Y686" s="177"/>
      <c r="Z686" s="177"/>
      <c r="AA686" s="177"/>
      <c r="AB686" s="319">
        <v>3005</v>
      </c>
      <c r="AC686" s="320"/>
      <c r="AD686" s="320"/>
      <c r="AE686" s="177"/>
      <c r="AF686" s="177"/>
      <c r="AG686" s="177"/>
      <c r="AH686" s="177"/>
      <c r="AI686" s="177"/>
      <c r="AJ686" s="177"/>
      <c r="AK686" s="177"/>
      <c r="AL686" s="177"/>
      <c r="AM686" s="177"/>
      <c r="AN686" s="177"/>
      <c r="AO686" s="177"/>
      <c r="AP686" s="177"/>
      <c r="AQ686" s="177"/>
      <c r="AR686" s="177"/>
      <c r="AS686" s="177"/>
      <c r="AT686" s="177"/>
      <c r="AU686" s="177"/>
      <c r="AV686" s="177"/>
      <c r="AW686" s="177"/>
      <c r="AX686" s="641"/>
    </row>
    <row r="687" spans="1:50" s="246" customFormat="1" ht="23.85" customHeight="1">
      <c r="A687" s="247"/>
      <c r="B687" s="595"/>
      <c r="C687" s="320" t="s">
        <v>12637</v>
      </c>
      <c r="D687" s="320"/>
      <c r="E687" s="320" t="s">
        <v>12640</v>
      </c>
      <c r="F687" s="320" t="s">
        <v>12637</v>
      </c>
      <c r="G687" s="320" t="s">
        <v>12637</v>
      </c>
      <c r="H687" s="177"/>
      <c r="I687" s="319">
        <v>9416</v>
      </c>
      <c r="J687" s="712">
        <v>102</v>
      </c>
      <c r="K687" s="712">
        <v>102</v>
      </c>
      <c r="L687" s="320" t="s">
        <v>7681</v>
      </c>
      <c r="M687" s="319">
        <v>74</v>
      </c>
      <c r="N687" s="319">
        <v>113</v>
      </c>
      <c r="O687" s="319">
        <v>8362</v>
      </c>
      <c r="P687" s="319">
        <v>1</v>
      </c>
      <c r="Q687" s="319">
        <v>200</v>
      </c>
      <c r="R687" s="319">
        <v>500</v>
      </c>
      <c r="S687" s="320" t="s">
        <v>7764</v>
      </c>
      <c r="T687" s="320" t="s">
        <v>7765</v>
      </c>
      <c r="U687" s="320">
        <v>2010</v>
      </c>
      <c r="V687" s="177"/>
      <c r="W687" s="177"/>
      <c r="X687" s="177"/>
      <c r="Y687" s="177"/>
      <c r="Z687" s="177"/>
      <c r="AA687" s="177"/>
      <c r="AB687" s="319">
        <v>1372</v>
      </c>
      <c r="AC687" s="320"/>
      <c r="AD687" s="320"/>
      <c r="AE687" s="177"/>
      <c r="AF687" s="177"/>
      <c r="AG687" s="177"/>
      <c r="AH687" s="177"/>
      <c r="AI687" s="177"/>
      <c r="AJ687" s="177"/>
      <c r="AK687" s="177"/>
      <c r="AL687" s="177"/>
      <c r="AM687" s="177"/>
      <c r="AN687" s="177"/>
      <c r="AO687" s="177"/>
      <c r="AP687" s="177"/>
      <c r="AQ687" s="177"/>
      <c r="AR687" s="177"/>
      <c r="AS687" s="177"/>
      <c r="AT687" s="177"/>
      <c r="AU687" s="177"/>
      <c r="AV687" s="177"/>
      <c r="AW687" s="177"/>
      <c r="AX687" s="641"/>
    </row>
    <row r="688" spans="1:50" s="246" customFormat="1" ht="23.85" customHeight="1">
      <c r="A688" s="247"/>
      <c r="B688" s="595"/>
      <c r="C688" s="320" t="s">
        <v>12637</v>
      </c>
      <c r="D688" s="320"/>
      <c r="E688" s="320" t="s">
        <v>12641</v>
      </c>
      <c r="F688" s="320" t="s">
        <v>12637</v>
      </c>
      <c r="G688" s="320" t="s">
        <v>12637</v>
      </c>
      <c r="H688" s="177"/>
      <c r="I688" s="319">
        <v>9028</v>
      </c>
      <c r="J688" s="712"/>
      <c r="K688" s="712"/>
      <c r="L688" s="320" t="s">
        <v>7776</v>
      </c>
      <c r="M688" s="319">
        <v>68</v>
      </c>
      <c r="N688" s="319">
        <v>105</v>
      </c>
      <c r="O688" s="319">
        <v>7140</v>
      </c>
      <c r="P688" s="319">
        <v>1</v>
      </c>
      <c r="Q688" s="319"/>
      <c r="R688" s="319"/>
      <c r="S688" s="320"/>
      <c r="T688" s="320"/>
      <c r="U688" s="320">
        <v>2009</v>
      </c>
      <c r="V688" s="177"/>
      <c r="W688" s="177"/>
      <c r="X688" s="177"/>
      <c r="Y688" s="177"/>
      <c r="Z688" s="177"/>
      <c r="AA688" s="177"/>
      <c r="AB688" s="319">
        <v>842</v>
      </c>
      <c r="AC688" s="320"/>
      <c r="AD688" s="320"/>
      <c r="AE688" s="177"/>
      <c r="AF688" s="177"/>
      <c r="AG688" s="177"/>
      <c r="AH688" s="177"/>
      <c r="AI688" s="177"/>
      <c r="AJ688" s="177"/>
      <c r="AK688" s="177"/>
      <c r="AL688" s="177"/>
      <c r="AM688" s="177"/>
      <c r="AN688" s="177"/>
      <c r="AO688" s="177"/>
      <c r="AP688" s="177"/>
      <c r="AQ688" s="177"/>
      <c r="AR688" s="177"/>
      <c r="AS688" s="177"/>
      <c r="AT688" s="177"/>
      <c r="AU688" s="177"/>
      <c r="AV688" s="177"/>
      <c r="AW688" s="177"/>
      <c r="AX688" s="641"/>
    </row>
    <row r="689" spans="1:50" s="246" customFormat="1" ht="23.85" customHeight="1">
      <c r="A689" s="247"/>
      <c r="B689" s="595"/>
      <c r="C689" s="320" t="s">
        <v>12642</v>
      </c>
      <c r="D689" s="320"/>
      <c r="E689" s="320" t="s">
        <v>12643</v>
      </c>
      <c r="F689" s="320" t="s">
        <v>12642</v>
      </c>
      <c r="G689" s="320" t="s">
        <v>12642</v>
      </c>
      <c r="H689" s="177"/>
      <c r="I689" s="319">
        <v>31070</v>
      </c>
      <c r="J689" s="319">
        <v>250</v>
      </c>
      <c r="K689" s="319">
        <v>250</v>
      </c>
      <c r="L689" s="320" t="s">
        <v>7776</v>
      </c>
      <c r="M689" s="319">
        <v>78</v>
      </c>
      <c r="N689" s="319">
        <v>110</v>
      </c>
      <c r="O689" s="319">
        <v>11057</v>
      </c>
      <c r="P689" s="319">
        <v>2</v>
      </c>
      <c r="Q689" s="319">
        <v>300</v>
      </c>
      <c r="R689" s="319">
        <v>300</v>
      </c>
      <c r="S689" s="320" t="s">
        <v>7764</v>
      </c>
      <c r="T689" s="320" t="s">
        <v>12644</v>
      </c>
      <c r="U689" s="320">
        <v>2006</v>
      </c>
      <c r="V689" s="177"/>
      <c r="W689" s="177"/>
      <c r="X689" s="177"/>
      <c r="Y689" s="177"/>
      <c r="Z689" s="177"/>
      <c r="AA689" s="177"/>
      <c r="AB689" s="319">
        <v>2500</v>
      </c>
      <c r="AC689" s="320"/>
      <c r="AD689" s="320"/>
      <c r="AE689" s="177"/>
      <c r="AF689" s="177"/>
      <c r="AG689" s="177"/>
      <c r="AH689" s="177"/>
      <c r="AI689" s="177"/>
      <c r="AJ689" s="177"/>
      <c r="AK689" s="177"/>
      <c r="AL689" s="177"/>
      <c r="AM689" s="177"/>
      <c r="AN689" s="177"/>
      <c r="AO689" s="177"/>
      <c r="AP689" s="177"/>
      <c r="AQ689" s="177"/>
      <c r="AR689" s="177"/>
      <c r="AS689" s="177"/>
      <c r="AT689" s="177"/>
      <c r="AU689" s="177"/>
      <c r="AV689" s="177"/>
      <c r="AW689" s="177"/>
      <c r="AX689" s="641"/>
    </row>
    <row r="690" spans="1:50" s="246" customFormat="1" ht="23.85" customHeight="1">
      <c r="A690" s="247"/>
      <c r="B690" s="595"/>
      <c r="C690" s="320" t="s">
        <v>12642</v>
      </c>
      <c r="D690" s="320"/>
      <c r="E690" s="320" t="s">
        <v>12645</v>
      </c>
      <c r="F690" s="320" t="s">
        <v>12642</v>
      </c>
      <c r="G690" s="320" t="s">
        <v>12642</v>
      </c>
      <c r="H690" s="177"/>
      <c r="I690" s="319">
        <v>16000</v>
      </c>
      <c r="J690" s="319">
        <v>0</v>
      </c>
      <c r="K690" s="319">
        <v>0</v>
      </c>
      <c r="L690" s="320" t="s">
        <v>12646</v>
      </c>
      <c r="M690" s="319">
        <v>76</v>
      </c>
      <c r="N690" s="319">
        <v>107</v>
      </c>
      <c r="O690" s="319">
        <v>16000</v>
      </c>
      <c r="P690" s="319">
        <v>2</v>
      </c>
      <c r="Q690" s="319">
        <v>1180</v>
      </c>
      <c r="R690" s="319">
        <v>3000</v>
      </c>
      <c r="S690" s="320" t="s">
        <v>12647</v>
      </c>
      <c r="T690" s="320" t="s">
        <v>7765</v>
      </c>
      <c r="U690" s="320">
        <v>2011</v>
      </c>
      <c r="V690" s="177"/>
      <c r="W690" s="177"/>
      <c r="X690" s="177"/>
      <c r="Y690" s="177"/>
      <c r="Z690" s="177"/>
      <c r="AA690" s="177"/>
      <c r="AB690" s="319">
        <v>1500</v>
      </c>
      <c r="AC690" s="320"/>
      <c r="AD690" s="320"/>
      <c r="AE690" s="177"/>
      <c r="AF690" s="177"/>
      <c r="AG690" s="177"/>
      <c r="AH690" s="177"/>
      <c r="AI690" s="177"/>
      <c r="AJ690" s="177"/>
      <c r="AK690" s="177"/>
      <c r="AL690" s="177"/>
      <c r="AM690" s="177"/>
      <c r="AN690" s="177"/>
      <c r="AO690" s="177"/>
      <c r="AP690" s="177"/>
      <c r="AQ690" s="177"/>
      <c r="AR690" s="177"/>
      <c r="AS690" s="177"/>
      <c r="AT690" s="177"/>
      <c r="AU690" s="177"/>
      <c r="AV690" s="177"/>
      <c r="AW690" s="177"/>
      <c r="AX690" s="641"/>
    </row>
    <row r="691" spans="1:50" s="246" customFormat="1" ht="23.85" customHeight="1">
      <c r="A691" s="247"/>
      <c r="B691" s="595"/>
      <c r="C691" s="320" t="s">
        <v>12648</v>
      </c>
      <c r="D691" s="320"/>
      <c r="E691" s="320" t="s">
        <v>12649</v>
      </c>
      <c r="F691" s="320" t="s">
        <v>12648</v>
      </c>
      <c r="G691" s="320" t="s">
        <v>12648</v>
      </c>
      <c r="H691" s="177"/>
      <c r="I691" s="319">
        <v>93348</v>
      </c>
      <c r="J691" s="319"/>
      <c r="K691" s="319">
        <v>97</v>
      </c>
      <c r="L691" s="320" t="s">
        <v>7681</v>
      </c>
      <c r="M691" s="319">
        <v>65</v>
      </c>
      <c r="N691" s="319">
        <v>100</v>
      </c>
      <c r="O691" s="319">
        <v>19500</v>
      </c>
      <c r="P691" s="319">
        <v>3</v>
      </c>
      <c r="Q691" s="319"/>
      <c r="R691" s="319">
        <v>1000</v>
      </c>
      <c r="S691" s="320" t="s">
        <v>7764</v>
      </c>
      <c r="T691" s="320" t="s">
        <v>12644</v>
      </c>
      <c r="U691" s="320">
        <v>2006</v>
      </c>
      <c r="V691" s="177"/>
      <c r="W691" s="177"/>
      <c r="X691" s="177"/>
      <c r="Y691" s="177"/>
      <c r="Z691" s="177"/>
      <c r="AA691" s="177"/>
      <c r="AB691" s="319">
        <v>11600</v>
      </c>
      <c r="AC691" s="320"/>
      <c r="AD691" s="320"/>
      <c r="AE691" s="177"/>
      <c r="AF691" s="177"/>
      <c r="AG691" s="177"/>
      <c r="AH691" s="177"/>
      <c r="AI691" s="177"/>
      <c r="AJ691" s="177"/>
      <c r="AK691" s="177"/>
      <c r="AL691" s="177"/>
      <c r="AM691" s="177"/>
      <c r="AN691" s="177"/>
      <c r="AO691" s="177"/>
      <c r="AP691" s="177"/>
      <c r="AQ691" s="177"/>
      <c r="AR691" s="177"/>
      <c r="AS691" s="177"/>
      <c r="AT691" s="177"/>
      <c r="AU691" s="177"/>
      <c r="AV691" s="177"/>
      <c r="AW691" s="177"/>
      <c r="AX691" s="641"/>
    </row>
    <row r="692" spans="1:50" s="246" customFormat="1" ht="23.85" customHeight="1">
      <c r="A692" s="247"/>
      <c r="B692" s="595"/>
      <c r="C692" s="320" t="s">
        <v>12648</v>
      </c>
      <c r="D692" s="320"/>
      <c r="E692" s="320" t="s">
        <v>12650</v>
      </c>
      <c r="F692" s="320" t="s">
        <v>12648</v>
      </c>
      <c r="G692" s="320" t="s">
        <v>12648</v>
      </c>
      <c r="H692" s="177"/>
      <c r="I692" s="319">
        <v>17646</v>
      </c>
      <c r="J692" s="319"/>
      <c r="K692" s="319"/>
      <c r="L692" s="320" t="s">
        <v>7681</v>
      </c>
      <c r="M692" s="319">
        <v>68</v>
      </c>
      <c r="N692" s="319">
        <v>105</v>
      </c>
      <c r="O692" s="319">
        <v>7140</v>
      </c>
      <c r="P692" s="319">
        <v>1</v>
      </c>
      <c r="Q692" s="319"/>
      <c r="R692" s="319"/>
      <c r="S692" s="320"/>
      <c r="T692" s="320"/>
      <c r="U692" s="320">
        <v>2010</v>
      </c>
      <c r="V692" s="177"/>
      <c r="W692" s="177"/>
      <c r="X692" s="177"/>
      <c r="Y692" s="177"/>
      <c r="Z692" s="177"/>
      <c r="AA692" s="177"/>
      <c r="AB692" s="319">
        <v>1700</v>
      </c>
      <c r="AC692" s="320"/>
      <c r="AD692" s="320"/>
      <c r="AE692" s="177"/>
      <c r="AF692" s="177"/>
      <c r="AG692" s="177"/>
      <c r="AH692" s="177"/>
      <c r="AI692" s="177"/>
      <c r="AJ692" s="177"/>
      <c r="AK692" s="177"/>
      <c r="AL692" s="177"/>
      <c r="AM692" s="177"/>
      <c r="AN692" s="177"/>
      <c r="AO692" s="177"/>
      <c r="AP692" s="177"/>
      <c r="AQ692" s="177"/>
      <c r="AR692" s="177"/>
      <c r="AS692" s="177"/>
      <c r="AT692" s="177"/>
      <c r="AU692" s="177"/>
      <c r="AV692" s="177"/>
      <c r="AW692" s="177"/>
      <c r="AX692" s="641"/>
    </row>
    <row r="693" spans="1:50" s="246" customFormat="1" ht="23.85" customHeight="1">
      <c r="A693" s="247"/>
      <c r="B693" s="595"/>
      <c r="C693" s="320" t="s">
        <v>12648</v>
      </c>
      <c r="D693" s="320"/>
      <c r="E693" s="320" t="s">
        <v>12651</v>
      </c>
      <c r="F693" s="320" t="s">
        <v>12648</v>
      </c>
      <c r="G693" s="320" t="s">
        <v>12648</v>
      </c>
      <c r="H693" s="177"/>
      <c r="I693" s="319">
        <v>6000</v>
      </c>
      <c r="J693" s="319"/>
      <c r="K693" s="319"/>
      <c r="L693" s="320" t="s">
        <v>7681</v>
      </c>
      <c r="M693" s="319">
        <v>57</v>
      </c>
      <c r="N693" s="319">
        <v>96</v>
      </c>
      <c r="O693" s="319">
        <v>5472</v>
      </c>
      <c r="P693" s="319">
        <v>1</v>
      </c>
      <c r="Q693" s="319"/>
      <c r="R693" s="319"/>
      <c r="S693" s="320"/>
      <c r="T693" s="320"/>
      <c r="U693" s="320">
        <v>2009</v>
      </c>
      <c r="V693" s="177"/>
      <c r="W693" s="177"/>
      <c r="X693" s="177"/>
      <c r="Y693" s="177"/>
      <c r="Z693" s="177"/>
      <c r="AA693" s="177"/>
      <c r="AB693" s="319">
        <v>620</v>
      </c>
      <c r="AC693" s="320"/>
      <c r="AD693" s="320"/>
      <c r="AE693" s="177"/>
      <c r="AF693" s="177"/>
      <c r="AG693" s="177"/>
      <c r="AH693" s="177"/>
      <c r="AI693" s="177"/>
      <c r="AJ693" s="177"/>
      <c r="AK693" s="177"/>
      <c r="AL693" s="177"/>
      <c r="AM693" s="177"/>
      <c r="AN693" s="177"/>
      <c r="AO693" s="177"/>
      <c r="AP693" s="177"/>
      <c r="AQ693" s="177"/>
      <c r="AR693" s="177"/>
      <c r="AS693" s="177"/>
      <c r="AT693" s="177"/>
      <c r="AU693" s="177"/>
      <c r="AV693" s="177"/>
      <c r="AW693" s="177"/>
      <c r="AX693" s="641"/>
    </row>
    <row r="694" spans="1:50" s="246" customFormat="1" ht="23.85" customHeight="1">
      <c r="A694" s="247" t="s">
        <v>414</v>
      </c>
      <c r="B694" s="595"/>
      <c r="C694" s="320" t="s">
        <v>12648</v>
      </c>
      <c r="D694" s="320"/>
      <c r="E694" s="320" t="s">
        <v>12652</v>
      </c>
      <c r="F694" s="320" t="s">
        <v>12648</v>
      </c>
      <c r="G694" s="320" t="s">
        <v>12648</v>
      </c>
      <c r="H694" s="177"/>
      <c r="I694" s="319">
        <v>9228</v>
      </c>
      <c r="J694" s="319"/>
      <c r="K694" s="319"/>
      <c r="L694" s="320" t="s">
        <v>7776</v>
      </c>
      <c r="M694" s="319">
        <v>68</v>
      </c>
      <c r="N694" s="319">
        <v>105</v>
      </c>
      <c r="O694" s="319">
        <v>7140</v>
      </c>
      <c r="P694" s="319">
        <v>1</v>
      </c>
      <c r="Q694" s="319"/>
      <c r="R694" s="319"/>
      <c r="S694" s="320"/>
      <c r="T694" s="320"/>
      <c r="U694" s="320">
        <v>2010</v>
      </c>
      <c r="V694" s="177"/>
      <c r="W694" s="177"/>
      <c r="X694" s="177"/>
      <c r="Y694" s="177"/>
      <c r="Z694" s="177"/>
      <c r="AA694" s="177"/>
      <c r="AB694" s="319">
        <v>2000</v>
      </c>
      <c r="AC694" s="320"/>
      <c r="AD694" s="320"/>
      <c r="AE694" s="177"/>
      <c r="AF694" s="177"/>
      <c r="AG694" s="177"/>
      <c r="AH694" s="177"/>
      <c r="AI694" s="177"/>
      <c r="AJ694" s="177"/>
      <c r="AK694" s="177"/>
      <c r="AL694" s="177"/>
      <c r="AM694" s="177"/>
      <c r="AN694" s="177"/>
      <c r="AO694" s="177"/>
      <c r="AP694" s="177"/>
      <c r="AQ694" s="177"/>
      <c r="AR694" s="177"/>
      <c r="AS694" s="177"/>
      <c r="AT694" s="177"/>
      <c r="AU694" s="177"/>
      <c r="AV694" s="177"/>
      <c r="AW694" s="177"/>
      <c r="AX694" s="641"/>
    </row>
    <row r="695" spans="1:50" s="246" customFormat="1" ht="23.85" customHeight="1">
      <c r="A695" s="247"/>
      <c r="B695" s="595"/>
      <c r="C695" s="320" t="s">
        <v>12653</v>
      </c>
      <c r="D695" s="320"/>
      <c r="E695" s="320" t="s">
        <v>12654</v>
      </c>
      <c r="F695" s="320" t="s">
        <v>12653</v>
      </c>
      <c r="G695" s="320" t="s">
        <v>12653</v>
      </c>
      <c r="H695" s="177"/>
      <c r="I695" s="319">
        <v>100100</v>
      </c>
      <c r="J695" s="319">
        <v>67683</v>
      </c>
      <c r="K695" s="319">
        <v>483</v>
      </c>
      <c r="L695" s="320" t="s">
        <v>12655</v>
      </c>
      <c r="M695" s="319">
        <v>80</v>
      </c>
      <c r="N695" s="319">
        <v>120</v>
      </c>
      <c r="O695" s="319">
        <v>67200</v>
      </c>
      <c r="P695" s="319">
        <v>7</v>
      </c>
      <c r="Q695" s="319">
        <v>2500</v>
      </c>
      <c r="R695" s="319">
        <v>5000</v>
      </c>
      <c r="S695" s="320" t="s">
        <v>7764</v>
      </c>
      <c r="T695" s="320" t="s">
        <v>12644</v>
      </c>
      <c r="U695" s="320" t="s">
        <v>12656</v>
      </c>
      <c r="V695" s="177"/>
      <c r="W695" s="177"/>
      <c r="X695" s="177"/>
      <c r="Y695" s="177"/>
      <c r="Z695" s="177"/>
      <c r="AA695" s="177"/>
      <c r="AB695" s="319">
        <v>6245</v>
      </c>
      <c r="AC695" s="320"/>
      <c r="AD695" s="320"/>
      <c r="AE695" s="177"/>
      <c r="AF695" s="177"/>
      <c r="AG695" s="177">
        <v>8</v>
      </c>
      <c r="AH695" s="177"/>
      <c r="AI695" s="177">
        <v>30</v>
      </c>
      <c r="AJ695" s="177"/>
      <c r="AK695" s="177"/>
      <c r="AL695" s="177"/>
      <c r="AM695" s="177"/>
      <c r="AN695" s="177"/>
      <c r="AO695" s="177"/>
      <c r="AP695" s="177"/>
      <c r="AQ695" s="177"/>
      <c r="AR695" s="177"/>
      <c r="AS695" s="177"/>
      <c r="AT695" s="177"/>
      <c r="AU695" s="177"/>
      <c r="AV695" s="177"/>
      <c r="AW695" s="177"/>
      <c r="AX695" s="641"/>
    </row>
    <row r="696" spans="1:50" s="246" customFormat="1" ht="23.85" customHeight="1">
      <c r="A696" s="247" t="s">
        <v>415</v>
      </c>
      <c r="B696" s="595"/>
      <c r="C696" s="320" t="s">
        <v>12657</v>
      </c>
      <c r="D696" s="320" t="s">
        <v>12658</v>
      </c>
      <c r="E696" s="320" t="s">
        <v>12659</v>
      </c>
      <c r="F696" s="320" t="s">
        <v>12657</v>
      </c>
      <c r="G696" s="320" t="s">
        <v>12657</v>
      </c>
      <c r="H696" s="177">
        <v>1</v>
      </c>
      <c r="I696" s="319">
        <v>8513</v>
      </c>
      <c r="J696" s="319">
        <v>97</v>
      </c>
      <c r="K696" s="319">
        <v>8513</v>
      </c>
      <c r="L696" s="320" t="s">
        <v>8168</v>
      </c>
      <c r="M696" s="319">
        <v>70</v>
      </c>
      <c r="N696" s="319">
        <v>120</v>
      </c>
      <c r="O696" s="319">
        <v>8400</v>
      </c>
      <c r="P696" s="319">
        <v>1</v>
      </c>
      <c r="Q696" s="319"/>
      <c r="R696" s="319"/>
      <c r="S696" s="146" t="s">
        <v>7682</v>
      </c>
      <c r="T696" s="146" t="s">
        <v>7682</v>
      </c>
      <c r="U696" s="320">
        <v>2003</v>
      </c>
      <c r="V696" s="177">
        <v>368</v>
      </c>
      <c r="W696" s="177"/>
      <c r="X696" s="177"/>
      <c r="Y696" s="177"/>
      <c r="Z696" s="177"/>
      <c r="AA696" s="177"/>
      <c r="AB696" s="319">
        <v>368</v>
      </c>
      <c r="AC696" s="320"/>
      <c r="AD696" s="320"/>
      <c r="AE696" s="177"/>
      <c r="AF696" s="177"/>
      <c r="AG696" s="177"/>
      <c r="AH696" s="177"/>
      <c r="AI696" s="177"/>
      <c r="AJ696" s="177"/>
      <c r="AK696" s="177"/>
      <c r="AL696" s="177"/>
      <c r="AM696" s="177"/>
      <c r="AN696" s="177"/>
      <c r="AO696" s="177"/>
      <c r="AP696" s="177"/>
      <c r="AQ696" s="177"/>
      <c r="AR696" s="177"/>
      <c r="AS696" s="177"/>
      <c r="AT696" s="177"/>
      <c r="AU696" s="177"/>
      <c r="AV696" s="177"/>
      <c r="AW696" s="177"/>
      <c r="AX696" s="641"/>
    </row>
    <row r="697" spans="1:50" s="246" customFormat="1" ht="23.85" customHeight="1">
      <c r="A697" s="247"/>
      <c r="B697" s="595"/>
      <c r="C697" s="320" t="s">
        <v>12657</v>
      </c>
      <c r="D697" s="320"/>
      <c r="E697" s="320" t="s">
        <v>12660</v>
      </c>
      <c r="F697" s="320" t="s">
        <v>12657</v>
      </c>
      <c r="G697" s="320" t="s">
        <v>12657</v>
      </c>
      <c r="H697" s="177"/>
      <c r="I697" s="319">
        <v>156254</v>
      </c>
      <c r="J697" s="319">
        <v>1828</v>
      </c>
      <c r="K697" s="319">
        <v>26759</v>
      </c>
      <c r="L697" s="320" t="s">
        <v>7681</v>
      </c>
      <c r="M697" s="319">
        <v>68</v>
      </c>
      <c r="N697" s="319">
        <v>105</v>
      </c>
      <c r="O697" s="319">
        <v>7140</v>
      </c>
      <c r="P697" s="319">
        <v>1</v>
      </c>
      <c r="Q697" s="319"/>
      <c r="R697" s="319">
        <v>20000</v>
      </c>
      <c r="S697" s="146"/>
      <c r="T697" s="320" t="s">
        <v>7765</v>
      </c>
      <c r="U697" s="320">
        <v>2009</v>
      </c>
      <c r="V697" s="177"/>
      <c r="W697" s="177"/>
      <c r="X697" s="177"/>
      <c r="Y697" s="177"/>
      <c r="Z697" s="177"/>
      <c r="AA697" s="177"/>
      <c r="AB697" s="319">
        <v>22000</v>
      </c>
      <c r="AC697" s="320"/>
      <c r="AD697" s="320"/>
      <c r="AE697" s="177"/>
      <c r="AF697" s="177"/>
      <c r="AG697" s="177">
        <v>8</v>
      </c>
      <c r="AH697" s="177"/>
      <c r="AI697" s="177"/>
      <c r="AJ697" s="177"/>
      <c r="AK697" s="177"/>
      <c r="AL697" s="177"/>
      <c r="AM697" s="177"/>
      <c r="AN697" s="177"/>
      <c r="AO697" s="177"/>
      <c r="AP697" s="177"/>
      <c r="AQ697" s="177"/>
      <c r="AR697" s="177"/>
      <c r="AS697" s="177"/>
      <c r="AT697" s="177"/>
      <c r="AU697" s="177"/>
      <c r="AV697" s="177"/>
      <c r="AW697" s="177"/>
      <c r="AX697" s="710"/>
    </row>
    <row r="698" spans="1:50" s="246" customFormat="1" ht="23.85" customHeight="1">
      <c r="A698" s="247"/>
      <c r="B698" s="595"/>
      <c r="C698" s="320" t="s">
        <v>12537</v>
      </c>
      <c r="D698" s="320"/>
      <c r="E698" s="320" t="s">
        <v>12661</v>
      </c>
      <c r="F698" s="320" t="s">
        <v>12537</v>
      </c>
      <c r="G698" s="320" t="s">
        <v>12537</v>
      </c>
      <c r="H698" s="177"/>
      <c r="I698" s="319">
        <v>9052</v>
      </c>
      <c r="J698" s="319">
        <v>85</v>
      </c>
      <c r="K698" s="319"/>
      <c r="L698" s="320" t="s">
        <v>382</v>
      </c>
      <c r="M698" s="319">
        <v>68</v>
      </c>
      <c r="N698" s="319">
        <v>105</v>
      </c>
      <c r="O698" s="319">
        <v>7140</v>
      </c>
      <c r="P698" s="319">
        <v>1</v>
      </c>
      <c r="Q698" s="319"/>
      <c r="R698" s="319">
        <v>200</v>
      </c>
      <c r="S698" s="320" t="s">
        <v>233</v>
      </c>
      <c r="T698" s="320" t="s">
        <v>587</v>
      </c>
      <c r="U698" s="320">
        <v>2014</v>
      </c>
      <c r="V698" s="177"/>
      <c r="W698" s="177"/>
      <c r="X698" s="177"/>
      <c r="Y698" s="177"/>
      <c r="Z698" s="177"/>
      <c r="AA698" s="177"/>
      <c r="AB698" s="319">
        <v>2200</v>
      </c>
      <c r="AC698" s="320"/>
      <c r="AD698" s="320"/>
      <c r="AE698" s="177"/>
      <c r="AF698" s="177"/>
      <c r="AG698" s="177"/>
      <c r="AH698" s="177"/>
      <c r="AI698" s="177"/>
      <c r="AJ698" s="177"/>
      <c r="AK698" s="177"/>
      <c r="AL698" s="177"/>
      <c r="AM698" s="177"/>
      <c r="AN698" s="177"/>
      <c r="AO698" s="177"/>
      <c r="AP698" s="177"/>
      <c r="AQ698" s="177"/>
      <c r="AR698" s="177"/>
      <c r="AS698" s="177"/>
      <c r="AT698" s="177"/>
      <c r="AU698" s="177"/>
      <c r="AV698" s="177"/>
      <c r="AW698" s="177"/>
      <c r="AX698" s="641"/>
    </row>
    <row r="699" spans="1:50" s="246" customFormat="1" ht="23.85" customHeight="1">
      <c r="A699" s="247"/>
      <c r="B699" s="595"/>
      <c r="C699" s="320" t="s">
        <v>12662</v>
      </c>
      <c r="D699" s="320" t="s">
        <v>12663</v>
      </c>
      <c r="E699" s="320" t="s">
        <v>12664</v>
      </c>
      <c r="F699" s="320" t="s">
        <v>12665</v>
      </c>
      <c r="G699" s="320" t="s">
        <v>12666</v>
      </c>
      <c r="H699" s="177"/>
      <c r="I699" s="319">
        <v>136089</v>
      </c>
      <c r="J699" s="319">
        <v>435</v>
      </c>
      <c r="K699" s="319"/>
      <c r="L699" s="320" t="s">
        <v>7612</v>
      </c>
      <c r="M699" s="319">
        <v>70</v>
      </c>
      <c r="N699" s="319">
        <v>120</v>
      </c>
      <c r="O699" s="319">
        <v>24730</v>
      </c>
      <c r="P699" s="319">
        <v>2</v>
      </c>
      <c r="Q699" s="319"/>
      <c r="R699" s="319">
        <v>2800</v>
      </c>
      <c r="S699" s="320" t="s">
        <v>6538</v>
      </c>
      <c r="T699" s="320" t="s">
        <v>8882</v>
      </c>
      <c r="U699" s="320">
        <v>2002</v>
      </c>
      <c r="V699" s="177"/>
      <c r="W699" s="177"/>
      <c r="X699" s="177"/>
      <c r="Y699" s="177"/>
      <c r="Z699" s="177">
        <v>6819</v>
      </c>
      <c r="AA699" s="177"/>
      <c r="AB699" s="319">
        <f>SUM(V699:Z699)</f>
        <v>6819</v>
      </c>
      <c r="AC699" s="320"/>
      <c r="AD699" s="320"/>
      <c r="AE699" s="177"/>
      <c r="AF699" s="177"/>
      <c r="AG699" s="177">
        <v>8</v>
      </c>
      <c r="AH699" s="177"/>
      <c r="AI699" s="177"/>
      <c r="AJ699" s="177"/>
      <c r="AK699" s="177"/>
      <c r="AL699" s="177"/>
      <c r="AM699" s="177"/>
      <c r="AN699" s="177"/>
      <c r="AO699" s="177"/>
      <c r="AP699" s="177"/>
      <c r="AQ699" s="177"/>
      <c r="AR699" s="177"/>
      <c r="AS699" s="177"/>
      <c r="AT699" s="177"/>
      <c r="AU699" s="177"/>
      <c r="AV699" s="177"/>
      <c r="AW699" s="177"/>
      <c r="AX699" s="713"/>
    </row>
    <row r="700" spans="1:50" s="246" customFormat="1" ht="23.85" customHeight="1">
      <c r="A700" s="247"/>
      <c r="B700" s="595"/>
      <c r="C700" s="320" t="s">
        <v>12665</v>
      </c>
      <c r="D700" s="320" t="s">
        <v>12663</v>
      </c>
      <c r="E700" s="320" t="s">
        <v>12667</v>
      </c>
      <c r="F700" s="320" t="s">
        <v>12665</v>
      </c>
      <c r="G700" s="320" t="s">
        <v>12665</v>
      </c>
      <c r="H700" s="177"/>
      <c r="I700" s="319">
        <v>136089</v>
      </c>
      <c r="J700" s="319"/>
      <c r="K700" s="319"/>
      <c r="L700" s="320" t="s">
        <v>6537</v>
      </c>
      <c r="M700" s="319">
        <v>70</v>
      </c>
      <c r="N700" s="319">
        <v>104</v>
      </c>
      <c r="O700" s="319">
        <v>7245</v>
      </c>
      <c r="P700" s="319">
        <v>1</v>
      </c>
      <c r="Q700" s="319"/>
      <c r="R700" s="319">
        <v>1400</v>
      </c>
      <c r="S700" s="320"/>
      <c r="T700" s="320"/>
      <c r="U700" s="320" t="s">
        <v>12668</v>
      </c>
      <c r="V700" s="177"/>
      <c r="W700" s="177"/>
      <c r="X700" s="177"/>
      <c r="Y700" s="177"/>
      <c r="Z700" s="177">
        <v>6819</v>
      </c>
      <c r="AA700" s="177"/>
      <c r="AB700" s="319">
        <v>728</v>
      </c>
      <c r="AC700" s="320"/>
      <c r="AD700" s="320"/>
      <c r="AE700" s="177"/>
      <c r="AF700" s="177"/>
      <c r="AG700" s="177"/>
      <c r="AH700" s="177"/>
      <c r="AI700" s="177"/>
      <c r="AJ700" s="177"/>
      <c r="AK700" s="177"/>
      <c r="AL700" s="177"/>
      <c r="AM700" s="177"/>
      <c r="AN700" s="177"/>
      <c r="AO700" s="177"/>
      <c r="AP700" s="177"/>
      <c r="AQ700" s="177"/>
      <c r="AR700" s="177"/>
      <c r="AS700" s="177"/>
      <c r="AT700" s="177"/>
      <c r="AU700" s="177"/>
      <c r="AV700" s="177"/>
      <c r="AW700" s="177"/>
      <c r="AX700" s="641"/>
    </row>
    <row r="701" spans="1:50" s="246" customFormat="1" ht="23.85" customHeight="1">
      <c r="A701" s="247"/>
      <c r="B701" s="595"/>
      <c r="C701" s="320" t="s">
        <v>12665</v>
      </c>
      <c r="D701" s="320"/>
      <c r="E701" s="320" t="s">
        <v>12669</v>
      </c>
      <c r="F701" s="320" t="s">
        <v>12665</v>
      </c>
      <c r="G701" s="320" t="s">
        <v>12665</v>
      </c>
      <c r="H701" s="177"/>
      <c r="I701" s="319">
        <v>137896</v>
      </c>
      <c r="J701" s="319"/>
      <c r="K701" s="319"/>
      <c r="L701" s="320" t="s">
        <v>6545</v>
      </c>
      <c r="M701" s="319">
        <v>70</v>
      </c>
      <c r="N701" s="319">
        <v>108</v>
      </c>
      <c r="O701" s="319">
        <v>7600</v>
      </c>
      <c r="P701" s="319">
        <v>1</v>
      </c>
      <c r="Q701" s="319"/>
      <c r="R701" s="319"/>
      <c r="S701" s="320"/>
      <c r="T701" s="320"/>
      <c r="U701" s="320">
        <v>1990</v>
      </c>
      <c r="V701" s="177"/>
      <c r="W701" s="177"/>
      <c r="X701" s="177"/>
      <c r="Y701" s="177"/>
      <c r="Z701" s="177"/>
      <c r="AA701" s="177"/>
      <c r="AB701" s="319">
        <v>100</v>
      </c>
      <c r="AC701" s="320"/>
      <c r="AD701" s="320"/>
      <c r="AE701" s="177"/>
      <c r="AF701" s="177"/>
      <c r="AG701" s="177"/>
      <c r="AH701" s="177"/>
      <c r="AI701" s="177"/>
      <c r="AJ701" s="177"/>
      <c r="AK701" s="177"/>
      <c r="AL701" s="177"/>
      <c r="AM701" s="177"/>
      <c r="AN701" s="177"/>
      <c r="AO701" s="177"/>
      <c r="AP701" s="177"/>
      <c r="AQ701" s="177"/>
      <c r="AR701" s="177"/>
      <c r="AS701" s="177"/>
      <c r="AT701" s="177"/>
      <c r="AU701" s="177"/>
      <c r="AV701" s="177"/>
      <c r="AW701" s="177"/>
      <c r="AX701" s="641"/>
    </row>
    <row r="702" spans="1:50" s="246" customFormat="1" ht="23.85" customHeight="1">
      <c r="A702" s="247"/>
      <c r="B702" s="595"/>
      <c r="C702" s="320" t="s">
        <v>12665</v>
      </c>
      <c r="D702" s="320"/>
      <c r="E702" s="320" t="s">
        <v>12670</v>
      </c>
      <c r="F702" s="320" t="s">
        <v>12665</v>
      </c>
      <c r="G702" s="320" t="s">
        <v>12665</v>
      </c>
      <c r="H702" s="177"/>
      <c r="I702" s="319">
        <v>40621</v>
      </c>
      <c r="J702" s="319"/>
      <c r="K702" s="319"/>
      <c r="L702" s="320" t="s">
        <v>6537</v>
      </c>
      <c r="M702" s="319">
        <v>73</v>
      </c>
      <c r="N702" s="319">
        <v>105</v>
      </c>
      <c r="O702" s="319">
        <v>7665</v>
      </c>
      <c r="P702" s="319">
        <v>1</v>
      </c>
      <c r="Q702" s="319"/>
      <c r="R702" s="319">
        <v>2000</v>
      </c>
      <c r="S702" s="320" t="s">
        <v>12671</v>
      </c>
      <c r="T702" s="320" t="s">
        <v>12672</v>
      </c>
      <c r="U702" s="320">
        <v>1998</v>
      </c>
      <c r="V702" s="177"/>
      <c r="W702" s="177"/>
      <c r="X702" s="177"/>
      <c r="Y702" s="177"/>
      <c r="Z702" s="177"/>
      <c r="AA702" s="177"/>
      <c r="AB702" s="319">
        <v>600</v>
      </c>
      <c r="AC702" s="320"/>
      <c r="AD702" s="320"/>
      <c r="AE702" s="177"/>
      <c r="AF702" s="177"/>
      <c r="AG702" s="177"/>
      <c r="AH702" s="177"/>
      <c r="AI702" s="177"/>
      <c r="AJ702" s="177"/>
      <c r="AK702" s="177"/>
      <c r="AL702" s="177"/>
      <c r="AM702" s="177"/>
      <c r="AN702" s="177"/>
      <c r="AO702" s="177"/>
      <c r="AP702" s="177"/>
      <c r="AQ702" s="177"/>
      <c r="AR702" s="177"/>
      <c r="AS702" s="177"/>
      <c r="AT702" s="177"/>
      <c r="AU702" s="177"/>
      <c r="AV702" s="177"/>
      <c r="AW702" s="177"/>
      <c r="AX702" s="641"/>
    </row>
    <row r="703" spans="1:50" s="246" customFormat="1" ht="23.85" customHeight="1">
      <c r="A703" s="247"/>
      <c r="B703" s="595"/>
      <c r="C703" s="320" t="s">
        <v>12665</v>
      </c>
      <c r="D703" s="320"/>
      <c r="E703" s="320" t="s">
        <v>12673</v>
      </c>
      <c r="F703" s="320" t="s">
        <v>12665</v>
      </c>
      <c r="G703" s="320" t="s">
        <v>12665</v>
      </c>
      <c r="H703" s="177"/>
      <c r="I703" s="319">
        <v>71104</v>
      </c>
      <c r="J703" s="319"/>
      <c r="K703" s="319"/>
      <c r="L703" s="320" t="s">
        <v>6537</v>
      </c>
      <c r="M703" s="319">
        <v>78</v>
      </c>
      <c r="N703" s="319">
        <v>109</v>
      </c>
      <c r="O703" s="319">
        <v>17004</v>
      </c>
      <c r="P703" s="319">
        <v>2</v>
      </c>
      <c r="Q703" s="319"/>
      <c r="R703" s="319"/>
      <c r="S703" s="320"/>
      <c r="T703" s="320"/>
      <c r="U703" s="320">
        <v>2013</v>
      </c>
      <c r="V703" s="177"/>
      <c r="W703" s="177"/>
      <c r="X703" s="177"/>
      <c r="Y703" s="177"/>
      <c r="Z703" s="177"/>
      <c r="AA703" s="177"/>
      <c r="AB703" s="319">
        <v>1200</v>
      </c>
      <c r="AC703" s="320"/>
      <c r="AD703" s="320"/>
      <c r="AE703" s="177"/>
      <c r="AF703" s="177"/>
      <c r="AG703" s="177"/>
      <c r="AH703" s="177"/>
      <c r="AI703" s="177"/>
      <c r="AJ703" s="177"/>
      <c r="AK703" s="177"/>
      <c r="AL703" s="177"/>
      <c r="AM703" s="177"/>
      <c r="AN703" s="177"/>
      <c r="AO703" s="177"/>
      <c r="AP703" s="177"/>
      <c r="AQ703" s="177"/>
      <c r="AR703" s="177"/>
      <c r="AS703" s="177"/>
      <c r="AT703" s="177"/>
      <c r="AU703" s="177"/>
      <c r="AV703" s="177"/>
      <c r="AW703" s="177"/>
      <c r="AX703" s="641"/>
    </row>
    <row r="704" spans="1:50" s="246" customFormat="1" ht="23.85" customHeight="1">
      <c r="A704" s="247"/>
      <c r="B704" s="595"/>
      <c r="C704" s="320" t="s">
        <v>12674</v>
      </c>
      <c r="D704" s="320"/>
      <c r="E704" s="320" t="s">
        <v>12675</v>
      </c>
      <c r="F704" s="320" t="s">
        <v>12674</v>
      </c>
      <c r="G704" s="320" t="s">
        <v>12674</v>
      </c>
      <c r="H704" s="177"/>
      <c r="I704" s="319">
        <v>10043</v>
      </c>
      <c r="J704" s="319"/>
      <c r="K704" s="319"/>
      <c r="L704" s="320" t="s">
        <v>7612</v>
      </c>
      <c r="M704" s="319">
        <v>70</v>
      </c>
      <c r="N704" s="319">
        <v>105</v>
      </c>
      <c r="O704" s="319">
        <v>7400</v>
      </c>
      <c r="P704" s="319">
        <v>1</v>
      </c>
      <c r="Q704" s="319"/>
      <c r="R704" s="319"/>
      <c r="S704" s="146" t="s">
        <v>7651</v>
      </c>
      <c r="T704" s="146" t="s">
        <v>7651</v>
      </c>
      <c r="U704" s="320">
        <v>2000</v>
      </c>
      <c r="V704" s="177"/>
      <c r="W704" s="177"/>
      <c r="X704" s="177"/>
      <c r="Y704" s="177"/>
      <c r="Z704" s="177"/>
      <c r="AA704" s="177"/>
      <c r="AB704" s="319">
        <v>103</v>
      </c>
      <c r="AC704" s="320"/>
      <c r="AD704" s="320"/>
      <c r="AE704" s="177"/>
      <c r="AF704" s="177"/>
      <c r="AG704" s="177"/>
      <c r="AH704" s="177"/>
      <c r="AI704" s="177"/>
      <c r="AJ704" s="177"/>
      <c r="AK704" s="177"/>
      <c r="AL704" s="177"/>
      <c r="AM704" s="177"/>
      <c r="AN704" s="177"/>
      <c r="AO704" s="177"/>
      <c r="AP704" s="177"/>
      <c r="AQ704" s="177"/>
      <c r="AR704" s="177"/>
      <c r="AS704" s="177"/>
      <c r="AT704" s="177"/>
      <c r="AU704" s="177"/>
      <c r="AV704" s="177"/>
      <c r="AW704" s="177"/>
      <c r="AX704" s="641"/>
    </row>
    <row r="705" spans="1:50" s="246" customFormat="1" ht="23.85" customHeight="1">
      <c r="A705" s="247"/>
      <c r="B705" s="595"/>
      <c r="C705" s="320" t="s">
        <v>12674</v>
      </c>
      <c r="D705" s="320"/>
      <c r="E705" s="320" t="s">
        <v>12676</v>
      </c>
      <c r="F705" s="320" t="s">
        <v>12674</v>
      </c>
      <c r="G705" s="320" t="s">
        <v>12674</v>
      </c>
      <c r="H705" s="177"/>
      <c r="I705" s="319">
        <v>115772</v>
      </c>
      <c r="J705" s="319">
        <v>213</v>
      </c>
      <c r="K705" s="319">
        <v>213</v>
      </c>
      <c r="L705" s="320" t="s">
        <v>7612</v>
      </c>
      <c r="M705" s="319">
        <v>72</v>
      </c>
      <c r="N705" s="319">
        <v>110</v>
      </c>
      <c r="O705" s="319">
        <v>7920</v>
      </c>
      <c r="P705" s="319">
        <v>1</v>
      </c>
      <c r="Q705" s="319"/>
      <c r="R705" s="319">
        <v>900</v>
      </c>
      <c r="S705" s="320" t="s">
        <v>6538</v>
      </c>
      <c r="T705" s="320" t="s">
        <v>12677</v>
      </c>
      <c r="U705" s="320">
        <v>2002</v>
      </c>
      <c r="V705" s="177"/>
      <c r="W705" s="177"/>
      <c r="X705" s="177"/>
      <c r="Y705" s="177"/>
      <c r="Z705" s="177"/>
      <c r="AA705" s="177"/>
      <c r="AB705" s="319">
        <v>5774</v>
      </c>
      <c r="AC705" s="320"/>
      <c r="AD705" s="320"/>
      <c r="AE705" s="177"/>
      <c r="AF705" s="177"/>
      <c r="AG705" s="177"/>
      <c r="AH705" s="177"/>
      <c r="AI705" s="177"/>
      <c r="AJ705" s="177"/>
      <c r="AK705" s="177"/>
      <c r="AL705" s="177"/>
      <c r="AM705" s="177"/>
      <c r="AN705" s="177"/>
      <c r="AO705" s="177"/>
      <c r="AP705" s="177"/>
      <c r="AQ705" s="177"/>
      <c r="AR705" s="177"/>
      <c r="AS705" s="177"/>
      <c r="AT705" s="177"/>
      <c r="AU705" s="177"/>
      <c r="AV705" s="177"/>
      <c r="AW705" s="177"/>
      <c r="AX705" s="641"/>
    </row>
    <row r="706" spans="1:50" s="246" customFormat="1" ht="23.85" customHeight="1">
      <c r="A706" s="247"/>
      <c r="B706" s="595"/>
      <c r="C706" s="320" t="s">
        <v>12674</v>
      </c>
      <c r="D706" s="320"/>
      <c r="E706" s="320" t="s">
        <v>12678</v>
      </c>
      <c r="F706" s="320" t="s">
        <v>12674</v>
      </c>
      <c r="G706" s="320" t="s">
        <v>12674</v>
      </c>
      <c r="H706" s="177"/>
      <c r="I706" s="319">
        <v>10708</v>
      </c>
      <c r="J706" s="319"/>
      <c r="K706" s="319"/>
      <c r="L706" s="320" t="s">
        <v>12679</v>
      </c>
      <c r="M706" s="319">
        <v>72</v>
      </c>
      <c r="N706" s="319">
        <v>109</v>
      </c>
      <c r="O706" s="319">
        <v>7848</v>
      </c>
      <c r="P706" s="319">
        <v>1</v>
      </c>
      <c r="Q706" s="319"/>
      <c r="R706" s="319"/>
      <c r="S706" s="320"/>
      <c r="T706" s="320"/>
      <c r="U706" s="320">
        <v>2011</v>
      </c>
      <c r="V706" s="177"/>
      <c r="W706" s="177"/>
      <c r="X706" s="177"/>
      <c r="Y706" s="177"/>
      <c r="Z706" s="177"/>
      <c r="AA706" s="177"/>
      <c r="AB706" s="319">
        <v>387</v>
      </c>
      <c r="AC706" s="320"/>
      <c r="AD706" s="320"/>
      <c r="AE706" s="177"/>
      <c r="AF706" s="177"/>
      <c r="AG706" s="177"/>
      <c r="AH706" s="177"/>
      <c r="AI706" s="177"/>
      <c r="AJ706" s="177"/>
      <c r="AK706" s="177"/>
      <c r="AL706" s="177"/>
      <c r="AM706" s="177"/>
      <c r="AN706" s="177"/>
      <c r="AO706" s="177"/>
      <c r="AP706" s="177"/>
      <c r="AQ706" s="177"/>
      <c r="AR706" s="177"/>
      <c r="AS706" s="177"/>
      <c r="AT706" s="177"/>
      <c r="AU706" s="177"/>
      <c r="AV706" s="177"/>
      <c r="AW706" s="177"/>
      <c r="AX706" s="641"/>
    </row>
    <row r="707" spans="1:50" s="246" customFormat="1" ht="23.85" customHeight="1">
      <c r="A707" s="247" t="s">
        <v>204</v>
      </c>
      <c r="B707" s="595"/>
      <c r="C707" s="320" t="s">
        <v>12680</v>
      </c>
      <c r="D707" s="320"/>
      <c r="E707" s="320" t="s">
        <v>12681</v>
      </c>
      <c r="F707" s="320" t="s">
        <v>12680</v>
      </c>
      <c r="G707" s="320" t="s">
        <v>12680</v>
      </c>
      <c r="H707" s="177"/>
      <c r="I707" s="319">
        <v>48500</v>
      </c>
      <c r="J707" s="319"/>
      <c r="K707" s="319"/>
      <c r="L707" s="320" t="s">
        <v>7612</v>
      </c>
      <c r="M707" s="319">
        <v>70</v>
      </c>
      <c r="N707" s="319">
        <v>120</v>
      </c>
      <c r="O707" s="319">
        <v>8400</v>
      </c>
      <c r="P707" s="319">
        <v>1</v>
      </c>
      <c r="Q707" s="319"/>
      <c r="R707" s="319"/>
      <c r="S707" s="146" t="s">
        <v>7651</v>
      </c>
      <c r="T707" s="146" t="s">
        <v>7651</v>
      </c>
      <c r="U707" s="320">
        <v>2003</v>
      </c>
      <c r="V707" s="177"/>
      <c r="W707" s="177"/>
      <c r="X707" s="177"/>
      <c r="Y707" s="177"/>
      <c r="Z707" s="177"/>
      <c r="AA707" s="177"/>
      <c r="AB707" s="319">
        <v>1819</v>
      </c>
      <c r="AC707" s="320"/>
      <c r="AD707" s="320"/>
      <c r="AE707" s="177"/>
      <c r="AF707" s="177"/>
      <c r="AG707" s="177"/>
      <c r="AH707" s="177"/>
      <c r="AI707" s="177"/>
      <c r="AJ707" s="177"/>
      <c r="AK707" s="177"/>
      <c r="AL707" s="177"/>
      <c r="AM707" s="177"/>
      <c r="AN707" s="177"/>
      <c r="AO707" s="177"/>
      <c r="AP707" s="177"/>
      <c r="AQ707" s="177"/>
      <c r="AR707" s="177"/>
      <c r="AS707" s="177"/>
      <c r="AT707" s="177"/>
      <c r="AU707" s="177"/>
      <c r="AV707" s="177"/>
      <c r="AW707" s="177"/>
      <c r="AX707" s="641"/>
    </row>
    <row r="708" spans="1:50" s="246" customFormat="1" ht="23.85" customHeight="1">
      <c r="A708" s="247"/>
      <c r="B708" s="595"/>
      <c r="C708" s="320" t="s">
        <v>12680</v>
      </c>
      <c r="D708" s="320"/>
      <c r="E708" s="320" t="s">
        <v>12682</v>
      </c>
      <c r="F708" s="320" t="s">
        <v>12680</v>
      </c>
      <c r="G708" s="320" t="s">
        <v>12680</v>
      </c>
      <c r="H708" s="177"/>
      <c r="I708" s="319">
        <v>8985</v>
      </c>
      <c r="J708" s="319">
        <v>96</v>
      </c>
      <c r="K708" s="319">
        <v>141</v>
      </c>
      <c r="L708" s="320" t="s">
        <v>6537</v>
      </c>
      <c r="M708" s="319">
        <v>68</v>
      </c>
      <c r="N708" s="319">
        <v>103</v>
      </c>
      <c r="O708" s="319">
        <v>7004</v>
      </c>
      <c r="P708" s="319">
        <v>1</v>
      </c>
      <c r="Q708" s="319"/>
      <c r="R708" s="319"/>
      <c r="S708" s="320"/>
      <c r="T708" s="146"/>
      <c r="U708" s="320">
        <v>2009</v>
      </c>
      <c r="V708" s="177"/>
      <c r="W708" s="177"/>
      <c r="X708" s="177"/>
      <c r="Y708" s="177"/>
      <c r="Z708" s="177"/>
      <c r="AA708" s="177"/>
      <c r="AB708" s="319">
        <v>1250</v>
      </c>
      <c r="AC708" s="320"/>
      <c r="AD708" s="320"/>
      <c r="AE708" s="177"/>
      <c r="AF708" s="177"/>
      <c r="AG708" s="177"/>
      <c r="AH708" s="177"/>
      <c r="AI708" s="177"/>
      <c r="AJ708" s="177"/>
      <c r="AK708" s="177"/>
      <c r="AL708" s="177"/>
      <c r="AM708" s="177"/>
      <c r="AN708" s="177"/>
      <c r="AO708" s="177"/>
      <c r="AP708" s="177"/>
      <c r="AQ708" s="177"/>
      <c r="AR708" s="177"/>
      <c r="AS708" s="177"/>
      <c r="AT708" s="177"/>
      <c r="AU708" s="177"/>
      <c r="AV708" s="177"/>
      <c r="AW708" s="177"/>
      <c r="AX708" s="641"/>
    </row>
    <row r="709" spans="1:50" s="246" customFormat="1" ht="23.85" customHeight="1">
      <c r="A709" s="247"/>
      <c r="B709" s="595"/>
      <c r="C709" s="320" t="s">
        <v>12683</v>
      </c>
      <c r="D709" s="320"/>
      <c r="E709" s="320" t="s">
        <v>12684</v>
      </c>
      <c r="F709" s="320" t="s">
        <v>12683</v>
      </c>
      <c r="G709" s="320" t="s">
        <v>12683</v>
      </c>
      <c r="H709" s="177"/>
      <c r="I709" s="319">
        <v>17642</v>
      </c>
      <c r="J709" s="319">
        <v>79.98</v>
      </c>
      <c r="K709" s="319">
        <v>79.98</v>
      </c>
      <c r="L709" s="320" t="s">
        <v>6537</v>
      </c>
      <c r="M709" s="319">
        <v>72</v>
      </c>
      <c r="N709" s="319">
        <v>110</v>
      </c>
      <c r="O709" s="319">
        <v>7920</v>
      </c>
      <c r="P709" s="319">
        <v>1</v>
      </c>
      <c r="Q709" s="319"/>
      <c r="R709" s="319"/>
      <c r="S709" s="146"/>
      <c r="T709" s="146"/>
      <c r="U709" s="320">
        <v>2008</v>
      </c>
      <c r="V709" s="177"/>
      <c r="W709" s="177"/>
      <c r="X709" s="177"/>
      <c r="Y709" s="177"/>
      <c r="Z709" s="177"/>
      <c r="AA709" s="177"/>
      <c r="AB709" s="319">
        <v>1000</v>
      </c>
      <c r="AC709" s="320"/>
      <c r="AD709" s="320"/>
      <c r="AE709" s="177"/>
      <c r="AF709" s="177"/>
      <c r="AG709" s="177"/>
      <c r="AH709" s="177"/>
      <c r="AI709" s="177"/>
      <c r="AJ709" s="177"/>
      <c r="AK709" s="177"/>
      <c r="AL709" s="177"/>
      <c r="AM709" s="177"/>
      <c r="AN709" s="177"/>
      <c r="AO709" s="177"/>
      <c r="AP709" s="177"/>
      <c r="AQ709" s="177"/>
      <c r="AR709" s="177"/>
      <c r="AS709" s="177"/>
      <c r="AT709" s="177"/>
      <c r="AU709" s="177"/>
      <c r="AV709" s="177"/>
      <c r="AW709" s="177"/>
      <c r="AX709" s="641"/>
    </row>
    <row r="710" spans="1:50" s="246" customFormat="1" ht="23.85" customHeight="1">
      <c r="A710" s="247"/>
      <c r="B710" s="595"/>
      <c r="C710" s="320" t="s">
        <v>12683</v>
      </c>
      <c r="D710" s="320"/>
      <c r="E710" s="320" t="s">
        <v>12685</v>
      </c>
      <c r="F710" s="320" t="s">
        <v>12683</v>
      </c>
      <c r="G710" s="320" t="s">
        <v>12683</v>
      </c>
      <c r="H710" s="177"/>
      <c r="I710" s="319">
        <v>35308</v>
      </c>
      <c r="J710" s="319">
        <v>850</v>
      </c>
      <c r="K710" s="319">
        <v>852</v>
      </c>
      <c r="L710" s="320" t="s">
        <v>6537</v>
      </c>
      <c r="M710" s="319">
        <v>75</v>
      </c>
      <c r="N710" s="319">
        <v>105</v>
      </c>
      <c r="O710" s="319">
        <v>7875</v>
      </c>
      <c r="P710" s="319">
        <v>1</v>
      </c>
      <c r="Q710" s="319">
        <v>580</v>
      </c>
      <c r="R710" s="319">
        <v>4000</v>
      </c>
      <c r="S710" s="146" t="s">
        <v>12686</v>
      </c>
      <c r="T710" s="146" t="s">
        <v>7645</v>
      </c>
      <c r="U710" s="320">
        <v>2003</v>
      </c>
      <c r="V710" s="177"/>
      <c r="W710" s="177"/>
      <c r="X710" s="177"/>
      <c r="Y710" s="177"/>
      <c r="Z710" s="177"/>
      <c r="AA710" s="177"/>
      <c r="AB710" s="319"/>
      <c r="AC710" s="320"/>
      <c r="AD710" s="320"/>
      <c r="AE710" s="177"/>
      <c r="AF710" s="177"/>
      <c r="AG710" s="177"/>
      <c r="AH710" s="177"/>
      <c r="AI710" s="177"/>
      <c r="AJ710" s="177"/>
      <c r="AK710" s="177"/>
      <c r="AL710" s="177"/>
      <c r="AM710" s="177"/>
      <c r="AN710" s="177"/>
      <c r="AO710" s="177"/>
      <c r="AP710" s="177"/>
      <c r="AQ710" s="177"/>
      <c r="AR710" s="177"/>
      <c r="AS710" s="177"/>
      <c r="AT710" s="177"/>
      <c r="AU710" s="177"/>
      <c r="AV710" s="177"/>
      <c r="AW710" s="177"/>
      <c r="AX710" s="641"/>
    </row>
    <row r="711" spans="1:50" s="246" customFormat="1" ht="23.85" customHeight="1">
      <c r="A711" s="247"/>
      <c r="B711" s="595"/>
      <c r="C711" s="320" t="s">
        <v>12683</v>
      </c>
      <c r="D711" s="320"/>
      <c r="E711" s="320" t="s">
        <v>12687</v>
      </c>
      <c r="F711" s="320" t="s">
        <v>12683</v>
      </c>
      <c r="G711" s="320" t="s">
        <v>12683</v>
      </c>
      <c r="H711" s="177"/>
      <c r="I711" s="319">
        <v>18146</v>
      </c>
      <c r="J711" s="319"/>
      <c r="K711" s="319"/>
      <c r="L711" s="320" t="s">
        <v>6537</v>
      </c>
      <c r="M711" s="319">
        <v>78</v>
      </c>
      <c r="N711" s="319">
        <v>115</v>
      </c>
      <c r="O711" s="319">
        <v>8970</v>
      </c>
      <c r="P711" s="319">
        <v>1</v>
      </c>
      <c r="Q711" s="319"/>
      <c r="R711" s="319"/>
      <c r="S711" s="146"/>
      <c r="T711" s="146"/>
      <c r="U711" s="320">
        <v>2005</v>
      </c>
      <c r="V711" s="177"/>
      <c r="W711" s="177"/>
      <c r="X711" s="177"/>
      <c r="Y711" s="177"/>
      <c r="Z711" s="177"/>
      <c r="AA711" s="177"/>
      <c r="AB711" s="319">
        <v>1000</v>
      </c>
      <c r="AC711" s="320"/>
      <c r="AD711" s="320"/>
      <c r="AE711" s="177"/>
      <c r="AF711" s="177"/>
      <c r="AG711" s="177"/>
      <c r="AH711" s="177"/>
      <c r="AI711" s="177"/>
      <c r="AJ711" s="177"/>
      <c r="AK711" s="177"/>
      <c r="AL711" s="177"/>
      <c r="AM711" s="177"/>
      <c r="AN711" s="177"/>
      <c r="AO711" s="177"/>
      <c r="AP711" s="177"/>
      <c r="AQ711" s="177"/>
      <c r="AR711" s="177"/>
      <c r="AS711" s="177"/>
      <c r="AT711" s="177"/>
      <c r="AU711" s="177"/>
      <c r="AV711" s="177"/>
      <c r="AW711" s="177"/>
      <c r="AX711" s="641"/>
    </row>
    <row r="712" spans="1:50" s="246" customFormat="1" ht="23.85" customHeight="1">
      <c r="A712" s="247"/>
      <c r="B712" s="595"/>
      <c r="C712" s="320" t="s">
        <v>12683</v>
      </c>
      <c r="D712" s="320"/>
      <c r="E712" s="320" t="s">
        <v>12688</v>
      </c>
      <c r="F712" s="320" t="s">
        <v>12683</v>
      </c>
      <c r="G712" s="320" t="s">
        <v>12683</v>
      </c>
      <c r="H712" s="177"/>
      <c r="I712" s="319">
        <v>18146</v>
      </c>
      <c r="J712" s="319">
        <v>66</v>
      </c>
      <c r="K712" s="319">
        <v>66</v>
      </c>
      <c r="L712" s="320" t="s">
        <v>6545</v>
      </c>
      <c r="M712" s="319">
        <v>78</v>
      </c>
      <c r="N712" s="319">
        <v>115</v>
      </c>
      <c r="O712" s="319">
        <v>8970</v>
      </c>
      <c r="P712" s="319">
        <v>1</v>
      </c>
      <c r="Q712" s="319"/>
      <c r="R712" s="319"/>
      <c r="S712" s="146"/>
      <c r="T712" s="146"/>
      <c r="U712" s="320">
        <v>2004</v>
      </c>
      <c r="V712" s="177"/>
      <c r="W712" s="177"/>
      <c r="X712" s="177"/>
      <c r="Y712" s="177"/>
      <c r="Z712" s="177"/>
      <c r="AA712" s="177"/>
      <c r="AB712" s="319">
        <v>3700</v>
      </c>
      <c r="AC712" s="320"/>
      <c r="AD712" s="320"/>
      <c r="AE712" s="177"/>
      <c r="AF712" s="177"/>
      <c r="AG712" s="177"/>
      <c r="AH712" s="177"/>
      <c r="AI712" s="177"/>
      <c r="AJ712" s="177"/>
      <c r="AK712" s="177"/>
      <c r="AL712" s="177"/>
      <c r="AM712" s="177"/>
      <c r="AN712" s="177"/>
      <c r="AO712" s="177"/>
      <c r="AP712" s="177"/>
      <c r="AQ712" s="177"/>
      <c r="AR712" s="177"/>
      <c r="AS712" s="177"/>
      <c r="AT712" s="177"/>
      <c r="AU712" s="177"/>
      <c r="AV712" s="177"/>
      <c r="AW712" s="177"/>
      <c r="AX712" s="641"/>
    </row>
    <row r="713" spans="1:50" s="246" customFormat="1" ht="23.85" customHeight="1">
      <c r="A713" s="247"/>
      <c r="B713" s="595"/>
      <c r="C713" s="320" t="s">
        <v>12689</v>
      </c>
      <c r="D713" s="320"/>
      <c r="E713" s="320" t="s">
        <v>12690</v>
      </c>
      <c r="F713" s="320" t="s">
        <v>12689</v>
      </c>
      <c r="G713" s="320" t="s">
        <v>12689</v>
      </c>
      <c r="H713" s="177"/>
      <c r="I713" s="319">
        <v>24725</v>
      </c>
      <c r="J713" s="319">
        <v>1320</v>
      </c>
      <c r="K713" s="319">
        <v>1253</v>
      </c>
      <c r="L713" s="320" t="s">
        <v>6537</v>
      </c>
      <c r="M713" s="319">
        <v>68</v>
      </c>
      <c r="N713" s="319">
        <v>105</v>
      </c>
      <c r="O713" s="319">
        <v>7140</v>
      </c>
      <c r="P713" s="319">
        <v>1</v>
      </c>
      <c r="Q713" s="319">
        <v>314</v>
      </c>
      <c r="R713" s="319">
        <v>1500</v>
      </c>
      <c r="S713" s="320" t="s">
        <v>6577</v>
      </c>
      <c r="T713" s="320" t="s">
        <v>7645</v>
      </c>
      <c r="U713" s="320">
        <v>2013</v>
      </c>
      <c r="V713" s="177"/>
      <c r="W713" s="177"/>
      <c r="X713" s="177"/>
      <c r="Y713" s="177"/>
      <c r="Z713" s="177"/>
      <c r="AA713" s="177"/>
      <c r="AB713" s="319">
        <v>4900</v>
      </c>
      <c r="AC713" s="320"/>
      <c r="AD713" s="320"/>
      <c r="AE713" s="177"/>
      <c r="AF713" s="177"/>
      <c r="AG713" s="177"/>
      <c r="AH713" s="177"/>
      <c r="AI713" s="177"/>
      <c r="AJ713" s="177"/>
      <c r="AK713" s="177"/>
      <c r="AL713" s="177"/>
      <c r="AM713" s="177"/>
      <c r="AN713" s="177"/>
      <c r="AO713" s="177"/>
      <c r="AP713" s="177"/>
      <c r="AQ713" s="177"/>
      <c r="AR713" s="177"/>
      <c r="AS713" s="177"/>
      <c r="AT713" s="177"/>
      <c r="AU713" s="177"/>
      <c r="AV713" s="177"/>
      <c r="AW713" s="177"/>
      <c r="AX713" s="641"/>
    </row>
    <row r="714" spans="1:50" s="246" customFormat="1" ht="23.85" customHeight="1">
      <c r="A714" s="247"/>
      <c r="B714" s="595"/>
      <c r="C714" s="320" t="s">
        <v>12691</v>
      </c>
      <c r="D714" s="320"/>
      <c r="E714" s="320" t="s">
        <v>12692</v>
      </c>
      <c r="F714" s="320" t="s">
        <v>12691</v>
      </c>
      <c r="G714" s="320" t="s">
        <v>12691</v>
      </c>
      <c r="H714" s="177"/>
      <c r="I714" s="319">
        <v>9000</v>
      </c>
      <c r="J714" s="319"/>
      <c r="K714" s="319"/>
      <c r="L714" s="320" t="s">
        <v>7612</v>
      </c>
      <c r="M714" s="319">
        <v>70</v>
      </c>
      <c r="N714" s="319">
        <v>105</v>
      </c>
      <c r="O714" s="319">
        <v>7350</v>
      </c>
      <c r="P714" s="319">
        <v>1</v>
      </c>
      <c r="Q714" s="319"/>
      <c r="R714" s="319"/>
      <c r="S714" s="146"/>
      <c r="T714" s="146"/>
      <c r="U714" s="320">
        <v>2005</v>
      </c>
      <c r="V714" s="177"/>
      <c r="W714" s="177"/>
      <c r="X714" s="177"/>
      <c r="Y714" s="177"/>
      <c r="Z714" s="177"/>
      <c r="AA714" s="177"/>
      <c r="AB714" s="319">
        <v>200</v>
      </c>
      <c r="AC714" s="320"/>
      <c r="AD714" s="320"/>
      <c r="AE714" s="177"/>
      <c r="AF714" s="177"/>
      <c r="AG714" s="177"/>
      <c r="AH714" s="177"/>
      <c r="AI714" s="177"/>
      <c r="AJ714" s="177"/>
      <c r="AK714" s="177"/>
      <c r="AL714" s="177"/>
      <c r="AM714" s="177"/>
      <c r="AN714" s="177"/>
      <c r="AO714" s="177"/>
      <c r="AP714" s="177"/>
      <c r="AQ714" s="177"/>
      <c r="AR714" s="177"/>
      <c r="AS714" s="177"/>
      <c r="AT714" s="177"/>
      <c r="AU714" s="177"/>
      <c r="AV714" s="177"/>
      <c r="AW714" s="177"/>
      <c r="AX714" s="641"/>
    </row>
    <row r="715" spans="1:50" s="246" customFormat="1" ht="23.85" customHeight="1">
      <c r="A715" s="247"/>
      <c r="B715" s="595"/>
      <c r="C715" s="320" t="s">
        <v>12691</v>
      </c>
      <c r="D715" s="320" t="s">
        <v>12693</v>
      </c>
      <c r="E715" s="320" t="s">
        <v>12694</v>
      </c>
      <c r="F715" s="320" t="s">
        <v>12691</v>
      </c>
      <c r="G715" s="320" t="s">
        <v>12691</v>
      </c>
      <c r="H715" s="177" t="s">
        <v>6544</v>
      </c>
      <c r="I715" s="319">
        <v>14250</v>
      </c>
      <c r="J715" s="319"/>
      <c r="K715" s="319"/>
      <c r="L715" s="320" t="s">
        <v>7612</v>
      </c>
      <c r="M715" s="319">
        <v>70</v>
      </c>
      <c r="N715" s="319">
        <v>105</v>
      </c>
      <c r="O715" s="319">
        <v>7350</v>
      </c>
      <c r="P715" s="319">
        <v>1</v>
      </c>
      <c r="Q715" s="319"/>
      <c r="R715" s="319"/>
      <c r="S715" s="146" t="s">
        <v>7651</v>
      </c>
      <c r="T715" s="146" t="s">
        <v>7651</v>
      </c>
      <c r="U715" s="320">
        <v>2000</v>
      </c>
      <c r="V715" s="177">
        <v>70</v>
      </c>
      <c r="W715" s="177"/>
      <c r="X715" s="177"/>
      <c r="Y715" s="177">
        <v>50</v>
      </c>
      <c r="Z715" s="177"/>
      <c r="AA715" s="177"/>
      <c r="AB715" s="319">
        <v>120</v>
      </c>
      <c r="AC715" s="320"/>
      <c r="AD715" s="320"/>
      <c r="AE715" s="177"/>
      <c r="AF715" s="177"/>
      <c r="AG715" s="177"/>
      <c r="AH715" s="177"/>
      <c r="AI715" s="177"/>
      <c r="AJ715" s="177"/>
      <c r="AK715" s="177"/>
      <c r="AL715" s="177"/>
      <c r="AM715" s="177"/>
      <c r="AN715" s="177"/>
      <c r="AO715" s="177"/>
      <c r="AP715" s="177"/>
      <c r="AQ715" s="177"/>
      <c r="AR715" s="177"/>
      <c r="AS715" s="177"/>
      <c r="AT715" s="177"/>
      <c r="AU715" s="177"/>
      <c r="AV715" s="177"/>
      <c r="AW715" s="177"/>
      <c r="AX715" s="641"/>
    </row>
    <row r="716" spans="1:50" s="246" customFormat="1" ht="23.85" customHeight="1">
      <c r="A716" s="247"/>
      <c r="B716" s="595"/>
      <c r="C716" s="320" t="s">
        <v>12691</v>
      </c>
      <c r="D716" s="320"/>
      <c r="E716" s="320" t="s">
        <v>12695</v>
      </c>
      <c r="F716" s="320" t="s">
        <v>12691</v>
      </c>
      <c r="G716" s="320" t="s">
        <v>12691</v>
      </c>
      <c r="H716" s="177"/>
      <c r="I716" s="319">
        <v>21867</v>
      </c>
      <c r="J716" s="319"/>
      <c r="K716" s="319"/>
      <c r="L716" s="320" t="s">
        <v>7612</v>
      </c>
      <c r="M716" s="319">
        <v>70</v>
      </c>
      <c r="N716" s="319">
        <v>110</v>
      </c>
      <c r="O716" s="319">
        <v>7700</v>
      </c>
      <c r="P716" s="319">
        <v>1</v>
      </c>
      <c r="Q716" s="319"/>
      <c r="R716" s="319"/>
      <c r="S716" s="146"/>
      <c r="T716" s="146"/>
      <c r="U716" s="320">
        <v>2006</v>
      </c>
      <c r="V716" s="177"/>
      <c r="W716" s="177"/>
      <c r="X716" s="177"/>
      <c r="Y716" s="177"/>
      <c r="Z716" s="177"/>
      <c r="AA716" s="177"/>
      <c r="AB716" s="319">
        <v>1163</v>
      </c>
      <c r="AC716" s="320"/>
      <c r="AD716" s="320"/>
      <c r="AE716" s="177"/>
      <c r="AF716" s="177"/>
      <c r="AG716" s="177"/>
      <c r="AH716" s="177"/>
      <c r="AI716" s="177"/>
      <c r="AJ716" s="177"/>
      <c r="AK716" s="177"/>
      <c r="AL716" s="177"/>
      <c r="AM716" s="177"/>
      <c r="AN716" s="177"/>
      <c r="AO716" s="177"/>
      <c r="AP716" s="177"/>
      <c r="AQ716" s="177"/>
      <c r="AR716" s="177"/>
      <c r="AS716" s="177"/>
      <c r="AT716" s="177"/>
      <c r="AU716" s="177"/>
      <c r="AV716" s="177"/>
      <c r="AW716" s="177"/>
      <c r="AX716" s="641"/>
    </row>
    <row r="717" spans="1:50" s="246" customFormat="1" ht="23.85" customHeight="1">
      <c r="A717" s="247"/>
      <c r="B717" s="595"/>
      <c r="C717" s="320" t="s">
        <v>12691</v>
      </c>
      <c r="D717" s="320"/>
      <c r="E717" s="320" t="s">
        <v>12696</v>
      </c>
      <c r="F717" s="320" t="s">
        <v>12691</v>
      </c>
      <c r="G717" s="320" t="s">
        <v>12691</v>
      </c>
      <c r="H717" s="177"/>
      <c r="I717" s="319">
        <v>9400</v>
      </c>
      <c r="J717" s="319"/>
      <c r="K717" s="319"/>
      <c r="L717" s="320" t="s">
        <v>7612</v>
      </c>
      <c r="M717" s="319">
        <v>70</v>
      </c>
      <c r="N717" s="319">
        <v>105</v>
      </c>
      <c r="O717" s="319">
        <v>7350</v>
      </c>
      <c r="P717" s="319">
        <v>1</v>
      </c>
      <c r="Q717" s="319"/>
      <c r="R717" s="319"/>
      <c r="S717" s="146"/>
      <c r="T717" s="146"/>
      <c r="U717" s="320">
        <v>2006</v>
      </c>
      <c r="V717" s="177"/>
      <c r="W717" s="177"/>
      <c r="X717" s="177"/>
      <c r="Y717" s="177"/>
      <c r="Z717" s="177"/>
      <c r="AA717" s="177"/>
      <c r="AB717" s="319">
        <v>100</v>
      </c>
      <c r="AC717" s="320"/>
      <c r="AD717" s="320"/>
      <c r="AE717" s="177"/>
      <c r="AF717" s="177"/>
      <c r="AG717" s="177"/>
      <c r="AH717" s="177"/>
      <c r="AI717" s="177"/>
      <c r="AJ717" s="177"/>
      <c r="AK717" s="177"/>
      <c r="AL717" s="177"/>
      <c r="AM717" s="177"/>
      <c r="AN717" s="177"/>
      <c r="AO717" s="177"/>
      <c r="AP717" s="177"/>
      <c r="AQ717" s="177"/>
      <c r="AR717" s="177"/>
      <c r="AS717" s="177"/>
      <c r="AT717" s="177"/>
      <c r="AU717" s="177"/>
      <c r="AV717" s="177"/>
      <c r="AW717" s="177"/>
      <c r="AX717" s="641"/>
    </row>
    <row r="718" spans="1:50" s="246" customFormat="1" ht="23.85" customHeight="1">
      <c r="A718" s="247"/>
      <c r="B718" s="595"/>
      <c r="C718" s="320" t="s">
        <v>12691</v>
      </c>
      <c r="D718" s="320"/>
      <c r="E718" s="320" t="s">
        <v>12697</v>
      </c>
      <c r="F718" s="320" t="s">
        <v>12691</v>
      </c>
      <c r="G718" s="320" t="s">
        <v>12691</v>
      </c>
      <c r="H718" s="177"/>
      <c r="I718" s="319">
        <v>15300</v>
      </c>
      <c r="J718" s="319"/>
      <c r="K718" s="319"/>
      <c r="L718" s="320" t="s">
        <v>7612</v>
      </c>
      <c r="M718" s="319">
        <v>70</v>
      </c>
      <c r="N718" s="319">
        <v>105</v>
      </c>
      <c r="O718" s="319">
        <v>7350</v>
      </c>
      <c r="P718" s="319">
        <v>1</v>
      </c>
      <c r="Q718" s="319"/>
      <c r="R718" s="319"/>
      <c r="S718" s="146"/>
      <c r="T718" s="146"/>
      <c r="U718" s="320">
        <v>2006</v>
      </c>
      <c r="V718" s="177"/>
      <c r="W718" s="177"/>
      <c r="X718" s="177"/>
      <c r="Y718" s="177"/>
      <c r="Z718" s="177"/>
      <c r="AA718" s="177"/>
      <c r="AB718" s="319">
        <v>120</v>
      </c>
      <c r="AC718" s="320"/>
      <c r="AD718" s="320"/>
      <c r="AE718" s="177"/>
      <c r="AF718" s="177"/>
      <c r="AG718" s="177"/>
      <c r="AH718" s="177"/>
      <c r="AI718" s="177"/>
      <c r="AJ718" s="177"/>
      <c r="AK718" s="177"/>
      <c r="AL718" s="177"/>
      <c r="AM718" s="177"/>
      <c r="AN718" s="177"/>
      <c r="AO718" s="177"/>
      <c r="AP718" s="177"/>
      <c r="AQ718" s="177"/>
      <c r="AR718" s="177"/>
      <c r="AS718" s="177"/>
      <c r="AT718" s="177"/>
      <c r="AU718" s="177"/>
      <c r="AV718" s="177"/>
      <c r="AW718" s="177"/>
      <c r="AX718" s="641"/>
    </row>
    <row r="719" spans="1:50" s="246" customFormat="1" ht="23.85" customHeight="1">
      <c r="A719" s="247"/>
      <c r="B719" s="595"/>
      <c r="C719" s="320" t="s">
        <v>12691</v>
      </c>
      <c r="D719" s="320" t="s">
        <v>12693</v>
      </c>
      <c r="E719" s="320" t="s">
        <v>12698</v>
      </c>
      <c r="F719" s="320" t="s">
        <v>12691</v>
      </c>
      <c r="G719" s="320" t="s">
        <v>12691</v>
      </c>
      <c r="H719" s="177" t="s">
        <v>6544</v>
      </c>
      <c r="I719" s="319">
        <v>10400</v>
      </c>
      <c r="J719" s="319"/>
      <c r="K719" s="319"/>
      <c r="L719" s="320" t="s">
        <v>6537</v>
      </c>
      <c r="M719" s="319">
        <v>68</v>
      </c>
      <c r="N719" s="319">
        <v>105</v>
      </c>
      <c r="O719" s="319">
        <v>7140</v>
      </c>
      <c r="P719" s="319">
        <v>1</v>
      </c>
      <c r="Q719" s="319"/>
      <c r="R719" s="319"/>
      <c r="S719" s="146" t="s">
        <v>7651</v>
      </c>
      <c r="T719" s="146" t="s">
        <v>7651</v>
      </c>
      <c r="U719" s="320">
        <v>2000</v>
      </c>
      <c r="V719" s="177">
        <v>70</v>
      </c>
      <c r="W719" s="177"/>
      <c r="X719" s="177"/>
      <c r="Y719" s="177">
        <v>50</v>
      </c>
      <c r="Z719" s="177"/>
      <c r="AA719" s="177"/>
      <c r="AB719" s="319">
        <v>200</v>
      </c>
      <c r="AC719" s="320"/>
      <c r="AD719" s="320"/>
      <c r="AE719" s="177"/>
      <c r="AF719" s="177"/>
      <c r="AG719" s="177"/>
      <c r="AH719" s="177"/>
      <c r="AI719" s="177"/>
      <c r="AJ719" s="177"/>
      <c r="AK719" s="177"/>
      <c r="AL719" s="177"/>
      <c r="AM719" s="177"/>
      <c r="AN719" s="177"/>
      <c r="AO719" s="177"/>
      <c r="AP719" s="177"/>
      <c r="AQ719" s="177"/>
      <c r="AR719" s="177"/>
      <c r="AS719" s="177"/>
      <c r="AT719" s="177"/>
      <c r="AU719" s="177"/>
      <c r="AV719" s="177"/>
      <c r="AW719" s="177"/>
      <c r="AX719" s="641"/>
    </row>
    <row r="720" spans="1:50" s="246" customFormat="1" ht="23.85" customHeight="1">
      <c r="A720" s="247"/>
      <c r="B720" s="595"/>
      <c r="C720" s="320" t="s">
        <v>12691</v>
      </c>
      <c r="D720" s="320"/>
      <c r="E720" s="320" t="s">
        <v>12699</v>
      </c>
      <c r="F720" s="320" t="s">
        <v>12691</v>
      </c>
      <c r="G720" s="320" t="s">
        <v>12691</v>
      </c>
      <c r="H720" s="177"/>
      <c r="I720" s="319">
        <v>7234</v>
      </c>
      <c r="J720" s="319">
        <v>370</v>
      </c>
      <c r="K720" s="319">
        <v>358</v>
      </c>
      <c r="L720" s="320" t="s">
        <v>6537</v>
      </c>
      <c r="M720" s="319">
        <v>68</v>
      </c>
      <c r="N720" s="319">
        <v>105</v>
      </c>
      <c r="O720" s="319">
        <v>7140</v>
      </c>
      <c r="P720" s="319">
        <v>1</v>
      </c>
      <c r="Q720" s="319"/>
      <c r="R720" s="319"/>
      <c r="S720" s="146"/>
      <c r="T720" s="146"/>
      <c r="U720" s="320">
        <v>2013</v>
      </c>
      <c r="V720" s="177"/>
      <c r="W720" s="177"/>
      <c r="X720" s="177"/>
      <c r="Y720" s="177"/>
      <c r="Z720" s="177"/>
      <c r="AA720" s="177"/>
      <c r="AB720" s="319">
        <v>1250</v>
      </c>
      <c r="AC720" s="320"/>
      <c r="AD720" s="320"/>
      <c r="AE720" s="177"/>
      <c r="AF720" s="177"/>
      <c r="AG720" s="177"/>
      <c r="AH720" s="177"/>
      <c r="AI720" s="177"/>
      <c r="AJ720" s="177"/>
      <c r="AK720" s="177"/>
      <c r="AL720" s="177"/>
      <c r="AM720" s="177"/>
      <c r="AN720" s="177"/>
      <c r="AO720" s="177"/>
      <c r="AP720" s="177"/>
      <c r="AQ720" s="177"/>
      <c r="AR720" s="177"/>
      <c r="AS720" s="177"/>
      <c r="AT720" s="177"/>
      <c r="AU720" s="177"/>
      <c r="AV720" s="177"/>
      <c r="AW720" s="177"/>
      <c r="AX720" s="641"/>
    </row>
    <row r="721" spans="1:50" s="246" customFormat="1" ht="23.85" customHeight="1">
      <c r="A721" s="247"/>
      <c r="B721" s="595"/>
      <c r="C721" s="320" t="s">
        <v>12691</v>
      </c>
      <c r="D721" s="320"/>
      <c r="E721" s="320" t="s">
        <v>12700</v>
      </c>
      <c r="F721" s="320" t="s">
        <v>12691</v>
      </c>
      <c r="G721" s="320" t="s">
        <v>12691</v>
      </c>
      <c r="H721" s="177"/>
      <c r="I721" s="319">
        <v>11688</v>
      </c>
      <c r="J721" s="319">
        <v>180</v>
      </c>
      <c r="K721" s="319">
        <v>165</v>
      </c>
      <c r="L721" s="320" t="s">
        <v>6537</v>
      </c>
      <c r="M721" s="319">
        <v>64</v>
      </c>
      <c r="N721" s="319">
        <v>100</v>
      </c>
      <c r="O721" s="319">
        <v>6400</v>
      </c>
      <c r="P721" s="319">
        <v>1</v>
      </c>
      <c r="Q721" s="319"/>
      <c r="R721" s="319"/>
      <c r="S721" s="146"/>
      <c r="T721" s="146"/>
      <c r="U721" s="320">
        <v>2013</v>
      </c>
      <c r="V721" s="177"/>
      <c r="W721" s="177"/>
      <c r="X721" s="177"/>
      <c r="Y721" s="177"/>
      <c r="Z721" s="177"/>
      <c r="AA721" s="177"/>
      <c r="AB721" s="319">
        <v>1561</v>
      </c>
      <c r="AC721" s="320"/>
      <c r="AD721" s="320"/>
      <c r="AE721" s="177"/>
      <c r="AF721" s="177"/>
      <c r="AG721" s="177"/>
      <c r="AH721" s="177"/>
      <c r="AI721" s="177"/>
      <c r="AJ721" s="177"/>
      <c r="AK721" s="177"/>
      <c r="AL721" s="177"/>
      <c r="AM721" s="177"/>
      <c r="AN721" s="177"/>
      <c r="AO721" s="177"/>
      <c r="AP721" s="177"/>
      <c r="AQ721" s="177"/>
      <c r="AR721" s="177"/>
      <c r="AS721" s="177"/>
      <c r="AT721" s="177"/>
      <c r="AU721" s="177"/>
      <c r="AV721" s="177"/>
      <c r="AW721" s="177"/>
      <c r="AX721" s="641"/>
    </row>
    <row r="722" spans="1:50" s="246" customFormat="1" ht="23.85" customHeight="1">
      <c r="A722" s="247"/>
      <c r="B722" s="595"/>
      <c r="C722" s="320" t="s">
        <v>12691</v>
      </c>
      <c r="D722" s="320"/>
      <c r="E722" s="320" t="s">
        <v>12701</v>
      </c>
      <c r="F722" s="320" t="s">
        <v>12691</v>
      </c>
      <c r="G722" s="320" t="s">
        <v>12691</v>
      </c>
      <c r="H722" s="177"/>
      <c r="I722" s="319">
        <v>18980</v>
      </c>
      <c r="J722" s="319"/>
      <c r="K722" s="319"/>
      <c r="L722" s="320" t="s">
        <v>7612</v>
      </c>
      <c r="M722" s="319">
        <v>68</v>
      </c>
      <c r="N722" s="319">
        <v>100</v>
      </c>
      <c r="O722" s="319">
        <v>6800</v>
      </c>
      <c r="P722" s="319">
        <v>1</v>
      </c>
      <c r="Q722" s="319"/>
      <c r="R722" s="319"/>
      <c r="S722" s="146"/>
      <c r="T722" s="146"/>
      <c r="U722" s="320">
        <v>2009</v>
      </c>
      <c r="V722" s="177"/>
      <c r="W722" s="177"/>
      <c r="X722" s="177"/>
      <c r="Y722" s="177"/>
      <c r="Z722" s="177"/>
      <c r="AA722" s="177"/>
      <c r="AB722" s="319">
        <v>539</v>
      </c>
      <c r="AC722" s="320"/>
      <c r="AD722" s="320"/>
      <c r="AE722" s="177"/>
      <c r="AF722" s="177"/>
      <c r="AG722" s="177"/>
      <c r="AH722" s="177"/>
      <c r="AI722" s="177"/>
      <c r="AJ722" s="177"/>
      <c r="AK722" s="177"/>
      <c r="AL722" s="177"/>
      <c r="AM722" s="177"/>
      <c r="AN722" s="177"/>
      <c r="AO722" s="177"/>
      <c r="AP722" s="177"/>
      <c r="AQ722" s="177"/>
      <c r="AR722" s="177"/>
      <c r="AS722" s="177"/>
      <c r="AT722" s="177"/>
      <c r="AU722" s="177"/>
      <c r="AV722" s="177"/>
      <c r="AW722" s="177"/>
      <c r="AX722" s="641"/>
    </row>
    <row r="723" spans="1:50" s="246" customFormat="1" ht="23.85" customHeight="1">
      <c r="A723" s="247"/>
      <c r="B723" s="639" t="s">
        <v>3624</v>
      </c>
      <c r="C723" s="320" t="s">
        <v>3625</v>
      </c>
      <c r="D723" s="177"/>
      <c r="E723" s="544">
        <f>COUNTA(E724:E782)</f>
        <v>59</v>
      </c>
      <c r="F723" s="177"/>
      <c r="G723" s="177"/>
      <c r="H723" s="177"/>
      <c r="I723" s="319">
        <f>SUM(I724:I782)</f>
        <v>1433248</v>
      </c>
      <c r="J723" s="319">
        <f>SUM(J724:J782)</f>
        <v>9176.619999999999</v>
      </c>
      <c r="K723" s="319">
        <f>SUM(K724:K782)</f>
        <v>22979.940000000002</v>
      </c>
      <c r="L723" s="319"/>
      <c r="M723" s="319"/>
      <c r="N723" s="319"/>
      <c r="O723" s="319"/>
      <c r="P723" s="319">
        <v>70</v>
      </c>
      <c r="Q723" s="319"/>
      <c r="R723" s="319"/>
      <c r="S723" s="320"/>
      <c r="T723" s="320"/>
      <c r="U723" s="320"/>
      <c r="V723" s="177"/>
      <c r="W723" s="177"/>
      <c r="X723" s="177"/>
      <c r="Y723" s="177"/>
      <c r="Z723" s="177"/>
      <c r="AA723" s="177"/>
      <c r="AB723" s="319"/>
      <c r="AC723" s="320"/>
      <c r="AD723" s="320"/>
      <c r="AE723" s="177"/>
      <c r="AF723" s="177"/>
      <c r="AG723" s="177"/>
      <c r="AH723" s="177"/>
      <c r="AI723" s="177"/>
      <c r="AJ723" s="177"/>
      <c r="AK723" s="177"/>
      <c r="AL723" s="177"/>
      <c r="AM723" s="177"/>
      <c r="AN723" s="177"/>
      <c r="AO723" s="177"/>
      <c r="AP723" s="177"/>
      <c r="AQ723" s="177"/>
      <c r="AR723" s="177"/>
      <c r="AS723" s="177"/>
      <c r="AT723" s="177"/>
      <c r="AU723" s="177"/>
      <c r="AV723" s="177"/>
      <c r="AW723" s="177"/>
      <c r="AX723" s="641"/>
    </row>
    <row r="724" spans="1:50" s="246" customFormat="1" ht="23.85" customHeight="1">
      <c r="A724" s="247"/>
      <c r="B724" s="581"/>
      <c r="C724" s="320" t="s">
        <v>13277</v>
      </c>
      <c r="D724" s="320" t="s">
        <v>13393</v>
      </c>
      <c r="E724" s="320" t="s">
        <v>13394</v>
      </c>
      <c r="F724" s="320" t="s">
        <v>13277</v>
      </c>
      <c r="G724" s="320" t="s">
        <v>13277</v>
      </c>
      <c r="H724" s="177">
        <v>1</v>
      </c>
      <c r="I724" s="319">
        <v>13285</v>
      </c>
      <c r="J724" s="319">
        <v>0</v>
      </c>
      <c r="K724" s="319">
        <v>0</v>
      </c>
      <c r="L724" s="320" t="s">
        <v>202</v>
      </c>
      <c r="M724" s="319">
        <v>85</v>
      </c>
      <c r="N724" s="319">
        <v>115</v>
      </c>
      <c r="O724" s="319">
        <v>9925</v>
      </c>
      <c r="P724" s="319">
        <v>1</v>
      </c>
      <c r="Q724" s="319">
        <v>650</v>
      </c>
      <c r="R724" s="319">
        <v>650</v>
      </c>
      <c r="S724" s="320" t="s">
        <v>233</v>
      </c>
      <c r="T724" s="320" t="s">
        <v>1537</v>
      </c>
      <c r="U724" s="320">
        <v>1985</v>
      </c>
      <c r="V724" s="177">
        <v>3</v>
      </c>
      <c r="W724" s="177"/>
      <c r="X724" s="177"/>
      <c r="Y724" s="177">
        <v>200</v>
      </c>
      <c r="Z724" s="177"/>
      <c r="AA724" s="177"/>
      <c r="AB724" s="319">
        <v>203</v>
      </c>
      <c r="AC724" s="320"/>
      <c r="AD724" s="320"/>
      <c r="AE724" s="177"/>
      <c r="AF724" s="177"/>
      <c r="AG724" s="177"/>
      <c r="AH724" s="177"/>
      <c r="AI724" s="177"/>
      <c r="AJ724" s="177"/>
      <c r="AK724" s="177"/>
      <c r="AL724" s="177"/>
      <c r="AM724" s="177"/>
      <c r="AN724" s="177"/>
      <c r="AO724" s="177"/>
      <c r="AP724" s="177"/>
      <c r="AQ724" s="177"/>
      <c r="AR724" s="177"/>
      <c r="AS724" s="177"/>
      <c r="AT724" s="177"/>
      <c r="AU724" s="177"/>
      <c r="AV724" s="177"/>
      <c r="AW724" s="177"/>
      <c r="AX724" s="641"/>
    </row>
    <row r="725" spans="1:50" s="246" customFormat="1" ht="23.85" customHeight="1">
      <c r="A725" s="247"/>
      <c r="B725" s="595"/>
      <c r="C725" s="320" t="s">
        <v>13277</v>
      </c>
      <c r="D725" s="320"/>
      <c r="E725" s="320" t="s">
        <v>13395</v>
      </c>
      <c r="F725" s="320" t="s">
        <v>13277</v>
      </c>
      <c r="G725" s="320" t="s">
        <v>13277</v>
      </c>
      <c r="H725" s="177"/>
      <c r="I725" s="319">
        <v>7280</v>
      </c>
      <c r="J725" s="319">
        <v>0</v>
      </c>
      <c r="K725" s="319">
        <v>0</v>
      </c>
      <c r="L725" s="320" t="s">
        <v>382</v>
      </c>
      <c r="M725" s="319">
        <v>70</v>
      </c>
      <c r="N725" s="319">
        <v>104</v>
      </c>
      <c r="O725" s="319">
        <v>7280</v>
      </c>
      <c r="P725" s="319">
        <v>1</v>
      </c>
      <c r="Q725" s="319">
        <v>0</v>
      </c>
      <c r="R725" s="319">
        <v>0</v>
      </c>
      <c r="S725" s="320">
        <v>0</v>
      </c>
      <c r="T725" s="320"/>
      <c r="U725" s="320">
        <v>2004</v>
      </c>
      <c r="V725" s="177"/>
      <c r="W725" s="177"/>
      <c r="X725" s="177"/>
      <c r="Y725" s="177"/>
      <c r="Z725" s="177"/>
      <c r="AA725" s="177"/>
      <c r="AB725" s="319">
        <v>600</v>
      </c>
      <c r="AC725" s="320"/>
      <c r="AD725" s="320"/>
      <c r="AE725" s="177"/>
      <c r="AF725" s="177"/>
      <c r="AG725" s="177"/>
      <c r="AH725" s="177"/>
      <c r="AI725" s="177"/>
      <c r="AJ725" s="177"/>
      <c r="AK725" s="177"/>
      <c r="AL725" s="177"/>
      <c r="AM725" s="177"/>
      <c r="AN725" s="177"/>
      <c r="AO725" s="177"/>
      <c r="AP725" s="177"/>
      <c r="AQ725" s="177"/>
      <c r="AR725" s="177"/>
      <c r="AS725" s="177"/>
      <c r="AT725" s="177"/>
      <c r="AU725" s="177"/>
      <c r="AV725" s="177"/>
      <c r="AW725" s="177"/>
      <c r="AX725" s="641"/>
    </row>
    <row r="726" spans="1:50" s="246" customFormat="1" ht="23.85" customHeight="1">
      <c r="A726" s="247"/>
      <c r="B726" s="595"/>
      <c r="C726" s="320" t="s">
        <v>13277</v>
      </c>
      <c r="D726" s="320"/>
      <c r="E726" s="320" t="s">
        <v>13396</v>
      </c>
      <c r="F726" s="320" t="s">
        <v>13277</v>
      </c>
      <c r="G726" s="320" t="s">
        <v>13277</v>
      </c>
      <c r="H726" s="177"/>
      <c r="I726" s="319">
        <v>11700</v>
      </c>
      <c r="J726" s="319">
        <v>0</v>
      </c>
      <c r="K726" s="319">
        <v>0</v>
      </c>
      <c r="L726" s="320" t="s">
        <v>202</v>
      </c>
      <c r="M726" s="319">
        <v>78</v>
      </c>
      <c r="N726" s="319">
        <v>150</v>
      </c>
      <c r="O726" s="319">
        <v>11700</v>
      </c>
      <c r="P726" s="319">
        <v>1</v>
      </c>
      <c r="Q726" s="319">
        <v>200</v>
      </c>
      <c r="R726" s="319">
        <v>200</v>
      </c>
      <c r="S726" s="320" t="s">
        <v>233</v>
      </c>
      <c r="T726" s="320" t="s">
        <v>432</v>
      </c>
      <c r="U726" s="320">
        <v>1995</v>
      </c>
      <c r="V726" s="177"/>
      <c r="W726" s="177"/>
      <c r="X726" s="177"/>
      <c r="Y726" s="177"/>
      <c r="Z726" s="177"/>
      <c r="AA726" s="177"/>
      <c r="AB726" s="319">
        <v>400</v>
      </c>
      <c r="AC726" s="320"/>
      <c r="AD726" s="320"/>
      <c r="AE726" s="177"/>
      <c r="AF726" s="177"/>
      <c r="AG726" s="177"/>
      <c r="AH726" s="177"/>
      <c r="AI726" s="177"/>
      <c r="AJ726" s="177"/>
      <c r="AK726" s="177"/>
      <c r="AL726" s="177"/>
      <c r="AM726" s="177"/>
      <c r="AN726" s="177"/>
      <c r="AO726" s="177"/>
      <c r="AP726" s="177"/>
      <c r="AQ726" s="177"/>
      <c r="AR726" s="177"/>
      <c r="AS726" s="177"/>
      <c r="AT726" s="177"/>
      <c r="AU726" s="177"/>
      <c r="AV726" s="177"/>
      <c r="AW726" s="177"/>
      <c r="AX726" s="641"/>
    </row>
    <row r="727" spans="1:50" s="246" customFormat="1" ht="23.85" customHeight="1">
      <c r="A727" s="247"/>
      <c r="B727" s="595"/>
      <c r="C727" s="320" t="s">
        <v>13277</v>
      </c>
      <c r="D727" s="320"/>
      <c r="E727" s="320" t="s">
        <v>13397</v>
      </c>
      <c r="F727" s="320" t="s">
        <v>13277</v>
      </c>
      <c r="G727" s="320" t="s">
        <v>13277</v>
      </c>
      <c r="H727" s="177"/>
      <c r="I727" s="319">
        <v>22613</v>
      </c>
      <c r="J727" s="319">
        <v>0</v>
      </c>
      <c r="K727" s="319">
        <v>0</v>
      </c>
      <c r="L727" s="320" t="s">
        <v>382</v>
      </c>
      <c r="M727" s="319">
        <v>66</v>
      </c>
      <c r="N727" s="319">
        <v>100</v>
      </c>
      <c r="O727" s="319">
        <v>6600</v>
      </c>
      <c r="P727" s="319">
        <v>1</v>
      </c>
      <c r="Q727" s="319">
        <v>100</v>
      </c>
      <c r="R727" s="319">
        <v>100</v>
      </c>
      <c r="S727" s="320" t="s">
        <v>233</v>
      </c>
      <c r="T727" s="320" t="s">
        <v>13398</v>
      </c>
      <c r="U727" s="320">
        <v>2008</v>
      </c>
      <c r="V727" s="177"/>
      <c r="W727" s="177"/>
      <c r="X727" s="177"/>
      <c r="Y727" s="177"/>
      <c r="Z727" s="177"/>
      <c r="AA727" s="177"/>
      <c r="AB727" s="319">
        <v>1900</v>
      </c>
      <c r="AC727" s="320"/>
      <c r="AD727" s="320"/>
      <c r="AE727" s="177"/>
      <c r="AF727" s="177"/>
      <c r="AG727" s="177"/>
      <c r="AH727" s="177"/>
      <c r="AI727" s="177"/>
      <c r="AJ727" s="177"/>
      <c r="AK727" s="177"/>
      <c r="AL727" s="177"/>
      <c r="AM727" s="177"/>
      <c r="AN727" s="177"/>
      <c r="AO727" s="177"/>
      <c r="AP727" s="177"/>
      <c r="AQ727" s="177"/>
      <c r="AR727" s="177"/>
      <c r="AS727" s="177"/>
      <c r="AT727" s="177"/>
      <c r="AU727" s="177"/>
      <c r="AV727" s="177"/>
      <c r="AW727" s="177"/>
      <c r="AX727" s="641"/>
    </row>
    <row r="728" spans="1:50" s="246" customFormat="1" ht="23.85" customHeight="1">
      <c r="A728" s="247"/>
      <c r="B728" s="595"/>
      <c r="C728" s="320" t="s">
        <v>13277</v>
      </c>
      <c r="D728" s="320"/>
      <c r="E728" s="320" t="s">
        <v>13399</v>
      </c>
      <c r="F728" s="320" t="s">
        <v>13277</v>
      </c>
      <c r="G728" s="320" t="s">
        <v>13277</v>
      </c>
      <c r="H728" s="177"/>
      <c r="I728" s="319">
        <v>7300</v>
      </c>
      <c r="J728" s="319">
        <v>0</v>
      </c>
      <c r="K728" s="319">
        <v>0</v>
      </c>
      <c r="L728" s="320" t="s">
        <v>590</v>
      </c>
      <c r="M728" s="319">
        <v>70</v>
      </c>
      <c r="N728" s="319">
        <v>100</v>
      </c>
      <c r="O728" s="319">
        <v>7000</v>
      </c>
      <c r="P728" s="319">
        <v>1</v>
      </c>
      <c r="Q728" s="319">
        <v>0</v>
      </c>
      <c r="R728" s="319">
        <v>0</v>
      </c>
      <c r="S728" s="320"/>
      <c r="T728" s="320"/>
      <c r="U728" s="320">
        <v>2012</v>
      </c>
      <c r="V728" s="177"/>
      <c r="W728" s="177"/>
      <c r="X728" s="177"/>
      <c r="Y728" s="177"/>
      <c r="Z728" s="177"/>
      <c r="AA728" s="177"/>
      <c r="AB728" s="319">
        <v>1000</v>
      </c>
      <c r="AC728" s="320"/>
      <c r="AD728" s="320"/>
      <c r="AE728" s="177"/>
      <c r="AF728" s="177"/>
      <c r="AG728" s="177"/>
      <c r="AH728" s="177"/>
      <c r="AI728" s="177"/>
      <c r="AJ728" s="177"/>
      <c r="AK728" s="177"/>
      <c r="AL728" s="177"/>
      <c r="AM728" s="177"/>
      <c r="AN728" s="177"/>
      <c r="AO728" s="177"/>
      <c r="AP728" s="177"/>
      <c r="AQ728" s="177"/>
      <c r="AR728" s="177"/>
      <c r="AS728" s="177"/>
      <c r="AT728" s="177"/>
      <c r="AU728" s="177"/>
      <c r="AV728" s="177"/>
      <c r="AW728" s="177"/>
      <c r="AX728" s="641"/>
    </row>
    <row r="729" spans="1:50" s="246" customFormat="1" ht="23.85" customHeight="1">
      <c r="A729" s="247"/>
      <c r="B729" s="595"/>
      <c r="C729" s="320" t="s">
        <v>13277</v>
      </c>
      <c r="D729" s="320"/>
      <c r="E729" s="320" t="s">
        <v>13400</v>
      </c>
      <c r="F729" s="320" t="s">
        <v>13277</v>
      </c>
      <c r="G729" s="320" t="s">
        <v>13277</v>
      </c>
      <c r="H729" s="177"/>
      <c r="I729" s="319">
        <v>13000</v>
      </c>
      <c r="J729" s="319">
        <v>0</v>
      </c>
      <c r="K729" s="319">
        <v>0</v>
      </c>
      <c r="L729" s="320" t="s">
        <v>382</v>
      </c>
      <c r="M729" s="319">
        <v>74</v>
      </c>
      <c r="N729" s="319">
        <v>111</v>
      </c>
      <c r="O729" s="319">
        <v>8214</v>
      </c>
      <c r="P729" s="319">
        <v>1</v>
      </c>
      <c r="Q729" s="319">
        <v>0</v>
      </c>
      <c r="R729" s="319">
        <v>0</v>
      </c>
      <c r="S729" s="320"/>
      <c r="T729" s="320"/>
      <c r="U729" s="320">
        <v>2010</v>
      </c>
      <c r="V729" s="177"/>
      <c r="W729" s="177"/>
      <c r="X729" s="177"/>
      <c r="Y729" s="177"/>
      <c r="Z729" s="177"/>
      <c r="AA729" s="177"/>
      <c r="AB729" s="319">
        <v>6000</v>
      </c>
      <c r="AC729" s="320"/>
      <c r="AD729" s="320"/>
      <c r="AE729" s="177"/>
      <c r="AF729" s="177"/>
      <c r="AG729" s="177"/>
      <c r="AH729" s="177"/>
      <c r="AI729" s="177"/>
      <c r="AJ729" s="177"/>
      <c r="AK729" s="177"/>
      <c r="AL729" s="177"/>
      <c r="AM729" s="177"/>
      <c r="AN729" s="177"/>
      <c r="AO729" s="177"/>
      <c r="AP729" s="177"/>
      <c r="AQ729" s="177"/>
      <c r="AR729" s="177"/>
      <c r="AS729" s="177"/>
      <c r="AT729" s="177"/>
      <c r="AU729" s="177"/>
      <c r="AV729" s="177"/>
      <c r="AW729" s="177"/>
      <c r="AX729" s="641"/>
    </row>
    <row r="730" spans="1:50" s="246" customFormat="1" ht="23.85" customHeight="1">
      <c r="A730" s="247"/>
      <c r="B730" s="595"/>
      <c r="C730" s="320" t="s">
        <v>13277</v>
      </c>
      <c r="D730" s="320"/>
      <c r="E730" s="320" t="s">
        <v>13401</v>
      </c>
      <c r="F730" s="320" t="s">
        <v>13277</v>
      </c>
      <c r="G730" s="320" t="s">
        <v>13277</v>
      </c>
      <c r="H730" s="177"/>
      <c r="I730" s="319">
        <v>7992</v>
      </c>
      <c r="J730" s="319">
        <v>0</v>
      </c>
      <c r="K730" s="319">
        <v>0</v>
      </c>
      <c r="L730" s="320" t="s">
        <v>382</v>
      </c>
      <c r="M730" s="319">
        <v>68</v>
      </c>
      <c r="N730" s="319">
        <v>100</v>
      </c>
      <c r="O730" s="319">
        <v>6800</v>
      </c>
      <c r="P730" s="319">
        <v>1</v>
      </c>
      <c r="Q730" s="319">
        <v>300</v>
      </c>
      <c r="R730" s="319">
        <v>300</v>
      </c>
      <c r="S730" s="320" t="s">
        <v>233</v>
      </c>
      <c r="T730" s="320" t="s">
        <v>432</v>
      </c>
      <c r="U730" s="320">
        <v>2005</v>
      </c>
      <c r="V730" s="177"/>
      <c r="W730" s="177"/>
      <c r="X730" s="177"/>
      <c r="Y730" s="177"/>
      <c r="Z730" s="177"/>
      <c r="AA730" s="177"/>
      <c r="AB730" s="319">
        <v>600</v>
      </c>
      <c r="AC730" s="320"/>
      <c r="AD730" s="320"/>
      <c r="AE730" s="177"/>
      <c r="AF730" s="177"/>
      <c r="AG730" s="177"/>
      <c r="AH730" s="177"/>
      <c r="AI730" s="177"/>
      <c r="AJ730" s="177"/>
      <c r="AK730" s="177"/>
      <c r="AL730" s="177"/>
      <c r="AM730" s="177"/>
      <c r="AN730" s="177"/>
      <c r="AO730" s="177"/>
      <c r="AP730" s="177"/>
      <c r="AQ730" s="177"/>
      <c r="AR730" s="177"/>
      <c r="AS730" s="177"/>
      <c r="AT730" s="177"/>
      <c r="AU730" s="177"/>
      <c r="AV730" s="177"/>
      <c r="AW730" s="177"/>
      <c r="AX730" s="641"/>
    </row>
    <row r="731" spans="1:50" s="246" customFormat="1" ht="23.85" customHeight="1">
      <c r="A731" s="247"/>
      <c r="B731" s="595"/>
      <c r="C731" s="320" t="s">
        <v>13277</v>
      </c>
      <c r="D731" s="320"/>
      <c r="E731" s="320" t="s">
        <v>13402</v>
      </c>
      <c r="F731" s="320" t="s">
        <v>13277</v>
      </c>
      <c r="G731" s="320" t="s">
        <v>13277</v>
      </c>
      <c r="H731" s="177"/>
      <c r="I731" s="319">
        <v>11569</v>
      </c>
      <c r="J731" s="319">
        <v>0</v>
      </c>
      <c r="K731" s="319">
        <v>0</v>
      </c>
      <c r="L731" s="320" t="s">
        <v>382</v>
      </c>
      <c r="M731" s="319">
        <v>65</v>
      </c>
      <c r="N731" s="319">
        <v>90</v>
      </c>
      <c r="O731" s="319">
        <v>5850</v>
      </c>
      <c r="P731" s="319">
        <v>1</v>
      </c>
      <c r="Q731" s="319">
        <v>0</v>
      </c>
      <c r="R731" s="319">
        <v>0</v>
      </c>
      <c r="S731" s="320"/>
      <c r="T731" s="320"/>
      <c r="U731" s="320">
        <v>2012</v>
      </c>
      <c r="V731" s="177"/>
      <c r="W731" s="177"/>
      <c r="X731" s="177"/>
      <c r="Y731" s="177"/>
      <c r="Z731" s="177"/>
      <c r="AA731" s="177"/>
      <c r="AB731" s="319">
        <v>1000</v>
      </c>
      <c r="AC731" s="320"/>
      <c r="AD731" s="320"/>
      <c r="AE731" s="177"/>
      <c r="AF731" s="177"/>
      <c r="AG731" s="177"/>
      <c r="AH731" s="177"/>
      <c r="AI731" s="177"/>
      <c r="AJ731" s="177"/>
      <c r="AK731" s="177"/>
      <c r="AL731" s="177"/>
      <c r="AM731" s="177"/>
      <c r="AN731" s="177"/>
      <c r="AO731" s="177"/>
      <c r="AP731" s="177"/>
      <c r="AQ731" s="177"/>
      <c r="AR731" s="177"/>
      <c r="AS731" s="177"/>
      <c r="AT731" s="177"/>
      <c r="AU731" s="177"/>
      <c r="AV731" s="177"/>
      <c r="AW731" s="177"/>
      <c r="AX731" s="641"/>
    </row>
    <row r="732" spans="1:50" s="246" customFormat="1" ht="23.85" customHeight="1">
      <c r="A732" s="247"/>
      <c r="B732" s="595"/>
      <c r="C732" s="320" t="s">
        <v>13277</v>
      </c>
      <c r="D732" s="320"/>
      <c r="E732" s="320" t="s">
        <v>13403</v>
      </c>
      <c r="F732" s="320" t="s">
        <v>13277</v>
      </c>
      <c r="G732" s="320" t="s">
        <v>13277</v>
      </c>
      <c r="H732" s="177"/>
      <c r="I732" s="319">
        <v>11349</v>
      </c>
      <c r="J732" s="319">
        <v>0</v>
      </c>
      <c r="K732" s="319">
        <v>0</v>
      </c>
      <c r="L732" s="320" t="s">
        <v>590</v>
      </c>
      <c r="M732" s="319">
        <v>56</v>
      </c>
      <c r="N732" s="319">
        <v>90</v>
      </c>
      <c r="O732" s="319">
        <v>5040</v>
      </c>
      <c r="P732" s="319">
        <v>1</v>
      </c>
      <c r="Q732" s="319">
        <v>0</v>
      </c>
      <c r="R732" s="319">
        <v>0</v>
      </c>
      <c r="S732" s="320"/>
      <c r="T732" s="320"/>
      <c r="U732" s="320">
        <v>2000</v>
      </c>
      <c r="V732" s="177"/>
      <c r="W732" s="177"/>
      <c r="X732" s="177"/>
      <c r="Y732" s="177"/>
      <c r="Z732" s="177"/>
      <c r="AA732" s="177"/>
      <c r="AB732" s="319"/>
      <c r="AC732" s="320"/>
      <c r="AD732" s="320"/>
      <c r="AE732" s="177"/>
      <c r="AF732" s="177"/>
      <c r="AG732" s="177"/>
      <c r="AH732" s="177"/>
      <c r="AI732" s="177"/>
      <c r="AJ732" s="177"/>
      <c r="AK732" s="177"/>
      <c r="AL732" s="177"/>
      <c r="AM732" s="177"/>
      <c r="AN732" s="177"/>
      <c r="AO732" s="177"/>
      <c r="AP732" s="177"/>
      <c r="AQ732" s="177"/>
      <c r="AR732" s="177"/>
      <c r="AS732" s="177"/>
      <c r="AT732" s="177"/>
      <c r="AU732" s="177"/>
      <c r="AV732" s="177"/>
      <c r="AW732" s="177"/>
      <c r="AX732" s="641"/>
    </row>
    <row r="733" spans="1:50" s="246" customFormat="1" ht="23.85" customHeight="1">
      <c r="A733" s="247"/>
      <c r="B733" s="595"/>
      <c r="C733" s="320" t="s">
        <v>13277</v>
      </c>
      <c r="D733" s="320"/>
      <c r="E733" s="320" t="s">
        <v>13404</v>
      </c>
      <c r="F733" s="320" t="s">
        <v>13277</v>
      </c>
      <c r="G733" s="320" t="s">
        <v>13277</v>
      </c>
      <c r="H733" s="177"/>
      <c r="I733" s="319">
        <v>4000</v>
      </c>
      <c r="J733" s="319">
        <v>0</v>
      </c>
      <c r="K733" s="319">
        <v>0</v>
      </c>
      <c r="L733" s="320" t="s">
        <v>382</v>
      </c>
      <c r="M733" s="319">
        <v>41</v>
      </c>
      <c r="N733" s="319">
        <v>90</v>
      </c>
      <c r="O733" s="319">
        <v>3690</v>
      </c>
      <c r="P733" s="319">
        <v>1</v>
      </c>
      <c r="Q733" s="319">
        <v>0</v>
      </c>
      <c r="R733" s="319">
        <v>0</v>
      </c>
      <c r="S733" s="320"/>
      <c r="T733" s="320"/>
      <c r="U733" s="320">
        <v>2012</v>
      </c>
      <c r="V733" s="177"/>
      <c r="W733" s="177"/>
      <c r="X733" s="177"/>
      <c r="Y733" s="177"/>
      <c r="Z733" s="177"/>
      <c r="AA733" s="177"/>
      <c r="AB733" s="319">
        <v>1000</v>
      </c>
      <c r="AC733" s="320"/>
      <c r="AD733" s="320"/>
      <c r="AE733" s="177"/>
      <c r="AF733" s="177"/>
      <c r="AG733" s="177"/>
      <c r="AH733" s="177"/>
      <c r="AI733" s="177"/>
      <c r="AJ733" s="177"/>
      <c r="AK733" s="177"/>
      <c r="AL733" s="177"/>
      <c r="AM733" s="177"/>
      <c r="AN733" s="177"/>
      <c r="AO733" s="177"/>
      <c r="AP733" s="177"/>
      <c r="AQ733" s="177"/>
      <c r="AR733" s="177"/>
      <c r="AS733" s="177"/>
      <c r="AT733" s="177"/>
      <c r="AU733" s="177"/>
      <c r="AV733" s="177"/>
      <c r="AW733" s="177"/>
      <c r="AX733" s="641"/>
    </row>
    <row r="734" spans="1:50" s="246" customFormat="1" ht="23.85" customHeight="1">
      <c r="A734" s="247"/>
      <c r="B734" s="595"/>
      <c r="C734" s="320" t="s">
        <v>13277</v>
      </c>
      <c r="D734" s="320"/>
      <c r="E734" s="320" t="s">
        <v>13405</v>
      </c>
      <c r="F734" s="320" t="s">
        <v>13277</v>
      </c>
      <c r="G734" s="320" t="s">
        <v>13277</v>
      </c>
      <c r="H734" s="177"/>
      <c r="I734" s="319">
        <v>27000</v>
      </c>
      <c r="J734" s="319">
        <v>0</v>
      </c>
      <c r="K734" s="319">
        <v>0</v>
      </c>
      <c r="L734" s="320" t="s">
        <v>382</v>
      </c>
      <c r="M734" s="319">
        <v>41</v>
      </c>
      <c r="N734" s="319">
        <v>90</v>
      </c>
      <c r="O734" s="319">
        <v>3690</v>
      </c>
      <c r="P734" s="319">
        <v>2</v>
      </c>
      <c r="Q734" s="319">
        <v>0</v>
      </c>
      <c r="R734" s="319">
        <v>0</v>
      </c>
      <c r="S734" s="320"/>
      <c r="T734" s="320"/>
      <c r="U734" s="320">
        <v>2012</v>
      </c>
      <c r="V734" s="177"/>
      <c r="W734" s="177"/>
      <c r="X734" s="177"/>
      <c r="Y734" s="177"/>
      <c r="Z734" s="177"/>
      <c r="AA734" s="177"/>
      <c r="AB734" s="319"/>
      <c r="AC734" s="320"/>
      <c r="AD734" s="320"/>
      <c r="AE734" s="177"/>
      <c r="AF734" s="177"/>
      <c r="AG734" s="177"/>
      <c r="AH734" s="177"/>
      <c r="AI734" s="177"/>
      <c r="AJ734" s="177"/>
      <c r="AK734" s="177"/>
      <c r="AL734" s="177"/>
      <c r="AM734" s="177"/>
      <c r="AN734" s="177"/>
      <c r="AO734" s="177"/>
      <c r="AP734" s="177"/>
      <c r="AQ734" s="177"/>
      <c r="AR734" s="177"/>
      <c r="AS734" s="177"/>
      <c r="AT734" s="177"/>
      <c r="AU734" s="177"/>
      <c r="AV734" s="177"/>
      <c r="AW734" s="177"/>
      <c r="AX734" s="641"/>
    </row>
    <row r="735" spans="1:50" s="246" customFormat="1" ht="23.85" customHeight="1">
      <c r="A735" s="247"/>
      <c r="B735" s="595"/>
      <c r="C735" s="320" t="s">
        <v>13277</v>
      </c>
      <c r="D735" s="320"/>
      <c r="E735" s="320" t="s">
        <v>13406</v>
      </c>
      <c r="F735" s="320" t="s">
        <v>13277</v>
      </c>
      <c r="G735" s="320" t="s">
        <v>13407</v>
      </c>
      <c r="H735" s="177"/>
      <c r="I735" s="319">
        <v>31718</v>
      </c>
      <c r="J735" s="319">
        <v>0</v>
      </c>
      <c r="K735" s="319">
        <v>0</v>
      </c>
      <c r="L735" s="320" t="s">
        <v>382</v>
      </c>
      <c r="M735" s="319">
        <v>68</v>
      </c>
      <c r="N735" s="319">
        <v>105</v>
      </c>
      <c r="O735" s="319">
        <v>7140</v>
      </c>
      <c r="P735" s="319">
        <v>3</v>
      </c>
      <c r="Q735" s="319">
        <v>900</v>
      </c>
      <c r="R735" s="319">
        <v>900</v>
      </c>
      <c r="S735" s="320" t="s">
        <v>1184</v>
      </c>
      <c r="T735" s="320" t="s">
        <v>1184</v>
      </c>
      <c r="U735" s="320">
        <v>2013</v>
      </c>
      <c r="V735" s="177"/>
      <c r="W735" s="177"/>
      <c r="X735" s="177"/>
      <c r="Y735" s="177"/>
      <c r="Z735" s="177"/>
      <c r="AA735" s="177"/>
      <c r="AB735" s="319">
        <v>3000</v>
      </c>
      <c r="AC735" s="320"/>
      <c r="AD735" s="320"/>
      <c r="AE735" s="177"/>
      <c r="AF735" s="177"/>
      <c r="AG735" s="177"/>
      <c r="AH735" s="177"/>
      <c r="AI735" s="177"/>
      <c r="AJ735" s="177"/>
      <c r="AK735" s="177"/>
      <c r="AL735" s="177"/>
      <c r="AM735" s="177"/>
      <c r="AN735" s="177"/>
      <c r="AO735" s="177"/>
      <c r="AP735" s="177"/>
      <c r="AQ735" s="177"/>
      <c r="AR735" s="177"/>
      <c r="AS735" s="177"/>
      <c r="AT735" s="177"/>
      <c r="AU735" s="177"/>
      <c r="AV735" s="177"/>
      <c r="AW735" s="177"/>
      <c r="AX735" s="641"/>
    </row>
    <row r="736" spans="1:50" s="246" customFormat="1" ht="23.85" customHeight="1">
      <c r="A736" s="247"/>
      <c r="B736" s="595"/>
      <c r="C736" s="320" t="s">
        <v>13283</v>
      </c>
      <c r="D736" s="320" t="s">
        <v>13408</v>
      </c>
      <c r="E736" s="320" t="s">
        <v>13409</v>
      </c>
      <c r="F736" s="320" t="s">
        <v>13283</v>
      </c>
      <c r="G736" s="320" t="s">
        <v>13410</v>
      </c>
      <c r="H736" s="177">
        <v>6</v>
      </c>
      <c r="I736" s="319">
        <v>18092</v>
      </c>
      <c r="J736" s="319">
        <v>0</v>
      </c>
      <c r="K736" s="319">
        <v>0</v>
      </c>
      <c r="L736" s="320" t="s">
        <v>382</v>
      </c>
      <c r="M736" s="319">
        <v>66</v>
      </c>
      <c r="N736" s="319">
        <v>104</v>
      </c>
      <c r="O736" s="319">
        <v>6864</v>
      </c>
      <c r="P736" s="319">
        <v>1</v>
      </c>
      <c r="Q736" s="319">
        <v>300</v>
      </c>
      <c r="R736" s="319">
        <v>300</v>
      </c>
      <c r="S736" s="320" t="s">
        <v>233</v>
      </c>
      <c r="T736" s="320" t="s">
        <v>432</v>
      </c>
      <c r="U736" s="320">
        <v>2003</v>
      </c>
      <c r="V736" s="177">
        <v>2140</v>
      </c>
      <c r="W736" s="177"/>
      <c r="X736" s="177"/>
      <c r="Y736" s="177"/>
      <c r="Z736" s="177"/>
      <c r="AA736" s="177"/>
      <c r="AB736" s="319">
        <v>2140</v>
      </c>
      <c r="AC736" s="320"/>
      <c r="AD736" s="320"/>
      <c r="AE736" s="177"/>
      <c r="AF736" s="177"/>
      <c r="AG736" s="177"/>
      <c r="AH736" s="177"/>
      <c r="AI736" s="177"/>
      <c r="AJ736" s="177"/>
      <c r="AK736" s="177"/>
      <c r="AL736" s="177"/>
      <c r="AM736" s="177"/>
      <c r="AN736" s="177"/>
      <c r="AO736" s="177"/>
      <c r="AP736" s="177"/>
      <c r="AQ736" s="177"/>
      <c r="AR736" s="177"/>
      <c r="AS736" s="177"/>
      <c r="AT736" s="177"/>
      <c r="AU736" s="177"/>
      <c r="AV736" s="177"/>
      <c r="AW736" s="177"/>
      <c r="AX736" s="641"/>
    </row>
    <row r="737" spans="1:50" s="246" customFormat="1" ht="23.85" customHeight="1">
      <c r="A737" s="247"/>
      <c r="B737" s="595"/>
      <c r="C737" s="320" t="s">
        <v>13283</v>
      </c>
      <c r="D737" s="320"/>
      <c r="E737" s="320" t="s">
        <v>13411</v>
      </c>
      <c r="F737" s="320" t="s">
        <v>13283</v>
      </c>
      <c r="G737" s="320" t="s">
        <v>13283</v>
      </c>
      <c r="H737" s="177"/>
      <c r="I737" s="319">
        <v>29090</v>
      </c>
      <c r="J737" s="319">
        <v>0</v>
      </c>
      <c r="K737" s="319">
        <v>0</v>
      </c>
      <c r="L737" s="320" t="s">
        <v>202</v>
      </c>
      <c r="M737" s="319">
        <v>74</v>
      </c>
      <c r="N737" s="319">
        <v>111</v>
      </c>
      <c r="O737" s="319">
        <v>24642</v>
      </c>
      <c r="P737" s="319">
        <v>3</v>
      </c>
      <c r="Q737" s="319">
        <v>41</v>
      </c>
      <c r="R737" s="319">
        <v>41</v>
      </c>
      <c r="S737" s="320" t="s">
        <v>13412</v>
      </c>
      <c r="T737" s="320" t="s">
        <v>1464</v>
      </c>
      <c r="U737" s="320">
        <v>2004</v>
      </c>
      <c r="V737" s="177"/>
      <c r="W737" s="177"/>
      <c r="X737" s="177"/>
      <c r="Y737" s="177"/>
      <c r="Z737" s="177"/>
      <c r="AA737" s="177"/>
      <c r="AB737" s="319">
        <v>912</v>
      </c>
      <c r="AC737" s="320"/>
      <c r="AD737" s="320"/>
      <c r="AE737" s="177"/>
      <c r="AF737" s="177"/>
      <c r="AG737" s="177"/>
      <c r="AH737" s="177"/>
      <c r="AI737" s="177"/>
      <c r="AJ737" s="177"/>
      <c r="AK737" s="177"/>
      <c r="AL737" s="177"/>
      <c r="AM737" s="177"/>
      <c r="AN737" s="177"/>
      <c r="AO737" s="177"/>
      <c r="AP737" s="177"/>
      <c r="AQ737" s="177"/>
      <c r="AR737" s="177"/>
      <c r="AS737" s="177"/>
      <c r="AT737" s="177"/>
      <c r="AU737" s="177"/>
      <c r="AV737" s="177"/>
      <c r="AW737" s="177"/>
      <c r="AX737" s="641"/>
    </row>
    <row r="738" spans="1:50" s="246" customFormat="1" ht="23.85" customHeight="1">
      <c r="A738" s="247"/>
      <c r="B738" s="595"/>
      <c r="C738" s="320" t="s">
        <v>13283</v>
      </c>
      <c r="D738" s="320"/>
      <c r="E738" s="320" t="s">
        <v>13413</v>
      </c>
      <c r="F738" s="320" t="s">
        <v>13283</v>
      </c>
      <c r="G738" s="320" t="s">
        <v>13283</v>
      </c>
      <c r="H738" s="177"/>
      <c r="I738" s="319">
        <v>11736</v>
      </c>
      <c r="J738" s="319">
        <v>0</v>
      </c>
      <c r="K738" s="319">
        <v>0</v>
      </c>
      <c r="L738" s="320" t="s">
        <v>202</v>
      </c>
      <c r="M738" s="319">
        <v>72</v>
      </c>
      <c r="N738" s="319">
        <v>111</v>
      </c>
      <c r="O738" s="319">
        <v>7992</v>
      </c>
      <c r="P738" s="319">
        <v>1</v>
      </c>
      <c r="Q738" s="319">
        <v>0</v>
      </c>
      <c r="R738" s="319">
        <v>0</v>
      </c>
      <c r="S738" s="320">
        <v>0</v>
      </c>
      <c r="T738" s="320"/>
      <c r="U738" s="320">
        <v>1987</v>
      </c>
      <c r="V738" s="177"/>
      <c r="W738" s="177"/>
      <c r="X738" s="177"/>
      <c r="Y738" s="177"/>
      <c r="Z738" s="177"/>
      <c r="AA738" s="177"/>
      <c r="AB738" s="319">
        <v>17</v>
      </c>
      <c r="AC738" s="320"/>
      <c r="AD738" s="320"/>
      <c r="AE738" s="177"/>
      <c r="AF738" s="177"/>
      <c r="AG738" s="177"/>
      <c r="AH738" s="177"/>
      <c r="AI738" s="177"/>
      <c r="AJ738" s="177"/>
      <c r="AK738" s="177"/>
      <c r="AL738" s="177"/>
      <c r="AM738" s="177"/>
      <c r="AN738" s="177"/>
      <c r="AO738" s="177"/>
      <c r="AP738" s="177"/>
      <c r="AQ738" s="177"/>
      <c r="AR738" s="177"/>
      <c r="AS738" s="177"/>
      <c r="AT738" s="177"/>
      <c r="AU738" s="177"/>
      <c r="AV738" s="177"/>
      <c r="AW738" s="177"/>
      <c r="AX738" s="641"/>
    </row>
    <row r="739" spans="1:50" s="246" customFormat="1" ht="23.85" customHeight="1">
      <c r="A739" s="247"/>
      <c r="B739" s="595"/>
      <c r="C739" s="320" t="s">
        <v>13283</v>
      </c>
      <c r="D739" s="320"/>
      <c r="E739" s="320" t="s">
        <v>13414</v>
      </c>
      <c r="F739" s="320" t="s">
        <v>13283</v>
      </c>
      <c r="G739" s="320" t="s">
        <v>13283</v>
      </c>
      <c r="H739" s="177"/>
      <c r="I739" s="319">
        <v>10850</v>
      </c>
      <c r="J739" s="319">
        <v>0</v>
      </c>
      <c r="K739" s="319">
        <v>0</v>
      </c>
      <c r="L739" s="320" t="s">
        <v>382</v>
      </c>
      <c r="M739" s="319">
        <v>80</v>
      </c>
      <c r="N739" s="319">
        <v>117</v>
      </c>
      <c r="O739" s="319">
        <v>9360</v>
      </c>
      <c r="P739" s="319">
        <v>1</v>
      </c>
      <c r="Q739" s="319">
        <v>516</v>
      </c>
      <c r="R739" s="319">
        <v>516</v>
      </c>
      <c r="S739" s="320" t="s">
        <v>233</v>
      </c>
      <c r="T739" s="320" t="s">
        <v>432</v>
      </c>
      <c r="U739" s="320">
        <v>2005</v>
      </c>
      <c r="V739" s="177"/>
      <c r="W739" s="177"/>
      <c r="X739" s="177"/>
      <c r="Y739" s="177"/>
      <c r="Z739" s="177"/>
      <c r="AA739" s="177"/>
      <c r="AB739" s="319">
        <v>1188</v>
      </c>
      <c r="AC739" s="320"/>
      <c r="AD739" s="320"/>
      <c r="AE739" s="177"/>
      <c r="AF739" s="177"/>
      <c r="AG739" s="177"/>
      <c r="AH739" s="177"/>
      <c r="AI739" s="177"/>
      <c r="AJ739" s="177"/>
      <c r="AK739" s="177"/>
      <c r="AL739" s="177"/>
      <c r="AM739" s="177"/>
      <c r="AN739" s="177"/>
      <c r="AO739" s="177"/>
      <c r="AP739" s="177"/>
      <c r="AQ739" s="177"/>
      <c r="AR739" s="177"/>
      <c r="AS739" s="177"/>
      <c r="AT739" s="177"/>
      <c r="AU739" s="177"/>
      <c r="AV739" s="177"/>
      <c r="AW739" s="177"/>
      <c r="AX739" s="641"/>
    </row>
    <row r="740" spans="1:50" s="246" customFormat="1" ht="23.85" customHeight="1">
      <c r="A740" s="247"/>
      <c r="B740" s="595"/>
      <c r="C740" s="320" t="s">
        <v>13283</v>
      </c>
      <c r="D740" s="320"/>
      <c r="E740" s="320" t="s">
        <v>13415</v>
      </c>
      <c r="F740" s="320" t="s">
        <v>13283</v>
      </c>
      <c r="G740" s="320" t="s">
        <v>13283</v>
      </c>
      <c r="H740" s="177"/>
      <c r="I740" s="319">
        <v>46820</v>
      </c>
      <c r="J740" s="319">
        <v>285.08999999999997</v>
      </c>
      <c r="K740" s="319">
        <v>285.08999999999997</v>
      </c>
      <c r="L740" s="320" t="s">
        <v>382</v>
      </c>
      <c r="M740" s="319">
        <v>75</v>
      </c>
      <c r="N740" s="319">
        <v>112</v>
      </c>
      <c r="O740" s="319">
        <v>16800</v>
      </c>
      <c r="P740" s="319">
        <v>2</v>
      </c>
      <c r="Q740" s="319">
        <v>1866</v>
      </c>
      <c r="R740" s="319">
        <v>1866</v>
      </c>
      <c r="S740" s="320" t="s">
        <v>233</v>
      </c>
      <c r="T740" s="320" t="s">
        <v>432</v>
      </c>
      <c r="U740" s="320">
        <v>2007</v>
      </c>
      <c r="V740" s="177"/>
      <c r="W740" s="177"/>
      <c r="X740" s="177"/>
      <c r="Y740" s="177"/>
      <c r="Z740" s="177"/>
      <c r="AA740" s="177"/>
      <c r="AB740" s="319">
        <v>9333</v>
      </c>
      <c r="AC740" s="320"/>
      <c r="AD740" s="320"/>
      <c r="AE740" s="177"/>
      <c r="AF740" s="177"/>
      <c r="AG740" s="177"/>
      <c r="AH740" s="177"/>
      <c r="AI740" s="177"/>
      <c r="AJ740" s="177"/>
      <c r="AK740" s="177"/>
      <c r="AL740" s="177"/>
      <c r="AM740" s="177"/>
      <c r="AN740" s="177"/>
      <c r="AO740" s="177"/>
      <c r="AP740" s="177"/>
      <c r="AQ740" s="177"/>
      <c r="AR740" s="177"/>
      <c r="AS740" s="177"/>
      <c r="AT740" s="177"/>
      <c r="AU740" s="177"/>
      <c r="AV740" s="177"/>
      <c r="AW740" s="177"/>
      <c r="AX740" s="641"/>
    </row>
    <row r="741" spans="1:50" s="246" customFormat="1" ht="23.85" customHeight="1">
      <c r="A741" s="247"/>
      <c r="B741" s="595"/>
      <c r="C741" s="320" t="s">
        <v>13283</v>
      </c>
      <c r="D741" s="320"/>
      <c r="E741" s="320" t="s">
        <v>13416</v>
      </c>
      <c r="F741" s="320" t="s">
        <v>13283</v>
      </c>
      <c r="G741" s="320" t="s">
        <v>13283</v>
      </c>
      <c r="H741" s="177"/>
      <c r="I741" s="319">
        <v>24951</v>
      </c>
      <c r="J741" s="319">
        <v>0</v>
      </c>
      <c r="K741" s="319">
        <v>0</v>
      </c>
      <c r="L741" s="320" t="s">
        <v>382</v>
      </c>
      <c r="M741" s="319">
        <v>74</v>
      </c>
      <c r="N741" s="319">
        <v>111</v>
      </c>
      <c r="O741" s="319">
        <v>8214</v>
      </c>
      <c r="P741" s="319">
        <v>1</v>
      </c>
      <c r="Q741" s="319">
        <v>288</v>
      </c>
      <c r="R741" s="319">
        <v>288</v>
      </c>
      <c r="S741" s="320" t="s">
        <v>233</v>
      </c>
      <c r="T741" s="320" t="s">
        <v>432</v>
      </c>
      <c r="U741" s="320">
        <v>2008</v>
      </c>
      <c r="V741" s="177"/>
      <c r="W741" s="177"/>
      <c r="X741" s="177"/>
      <c r="Y741" s="177"/>
      <c r="Z741" s="177"/>
      <c r="AA741" s="177"/>
      <c r="AB741" s="319">
        <v>3635</v>
      </c>
      <c r="AC741" s="320"/>
      <c r="AD741" s="320"/>
      <c r="AE741" s="177"/>
      <c r="AF741" s="177"/>
      <c r="AG741" s="177"/>
      <c r="AH741" s="177"/>
      <c r="AI741" s="177"/>
      <c r="AJ741" s="177"/>
      <c r="AK741" s="177"/>
      <c r="AL741" s="177"/>
      <c r="AM741" s="177"/>
      <c r="AN741" s="177"/>
      <c r="AO741" s="177"/>
      <c r="AP741" s="177"/>
      <c r="AQ741" s="177"/>
      <c r="AR741" s="177"/>
      <c r="AS741" s="177"/>
      <c r="AT741" s="177"/>
      <c r="AU741" s="177"/>
      <c r="AV741" s="177"/>
      <c r="AW741" s="177"/>
      <c r="AX741" s="641"/>
    </row>
    <row r="742" spans="1:50" s="246" customFormat="1" ht="23.85" customHeight="1">
      <c r="A742" s="247"/>
      <c r="B742" s="595"/>
      <c r="C742" s="320" t="s">
        <v>13283</v>
      </c>
      <c r="D742" s="320"/>
      <c r="E742" s="320" t="s">
        <v>13417</v>
      </c>
      <c r="F742" s="320" t="s">
        <v>13283</v>
      </c>
      <c r="G742" s="320" t="s">
        <v>13283</v>
      </c>
      <c r="H742" s="177"/>
      <c r="I742" s="319">
        <v>11213</v>
      </c>
      <c r="J742" s="319">
        <v>159.43</v>
      </c>
      <c r="K742" s="319">
        <v>159.43</v>
      </c>
      <c r="L742" s="320" t="s">
        <v>382</v>
      </c>
      <c r="M742" s="319">
        <v>50</v>
      </c>
      <c r="N742" s="319">
        <v>73</v>
      </c>
      <c r="O742" s="319">
        <v>3650</v>
      </c>
      <c r="P742" s="319">
        <v>1</v>
      </c>
      <c r="Q742" s="319">
        <v>0</v>
      </c>
      <c r="R742" s="319">
        <v>0</v>
      </c>
      <c r="S742" s="320" t="s">
        <v>499</v>
      </c>
      <c r="T742" s="320"/>
      <c r="U742" s="320">
        <v>2009</v>
      </c>
      <c r="V742" s="177"/>
      <c r="W742" s="177"/>
      <c r="X742" s="177"/>
      <c r="Y742" s="177"/>
      <c r="Z742" s="177"/>
      <c r="AA742" s="177"/>
      <c r="AB742" s="319">
        <v>1800</v>
      </c>
      <c r="AC742" s="320"/>
      <c r="AD742" s="320"/>
      <c r="AE742" s="177"/>
      <c r="AF742" s="177"/>
      <c r="AG742" s="177"/>
      <c r="AH742" s="177"/>
      <c r="AI742" s="177"/>
      <c r="AJ742" s="177"/>
      <c r="AK742" s="177"/>
      <c r="AL742" s="177"/>
      <c r="AM742" s="177"/>
      <c r="AN742" s="177"/>
      <c r="AO742" s="177"/>
      <c r="AP742" s="177"/>
      <c r="AQ742" s="177"/>
      <c r="AR742" s="177"/>
      <c r="AS742" s="177"/>
      <c r="AT742" s="177"/>
      <c r="AU742" s="177"/>
      <c r="AV742" s="177"/>
      <c r="AW742" s="177"/>
      <c r="AX742" s="641"/>
    </row>
    <row r="743" spans="1:50" s="246" customFormat="1" ht="23.85" customHeight="1">
      <c r="A743" s="247"/>
      <c r="B743" s="595"/>
      <c r="C743" s="320" t="s">
        <v>13283</v>
      </c>
      <c r="D743" s="320"/>
      <c r="E743" s="320" t="s">
        <v>13418</v>
      </c>
      <c r="F743" s="320" t="s">
        <v>13283</v>
      </c>
      <c r="G743" s="320" t="s">
        <v>13283</v>
      </c>
      <c r="H743" s="177"/>
      <c r="I743" s="319">
        <v>44683</v>
      </c>
      <c r="J743" s="319">
        <v>333.08</v>
      </c>
      <c r="K743" s="319">
        <v>431.93</v>
      </c>
      <c r="L743" s="320" t="s">
        <v>382</v>
      </c>
      <c r="M743" s="319">
        <v>68</v>
      </c>
      <c r="N743" s="319">
        <v>105</v>
      </c>
      <c r="O743" s="319">
        <v>7863</v>
      </c>
      <c r="P743" s="319">
        <v>1</v>
      </c>
      <c r="Q743" s="319">
        <v>956</v>
      </c>
      <c r="R743" s="319">
        <v>1500</v>
      </c>
      <c r="S743" s="320" t="s">
        <v>233</v>
      </c>
      <c r="T743" s="320" t="s">
        <v>432</v>
      </c>
      <c r="U743" s="320">
        <v>2009</v>
      </c>
      <c r="V743" s="177"/>
      <c r="W743" s="177"/>
      <c r="X743" s="177"/>
      <c r="Y743" s="177"/>
      <c r="Z743" s="177"/>
      <c r="AA743" s="177"/>
      <c r="AB743" s="319">
        <v>9852</v>
      </c>
      <c r="AC743" s="320"/>
      <c r="AD743" s="320"/>
      <c r="AE743" s="177"/>
      <c r="AF743" s="177"/>
      <c r="AG743" s="177"/>
      <c r="AH743" s="177"/>
      <c r="AI743" s="177"/>
      <c r="AJ743" s="177"/>
      <c r="AK743" s="177"/>
      <c r="AL743" s="177"/>
      <c r="AM743" s="177"/>
      <c r="AN743" s="177"/>
      <c r="AO743" s="177"/>
      <c r="AP743" s="177"/>
      <c r="AQ743" s="177"/>
      <c r="AR743" s="177"/>
      <c r="AS743" s="177"/>
      <c r="AT743" s="177"/>
      <c r="AU743" s="177"/>
      <c r="AV743" s="177"/>
      <c r="AW743" s="177"/>
      <c r="AX743" s="641"/>
    </row>
    <row r="744" spans="1:50" s="246" customFormat="1" ht="23.85" customHeight="1">
      <c r="A744" s="247"/>
      <c r="B744" s="595"/>
      <c r="C744" s="320" t="s">
        <v>13295</v>
      </c>
      <c r="D744" s="320" t="s">
        <v>13408</v>
      </c>
      <c r="E744" s="320" t="s">
        <v>13419</v>
      </c>
      <c r="F744" s="320" t="s">
        <v>13295</v>
      </c>
      <c r="G744" s="320" t="s">
        <v>13295</v>
      </c>
      <c r="H744" s="177">
        <v>6</v>
      </c>
      <c r="I744" s="319">
        <v>0</v>
      </c>
      <c r="J744" s="319">
        <v>0</v>
      </c>
      <c r="K744" s="319">
        <v>0</v>
      </c>
      <c r="L744" s="320" t="s">
        <v>13420</v>
      </c>
      <c r="M744" s="319">
        <v>76</v>
      </c>
      <c r="N744" s="319">
        <v>112</v>
      </c>
      <c r="O744" s="319">
        <v>8512</v>
      </c>
      <c r="P744" s="319">
        <v>1</v>
      </c>
      <c r="Q744" s="319">
        <v>800</v>
      </c>
      <c r="R744" s="319">
        <v>800</v>
      </c>
      <c r="S744" s="320" t="s">
        <v>233</v>
      </c>
      <c r="T744" s="320" t="s">
        <v>432</v>
      </c>
      <c r="U744" s="320">
        <v>2006</v>
      </c>
      <c r="V744" s="177">
        <v>2140</v>
      </c>
      <c r="W744" s="177"/>
      <c r="X744" s="177"/>
      <c r="Y744" s="177"/>
      <c r="Z744" s="177"/>
      <c r="AA744" s="177"/>
      <c r="AB744" s="319">
        <v>1400</v>
      </c>
      <c r="AC744" s="320"/>
      <c r="AD744" s="320"/>
      <c r="AE744" s="177"/>
      <c r="AF744" s="177"/>
      <c r="AG744" s="177"/>
      <c r="AH744" s="177"/>
      <c r="AI744" s="177"/>
      <c r="AJ744" s="177"/>
      <c r="AK744" s="177"/>
      <c r="AL744" s="177"/>
      <c r="AM744" s="177"/>
      <c r="AN744" s="177"/>
      <c r="AO744" s="177"/>
      <c r="AP744" s="177"/>
      <c r="AQ744" s="177"/>
      <c r="AR744" s="177"/>
      <c r="AS744" s="177"/>
      <c r="AT744" s="177"/>
      <c r="AU744" s="177"/>
      <c r="AV744" s="177"/>
      <c r="AW744" s="177"/>
      <c r="AX744" s="641"/>
    </row>
    <row r="745" spans="1:50" s="246" customFormat="1" ht="23.85" customHeight="1">
      <c r="A745" s="247" t="s">
        <v>135</v>
      </c>
      <c r="B745" s="595"/>
      <c r="C745" s="320" t="s">
        <v>3024</v>
      </c>
      <c r="D745" s="320"/>
      <c r="E745" s="320" t="s">
        <v>13421</v>
      </c>
      <c r="F745" s="320" t="s">
        <v>3024</v>
      </c>
      <c r="G745" s="320" t="s">
        <v>13422</v>
      </c>
      <c r="H745" s="177"/>
      <c r="I745" s="319">
        <v>9600</v>
      </c>
      <c r="J745" s="319">
        <v>0</v>
      </c>
      <c r="K745" s="319">
        <v>0</v>
      </c>
      <c r="L745" s="320" t="s">
        <v>202</v>
      </c>
      <c r="M745" s="319">
        <v>68</v>
      </c>
      <c r="N745" s="319">
        <v>105</v>
      </c>
      <c r="O745" s="319">
        <v>7140</v>
      </c>
      <c r="P745" s="319">
        <v>1</v>
      </c>
      <c r="Q745" s="319">
        <v>0</v>
      </c>
      <c r="R745" s="319">
        <v>0</v>
      </c>
      <c r="S745" s="320"/>
      <c r="T745" s="320"/>
      <c r="U745" s="320">
        <v>2002</v>
      </c>
      <c r="V745" s="177"/>
      <c r="W745" s="177"/>
      <c r="X745" s="177"/>
      <c r="Y745" s="177"/>
      <c r="Z745" s="177"/>
      <c r="AA745" s="177"/>
      <c r="AB745" s="319">
        <v>150</v>
      </c>
      <c r="AC745" s="320"/>
      <c r="AD745" s="320"/>
      <c r="AE745" s="177"/>
      <c r="AF745" s="177"/>
      <c r="AG745" s="177"/>
      <c r="AH745" s="177"/>
      <c r="AI745" s="177"/>
      <c r="AJ745" s="177"/>
      <c r="AK745" s="177"/>
      <c r="AL745" s="177"/>
      <c r="AM745" s="177"/>
      <c r="AN745" s="177"/>
      <c r="AO745" s="177"/>
      <c r="AP745" s="177"/>
      <c r="AQ745" s="177"/>
      <c r="AR745" s="177"/>
      <c r="AS745" s="177"/>
      <c r="AT745" s="177"/>
      <c r="AU745" s="177"/>
      <c r="AV745" s="177"/>
      <c r="AW745" s="177"/>
      <c r="AX745" s="641"/>
    </row>
    <row r="746" spans="1:50" s="246" customFormat="1" ht="23.85" customHeight="1">
      <c r="A746" s="247"/>
      <c r="B746" s="595"/>
      <c r="C746" s="320" t="s">
        <v>13373</v>
      </c>
      <c r="D746" s="320"/>
      <c r="E746" s="320" t="s">
        <v>13374</v>
      </c>
      <c r="F746" s="320" t="s">
        <v>13373</v>
      </c>
      <c r="G746" s="320"/>
      <c r="H746" s="177"/>
      <c r="I746" s="319" t="s">
        <v>13375</v>
      </c>
      <c r="J746" s="319"/>
      <c r="K746" s="319">
        <v>12076</v>
      </c>
      <c r="L746" s="320">
        <v>285</v>
      </c>
      <c r="M746" s="319">
        <v>834</v>
      </c>
      <c r="N746" s="319"/>
      <c r="O746" s="319" t="s">
        <v>1441</v>
      </c>
      <c r="P746" s="319">
        <v>4680</v>
      </c>
      <c r="Q746" s="319">
        <v>7</v>
      </c>
      <c r="R746" s="319">
        <v>300</v>
      </c>
      <c r="S746" s="320">
        <v>300</v>
      </c>
      <c r="T746" s="320"/>
      <c r="U746" s="320"/>
      <c r="V746" s="177">
        <v>2009</v>
      </c>
      <c r="W746" s="177"/>
      <c r="X746" s="177"/>
      <c r="Y746" s="177"/>
      <c r="Z746" s="177"/>
      <c r="AA746" s="177"/>
      <c r="AB746" s="319">
        <v>586</v>
      </c>
      <c r="AC746" s="320"/>
      <c r="AD746" s="320"/>
      <c r="AE746" s="177"/>
      <c r="AF746" s="177"/>
      <c r="AG746" s="177"/>
      <c r="AH746" s="177"/>
      <c r="AI746" s="177"/>
      <c r="AJ746" s="177"/>
      <c r="AK746" s="177"/>
      <c r="AL746" s="177"/>
      <c r="AM746" s="177"/>
      <c r="AN746" s="177"/>
      <c r="AO746" s="177"/>
      <c r="AP746" s="177"/>
      <c r="AQ746" s="177"/>
      <c r="AR746" s="177"/>
      <c r="AS746" s="177"/>
      <c r="AT746" s="177"/>
      <c r="AU746" s="177"/>
      <c r="AV746" s="177"/>
      <c r="AW746" s="177"/>
      <c r="AX746" s="641"/>
    </row>
    <row r="747" spans="1:50" s="246" customFormat="1" ht="23.85" customHeight="1">
      <c r="A747" s="247"/>
      <c r="B747" s="595"/>
      <c r="C747" s="320" t="s">
        <v>3024</v>
      </c>
      <c r="D747" s="320"/>
      <c r="E747" s="320" t="s">
        <v>3025</v>
      </c>
      <c r="F747" s="320" t="s">
        <v>3024</v>
      </c>
      <c r="G747" s="320" t="s">
        <v>3024</v>
      </c>
      <c r="H747" s="177"/>
      <c r="I747" s="319">
        <v>9990</v>
      </c>
      <c r="J747" s="319">
        <v>0</v>
      </c>
      <c r="K747" s="319">
        <v>0</v>
      </c>
      <c r="L747" s="320" t="s">
        <v>382</v>
      </c>
      <c r="M747" s="319">
        <v>68</v>
      </c>
      <c r="N747" s="319">
        <v>105</v>
      </c>
      <c r="O747" s="319">
        <v>7140</v>
      </c>
      <c r="P747" s="319">
        <v>1</v>
      </c>
      <c r="Q747" s="319">
        <v>0</v>
      </c>
      <c r="R747" s="319">
        <v>0</v>
      </c>
      <c r="S747" s="320"/>
      <c r="T747" s="320"/>
      <c r="U747" s="320">
        <v>2014</v>
      </c>
      <c r="V747" s="177"/>
      <c r="W747" s="177"/>
      <c r="X747" s="177"/>
      <c r="Y747" s="177"/>
      <c r="Z747" s="177"/>
      <c r="AA747" s="177"/>
      <c r="AB747" s="319">
        <v>1000</v>
      </c>
      <c r="AC747" s="320"/>
      <c r="AD747" s="320"/>
      <c r="AE747" s="177"/>
      <c r="AF747" s="177"/>
      <c r="AG747" s="177"/>
      <c r="AH747" s="177"/>
      <c r="AI747" s="177"/>
      <c r="AJ747" s="177"/>
      <c r="AK747" s="177"/>
      <c r="AL747" s="177"/>
      <c r="AM747" s="177"/>
      <c r="AN747" s="177"/>
      <c r="AO747" s="177"/>
      <c r="AP747" s="177"/>
      <c r="AQ747" s="177"/>
      <c r="AR747" s="177"/>
      <c r="AS747" s="177"/>
      <c r="AT747" s="177"/>
      <c r="AU747" s="177"/>
      <c r="AV747" s="177"/>
      <c r="AW747" s="177"/>
      <c r="AX747" s="641"/>
    </row>
    <row r="748" spans="1:50" s="246" customFormat="1" ht="23.85" customHeight="1">
      <c r="A748" s="247"/>
      <c r="B748" s="595"/>
      <c r="C748" s="320" t="s">
        <v>3024</v>
      </c>
      <c r="D748" s="320"/>
      <c r="E748" s="320" t="s">
        <v>13423</v>
      </c>
      <c r="F748" s="320" t="s">
        <v>3024</v>
      </c>
      <c r="G748" s="320" t="s">
        <v>13422</v>
      </c>
      <c r="H748" s="177"/>
      <c r="I748" s="319">
        <v>9500</v>
      </c>
      <c r="J748" s="319"/>
      <c r="K748" s="319"/>
      <c r="L748" s="320" t="s">
        <v>382</v>
      </c>
      <c r="M748" s="319">
        <v>68</v>
      </c>
      <c r="N748" s="319">
        <v>105</v>
      </c>
      <c r="O748" s="319">
        <v>7140</v>
      </c>
      <c r="P748" s="319">
        <v>1</v>
      </c>
      <c r="Q748" s="319">
        <v>400</v>
      </c>
      <c r="R748" s="319">
        <v>500</v>
      </c>
      <c r="S748" s="320" t="s">
        <v>233</v>
      </c>
      <c r="T748" s="320" t="s">
        <v>6951</v>
      </c>
      <c r="U748" s="320">
        <v>2008</v>
      </c>
      <c r="V748" s="177"/>
      <c r="W748" s="177"/>
      <c r="X748" s="177"/>
      <c r="Y748" s="177"/>
      <c r="Z748" s="177"/>
      <c r="AA748" s="177"/>
      <c r="AB748" s="319">
        <v>650</v>
      </c>
      <c r="AC748" s="320"/>
      <c r="AD748" s="320"/>
      <c r="AE748" s="177"/>
      <c r="AF748" s="177"/>
      <c r="AG748" s="177"/>
      <c r="AH748" s="177"/>
      <c r="AI748" s="177"/>
      <c r="AJ748" s="177"/>
      <c r="AK748" s="177"/>
      <c r="AL748" s="177"/>
      <c r="AM748" s="177"/>
      <c r="AN748" s="177"/>
      <c r="AO748" s="177"/>
      <c r="AP748" s="177"/>
      <c r="AQ748" s="177"/>
      <c r="AR748" s="177"/>
      <c r="AS748" s="177"/>
      <c r="AT748" s="177"/>
      <c r="AU748" s="177"/>
      <c r="AV748" s="177"/>
      <c r="AW748" s="177"/>
      <c r="AX748" s="641"/>
    </row>
    <row r="749" spans="1:50" s="246" customFormat="1" ht="23.85" customHeight="1">
      <c r="A749" s="247"/>
      <c r="B749" s="595"/>
      <c r="C749" s="320" t="s">
        <v>3029</v>
      </c>
      <c r="D749" s="320"/>
      <c r="E749" s="320" t="s">
        <v>13424</v>
      </c>
      <c r="F749" s="320" t="s">
        <v>3029</v>
      </c>
      <c r="G749" s="320" t="s">
        <v>3029</v>
      </c>
      <c r="H749" s="177"/>
      <c r="I749" s="319">
        <v>8064</v>
      </c>
      <c r="J749" s="319"/>
      <c r="K749" s="319"/>
      <c r="L749" s="320" t="s">
        <v>382</v>
      </c>
      <c r="M749" s="319">
        <v>68</v>
      </c>
      <c r="N749" s="319">
        <v>105</v>
      </c>
      <c r="O749" s="319">
        <v>7140</v>
      </c>
      <c r="P749" s="319">
        <v>1</v>
      </c>
      <c r="Q749" s="319"/>
      <c r="R749" s="319"/>
      <c r="S749" s="320" t="s">
        <v>233</v>
      </c>
      <c r="T749" s="320" t="s">
        <v>432</v>
      </c>
      <c r="U749" s="320">
        <v>2010</v>
      </c>
      <c r="V749" s="177"/>
      <c r="W749" s="177"/>
      <c r="X749" s="177"/>
      <c r="Y749" s="177"/>
      <c r="Z749" s="177"/>
      <c r="AA749" s="177"/>
      <c r="AB749" s="319">
        <v>9333</v>
      </c>
      <c r="AC749" s="320"/>
      <c r="AD749" s="320"/>
      <c r="AE749" s="177"/>
      <c r="AF749" s="177"/>
      <c r="AG749" s="177"/>
      <c r="AH749" s="177"/>
      <c r="AI749" s="177"/>
      <c r="AJ749" s="177"/>
      <c r="AK749" s="177"/>
      <c r="AL749" s="177"/>
      <c r="AM749" s="177"/>
      <c r="AN749" s="177"/>
      <c r="AO749" s="177"/>
      <c r="AP749" s="177"/>
      <c r="AQ749" s="177"/>
      <c r="AR749" s="177"/>
      <c r="AS749" s="177"/>
      <c r="AT749" s="177"/>
      <c r="AU749" s="177"/>
      <c r="AV749" s="177"/>
      <c r="AW749" s="177"/>
      <c r="AX749" s="714"/>
    </row>
    <row r="750" spans="1:50" s="246" customFormat="1" ht="23.85" customHeight="1">
      <c r="A750" s="247"/>
      <c r="B750" s="595"/>
      <c r="C750" s="320" t="s">
        <v>3029</v>
      </c>
      <c r="D750" s="320"/>
      <c r="E750" s="320" t="s">
        <v>13425</v>
      </c>
      <c r="F750" s="320" t="s">
        <v>3029</v>
      </c>
      <c r="G750" s="320" t="s">
        <v>3029</v>
      </c>
      <c r="H750" s="177"/>
      <c r="I750" s="319">
        <v>9060</v>
      </c>
      <c r="J750" s="319"/>
      <c r="K750" s="319"/>
      <c r="L750" s="320" t="s">
        <v>382</v>
      </c>
      <c r="M750" s="319">
        <v>68</v>
      </c>
      <c r="N750" s="319">
        <v>105</v>
      </c>
      <c r="O750" s="319">
        <v>7140</v>
      </c>
      <c r="P750" s="319">
        <v>1</v>
      </c>
      <c r="Q750" s="319"/>
      <c r="R750" s="319"/>
      <c r="S750" s="320" t="s">
        <v>233</v>
      </c>
      <c r="T750" s="320" t="s">
        <v>432</v>
      </c>
      <c r="U750" s="320">
        <v>2011</v>
      </c>
      <c r="V750" s="177"/>
      <c r="W750" s="177"/>
      <c r="X750" s="177"/>
      <c r="Y750" s="177"/>
      <c r="Z750" s="177"/>
      <c r="AA750" s="177"/>
      <c r="AB750" s="319"/>
      <c r="AC750" s="320"/>
      <c r="AD750" s="320"/>
      <c r="AE750" s="177"/>
      <c r="AF750" s="177"/>
      <c r="AG750" s="177"/>
      <c r="AH750" s="177"/>
      <c r="AI750" s="177"/>
      <c r="AJ750" s="177"/>
      <c r="AK750" s="177"/>
      <c r="AL750" s="177"/>
      <c r="AM750" s="177"/>
      <c r="AN750" s="177"/>
      <c r="AO750" s="177"/>
      <c r="AP750" s="177"/>
      <c r="AQ750" s="177"/>
      <c r="AR750" s="177"/>
      <c r="AS750" s="177"/>
      <c r="AT750" s="177"/>
      <c r="AU750" s="177"/>
      <c r="AV750" s="177"/>
      <c r="AW750" s="177"/>
      <c r="AX750" s="715"/>
    </row>
    <row r="751" spans="1:50" s="246" customFormat="1" ht="23.85" customHeight="1">
      <c r="A751" s="247"/>
      <c r="B751" s="595"/>
      <c r="C751" s="320" t="s">
        <v>3029</v>
      </c>
      <c r="D751" s="320"/>
      <c r="E751" s="320" t="s">
        <v>13426</v>
      </c>
      <c r="F751" s="320" t="s">
        <v>3029</v>
      </c>
      <c r="G751" s="320" t="s">
        <v>3029</v>
      </c>
      <c r="H751" s="177"/>
      <c r="I751" s="319">
        <v>33984</v>
      </c>
      <c r="J751" s="319"/>
      <c r="K751" s="319"/>
      <c r="L751" s="320" t="s">
        <v>202</v>
      </c>
      <c r="M751" s="319">
        <v>59</v>
      </c>
      <c r="N751" s="319">
        <v>96</v>
      </c>
      <c r="O751" s="319">
        <v>5664</v>
      </c>
      <c r="P751" s="319">
        <v>6</v>
      </c>
      <c r="Q751" s="319"/>
      <c r="R751" s="319"/>
      <c r="S751" s="320"/>
      <c r="T751" s="320"/>
      <c r="U751" s="320">
        <v>2012</v>
      </c>
      <c r="V751" s="177"/>
      <c r="W751" s="177"/>
      <c r="X751" s="177"/>
      <c r="Y751" s="177"/>
      <c r="Z751" s="177"/>
      <c r="AA751" s="177"/>
      <c r="AB751" s="319"/>
      <c r="AC751" s="320"/>
      <c r="AD751" s="320"/>
      <c r="AE751" s="177"/>
      <c r="AF751" s="177"/>
      <c r="AG751" s="177"/>
      <c r="AH751" s="177"/>
      <c r="AI751" s="177"/>
      <c r="AJ751" s="177"/>
      <c r="AK751" s="177"/>
      <c r="AL751" s="177"/>
      <c r="AM751" s="177"/>
      <c r="AN751" s="177"/>
      <c r="AO751" s="177"/>
      <c r="AP751" s="177"/>
      <c r="AQ751" s="177"/>
      <c r="AR751" s="177"/>
      <c r="AS751" s="177"/>
      <c r="AT751" s="177"/>
      <c r="AU751" s="177"/>
      <c r="AV751" s="177"/>
      <c r="AW751" s="177"/>
      <c r="AX751" s="715"/>
    </row>
    <row r="752" spans="1:50" s="246" customFormat="1" ht="23.85" customHeight="1">
      <c r="A752" s="247"/>
      <c r="B752" s="595"/>
      <c r="C752" s="320" t="s">
        <v>3029</v>
      </c>
      <c r="D752" s="320"/>
      <c r="E752" s="320" t="s">
        <v>2655</v>
      </c>
      <c r="F752" s="320" t="s">
        <v>3029</v>
      </c>
      <c r="G752" s="320" t="s">
        <v>3029</v>
      </c>
      <c r="H752" s="177"/>
      <c r="I752" s="319">
        <v>79149</v>
      </c>
      <c r="J752" s="319"/>
      <c r="K752" s="319"/>
      <c r="L752" s="320" t="s">
        <v>202</v>
      </c>
      <c r="M752" s="319">
        <v>68</v>
      </c>
      <c r="N752" s="319">
        <v>105</v>
      </c>
      <c r="O752" s="319">
        <v>7140</v>
      </c>
      <c r="P752" s="319">
        <v>1</v>
      </c>
      <c r="Q752" s="319">
        <v>1619</v>
      </c>
      <c r="R752" s="319">
        <v>35000</v>
      </c>
      <c r="S752" s="320" t="s">
        <v>233</v>
      </c>
      <c r="T752" s="320" t="s">
        <v>432</v>
      </c>
      <c r="U752" s="320">
        <v>1984</v>
      </c>
      <c r="V752" s="177"/>
      <c r="W752" s="177"/>
      <c r="X752" s="177"/>
      <c r="Y752" s="177"/>
      <c r="Z752" s="177"/>
      <c r="AA752" s="177"/>
      <c r="AB752" s="319"/>
      <c r="AC752" s="320"/>
      <c r="AD752" s="320"/>
      <c r="AE752" s="177"/>
      <c r="AF752" s="177"/>
      <c r="AG752" s="177"/>
      <c r="AH752" s="177"/>
      <c r="AI752" s="177"/>
      <c r="AJ752" s="177"/>
      <c r="AK752" s="177"/>
      <c r="AL752" s="177"/>
      <c r="AM752" s="177"/>
      <c r="AN752" s="177"/>
      <c r="AO752" s="177"/>
      <c r="AP752" s="177"/>
      <c r="AQ752" s="177"/>
      <c r="AR752" s="177"/>
      <c r="AS752" s="177"/>
      <c r="AT752" s="177"/>
      <c r="AU752" s="177"/>
      <c r="AV752" s="177"/>
      <c r="AW752" s="177"/>
      <c r="AX752" s="715"/>
    </row>
    <row r="753" spans="1:50" s="246" customFormat="1" ht="23.85" customHeight="1">
      <c r="A753" s="247"/>
      <c r="B753" s="595"/>
      <c r="C753" s="320" t="s">
        <v>3029</v>
      </c>
      <c r="D753" s="320"/>
      <c r="E753" s="320" t="s">
        <v>13427</v>
      </c>
      <c r="F753" s="320" t="s">
        <v>3029</v>
      </c>
      <c r="G753" s="320" t="s">
        <v>3029</v>
      </c>
      <c r="H753" s="177"/>
      <c r="I753" s="319">
        <v>38153</v>
      </c>
      <c r="J753" s="319"/>
      <c r="K753" s="319"/>
      <c r="L753" s="320" t="s">
        <v>202</v>
      </c>
      <c r="M753" s="319">
        <v>68</v>
      </c>
      <c r="N753" s="319">
        <v>105</v>
      </c>
      <c r="O753" s="319">
        <v>7140</v>
      </c>
      <c r="P753" s="319">
        <v>1</v>
      </c>
      <c r="Q753" s="319">
        <v>1711</v>
      </c>
      <c r="R753" s="319">
        <v>35000</v>
      </c>
      <c r="S753" s="320" t="s">
        <v>233</v>
      </c>
      <c r="T753" s="320" t="s">
        <v>587</v>
      </c>
      <c r="U753" s="320">
        <v>2012</v>
      </c>
      <c r="V753" s="177"/>
      <c r="W753" s="177"/>
      <c r="X753" s="177"/>
      <c r="Y753" s="177"/>
      <c r="Z753" s="177"/>
      <c r="AA753" s="177"/>
      <c r="AB753" s="319">
        <v>30428</v>
      </c>
      <c r="AC753" s="320"/>
      <c r="AD753" s="320"/>
      <c r="AE753" s="177"/>
      <c r="AF753" s="177"/>
      <c r="AG753" s="177"/>
      <c r="AH753" s="177"/>
      <c r="AI753" s="177"/>
      <c r="AJ753" s="177"/>
      <c r="AK753" s="177"/>
      <c r="AL753" s="177"/>
      <c r="AM753" s="177"/>
      <c r="AN753" s="177"/>
      <c r="AO753" s="177"/>
      <c r="AP753" s="177"/>
      <c r="AQ753" s="177"/>
      <c r="AR753" s="177"/>
      <c r="AS753" s="177"/>
      <c r="AT753" s="177"/>
      <c r="AU753" s="177"/>
      <c r="AV753" s="177"/>
      <c r="AW753" s="177"/>
      <c r="AX753" s="715"/>
    </row>
    <row r="754" spans="1:50" s="246" customFormat="1" ht="23.85" customHeight="1">
      <c r="A754" s="247"/>
      <c r="B754" s="595"/>
      <c r="C754" s="320" t="s">
        <v>3029</v>
      </c>
      <c r="D754" s="320"/>
      <c r="E754" s="320" t="s">
        <v>13428</v>
      </c>
      <c r="F754" s="320" t="s">
        <v>3029</v>
      </c>
      <c r="G754" s="320" t="s">
        <v>3029</v>
      </c>
      <c r="H754" s="177"/>
      <c r="I754" s="319">
        <v>39758</v>
      </c>
      <c r="J754" s="319"/>
      <c r="K754" s="319"/>
      <c r="L754" s="320" t="s">
        <v>382</v>
      </c>
      <c r="M754" s="319">
        <v>45</v>
      </c>
      <c r="N754" s="319">
        <v>90</v>
      </c>
      <c r="O754" s="319">
        <v>4050</v>
      </c>
      <c r="P754" s="319">
        <v>1</v>
      </c>
      <c r="Q754" s="319"/>
      <c r="R754" s="319"/>
      <c r="S754" s="320"/>
      <c r="T754" s="320"/>
      <c r="U754" s="320">
        <v>2015</v>
      </c>
      <c r="V754" s="177"/>
      <c r="W754" s="177"/>
      <c r="X754" s="177"/>
      <c r="Y754" s="177"/>
      <c r="Z754" s="177"/>
      <c r="AA754" s="177"/>
      <c r="AB754" s="319">
        <v>6700</v>
      </c>
      <c r="AC754" s="320"/>
      <c r="AD754" s="320"/>
      <c r="AE754" s="177"/>
      <c r="AF754" s="177"/>
      <c r="AG754" s="177"/>
      <c r="AH754" s="177"/>
      <c r="AI754" s="177"/>
      <c r="AJ754" s="177"/>
      <c r="AK754" s="177"/>
      <c r="AL754" s="177"/>
      <c r="AM754" s="177"/>
      <c r="AN754" s="177"/>
      <c r="AO754" s="177"/>
      <c r="AP754" s="177"/>
      <c r="AQ754" s="177"/>
      <c r="AR754" s="177"/>
      <c r="AS754" s="177"/>
      <c r="AT754" s="177"/>
      <c r="AU754" s="177"/>
      <c r="AV754" s="177"/>
      <c r="AW754" s="177"/>
      <c r="AX754" s="715"/>
    </row>
    <row r="755" spans="1:50" s="246" customFormat="1" ht="23.85" customHeight="1">
      <c r="A755" s="247"/>
      <c r="B755" s="595"/>
      <c r="C755" s="320" t="s">
        <v>3029</v>
      </c>
      <c r="D755" s="320"/>
      <c r="E755" s="320" t="s">
        <v>13429</v>
      </c>
      <c r="F755" s="320" t="s">
        <v>3029</v>
      </c>
      <c r="G755" s="320" t="s">
        <v>3029</v>
      </c>
      <c r="H755" s="177"/>
      <c r="I755" s="319">
        <v>28052</v>
      </c>
      <c r="J755" s="319"/>
      <c r="K755" s="319"/>
      <c r="L755" s="320" t="s">
        <v>382</v>
      </c>
      <c r="M755" s="319">
        <v>68</v>
      </c>
      <c r="N755" s="319">
        <v>105</v>
      </c>
      <c r="O755" s="319">
        <v>7140</v>
      </c>
      <c r="P755" s="319">
        <v>1</v>
      </c>
      <c r="Q755" s="319"/>
      <c r="R755" s="319"/>
      <c r="S755" s="320"/>
      <c r="T755" s="320"/>
      <c r="U755" s="320">
        <v>2015</v>
      </c>
      <c r="V755" s="177"/>
      <c r="W755" s="177"/>
      <c r="X755" s="177"/>
      <c r="Y755" s="177"/>
      <c r="Z755" s="177"/>
      <c r="AA755" s="177"/>
      <c r="AB755" s="319">
        <v>3000</v>
      </c>
      <c r="AC755" s="320"/>
      <c r="AD755" s="320"/>
      <c r="AE755" s="177"/>
      <c r="AF755" s="177"/>
      <c r="AG755" s="177"/>
      <c r="AH755" s="177"/>
      <c r="AI755" s="177"/>
      <c r="AJ755" s="177"/>
      <c r="AK755" s="177"/>
      <c r="AL755" s="177"/>
      <c r="AM755" s="177"/>
      <c r="AN755" s="177"/>
      <c r="AO755" s="177"/>
      <c r="AP755" s="177"/>
      <c r="AQ755" s="177"/>
      <c r="AR755" s="177"/>
      <c r="AS755" s="177"/>
      <c r="AT755" s="177"/>
      <c r="AU755" s="177"/>
      <c r="AV755" s="177"/>
      <c r="AW755" s="177"/>
      <c r="AX755" s="641"/>
    </row>
    <row r="756" spans="1:50" s="246" customFormat="1" ht="23.85" customHeight="1">
      <c r="A756" s="247"/>
      <c r="B756" s="595"/>
      <c r="C756" s="320" t="s">
        <v>13321</v>
      </c>
      <c r="D756" s="320"/>
      <c r="E756" s="320" t="s">
        <v>13430</v>
      </c>
      <c r="F756" s="320" t="s">
        <v>13321</v>
      </c>
      <c r="G756" s="320" t="s">
        <v>13324</v>
      </c>
      <c r="H756" s="177"/>
      <c r="I756" s="319">
        <v>6900</v>
      </c>
      <c r="J756" s="319">
        <v>0</v>
      </c>
      <c r="K756" s="319">
        <v>0</v>
      </c>
      <c r="L756" s="320" t="s">
        <v>382</v>
      </c>
      <c r="M756" s="319">
        <v>69</v>
      </c>
      <c r="N756" s="319">
        <v>100</v>
      </c>
      <c r="O756" s="319">
        <v>6900</v>
      </c>
      <c r="P756" s="319">
        <v>1</v>
      </c>
      <c r="Q756" s="319">
        <v>0</v>
      </c>
      <c r="R756" s="319">
        <v>0</v>
      </c>
      <c r="S756" s="320"/>
      <c r="T756" s="320"/>
      <c r="U756" s="320">
        <v>2007</v>
      </c>
      <c r="V756" s="177"/>
      <c r="W756" s="177"/>
      <c r="X756" s="177"/>
      <c r="Y756" s="177"/>
      <c r="Z756" s="177"/>
      <c r="AA756" s="177"/>
      <c r="AB756" s="319">
        <v>990</v>
      </c>
      <c r="AC756" s="320"/>
      <c r="AD756" s="320"/>
      <c r="AE756" s="177"/>
      <c r="AF756" s="177"/>
      <c r="AG756" s="177"/>
      <c r="AH756" s="177"/>
      <c r="AI756" s="177"/>
      <c r="AJ756" s="177"/>
      <c r="AK756" s="177"/>
      <c r="AL756" s="177"/>
      <c r="AM756" s="177"/>
      <c r="AN756" s="177"/>
      <c r="AO756" s="177"/>
      <c r="AP756" s="177"/>
      <c r="AQ756" s="177"/>
      <c r="AR756" s="177"/>
      <c r="AS756" s="177"/>
      <c r="AT756" s="177"/>
      <c r="AU756" s="177"/>
      <c r="AV756" s="177"/>
      <c r="AW756" s="177"/>
      <c r="AX756" s="641"/>
    </row>
    <row r="757" spans="1:50" s="246" customFormat="1" ht="23.85" customHeight="1">
      <c r="A757" s="247"/>
      <c r="B757" s="595"/>
      <c r="C757" s="320" t="s">
        <v>13321</v>
      </c>
      <c r="D757" s="320"/>
      <c r="E757" s="320" t="s">
        <v>13431</v>
      </c>
      <c r="F757" s="320" t="s">
        <v>13321</v>
      </c>
      <c r="G757" s="320" t="s">
        <v>13324</v>
      </c>
      <c r="H757" s="177"/>
      <c r="I757" s="319">
        <v>7314</v>
      </c>
      <c r="J757" s="319">
        <v>0</v>
      </c>
      <c r="K757" s="319">
        <v>0</v>
      </c>
      <c r="L757" s="320" t="s">
        <v>382</v>
      </c>
      <c r="M757" s="319">
        <v>69</v>
      </c>
      <c r="N757" s="319">
        <v>106</v>
      </c>
      <c r="O757" s="319">
        <v>7314</v>
      </c>
      <c r="P757" s="319">
        <v>1</v>
      </c>
      <c r="Q757" s="319">
        <v>0</v>
      </c>
      <c r="R757" s="319">
        <v>0</v>
      </c>
      <c r="S757" s="320"/>
      <c r="T757" s="320"/>
      <c r="U757" s="320">
        <v>2011</v>
      </c>
      <c r="V757" s="177"/>
      <c r="W757" s="177"/>
      <c r="X757" s="177"/>
      <c r="Y757" s="177"/>
      <c r="Z757" s="177"/>
      <c r="AA757" s="177"/>
      <c r="AB757" s="319">
        <v>850</v>
      </c>
      <c r="AC757" s="320"/>
      <c r="AD757" s="320"/>
      <c r="AE757" s="177"/>
      <c r="AF757" s="177"/>
      <c r="AG757" s="177"/>
      <c r="AH757" s="177"/>
      <c r="AI757" s="177"/>
      <c r="AJ757" s="177"/>
      <c r="AK757" s="177"/>
      <c r="AL757" s="177"/>
      <c r="AM757" s="177"/>
      <c r="AN757" s="177"/>
      <c r="AO757" s="177"/>
      <c r="AP757" s="177"/>
      <c r="AQ757" s="177"/>
      <c r="AR757" s="177"/>
      <c r="AS757" s="177"/>
      <c r="AT757" s="177"/>
      <c r="AU757" s="177"/>
      <c r="AV757" s="177"/>
      <c r="AW757" s="177"/>
      <c r="AX757" s="641"/>
    </row>
    <row r="758" spans="1:50" s="246" customFormat="1" ht="23.85" customHeight="1">
      <c r="A758" s="247"/>
      <c r="B758" s="595"/>
      <c r="C758" s="320" t="s">
        <v>13325</v>
      </c>
      <c r="D758" s="320" t="s">
        <v>13393</v>
      </c>
      <c r="E758" s="320" t="s">
        <v>13432</v>
      </c>
      <c r="F758" s="320" t="s">
        <v>13325</v>
      </c>
      <c r="G758" s="320" t="s">
        <v>13325</v>
      </c>
      <c r="H758" s="177">
        <v>1</v>
      </c>
      <c r="I758" s="319">
        <v>19200</v>
      </c>
      <c r="J758" s="319">
        <v>0</v>
      </c>
      <c r="K758" s="319">
        <v>0</v>
      </c>
      <c r="L758" s="320" t="s">
        <v>202</v>
      </c>
      <c r="M758" s="319">
        <v>80</v>
      </c>
      <c r="N758" s="319">
        <v>120</v>
      </c>
      <c r="O758" s="319">
        <v>9600</v>
      </c>
      <c r="P758" s="319">
        <v>2</v>
      </c>
      <c r="Q758" s="319">
        <v>0</v>
      </c>
      <c r="R758" s="319">
        <v>0</v>
      </c>
      <c r="S758" s="320">
        <v>0</v>
      </c>
      <c r="T758" s="320">
        <v>0</v>
      </c>
      <c r="U758" s="320">
        <v>2008</v>
      </c>
      <c r="V758" s="177">
        <v>3</v>
      </c>
      <c r="W758" s="177"/>
      <c r="X758" s="177"/>
      <c r="Y758" s="177">
        <v>200</v>
      </c>
      <c r="Z758" s="177"/>
      <c r="AA758" s="177"/>
      <c r="AB758" s="319">
        <v>3054</v>
      </c>
      <c r="AC758" s="320"/>
      <c r="AD758" s="320"/>
      <c r="AE758" s="177"/>
      <c r="AF758" s="177"/>
      <c r="AG758" s="177"/>
      <c r="AH758" s="177"/>
      <c r="AI758" s="177"/>
      <c r="AJ758" s="177"/>
      <c r="AK758" s="177"/>
      <c r="AL758" s="177"/>
      <c r="AM758" s="177"/>
      <c r="AN758" s="177"/>
      <c r="AO758" s="177"/>
      <c r="AP758" s="177"/>
      <c r="AQ758" s="177"/>
      <c r="AR758" s="177"/>
      <c r="AS758" s="177"/>
      <c r="AT758" s="177"/>
      <c r="AU758" s="177"/>
      <c r="AV758" s="177"/>
      <c r="AW758" s="177"/>
      <c r="AX758" s="715"/>
    </row>
    <row r="759" spans="1:50" s="246" customFormat="1" ht="23.85" customHeight="1">
      <c r="A759" s="247"/>
      <c r="B759" s="595"/>
      <c r="C759" s="320" t="s">
        <v>13325</v>
      </c>
      <c r="D759" s="320" t="s">
        <v>13393</v>
      </c>
      <c r="E759" s="320" t="s">
        <v>13433</v>
      </c>
      <c r="F759" s="320" t="s">
        <v>13325</v>
      </c>
      <c r="G759" s="320" t="s">
        <v>13325</v>
      </c>
      <c r="H759" s="177">
        <v>1</v>
      </c>
      <c r="I759" s="319">
        <v>19200</v>
      </c>
      <c r="J759" s="319">
        <v>0</v>
      </c>
      <c r="K759" s="319">
        <v>0</v>
      </c>
      <c r="L759" s="320" t="s">
        <v>382</v>
      </c>
      <c r="M759" s="319">
        <v>80</v>
      </c>
      <c r="N759" s="319">
        <v>120</v>
      </c>
      <c r="O759" s="319">
        <v>9600</v>
      </c>
      <c r="P759" s="319">
        <v>2</v>
      </c>
      <c r="Q759" s="319">
        <v>0</v>
      </c>
      <c r="R759" s="319">
        <v>0</v>
      </c>
      <c r="S759" s="320">
        <v>0</v>
      </c>
      <c r="T759" s="320">
        <v>0</v>
      </c>
      <c r="U759" s="320">
        <v>2015</v>
      </c>
      <c r="V759" s="177">
        <v>3</v>
      </c>
      <c r="W759" s="177"/>
      <c r="X759" s="177"/>
      <c r="Y759" s="177">
        <v>200</v>
      </c>
      <c r="Z759" s="177"/>
      <c r="AA759" s="177"/>
      <c r="AB759" s="319">
        <v>1700</v>
      </c>
      <c r="AC759" s="320"/>
      <c r="AD759" s="320"/>
      <c r="AE759" s="177"/>
      <c r="AF759" s="177"/>
      <c r="AG759" s="177"/>
      <c r="AH759" s="177"/>
      <c r="AI759" s="177"/>
      <c r="AJ759" s="177"/>
      <c r="AK759" s="177"/>
      <c r="AL759" s="177"/>
      <c r="AM759" s="177"/>
      <c r="AN759" s="177"/>
      <c r="AO759" s="177"/>
      <c r="AP759" s="177"/>
      <c r="AQ759" s="177"/>
      <c r="AR759" s="177"/>
      <c r="AS759" s="177"/>
      <c r="AT759" s="177"/>
      <c r="AU759" s="177"/>
      <c r="AV759" s="177"/>
      <c r="AW759" s="177"/>
      <c r="AX759" s="715"/>
    </row>
    <row r="760" spans="1:50" s="246" customFormat="1" ht="23.85" customHeight="1">
      <c r="A760" s="247"/>
      <c r="B760" s="595"/>
      <c r="C760" s="320" t="s">
        <v>13331</v>
      </c>
      <c r="D760" s="320"/>
      <c r="E760" s="320" t="s">
        <v>13434</v>
      </c>
      <c r="F760" s="320" t="s">
        <v>13331</v>
      </c>
      <c r="G760" s="320" t="s">
        <v>13331</v>
      </c>
      <c r="H760" s="177"/>
      <c r="I760" s="319">
        <v>10586</v>
      </c>
      <c r="J760" s="319">
        <v>0</v>
      </c>
      <c r="K760" s="319">
        <v>0</v>
      </c>
      <c r="L760" s="320" t="s">
        <v>382</v>
      </c>
      <c r="M760" s="319">
        <v>68</v>
      </c>
      <c r="N760" s="319">
        <v>105</v>
      </c>
      <c r="O760" s="319">
        <v>7140</v>
      </c>
      <c r="P760" s="319">
        <v>1</v>
      </c>
      <c r="Q760" s="319">
        <v>584</v>
      </c>
      <c r="R760" s="319">
        <v>0</v>
      </c>
      <c r="S760" s="320" t="s">
        <v>13435</v>
      </c>
      <c r="T760" s="320"/>
      <c r="U760" s="320">
        <v>2009</v>
      </c>
      <c r="V760" s="177"/>
      <c r="W760" s="177"/>
      <c r="X760" s="177"/>
      <c r="Y760" s="177"/>
      <c r="Z760" s="177"/>
      <c r="AA760" s="177"/>
      <c r="AB760" s="319">
        <v>1280</v>
      </c>
      <c r="AC760" s="320"/>
      <c r="AD760" s="320"/>
      <c r="AE760" s="177"/>
      <c r="AF760" s="177"/>
      <c r="AG760" s="177"/>
      <c r="AH760" s="177"/>
      <c r="AI760" s="177"/>
      <c r="AJ760" s="177"/>
      <c r="AK760" s="177"/>
      <c r="AL760" s="177"/>
      <c r="AM760" s="177"/>
      <c r="AN760" s="177"/>
      <c r="AO760" s="177"/>
      <c r="AP760" s="177"/>
      <c r="AQ760" s="177"/>
      <c r="AR760" s="177"/>
      <c r="AS760" s="177"/>
      <c r="AT760" s="177"/>
      <c r="AU760" s="177"/>
      <c r="AV760" s="177"/>
      <c r="AW760" s="177"/>
      <c r="AX760" s="641" t="s">
        <v>13436</v>
      </c>
    </row>
    <row r="761" spans="1:50" s="246" customFormat="1" ht="23.85" customHeight="1">
      <c r="A761" s="247"/>
      <c r="B761" s="595"/>
      <c r="C761" s="320" t="s">
        <v>13337</v>
      </c>
      <c r="D761" s="320"/>
      <c r="E761" s="320" t="s">
        <v>13437</v>
      </c>
      <c r="F761" s="320" t="s">
        <v>13337</v>
      </c>
      <c r="G761" s="320" t="s">
        <v>13438</v>
      </c>
      <c r="H761" s="177"/>
      <c r="I761" s="319">
        <v>8800</v>
      </c>
      <c r="J761" s="319">
        <v>0</v>
      </c>
      <c r="K761" s="319">
        <v>0</v>
      </c>
      <c r="L761" s="320" t="s">
        <v>382</v>
      </c>
      <c r="M761" s="319">
        <v>68</v>
      </c>
      <c r="N761" s="319">
        <v>105</v>
      </c>
      <c r="O761" s="319">
        <v>7140</v>
      </c>
      <c r="P761" s="319">
        <v>1</v>
      </c>
      <c r="Q761" s="319">
        <v>0</v>
      </c>
      <c r="R761" s="319">
        <v>0</v>
      </c>
      <c r="S761" s="320">
        <v>0</v>
      </c>
      <c r="T761" s="320">
        <v>0</v>
      </c>
      <c r="U761" s="320">
        <v>2010</v>
      </c>
      <c r="V761" s="177"/>
      <c r="W761" s="177"/>
      <c r="X761" s="177"/>
      <c r="Y761" s="177"/>
      <c r="Z761" s="177"/>
      <c r="AA761" s="177"/>
      <c r="AB761" s="319">
        <v>1000</v>
      </c>
      <c r="AC761" s="320"/>
      <c r="AD761" s="320"/>
      <c r="AE761" s="177"/>
      <c r="AF761" s="177"/>
      <c r="AG761" s="177"/>
      <c r="AH761" s="177"/>
      <c r="AI761" s="177"/>
      <c r="AJ761" s="177"/>
      <c r="AK761" s="177"/>
      <c r="AL761" s="177"/>
      <c r="AM761" s="177"/>
      <c r="AN761" s="177"/>
      <c r="AO761" s="177"/>
      <c r="AP761" s="177"/>
      <c r="AQ761" s="177"/>
      <c r="AR761" s="177"/>
      <c r="AS761" s="177"/>
      <c r="AT761" s="177"/>
      <c r="AU761" s="177"/>
      <c r="AV761" s="177"/>
      <c r="AW761" s="177"/>
      <c r="AX761" s="715"/>
    </row>
    <row r="762" spans="1:50" s="246" customFormat="1" ht="36" customHeight="1">
      <c r="A762" s="247"/>
      <c r="B762" s="595"/>
      <c r="C762" s="320" t="s">
        <v>13373</v>
      </c>
      <c r="D762" s="177" t="s">
        <v>13373</v>
      </c>
      <c r="E762" s="578" t="s">
        <v>13439</v>
      </c>
      <c r="F762" s="177" t="s">
        <v>13373</v>
      </c>
      <c r="G762" s="177" t="s">
        <v>13373</v>
      </c>
      <c r="H762" s="177"/>
      <c r="I762" s="319">
        <v>29233</v>
      </c>
      <c r="J762" s="319">
        <v>880</v>
      </c>
      <c r="K762" s="319">
        <v>1234</v>
      </c>
      <c r="L762" s="177" t="s">
        <v>202</v>
      </c>
      <c r="M762" s="319">
        <v>79</v>
      </c>
      <c r="N762" s="319">
        <v>140</v>
      </c>
      <c r="O762" s="319">
        <v>11060</v>
      </c>
      <c r="P762" s="319">
        <v>1</v>
      </c>
      <c r="Q762" s="319">
        <v>700</v>
      </c>
      <c r="R762" s="319">
        <v>700</v>
      </c>
      <c r="S762" s="177" t="s">
        <v>233</v>
      </c>
      <c r="T762" s="177" t="s">
        <v>1537</v>
      </c>
      <c r="U762" s="320">
        <v>2009</v>
      </c>
      <c r="V762" s="177">
        <v>3</v>
      </c>
      <c r="W762" s="177"/>
      <c r="X762" s="177"/>
      <c r="Y762" s="177">
        <v>200</v>
      </c>
      <c r="Z762" s="177"/>
      <c r="AA762" s="177"/>
      <c r="AB762" s="319">
        <v>607</v>
      </c>
      <c r="AC762" s="320"/>
      <c r="AD762" s="320"/>
      <c r="AE762" s="177"/>
      <c r="AF762" s="177"/>
      <c r="AG762" s="177"/>
      <c r="AH762" s="177"/>
      <c r="AI762" s="177"/>
      <c r="AJ762" s="177"/>
      <c r="AK762" s="177"/>
      <c r="AL762" s="177"/>
      <c r="AM762" s="177"/>
      <c r="AN762" s="177"/>
      <c r="AO762" s="177"/>
      <c r="AP762" s="177"/>
      <c r="AQ762" s="177"/>
      <c r="AR762" s="177"/>
      <c r="AS762" s="177"/>
      <c r="AT762" s="177"/>
      <c r="AU762" s="177"/>
      <c r="AV762" s="177"/>
      <c r="AW762" s="177"/>
      <c r="AX762" s="1299" t="s">
        <v>15467</v>
      </c>
    </row>
    <row r="763" spans="1:50" s="246" customFormat="1" ht="23.85" customHeight="1">
      <c r="A763" s="247"/>
      <c r="B763" s="595"/>
      <c r="C763" s="320" t="s">
        <v>13440</v>
      </c>
      <c r="D763" s="320"/>
      <c r="E763" s="578" t="s">
        <v>13421</v>
      </c>
      <c r="F763" s="578" t="s">
        <v>13440</v>
      </c>
      <c r="G763" s="320" t="s">
        <v>13440</v>
      </c>
      <c r="H763" s="177"/>
      <c r="I763" s="319"/>
      <c r="J763" s="319"/>
      <c r="K763" s="319"/>
      <c r="L763" s="177" t="s">
        <v>382</v>
      </c>
      <c r="M763" s="319">
        <v>64</v>
      </c>
      <c r="N763" s="319">
        <v>105</v>
      </c>
      <c r="O763" s="319">
        <v>6720</v>
      </c>
      <c r="P763" s="319">
        <v>1</v>
      </c>
      <c r="Q763" s="319">
        <v>0</v>
      </c>
      <c r="R763" s="319">
        <v>0</v>
      </c>
      <c r="S763" s="177" t="s">
        <v>13412</v>
      </c>
      <c r="T763" s="177" t="s">
        <v>499</v>
      </c>
      <c r="U763" s="320">
        <v>2012</v>
      </c>
      <c r="V763" s="177"/>
      <c r="W763" s="177"/>
      <c r="X763" s="177"/>
      <c r="Y763" s="177"/>
      <c r="Z763" s="177"/>
      <c r="AA763" s="177"/>
      <c r="AB763" s="319">
        <v>382</v>
      </c>
      <c r="AC763" s="320"/>
      <c r="AD763" s="320"/>
      <c r="AE763" s="177"/>
      <c r="AF763" s="177"/>
      <c r="AG763" s="177"/>
      <c r="AH763" s="177"/>
      <c r="AI763" s="177"/>
      <c r="AJ763" s="177"/>
      <c r="AK763" s="177"/>
      <c r="AL763" s="177"/>
      <c r="AM763" s="177"/>
      <c r="AN763" s="177"/>
      <c r="AO763" s="177"/>
      <c r="AP763" s="177"/>
      <c r="AQ763" s="177"/>
      <c r="AR763" s="177"/>
      <c r="AS763" s="177"/>
      <c r="AT763" s="177"/>
      <c r="AU763" s="177"/>
      <c r="AV763" s="177"/>
      <c r="AW763" s="177"/>
      <c r="AX763" s="583"/>
    </row>
    <row r="764" spans="1:50" s="246" customFormat="1" ht="23.85" customHeight="1">
      <c r="A764" s="247"/>
      <c r="B764" s="595"/>
      <c r="C764" s="320" t="s">
        <v>13440</v>
      </c>
      <c r="D764" s="320"/>
      <c r="E764" s="320" t="s">
        <v>13441</v>
      </c>
      <c r="F764" s="320" t="s">
        <v>13440</v>
      </c>
      <c r="G764" s="320" t="s">
        <v>13440</v>
      </c>
      <c r="H764" s="177"/>
      <c r="I764" s="319">
        <v>59800</v>
      </c>
      <c r="J764" s="319"/>
      <c r="K764" s="319"/>
      <c r="L764" s="320" t="s">
        <v>202</v>
      </c>
      <c r="M764" s="319">
        <v>68</v>
      </c>
      <c r="N764" s="319">
        <v>105</v>
      </c>
      <c r="O764" s="319">
        <v>7140</v>
      </c>
      <c r="P764" s="319">
        <v>1</v>
      </c>
      <c r="Q764" s="319">
        <v>600</v>
      </c>
      <c r="R764" s="319">
        <v>600</v>
      </c>
      <c r="S764" s="320" t="s">
        <v>233</v>
      </c>
      <c r="T764" s="716" t="s">
        <v>432</v>
      </c>
      <c r="U764" s="105">
        <v>2006</v>
      </c>
      <c r="V764" s="99"/>
      <c r="W764" s="99"/>
      <c r="X764" s="99"/>
      <c r="Y764" s="99"/>
      <c r="Z764" s="99"/>
      <c r="AA764" s="99"/>
      <c r="AB764" s="100">
        <v>1533</v>
      </c>
      <c r="AC764" s="320"/>
      <c r="AD764" s="320"/>
      <c r="AE764" s="177"/>
      <c r="AF764" s="177"/>
      <c r="AG764" s="177"/>
      <c r="AH764" s="177"/>
      <c r="AI764" s="177"/>
      <c r="AJ764" s="177"/>
      <c r="AK764" s="177"/>
      <c r="AL764" s="177"/>
      <c r="AM764" s="177"/>
      <c r="AN764" s="177"/>
      <c r="AO764" s="177"/>
      <c r="AP764" s="177"/>
      <c r="AQ764" s="177"/>
      <c r="AR764" s="177"/>
      <c r="AS764" s="177"/>
      <c r="AT764" s="177"/>
      <c r="AU764" s="177"/>
      <c r="AV764" s="177"/>
      <c r="AW764" s="177"/>
      <c r="AX764" s="715"/>
    </row>
    <row r="765" spans="1:50" s="246" customFormat="1" ht="23.85" customHeight="1">
      <c r="A765" s="247"/>
      <c r="B765" s="595"/>
      <c r="C765" s="320" t="s">
        <v>13350</v>
      </c>
      <c r="D765" s="320"/>
      <c r="E765" s="320" t="s">
        <v>13442</v>
      </c>
      <c r="F765" s="320" t="s">
        <v>13350</v>
      </c>
      <c r="G765" s="320" t="s">
        <v>13350</v>
      </c>
      <c r="H765" s="177"/>
      <c r="I765" s="319">
        <v>28691</v>
      </c>
      <c r="J765" s="319">
        <v>0</v>
      </c>
      <c r="K765" s="319">
        <v>0</v>
      </c>
      <c r="L765" s="320" t="s">
        <v>382</v>
      </c>
      <c r="M765" s="319">
        <v>65</v>
      </c>
      <c r="N765" s="319">
        <v>108</v>
      </c>
      <c r="O765" s="319">
        <v>7020</v>
      </c>
      <c r="P765" s="319">
        <v>1</v>
      </c>
      <c r="Q765" s="319">
        <v>100</v>
      </c>
      <c r="R765" s="319">
        <v>100</v>
      </c>
      <c r="S765" s="320" t="s">
        <v>233</v>
      </c>
      <c r="T765" s="716" t="s">
        <v>6951</v>
      </c>
      <c r="U765" s="320">
        <v>2013</v>
      </c>
      <c r="V765" s="177"/>
      <c r="W765" s="177"/>
      <c r="X765" s="177"/>
      <c r="Y765" s="177"/>
      <c r="Z765" s="177"/>
      <c r="AA765" s="177"/>
      <c r="AB765" s="319">
        <v>3700</v>
      </c>
      <c r="AC765" s="320"/>
      <c r="AD765" s="320"/>
      <c r="AE765" s="177"/>
      <c r="AF765" s="177"/>
      <c r="AG765" s="177"/>
      <c r="AH765" s="177"/>
      <c r="AI765" s="177"/>
      <c r="AJ765" s="177"/>
      <c r="AK765" s="177"/>
      <c r="AL765" s="177"/>
      <c r="AM765" s="177"/>
      <c r="AN765" s="177"/>
      <c r="AO765" s="177"/>
      <c r="AP765" s="177"/>
      <c r="AQ765" s="177"/>
      <c r="AR765" s="177"/>
      <c r="AS765" s="177"/>
      <c r="AT765" s="177"/>
      <c r="AU765" s="177"/>
      <c r="AV765" s="177"/>
      <c r="AW765" s="177"/>
      <c r="AX765" s="715"/>
    </row>
    <row r="766" spans="1:50" s="246" customFormat="1" ht="23.85" customHeight="1">
      <c r="A766" s="247"/>
      <c r="B766" s="595"/>
      <c r="C766" s="320" t="s">
        <v>13348</v>
      </c>
      <c r="D766" s="320"/>
      <c r="E766" s="320" t="s">
        <v>13442</v>
      </c>
      <c r="F766" s="320" t="s">
        <v>13348</v>
      </c>
      <c r="G766" s="320" t="s">
        <v>12132</v>
      </c>
      <c r="H766" s="177"/>
      <c r="I766" s="319">
        <v>46070</v>
      </c>
      <c r="J766" s="319">
        <v>0</v>
      </c>
      <c r="K766" s="319">
        <v>0</v>
      </c>
      <c r="L766" s="320" t="s">
        <v>406</v>
      </c>
      <c r="M766" s="319">
        <v>85</v>
      </c>
      <c r="N766" s="319">
        <v>113</v>
      </c>
      <c r="O766" s="319">
        <v>9605</v>
      </c>
      <c r="P766" s="319">
        <v>1</v>
      </c>
      <c r="Q766" s="319">
        <v>0</v>
      </c>
      <c r="R766" s="319">
        <v>0</v>
      </c>
      <c r="S766" s="320"/>
      <c r="T766" s="320"/>
      <c r="U766" s="320">
        <v>2007</v>
      </c>
      <c r="V766" s="177"/>
      <c r="W766" s="177"/>
      <c r="X766" s="177"/>
      <c r="Y766" s="177"/>
      <c r="Z766" s="177"/>
      <c r="AA766" s="177"/>
      <c r="AB766" s="319">
        <v>530</v>
      </c>
      <c r="AC766" s="320"/>
      <c r="AD766" s="320"/>
      <c r="AE766" s="177"/>
      <c r="AF766" s="177"/>
      <c r="AG766" s="177"/>
      <c r="AH766" s="177"/>
      <c r="AI766" s="177"/>
      <c r="AJ766" s="177"/>
      <c r="AK766" s="177"/>
      <c r="AL766" s="177"/>
      <c r="AM766" s="177"/>
      <c r="AN766" s="177"/>
      <c r="AO766" s="177"/>
      <c r="AP766" s="177"/>
      <c r="AQ766" s="177"/>
      <c r="AR766" s="177"/>
      <c r="AS766" s="177"/>
      <c r="AT766" s="177"/>
      <c r="AU766" s="177"/>
      <c r="AV766" s="177"/>
      <c r="AW766" s="177"/>
      <c r="AX766" s="641"/>
    </row>
    <row r="767" spans="1:50" s="246" customFormat="1" ht="23.85" customHeight="1">
      <c r="A767" s="247"/>
      <c r="B767" s="595"/>
      <c r="C767" s="320" t="s">
        <v>13356</v>
      </c>
      <c r="D767" s="320"/>
      <c r="E767" s="320" t="s">
        <v>13443</v>
      </c>
      <c r="F767" s="320" t="s">
        <v>13356</v>
      </c>
      <c r="G767" s="320" t="s">
        <v>13356</v>
      </c>
      <c r="H767" s="177"/>
      <c r="I767" s="319">
        <v>39788</v>
      </c>
      <c r="J767" s="319">
        <v>344.59</v>
      </c>
      <c r="K767" s="319">
        <v>391.21</v>
      </c>
      <c r="L767" s="320" t="s">
        <v>382</v>
      </c>
      <c r="M767" s="319">
        <v>75</v>
      </c>
      <c r="N767" s="319">
        <v>110</v>
      </c>
      <c r="O767" s="319">
        <v>8250</v>
      </c>
      <c r="P767" s="319">
        <v>1</v>
      </c>
      <c r="Q767" s="319">
        <v>400</v>
      </c>
      <c r="R767" s="319">
        <v>1000</v>
      </c>
      <c r="S767" s="320" t="s">
        <v>233</v>
      </c>
      <c r="T767" s="716" t="s">
        <v>2510</v>
      </c>
      <c r="U767" s="320">
        <v>2008</v>
      </c>
      <c r="V767" s="177"/>
      <c r="W767" s="177"/>
      <c r="X767" s="177"/>
      <c r="Y767" s="177"/>
      <c r="Z767" s="177"/>
      <c r="AA767" s="177"/>
      <c r="AB767" s="319">
        <v>2150</v>
      </c>
      <c r="AC767" s="320"/>
      <c r="AD767" s="320"/>
      <c r="AE767" s="177"/>
      <c r="AF767" s="177"/>
      <c r="AG767" s="177"/>
      <c r="AH767" s="177"/>
      <c r="AI767" s="177"/>
      <c r="AJ767" s="177"/>
      <c r="AK767" s="177"/>
      <c r="AL767" s="177"/>
      <c r="AM767" s="177"/>
      <c r="AN767" s="177"/>
      <c r="AO767" s="177"/>
      <c r="AP767" s="177"/>
      <c r="AQ767" s="177"/>
      <c r="AR767" s="177"/>
      <c r="AS767" s="177"/>
      <c r="AT767" s="177"/>
      <c r="AU767" s="177"/>
      <c r="AV767" s="177"/>
      <c r="AW767" s="177"/>
      <c r="AX767" s="715"/>
    </row>
    <row r="768" spans="1:50" s="246" customFormat="1" ht="23.85" customHeight="1">
      <c r="A768" s="247"/>
      <c r="B768" s="595"/>
      <c r="C768" s="320" t="s">
        <v>13356</v>
      </c>
      <c r="D768" s="320"/>
      <c r="E768" s="320" t="s">
        <v>13444</v>
      </c>
      <c r="F768" s="320" t="s">
        <v>13356</v>
      </c>
      <c r="G768" s="320" t="s">
        <v>13356</v>
      </c>
      <c r="H768" s="177"/>
      <c r="I768" s="319">
        <v>38920</v>
      </c>
      <c r="J768" s="319">
        <v>123</v>
      </c>
      <c r="K768" s="319">
        <v>199</v>
      </c>
      <c r="L768" s="320" t="s">
        <v>382</v>
      </c>
      <c r="M768" s="319">
        <v>75</v>
      </c>
      <c r="N768" s="319">
        <v>110</v>
      </c>
      <c r="O768" s="319">
        <v>8250</v>
      </c>
      <c r="P768" s="319">
        <v>1</v>
      </c>
      <c r="Q768" s="319">
        <v>200</v>
      </c>
      <c r="R768" s="319">
        <v>200</v>
      </c>
      <c r="S768" s="320" t="s">
        <v>233</v>
      </c>
      <c r="T768" s="320" t="s">
        <v>1537</v>
      </c>
      <c r="U768" s="320">
        <v>2007</v>
      </c>
      <c r="V768" s="177"/>
      <c r="W768" s="177"/>
      <c r="X768" s="177"/>
      <c r="Y768" s="177"/>
      <c r="Z768" s="177"/>
      <c r="AA768" s="177"/>
      <c r="AB768" s="319">
        <v>3250</v>
      </c>
      <c r="AC768" s="320"/>
      <c r="AD768" s="320"/>
      <c r="AE768" s="177"/>
      <c r="AF768" s="177"/>
      <c r="AG768" s="177"/>
      <c r="AH768" s="177"/>
      <c r="AI768" s="177"/>
      <c r="AJ768" s="177"/>
      <c r="AK768" s="177"/>
      <c r="AL768" s="177"/>
      <c r="AM768" s="177"/>
      <c r="AN768" s="177"/>
      <c r="AO768" s="177"/>
      <c r="AP768" s="177"/>
      <c r="AQ768" s="177"/>
      <c r="AR768" s="177"/>
      <c r="AS768" s="177"/>
      <c r="AT768" s="177"/>
      <c r="AU768" s="177"/>
      <c r="AV768" s="177"/>
      <c r="AW768" s="177"/>
      <c r="AX768" s="641"/>
    </row>
    <row r="769" spans="1:50" s="246" customFormat="1" ht="23.85" customHeight="1">
      <c r="A769" s="247"/>
      <c r="B769" s="595"/>
      <c r="C769" s="320" t="s">
        <v>13356</v>
      </c>
      <c r="D769" s="320"/>
      <c r="E769" s="320" t="s">
        <v>13445</v>
      </c>
      <c r="F769" s="320" t="s">
        <v>13356</v>
      </c>
      <c r="G769" s="320" t="s">
        <v>13356</v>
      </c>
      <c r="H769" s="177"/>
      <c r="I769" s="319">
        <v>85000</v>
      </c>
      <c r="J769" s="319">
        <v>188.53</v>
      </c>
      <c r="K769" s="319">
        <v>226.38</v>
      </c>
      <c r="L769" s="320" t="s">
        <v>382</v>
      </c>
      <c r="M769" s="319">
        <v>75</v>
      </c>
      <c r="N769" s="319">
        <v>110</v>
      </c>
      <c r="O769" s="319">
        <v>8250</v>
      </c>
      <c r="P769" s="319">
        <v>2</v>
      </c>
      <c r="Q769" s="319">
        <v>2000</v>
      </c>
      <c r="R769" s="319">
        <v>3000</v>
      </c>
      <c r="S769" s="320" t="s">
        <v>233</v>
      </c>
      <c r="T769" s="320" t="s">
        <v>1537</v>
      </c>
      <c r="U769" s="320">
        <v>2011</v>
      </c>
      <c r="V769" s="177"/>
      <c r="W769" s="177"/>
      <c r="X769" s="177"/>
      <c r="Y769" s="177"/>
      <c r="Z769" s="177"/>
      <c r="AA769" s="177"/>
      <c r="AB769" s="319">
        <v>9000</v>
      </c>
      <c r="AC769" s="320"/>
      <c r="AD769" s="320"/>
      <c r="AE769" s="177"/>
      <c r="AF769" s="177"/>
      <c r="AG769" s="177"/>
      <c r="AH769" s="177"/>
      <c r="AI769" s="177"/>
      <c r="AJ769" s="177"/>
      <c r="AK769" s="177"/>
      <c r="AL769" s="177"/>
      <c r="AM769" s="177"/>
      <c r="AN769" s="177"/>
      <c r="AO769" s="177"/>
      <c r="AP769" s="177"/>
      <c r="AQ769" s="177"/>
      <c r="AR769" s="177"/>
      <c r="AS769" s="177"/>
      <c r="AT769" s="177"/>
      <c r="AU769" s="177"/>
      <c r="AV769" s="177"/>
      <c r="AW769" s="177"/>
      <c r="AX769" s="641"/>
    </row>
    <row r="770" spans="1:50" s="246" customFormat="1" ht="23.85" customHeight="1">
      <c r="A770" s="247"/>
      <c r="B770" s="595"/>
      <c r="C770" s="320" t="s">
        <v>13446</v>
      </c>
      <c r="D770" s="320"/>
      <c r="E770" s="320" t="s">
        <v>13442</v>
      </c>
      <c r="F770" s="320" t="s">
        <v>13446</v>
      </c>
      <c r="G770" s="320" t="s">
        <v>13446</v>
      </c>
      <c r="H770" s="177"/>
      <c r="I770" s="319">
        <v>47809</v>
      </c>
      <c r="J770" s="319">
        <v>0</v>
      </c>
      <c r="K770" s="319">
        <v>0</v>
      </c>
      <c r="L770" s="320" t="s">
        <v>202</v>
      </c>
      <c r="M770" s="319">
        <v>80</v>
      </c>
      <c r="N770" s="319">
        <v>115</v>
      </c>
      <c r="O770" s="319">
        <v>18400</v>
      </c>
      <c r="P770" s="319">
        <v>2</v>
      </c>
      <c r="Q770" s="319">
        <v>0</v>
      </c>
      <c r="R770" s="319">
        <v>0</v>
      </c>
      <c r="S770" s="320"/>
      <c r="T770" s="320"/>
      <c r="U770" s="320">
        <v>2005</v>
      </c>
      <c r="V770" s="177"/>
      <c r="W770" s="177"/>
      <c r="X770" s="177"/>
      <c r="Y770" s="177"/>
      <c r="Z770" s="177"/>
      <c r="AA770" s="177"/>
      <c r="AB770" s="319">
        <v>2223</v>
      </c>
      <c r="AC770" s="320"/>
      <c r="AD770" s="320"/>
      <c r="AE770" s="177"/>
      <c r="AF770" s="177"/>
      <c r="AG770" s="177"/>
      <c r="AH770" s="177"/>
      <c r="AI770" s="177"/>
      <c r="AJ770" s="177"/>
      <c r="AK770" s="177"/>
      <c r="AL770" s="177"/>
      <c r="AM770" s="177"/>
      <c r="AN770" s="177"/>
      <c r="AO770" s="177"/>
      <c r="AP770" s="177"/>
      <c r="AQ770" s="177"/>
      <c r="AR770" s="177"/>
      <c r="AS770" s="177"/>
      <c r="AT770" s="177"/>
      <c r="AU770" s="177"/>
      <c r="AV770" s="177"/>
      <c r="AW770" s="177"/>
      <c r="AX770" s="641"/>
    </row>
    <row r="771" spans="1:50" s="246" customFormat="1" ht="23.85" customHeight="1">
      <c r="A771" s="247"/>
      <c r="B771" s="595"/>
      <c r="C771" s="320" t="s">
        <v>13446</v>
      </c>
      <c r="D771" s="320"/>
      <c r="E771" s="320" t="s">
        <v>13447</v>
      </c>
      <c r="F771" s="320" t="s">
        <v>13446</v>
      </c>
      <c r="G771" s="320" t="s">
        <v>13446</v>
      </c>
      <c r="H771" s="177"/>
      <c r="I771" s="319">
        <v>20000</v>
      </c>
      <c r="J771" s="319"/>
      <c r="K771" s="319"/>
      <c r="L771" s="320" t="s">
        <v>590</v>
      </c>
      <c r="M771" s="319">
        <v>68</v>
      </c>
      <c r="N771" s="319">
        <v>104</v>
      </c>
      <c r="O771" s="319">
        <v>7072</v>
      </c>
      <c r="P771" s="319">
        <v>1</v>
      </c>
      <c r="Q771" s="319">
        <v>0</v>
      </c>
      <c r="R771" s="319">
        <v>0</v>
      </c>
      <c r="S771" s="320"/>
      <c r="T771" s="320"/>
      <c r="U771" s="320">
        <v>2011</v>
      </c>
      <c r="V771" s="177"/>
      <c r="W771" s="177"/>
      <c r="X771" s="177"/>
      <c r="Y771" s="177"/>
      <c r="Z771" s="177"/>
      <c r="AA771" s="177"/>
      <c r="AB771" s="319"/>
      <c r="AC771" s="320"/>
      <c r="AD771" s="320"/>
      <c r="AE771" s="177"/>
      <c r="AF771" s="177"/>
      <c r="AG771" s="177"/>
      <c r="AH771" s="177"/>
      <c r="AI771" s="177"/>
      <c r="AJ771" s="177"/>
      <c r="AK771" s="177"/>
      <c r="AL771" s="177"/>
      <c r="AM771" s="177"/>
      <c r="AN771" s="177"/>
      <c r="AO771" s="177"/>
      <c r="AP771" s="177"/>
      <c r="AQ771" s="177"/>
      <c r="AR771" s="177"/>
      <c r="AS771" s="177"/>
      <c r="AT771" s="177"/>
      <c r="AU771" s="177"/>
      <c r="AV771" s="177"/>
      <c r="AW771" s="177"/>
      <c r="AX771" s="641"/>
    </row>
    <row r="772" spans="1:50" s="246" customFormat="1" ht="23.85" customHeight="1">
      <c r="A772" s="247"/>
      <c r="B772" s="581"/>
      <c r="C772" s="320" t="s">
        <v>13446</v>
      </c>
      <c r="D772" s="320"/>
      <c r="E772" s="320" t="s">
        <v>13447</v>
      </c>
      <c r="F772" s="320" t="s">
        <v>13446</v>
      </c>
      <c r="G772" s="320" t="s">
        <v>13446</v>
      </c>
      <c r="H772" s="177"/>
      <c r="I772" s="319">
        <v>10717</v>
      </c>
      <c r="J772" s="319"/>
      <c r="K772" s="319"/>
      <c r="L772" s="320" t="s">
        <v>202</v>
      </c>
      <c r="M772" s="319">
        <v>70</v>
      </c>
      <c r="N772" s="319">
        <v>104</v>
      </c>
      <c r="O772" s="319">
        <v>7280</v>
      </c>
      <c r="P772" s="319">
        <v>1</v>
      </c>
      <c r="Q772" s="319">
        <v>0</v>
      </c>
      <c r="R772" s="319">
        <v>0</v>
      </c>
      <c r="S772" s="320"/>
      <c r="T772" s="320"/>
      <c r="U772" s="320">
        <v>2011</v>
      </c>
      <c r="V772" s="177"/>
      <c r="W772" s="177"/>
      <c r="X772" s="177"/>
      <c r="Y772" s="177"/>
      <c r="Z772" s="177"/>
      <c r="AA772" s="177"/>
      <c r="AB772" s="319">
        <v>550</v>
      </c>
      <c r="AC772" s="320"/>
      <c r="AD772" s="320"/>
      <c r="AE772" s="177"/>
      <c r="AF772" s="177"/>
      <c r="AG772" s="177"/>
      <c r="AH772" s="177"/>
      <c r="AI772" s="177"/>
      <c r="AJ772" s="177"/>
      <c r="AK772" s="177"/>
      <c r="AL772" s="177"/>
      <c r="AM772" s="177"/>
      <c r="AN772" s="177"/>
      <c r="AO772" s="177"/>
      <c r="AP772" s="177"/>
      <c r="AQ772" s="177"/>
      <c r="AR772" s="177"/>
      <c r="AS772" s="177"/>
      <c r="AT772" s="177"/>
      <c r="AU772" s="177"/>
      <c r="AV772" s="177"/>
      <c r="AW772" s="177"/>
      <c r="AX772" s="641"/>
    </row>
    <row r="773" spans="1:50" s="246" customFormat="1" ht="23.85" customHeight="1">
      <c r="A773" s="247"/>
      <c r="B773" s="595"/>
      <c r="C773" s="320" t="s">
        <v>13388</v>
      </c>
      <c r="D773" s="320"/>
      <c r="E773" s="320" t="s">
        <v>13448</v>
      </c>
      <c r="F773" s="320" t="s">
        <v>13388</v>
      </c>
      <c r="G773" s="320" t="s">
        <v>13388</v>
      </c>
      <c r="H773" s="177"/>
      <c r="I773" s="319">
        <v>29987</v>
      </c>
      <c r="J773" s="319">
        <v>126</v>
      </c>
      <c r="K773" s="319">
        <v>126</v>
      </c>
      <c r="L773" s="320" t="s">
        <v>382</v>
      </c>
      <c r="M773" s="319">
        <v>74</v>
      </c>
      <c r="N773" s="319">
        <v>111</v>
      </c>
      <c r="O773" s="319">
        <v>8214</v>
      </c>
      <c r="P773" s="319">
        <v>1</v>
      </c>
      <c r="Q773" s="319">
        <v>308</v>
      </c>
      <c r="R773" s="319"/>
      <c r="S773" s="320" t="s">
        <v>233</v>
      </c>
      <c r="T773" s="320" t="s">
        <v>13449</v>
      </c>
      <c r="U773" s="320">
        <v>2009</v>
      </c>
      <c r="V773" s="177"/>
      <c r="W773" s="177"/>
      <c r="X773" s="177"/>
      <c r="Y773" s="177"/>
      <c r="Z773" s="177"/>
      <c r="AA773" s="177"/>
      <c r="AB773" s="319">
        <v>1413</v>
      </c>
      <c r="AC773" s="320"/>
      <c r="AD773" s="320"/>
      <c r="AE773" s="177"/>
      <c r="AF773" s="177"/>
      <c r="AG773" s="177"/>
      <c r="AH773" s="177"/>
      <c r="AI773" s="177"/>
      <c r="AJ773" s="177"/>
      <c r="AK773" s="177"/>
      <c r="AL773" s="177"/>
      <c r="AM773" s="177"/>
      <c r="AN773" s="177"/>
      <c r="AO773" s="177"/>
      <c r="AP773" s="177"/>
      <c r="AQ773" s="177"/>
      <c r="AR773" s="177"/>
      <c r="AS773" s="177"/>
      <c r="AT773" s="177"/>
      <c r="AU773" s="177"/>
      <c r="AV773" s="177"/>
      <c r="AW773" s="177"/>
      <c r="AX773" s="641"/>
    </row>
    <row r="774" spans="1:50" s="246" customFormat="1" ht="23.85" customHeight="1">
      <c r="A774" s="247"/>
      <c r="B774" s="595"/>
      <c r="C774" s="320" t="s">
        <v>13376</v>
      </c>
      <c r="D774" s="320"/>
      <c r="E774" s="320" t="s">
        <v>13450</v>
      </c>
      <c r="F774" s="320" t="s">
        <v>13376</v>
      </c>
      <c r="G774" s="320" t="s">
        <v>13376</v>
      </c>
      <c r="H774" s="177"/>
      <c r="I774" s="319">
        <v>4988</v>
      </c>
      <c r="J774" s="319"/>
      <c r="K774" s="319"/>
      <c r="L774" s="320" t="s">
        <v>382</v>
      </c>
      <c r="M774" s="319">
        <v>58</v>
      </c>
      <c r="N774" s="319">
        <v>86</v>
      </c>
      <c r="O774" s="319">
        <v>4988</v>
      </c>
      <c r="P774" s="319">
        <v>1</v>
      </c>
      <c r="Q774" s="319"/>
      <c r="R774" s="319"/>
      <c r="S774" s="320"/>
      <c r="T774" s="320" t="s">
        <v>2510</v>
      </c>
      <c r="U774" s="320">
        <v>2008</v>
      </c>
      <c r="V774" s="177"/>
      <c r="W774" s="177"/>
      <c r="X774" s="177"/>
      <c r="Y774" s="177"/>
      <c r="Z774" s="177"/>
      <c r="AA774" s="177"/>
      <c r="AB774" s="319">
        <v>1000</v>
      </c>
      <c r="AC774" s="320"/>
      <c r="AD774" s="320"/>
      <c r="AE774" s="177"/>
      <c r="AF774" s="177"/>
      <c r="AG774" s="177"/>
      <c r="AH774" s="177"/>
      <c r="AI774" s="177"/>
      <c r="AJ774" s="177"/>
      <c r="AK774" s="177"/>
      <c r="AL774" s="177"/>
      <c r="AM774" s="177"/>
      <c r="AN774" s="177"/>
      <c r="AO774" s="177"/>
      <c r="AP774" s="177"/>
      <c r="AQ774" s="177"/>
      <c r="AR774" s="177"/>
      <c r="AS774" s="177"/>
      <c r="AT774" s="177"/>
      <c r="AU774" s="177"/>
      <c r="AV774" s="177"/>
      <c r="AW774" s="177"/>
      <c r="AX774" s="641"/>
    </row>
    <row r="775" spans="1:50" s="246" customFormat="1" ht="23.85" customHeight="1">
      <c r="A775" s="247"/>
      <c r="B775" s="595"/>
      <c r="C775" s="105" t="s">
        <v>13376</v>
      </c>
      <c r="D775" s="105"/>
      <c r="E775" s="105" t="s">
        <v>13451</v>
      </c>
      <c r="F775" s="105" t="s">
        <v>13376</v>
      </c>
      <c r="G775" s="105" t="s">
        <v>13376</v>
      </c>
      <c r="H775" s="99"/>
      <c r="I775" s="100">
        <v>8880</v>
      </c>
      <c r="J775" s="100"/>
      <c r="K775" s="100"/>
      <c r="L775" s="99" t="s">
        <v>382</v>
      </c>
      <c r="M775" s="100">
        <v>70</v>
      </c>
      <c r="N775" s="100">
        <v>110</v>
      </c>
      <c r="O775" s="100">
        <v>7700</v>
      </c>
      <c r="P775" s="100">
        <v>1</v>
      </c>
      <c r="Q775" s="100"/>
      <c r="R775" s="100"/>
      <c r="S775" s="99"/>
      <c r="T775" s="99" t="s">
        <v>2510</v>
      </c>
      <c r="U775" s="105">
        <v>2009</v>
      </c>
      <c r="V775" s="99"/>
      <c r="W775" s="99"/>
      <c r="X775" s="99"/>
      <c r="Y775" s="99"/>
      <c r="Z775" s="99"/>
      <c r="AA775" s="99"/>
      <c r="AB775" s="100">
        <v>1000</v>
      </c>
      <c r="AC775" s="99"/>
      <c r="AD775" s="99"/>
      <c r="AE775" s="99"/>
      <c r="AF775" s="99"/>
      <c r="AG775" s="99"/>
      <c r="AH775" s="99"/>
      <c r="AI775" s="99"/>
      <c r="AJ775" s="99"/>
      <c r="AK775" s="99"/>
      <c r="AL775" s="99"/>
      <c r="AM775" s="99"/>
      <c r="AN775" s="99"/>
      <c r="AO775" s="99"/>
      <c r="AP775" s="99"/>
      <c r="AQ775" s="99"/>
      <c r="AR775" s="99"/>
      <c r="AS775" s="99"/>
      <c r="AT775" s="99"/>
      <c r="AU775" s="99"/>
      <c r="AV775" s="99"/>
      <c r="AW775" s="99"/>
      <c r="AX775" s="585"/>
    </row>
    <row r="776" spans="1:50" s="246" customFormat="1" ht="23.85" customHeight="1">
      <c r="A776" s="247"/>
      <c r="B776" s="595"/>
      <c r="C776" s="320" t="s">
        <v>13453</v>
      </c>
      <c r="D776" s="320"/>
      <c r="E776" s="320" t="s">
        <v>13454</v>
      </c>
      <c r="F776" s="320" t="s">
        <v>13453</v>
      </c>
      <c r="G776" s="320" t="s">
        <v>13453</v>
      </c>
      <c r="H776" s="177"/>
      <c r="I776" s="319">
        <v>2773</v>
      </c>
      <c r="J776" s="319">
        <v>0</v>
      </c>
      <c r="K776" s="319">
        <v>0</v>
      </c>
      <c r="L776" s="320" t="s">
        <v>382</v>
      </c>
      <c r="M776" s="319">
        <v>47</v>
      </c>
      <c r="N776" s="319">
        <v>59</v>
      </c>
      <c r="O776" s="319">
        <v>2773</v>
      </c>
      <c r="P776" s="319">
        <v>1</v>
      </c>
      <c r="Q776" s="319">
        <v>200</v>
      </c>
      <c r="R776" s="319">
        <v>200</v>
      </c>
      <c r="S776" s="320" t="s">
        <v>233</v>
      </c>
      <c r="T776" s="320"/>
      <c r="U776" s="320">
        <v>2015</v>
      </c>
      <c r="V776" s="177"/>
      <c r="W776" s="177"/>
      <c r="X776" s="177"/>
      <c r="Y776" s="177"/>
      <c r="Z776" s="177"/>
      <c r="AA776" s="177"/>
      <c r="AB776" s="319"/>
      <c r="AC776" s="320"/>
      <c r="AD776" s="320"/>
      <c r="AE776" s="177"/>
      <c r="AF776" s="177"/>
      <c r="AG776" s="177"/>
      <c r="AH776" s="177"/>
      <c r="AI776" s="177"/>
      <c r="AJ776" s="177"/>
      <c r="AK776" s="177"/>
      <c r="AL776" s="177"/>
      <c r="AM776" s="177"/>
      <c r="AN776" s="177"/>
      <c r="AO776" s="177"/>
      <c r="AP776" s="177"/>
      <c r="AQ776" s="177"/>
      <c r="AR776" s="177"/>
      <c r="AS776" s="177"/>
      <c r="AT776" s="177"/>
      <c r="AU776" s="177"/>
      <c r="AV776" s="177"/>
      <c r="AW776" s="177"/>
      <c r="AX776" s="641"/>
    </row>
    <row r="777" spans="1:50" s="246" customFormat="1" ht="23.85" customHeight="1">
      <c r="A777" s="247"/>
      <c r="B777" s="595"/>
      <c r="C777" s="320" t="s">
        <v>13453</v>
      </c>
      <c r="D777" s="177" t="s">
        <v>13393</v>
      </c>
      <c r="E777" s="578" t="s">
        <v>13455</v>
      </c>
      <c r="F777" s="177" t="s">
        <v>13453</v>
      </c>
      <c r="G777" s="177" t="s">
        <v>13453</v>
      </c>
      <c r="H777" s="148">
        <v>1</v>
      </c>
      <c r="I777" s="319">
        <v>34584</v>
      </c>
      <c r="J777" s="319">
        <v>0</v>
      </c>
      <c r="K777" s="319">
        <v>0</v>
      </c>
      <c r="L777" s="177" t="s">
        <v>382</v>
      </c>
      <c r="M777" s="319">
        <v>70</v>
      </c>
      <c r="N777" s="319">
        <v>105</v>
      </c>
      <c r="O777" s="319">
        <v>10011</v>
      </c>
      <c r="P777" s="319">
        <v>1</v>
      </c>
      <c r="Q777" s="319">
        <v>200</v>
      </c>
      <c r="R777" s="319">
        <v>200</v>
      </c>
      <c r="S777" s="177" t="s">
        <v>233</v>
      </c>
      <c r="T777" s="177"/>
      <c r="U777" s="320">
        <v>2012</v>
      </c>
      <c r="V777" s="177">
        <v>3</v>
      </c>
      <c r="W777" s="177"/>
      <c r="X777" s="177"/>
      <c r="Y777" s="177">
        <v>200</v>
      </c>
      <c r="Z777" s="177"/>
      <c r="AA777" s="177"/>
      <c r="AB777" s="319">
        <v>553</v>
      </c>
      <c r="AC777" s="320"/>
      <c r="AD777" s="320"/>
      <c r="AE777" s="177"/>
      <c r="AF777" s="177"/>
      <c r="AG777" s="177"/>
      <c r="AH777" s="177"/>
      <c r="AI777" s="177"/>
      <c r="AJ777" s="177"/>
      <c r="AK777" s="177"/>
      <c r="AL777" s="177"/>
      <c r="AM777" s="177"/>
      <c r="AN777" s="177"/>
      <c r="AO777" s="177"/>
      <c r="AP777" s="177"/>
      <c r="AQ777" s="177"/>
      <c r="AR777" s="177"/>
      <c r="AS777" s="177"/>
      <c r="AT777" s="177"/>
      <c r="AU777" s="177"/>
      <c r="AV777" s="177"/>
      <c r="AW777" s="177"/>
      <c r="AX777" s="583"/>
    </row>
    <row r="778" spans="1:50" s="246" customFormat="1" ht="23.85" customHeight="1">
      <c r="A778" s="247"/>
      <c r="B778" s="595"/>
      <c r="C778" s="320" t="s">
        <v>13383</v>
      </c>
      <c r="D778" s="320" t="s">
        <v>13456</v>
      </c>
      <c r="E778" s="320" t="s">
        <v>13457</v>
      </c>
      <c r="F778" s="320" t="s">
        <v>13383</v>
      </c>
      <c r="G778" s="320" t="s">
        <v>13383</v>
      </c>
      <c r="H778" s="177">
        <v>5</v>
      </c>
      <c r="I778" s="319">
        <v>13200</v>
      </c>
      <c r="J778" s="319">
        <v>0</v>
      </c>
      <c r="K778" s="319">
        <v>0</v>
      </c>
      <c r="L778" s="320" t="s">
        <v>202</v>
      </c>
      <c r="M778" s="319">
        <v>70</v>
      </c>
      <c r="N778" s="319">
        <v>105</v>
      </c>
      <c r="O778" s="319">
        <v>7350</v>
      </c>
      <c r="P778" s="319">
        <v>1</v>
      </c>
      <c r="Q778" s="319">
        <v>0</v>
      </c>
      <c r="R778" s="319">
        <v>0</v>
      </c>
      <c r="S778" s="320"/>
      <c r="T778" s="320"/>
      <c r="U778" s="320">
        <v>2003</v>
      </c>
      <c r="V778" s="177">
        <v>50</v>
      </c>
      <c r="W778" s="177"/>
      <c r="X778" s="177"/>
      <c r="Y778" s="177">
        <v>50</v>
      </c>
      <c r="Z778" s="177"/>
      <c r="AA778" s="177"/>
      <c r="AB778" s="319">
        <v>138</v>
      </c>
      <c r="AC778" s="320"/>
      <c r="AD778" s="320"/>
      <c r="AE778" s="177"/>
      <c r="AF778" s="177"/>
      <c r="AG778" s="177"/>
      <c r="AH778" s="177"/>
      <c r="AI778" s="177"/>
      <c r="AJ778" s="177"/>
      <c r="AK778" s="177"/>
      <c r="AL778" s="177"/>
      <c r="AM778" s="177"/>
      <c r="AN778" s="177"/>
      <c r="AO778" s="177"/>
      <c r="AP778" s="177"/>
      <c r="AQ778" s="177"/>
      <c r="AR778" s="177"/>
      <c r="AS778" s="177"/>
      <c r="AT778" s="177"/>
      <c r="AU778" s="177"/>
      <c r="AV778" s="177"/>
      <c r="AW778" s="177"/>
      <c r="AX778" s="641"/>
    </row>
    <row r="779" spans="1:50" s="246" customFormat="1" ht="23.85" customHeight="1">
      <c r="A779" s="247"/>
      <c r="B779" s="595"/>
      <c r="C779" s="320" t="s">
        <v>13383</v>
      </c>
      <c r="D779" s="320"/>
      <c r="E779" s="320" t="s">
        <v>13458</v>
      </c>
      <c r="F779" s="320" t="s">
        <v>13383</v>
      </c>
      <c r="G779" s="320" t="s">
        <v>13383</v>
      </c>
      <c r="H779" s="177"/>
      <c r="I779" s="319">
        <v>132227</v>
      </c>
      <c r="J779" s="319">
        <v>6427</v>
      </c>
      <c r="K779" s="319">
        <v>7582</v>
      </c>
      <c r="L779" s="320" t="s">
        <v>382</v>
      </c>
      <c r="M779" s="319">
        <v>68</v>
      </c>
      <c r="N779" s="319">
        <v>105</v>
      </c>
      <c r="O779" s="319">
        <v>7140</v>
      </c>
      <c r="P779" s="319">
        <v>1</v>
      </c>
      <c r="Q779" s="319"/>
      <c r="R779" s="319">
        <v>500</v>
      </c>
      <c r="S779" s="320"/>
      <c r="T779" s="320" t="s">
        <v>2510</v>
      </c>
      <c r="U779" s="320">
        <v>2007</v>
      </c>
      <c r="V779" s="177"/>
      <c r="W779" s="177"/>
      <c r="X779" s="177"/>
      <c r="Y779" s="177"/>
      <c r="Z779" s="177"/>
      <c r="AA779" s="177"/>
      <c r="AB779" s="319">
        <v>1399</v>
      </c>
      <c r="AC779" s="320"/>
      <c r="AD779" s="320"/>
      <c r="AE779" s="177"/>
      <c r="AF779" s="177"/>
      <c r="AG779" s="177"/>
      <c r="AH779" s="177"/>
      <c r="AI779" s="177"/>
      <c r="AJ779" s="177"/>
      <c r="AK779" s="177"/>
      <c r="AL779" s="177"/>
      <c r="AM779" s="177"/>
      <c r="AN779" s="177"/>
      <c r="AO779" s="177"/>
      <c r="AP779" s="177"/>
      <c r="AQ779" s="177"/>
      <c r="AR779" s="177"/>
      <c r="AS779" s="177"/>
      <c r="AT779" s="177"/>
      <c r="AU779" s="177"/>
      <c r="AV779" s="177"/>
      <c r="AW779" s="177"/>
      <c r="AX779" s="641"/>
    </row>
    <row r="780" spans="1:50" s="246" customFormat="1" ht="23.85" customHeight="1">
      <c r="A780" s="247"/>
      <c r="B780" s="595"/>
      <c r="C780" s="320" t="s">
        <v>13383</v>
      </c>
      <c r="D780" s="320"/>
      <c r="E780" s="320" t="s">
        <v>13459</v>
      </c>
      <c r="F780" s="320" t="s">
        <v>13383</v>
      </c>
      <c r="G780" s="320" t="s">
        <v>13383</v>
      </c>
      <c r="H780" s="177"/>
      <c r="I780" s="319">
        <v>61776</v>
      </c>
      <c r="J780" s="319">
        <v>209</v>
      </c>
      <c r="K780" s="319">
        <v>168</v>
      </c>
      <c r="L780" s="320" t="s">
        <v>382</v>
      </c>
      <c r="M780" s="319">
        <v>69</v>
      </c>
      <c r="N780" s="319">
        <v>104</v>
      </c>
      <c r="O780" s="319">
        <v>7176</v>
      </c>
      <c r="P780" s="319">
        <v>1</v>
      </c>
      <c r="Q780" s="319"/>
      <c r="R780" s="319">
        <v>500</v>
      </c>
      <c r="S780" s="320"/>
      <c r="T780" s="320" t="s">
        <v>2510</v>
      </c>
      <c r="U780" s="320">
        <v>2007</v>
      </c>
      <c r="V780" s="177"/>
      <c r="W780" s="177"/>
      <c r="X780" s="177"/>
      <c r="Y780" s="177"/>
      <c r="Z780" s="177"/>
      <c r="AA780" s="177"/>
      <c r="AB780" s="319">
        <v>3893</v>
      </c>
      <c r="AC780" s="320"/>
      <c r="AD780" s="320"/>
      <c r="AE780" s="177"/>
      <c r="AF780" s="177"/>
      <c r="AG780" s="177"/>
      <c r="AH780" s="177"/>
      <c r="AI780" s="177"/>
      <c r="AJ780" s="177"/>
      <c r="AK780" s="177"/>
      <c r="AL780" s="177"/>
      <c r="AM780" s="177"/>
      <c r="AN780" s="177"/>
      <c r="AO780" s="177"/>
      <c r="AP780" s="177"/>
      <c r="AQ780" s="177"/>
      <c r="AR780" s="177"/>
      <c r="AS780" s="177"/>
      <c r="AT780" s="177"/>
      <c r="AU780" s="177"/>
      <c r="AV780" s="177"/>
      <c r="AW780" s="177"/>
      <c r="AX780" s="641"/>
    </row>
    <row r="781" spans="1:50" s="246" customFormat="1" ht="23.85" customHeight="1">
      <c r="A781" s="247"/>
      <c r="B781" s="595"/>
      <c r="C781" s="320" t="s">
        <v>13383</v>
      </c>
      <c r="D781" s="320"/>
      <c r="E781" s="320" t="s">
        <v>13460</v>
      </c>
      <c r="F781" s="320" t="s">
        <v>13383</v>
      </c>
      <c r="G781" s="320" t="s">
        <v>13383</v>
      </c>
      <c r="H781" s="177"/>
      <c r="I781" s="319">
        <v>21914</v>
      </c>
      <c r="J781" s="319">
        <v>100.9</v>
      </c>
      <c r="K781" s="319">
        <v>100.9</v>
      </c>
      <c r="L781" s="320" t="s">
        <v>382</v>
      </c>
      <c r="M781" s="319">
        <v>68</v>
      </c>
      <c r="N781" s="319">
        <v>105</v>
      </c>
      <c r="O781" s="319">
        <v>7140</v>
      </c>
      <c r="P781" s="319">
        <v>1</v>
      </c>
      <c r="Q781" s="319"/>
      <c r="R781" s="319"/>
      <c r="S781" s="320"/>
      <c r="T781" s="320"/>
      <c r="U781" s="320">
        <v>2016</v>
      </c>
      <c r="V781" s="177"/>
      <c r="W781" s="177"/>
      <c r="X781" s="177"/>
      <c r="Y781" s="177"/>
      <c r="Z781" s="177"/>
      <c r="AA781" s="177"/>
      <c r="AB781" s="319">
        <v>3500</v>
      </c>
      <c r="AC781" s="320"/>
      <c r="AD781" s="320"/>
      <c r="AE781" s="177"/>
      <c r="AF781" s="177"/>
      <c r="AG781" s="177"/>
      <c r="AH781" s="177"/>
      <c r="AI781" s="177"/>
      <c r="AJ781" s="177"/>
      <c r="AK781" s="177"/>
      <c r="AL781" s="177"/>
      <c r="AM781" s="177"/>
      <c r="AN781" s="177"/>
      <c r="AO781" s="177"/>
      <c r="AP781" s="177"/>
      <c r="AQ781" s="177"/>
      <c r="AR781" s="177"/>
      <c r="AS781" s="177"/>
      <c r="AT781" s="177"/>
      <c r="AU781" s="177"/>
      <c r="AV781" s="177"/>
      <c r="AW781" s="177"/>
      <c r="AX781" s="641"/>
    </row>
    <row r="782" spans="1:50" s="246" customFormat="1" ht="23.85" customHeight="1">
      <c r="A782" s="247"/>
      <c r="B782" s="595"/>
      <c r="C782" s="320" t="s">
        <v>13391</v>
      </c>
      <c r="D782" s="320"/>
      <c r="E782" s="320" t="s">
        <v>13461</v>
      </c>
      <c r="F782" s="320" t="s">
        <v>13391</v>
      </c>
      <c r="G782" s="320" t="s">
        <v>13391</v>
      </c>
      <c r="H782" s="177"/>
      <c r="I782" s="319">
        <v>13340</v>
      </c>
      <c r="J782" s="319"/>
      <c r="K782" s="319"/>
      <c r="L782" s="320" t="s">
        <v>382</v>
      </c>
      <c r="M782" s="319">
        <v>64</v>
      </c>
      <c r="N782" s="319">
        <v>93</v>
      </c>
      <c r="O782" s="319"/>
      <c r="P782" s="319">
        <v>1</v>
      </c>
      <c r="Q782" s="319"/>
      <c r="R782" s="319"/>
      <c r="S782" s="320"/>
      <c r="T782" s="320" t="s">
        <v>2510</v>
      </c>
      <c r="U782" s="320">
        <v>2014</v>
      </c>
      <c r="V782" s="177"/>
      <c r="W782" s="177"/>
      <c r="X782" s="177"/>
      <c r="Y782" s="177"/>
      <c r="Z782" s="177"/>
      <c r="AA782" s="177"/>
      <c r="AB782" s="319">
        <v>1170</v>
      </c>
      <c r="AC782" s="320"/>
      <c r="AD782" s="320"/>
      <c r="AE782" s="177"/>
      <c r="AF782" s="177"/>
      <c r="AG782" s="177"/>
      <c r="AH782" s="177"/>
      <c r="AI782" s="177"/>
      <c r="AJ782" s="177"/>
      <c r="AK782" s="177"/>
      <c r="AL782" s="177"/>
      <c r="AM782" s="177"/>
      <c r="AN782" s="177"/>
      <c r="AO782" s="177"/>
      <c r="AP782" s="177"/>
      <c r="AQ782" s="177"/>
      <c r="AR782" s="177"/>
      <c r="AS782" s="177"/>
      <c r="AT782" s="177"/>
      <c r="AU782" s="177"/>
      <c r="AV782" s="177"/>
      <c r="AW782" s="177"/>
      <c r="AX782" s="641"/>
    </row>
    <row r="783" spans="1:50" s="246" customFormat="1" ht="23.85" customHeight="1">
      <c r="A783" s="247"/>
      <c r="B783" s="639" t="s">
        <v>98</v>
      </c>
      <c r="C783" s="320" t="s">
        <v>84</v>
      </c>
      <c r="D783" s="177"/>
      <c r="E783" s="544">
        <f>COUNTA(E784:E931)</f>
        <v>148</v>
      </c>
      <c r="F783" s="177"/>
      <c r="G783" s="177"/>
      <c r="H783" s="177"/>
      <c r="I783" s="319">
        <f>SUM(I784:I931)</f>
        <v>4571157</v>
      </c>
      <c r="J783" s="319">
        <f>SUM(J784:J931)</f>
        <v>40632.699999999997</v>
      </c>
      <c r="K783" s="319">
        <f>SUM(K784:K931)</f>
        <v>50543.71</v>
      </c>
      <c r="L783" s="319"/>
      <c r="M783" s="319"/>
      <c r="N783" s="319"/>
      <c r="O783" s="319"/>
      <c r="P783" s="319">
        <f>SUM(P784:P931)</f>
        <v>172</v>
      </c>
      <c r="Q783" s="319"/>
      <c r="R783" s="319"/>
      <c r="S783" s="320"/>
      <c r="T783" s="320"/>
      <c r="U783" s="320"/>
      <c r="V783" s="177"/>
      <c r="W783" s="177"/>
      <c r="X783" s="177"/>
      <c r="Y783" s="177"/>
      <c r="Z783" s="177"/>
      <c r="AA783" s="177"/>
      <c r="AB783" s="319"/>
      <c r="AC783" s="320"/>
      <c r="AD783" s="320"/>
      <c r="AE783" s="177"/>
      <c r="AF783" s="177"/>
      <c r="AG783" s="177"/>
      <c r="AH783" s="177"/>
      <c r="AI783" s="177"/>
      <c r="AJ783" s="177"/>
      <c r="AK783" s="177"/>
      <c r="AL783" s="177"/>
      <c r="AM783" s="177"/>
      <c r="AN783" s="177"/>
      <c r="AO783" s="177"/>
      <c r="AP783" s="177"/>
      <c r="AQ783" s="177"/>
      <c r="AR783" s="177"/>
      <c r="AS783" s="177"/>
      <c r="AT783" s="177"/>
      <c r="AU783" s="177"/>
      <c r="AV783" s="177"/>
      <c r="AW783" s="177"/>
      <c r="AX783" s="641"/>
    </row>
    <row r="784" spans="1:50" s="246" customFormat="1" ht="23.85" customHeight="1">
      <c r="A784" s="247"/>
      <c r="B784" s="595"/>
      <c r="C784" s="320" t="s">
        <v>398</v>
      </c>
      <c r="D784" s="320" t="s">
        <v>13992</v>
      </c>
      <c r="E784" s="320" t="s">
        <v>13993</v>
      </c>
      <c r="F784" s="320" t="s">
        <v>398</v>
      </c>
      <c r="G784" s="320" t="s">
        <v>401</v>
      </c>
      <c r="H784" s="177"/>
      <c r="I784" s="319">
        <v>101142</v>
      </c>
      <c r="J784" s="319">
        <v>10997</v>
      </c>
      <c r="K784" s="319">
        <v>13000</v>
      </c>
      <c r="L784" s="320" t="s">
        <v>202</v>
      </c>
      <c r="M784" s="319">
        <v>77</v>
      </c>
      <c r="N784" s="319">
        <v>95</v>
      </c>
      <c r="O784" s="319">
        <v>7315</v>
      </c>
      <c r="P784" s="319">
        <v>1</v>
      </c>
      <c r="Q784" s="319">
        <v>0</v>
      </c>
      <c r="R784" s="319">
        <v>0</v>
      </c>
      <c r="S784" s="320" t="s">
        <v>1071</v>
      </c>
      <c r="T784" s="320" t="s">
        <v>587</v>
      </c>
      <c r="U784" s="320">
        <v>1981</v>
      </c>
      <c r="V784" s="177"/>
      <c r="W784" s="177"/>
      <c r="X784" s="177"/>
      <c r="Y784" s="177"/>
      <c r="Z784" s="177"/>
      <c r="AA784" s="177"/>
      <c r="AB784" s="319">
        <v>150</v>
      </c>
      <c r="AC784" s="320"/>
      <c r="AD784" s="320"/>
      <c r="AE784" s="177"/>
      <c r="AF784" s="177"/>
      <c r="AG784" s="177"/>
      <c r="AH784" s="177"/>
      <c r="AI784" s="177"/>
      <c r="AJ784" s="177"/>
      <c r="AK784" s="177"/>
      <c r="AL784" s="177"/>
      <c r="AM784" s="177"/>
      <c r="AN784" s="177"/>
      <c r="AO784" s="177"/>
      <c r="AP784" s="177"/>
      <c r="AQ784" s="177"/>
      <c r="AR784" s="177"/>
      <c r="AS784" s="177"/>
      <c r="AT784" s="177"/>
      <c r="AU784" s="177"/>
      <c r="AV784" s="177"/>
      <c r="AW784" s="177"/>
      <c r="AX784" s="641" t="s">
        <v>13994</v>
      </c>
    </row>
    <row r="785" spans="1:50" s="246" customFormat="1" ht="23.85" customHeight="1">
      <c r="A785" s="247"/>
      <c r="B785" s="595"/>
      <c r="C785" s="320" t="s">
        <v>398</v>
      </c>
      <c r="D785" s="320" t="s">
        <v>13995</v>
      </c>
      <c r="E785" s="320" t="s">
        <v>13996</v>
      </c>
      <c r="F785" s="320" t="s">
        <v>398</v>
      </c>
      <c r="G785" s="320" t="s">
        <v>401</v>
      </c>
      <c r="H785" s="177"/>
      <c r="I785" s="319">
        <v>25822</v>
      </c>
      <c r="J785" s="319"/>
      <c r="K785" s="319">
        <v>197</v>
      </c>
      <c r="L785" s="320" t="s">
        <v>202</v>
      </c>
      <c r="M785" s="319">
        <v>75</v>
      </c>
      <c r="N785" s="319">
        <v>110</v>
      </c>
      <c r="O785" s="319">
        <v>8250</v>
      </c>
      <c r="P785" s="319">
        <v>1</v>
      </c>
      <c r="Q785" s="319">
        <v>1000</v>
      </c>
      <c r="R785" s="319">
        <v>5000</v>
      </c>
      <c r="S785" s="320" t="s">
        <v>402</v>
      </c>
      <c r="T785" s="320"/>
      <c r="U785" s="320">
        <v>1993</v>
      </c>
      <c r="V785" s="177"/>
      <c r="W785" s="177"/>
      <c r="X785" s="177"/>
      <c r="Y785" s="177"/>
      <c r="Z785" s="177"/>
      <c r="AA785" s="177"/>
      <c r="AB785" s="319">
        <v>2500</v>
      </c>
      <c r="AC785" s="320"/>
      <c r="AD785" s="320"/>
      <c r="AE785" s="177"/>
      <c r="AF785" s="177"/>
      <c r="AG785" s="177"/>
      <c r="AH785" s="177"/>
      <c r="AI785" s="177"/>
      <c r="AJ785" s="177"/>
      <c r="AK785" s="177"/>
      <c r="AL785" s="177"/>
      <c r="AM785" s="177"/>
      <c r="AN785" s="177"/>
      <c r="AO785" s="177"/>
      <c r="AP785" s="177"/>
      <c r="AQ785" s="177"/>
      <c r="AR785" s="177"/>
      <c r="AS785" s="177"/>
      <c r="AT785" s="177"/>
      <c r="AU785" s="177"/>
      <c r="AV785" s="177"/>
      <c r="AW785" s="177"/>
      <c r="AX785" s="641"/>
    </row>
    <row r="786" spans="1:50" s="246" customFormat="1" ht="23.85" customHeight="1">
      <c r="A786" s="247"/>
      <c r="B786" s="595"/>
      <c r="C786" s="320" t="s">
        <v>398</v>
      </c>
      <c r="D786" s="320" t="s">
        <v>13992</v>
      </c>
      <c r="E786" s="320" t="s">
        <v>13997</v>
      </c>
      <c r="F786" s="320" t="s">
        <v>398</v>
      </c>
      <c r="G786" s="320" t="s">
        <v>401</v>
      </c>
      <c r="H786" s="177"/>
      <c r="I786" s="319">
        <v>23867</v>
      </c>
      <c r="J786" s="319">
        <v>6960</v>
      </c>
      <c r="K786" s="319">
        <v>10393</v>
      </c>
      <c r="L786" s="320" t="s">
        <v>202</v>
      </c>
      <c r="M786" s="319">
        <v>68</v>
      </c>
      <c r="N786" s="319">
        <v>105</v>
      </c>
      <c r="O786" s="319">
        <v>7140</v>
      </c>
      <c r="P786" s="319">
        <v>1</v>
      </c>
      <c r="Q786" s="319">
        <v>15071</v>
      </c>
      <c r="R786" s="319">
        <v>15071</v>
      </c>
      <c r="S786" s="320" t="s">
        <v>1071</v>
      </c>
      <c r="T786" s="320" t="s">
        <v>587</v>
      </c>
      <c r="U786" s="320">
        <v>2009</v>
      </c>
      <c r="V786" s="177"/>
      <c r="W786" s="177"/>
      <c r="X786" s="177"/>
      <c r="Y786" s="177"/>
      <c r="Z786" s="177"/>
      <c r="AA786" s="177"/>
      <c r="AB786" s="319">
        <v>116800</v>
      </c>
      <c r="AC786" s="320"/>
      <c r="AD786" s="320"/>
      <c r="AE786" s="177"/>
      <c r="AF786" s="177"/>
      <c r="AG786" s="177"/>
      <c r="AH786" s="177"/>
      <c r="AI786" s="177"/>
      <c r="AJ786" s="177"/>
      <c r="AK786" s="177"/>
      <c r="AL786" s="177"/>
      <c r="AM786" s="177"/>
      <c r="AN786" s="177"/>
      <c r="AO786" s="177"/>
      <c r="AP786" s="177"/>
      <c r="AQ786" s="177"/>
      <c r="AR786" s="177"/>
      <c r="AS786" s="177"/>
      <c r="AT786" s="177"/>
      <c r="AU786" s="177"/>
      <c r="AV786" s="177"/>
      <c r="AW786" s="177"/>
      <c r="AX786" s="641"/>
    </row>
    <row r="787" spans="1:50" s="246" customFormat="1" ht="23.85" customHeight="1">
      <c r="A787" s="247"/>
      <c r="B787" s="595"/>
      <c r="C787" s="320" t="s">
        <v>398</v>
      </c>
      <c r="D787" s="320" t="s">
        <v>13992</v>
      </c>
      <c r="E787" s="320" t="s">
        <v>13998</v>
      </c>
      <c r="F787" s="320" t="s">
        <v>398</v>
      </c>
      <c r="G787" s="320" t="s">
        <v>401</v>
      </c>
      <c r="H787" s="177"/>
      <c r="I787" s="319">
        <v>10040</v>
      </c>
      <c r="J787" s="319">
        <v>161</v>
      </c>
      <c r="K787" s="319">
        <v>172</v>
      </c>
      <c r="L787" s="320" t="s">
        <v>382</v>
      </c>
      <c r="M787" s="319">
        <v>68</v>
      </c>
      <c r="N787" s="319">
        <v>105</v>
      </c>
      <c r="O787" s="319">
        <v>7140</v>
      </c>
      <c r="P787" s="319">
        <v>1</v>
      </c>
      <c r="Q787" s="319">
        <v>502</v>
      </c>
      <c r="R787" s="319">
        <v>502</v>
      </c>
      <c r="S787" s="320" t="s">
        <v>1071</v>
      </c>
      <c r="T787" s="320" t="s">
        <v>587</v>
      </c>
      <c r="U787" s="320">
        <v>2009</v>
      </c>
      <c r="V787" s="177"/>
      <c r="W787" s="177"/>
      <c r="X787" s="177"/>
      <c r="Y787" s="177"/>
      <c r="Z787" s="177"/>
      <c r="AA787" s="177"/>
      <c r="AB787" s="319"/>
      <c r="AC787" s="320"/>
      <c r="AD787" s="320"/>
      <c r="AE787" s="177"/>
      <c r="AF787" s="177"/>
      <c r="AG787" s="177"/>
      <c r="AH787" s="177"/>
      <c r="AI787" s="177"/>
      <c r="AJ787" s="177"/>
      <c r="AK787" s="177"/>
      <c r="AL787" s="177"/>
      <c r="AM787" s="177"/>
      <c r="AN787" s="177"/>
      <c r="AO787" s="177"/>
      <c r="AP787" s="177"/>
      <c r="AQ787" s="177"/>
      <c r="AR787" s="177"/>
      <c r="AS787" s="177"/>
      <c r="AT787" s="177"/>
      <c r="AU787" s="177"/>
      <c r="AV787" s="177"/>
      <c r="AW787" s="177"/>
      <c r="AX787" s="641" t="s">
        <v>13999</v>
      </c>
    </row>
    <row r="788" spans="1:50" s="246" customFormat="1" ht="23.85" customHeight="1">
      <c r="A788" s="247"/>
      <c r="B788" s="595"/>
      <c r="C788" s="320" t="s">
        <v>398</v>
      </c>
      <c r="D788" s="320" t="s">
        <v>13992</v>
      </c>
      <c r="E788" s="320" t="s">
        <v>14000</v>
      </c>
      <c r="F788" s="320" t="s">
        <v>398</v>
      </c>
      <c r="G788" s="320" t="s">
        <v>401</v>
      </c>
      <c r="H788" s="177"/>
      <c r="I788" s="319">
        <v>10040</v>
      </c>
      <c r="J788" s="319">
        <v>161</v>
      </c>
      <c r="K788" s="319">
        <v>172</v>
      </c>
      <c r="L788" s="320" t="s">
        <v>202</v>
      </c>
      <c r="M788" s="319">
        <v>68</v>
      </c>
      <c r="N788" s="319">
        <v>105</v>
      </c>
      <c r="O788" s="319">
        <v>7140</v>
      </c>
      <c r="P788" s="319">
        <v>1</v>
      </c>
      <c r="Q788" s="319">
        <v>502</v>
      </c>
      <c r="R788" s="319">
        <v>502</v>
      </c>
      <c r="S788" s="320" t="s">
        <v>1071</v>
      </c>
      <c r="T788" s="320" t="s">
        <v>587</v>
      </c>
      <c r="U788" s="320">
        <v>2009</v>
      </c>
      <c r="V788" s="177"/>
      <c r="W788" s="177"/>
      <c r="X788" s="177"/>
      <c r="Y788" s="177"/>
      <c r="Z788" s="177"/>
      <c r="AA788" s="177"/>
      <c r="AB788" s="319"/>
      <c r="AC788" s="320"/>
      <c r="AD788" s="320"/>
      <c r="AE788" s="177"/>
      <c r="AF788" s="177"/>
      <c r="AG788" s="177"/>
      <c r="AH788" s="177"/>
      <c r="AI788" s="177"/>
      <c r="AJ788" s="177"/>
      <c r="AK788" s="177"/>
      <c r="AL788" s="177"/>
      <c r="AM788" s="177"/>
      <c r="AN788" s="177"/>
      <c r="AO788" s="177"/>
      <c r="AP788" s="177"/>
      <c r="AQ788" s="177"/>
      <c r="AR788" s="177"/>
      <c r="AS788" s="177"/>
      <c r="AT788" s="177"/>
      <c r="AU788" s="177"/>
      <c r="AV788" s="177"/>
      <c r="AW788" s="177"/>
      <c r="AX788" s="641" t="s">
        <v>13999</v>
      </c>
    </row>
    <row r="789" spans="1:50" s="246" customFormat="1" ht="23.85" customHeight="1">
      <c r="A789" s="247"/>
      <c r="B789" s="595"/>
      <c r="C789" s="320" t="s">
        <v>398</v>
      </c>
      <c r="D789" s="320" t="s">
        <v>13992</v>
      </c>
      <c r="E789" s="320" t="s">
        <v>14001</v>
      </c>
      <c r="F789" s="320" t="s">
        <v>398</v>
      </c>
      <c r="G789" s="320" t="s">
        <v>401</v>
      </c>
      <c r="H789" s="177"/>
      <c r="I789" s="319">
        <v>10040</v>
      </c>
      <c r="J789" s="319">
        <v>161</v>
      </c>
      <c r="K789" s="319">
        <v>172</v>
      </c>
      <c r="L789" s="320" t="s">
        <v>202</v>
      </c>
      <c r="M789" s="319">
        <v>68</v>
      </c>
      <c r="N789" s="319">
        <v>105</v>
      </c>
      <c r="O789" s="319">
        <v>7140</v>
      </c>
      <c r="P789" s="319">
        <v>1</v>
      </c>
      <c r="Q789" s="319">
        <v>502</v>
      </c>
      <c r="R789" s="319">
        <v>502</v>
      </c>
      <c r="S789" s="320" t="s">
        <v>1071</v>
      </c>
      <c r="T789" s="320" t="s">
        <v>587</v>
      </c>
      <c r="U789" s="320">
        <v>2009</v>
      </c>
      <c r="V789" s="177"/>
      <c r="W789" s="177"/>
      <c r="X789" s="177"/>
      <c r="Y789" s="177"/>
      <c r="Z789" s="177"/>
      <c r="AA789" s="177"/>
      <c r="AB789" s="319"/>
      <c r="AC789" s="320"/>
      <c r="AD789" s="320"/>
      <c r="AE789" s="177"/>
      <c r="AF789" s="177"/>
      <c r="AG789" s="177"/>
      <c r="AH789" s="177"/>
      <c r="AI789" s="177"/>
      <c r="AJ789" s="177"/>
      <c r="AK789" s="177"/>
      <c r="AL789" s="177"/>
      <c r="AM789" s="177"/>
      <c r="AN789" s="177"/>
      <c r="AO789" s="177"/>
      <c r="AP789" s="177"/>
      <c r="AQ789" s="177"/>
      <c r="AR789" s="177"/>
      <c r="AS789" s="177"/>
      <c r="AT789" s="177"/>
      <c r="AU789" s="177"/>
      <c r="AV789" s="177"/>
      <c r="AW789" s="177"/>
      <c r="AX789" s="641" t="s">
        <v>13999</v>
      </c>
    </row>
    <row r="790" spans="1:50" s="246" customFormat="1" ht="23.85" customHeight="1">
      <c r="A790" s="247"/>
      <c r="B790" s="595"/>
      <c r="C790" s="320" t="s">
        <v>398</v>
      </c>
      <c r="D790" s="320" t="s">
        <v>13992</v>
      </c>
      <c r="E790" s="320" t="s">
        <v>14002</v>
      </c>
      <c r="F790" s="320" t="s">
        <v>398</v>
      </c>
      <c r="G790" s="320" t="s">
        <v>401</v>
      </c>
      <c r="H790" s="177"/>
      <c r="I790" s="319">
        <v>10040</v>
      </c>
      <c r="J790" s="319">
        <v>161</v>
      </c>
      <c r="K790" s="319">
        <v>172</v>
      </c>
      <c r="L790" s="320" t="s">
        <v>382</v>
      </c>
      <c r="M790" s="319">
        <v>68</v>
      </c>
      <c r="N790" s="319">
        <v>105</v>
      </c>
      <c r="O790" s="319">
        <v>7140</v>
      </c>
      <c r="P790" s="319">
        <v>1</v>
      </c>
      <c r="Q790" s="319">
        <v>502</v>
      </c>
      <c r="R790" s="319">
        <v>502</v>
      </c>
      <c r="S790" s="320" t="s">
        <v>1071</v>
      </c>
      <c r="T790" s="320" t="s">
        <v>587</v>
      </c>
      <c r="U790" s="320">
        <v>2009</v>
      </c>
      <c r="V790" s="177"/>
      <c r="W790" s="177"/>
      <c r="X790" s="177"/>
      <c r="Y790" s="177"/>
      <c r="Z790" s="177"/>
      <c r="AA790" s="177"/>
      <c r="AB790" s="319"/>
      <c r="AC790" s="320"/>
      <c r="AD790" s="320"/>
      <c r="AE790" s="177"/>
      <c r="AF790" s="177"/>
      <c r="AG790" s="177"/>
      <c r="AH790" s="177"/>
      <c r="AI790" s="177"/>
      <c r="AJ790" s="177"/>
      <c r="AK790" s="177"/>
      <c r="AL790" s="177"/>
      <c r="AM790" s="177"/>
      <c r="AN790" s="177"/>
      <c r="AO790" s="177"/>
      <c r="AP790" s="177"/>
      <c r="AQ790" s="177"/>
      <c r="AR790" s="177"/>
      <c r="AS790" s="177"/>
      <c r="AT790" s="177"/>
      <c r="AU790" s="177"/>
      <c r="AV790" s="177"/>
      <c r="AW790" s="177"/>
      <c r="AX790" s="641" t="s">
        <v>13999</v>
      </c>
    </row>
    <row r="791" spans="1:50" s="246" customFormat="1" ht="23.85" customHeight="1">
      <c r="A791" s="247"/>
      <c r="B791" s="595"/>
      <c r="C791" s="320" t="s">
        <v>398</v>
      </c>
      <c r="D791" s="320" t="s">
        <v>13992</v>
      </c>
      <c r="E791" s="320" t="s">
        <v>14003</v>
      </c>
      <c r="F791" s="320" t="s">
        <v>398</v>
      </c>
      <c r="G791" s="320" t="s">
        <v>401</v>
      </c>
      <c r="H791" s="177"/>
      <c r="I791" s="319">
        <v>10040</v>
      </c>
      <c r="J791" s="319">
        <v>4754</v>
      </c>
      <c r="K791" s="319">
        <v>4303</v>
      </c>
      <c r="L791" s="320" t="s">
        <v>382</v>
      </c>
      <c r="M791" s="319">
        <v>68</v>
      </c>
      <c r="N791" s="319">
        <v>53</v>
      </c>
      <c r="O791" s="319">
        <v>3604</v>
      </c>
      <c r="P791" s="319">
        <v>1</v>
      </c>
      <c r="Q791" s="319"/>
      <c r="R791" s="319"/>
      <c r="S791" s="320"/>
      <c r="T791" s="320" t="s">
        <v>587</v>
      </c>
      <c r="U791" s="320">
        <v>2009</v>
      </c>
      <c r="V791" s="177"/>
      <c r="W791" s="177"/>
      <c r="X791" s="177"/>
      <c r="Y791" s="177"/>
      <c r="Z791" s="177"/>
      <c r="AA791" s="177"/>
      <c r="AB791" s="319"/>
      <c r="AC791" s="320"/>
      <c r="AD791" s="320"/>
      <c r="AE791" s="177"/>
      <c r="AF791" s="177"/>
      <c r="AG791" s="177"/>
      <c r="AH791" s="177"/>
      <c r="AI791" s="177"/>
      <c r="AJ791" s="177"/>
      <c r="AK791" s="177"/>
      <c r="AL791" s="177"/>
      <c r="AM791" s="177"/>
      <c r="AN791" s="177"/>
      <c r="AO791" s="177"/>
      <c r="AP791" s="177"/>
      <c r="AQ791" s="177"/>
      <c r="AR791" s="177"/>
      <c r="AS791" s="177"/>
      <c r="AT791" s="177"/>
      <c r="AU791" s="177"/>
      <c r="AV791" s="177"/>
      <c r="AW791" s="177"/>
      <c r="AX791" s="641" t="s">
        <v>13999</v>
      </c>
    </row>
    <row r="792" spans="1:50" s="246" customFormat="1" ht="23.85" customHeight="1">
      <c r="A792" s="247"/>
      <c r="B792" s="595"/>
      <c r="C792" s="320" t="s">
        <v>398</v>
      </c>
      <c r="D792" s="320" t="s">
        <v>399</v>
      </c>
      <c r="E792" s="320" t="s">
        <v>400</v>
      </c>
      <c r="F792" s="320" t="s">
        <v>398</v>
      </c>
      <c r="G792" s="320" t="s">
        <v>401</v>
      </c>
      <c r="H792" s="177">
        <v>5</v>
      </c>
      <c r="I792" s="319">
        <v>8588</v>
      </c>
      <c r="J792" s="319">
        <v>154.80000000000001</v>
      </c>
      <c r="K792" s="319">
        <v>154.80000000000001</v>
      </c>
      <c r="L792" s="320" t="s">
        <v>382</v>
      </c>
      <c r="M792" s="319">
        <v>100</v>
      </c>
      <c r="N792" s="319">
        <v>64</v>
      </c>
      <c r="O792" s="319">
        <v>6400</v>
      </c>
      <c r="P792" s="319">
        <v>1</v>
      </c>
      <c r="Q792" s="319">
        <v>150</v>
      </c>
      <c r="R792" s="319">
        <v>150</v>
      </c>
      <c r="S792" s="320" t="s">
        <v>402</v>
      </c>
      <c r="T792" s="320" t="s">
        <v>587</v>
      </c>
      <c r="U792" s="320">
        <v>1980</v>
      </c>
      <c r="V792" s="177"/>
      <c r="W792" s="177"/>
      <c r="X792" s="177"/>
      <c r="Y792" s="177"/>
      <c r="Z792" s="177"/>
      <c r="AA792" s="177"/>
      <c r="AB792" s="319">
        <v>200</v>
      </c>
      <c r="AC792" s="320"/>
      <c r="AD792" s="320"/>
      <c r="AE792" s="177"/>
      <c r="AF792" s="177"/>
      <c r="AG792" s="177"/>
      <c r="AH792" s="177"/>
      <c r="AI792" s="177"/>
      <c r="AJ792" s="177"/>
      <c r="AK792" s="177"/>
      <c r="AL792" s="177"/>
      <c r="AM792" s="177"/>
      <c r="AN792" s="177"/>
      <c r="AO792" s="177"/>
      <c r="AP792" s="177"/>
      <c r="AQ792" s="177"/>
      <c r="AR792" s="177"/>
      <c r="AS792" s="177"/>
      <c r="AT792" s="177"/>
      <c r="AU792" s="177"/>
      <c r="AV792" s="177"/>
      <c r="AW792" s="177"/>
      <c r="AX792" s="641"/>
    </row>
    <row r="793" spans="1:50" s="246" customFormat="1" ht="23.85" customHeight="1">
      <c r="A793" s="247"/>
      <c r="B793" s="595"/>
      <c r="C793" s="320" t="s">
        <v>398</v>
      </c>
      <c r="D793" s="320"/>
      <c r="E793" s="320" t="s">
        <v>14004</v>
      </c>
      <c r="F793" s="320" t="s">
        <v>398</v>
      </c>
      <c r="G793" s="320" t="s">
        <v>14005</v>
      </c>
      <c r="H793" s="177"/>
      <c r="I793" s="319">
        <v>53166</v>
      </c>
      <c r="J793" s="319">
        <v>567.6</v>
      </c>
      <c r="K793" s="319">
        <v>1275.19</v>
      </c>
      <c r="L793" s="320" t="s">
        <v>382</v>
      </c>
      <c r="M793" s="319">
        <v>68</v>
      </c>
      <c r="N793" s="319">
        <v>105</v>
      </c>
      <c r="O793" s="319">
        <v>7140</v>
      </c>
      <c r="P793" s="319">
        <v>1</v>
      </c>
      <c r="Q793" s="319">
        <v>374</v>
      </c>
      <c r="R793" s="319">
        <v>5000</v>
      </c>
      <c r="S793" s="320" t="s">
        <v>1071</v>
      </c>
      <c r="T793" s="320" t="s">
        <v>587</v>
      </c>
      <c r="U793" s="320">
        <v>2010</v>
      </c>
      <c r="V793" s="177"/>
      <c r="W793" s="177"/>
      <c r="X793" s="177"/>
      <c r="Y793" s="177"/>
      <c r="Z793" s="177"/>
      <c r="AA793" s="177"/>
      <c r="AB793" s="319">
        <v>206</v>
      </c>
      <c r="AC793" s="320"/>
      <c r="AD793" s="320"/>
      <c r="AE793" s="177"/>
      <c r="AF793" s="177"/>
      <c r="AG793" s="177"/>
      <c r="AH793" s="177"/>
      <c r="AI793" s="177"/>
      <c r="AJ793" s="177"/>
      <c r="AK793" s="177"/>
      <c r="AL793" s="177"/>
      <c r="AM793" s="177"/>
      <c r="AN793" s="177"/>
      <c r="AO793" s="177"/>
      <c r="AP793" s="177"/>
      <c r="AQ793" s="177"/>
      <c r="AR793" s="177"/>
      <c r="AS793" s="177"/>
      <c r="AT793" s="177"/>
      <c r="AU793" s="177"/>
      <c r="AV793" s="177"/>
      <c r="AW793" s="177"/>
      <c r="AX793" s="641"/>
    </row>
    <row r="794" spans="1:50" s="246" customFormat="1" ht="23.85" customHeight="1">
      <c r="A794" s="247"/>
      <c r="B794" s="595"/>
      <c r="C794" s="320" t="s">
        <v>398</v>
      </c>
      <c r="D794" s="320"/>
      <c r="E794" s="320" t="s">
        <v>14006</v>
      </c>
      <c r="F794" s="320" t="s">
        <v>398</v>
      </c>
      <c r="G794" s="320" t="s">
        <v>14007</v>
      </c>
      <c r="H794" s="177"/>
      <c r="I794" s="319">
        <v>30092</v>
      </c>
      <c r="J794" s="319">
        <v>110</v>
      </c>
      <c r="K794" s="319">
        <v>110</v>
      </c>
      <c r="L794" s="320" t="s">
        <v>382</v>
      </c>
      <c r="M794" s="319">
        <v>70</v>
      </c>
      <c r="N794" s="319">
        <v>105</v>
      </c>
      <c r="O794" s="319">
        <v>7350</v>
      </c>
      <c r="P794" s="319">
        <v>1</v>
      </c>
      <c r="Q794" s="319">
        <v>316</v>
      </c>
      <c r="R794" s="319">
        <v>316</v>
      </c>
      <c r="S794" s="320" t="s">
        <v>1071</v>
      </c>
      <c r="T794" s="320" t="s">
        <v>587</v>
      </c>
      <c r="U794" s="320">
        <v>2012</v>
      </c>
      <c r="V794" s="177"/>
      <c r="W794" s="177"/>
      <c r="X794" s="177"/>
      <c r="Y794" s="177"/>
      <c r="Z794" s="177"/>
      <c r="AA794" s="177"/>
      <c r="AB794" s="319">
        <v>12900</v>
      </c>
      <c r="AC794" s="320"/>
      <c r="AD794" s="320"/>
      <c r="AE794" s="177"/>
      <c r="AF794" s="177"/>
      <c r="AG794" s="177"/>
      <c r="AH794" s="177"/>
      <c r="AI794" s="177"/>
      <c r="AJ794" s="177"/>
      <c r="AK794" s="177"/>
      <c r="AL794" s="177"/>
      <c r="AM794" s="177"/>
      <c r="AN794" s="177"/>
      <c r="AO794" s="177"/>
      <c r="AP794" s="177"/>
      <c r="AQ794" s="177"/>
      <c r="AR794" s="177"/>
      <c r="AS794" s="177"/>
      <c r="AT794" s="177"/>
      <c r="AU794" s="177"/>
      <c r="AV794" s="177"/>
      <c r="AW794" s="177"/>
      <c r="AX794" s="641"/>
    </row>
    <row r="795" spans="1:50" s="246" customFormat="1" ht="23.85" customHeight="1">
      <c r="A795" s="247"/>
      <c r="B795" s="595"/>
      <c r="C795" s="320" t="s">
        <v>398</v>
      </c>
      <c r="D795" s="320"/>
      <c r="E795" s="320" t="s">
        <v>14008</v>
      </c>
      <c r="F795" s="320" t="s">
        <v>398</v>
      </c>
      <c r="G795" s="320" t="s">
        <v>14009</v>
      </c>
      <c r="H795" s="177"/>
      <c r="I795" s="319">
        <v>31800</v>
      </c>
      <c r="J795" s="319"/>
      <c r="K795" s="319"/>
      <c r="L795" s="320" t="s">
        <v>382</v>
      </c>
      <c r="M795" s="319">
        <v>65</v>
      </c>
      <c r="N795" s="319">
        <v>100</v>
      </c>
      <c r="O795" s="319">
        <v>6500</v>
      </c>
      <c r="P795" s="319">
        <v>1</v>
      </c>
      <c r="Q795" s="319"/>
      <c r="R795" s="319"/>
      <c r="S795" s="320"/>
      <c r="T795" s="320"/>
      <c r="U795" s="320">
        <v>1995</v>
      </c>
      <c r="V795" s="177"/>
      <c r="W795" s="177"/>
      <c r="X795" s="177"/>
      <c r="Y795" s="177"/>
      <c r="Z795" s="177"/>
      <c r="AA795" s="177"/>
      <c r="AB795" s="319"/>
      <c r="AC795" s="320"/>
      <c r="AD795" s="320"/>
      <c r="AE795" s="177"/>
      <c r="AF795" s="177"/>
      <c r="AG795" s="177"/>
      <c r="AH795" s="177"/>
      <c r="AI795" s="177"/>
      <c r="AJ795" s="177"/>
      <c r="AK795" s="177"/>
      <c r="AL795" s="177"/>
      <c r="AM795" s="177"/>
      <c r="AN795" s="177"/>
      <c r="AO795" s="177"/>
      <c r="AP795" s="177"/>
      <c r="AQ795" s="177"/>
      <c r="AR795" s="177"/>
      <c r="AS795" s="177"/>
      <c r="AT795" s="177"/>
      <c r="AU795" s="177"/>
      <c r="AV795" s="177"/>
      <c r="AW795" s="177"/>
      <c r="AX795" s="641"/>
    </row>
    <row r="796" spans="1:50" s="246" customFormat="1" ht="23.85" customHeight="1">
      <c r="A796" s="247"/>
      <c r="B796" s="595"/>
      <c r="C796" s="320" t="s">
        <v>398</v>
      </c>
      <c r="D796" s="320"/>
      <c r="E796" s="320" t="s">
        <v>14010</v>
      </c>
      <c r="F796" s="320" t="s">
        <v>398</v>
      </c>
      <c r="G796" s="320" t="s">
        <v>14011</v>
      </c>
      <c r="H796" s="177"/>
      <c r="I796" s="319">
        <v>16550</v>
      </c>
      <c r="J796" s="319"/>
      <c r="K796" s="319"/>
      <c r="L796" s="320" t="s">
        <v>382</v>
      </c>
      <c r="M796" s="319">
        <v>71</v>
      </c>
      <c r="N796" s="319">
        <v>105</v>
      </c>
      <c r="O796" s="319">
        <v>7455</v>
      </c>
      <c r="P796" s="319">
        <v>1</v>
      </c>
      <c r="Q796" s="319"/>
      <c r="R796" s="319"/>
      <c r="S796" s="320"/>
      <c r="T796" s="320"/>
      <c r="U796" s="320">
        <v>1988</v>
      </c>
      <c r="V796" s="177"/>
      <c r="W796" s="177"/>
      <c r="X796" s="177"/>
      <c r="Y796" s="177"/>
      <c r="Z796" s="177"/>
      <c r="AA796" s="177"/>
      <c r="AB796" s="319">
        <v>275</v>
      </c>
      <c r="AC796" s="320"/>
      <c r="AD796" s="320"/>
      <c r="AE796" s="177"/>
      <c r="AF796" s="177"/>
      <c r="AG796" s="177"/>
      <c r="AH796" s="177"/>
      <c r="AI796" s="177"/>
      <c r="AJ796" s="177"/>
      <c r="AK796" s="177"/>
      <c r="AL796" s="177"/>
      <c r="AM796" s="177"/>
      <c r="AN796" s="177"/>
      <c r="AO796" s="177"/>
      <c r="AP796" s="177"/>
      <c r="AQ796" s="177"/>
      <c r="AR796" s="177"/>
      <c r="AS796" s="177"/>
      <c r="AT796" s="177"/>
      <c r="AU796" s="177"/>
      <c r="AV796" s="177"/>
      <c r="AW796" s="177"/>
      <c r="AX796" s="641"/>
    </row>
    <row r="797" spans="1:50" s="246" customFormat="1" ht="23.85" customHeight="1">
      <c r="A797" s="247"/>
      <c r="B797" s="595"/>
      <c r="C797" s="320" t="s">
        <v>398</v>
      </c>
      <c r="D797" s="320"/>
      <c r="E797" s="320" t="s">
        <v>14012</v>
      </c>
      <c r="F797" s="320" t="s">
        <v>398</v>
      </c>
      <c r="G797" s="320" t="s">
        <v>14013</v>
      </c>
      <c r="H797" s="177"/>
      <c r="I797" s="319">
        <v>26338</v>
      </c>
      <c r="J797" s="319">
        <v>335.9</v>
      </c>
      <c r="K797" s="319">
        <v>241.98</v>
      </c>
      <c r="L797" s="320" t="s">
        <v>382</v>
      </c>
      <c r="M797" s="319">
        <v>70</v>
      </c>
      <c r="N797" s="319">
        <v>108</v>
      </c>
      <c r="O797" s="319">
        <v>7560</v>
      </c>
      <c r="P797" s="319">
        <v>1</v>
      </c>
      <c r="Q797" s="319">
        <v>252</v>
      </c>
      <c r="R797" s="319">
        <v>252</v>
      </c>
      <c r="S797" s="320" t="s">
        <v>1071</v>
      </c>
      <c r="T797" s="320" t="s">
        <v>587</v>
      </c>
      <c r="U797" s="320">
        <v>2010</v>
      </c>
      <c r="V797" s="177"/>
      <c r="W797" s="177"/>
      <c r="X797" s="177"/>
      <c r="Y797" s="177"/>
      <c r="Z797" s="177"/>
      <c r="AA797" s="177"/>
      <c r="AB797" s="319">
        <v>7800</v>
      </c>
      <c r="AC797" s="320"/>
      <c r="AD797" s="320"/>
      <c r="AE797" s="177"/>
      <c r="AF797" s="177"/>
      <c r="AG797" s="177"/>
      <c r="AH797" s="177"/>
      <c r="AI797" s="177"/>
      <c r="AJ797" s="177"/>
      <c r="AK797" s="177"/>
      <c r="AL797" s="177"/>
      <c r="AM797" s="177"/>
      <c r="AN797" s="177"/>
      <c r="AO797" s="177"/>
      <c r="AP797" s="177"/>
      <c r="AQ797" s="177"/>
      <c r="AR797" s="177"/>
      <c r="AS797" s="177"/>
      <c r="AT797" s="177"/>
      <c r="AU797" s="177"/>
      <c r="AV797" s="177"/>
      <c r="AW797" s="177"/>
      <c r="AX797" s="641"/>
    </row>
    <row r="798" spans="1:50" s="246" customFormat="1" ht="23.85" customHeight="1">
      <c r="A798" s="247"/>
      <c r="B798" s="595"/>
      <c r="C798" s="320" t="s">
        <v>398</v>
      </c>
      <c r="D798" s="320" t="s">
        <v>14014</v>
      </c>
      <c r="E798" s="320" t="s">
        <v>14015</v>
      </c>
      <c r="F798" s="320" t="s">
        <v>398</v>
      </c>
      <c r="G798" s="320" t="s">
        <v>14016</v>
      </c>
      <c r="H798" s="177">
        <v>1</v>
      </c>
      <c r="I798" s="319">
        <v>25884</v>
      </c>
      <c r="J798" s="319">
        <v>242</v>
      </c>
      <c r="K798" s="319">
        <v>484</v>
      </c>
      <c r="L798" s="320" t="s">
        <v>382</v>
      </c>
      <c r="M798" s="319">
        <v>65</v>
      </c>
      <c r="N798" s="319">
        <v>100</v>
      </c>
      <c r="O798" s="319">
        <v>6500</v>
      </c>
      <c r="P798" s="319">
        <v>1</v>
      </c>
      <c r="Q798" s="319">
        <v>200</v>
      </c>
      <c r="R798" s="319">
        <v>500</v>
      </c>
      <c r="S798" s="320" t="s">
        <v>402</v>
      </c>
      <c r="T798" s="320" t="s">
        <v>587</v>
      </c>
      <c r="U798" s="320">
        <v>1998</v>
      </c>
      <c r="V798" s="177">
        <v>1631359</v>
      </c>
      <c r="W798" s="177">
        <v>1000000</v>
      </c>
      <c r="X798" s="177"/>
      <c r="Y798" s="177"/>
      <c r="Z798" s="177"/>
      <c r="AA798" s="177"/>
      <c r="AB798" s="319">
        <v>2631</v>
      </c>
      <c r="AC798" s="320"/>
      <c r="AD798" s="320"/>
      <c r="AE798" s="177"/>
      <c r="AF798" s="177"/>
      <c r="AG798" s="177"/>
      <c r="AH798" s="177"/>
      <c r="AI798" s="177"/>
      <c r="AJ798" s="177"/>
      <c r="AK798" s="177" t="s">
        <v>2301</v>
      </c>
      <c r="AL798" s="177">
        <v>1</v>
      </c>
      <c r="AM798" s="177">
        <v>66</v>
      </c>
      <c r="AN798" s="177" t="s">
        <v>14017</v>
      </c>
      <c r="AO798" s="177" t="s">
        <v>14018</v>
      </c>
      <c r="AP798" s="177" t="s">
        <v>10768</v>
      </c>
      <c r="AQ798" s="177" t="s">
        <v>2239</v>
      </c>
      <c r="AR798" s="177">
        <v>706</v>
      </c>
      <c r="AS798" s="177" t="s">
        <v>231</v>
      </c>
      <c r="AT798" s="177" t="s">
        <v>14018</v>
      </c>
      <c r="AU798" s="177"/>
      <c r="AV798" s="177"/>
      <c r="AW798" s="177"/>
      <c r="AX798" s="641"/>
    </row>
    <row r="799" spans="1:50" s="246" customFormat="1" ht="23.85" customHeight="1">
      <c r="A799" s="247"/>
      <c r="B799" s="595"/>
      <c r="C799" s="320" t="s">
        <v>398</v>
      </c>
      <c r="D799" s="320" t="s">
        <v>14019</v>
      </c>
      <c r="E799" s="320" t="s">
        <v>14020</v>
      </c>
      <c r="F799" s="320" t="s">
        <v>398</v>
      </c>
      <c r="G799" s="320" t="s">
        <v>398</v>
      </c>
      <c r="H799" s="177" t="s">
        <v>8657</v>
      </c>
      <c r="I799" s="319">
        <v>16469</v>
      </c>
      <c r="J799" s="319">
        <v>326</v>
      </c>
      <c r="K799" s="319">
        <v>498</v>
      </c>
      <c r="L799" s="320" t="s">
        <v>382</v>
      </c>
      <c r="M799" s="319">
        <v>76</v>
      </c>
      <c r="N799" s="319">
        <v>98</v>
      </c>
      <c r="O799" s="319">
        <v>7448</v>
      </c>
      <c r="P799" s="319">
        <v>1</v>
      </c>
      <c r="Q799" s="319">
        <v>30</v>
      </c>
      <c r="R799" s="319">
        <v>200</v>
      </c>
      <c r="S799" s="320" t="s">
        <v>233</v>
      </c>
      <c r="T799" s="320" t="s">
        <v>587</v>
      </c>
      <c r="U799" s="320">
        <v>2002</v>
      </c>
      <c r="V799" s="177">
        <v>0</v>
      </c>
      <c r="W799" s="177"/>
      <c r="X799" s="177"/>
      <c r="Y799" s="177"/>
      <c r="Z799" s="177"/>
      <c r="AA799" s="177"/>
      <c r="AB799" s="319">
        <v>1500</v>
      </c>
      <c r="AC799" s="320">
        <v>2002</v>
      </c>
      <c r="AD799" s="320">
        <v>2003</v>
      </c>
      <c r="AE799" s="177"/>
      <c r="AF799" s="177"/>
      <c r="AG799" s="177"/>
      <c r="AH799" s="177"/>
      <c r="AI799" s="177"/>
      <c r="AJ799" s="177"/>
      <c r="AK799" s="177" t="s">
        <v>1056</v>
      </c>
      <c r="AL799" s="177">
        <v>1</v>
      </c>
      <c r="AM799" s="177">
        <v>420</v>
      </c>
      <c r="AN799" s="177" t="s">
        <v>14021</v>
      </c>
      <c r="AO799" s="177"/>
      <c r="AP799" s="177" t="s">
        <v>960</v>
      </c>
      <c r="AQ799" s="177">
        <v>2</v>
      </c>
      <c r="AR799" s="177">
        <v>1000</v>
      </c>
      <c r="AS799" s="177"/>
      <c r="AT799" s="177"/>
      <c r="AU799" s="177"/>
      <c r="AV799" s="177"/>
      <c r="AW799" s="177"/>
      <c r="AX799" s="641" t="s">
        <v>14022</v>
      </c>
    </row>
    <row r="800" spans="1:50" s="246" customFormat="1" ht="23.85" customHeight="1">
      <c r="A800" s="247"/>
      <c r="B800" s="595"/>
      <c r="C800" s="320" t="s">
        <v>398</v>
      </c>
      <c r="D800" s="320"/>
      <c r="E800" s="320" t="s">
        <v>14023</v>
      </c>
      <c r="F800" s="320" t="s">
        <v>398</v>
      </c>
      <c r="G800" s="320" t="s">
        <v>398</v>
      </c>
      <c r="H800" s="177"/>
      <c r="I800" s="319">
        <v>16331</v>
      </c>
      <c r="J800" s="319">
        <v>537</v>
      </c>
      <c r="K800" s="319">
        <v>935</v>
      </c>
      <c r="L800" s="320" t="s">
        <v>382</v>
      </c>
      <c r="M800" s="319">
        <v>72</v>
      </c>
      <c r="N800" s="319">
        <v>109</v>
      </c>
      <c r="O800" s="319">
        <v>7848</v>
      </c>
      <c r="P800" s="319">
        <v>1</v>
      </c>
      <c r="Q800" s="319">
        <v>516</v>
      </c>
      <c r="R800" s="319">
        <v>516</v>
      </c>
      <c r="S800" s="320" t="s">
        <v>14024</v>
      </c>
      <c r="T800" s="320" t="s">
        <v>587</v>
      </c>
      <c r="U800" s="320">
        <v>1997</v>
      </c>
      <c r="V800" s="177"/>
      <c r="W800" s="177"/>
      <c r="X800" s="177"/>
      <c r="Y800" s="177"/>
      <c r="Z800" s="177"/>
      <c r="AA800" s="177"/>
      <c r="AB800" s="319">
        <v>217</v>
      </c>
      <c r="AC800" s="320"/>
      <c r="AD800" s="320"/>
      <c r="AE800" s="177"/>
      <c r="AF800" s="177"/>
      <c r="AG800" s="177"/>
      <c r="AH800" s="177"/>
      <c r="AI800" s="177"/>
      <c r="AJ800" s="177"/>
      <c r="AK800" s="177"/>
      <c r="AL800" s="177"/>
      <c r="AM800" s="177"/>
      <c r="AN800" s="177"/>
      <c r="AO800" s="177"/>
      <c r="AP800" s="177"/>
      <c r="AQ800" s="177"/>
      <c r="AR800" s="177"/>
      <c r="AS800" s="177"/>
      <c r="AT800" s="177"/>
      <c r="AU800" s="177"/>
      <c r="AV800" s="177"/>
      <c r="AW800" s="177"/>
      <c r="AX800" s="641"/>
    </row>
    <row r="801" spans="1:50" s="246" customFormat="1" ht="23.85" customHeight="1">
      <c r="A801" s="247"/>
      <c r="B801" s="595"/>
      <c r="C801" s="105" t="s">
        <v>398</v>
      </c>
      <c r="D801" s="105"/>
      <c r="E801" s="105" t="s">
        <v>14025</v>
      </c>
      <c r="F801" s="105" t="s">
        <v>398</v>
      </c>
      <c r="G801" s="105" t="s">
        <v>398</v>
      </c>
      <c r="H801" s="99"/>
      <c r="I801" s="100">
        <v>14617</v>
      </c>
      <c r="J801" s="100">
        <v>1018</v>
      </c>
      <c r="K801" s="100">
        <v>1018</v>
      </c>
      <c r="L801" s="320" t="s">
        <v>382</v>
      </c>
      <c r="M801" s="319">
        <v>71</v>
      </c>
      <c r="N801" s="319">
        <v>110</v>
      </c>
      <c r="O801" s="319">
        <v>7810</v>
      </c>
      <c r="P801" s="319">
        <v>1</v>
      </c>
      <c r="Q801" s="319">
        <v>560</v>
      </c>
      <c r="R801" s="319">
        <v>560</v>
      </c>
      <c r="S801" s="320" t="s">
        <v>14024</v>
      </c>
      <c r="T801" s="320" t="s">
        <v>587</v>
      </c>
      <c r="U801" s="320">
        <v>2009</v>
      </c>
      <c r="V801" s="177"/>
      <c r="W801" s="177"/>
      <c r="X801" s="177"/>
      <c r="Y801" s="177"/>
      <c r="Z801" s="177"/>
      <c r="AA801" s="177"/>
      <c r="AB801" s="319">
        <v>4300</v>
      </c>
      <c r="AC801" s="320"/>
      <c r="AD801" s="320"/>
      <c r="AE801" s="177"/>
      <c r="AF801" s="177"/>
      <c r="AG801" s="177"/>
      <c r="AH801" s="177"/>
      <c r="AI801" s="177"/>
      <c r="AJ801" s="177"/>
      <c r="AK801" s="177"/>
      <c r="AL801" s="177"/>
      <c r="AM801" s="177"/>
      <c r="AN801" s="177"/>
      <c r="AO801" s="177"/>
      <c r="AP801" s="177"/>
      <c r="AQ801" s="177"/>
      <c r="AR801" s="177"/>
      <c r="AS801" s="177"/>
      <c r="AT801" s="177"/>
      <c r="AU801" s="177"/>
      <c r="AV801" s="177"/>
      <c r="AW801" s="177"/>
      <c r="AX801" s="641"/>
    </row>
    <row r="802" spans="1:50" s="246" customFormat="1" ht="23.85" customHeight="1">
      <c r="A802" s="247"/>
      <c r="B802" s="595"/>
      <c r="C802" s="105" t="s">
        <v>398</v>
      </c>
      <c r="D802" s="105"/>
      <c r="E802" s="105" t="s">
        <v>14026</v>
      </c>
      <c r="F802" s="105" t="s">
        <v>398</v>
      </c>
      <c r="G802" s="105" t="s">
        <v>398</v>
      </c>
      <c r="H802" s="99"/>
      <c r="I802" s="100">
        <v>29014</v>
      </c>
      <c r="J802" s="100"/>
      <c r="K802" s="100"/>
      <c r="L802" s="320" t="s">
        <v>406</v>
      </c>
      <c r="M802" s="319">
        <v>75</v>
      </c>
      <c r="N802" s="319">
        <v>115</v>
      </c>
      <c r="O802" s="319">
        <v>8625</v>
      </c>
      <c r="P802" s="319">
        <v>1</v>
      </c>
      <c r="Q802" s="319"/>
      <c r="R802" s="319"/>
      <c r="S802" s="320"/>
      <c r="T802" s="320"/>
      <c r="U802" s="320">
        <v>2010</v>
      </c>
      <c r="V802" s="177"/>
      <c r="W802" s="177"/>
      <c r="X802" s="177"/>
      <c r="Y802" s="177"/>
      <c r="Z802" s="177"/>
      <c r="AA802" s="177"/>
      <c r="AB802" s="319"/>
      <c r="AC802" s="320"/>
      <c r="AD802" s="320"/>
      <c r="AE802" s="177"/>
      <c r="AF802" s="177"/>
      <c r="AG802" s="177"/>
      <c r="AH802" s="177"/>
      <c r="AI802" s="177"/>
      <c r="AJ802" s="177"/>
      <c r="AK802" s="177"/>
      <c r="AL802" s="177"/>
      <c r="AM802" s="177"/>
      <c r="AN802" s="177"/>
      <c r="AO802" s="177"/>
      <c r="AP802" s="177"/>
      <c r="AQ802" s="177"/>
      <c r="AR802" s="177"/>
      <c r="AS802" s="177"/>
      <c r="AT802" s="177"/>
      <c r="AU802" s="177"/>
      <c r="AV802" s="177"/>
      <c r="AW802" s="177"/>
      <c r="AX802" s="641"/>
    </row>
    <row r="803" spans="1:50" s="246" customFormat="1" ht="23.85" customHeight="1">
      <c r="A803" s="247"/>
      <c r="B803" s="595"/>
      <c r="C803" s="105" t="s">
        <v>398</v>
      </c>
      <c r="D803" s="105"/>
      <c r="E803" s="105" t="s">
        <v>14027</v>
      </c>
      <c r="F803" s="105" t="s">
        <v>398</v>
      </c>
      <c r="G803" s="105" t="s">
        <v>398</v>
      </c>
      <c r="H803" s="99"/>
      <c r="I803" s="100">
        <v>7648</v>
      </c>
      <c r="J803" s="100"/>
      <c r="K803" s="100"/>
      <c r="L803" s="320" t="s">
        <v>382</v>
      </c>
      <c r="M803" s="319">
        <v>68</v>
      </c>
      <c r="N803" s="319">
        <v>114</v>
      </c>
      <c r="O803" s="319">
        <v>7752</v>
      </c>
      <c r="P803" s="319">
        <v>1</v>
      </c>
      <c r="Q803" s="319"/>
      <c r="R803" s="319"/>
      <c r="S803" s="320"/>
      <c r="T803" s="320"/>
      <c r="U803" s="320">
        <v>2013</v>
      </c>
      <c r="V803" s="177"/>
      <c r="W803" s="177"/>
      <c r="X803" s="177"/>
      <c r="Y803" s="177"/>
      <c r="Z803" s="177"/>
      <c r="AA803" s="177"/>
      <c r="AB803" s="319"/>
      <c r="AC803" s="320"/>
      <c r="AD803" s="320"/>
      <c r="AE803" s="177"/>
      <c r="AF803" s="177"/>
      <c r="AG803" s="177"/>
      <c r="AH803" s="177"/>
      <c r="AI803" s="177"/>
      <c r="AJ803" s="177"/>
      <c r="AK803" s="177"/>
      <c r="AL803" s="177"/>
      <c r="AM803" s="177"/>
      <c r="AN803" s="177"/>
      <c r="AO803" s="177"/>
      <c r="AP803" s="177"/>
      <c r="AQ803" s="177"/>
      <c r="AR803" s="177"/>
      <c r="AS803" s="177"/>
      <c r="AT803" s="177"/>
      <c r="AU803" s="177"/>
      <c r="AV803" s="177"/>
      <c r="AW803" s="177"/>
      <c r="AX803" s="641"/>
    </row>
    <row r="804" spans="1:50" s="246" customFormat="1" ht="23.85" customHeight="1">
      <c r="A804" s="247"/>
      <c r="B804" s="595"/>
      <c r="C804" s="105" t="s">
        <v>398</v>
      </c>
      <c r="D804" s="105"/>
      <c r="E804" s="105" t="s">
        <v>14028</v>
      </c>
      <c r="F804" s="105" t="s">
        <v>398</v>
      </c>
      <c r="G804" s="105" t="s">
        <v>398</v>
      </c>
      <c r="H804" s="99"/>
      <c r="I804" s="100">
        <v>15060</v>
      </c>
      <c r="J804" s="100"/>
      <c r="K804" s="100"/>
      <c r="L804" s="320" t="s">
        <v>406</v>
      </c>
      <c r="M804" s="319">
        <v>67</v>
      </c>
      <c r="N804" s="319">
        <v>103</v>
      </c>
      <c r="O804" s="319">
        <v>6901</v>
      </c>
      <c r="P804" s="319">
        <v>1</v>
      </c>
      <c r="Q804" s="319"/>
      <c r="R804" s="319"/>
      <c r="S804" s="320"/>
      <c r="T804" s="320"/>
      <c r="U804" s="320">
        <v>2010</v>
      </c>
      <c r="V804" s="177"/>
      <c r="W804" s="177"/>
      <c r="X804" s="177"/>
      <c r="Y804" s="177"/>
      <c r="Z804" s="177"/>
      <c r="AA804" s="177"/>
      <c r="AB804" s="319"/>
      <c r="AC804" s="320"/>
      <c r="AD804" s="320"/>
      <c r="AE804" s="177"/>
      <c r="AF804" s="177"/>
      <c r="AG804" s="177"/>
      <c r="AH804" s="177"/>
      <c r="AI804" s="177"/>
      <c r="AJ804" s="177"/>
      <c r="AK804" s="177"/>
      <c r="AL804" s="177"/>
      <c r="AM804" s="177"/>
      <c r="AN804" s="177"/>
      <c r="AO804" s="177"/>
      <c r="AP804" s="177"/>
      <c r="AQ804" s="177"/>
      <c r="AR804" s="177"/>
      <c r="AS804" s="177"/>
      <c r="AT804" s="177"/>
      <c r="AU804" s="177"/>
      <c r="AV804" s="177"/>
      <c r="AW804" s="177"/>
      <c r="AX804" s="641"/>
    </row>
    <row r="805" spans="1:50" s="246" customFormat="1" ht="23.85" customHeight="1">
      <c r="A805" s="247"/>
      <c r="B805" s="595"/>
      <c r="C805" s="105" t="s">
        <v>398</v>
      </c>
      <c r="D805" s="105"/>
      <c r="E805" s="105" t="s">
        <v>14029</v>
      </c>
      <c r="F805" s="105" t="s">
        <v>398</v>
      </c>
      <c r="G805" s="105" t="s">
        <v>398</v>
      </c>
      <c r="H805" s="99"/>
      <c r="I805" s="100">
        <v>6800</v>
      </c>
      <c r="J805" s="100"/>
      <c r="K805" s="100"/>
      <c r="L805" s="320" t="s">
        <v>406</v>
      </c>
      <c r="M805" s="319">
        <v>73</v>
      </c>
      <c r="N805" s="319">
        <v>110</v>
      </c>
      <c r="O805" s="319">
        <v>6800</v>
      </c>
      <c r="P805" s="319">
        <v>1</v>
      </c>
      <c r="Q805" s="319"/>
      <c r="R805" s="319"/>
      <c r="S805" s="320"/>
      <c r="T805" s="320"/>
      <c r="U805" s="320">
        <v>2011</v>
      </c>
      <c r="V805" s="177"/>
      <c r="W805" s="177"/>
      <c r="X805" s="177"/>
      <c r="Y805" s="177"/>
      <c r="Z805" s="177"/>
      <c r="AA805" s="177"/>
      <c r="AB805" s="319"/>
      <c r="AC805" s="320"/>
      <c r="AD805" s="320"/>
      <c r="AE805" s="177"/>
      <c r="AF805" s="177"/>
      <c r="AG805" s="177"/>
      <c r="AH805" s="177"/>
      <c r="AI805" s="177"/>
      <c r="AJ805" s="177"/>
      <c r="AK805" s="177"/>
      <c r="AL805" s="177"/>
      <c r="AM805" s="177"/>
      <c r="AN805" s="177"/>
      <c r="AO805" s="177"/>
      <c r="AP805" s="177"/>
      <c r="AQ805" s="177"/>
      <c r="AR805" s="177"/>
      <c r="AS805" s="177"/>
      <c r="AT805" s="177"/>
      <c r="AU805" s="177"/>
      <c r="AV805" s="177"/>
      <c r="AW805" s="177"/>
      <c r="AX805" s="641"/>
    </row>
    <row r="806" spans="1:50" s="246" customFormat="1" ht="23.85" customHeight="1">
      <c r="A806" s="247"/>
      <c r="B806" s="595"/>
      <c r="C806" s="105" t="s">
        <v>398</v>
      </c>
      <c r="D806" s="105"/>
      <c r="E806" s="105" t="s">
        <v>14030</v>
      </c>
      <c r="F806" s="105" t="s">
        <v>398</v>
      </c>
      <c r="G806" s="105" t="s">
        <v>398</v>
      </c>
      <c r="H806" s="99"/>
      <c r="I806" s="100">
        <v>8030</v>
      </c>
      <c r="J806" s="100"/>
      <c r="K806" s="100"/>
      <c r="L806" s="320" t="s">
        <v>406</v>
      </c>
      <c r="M806" s="319">
        <v>68</v>
      </c>
      <c r="N806" s="319">
        <v>118</v>
      </c>
      <c r="O806" s="319">
        <v>8024</v>
      </c>
      <c r="P806" s="319">
        <v>1</v>
      </c>
      <c r="Q806" s="319"/>
      <c r="R806" s="319"/>
      <c r="S806" s="320"/>
      <c r="T806" s="320"/>
      <c r="U806" s="320">
        <v>2011</v>
      </c>
      <c r="V806" s="177"/>
      <c r="W806" s="177"/>
      <c r="X806" s="177"/>
      <c r="Y806" s="177"/>
      <c r="Z806" s="177"/>
      <c r="AA806" s="177"/>
      <c r="AB806" s="319"/>
      <c r="AC806" s="320"/>
      <c r="AD806" s="320"/>
      <c r="AE806" s="177"/>
      <c r="AF806" s="177"/>
      <c r="AG806" s="177"/>
      <c r="AH806" s="177"/>
      <c r="AI806" s="177"/>
      <c r="AJ806" s="177"/>
      <c r="AK806" s="177"/>
      <c r="AL806" s="177"/>
      <c r="AM806" s="177"/>
      <c r="AN806" s="177"/>
      <c r="AO806" s="177"/>
      <c r="AP806" s="177"/>
      <c r="AQ806" s="177"/>
      <c r="AR806" s="177"/>
      <c r="AS806" s="177"/>
      <c r="AT806" s="177"/>
      <c r="AU806" s="177"/>
      <c r="AV806" s="177"/>
      <c r="AW806" s="177"/>
      <c r="AX806" s="641"/>
    </row>
    <row r="807" spans="1:50" s="246" customFormat="1" ht="23.85" customHeight="1">
      <c r="A807" s="247"/>
      <c r="B807" s="595"/>
      <c r="C807" s="105" t="s">
        <v>13875</v>
      </c>
      <c r="D807" s="105" t="s">
        <v>13877</v>
      </c>
      <c r="E807" s="105" t="s">
        <v>14031</v>
      </c>
      <c r="F807" s="105" t="s">
        <v>13875</v>
      </c>
      <c r="G807" s="105" t="s">
        <v>13875</v>
      </c>
      <c r="H807" s="99">
        <v>1</v>
      </c>
      <c r="I807" s="100">
        <v>45781</v>
      </c>
      <c r="J807" s="100">
        <v>1731</v>
      </c>
      <c r="K807" s="100">
        <v>1731</v>
      </c>
      <c r="L807" s="320" t="s">
        <v>406</v>
      </c>
      <c r="M807" s="319">
        <v>100</v>
      </c>
      <c r="N807" s="319">
        <v>120</v>
      </c>
      <c r="O807" s="319">
        <v>12000</v>
      </c>
      <c r="P807" s="319">
        <v>1</v>
      </c>
      <c r="Q807" s="319">
        <v>200</v>
      </c>
      <c r="R807" s="319">
        <v>300</v>
      </c>
      <c r="S807" s="320" t="s">
        <v>233</v>
      </c>
      <c r="T807" s="320" t="s">
        <v>2520</v>
      </c>
      <c r="U807" s="320">
        <v>95</v>
      </c>
      <c r="V807" s="177">
        <v>117</v>
      </c>
      <c r="W807" s="177"/>
      <c r="X807" s="177"/>
      <c r="Y807" s="177"/>
      <c r="Z807" s="177"/>
      <c r="AA807" s="177"/>
      <c r="AB807" s="319">
        <v>117</v>
      </c>
      <c r="AC807" s="320"/>
      <c r="AD807" s="320"/>
      <c r="AE807" s="177"/>
      <c r="AF807" s="177"/>
      <c r="AG807" s="177"/>
      <c r="AH807" s="177"/>
      <c r="AI807" s="177"/>
      <c r="AJ807" s="177"/>
      <c r="AK807" s="177"/>
      <c r="AL807" s="177"/>
      <c r="AM807" s="177"/>
      <c r="AN807" s="177"/>
      <c r="AO807" s="177"/>
      <c r="AP807" s="177"/>
      <c r="AQ807" s="177"/>
      <c r="AR807" s="177"/>
      <c r="AS807" s="177"/>
      <c r="AT807" s="177"/>
      <c r="AU807" s="177"/>
      <c r="AV807" s="177"/>
      <c r="AW807" s="177"/>
      <c r="AX807" s="641"/>
    </row>
    <row r="808" spans="1:50" s="246" customFormat="1" ht="23.85" customHeight="1">
      <c r="A808" s="247"/>
      <c r="B808" s="595"/>
      <c r="C808" s="105" t="s">
        <v>13875</v>
      </c>
      <c r="D808" s="105" t="s">
        <v>13877</v>
      </c>
      <c r="E808" s="105" t="s">
        <v>14032</v>
      </c>
      <c r="F808" s="105" t="s">
        <v>13875</v>
      </c>
      <c r="G808" s="105" t="s">
        <v>13875</v>
      </c>
      <c r="H808" s="99"/>
      <c r="I808" s="100">
        <v>25305</v>
      </c>
      <c r="J808" s="100"/>
      <c r="K808" s="100"/>
      <c r="L808" s="320" t="s">
        <v>406</v>
      </c>
      <c r="M808" s="319">
        <v>60</v>
      </c>
      <c r="N808" s="319">
        <v>120</v>
      </c>
      <c r="O808" s="319">
        <v>7200</v>
      </c>
      <c r="P808" s="319">
        <v>1</v>
      </c>
      <c r="Q808" s="319">
        <v>0</v>
      </c>
      <c r="R808" s="319">
        <v>0</v>
      </c>
      <c r="S808" s="320"/>
      <c r="T808" s="320"/>
      <c r="U808" s="320">
        <v>69</v>
      </c>
      <c r="V808" s="177"/>
      <c r="W808" s="177"/>
      <c r="X808" s="177"/>
      <c r="Y808" s="177"/>
      <c r="Z808" s="177"/>
      <c r="AA808" s="177"/>
      <c r="AB808" s="319">
        <v>46</v>
      </c>
      <c r="AC808" s="320"/>
      <c r="AD808" s="320"/>
      <c r="AE808" s="177"/>
      <c r="AF808" s="177"/>
      <c r="AG808" s="177"/>
      <c r="AH808" s="177"/>
      <c r="AI808" s="177"/>
      <c r="AJ808" s="177"/>
      <c r="AK808" s="177"/>
      <c r="AL808" s="177"/>
      <c r="AM808" s="177"/>
      <c r="AN808" s="177"/>
      <c r="AO808" s="177"/>
      <c r="AP808" s="177"/>
      <c r="AQ808" s="177"/>
      <c r="AR808" s="177"/>
      <c r="AS808" s="177"/>
      <c r="AT808" s="177"/>
      <c r="AU808" s="177"/>
      <c r="AV808" s="177"/>
      <c r="AW808" s="177"/>
      <c r="AX808" s="641"/>
    </row>
    <row r="809" spans="1:50" s="246" customFormat="1" ht="23.85" customHeight="1">
      <c r="A809" s="247"/>
      <c r="B809" s="595"/>
      <c r="C809" s="320" t="s">
        <v>13875</v>
      </c>
      <c r="D809" s="320" t="s">
        <v>13877</v>
      </c>
      <c r="E809" s="320" t="s">
        <v>14033</v>
      </c>
      <c r="F809" s="320" t="s">
        <v>13875</v>
      </c>
      <c r="G809" s="320" t="s">
        <v>13875</v>
      </c>
      <c r="H809" s="177"/>
      <c r="I809" s="319">
        <v>11308</v>
      </c>
      <c r="J809" s="319">
        <v>187</v>
      </c>
      <c r="K809" s="319">
        <v>320</v>
      </c>
      <c r="L809" s="320" t="s">
        <v>382</v>
      </c>
      <c r="M809" s="319">
        <v>77</v>
      </c>
      <c r="N809" s="319">
        <v>111</v>
      </c>
      <c r="O809" s="319">
        <v>8547</v>
      </c>
      <c r="P809" s="319">
        <v>1</v>
      </c>
      <c r="Q809" s="319">
        <v>2416</v>
      </c>
      <c r="R809" s="319">
        <v>2500</v>
      </c>
      <c r="S809" s="320" t="s">
        <v>586</v>
      </c>
      <c r="T809" s="320" t="s">
        <v>1672</v>
      </c>
      <c r="U809" s="320">
        <v>2005</v>
      </c>
      <c r="V809" s="177"/>
      <c r="W809" s="177"/>
      <c r="X809" s="177"/>
      <c r="Y809" s="177"/>
      <c r="Z809" s="177"/>
      <c r="AA809" s="177"/>
      <c r="AB809" s="319">
        <v>5400</v>
      </c>
      <c r="AC809" s="320"/>
      <c r="AD809" s="320"/>
      <c r="AE809" s="177"/>
      <c r="AF809" s="177"/>
      <c r="AG809" s="177"/>
      <c r="AH809" s="177"/>
      <c r="AI809" s="177"/>
      <c r="AJ809" s="177"/>
      <c r="AK809" s="177"/>
      <c r="AL809" s="177"/>
      <c r="AM809" s="177"/>
      <c r="AN809" s="177"/>
      <c r="AO809" s="177"/>
      <c r="AP809" s="177"/>
      <c r="AQ809" s="177"/>
      <c r="AR809" s="177"/>
      <c r="AS809" s="177"/>
      <c r="AT809" s="177"/>
      <c r="AU809" s="177"/>
      <c r="AV809" s="177"/>
      <c r="AW809" s="177"/>
      <c r="AX809" s="641"/>
    </row>
    <row r="810" spans="1:50" s="246" customFormat="1" ht="23.85" customHeight="1">
      <c r="A810" s="247"/>
      <c r="B810" s="595"/>
      <c r="C810" s="320" t="s">
        <v>13875</v>
      </c>
      <c r="D810" s="320"/>
      <c r="E810" s="320" t="s">
        <v>14034</v>
      </c>
      <c r="F810" s="320" t="s">
        <v>13875</v>
      </c>
      <c r="G810" s="320" t="s">
        <v>13875</v>
      </c>
      <c r="H810" s="177"/>
      <c r="I810" s="319">
        <v>65070</v>
      </c>
      <c r="J810" s="319">
        <v>352</v>
      </c>
      <c r="K810" s="319">
        <v>352</v>
      </c>
      <c r="L810" s="320" t="s">
        <v>14035</v>
      </c>
      <c r="M810" s="319">
        <v>68</v>
      </c>
      <c r="N810" s="319">
        <v>105</v>
      </c>
      <c r="O810" s="319">
        <v>23300</v>
      </c>
      <c r="P810" s="319">
        <v>3</v>
      </c>
      <c r="Q810" s="319">
        <v>1684</v>
      </c>
      <c r="R810" s="319">
        <v>2000</v>
      </c>
      <c r="S810" s="320" t="s">
        <v>586</v>
      </c>
      <c r="T810" s="320" t="s">
        <v>587</v>
      </c>
      <c r="U810" s="320">
        <v>2008</v>
      </c>
      <c r="V810" s="177"/>
      <c r="W810" s="177"/>
      <c r="X810" s="177"/>
      <c r="Y810" s="177"/>
      <c r="Z810" s="177"/>
      <c r="AA810" s="177"/>
      <c r="AB810" s="319">
        <v>5500</v>
      </c>
      <c r="AC810" s="320"/>
      <c r="AD810" s="320"/>
      <c r="AE810" s="177"/>
      <c r="AF810" s="177"/>
      <c r="AG810" s="177"/>
      <c r="AH810" s="177"/>
      <c r="AI810" s="177"/>
      <c r="AJ810" s="177"/>
      <c r="AK810" s="177"/>
      <c r="AL810" s="177"/>
      <c r="AM810" s="177"/>
      <c r="AN810" s="177"/>
      <c r="AO810" s="177"/>
      <c r="AP810" s="177"/>
      <c r="AQ810" s="177"/>
      <c r="AR810" s="177"/>
      <c r="AS810" s="177"/>
      <c r="AT810" s="177"/>
      <c r="AU810" s="177"/>
      <c r="AV810" s="177"/>
      <c r="AW810" s="177"/>
      <c r="AX810" s="641"/>
    </row>
    <row r="811" spans="1:50" s="246" customFormat="1" ht="23.85" customHeight="1">
      <c r="A811" s="247"/>
      <c r="B811" s="595"/>
      <c r="C811" s="320" t="s">
        <v>13875</v>
      </c>
      <c r="D811" s="320"/>
      <c r="E811" s="320" t="s">
        <v>14036</v>
      </c>
      <c r="F811" s="320" t="s">
        <v>13875</v>
      </c>
      <c r="G811" s="320" t="s">
        <v>13875</v>
      </c>
      <c r="H811" s="177"/>
      <c r="I811" s="319"/>
      <c r="J811" s="319"/>
      <c r="K811" s="319"/>
      <c r="L811" s="320" t="s">
        <v>202</v>
      </c>
      <c r="M811" s="319">
        <v>68</v>
      </c>
      <c r="N811" s="319">
        <v>105</v>
      </c>
      <c r="O811" s="319">
        <v>12812</v>
      </c>
      <c r="P811" s="319">
        <v>2</v>
      </c>
      <c r="Q811" s="319">
        <v>550</v>
      </c>
      <c r="R811" s="319">
        <v>550</v>
      </c>
      <c r="S811" s="320" t="s">
        <v>586</v>
      </c>
      <c r="T811" s="320" t="s">
        <v>1579</v>
      </c>
      <c r="U811" s="320">
        <v>2010</v>
      </c>
      <c r="V811" s="177"/>
      <c r="W811" s="177"/>
      <c r="X811" s="177"/>
      <c r="Y811" s="177"/>
      <c r="Z811" s="177"/>
      <c r="AA811" s="177"/>
      <c r="AB811" s="319">
        <v>408</v>
      </c>
      <c r="AC811" s="320"/>
      <c r="AD811" s="320"/>
      <c r="AE811" s="177"/>
      <c r="AF811" s="177"/>
      <c r="AG811" s="177"/>
      <c r="AH811" s="177"/>
      <c r="AI811" s="177"/>
      <c r="AJ811" s="177"/>
      <c r="AK811" s="177"/>
      <c r="AL811" s="177"/>
      <c r="AM811" s="177"/>
      <c r="AN811" s="177"/>
      <c r="AO811" s="177"/>
      <c r="AP811" s="177"/>
      <c r="AQ811" s="177"/>
      <c r="AR811" s="177"/>
      <c r="AS811" s="177"/>
      <c r="AT811" s="177"/>
      <c r="AU811" s="177"/>
      <c r="AV811" s="177"/>
      <c r="AW811" s="177"/>
      <c r="AX811" s="641" t="s">
        <v>14037</v>
      </c>
    </row>
    <row r="812" spans="1:50" s="246" customFormat="1" ht="25.15" customHeight="1">
      <c r="A812" s="247"/>
      <c r="B812" s="595"/>
      <c r="C812" s="320" t="s">
        <v>13881</v>
      </c>
      <c r="D812" s="320" t="s">
        <v>14038</v>
      </c>
      <c r="E812" s="320" t="s">
        <v>14039</v>
      </c>
      <c r="F812" s="320" t="s">
        <v>13881</v>
      </c>
      <c r="G812" s="320" t="s">
        <v>14040</v>
      </c>
      <c r="H812" s="177">
        <v>2</v>
      </c>
      <c r="I812" s="319">
        <v>65880</v>
      </c>
      <c r="J812" s="319">
        <v>63</v>
      </c>
      <c r="K812" s="319">
        <v>75</v>
      </c>
      <c r="L812" s="320" t="s">
        <v>382</v>
      </c>
      <c r="M812" s="319">
        <v>75</v>
      </c>
      <c r="N812" s="319">
        <v>107</v>
      </c>
      <c r="O812" s="319">
        <v>16050</v>
      </c>
      <c r="P812" s="319">
        <v>2</v>
      </c>
      <c r="Q812" s="319">
        <v>50</v>
      </c>
      <c r="R812" s="319">
        <v>1500</v>
      </c>
      <c r="S812" s="320" t="s">
        <v>10468</v>
      </c>
      <c r="T812" s="320" t="s">
        <v>587</v>
      </c>
      <c r="U812" s="320">
        <v>2006</v>
      </c>
      <c r="V812" s="177">
        <v>878</v>
      </c>
      <c r="W812" s="177"/>
      <c r="X812" s="177"/>
      <c r="Y812" s="177"/>
      <c r="Z812" s="177"/>
      <c r="AA812" s="177"/>
      <c r="AB812" s="319">
        <v>2800</v>
      </c>
      <c r="AC812" s="320"/>
      <c r="AD812" s="320"/>
      <c r="AE812" s="177"/>
      <c r="AF812" s="177"/>
      <c r="AG812" s="177"/>
      <c r="AH812" s="177"/>
      <c r="AI812" s="177"/>
      <c r="AJ812" s="177"/>
      <c r="AK812" s="177" t="s">
        <v>14041</v>
      </c>
      <c r="AL812" s="177">
        <v>1</v>
      </c>
      <c r="AM812" s="177">
        <v>7326</v>
      </c>
      <c r="AN812" s="177"/>
      <c r="AO812" s="177" t="s">
        <v>11361</v>
      </c>
      <c r="AP812" s="177"/>
      <c r="AQ812" s="177"/>
      <c r="AR812" s="177"/>
      <c r="AS812" s="177"/>
      <c r="AT812" s="177"/>
      <c r="AU812" s="177"/>
      <c r="AV812" s="177"/>
      <c r="AW812" s="177"/>
      <c r="AX812" s="641"/>
    </row>
    <row r="813" spans="1:50" s="246" customFormat="1" ht="25.15" customHeight="1">
      <c r="A813" s="247"/>
      <c r="B813" s="595"/>
      <c r="C813" s="320" t="s">
        <v>13881</v>
      </c>
      <c r="D813" s="320" t="s">
        <v>14042</v>
      </c>
      <c r="E813" s="320" t="s">
        <v>14043</v>
      </c>
      <c r="F813" s="320" t="s">
        <v>13881</v>
      </c>
      <c r="G813" s="320" t="s">
        <v>13881</v>
      </c>
      <c r="H813" s="177"/>
      <c r="I813" s="319">
        <v>9330</v>
      </c>
      <c r="J813" s="319"/>
      <c r="K813" s="319"/>
      <c r="L813" s="320" t="s">
        <v>406</v>
      </c>
      <c r="M813" s="319">
        <v>60</v>
      </c>
      <c r="N813" s="319">
        <v>90</v>
      </c>
      <c r="O813" s="319">
        <v>5400</v>
      </c>
      <c r="P813" s="319">
        <v>1</v>
      </c>
      <c r="Q813" s="319">
        <v>300</v>
      </c>
      <c r="R813" s="319">
        <v>500</v>
      </c>
      <c r="S813" s="320" t="s">
        <v>233</v>
      </c>
      <c r="T813" s="320" t="s">
        <v>587</v>
      </c>
      <c r="U813" s="320">
        <v>1992</v>
      </c>
      <c r="V813" s="177">
        <v>22</v>
      </c>
      <c r="W813" s="177"/>
      <c r="X813" s="177"/>
      <c r="Y813" s="177"/>
      <c r="Z813" s="177"/>
      <c r="AA813" s="177"/>
      <c r="AB813" s="319">
        <v>22</v>
      </c>
      <c r="AC813" s="320"/>
      <c r="AD813" s="320"/>
      <c r="AE813" s="177"/>
      <c r="AF813" s="177"/>
      <c r="AG813" s="177"/>
      <c r="AH813" s="177"/>
      <c r="AI813" s="177"/>
      <c r="AJ813" s="177"/>
      <c r="AK813" s="177"/>
      <c r="AL813" s="177"/>
      <c r="AM813" s="177"/>
      <c r="AN813" s="177"/>
      <c r="AO813" s="177"/>
      <c r="AP813" s="177"/>
      <c r="AQ813" s="177"/>
      <c r="AR813" s="177"/>
      <c r="AS813" s="177"/>
      <c r="AT813" s="177"/>
      <c r="AU813" s="177"/>
      <c r="AV813" s="177"/>
      <c r="AW813" s="177"/>
      <c r="AX813" s="641"/>
    </row>
    <row r="814" spans="1:50" s="246" customFormat="1" ht="25.15" customHeight="1">
      <c r="A814" s="247"/>
      <c r="B814" s="595"/>
      <c r="C814" s="320" t="s">
        <v>13881</v>
      </c>
      <c r="D814" s="320"/>
      <c r="E814" s="320" t="s">
        <v>14044</v>
      </c>
      <c r="F814" s="320" t="s">
        <v>13881</v>
      </c>
      <c r="G814" s="320" t="s">
        <v>14040</v>
      </c>
      <c r="H814" s="177"/>
      <c r="I814" s="319">
        <v>10694</v>
      </c>
      <c r="J814" s="319">
        <v>82</v>
      </c>
      <c r="K814" s="319">
        <v>79</v>
      </c>
      <c r="L814" s="320" t="s">
        <v>382</v>
      </c>
      <c r="M814" s="319">
        <v>74</v>
      </c>
      <c r="N814" s="319">
        <v>109</v>
      </c>
      <c r="O814" s="319">
        <v>8066</v>
      </c>
      <c r="P814" s="319">
        <v>1</v>
      </c>
      <c r="Q814" s="319"/>
      <c r="R814" s="319"/>
      <c r="S814" s="320"/>
      <c r="T814" s="320"/>
      <c r="U814" s="320">
        <v>2008</v>
      </c>
      <c r="V814" s="177"/>
      <c r="W814" s="177"/>
      <c r="X814" s="177"/>
      <c r="Y814" s="177"/>
      <c r="Z814" s="177"/>
      <c r="AA814" s="177"/>
      <c r="AB814" s="319">
        <v>800</v>
      </c>
      <c r="AC814" s="320"/>
      <c r="AD814" s="320"/>
      <c r="AE814" s="177"/>
      <c r="AF814" s="177"/>
      <c r="AG814" s="177"/>
      <c r="AH814" s="177"/>
      <c r="AI814" s="177"/>
      <c r="AJ814" s="177"/>
      <c r="AK814" s="177"/>
      <c r="AL814" s="177"/>
      <c r="AM814" s="177"/>
      <c r="AN814" s="177"/>
      <c r="AO814" s="177"/>
      <c r="AP814" s="177"/>
      <c r="AQ814" s="177"/>
      <c r="AR814" s="177"/>
      <c r="AS814" s="177"/>
      <c r="AT814" s="177"/>
      <c r="AU814" s="177"/>
      <c r="AV814" s="177"/>
      <c r="AW814" s="177"/>
      <c r="AX814" s="641"/>
    </row>
    <row r="815" spans="1:50" s="246" customFormat="1" ht="25.15" customHeight="1">
      <c r="A815" s="247"/>
      <c r="B815" s="595"/>
      <c r="C815" s="320" t="s">
        <v>13881</v>
      </c>
      <c r="D815" s="320"/>
      <c r="E815" s="320" t="s">
        <v>14045</v>
      </c>
      <c r="F815" s="320" t="s">
        <v>13881</v>
      </c>
      <c r="G815" s="320" t="s">
        <v>14040</v>
      </c>
      <c r="H815" s="177"/>
      <c r="I815" s="319">
        <v>250287</v>
      </c>
      <c r="J815" s="319">
        <v>559</v>
      </c>
      <c r="K815" s="319">
        <v>490</v>
      </c>
      <c r="L815" s="320" t="s">
        <v>14046</v>
      </c>
      <c r="M815" s="319">
        <v>68</v>
      </c>
      <c r="N815" s="319">
        <v>105</v>
      </c>
      <c r="O815" s="319">
        <v>42840</v>
      </c>
      <c r="P815" s="319">
        <v>6</v>
      </c>
      <c r="Q815" s="319">
        <v>800</v>
      </c>
      <c r="R815" s="319">
        <v>800</v>
      </c>
      <c r="S815" s="320" t="s">
        <v>233</v>
      </c>
      <c r="T815" s="320" t="s">
        <v>1537</v>
      </c>
      <c r="U815" s="320">
        <v>2010</v>
      </c>
      <c r="V815" s="177"/>
      <c r="W815" s="177"/>
      <c r="X815" s="177"/>
      <c r="Y815" s="177"/>
      <c r="Z815" s="177"/>
      <c r="AA815" s="177"/>
      <c r="AB815" s="319">
        <v>1505</v>
      </c>
      <c r="AC815" s="320"/>
      <c r="AD815" s="320"/>
      <c r="AE815" s="177"/>
      <c r="AF815" s="177"/>
      <c r="AG815" s="177"/>
      <c r="AH815" s="177"/>
      <c r="AI815" s="177"/>
      <c r="AJ815" s="177"/>
      <c r="AK815" s="177"/>
      <c r="AL815" s="177"/>
      <c r="AM815" s="177"/>
      <c r="AN815" s="177"/>
      <c r="AO815" s="177"/>
      <c r="AP815" s="177"/>
      <c r="AQ815" s="177"/>
      <c r="AR815" s="177"/>
      <c r="AS815" s="177"/>
      <c r="AT815" s="177"/>
      <c r="AU815" s="177"/>
      <c r="AV815" s="177"/>
      <c r="AW815" s="177"/>
      <c r="AX815" s="641"/>
    </row>
    <row r="816" spans="1:50" s="246" customFormat="1" ht="25.15" customHeight="1">
      <c r="A816" s="247"/>
      <c r="B816" s="595"/>
      <c r="C816" s="320" t="s">
        <v>13887</v>
      </c>
      <c r="D816" s="320" t="s">
        <v>14047</v>
      </c>
      <c r="E816" s="320" t="s">
        <v>14048</v>
      </c>
      <c r="F816" s="320" t="s">
        <v>13887</v>
      </c>
      <c r="G816" s="320" t="s">
        <v>13887</v>
      </c>
      <c r="H816" s="177"/>
      <c r="I816" s="319">
        <v>20542</v>
      </c>
      <c r="J816" s="319"/>
      <c r="K816" s="319"/>
      <c r="L816" s="320" t="s">
        <v>382</v>
      </c>
      <c r="M816" s="319">
        <v>75</v>
      </c>
      <c r="N816" s="319">
        <v>112</v>
      </c>
      <c r="O816" s="319">
        <v>8400</v>
      </c>
      <c r="P816" s="319">
        <v>1</v>
      </c>
      <c r="Q816" s="319"/>
      <c r="R816" s="319"/>
      <c r="S816" s="320"/>
      <c r="T816" s="320"/>
      <c r="U816" s="320">
        <v>2007</v>
      </c>
      <c r="V816" s="177">
        <v>300</v>
      </c>
      <c r="W816" s="177">
        <v>400</v>
      </c>
      <c r="X816" s="177"/>
      <c r="Y816" s="177"/>
      <c r="Z816" s="177"/>
      <c r="AA816" s="177"/>
      <c r="AB816" s="319">
        <v>3300</v>
      </c>
      <c r="AC816" s="320">
        <v>2000</v>
      </c>
      <c r="AD816" s="320"/>
      <c r="AE816" s="177"/>
      <c r="AF816" s="177"/>
      <c r="AG816" s="177"/>
      <c r="AH816" s="177"/>
      <c r="AI816" s="177"/>
      <c r="AJ816" s="177"/>
      <c r="AK816" s="177" t="s">
        <v>960</v>
      </c>
      <c r="AL816" s="177">
        <v>2</v>
      </c>
      <c r="AM816" s="177">
        <v>900</v>
      </c>
      <c r="AN816" s="177" t="s">
        <v>14049</v>
      </c>
      <c r="AO816" s="177" t="s">
        <v>14050</v>
      </c>
      <c r="AP816" s="177"/>
      <c r="AQ816" s="177"/>
      <c r="AR816" s="177"/>
      <c r="AS816" s="177"/>
      <c r="AT816" s="177"/>
      <c r="AU816" s="177"/>
      <c r="AV816" s="177"/>
      <c r="AW816" s="177"/>
      <c r="AX816" s="645"/>
    </row>
    <row r="817" spans="1:50" s="246" customFormat="1" ht="25.15" customHeight="1">
      <c r="A817" s="247"/>
      <c r="B817" s="595"/>
      <c r="C817" s="320" t="s">
        <v>13887</v>
      </c>
      <c r="D817" s="320"/>
      <c r="E817" s="320" t="s">
        <v>14051</v>
      </c>
      <c r="F817" s="320" t="s">
        <v>13887</v>
      </c>
      <c r="G817" s="320" t="s">
        <v>13887</v>
      </c>
      <c r="H817" s="177"/>
      <c r="I817" s="711">
        <v>18855</v>
      </c>
      <c r="J817" s="319">
        <v>68</v>
      </c>
      <c r="K817" s="319">
        <v>68</v>
      </c>
      <c r="L817" s="320" t="s">
        <v>382</v>
      </c>
      <c r="M817" s="319">
        <v>78</v>
      </c>
      <c r="N817" s="319">
        <v>115</v>
      </c>
      <c r="O817" s="319">
        <v>8970</v>
      </c>
      <c r="P817" s="319">
        <v>1</v>
      </c>
      <c r="Q817" s="319"/>
      <c r="R817" s="319"/>
      <c r="S817" s="320"/>
      <c r="T817" s="320"/>
      <c r="U817" s="320">
        <v>2009</v>
      </c>
      <c r="V817" s="177"/>
      <c r="W817" s="177"/>
      <c r="X817" s="177"/>
      <c r="Y817" s="177"/>
      <c r="Z817" s="177"/>
      <c r="AA817" s="177"/>
      <c r="AB817" s="319">
        <v>120</v>
      </c>
      <c r="AC817" s="320"/>
      <c r="AD817" s="320"/>
      <c r="AE817" s="177"/>
      <c r="AF817" s="177"/>
      <c r="AG817" s="177"/>
      <c r="AH817" s="177"/>
      <c r="AI817" s="177"/>
      <c r="AJ817" s="177"/>
      <c r="AK817" s="177"/>
      <c r="AL817" s="177"/>
      <c r="AM817" s="177"/>
      <c r="AN817" s="177"/>
      <c r="AO817" s="177"/>
      <c r="AP817" s="177"/>
      <c r="AQ817" s="177"/>
      <c r="AR817" s="177"/>
      <c r="AS817" s="177"/>
      <c r="AT817" s="177"/>
      <c r="AU817" s="177"/>
      <c r="AV817" s="177"/>
      <c r="AW817" s="177"/>
      <c r="AX817" s="645"/>
    </row>
    <row r="818" spans="1:50" s="246" customFormat="1" ht="25.15" customHeight="1">
      <c r="A818" s="247"/>
      <c r="B818" s="595"/>
      <c r="C818" s="320" t="s">
        <v>13887</v>
      </c>
      <c r="D818" s="320"/>
      <c r="E818" s="320" t="s">
        <v>14052</v>
      </c>
      <c r="F818" s="320" t="s">
        <v>13887</v>
      </c>
      <c r="G818" s="320" t="s">
        <v>13887</v>
      </c>
      <c r="H818" s="177"/>
      <c r="I818" s="319">
        <v>25596</v>
      </c>
      <c r="J818" s="319"/>
      <c r="K818" s="319"/>
      <c r="L818" s="320" t="s">
        <v>382</v>
      </c>
      <c r="M818" s="319">
        <v>65</v>
      </c>
      <c r="N818" s="319">
        <v>96</v>
      </c>
      <c r="O818" s="319">
        <v>6420</v>
      </c>
      <c r="P818" s="319">
        <v>1</v>
      </c>
      <c r="Q818" s="319"/>
      <c r="R818" s="319"/>
      <c r="S818" s="320"/>
      <c r="T818" s="320"/>
      <c r="U818" s="320">
        <v>2010</v>
      </c>
      <c r="V818" s="177"/>
      <c r="W818" s="177"/>
      <c r="X818" s="177"/>
      <c r="Y818" s="177"/>
      <c r="Z818" s="177"/>
      <c r="AA818" s="177"/>
      <c r="AB818" s="319">
        <v>2600</v>
      </c>
      <c r="AC818" s="320"/>
      <c r="AD818" s="320"/>
      <c r="AE818" s="177"/>
      <c r="AF818" s="177"/>
      <c r="AG818" s="177"/>
      <c r="AH818" s="177"/>
      <c r="AI818" s="177"/>
      <c r="AJ818" s="177"/>
      <c r="AK818" s="177"/>
      <c r="AL818" s="177"/>
      <c r="AM818" s="177"/>
      <c r="AN818" s="177"/>
      <c r="AO818" s="177"/>
      <c r="AP818" s="177"/>
      <c r="AQ818" s="177"/>
      <c r="AR818" s="177"/>
      <c r="AS818" s="177"/>
      <c r="AT818" s="177"/>
      <c r="AU818" s="177"/>
      <c r="AV818" s="177"/>
      <c r="AW818" s="177"/>
      <c r="AX818" s="641"/>
    </row>
    <row r="819" spans="1:50" s="246" customFormat="1" ht="25.15" customHeight="1">
      <c r="A819" s="247"/>
      <c r="B819" s="595"/>
      <c r="C819" s="320" t="s">
        <v>13887</v>
      </c>
      <c r="D819" s="320"/>
      <c r="E819" s="320" t="s">
        <v>14053</v>
      </c>
      <c r="F819" s="320" t="s">
        <v>13887</v>
      </c>
      <c r="G819" s="320" t="s">
        <v>13887</v>
      </c>
      <c r="H819" s="177"/>
      <c r="I819" s="319">
        <v>9310</v>
      </c>
      <c r="J819" s="319"/>
      <c r="K819" s="319"/>
      <c r="L819" s="320" t="s">
        <v>382</v>
      </c>
      <c r="M819" s="319">
        <v>86</v>
      </c>
      <c r="N819" s="319">
        <v>108</v>
      </c>
      <c r="O819" s="319">
        <v>9310</v>
      </c>
      <c r="P819" s="319">
        <v>1</v>
      </c>
      <c r="Q819" s="319"/>
      <c r="R819" s="319"/>
      <c r="S819" s="320"/>
      <c r="T819" s="320"/>
      <c r="U819" s="320">
        <v>2011</v>
      </c>
      <c r="V819" s="177"/>
      <c r="W819" s="177"/>
      <c r="X819" s="177"/>
      <c r="Y819" s="177"/>
      <c r="Z819" s="177"/>
      <c r="AA819" s="177"/>
      <c r="AB819" s="319">
        <v>1000</v>
      </c>
      <c r="AC819" s="320"/>
      <c r="AD819" s="320"/>
      <c r="AE819" s="177"/>
      <c r="AF819" s="177"/>
      <c r="AG819" s="177"/>
      <c r="AH819" s="177"/>
      <c r="AI819" s="177"/>
      <c r="AJ819" s="177"/>
      <c r="AK819" s="177"/>
      <c r="AL819" s="177"/>
      <c r="AM819" s="177"/>
      <c r="AN819" s="177"/>
      <c r="AO819" s="177"/>
      <c r="AP819" s="177"/>
      <c r="AQ819" s="177"/>
      <c r="AR819" s="177"/>
      <c r="AS819" s="177"/>
      <c r="AT819" s="177"/>
      <c r="AU819" s="177"/>
      <c r="AV819" s="177"/>
      <c r="AW819" s="177"/>
      <c r="AX819" s="641"/>
    </row>
    <row r="820" spans="1:50" s="246" customFormat="1" ht="25.15" customHeight="1">
      <c r="A820" s="247"/>
      <c r="B820" s="595"/>
      <c r="C820" s="320" t="s">
        <v>1061</v>
      </c>
      <c r="D820" s="320"/>
      <c r="E820" s="320" t="s">
        <v>14054</v>
      </c>
      <c r="F820" s="320" t="s">
        <v>1061</v>
      </c>
      <c r="G820" s="320" t="s">
        <v>14055</v>
      </c>
      <c r="H820" s="177"/>
      <c r="I820" s="319">
        <v>37373</v>
      </c>
      <c r="J820" s="319"/>
      <c r="K820" s="319"/>
      <c r="L820" s="320" t="s">
        <v>382</v>
      </c>
      <c r="M820" s="319">
        <v>65</v>
      </c>
      <c r="N820" s="319">
        <v>100</v>
      </c>
      <c r="O820" s="319">
        <v>7561</v>
      </c>
      <c r="P820" s="319">
        <v>1</v>
      </c>
      <c r="Q820" s="319">
        <v>500</v>
      </c>
      <c r="R820" s="319">
        <v>500</v>
      </c>
      <c r="S820" s="320" t="s">
        <v>233</v>
      </c>
      <c r="T820" s="320" t="s">
        <v>14056</v>
      </c>
      <c r="U820" s="320">
        <v>2005</v>
      </c>
      <c r="V820" s="177"/>
      <c r="W820" s="177"/>
      <c r="X820" s="177"/>
      <c r="Y820" s="177"/>
      <c r="Z820" s="177"/>
      <c r="AA820" s="177"/>
      <c r="AB820" s="319">
        <v>6940</v>
      </c>
      <c r="AC820" s="320"/>
      <c r="AD820" s="320"/>
      <c r="AE820" s="177"/>
      <c r="AF820" s="177"/>
      <c r="AG820" s="177"/>
      <c r="AH820" s="177"/>
      <c r="AI820" s="177"/>
      <c r="AJ820" s="177"/>
      <c r="AK820" s="177"/>
      <c r="AL820" s="177"/>
      <c r="AM820" s="177"/>
      <c r="AN820" s="177"/>
      <c r="AO820" s="177"/>
      <c r="AP820" s="177"/>
      <c r="AQ820" s="177"/>
      <c r="AR820" s="177"/>
      <c r="AS820" s="177"/>
      <c r="AT820" s="177"/>
      <c r="AU820" s="177"/>
      <c r="AV820" s="177"/>
      <c r="AW820" s="177"/>
      <c r="AX820" s="641"/>
    </row>
    <row r="821" spans="1:50" s="246" customFormat="1" ht="25.15" customHeight="1">
      <c r="A821" s="247" t="s">
        <v>204</v>
      </c>
      <c r="B821" s="595"/>
      <c r="C821" s="320" t="s">
        <v>1061</v>
      </c>
      <c r="D821" s="320"/>
      <c r="E821" s="320" t="s">
        <v>14057</v>
      </c>
      <c r="F821" s="320" t="s">
        <v>1061</v>
      </c>
      <c r="G821" s="320" t="s">
        <v>14055</v>
      </c>
      <c r="H821" s="177"/>
      <c r="I821" s="319">
        <v>38399</v>
      </c>
      <c r="J821" s="319"/>
      <c r="K821" s="319"/>
      <c r="L821" s="320" t="s">
        <v>382</v>
      </c>
      <c r="M821" s="319">
        <v>72</v>
      </c>
      <c r="N821" s="319">
        <v>108</v>
      </c>
      <c r="O821" s="319">
        <v>8348</v>
      </c>
      <c r="P821" s="319">
        <v>1</v>
      </c>
      <c r="Q821" s="319">
        <v>500</v>
      </c>
      <c r="R821" s="319">
        <v>500</v>
      </c>
      <c r="S821" s="320" t="s">
        <v>233</v>
      </c>
      <c r="T821" s="320" t="s">
        <v>14056</v>
      </c>
      <c r="U821" s="320">
        <v>2005</v>
      </c>
      <c r="V821" s="177"/>
      <c r="W821" s="177"/>
      <c r="X821" s="177"/>
      <c r="Y821" s="177"/>
      <c r="Z821" s="177"/>
      <c r="AA821" s="177"/>
      <c r="AB821" s="319">
        <v>8090</v>
      </c>
      <c r="AC821" s="320"/>
      <c r="AD821" s="320"/>
      <c r="AE821" s="177"/>
      <c r="AF821" s="177"/>
      <c r="AG821" s="177"/>
      <c r="AH821" s="177"/>
      <c r="AI821" s="177"/>
      <c r="AJ821" s="177"/>
      <c r="AK821" s="177"/>
      <c r="AL821" s="177"/>
      <c r="AM821" s="177"/>
      <c r="AN821" s="177"/>
      <c r="AO821" s="177"/>
      <c r="AP821" s="177"/>
      <c r="AQ821" s="177"/>
      <c r="AR821" s="177"/>
      <c r="AS821" s="177"/>
      <c r="AT821" s="177"/>
      <c r="AU821" s="177"/>
      <c r="AV821" s="177"/>
      <c r="AW821" s="177"/>
      <c r="AX821" s="641"/>
    </row>
    <row r="822" spans="1:50" s="246" customFormat="1" ht="25.15" customHeight="1">
      <c r="A822" s="247" t="s">
        <v>135</v>
      </c>
      <c r="B822" s="595"/>
      <c r="C822" s="105" t="s">
        <v>1061</v>
      </c>
      <c r="D822" s="105"/>
      <c r="E822" s="105" t="s">
        <v>14058</v>
      </c>
      <c r="F822" s="105" t="s">
        <v>1061</v>
      </c>
      <c r="G822" s="105" t="s">
        <v>14055</v>
      </c>
      <c r="H822" s="99"/>
      <c r="I822" s="100">
        <v>31750</v>
      </c>
      <c r="J822" s="100"/>
      <c r="K822" s="100"/>
      <c r="L822" s="105" t="s">
        <v>382</v>
      </c>
      <c r="M822" s="100">
        <v>65</v>
      </c>
      <c r="N822" s="100">
        <v>105</v>
      </c>
      <c r="O822" s="100">
        <v>6825</v>
      </c>
      <c r="P822" s="100">
        <v>1</v>
      </c>
      <c r="Q822" s="100">
        <v>500</v>
      </c>
      <c r="R822" s="100">
        <v>500</v>
      </c>
      <c r="S822" s="105" t="s">
        <v>233</v>
      </c>
      <c r="T822" s="105" t="s">
        <v>14056</v>
      </c>
      <c r="U822" s="105">
        <v>2005</v>
      </c>
      <c r="V822" s="99"/>
      <c r="W822" s="99"/>
      <c r="X822" s="99"/>
      <c r="Y822" s="99"/>
      <c r="Z822" s="99"/>
      <c r="AA822" s="99"/>
      <c r="AB822" s="100">
        <v>6670</v>
      </c>
      <c r="AC822" s="99"/>
      <c r="AD822" s="99"/>
      <c r="AE822" s="99"/>
      <c r="AF822" s="99"/>
      <c r="AG822" s="99"/>
      <c r="AH822" s="99"/>
      <c r="AI822" s="99"/>
      <c r="AJ822" s="99"/>
      <c r="AK822" s="99"/>
      <c r="AL822" s="99"/>
      <c r="AM822" s="99"/>
      <c r="AN822" s="99"/>
      <c r="AO822" s="99"/>
      <c r="AP822" s="99"/>
      <c r="AQ822" s="99"/>
      <c r="AR822" s="99"/>
      <c r="AS822" s="99"/>
      <c r="AT822" s="99"/>
      <c r="AU822" s="99"/>
      <c r="AV822" s="99"/>
      <c r="AW822" s="99"/>
      <c r="AX822" s="638"/>
    </row>
    <row r="823" spans="1:50" s="246" customFormat="1" ht="25.15" customHeight="1">
      <c r="A823" s="247" t="s">
        <v>204</v>
      </c>
      <c r="B823" s="595"/>
      <c r="C823" s="105" t="s">
        <v>1061</v>
      </c>
      <c r="D823" s="105"/>
      <c r="E823" s="105" t="s">
        <v>14059</v>
      </c>
      <c r="F823" s="105" t="s">
        <v>1061</v>
      </c>
      <c r="G823" s="105" t="s">
        <v>14060</v>
      </c>
      <c r="H823" s="99"/>
      <c r="I823" s="100">
        <v>33390</v>
      </c>
      <c r="J823" s="100"/>
      <c r="K823" s="100"/>
      <c r="L823" s="105" t="s">
        <v>406</v>
      </c>
      <c r="M823" s="100">
        <v>70</v>
      </c>
      <c r="N823" s="100">
        <v>105</v>
      </c>
      <c r="O823" s="100">
        <v>7350</v>
      </c>
      <c r="P823" s="100">
        <v>1</v>
      </c>
      <c r="Q823" s="100"/>
      <c r="R823" s="100"/>
      <c r="S823" s="105"/>
      <c r="T823" s="105"/>
      <c r="U823" s="105">
        <v>2009</v>
      </c>
      <c r="V823" s="99"/>
      <c r="W823" s="99"/>
      <c r="X823" s="99"/>
      <c r="Y823" s="99"/>
      <c r="Z823" s="99"/>
      <c r="AA823" s="99"/>
      <c r="AB823" s="100">
        <v>4434</v>
      </c>
      <c r="AC823" s="99"/>
      <c r="AD823" s="99"/>
      <c r="AE823" s="99"/>
      <c r="AF823" s="99"/>
      <c r="AG823" s="99"/>
      <c r="AH823" s="99"/>
      <c r="AI823" s="99"/>
      <c r="AJ823" s="99"/>
      <c r="AK823" s="99"/>
      <c r="AL823" s="99"/>
      <c r="AM823" s="99"/>
      <c r="AN823" s="99"/>
      <c r="AO823" s="99"/>
      <c r="AP823" s="99"/>
      <c r="AQ823" s="99"/>
      <c r="AR823" s="99"/>
      <c r="AS823" s="99"/>
      <c r="AT823" s="99"/>
      <c r="AU823" s="99"/>
      <c r="AV823" s="99"/>
      <c r="AW823" s="99"/>
      <c r="AX823" s="638"/>
    </row>
    <row r="824" spans="1:50" s="246" customFormat="1" ht="25.15" customHeight="1">
      <c r="A824" s="247" t="s">
        <v>135</v>
      </c>
      <c r="B824" s="595"/>
      <c r="C824" s="105" t="s">
        <v>1061</v>
      </c>
      <c r="D824" s="105"/>
      <c r="E824" s="105" t="s">
        <v>14061</v>
      </c>
      <c r="F824" s="105" t="s">
        <v>1061</v>
      </c>
      <c r="G824" s="105" t="s">
        <v>14062</v>
      </c>
      <c r="H824" s="99"/>
      <c r="I824" s="100">
        <v>50201</v>
      </c>
      <c r="J824" s="100"/>
      <c r="K824" s="100"/>
      <c r="L824" s="105" t="s">
        <v>14063</v>
      </c>
      <c r="M824" s="100">
        <v>65</v>
      </c>
      <c r="N824" s="100">
        <v>93</v>
      </c>
      <c r="O824" s="100">
        <v>12090</v>
      </c>
      <c r="P824" s="100">
        <v>2</v>
      </c>
      <c r="Q824" s="100"/>
      <c r="R824" s="100"/>
      <c r="S824" s="105"/>
      <c r="T824" s="105"/>
      <c r="U824" s="105">
        <v>2003</v>
      </c>
      <c r="V824" s="99"/>
      <c r="W824" s="99"/>
      <c r="X824" s="99"/>
      <c r="Y824" s="99"/>
      <c r="Z824" s="99"/>
      <c r="AA824" s="99"/>
      <c r="AB824" s="100">
        <v>100</v>
      </c>
      <c r="AC824" s="99"/>
      <c r="AD824" s="99"/>
      <c r="AE824" s="99"/>
      <c r="AF824" s="99"/>
      <c r="AG824" s="99"/>
      <c r="AH824" s="99"/>
      <c r="AI824" s="99"/>
      <c r="AJ824" s="99"/>
      <c r="AK824" s="99"/>
      <c r="AL824" s="99"/>
      <c r="AM824" s="99"/>
      <c r="AN824" s="99"/>
      <c r="AO824" s="99"/>
      <c r="AP824" s="99"/>
      <c r="AQ824" s="99"/>
      <c r="AR824" s="99"/>
      <c r="AS824" s="99"/>
      <c r="AT824" s="99"/>
      <c r="AU824" s="99"/>
      <c r="AV824" s="99"/>
      <c r="AW824" s="99"/>
      <c r="AX824" s="638"/>
    </row>
    <row r="825" spans="1:50" s="246" customFormat="1" ht="25.15" customHeight="1">
      <c r="A825" s="247">
        <v>3</v>
      </c>
      <c r="B825" s="595"/>
      <c r="C825" s="566" t="s">
        <v>1061</v>
      </c>
      <c r="D825" s="566"/>
      <c r="E825" s="566" t="s">
        <v>14064</v>
      </c>
      <c r="F825" s="566" t="s">
        <v>1061</v>
      </c>
      <c r="G825" s="566" t="s">
        <v>14065</v>
      </c>
      <c r="H825" s="594"/>
      <c r="I825" s="567">
        <v>16708</v>
      </c>
      <c r="J825" s="567"/>
      <c r="K825" s="567"/>
      <c r="L825" s="566" t="s">
        <v>14066</v>
      </c>
      <c r="M825" s="567">
        <v>73</v>
      </c>
      <c r="N825" s="567">
        <v>115</v>
      </c>
      <c r="O825" s="567">
        <v>8351</v>
      </c>
      <c r="P825" s="567">
        <v>2</v>
      </c>
      <c r="Q825" s="567"/>
      <c r="R825" s="567"/>
      <c r="S825" s="676"/>
      <c r="T825" s="676"/>
      <c r="U825" s="566">
        <v>2013</v>
      </c>
      <c r="V825" s="594"/>
      <c r="W825" s="594"/>
      <c r="X825" s="594"/>
      <c r="Y825" s="594"/>
      <c r="Z825" s="594"/>
      <c r="AA825" s="594"/>
      <c r="AB825" s="567">
        <v>400</v>
      </c>
      <c r="AC825" s="566"/>
      <c r="AD825" s="566"/>
      <c r="AE825" s="594"/>
      <c r="AF825" s="594"/>
      <c r="AG825" s="594"/>
      <c r="AH825" s="594"/>
      <c r="AI825" s="594"/>
      <c r="AJ825" s="594"/>
      <c r="AK825" s="594"/>
      <c r="AL825" s="594"/>
      <c r="AM825" s="594"/>
      <c r="AN825" s="594"/>
      <c r="AO825" s="594"/>
      <c r="AP825" s="594"/>
      <c r="AQ825" s="594"/>
      <c r="AR825" s="594"/>
      <c r="AS825" s="594"/>
      <c r="AT825" s="594"/>
      <c r="AU825" s="594"/>
      <c r="AV825" s="594"/>
      <c r="AW825" s="594"/>
      <c r="AX825" s="717"/>
    </row>
    <row r="826" spans="1:50" s="246" customFormat="1" ht="25.15" customHeight="1">
      <c r="A826" s="247"/>
      <c r="B826" s="581"/>
      <c r="C826" s="105" t="s">
        <v>1061</v>
      </c>
      <c r="D826" s="99"/>
      <c r="E826" s="582" t="s">
        <v>14067</v>
      </c>
      <c r="F826" s="99" t="s">
        <v>1061</v>
      </c>
      <c r="G826" s="99" t="s">
        <v>1061</v>
      </c>
      <c r="H826" s="99"/>
      <c r="I826" s="100">
        <v>41909</v>
      </c>
      <c r="J826" s="100"/>
      <c r="K826" s="100"/>
      <c r="L826" s="105" t="s">
        <v>382</v>
      </c>
      <c r="M826" s="100">
        <v>64</v>
      </c>
      <c r="N826" s="100">
        <v>100</v>
      </c>
      <c r="O826" s="100">
        <v>7420</v>
      </c>
      <c r="P826" s="100">
        <v>1</v>
      </c>
      <c r="Q826" s="100">
        <v>500</v>
      </c>
      <c r="R826" s="100">
        <v>500</v>
      </c>
      <c r="S826" s="105" t="s">
        <v>233</v>
      </c>
      <c r="T826" s="105" t="s">
        <v>14056</v>
      </c>
      <c r="U826" s="105">
        <v>2015</v>
      </c>
      <c r="V826" s="99"/>
      <c r="W826" s="99"/>
      <c r="X826" s="99"/>
      <c r="Y826" s="99"/>
      <c r="Z826" s="99"/>
      <c r="AA826" s="99"/>
      <c r="AB826" s="100">
        <v>8648</v>
      </c>
      <c r="AC826" s="99"/>
      <c r="AD826" s="99"/>
      <c r="AE826" s="99"/>
      <c r="AF826" s="99"/>
      <c r="AG826" s="99"/>
      <c r="AH826" s="99"/>
      <c r="AI826" s="99"/>
      <c r="AJ826" s="99"/>
      <c r="AK826" s="99"/>
      <c r="AL826" s="99"/>
      <c r="AM826" s="99"/>
      <c r="AN826" s="99"/>
      <c r="AO826" s="99"/>
      <c r="AP826" s="99"/>
      <c r="AQ826" s="99"/>
      <c r="AR826" s="99"/>
      <c r="AS826" s="99"/>
      <c r="AT826" s="99"/>
      <c r="AU826" s="99"/>
      <c r="AV826" s="99"/>
      <c r="AW826" s="99"/>
      <c r="AX826" s="638"/>
    </row>
    <row r="827" spans="1:50" s="246" customFormat="1" ht="25.15" customHeight="1">
      <c r="A827" s="248">
        <v>4</v>
      </c>
      <c r="B827" s="595"/>
      <c r="C827" s="105" t="s">
        <v>13904</v>
      </c>
      <c r="D827" s="99"/>
      <c r="E827" s="582" t="s">
        <v>14068</v>
      </c>
      <c r="F827" s="99" t="s">
        <v>13904</v>
      </c>
      <c r="G827" s="99" t="s">
        <v>10345</v>
      </c>
      <c r="H827" s="99"/>
      <c r="I827" s="100"/>
      <c r="J827" s="100"/>
      <c r="K827" s="100"/>
      <c r="L827" s="105" t="s">
        <v>202</v>
      </c>
      <c r="M827" s="100">
        <v>72</v>
      </c>
      <c r="N827" s="100">
        <v>110</v>
      </c>
      <c r="O827" s="100">
        <v>7920</v>
      </c>
      <c r="P827" s="100">
        <v>1</v>
      </c>
      <c r="Q827" s="100">
        <v>1800</v>
      </c>
      <c r="R827" s="100">
        <v>3000</v>
      </c>
      <c r="S827" s="105" t="s">
        <v>14069</v>
      </c>
      <c r="T827" s="105" t="s">
        <v>587</v>
      </c>
      <c r="U827" s="105">
        <v>2005</v>
      </c>
      <c r="V827" s="99"/>
      <c r="W827" s="99"/>
      <c r="X827" s="99"/>
      <c r="Y827" s="99"/>
      <c r="Z827" s="99"/>
      <c r="AA827" s="99"/>
      <c r="AB827" s="100">
        <v>2000</v>
      </c>
      <c r="AC827" s="99"/>
      <c r="AD827" s="99"/>
      <c r="AE827" s="99"/>
      <c r="AF827" s="99"/>
      <c r="AG827" s="99"/>
      <c r="AH827" s="99"/>
      <c r="AI827" s="99"/>
      <c r="AJ827" s="99"/>
      <c r="AK827" s="99"/>
      <c r="AL827" s="99"/>
      <c r="AM827" s="99"/>
      <c r="AN827" s="99"/>
      <c r="AO827" s="99"/>
      <c r="AP827" s="99"/>
      <c r="AQ827" s="99"/>
      <c r="AR827" s="99"/>
      <c r="AS827" s="99"/>
      <c r="AT827" s="99"/>
      <c r="AU827" s="99"/>
      <c r="AV827" s="99"/>
      <c r="AW827" s="99"/>
      <c r="AX827" s="638" t="s">
        <v>14070</v>
      </c>
    </row>
    <row r="828" spans="1:50" s="246" customFormat="1" ht="25.15" customHeight="1">
      <c r="A828" s="248"/>
      <c r="B828" s="595"/>
      <c r="C828" s="105" t="s">
        <v>13904</v>
      </c>
      <c r="D828" s="99"/>
      <c r="E828" s="582" t="s">
        <v>14071</v>
      </c>
      <c r="F828" s="99" t="s">
        <v>13904</v>
      </c>
      <c r="G828" s="99" t="s">
        <v>14072</v>
      </c>
      <c r="H828" s="99"/>
      <c r="I828" s="100">
        <v>11411</v>
      </c>
      <c r="J828" s="100"/>
      <c r="K828" s="100"/>
      <c r="L828" s="105" t="s">
        <v>590</v>
      </c>
      <c r="M828" s="100">
        <v>68</v>
      </c>
      <c r="N828" s="100">
        <v>105</v>
      </c>
      <c r="O828" s="100">
        <v>7140</v>
      </c>
      <c r="P828" s="100">
        <v>1</v>
      </c>
      <c r="Q828" s="100">
        <v>3000</v>
      </c>
      <c r="R828" s="100">
        <v>3000</v>
      </c>
      <c r="S828" s="105" t="s">
        <v>233</v>
      </c>
      <c r="T828" s="105" t="s">
        <v>1125</v>
      </c>
      <c r="U828" s="105">
        <v>2011</v>
      </c>
      <c r="V828" s="99"/>
      <c r="W828" s="99"/>
      <c r="X828" s="99"/>
      <c r="Y828" s="99"/>
      <c r="Z828" s="99"/>
      <c r="AA828" s="99"/>
      <c r="AB828" s="100">
        <v>1800</v>
      </c>
      <c r="AC828" s="99"/>
      <c r="AD828" s="99"/>
      <c r="AE828" s="99"/>
      <c r="AF828" s="99"/>
      <c r="AG828" s="99"/>
      <c r="AH828" s="99"/>
      <c r="AI828" s="99"/>
      <c r="AJ828" s="99"/>
      <c r="AK828" s="99"/>
      <c r="AL828" s="99"/>
      <c r="AM828" s="99"/>
      <c r="AN828" s="99"/>
      <c r="AO828" s="99"/>
      <c r="AP828" s="99"/>
      <c r="AQ828" s="99"/>
      <c r="AR828" s="99"/>
      <c r="AS828" s="99"/>
      <c r="AT828" s="99"/>
      <c r="AU828" s="99"/>
      <c r="AV828" s="99"/>
      <c r="AW828" s="99"/>
      <c r="AX828" s="638"/>
    </row>
    <row r="829" spans="1:50" s="246" customFormat="1" ht="25.15" customHeight="1">
      <c r="A829" s="248">
        <v>5</v>
      </c>
      <c r="B829" s="595"/>
      <c r="C829" s="320" t="s">
        <v>13914</v>
      </c>
      <c r="D829" s="320"/>
      <c r="E829" s="320" t="s">
        <v>14073</v>
      </c>
      <c r="F829" s="320" t="s">
        <v>13914</v>
      </c>
      <c r="G829" s="320" t="s">
        <v>14074</v>
      </c>
      <c r="H829" s="177"/>
      <c r="I829" s="319">
        <v>9480</v>
      </c>
      <c r="J829" s="319"/>
      <c r="K829" s="319"/>
      <c r="L829" s="320" t="s">
        <v>202</v>
      </c>
      <c r="M829" s="319">
        <v>70</v>
      </c>
      <c r="N829" s="319">
        <v>95</v>
      </c>
      <c r="O829" s="319">
        <v>6650</v>
      </c>
      <c r="P829" s="319">
        <v>1</v>
      </c>
      <c r="Q829" s="319"/>
      <c r="R829" s="319"/>
      <c r="S829" s="320"/>
      <c r="T829" s="320"/>
      <c r="U829" s="320">
        <v>1999</v>
      </c>
      <c r="V829" s="177"/>
      <c r="W829" s="177"/>
      <c r="X829" s="177"/>
      <c r="Y829" s="177"/>
      <c r="Z829" s="177"/>
      <c r="AA829" s="177"/>
      <c r="AB829" s="319">
        <v>100</v>
      </c>
      <c r="AC829" s="320"/>
      <c r="AD829" s="320"/>
      <c r="AE829" s="177"/>
      <c r="AF829" s="177"/>
      <c r="AG829" s="177"/>
      <c r="AH829" s="177"/>
      <c r="AI829" s="177"/>
      <c r="AJ829" s="177"/>
      <c r="AK829" s="177"/>
      <c r="AL829" s="177"/>
      <c r="AM829" s="177"/>
      <c r="AN829" s="177"/>
      <c r="AO829" s="177"/>
      <c r="AP829" s="177"/>
      <c r="AQ829" s="177"/>
      <c r="AR829" s="177"/>
      <c r="AS829" s="177"/>
      <c r="AT829" s="177"/>
      <c r="AU829" s="177"/>
      <c r="AV829" s="177"/>
      <c r="AW829" s="177"/>
      <c r="AX829" s="641"/>
    </row>
    <row r="830" spans="1:50" s="246" customFormat="1" ht="25.15" customHeight="1">
      <c r="A830" s="248">
        <v>6</v>
      </c>
      <c r="B830" s="595"/>
      <c r="C830" s="320" t="s">
        <v>13914</v>
      </c>
      <c r="D830" s="320"/>
      <c r="E830" s="320" t="s">
        <v>14075</v>
      </c>
      <c r="F830" s="320" t="s">
        <v>13914</v>
      </c>
      <c r="G830" s="320" t="s">
        <v>14076</v>
      </c>
      <c r="H830" s="177"/>
      <c r="I830" s="319">
        <v>8337</v>
      </c>
      <c r="J830" s="319"/>
      <c r="K830" s="319"/>
      <c r="L830" s="320" t="s">
        <v>382</v>
      </c>
      <c r="M830" s="319">
        <v>64</v>
      </c>
      <c r="N830" s="319">
        <v>100</v>
      </c>
      <c r="O830" s="319">
        <v>6400</v>
      </c>
      <c r="P830" s="319">
        <v>1</v>
      </c>
      <c r="Q830" s="319">
        <v>330</v>
      </c>
      <c r="R830" s="319"/>
      <c r="S830" s="320" t="s">
        <v>586</v>
      </c>
      <c r="T830" s="320" t="s">
        <v>1537</v>
      </c>
      <c r="U830" s="320">
        <v>2007</v>
      </c>
      <c r="V830" s="177"/>
      <c r="W830" s="177"/>
      <c r="X830" s="177"/>
      <c r="Y830" s="177"/>
      <c r="Z830" s="177"/>
      <c r="AA830" s="177"/>
      <c r="AB830" s="319">
        <v>548</v>
      </c>
      <c r="AC830" s="320"/>
      <c r="AD830" s="320"/>
      <c r="AE830" s="177"/>
      <c r="AF830" s="177"/>
      <c r="AG830" s="177"/>
      <c r="AH830" s="177"/>
      <c r="AI830" s="177"/>
      <c r="AJ830" s="177"/>
      <c r="AK830" s="177"/>
      <c r="AL830" s="177"/>
      <c r="AM830" s="177"/>
      <c r="AN830" s="177"/>
      <c r="AO830" s="177"/>
      <c r="AP830" s="177"/>
      <c r="AQ830" s="177"/>
      <c r="AR830" s="177"/>
      <c r="AS830" s="177"/>
      <c r="AT830" s="177"/>
      <c r="AU830" s="177"/>
      <c r="AV830" s="177"/>
      <c r="AW830" s="177"/>
      <c r="AX830" s="641"/>
    </row>
    <row r="831" spans="1:50" s="246" customFormat="1" ht="25.15" customHeight="1">
      <c r="A831" s="248"/>
      <c r="B831" s="595"/>
      <c r="C831" s="320" t="s">
        <v>13914</v>
      </c>
      <c r="D831" s="320"/>
      <c r="E831" s="320" t="s">
        <v>14077</v>
      </c>
      <c r="F831" s="320" t="s">
        <v>13914</v>
      </c>
      <c r="G831" s="320" t="s">
        <v>13916</v>
      </c>
      <c r="H831" s="177"/>
      <c r="I831" s="319">
        <v>19264</v>
      </c>
      <c r="J831" s="319"/>
      <c r="K831" s="319"/>
      <c r="L831" s="320" t="s">
        <v>382</v>
      </c>
      <c r="M831" s="319">
        <v>68</v>
      </c>
      <c r="N831" s="319">
        <v>105</v>
      </c>
      <c r="O831" s="319">
        <v>7140</v>
      </c>
      <c r="P831" s="319">
        <v>1</v>
      </c>
      <c r="Q831" s="319">
        <v>460</v>
      </c>
      <c r="R831" s="319">
        <v>1000</v>
      </c>
      <c r="S831" s="146" t="s">
        <v>233</v>
      </c>
      <c r="T831" s="146" t="s">
        <v>587</v>
      </c>
      <c r="U831" s="320">
        <v>2006</v>
      </c>
      <c r="V831" s="177"/>
      <c r="W831" s="177"/>
      <c r="X831" s="177"/>
      <c r="Y831" s="177"/>
      <c r="Z831" s="177"/>
      <c r="AA831" s="177"/>
      <c r="AB831" s="319">
        <v>2400</v>
      </c>
      <c r="AC831" s="320"/>
      <c r="AD831" s="320"/>
      <c r="AE831" s="177"/>
      <c r="AF831" s="177"/>
      <c r="AG831" s="177"/>
      <c r="AH831" s="177"/>
      <c r="AI831" s="177"/>
      <c r="AJ831" s="177"/>
      <c r="AK831" s="177"/>
      <c r="AL831" s="177"/>
      <c r="AM831" s="177"/>
      <c r="AN831" s="177"/>
      <c r="AO831" s="177"/>
      <c r="AP831" s="177"/>
      <c r="AQ831" s="177"/>
      <c r="AR831" s="177"/>
      <c r="AS831" s="177"/>
      <c r="AT831" s="177"/>
      <c r="AU831" s="177"/>
      <c r="AV831" s="177"/>
      <c r="AW831" s="177"/>
      <c r="AX831" s="641"/>
    </row>
    <row r="832" spans="1:50" s="246" customFormat="1" ht="25.15" customHeight="1">
      <c r="A832" s="248">
        <v>7</v>
      </c>
      <c r="B832" s="581"/>
      <c r="C832" s="320" t="s">
        <v>13914</v>
      </c>
      <c r="D832" s="320"/>
      <c r="E832" s="320" t="s">
        <v>14078</v>
      </c>
      <c r="F832" s="320" t="s">
        <v>13914</v>
      </c>
      <c r="G832" s="320" t="s">
        <v>13916</v>
      </c>
      <c r="H832" s="177"/>
      <c r="I832" s="319"/>
      <c r="J832" s="319"/>
      <c r="K832" s="319"/>
      <c r="L832" s="320" t="s">
        <v>202</v>
      </c>
      <c r="M832" s="319">
        <v>70</v>
      </c>
      <c r="N832" s="319">
        <v>110</v>
      </c>
      <c r="O832" s="319">
        <v>7700</v>
      </c>
      <c r="P832" s="319">
        <v>1</v>
      </c>
      <c r="Q832" s="319">
        <v>156</v>
      </c>
      <c r="R832" s="319">
        <v>156</v>
      </c>
      <c r="S832" s="320" t="s">
        <v>586</v>
      </c>
      <c r="T832" s="320" t="s">
        <v>2520</v>
      </c>
      <c r="U832" s="320">
        <v>2012</v>
      </c>
      <c r="V832" s="177"/>
      <c r="W832" s="177"/>
      <c r="X832" s="177"/>
      <c r="Y832" s="177"/>
      <c r="Z832" s="177"/>
      <c r="AA832" s="177"/>
      <c r="AB832" s="319"/>
      <c r="AC832" s="320"/>
      <c r="AD832" s="320"/>
      <c r="AE832" s="177"/>
      <c r="AF832" s="177"/>
      <c r="AG832" s="177"/>
      <c r="AH832" s="177"/>
      <c r="AI832" s="177"/>
      <c r="AJ832" s="177"/>
      <c r="AK832" s="177"/>
      <c r="AL832" s="177"/>
      <c r="AM832" s="177"/>
      <c r="AN832" s="177"/>
      <c r="AO832" s="177"/>
      <c r="AP832" s="177"/>
      <c r="AQ832" s="177"/>
      <c r="AR832" s="177"/>
      <c r="AS832" s="177"/>
      <c r="AT832" s="177"/>
      <c r="AU832" s="177"/>
      <c r="AV832" s="177"/>
      <c r="AW832" s="177"/>
      <c r="AX832" s="641"/>
    </row>
    <row r="833" spans="1:50" s="246" customFormat="1" ht="25.15" customHeight="1">
      <c r="A833" s="248">
        <v>8</v>
      </c>
      <c r="B833" s="595"/>
      <c r="C833" s="320" t="s">
        <v>13914</v>
      </c>
      <c r="D833" s="320"/>
      <c r="E833" s="320" t="s">
        <v>14079</v>
      </c>
      <c r="F833" s="320" t="s">
        <v>13914</v>
      </c>
      <c r="G833" s="320" t="s">
        <v>13916</v>
      </c>
      <c r="H833" s="177"/>
      <c r="I833" s="319"/>
      <c r="J833" s="319"/>
      <c r="K833" s="319"/>
      <c r="L833" s="320" t="s">
        <v>382</v>
      </c>
      <c r="M833" s="319">
        <v>70</v>
      </c>
      <c r="N833" s="319">
        <v>110</v>
      </c>
      <c r="O833" s="319">
        <v>7700</v>
      </c>
      <c r="P833" s="319">
        <v>1</v>
      </c>
      <c r="Q833" s="319">
        <v>156</v>
      </c>
      <c r="R833" s="319">
        <v>156</v>
      </c>
      <c r="S833" s="320" t="s">
        <v>586</v>
      </c>
      <c r="T833" s="320" t="s">
        <v>2520</v>
      </c>
      <c r="U833" s="320">
        <v>2012</v>
      </c>
      <c r="V833" s="177"/>
      <c r="W833" s="177"/>
      <c r="X833" s="177"/>
      <c r="Y833" s="177"/>
      <c r="Z833" s="177"/>
      <c r="AA833" s="177"/>
      <c r="AB833" s="319"/>
      <c r="AC833" s="320"/>
      <c r="AD833" s="320"/>
      <c r="AE833" s="177"/>
      <c r="AF833" s="177"/>
      <c r="AG833" s="177"/>
      <c r="AH833" s="177"/>
      <c r="AI833" s="177"/>
      <c r="AJ833" s="177"/>
      <c r="AK833" s="177"/>
      <c r="AL833" s="177"/>
      <c r="AM833" s="177"/>
      <c r="AN833" s="177"/>
      <c r="AO833" s="177"/>
      <c r="AP833" s="177"/>
      <c r="AQ833" s="177"/>
      <c r="AR833" s="177"/>
      <c r="AS833" s="177"/>
      <c r="AT833" s="177"/>
      <c r="AU833" s="177"/>
      <c r="AV833" s="177"/>
      <c r="AW833" s="177"/>
      <c r="AX833" s="641"/>
    </row>
    <row r="834" spans="1:50" s="246" customFormat="1" ht="41.1" customHeight="1">
      <c r="A834" s="248" t="s">
        <v>204</v>
      </c>
      <c r="B834" s="595"/>
      <c r="C834" s="320" t="s">
        <v>1063</v>
      </c>
      <c r="D834" s="320" t="s">
        <v>13927</v>
      </c>
      <c r="E834" s="320" t="s">
        <v>14080</v>
      </c>
      <c r="F834" s="320" t="s">
        <v>1063</v>
      </c>
      <c r="G834" s="320" t="s">
        <v>401</v>
      </c>
      <c r="H834" s="177">
        <v>5</v>
      </c>
      <c r="I834" s="319">
        <v>6336</v>
      </c>
      <c r="J834" s="319"/>
      <c r="K834" s="319"/>
      <c r="L834" s="320" t="s">
        <v>382</v>
      </c>
      <c r="M834" s="319">
        <v>68</v>
      </c>
      <c r="N834" s="319">
        <v>103</v>
      </c>
      <c r="O834" s="319">
        <v>7004</v>
      </c>
      <c r="P834" s="319">
        <v>1</v>
      </c>
      <c r="Q834" s="319">
        <v>400</v>
      </c>
      <c r="R834" s="319">
        <v>400</v>
      </c>
      <c r="S834" s="320" t="s">
        <v>233</v>
      </c>
      <c r="T834" s="320" t="s">
        <v>587</v>
      </c>
      <c r="U834" s="320">
        <v>2002</v>
      </c>
      <c r="V834" s="177"/>
      <c r="W834" s="177"/>
      <c r="X834" s="177"/>
      <c r="Y834" s="177"/>
      <c r="Z834" s="177"/>
      <c r="AA834" s="177"/>
      <c r="AB834" s="319">
        <v>2700</v>
      </c>
      <c r="AC834" s="320"/>
      <c r="AD834" s="320"/>
      <c r="AE834" s="177"/>
      <c r="AF834" s="177"/>
      <c r="AG834" s="177"/>
      <c r="AH834" s="177"/>
      <c r="AI834" s="177"/>
      <c r="AJ834" s="177"/>
      <c r="AK834" s="177"/>
      <c r="AL834" s="177"/>
      <c r="AM834" s="177"/>
      <c r="AN834" s="177"/>
      <c r="AO834" s="177"/>
      <c r="AP834" s="177"/>
      <c r="AQ834" s="177"/>
      <c r="AR834" s="177"/>
      <c r="AS834" s="177"/>
      <c r="AT834" s="177"/>
      <c r="AU834" s="177"/>
      <c r="AV834" s="177"/>
      <c r="AW834" s="177"/>
      <c r="AX834" s="718"/>
    </row>
    <row r="835" spans="1:50" s="246" customFormat="1" ht="41.1" customHeight="1">
      <c r="A835" s="248" t="s">
        <v>204</v>
      </c>
      <c r="B835" s="595"/>
      <c r="C835" s="320" t="s">
        <v>1063</v>
      </c>
      <c r="D835" s="320" t="s">
        <v>14081</v>
      </c>
      <c r="E835" s="320" t="s">
        <v>14082</v>
      </c>
      <c r="F835" s="320" t="s">
        <v>1063</v>
      </c>
      <c r="G835" s="320" t="s">
        <v>14083</v>
      </c>
      <c r="H835" s="177"/>
      <c r="I835" s="319">
        <v>8251</v>
      </c>
      <c r="J835" s="319"/>
      <c r="K835" s="319"/>
      <c r="L835" s="320" t="s">
        <v>382</v>
      </c>
      <c r="M835" s="319">
        <v>68</v>
      </c>
      <c r="N835" s="319">
        <v>105</v>
      </c>
      <c r="O835" s="319">
        <v>7140</v>
      </c>
      <c r="P835" s="319">
        <v>1</v>
      </c>
      <c r="Q835" s="319"/>
      <c r="R835" s="319"/>
      <c r="S835" s="320"/>
      <c r="T835" s="320"/>
      <c r="U835" s="320">
        <v>2007</v>
      </c>
      <c r="V835" s="177"/>
      <c r="W835" s="177"/>
      <c r="X835" s="177"/>
      <c r="Y835" s="177"/>
      <c r="Z835" s="177"/>
      <c r="AA835" s="177"/>
      <c r="AB835" s="319">
        <v>700</v>
      </c>
      <c r="AC835" s="320"/>
      <c r="AD835" s="320"/>
      <c r="AE835" s="177"/>
      <c r="AF835" s="177"/>
      <c r="AG835" s="177"/>
      <c r="AH835" s="177"/>
      <c r="AI835" s="177"/>
      <c r="AJ835" s="177"/>
      <c r="AK835" s="177"/>
      <c r="AL835" s="177"/>
      <c r="AM835" s="177"/>
      <c r="AN835" s="177"/>
      <c r="AO835" s="177"/>
      <c r="AP835" s="177"/>
      <c r="AQ835" s="177"/>
      <c r="AR835" s="177"/>
      <c r="AS835" s="177"/>
      <c r="AT835" s="177"/>
      <c r="AU835" s="177"/>
      <c r="AV835" s="177"/>
      <c r="AW835" s="177"/>
      <c r="AX835" s="718"/>
    </row>
    <row r="836" spans="1:50" s="246" customFormat="1" ht="23.85" customHeight="1">
      <c r="A836" s="247" t="s">
        <v>135</v>
      </c>
      <c r="B836" s="595"/>
      <c r="C836" s="320" t="s">
        <v>1063</v>
      </c>
      <c r="D836" s="320"/>
      <c r="E836" s="320" t="s">
        <v>14084</v>
      </c>
      <c r="F836" s="320" t="s">
        <v>1063</v>
      </c>
      <c r="G836" s="320" t="s">
        <v>401</v>
      </c>
      <c r="H836" s="177"/>
      <c r="I836" s="319">
        <v>7617</v>
      </c>
      <c r="J836" s="319"/>
      <c r="K836" s="319"/>
      <c r="L836" s="320" t="s">
        <v>382</v>
      </c>
      <c r="M836" s="319">
        <v>68</v>
      </c>
      <c r="N836" s="319">
        <v>105</v>
      </c>
      <c r="O836" s="319">
        <v>7140</v>
      </c>
      <c r="P836" s="319">
        <v>1</v>
      </c>
      <c r="Q836" s="319">
        <v>80</v>
      </c>
      <c r="R836" s="319">
        <v>80</v>
      </c>
      <c r="S836" s="320" t="s">
        <v>233</v>
      </c>
      <c r="T836" s="320" t="s">
        <v>587</v>
      </c>
      <c r="U836" s="320">
        <v>2007</v>
      </c>
      <c r="V836" s="177"/>
      <c r="W836" s="177"/>
      <c r="X836" s="177"/>
      <c r="Y836" s="177"/>
      <c r="Z836" s="177"/>
      <c r="AA836" s="177"/>
      <c r="AB836" s="319">
        <v>800</v>
      </c>
      <c r="AC836" s="320"/>
      <c r="AD836" s="320"/>
      <c r="AE836" s="177"/>
      <c r="AF836" s="177"/>
      <c r="AG836" s="177"/>
      <c r="AH836" s="177"/>
      <c r="AI836" s="177"/>
      <c r="AJ836" s="177"/>
      <c r="AK836" s="177"/>
      <c r="AL836" s="177"/>
      <c r="AM836" s="177"/>
      <c r="AN836" s="177"/>
      <c r="AO836" s="177"/>
      <c r="AP836" s="177"/>
      <c r="AQ836" s="177"/>
      <c r="AR836" s="177"/>
      <c r="AS836" s="177"/>
      <c r="AT836" s="177"/>
      <c r="AU836" s="177"/>
      <c r="AV836" s="177"/>
      <c r="AW836" s="177"/>
      <c r="AX836" s="641"/>
    </row>
    <row r="837" spans="1:50" s="246" customFormat="1" ht="23.85" customHeight="1">
      <c r="A837" s="247" t="s">
        <v>204</v>
      </c>
      <c r="B837" s="595"/>
      <c r="C837" s="320" t="s">
        <v>1063</v>
      </c>
      <c r="D837" s="320"/>
      <c r="E837" s="320" t="s">
        <v>14085</v>
      </c>
      <c r="F837" s="320" t="s">
        <v>1063</v>
      </c>
      <c r="G837" s="320" t="s">
        <v>14086</v>
      </c>
      <c r="H837" s="177"/>
      <c r="I837" s="319">
        <v>22911</v>
      </c>
      <c r="J837" s="319"/>
      <c r="K837" s="319"/>
      <c r="L837" s="320" t="s">
        <v>382</v>
      </c>
      <c r="M837" s="319">
        <v>68</v>
      </c>
      <c r="N837" s="319">
        <v>105</v>
      </c>
      <c r="O837" s="319">
        <v>7140</v>
      </c>
      <c r="P837" s="319">
        <v>1</v>
      </c>
      <c r="Q837" s="319">
        <v>400</v>
      </c>
      <c r="R837" s="319">
        <v>400</v>
      </c>
      <c r="S837" s="146" t="s">
        <v>233</v>
      </c>
      <c r="T837" s="146" t="s">
        <v>587</v>
      </c>
      <c r="U837" s="320">
        <v>2007</v>
      </c>
      <c r="V837" s="177"/>
      <c r="W837" s="177"/>
      <c r="X837" s="177"/>
      <c r="Y837" s="177"/>
      <c r="Z837" s="177"/>
      <c r="AA837" s="177"/>
      <c r="AB837" s="319">
        <v>1700</v>
      </c>
      <c r="AC837" s="320"/>
      <c r="AD837" s="320"/>
      <c r="AE837" s="177"/>
      <c r="AF837" s="177"/>
      <c r="AG837" s="177"/>
      <c r="AH837" s="177"/>
      <c r="AI837" s="177"/>
      <c r="AJ837" s="177"/>
      <c r="AK837" s="177"/>
      <c r="AL837" s="177"/>
      <c r="AM837" s="177"/>
      <c r="AN837" s="177"/>
      <c r="AO837" s="177"/>
      <c r="AP837" s="177"/>
      <c r="AQ837" s="177"/>
      <c r="AR837" s="177"/>
      <c r="AS837" s="177"/>
      <c r="AT837" s="177"/>
      <c r="AU837" s="177"/>
      <c r="AV837" s="177"/>
      <c r="AW837" s="177"/>
      <c r="AX837" s="641"/>
    </row>
    <row r="838" spans="1:50" s="246" customFormat="1" ht="23.85" customHeight="1">
      <c r="A838" s="247" t="s">
        <v>204</v>
      </c>
      <c r="B838" s="595"/>
      <c r="C838" s="105" t="s">
        <v>1063</v>
      </c>
      <c r="D838" s="105"/>
      <c r="E838" s="105" t="s">
        <v>14087</v>
      </c>
      <c r="F838" s="105" t="s">
        <v>1063</v>
      </c>
      <c r="G838" s="320" t="s">
        <v>1063</v>
      </c>
      <c r="H838" s="99"/>
      <c r="I838" s="100">
        <v>13769</v>
      </c>
      <c r="J838" s="100">
        <v>171.2</v>
      </c>
      <c r="K838" s="100">
        <v>171.2</v>
      </c>
      <c r="L838" s="105" t="s">
        <v>382</v>
      </c>
      <c r="M838" s="100">
        <v>64</v>
      </c>
      <c r="N838" s="100">
        <v>102</v>
      </c>
      <c r="O838" s="100">
        <v>6528</v>
      </c>
      <c r="P838" s="100">
        <v>1</v>
      </c>
      <c r="Q838" s="100">
        <v>400</v>
      </c>
      <c r="R838" s="100">
        <v>400</v>
      </c>
      <c r="S838" s="105" t="s">
        <v>233</v>
      </c>
      <c r="T838" s="105" t="s">
        <v>587</v>
      </c>
      <c r="U838" s="105">
        <v>2009</v>
      </c>
      <c r="V838" s="99"/>
      <c r="W838" s="99"/>
      <c r="X838" s="99"/>
      <c r="Y838" s="99"/>
      <c r="Z838" s="99"/>
      <c r="AA838" s="99"/>
      <c r="AB838" s="100">
        <v>4172</v>
      </c>
      <c r="AC838" s="99"/>
      <c r="AD838" s="99"/>
      <c r="AE838" s="99"/>
      <c r="AF838" s="99"/>
      <c r="AG838" s="99"/>
      <c r="AH838" s="99"/>
      <c r="AI838" s="99"/>
      <c r="AJ838" s="99"/>
      <c r="AK838" s="99"/>
      <c r="AL838" s="99"/>
      <c r="AM838" s="99"/>
      <c r="AN838" s="99"/>
      <c r="AO838" s="99"/>
      <c r="AP838" s="99"/>
      <c r="AQ838" s="99"/>
      <c r="AR838" s="99"/>
      <c r="AS838" s="99"/>
      <c r="AT838" s="99"/>
      <c r="AU838" s="99"/>
      <c r="AV838" s="99"/>
      <c r="AW838" s="99"/>
      <c r="AX838" s="638"/>
    </row>
    <row r="839" spans="1:50" s="246" customFormat="1" ht="23.85" customHeight="1">
      <c r="A839" s="247" t="s">
        <v>135</v>
      </c>
      <c r="B839" s="595"/>
      <c r="C839" s="105" t="s">
        <v>1063</v>
      </c>
      <c r="D839" s="105"/>
      <c r="E839" s="105" t="s">
        <v>1248</v>
      </c>
      <c r="F839" s="105" t="s">
        <v>1063</v>
      </c>
      <c r="G839" s="105" t="s">
        <v>1063</v>
      </c>
      <c r="H839" s="99"/>
      <c r="I839" s="100">
        <v>124794</v>
      </c>
      <c r="J839" s="100">
        <v>554</v>
      </c>
      <c r="K839" s="100">
        <v>476</v>
      </c>
      <c r="L839" s="105" t="s">
        <v>382</v>
      </c>
      <c r="M839" s="100">
        <v>66</v>
      </c>
      <c r="N839" s="100">
        <v>103</v>
      </c>
      <c r="O839" s="100">
        <v>6798</v>
      </c>
      <c r="P839" s="100">
        <v>1</v>
      </c>
      <c r="Q839" s="100">
        <v>1425</v>
      </c>
      <c r="R839" s="100">
        <v>1425</v>
      </c>
      <c r="S839" s="105" t="s">
        <v>1071</v>
      </c>
      <c r="T839" s="105" t="s">
        <v>587</v>
      </c>
      <c r="U839" s="105">
        <v>2013</v>
      </c>
      <c r="V839" s="99"/>
      <c r="W839" s="99"/>
      <c r="X839" s="99"/>
      <c r="Y839" s="99"/>
      <c r="Z839" s="99"/>
      <c r="AA839" s="99"/>
      <c r="AB839" s="100">
        <v>28614</v>
      </c>
      <c r="AC839" s="99"/>
      <c r="AD839" s="99"/>
      <c r="AE839" s="99"/>
      <c r="AF839" s="99"/>
      <c r="AG839" s="99"/>
      <c r="AH839" s="99"/>
      <c r="AI839" s="99"/>
      <c r="AJ839" s="99"/>
      <c r="AK839" s="99"/>
      <c r="AL839" s="99"/>
      <c r="AM839" s="99"/>
      <c r="AN839" s="99"/>
      <c r="AO839" s="99"/>
      <c r="AP839" s="99"/>
      <c r="AQ839" s="99"/>
      <c r="AR839" s="99"/>
      <c r="AS839" s="99"/>
      <c r="AT839" s="99"/>
      <c r="AU839" s="99"/>
      <c r="AV839" s="99"/>
      <c r="AW839" s="99"/>
      <c r="AX839" s="638" t="s">
        <v>14088</v>
      </c>
    </row>
    <row r="840" spans="1:50" s="246" customFormat="1" ht="23.85" customHeight="1">
      <c r="A840" s="247" t="s">
        <v>204</v>
      </c>
      <c r="B840" s="595"/>
      <c r="C840" s="105" t="s">
        <v>1063</v>
      </c>
      <c r="D840" s="105"/>
      <c r="E840" s="105" t="s">
        <v>14089</v>
      </c>
      <c r="F840" s="105" t="s">
        <v>1063</v>
      </c>
      <c r="G840" s="105" t="s">
        <v>1063</v>
      </c>
      <c r="H840" s="99"/>
      <c r="I840" s="100">
        <v>11511</v>
      </c>
      <c r="J840" s="100"/>
      <c r="K840" s="100"/>
      <c r="L840" s="105" t="s">
        <v>590</v>
      </c>
      <c r="M840" s="100">
        <v>47</v>
      </c>
      <c r="N840" s="100">
        <v>90</v>
      </c>
      <c r="O840" s="100">
        <v>4230</v>
      </c>
      <c r="P840" s="100">
        <v>1</v>
      </c>
      <c r="Q840" s="100"/>
      <c r="R840" s="100"/>
      <c r="S840" s="105"/>
      <c r="T840" s="105"/>
      <c r="U840" s="105">
        <v>2014</v>
      </c>
      <c r="V840" s="99"/>
      <c r="W840" s="99"/>
      <c r="X840" s="99"/>
      <c r="Y840" s="99"/>
      <c r="Z840" s="99"/>
      <c r="AA840" s="99"/>
      <c r="AB840" s="100">
        <v>1791</v>
      </c>
      <c r="AC840" s="99"/>
      <c r="AD840" s="99"/>
      <c r="AE840" s="99"/>
      <c r="AF840" s="99"/>
      <c r="AG840" s="99"/>
      <c r="AH840" s="99"/>
      <c r="AI840" s="99"/>
      <c r="AJ840" s="99"/>
      <c r="AK840" s="99"/>
      <c r="AL840" s="99"/>
      <c r="AM840" s="99"/>
      <c r="AN840" s="99"/>
      <c r="AO840" s="99"/>
      <c r="AP840" s="99"/>
      <c r="AQ840" s="99"/>
      <c r="AR840" s="99"/>
      <c r="AS840" s="99"/>
      <c r="AT840" s="99"/>
      <c r="AU840" s="99"/>
      <c r="AV840" s="99"/>
      <c r="AW840" s="99"/>
      <c r="AX840" s="638"/>
    </row>
    <row r="841" spans="1:50" s="246" customFormat="1" ht="23.85" customHeight="1">
      <c r="A841" s="247"/>
      <c r="B841" s="595"/>
      <c r="C841" s="105" t="s">
        <v>1063</v>
      </c>
      <c r="D841" s="105"/>
      <c r="E841" s="105" t="s">
        <v>14087</v>
      </c>
      <c r="F841" s="105" t="s">
        <v>1063</v>
      </c>
      <c r="G841" s="105" t="s">
        <v>1063</v>
      </c>
      <c r="H841" s="99"/>
      <c r="I841" s="100">
        <v>25000</v>
      </c>
      <c r="J841" s="100"/>
      <c r="K841" s="100"/>
      <c r="L841" s="105" t="s">
        <v>382</v>
      </c>
      <c r="M841" s="100">
        <v>68</v>
      </c>
      <c r="N841" s="100">
        <v>105</v>
      </c>
      <c r="O841" s="100">
        <v>7140</v>
      </c>
      <c r="P841" s="100">
        <v>1</v>
      </c>
      <c r="Q841" s="100"/>
      <c r="R841" s="100"/>
      <c r="S841" s="105"/>
      <c r="T841" s="105" t="s">
        <v>587</v>
      </c>
      <c r="U841" s="105">
        <v>2015</v>
      </c>
      <c r="V841" s="99"/>
      <c r="W841" s="99"/>
      <c r="X841" s="99"/>
      <c r="Y841" s="99"/>
      <c r="Z841" s="99"/>
      <c r="AA841" s="99"/>
      <c r="AB841" s="100">
        <v>2098</v>
      </c>
      <c r="AC841" s="99"/>
      <c r="AD841" s="99"/>
      <c r="AE841" s="99"/>
      <c r="AF841" s="99"/>
      <c r="AG841" s="99"/>
      <c r="AH841" s="99"/>
      <c r="AI841" s="99"/>
      <c r="AJ841" s="99"/>
      <c r="AK841" s="99"/>
      <c r="AL841" s="99"/>
      <c r="AM841" s="99"/>
      <c r="AN841" s="99"/>
      <c r="AO841" s="99"/>
      <c r="AP841" s="99"/>
      <c r="AQ841" s="99"/>
      <c r="AR841" s="99"/>
      <c r="AS841" s="99"/>
      <c r="AT841" s="99"/>
      <c r="AU841" s="99"/>
      <c r="AV841" s="99"/>
      <c r="AW841" s="99"/>
      <c r="AX841" s="638" t="s">
        <v>14090</v>
      </c>
    </row>
    <row r="842" spans="1:50" s="246" customFormat="1" ht="23.85" customHeight="1">
      <c r="A842" s="247"/>
      <c r="B842" s="595"/>
      <c r="C842" s="105" t="s">
        <v>1063</v>
      </c>
      <c r="D842" s="105"/>
      <c r="E842" s="105" t="s">
        <v>14091</v>
      </c>
      <c r="F842" s="105" t="s">
        <v>1063</v>
      </c>
      <c r="G842" s="105" t="s">
        <v>1063</v>
      </c>
      <c r="H842" s="99"/>
      <c r="I842" s="100">
        <v>13000</v>
      </c>
      <c r="J842" s="100"/>
      <c r="K842" s="100"/>
      <c r="L842" s="105" t="s">
        <v>382</v>
      </c>
      <c r="M842" s="100">
        <v>64</v>
      </c>
      <c r="N842" s="100">
        <v>100</v>
      </c>
      <c r="O842" s="100">
        <v>12800</v>
      </c>
      <c r="P842" s="100">
        <v>2</v>
      </c>
      <c r="Q842" s="100">
        <v>800</v>
      </c>
      <c r="R842" s="100">
        <v>800</v>
      </c>
      <c r="S842" s="105" t="s">
        <v>233</v>
      </c>
      <c r="T842" s="105" t="s">
        <v>1211</v>
      </c>
      <c r="U842" s="105">
        <v>2015</v>
      </c>
      <c r="V842" s="99"/>
      <c r="W842" s="99"/>
      <c r="X842" s="99"/>
      <c r="Y842" s="99"/>
      <c r="Z842" s="99"/>
      <c r="AA842" s="99"/>
      <c r="AB842" s="100"/>
      <c r="AC842" s="99"/>
      <c r="AD842" s="99"/>
      <c r="AE842" s="99"/>
      <c r="AF842" s="99"/>
      <c r="AG842" s="99"/>
      <c r="AH842" s="99"/>
      <c r="AI842" s="99"/>
      <c r="AJ842" s="99"/>
      <c r="AK842" s="99"/>
      <c r="AL842" s="99"/>
      <c r="AM842" s="99"/>
      <c r="AN842" s="99"/>
      <c r="AO842" s="99"/>
      <c r="AP842" s="99"/>
      <c r="AQ842" s="99"/>
      <c r="AR842" s="99"/>
      <c r="AS842" s="99"/>
      <c r="AT842" s="99"/>
      <c r="AU842" s="99"/>
      <c r="AV842" s="99"/>
      <c r="AW842" s="99"/>
      <c r="AX842" s="638"/>
    </row>
    <row r="843" spans="1:50" s="246" customFormat="1" ht="23.85" customHeight="1">
      <c r="A843" s="247"/>
      <c r="B843" s="595"/>
      <c r="C843" s="105" t="s">
        <v>1063</v>
      </c>
      <c r="D843" s="719"/>
      <c r="E843" s="720" t="s">
        <v>14092</v>
      </c>
      <c r="F843" s="719" t="s">
        <v>1063</v>
      </c>
      <c r="G843" s="719" t="s">
        <v>1063</v>
      </c>
      <c r="H843" s="719"/>
      <c r="I843" s="721">
        <v>21439</v>
      </c>
      <c r="J843" s="721"/>
      <c r="K843" s="721"/>
      <c r="L843" s="722" t="s">
        <v>382</v>
      </c>
      <c r="M843" s="721">
        <v>68</v>
      </c>
      <c r="N843" s="721">
        <v>105</v>
      </c>
      <c r="O843" s="721">
        <v>7140</v>
      </c>
      <c r="P843" s="721">
        <v>1</v>
      </c>
      <c r="Q843" s="721">
        <v>400</v>
      </c>
      <c r="R843" s="721">
        <v>400</v>
      </c>
      <c r="S843" s="722" t="s">
        <v>233</v>
      </c>
      <c r="T843" s="722" t="s">
        <v>587</v>
      </c>
      <c r="U843" s="722">
        <v>2016</v>
      </c>
      <c r="V843" s="719"/>
      <c r="W843" s="719"/>
      <c r="X843" s="719"/>
      <c r="Y843" s="719"/>
      <c r="Z843" s="719"/>
      <c r="AA843" s="719"/>
      <c r="AB843" s="721">
        <v>2715</v>
      </c>
      <c r="AC843" s="719"/>
      <c r="AD843" s="719"/>
      <c r="AE843" s="719"/>
      <c r="AF843" s="719"/>
      <c r="AG843" s="719"/>
      <c r="AH843" s="719"/>
      <c r="AI843" s="719"/>
      <c r="AJ843" s="719"/>
      <c r="AK843" s="719"/>
      <c r="AL843" s="719"/>
      <c r="AM843" s="719"/>
      <c r="AN843" s="719"/>
      <c r="AO843" s="719"/>
      <c r="AP843" s="719"/>
      <c r="AQ843" s="719"/>
      <c r="AR843" s="719"/>
      <c r="AS843" s="719"/>
      <c r="AT843" s="719"/>
      <c r="AU843" s="719"/>
      <c r="AV843" s="719"/>
      <c r="AW843" s="719"/>
      <c r="AX843" s="722"/>
    </row>
    <row r="844" spans="1:50" s="246" customFormat="1" ht="23.85" customHeight="1">
      <c r="A844" s="247" t="s">
        <v>135</v>
      </c>
      <c r="B844" s="595"/>
      <c r="C844" s="105" t="s">
        <v>1064</v>
      </c>
      <c r="D844" s="105"/>
      <c r="E844" s="105" t="s">
        <v>13933</v>
      </c>
      <c r="F844" s="105" t="s">
        <v>1064</v>
      </c>
      <c r="G844" s="105" t="s">
        <v>1064</v>
      </c>
      <c r="H844" s="99"/>
      <c r="I844" s="100">
        <v>51200</v>
      </c>
      <c r="J844" s="100">
        <v>383</v>
      </c>
      <c r="K844" s="100">
        <v>727</v>
      </c>
      <c r="L844" s="105" t="s">
        <v>8333</v>
      </c>
      <c r="M844" s="100">
        <v>70</v>
      </c>
      <c r="N844" s="100">
        <v>105</v>
      </c>
      <c r="O844" s="100">
        <v>7882</v>
      </c>
      <c r="P844" s="100">
        <v>1</v>
      </c>
      <c r="Q844" s="100">
        <v>200</v>
      </c>
      <c r="R844" s="100">
        <v>7000</v>
      </c>
      <c r="S844" s="105" t="s">
        <v>14093</v>
      </c>
      <c r="T844" s="105" t="s">
        <v>1537</v>
      </c>
      <c r="U844" s="105">
        <v>1991</v>
      </c>
      <c r="V844" s="99"/>
      <c r="W844" s="99"/>
      <c r="X844" s="99"/>
      <c r="Y844" s="99"/>
      <c r="Z844" s="99"/>
      <c r="AA844" s="99"/>
      <c r="AB844" s="100">
        <v>1637</v>
      </c>
      <c r="AC844" s="99"/>
      <c r="AD844" s="99"/>
      <c r="AE844" s="99"/>
      <c r="AF844" s="99"/>
      <c r="AG844" s="99"/>
      <c r="AH844" s="99"/>
      <c r="AI844" s="99"/>
      <c r="AJ844" s="99"/>
      <c r="AK844" s="99"/>
      <c r="AL844" s="99"/>
      <c r="AM844" s="99"/>
      <c r="AN844" s="99"/>
      <c r="AO844" s="99"/>
      <c r="AP844" s="99"/>
      <c r="AQ844" s="99"/>
      <c r="AR844" s="99"/>
      <c r="AS844" s="99"/>
      <c r="AT844" s="99"/>
      <c r="AU844" s="99"/>
      <c r="AV844" s="99"/>
      <c r="AW844" s="99"/>
      <c r="AX844" s="638"/>
    </row>
    <row r="845" spans="1:50" s="246" customFormat="1" ht="23.85" customHeight="1">
      <c r="A845" s="247" t="s">
        <v>204</v>
      </c>
      <c r="B845" s="581"/>
      <c r="C845" s="105" t="s">
        <v>1064</v>
      </c>
      <c r="D845" s="105"/>
      <c r="E845" s="105" t="s">
        <v>14094</v>
      </c>
      <c r="F845" s="105" t="s">
        <v>1064</v>
      </c>
      <c r="G845" s="105" t="s">
        <v>1064</v>
      </c>
      <c r="H845" s="99"/>
      <c r="I845" s="100">
        <v>17500</v>
      </c>
      <c r="J845" s="100">
        <v>0</v>
      </c>
      <c r="K845" s="100">
        <v>0</v>
      </c>
      <c r="L845" s="105" t="s">
        <v>202</v>
      </c>
      <c r="M845" s="100">
        <v>75</v>
      </c>
      <c r="N845" s="100">
        <v>110</v>
      </c>
      <c r="O845" s="100">
        <v>8250</v>
      </c>
      <c r="P845" s="100">
        <v>1</v>
      </c>
      <c r="Q845" s="100">
        <v>100</v>
      </c>
      <c r="R845" s="100">
        <v>100</v>
      </c>
      <c r="S845" s="105" t="s">
        <v>1071</v>
      </c>
      <c r="T845" s="105" t="s">
        <v>2510</v>
      </c>
      <c r="U845" s="105">
        <v>2007</v>
      </c>
      <c r="V845" s="99"/>
      <c r="W845" s="99"/>
      <c r="X845" s="99"/>
      <c r="Y845" s="99"/>
      <c r="Z845" s="99"/>
      <c r="AA845" s="99"/>
      <c r="AB845" s="100">
        <v>400</v>
      </c>
      <c r="AC845" s="320"/>
      <c r="AD845" s="320"/>
      <c r="AE845" s="177"/>
      <c r="AF845" s="177"/>
      <c r="AG845" s="177"/>
      <c r="AH845" s="177"/>
      <c r="AI845" s="177"/>
      <c r="AJ845" s="177"/>
      <c r="AK845" s="177"/>
      <c r="AL845" s="177"/>
      <c r="AM845" s="177"/>
      <c r="AN845" s="177"/>
      <c r="AO845" s="177"/>
      <c r="AP845" s="177"/>
      <c r="AQ845" s="177"/>
      <c r="AR845" s="177"/>
      <c r="AS845" s="177"/>
      <c r="AT845" s="177"/>
      <c r="AU845" s="177"/>
      <c r="AV845" s="177"/>
      <c r="AW845" s="177"/>
      <c r="AX845" s="641"/>
    </row>
    <row r="846" spans="1:50" s="246" customFormat="1" ht="23.85" customHeight="1">
      <c r="A846" s="247"/>
      <c r="B846" s="581"/>
      <c r="C846" s="105" t="s">
        <v>1064</v>
      </c>
      <c r="D846" s="105"/>
      <c r="E846" s="105" t="s">
        <v>14095</v>
      </c>
      <c r="F846" s="105" t="s">
        <v>1064</v>
      </c>
      <c r="G846" s="105" t="s">
        <v>1064</v>
      </c>
      <c r="H846" s="99"/>
      <c r="I846" s="100">
        <v>17172</v>
      </c>
      <c r="J846" s="100">
        <v>198</v>
      </c>
      <c r="K846" s="100">
        <v>395</v>
      </c>
      <c r="L846" s="105" t="s">
        <v>382</v>
      </c>
      <c r="M846" s="100">
        <v>68</v>
      </c>
      <c r="N846" s="100">
        <v>105</v>
      </c>
      <c r="O846" s="100">
        <v>7140</v>
      </c>
      <c r="P846" s="100">
        <v>1</v>
      </c>
      <c r="Q846" s="100">
        <v>100</v>
      </c>
      <c r="R846" s="100">
        <v>100</v>
      </c>
      <c r="S846" s="105" t="s">
        <v>586</v>
      </c>
      <c r="T846" s="105" t="s">
        <v>587</v>
      </c>
      <c r="U846" s="105">
        <v>2008</v>
      </c>
      <c r="V846" s="99"/>
      <c r="W846" s="99"/>
      <c r="X846" s="99"/>
      <c r="Y846" s="99"/>
      <c r="Z846" s="99"/>
      <c r="AA846" s="99"/>
      <c r="AB846" s="100">
        <v>506</v>
      </c>
      <c r="AC846" s="320"/>
      <c r="AD846" s="320"/>
      <c r="AE846" s="177"/>
      <c r="AF846" s="177"/>
      <c r="AG846" s="177"/>
      <c r="AH846" s="177"/>
      <c r="AI846" s="177"/>
      <c r="AJ846" s="177"/>
      <c r="AK846" s="177"/>
      <c r="AL846" s="177"/>
      <c r="AM846" s="177"/>
      <c r="AN846" s="177"/>
      <c r="AO846" s="177"/>
      <c r="AP846" s="177"/>
      <c r="AQ846" s="177"/>
      <c r="AR846" s="177"/>
      <c r="AS846" s="177"/>
      <c r="AT846" s="177"/>
      <c r="AU846" s="177"/>
      <c r="AV846" s="177"/>
      <c r="AW846" s="177"/>
      <c r="AX846" s="641"/>
    </row>
    <row r="847" spans="1:50" s="246" customFormat="1" ht="23.85" customHeight="1">
      <c r="A847" s="247"/>
      <c r="B847" s="581"/>
      <c r="C847" s="105" t="s">
        <v>1064</v>
      </c>
      <c r="D847" s="105"/>
      <c r="E847" s="105" t="s">
        <v>14096</v>
      </c>
      <c r="F847" s="105" t="s">
        <v>1064</v>
      </c>
      <c r="G847" s="105" t="s">
        <v>1064</v>
      </c>
      <c r="H847" s="99"/>
      <c r="I847" s="100">
        <v>10474</v>
      </c>
      <c r="J847" s="100">
        <v>65</v>
      </c>
      <c r="K847" s="100">
        <v>0</v>
      </c>
      <c r="L847" s="105" t="s">
        <v>382</v>
      </c>
      <c r="M847" s="100">
        <v>50</v>
      </c>
      <c r="N847" s="100">
        <v>90</v>
      </c>
      <c r="O847" s="100">
        <v>4500</v>
      </c>
      <c r="P847" s="100">
        <v>1</v>
      </c>
      <c r="Q847" s="100"/>
      <c r="R847" s="100"/>
      <c r="S847" s="105"/>
      <c r="T847" s="105"/>
      <c r="U847" s="105">
        <v>2009</v>
      </c>
      <c r="V847" s="99"/>
      <c r="W847" s="99"/>
      <c r="X847" s="99"/>
      <c r="Y847" s="99"/>
      <c r="Z847" s="99"/>
      <c r="AA847" s="99"/>
      <c r="AB847" s="100">
        <v>442</v>
      </c>
      <c r="AC847" s="320"/>
      <c r="AD847" s="320"/>
      <c r="AE847" s="177"/>
      <c r="AF847" s="177"/>
      <c r="AG847" s="177"/>
      <c r="AH847" s="177"/>
      <c r="AI847" s="177"/>
      <c r="AJ847" s="177"/>
      <c r="AK847" s="177"/>
      <c r="AL847" s="177"/>
      <c r="AM847" s="177"/>
      <c r="AN847" s="177"/>
      <c r="AO847" s="177"/>
      <c r="AP847" s="177"/>
      <c r="AQ847" s="177"/>
      <c r="AR847" s="177"/>
      <c r="AS847" s="177"/>
      <c r="AT847" s="177"/>
      <c r="AU847" s="177"/>
      <c r="AV847" s="177"/>
      <c r="AW847" s="177"/>
      <c r="AX847" s="641"/>
    </row>
    <row r="848" spans="1:50" s="246" customFormat="1" ht="23.85" customHeight="1">
      <c r="A848" s="247"/>
      <c r="B848" s="581"/>
      <c r="C848" s="320" t="s">
        <v>1064</v>
      </c>
      <c r="D848" s="320" t="s">
        <v>14047</v>
      </c>
      <c r="E848" s="320" t="s">
        <v>14097</v>
      </c>
      <c r="F848" s="320" t="s">
        <v>1064</v>
      </c>
      <c r="G848" s="320" t="s">
        <v>1064</v>
      </c>
      <c r="H848" s="177"/>
      <c r="I848" s="319">
        <v>16768</v>
      </c>
      <c r="J848" s="319">
        <v>174.62</v>
      </c>
      <c r="K848" s="319">
        <v>380</v>
      </c>
      <c r="L848" s="320" t="s">
        <v>202</v>
      </c>
      <c r="M848" s="319">
        <v>75</v>
      </c>
      <c r="N848" s="319">
        <v>100</v>
      </c>
      <c r="O848" s="319">
        <v>7500</v>
      </c>
      <c r="P848" s="319">
        <v>1</v>
      </c>
      <c r="Q848" s="319">
        <v>40</v>
      </c>
      <c r="R848" s="319">
        <v>3000</v>
      </c>
      <c r="S848" s="320" t="s">
        <v>14098</v>
      </c>
      <c r="T848" s="320" t="s">
        <v>406</v>
      </c>
      <c r="U848" s="320">
        <v>1983</v>
      </c>
      <c r="V848" s="177">
        <v>300</v>
      </c>
      <c r="W848" s="177">
        <v>400</v>
      </c>
      <c r="X848" s="177"/>
      <c r="Y848" s="177"/>
      <c r="Z848" s="177"/>
      <c r="AA848" s="177"/>
      <c r="AB848" s="319">
        <v>495</v>
      </c>
      <c r="AC848" s="320">
        <v>2000</v>
      </c>
      <c r="AD848" s="320"/>
      <c r="AE848" s="177"/>
      <c r="AF848" s="177"/>
      <c r="AG848" s="177"/>
      <c r="AH848" s="177"/>
      <c r="AI848" s="177"/>
      <c r="AJ848" s="177"/>
      <c r="AK848" s="177" t="s">
        <v>960</v>
      </c>
      <c r="AL848" s="177">
        <v>2</v>
      </c>
      <c r="AM848" s="177">
        <v>900</v>
      </c>
      <c r="AN848" s="177" t="s">
        <v>14049</v>
      </c>
      <c r="AO848" s="177" t="s">
        <v>14050</v>
      </c>
      <c r="AP848" s="177"/>
      <c r="AQ848" s="177"/>
      <c r="AR848" s="177"/>
      <c r="AS848" s="177"/>
      <c r="AT848" s="177"/>
      <c r="AU848" s="177"/>
      <c r="AV848" s="177"/>
      <c r="AW848" s="177"/>
      <c r="AX848" s="641"/>
    </row>
    <row r="849" spans="1:50" s="246" customFormat="1" ht="23.85" customHeight="1">
      <c r="A849" s="247"/>
      <c r="B849" s="581"/>
      <c r="C849" s="320" t="s">
        <v>1064</v>
      </c>
      <c r="D849" s="320" t="s">
        <v>14099</v>
      </c>
      <c r="E849" s="320" t="s">
        <v>14100</v>
      </c>
      <c r="F849" s="320" t="s">
        <v>1064</v>
      </c>
      <c r="G849" s="320" t="s">
        <v>1064</v>
      </c>
      <c r="H849" s="177"/>
      <c r="I849" s="319">
        <v>16011</v>
      </c>
      <c r="J849" s="319">
        <v>200</v>
      </c>
      <c r="K849" s="319">
        <v>200</v>
      </c>
      <c r="L849" s="320" t="s">
        <v>202</v>
      </c>
      <c r="M849" s="319">
        <v>100</v>
      </c>
      <c r="N849" s="319">
        <v>120</v>
      </c>
      <c r="O849" s="319">
        <v>12000</v>
      </c>
      <c r="P849" s="319">
        <v>1</v>
      </c>
      <c r="Q849" s="319">
        <v>40</v>
      </c>
      <c r="R849" s="319">
        <v>3000</v>
      </c>
      <c r="S849" s="320" t="s">
        <v>14098</v>
      </c>
      <c r="T849" s="320" t="s">
        <v>406</v>
      </c>
      <c r="U849" s="320">
        <v>1996</v>
      </c>
      <c r="V849" s="177">
        <v>40</v>
      </c>
      <c r="W849" s="177"/>
      <c r="X849" s="177"/>
      <c r="Y849" s="177"/>
      <c r="Z849" s="177"/>
      <c r="AA849" s="177"/>
      <c r="AB849" s="319">
        <v>40</v>
      </c>
      <c r="AC849" s="320">
        <v>1999</v>
      </c>
      <c r="AD849" s="320"/>
      <c r="AE849" s="177"/>
      <c r="AF849" s="177"/>
      <c r="AG849" s="177"/>
      <c r="AH849" s="177"/>
      <c r="AI849" s="177"/>
      <c r="AJ849" s="177"/>
      <c r="AK849" s="177" t="s">
        <v>960</v>
      </c>
      <c r="AL849" s="177">
        <v>2</v>
      </c>
      <c r="AM849" s="177">
        <v>600</v>
      </c>
      <c r="AN849" s="177" t="s">
        <v>14049</v>
      </c>
      <c r="AO849" s="177" t="s">
        <v>14101</v>
      </c>
      <c r="AP849" s="177"/>
      <c r="AQ849" s="177"/>
      <c r="AR849" s="177"/>
      <c r="AS849" s="177"/>
      <c r="AT849" s="177"/>
      <c r="AU849" s="177"/>
      <c r="AV849" s="177"/>
      <c r="AW849" s="177"/>
      <c r="AX849" s="641"/>
    </row>
    <row r="850" spans="1:50" s="246" customFormat="1" ht="23.85" customHeight="1">
      <c r="A850" s="247"/>
      <c r="B850" s="581"/>
      <c r="C850" s="105" t="s">
        <v>1064</v>
      </c>
      <c r="D850" s="105"/>
      <c r="E850" s="105" t="s">
        <v>14102</v>
      </c>
      <c r="F850" s="105" t="s">
        <v>1064</v>
      </c>
      <c r="G850" s="105" t="s">
        <v>1064</v>
      </c>
      <c r="H850" s="99"/>
      <c r="I850" s="100">
        <v>36960</v>
      </c>
      <c r="J850" s="100">
        <v>186</v>
      </c>
      <c r="K850" s="100">
        <v>262</v>
      </c>
      <c r="L850" s="105" t="s">
        <v>382</v>
      </c>
      <c r="M850" s="100">
        <v>68</v>
      </c>
      <c r="N850" s="100">
        <v>105</v>
      </c>
      <c r="O850" s="100">
        <v>7140</v>
      </c>
      <c r="P850" s="100">
        <v>1</v>
      </c>
      <c r="Q850" s="100">
        <v>150</v>
      </c>
      <c r="R850" s="100">
        <v>5000</v>
      </c>
      <c r="S850" s="105" t="s">
        <v>14093</v>
      </c>
      <c r="T850" s="105" t="s">
        <v>1537</v>
      </c>
      <c r="U850" s="105">
        <v>2003</v>
      </c>
      <c r="V850" s="99"/>
      <c r="W850" s="99"/>
      <c r="X850" s="99"/>
      <c r="Y850" s="99"/>
      <c r="Z850" s="99"/>
      <c r="AA850" s="99"/>
      <c r="AB850" s="100">
        <v>1463</v>
      </c>
      <c r="AC850" s="320"/>
      <c r="AD850" s="320"/>
      <c r="AE850" s="177"/>
      <c r="AF850" s="177"/>
      <c r="AG850" s="177"/>
      <c r="AH850" s="177"/>
      <c r="AI850" s="177"/>
      <c r="AJ850" s="177"/>
      <c r="AK850" s="177"/>
      <c r="AL850" s="177"/>
      <c r="AM850" s="177"/>
      <c r="AN850" s="177"/>
      <c r="AO850" s="177"/>
      <c r="AP850" s="177"/>
      <c r="AQ850" s="177"/>
      <c r="AR850" s="177"/>
      <c r="AS850" s="177"/>
      <c r="AT850" s="177"/>
      <c r="AU850" s="177"/>
      <c r="AV850" s="177"/>
      <c r="AW850" s="177"/>
      <c r="AX850" s="641"/>
    </row>
    <row r="851" spans="1:50" s="246" customFormat="1" ht="23.85" customHeight="1">
      <c r="A851" s="247"/>
      <c r="B851" s="581"/>
      <c r="C851" s="105" t="s">
        <v>1064</v>
      </c>
      <c r="D851" s="105"/>
      <c r="E851" s="105" t="s">
        <v>14103</v>
      </c>
      <c r="F851" s="105" t="s">
        <v>1064</v>
      </c>
      <c r="G851" s="105" t="s">
        <v>1064</v>
      </c>
      <c r="H851" s="99"/>
      <c r="I851" s="100">
        <v>12207</v>
      </c>
      <c r="J851" s="100">
        <v>0</v>
      </c>
      <c r="K851" s="100">
        <v>0</v>
      </c>
      <c r="L851" s="105" t="s">
        <v>382</v>
      </c>
      <c r="M851" s="100">
        <v>68</v>
      </c>
      <c r="N851" s="100">
        <v>105</v>
      </c>
      <c r="O851" s="100">
        <v>7140</v>
      </c>
      <c r="P851" s="100">
        <v>1</v>
      </c>
      <c r="Q851" s="100"/>
      <c r="R851" s="100"/>
      <c r="S851" s="105"/>
      <c r="T851" s="105"/>
      <c r="U851" s="105">
        <v>2011</v>
      </c>
      <c r="V851" s="99"/>
      <c r="W851" s="99"/>
      <c r="X851" s="99"/>
      <c r="Y851" s="99"/>
      <c r="Z851" s="99"/>
      <c r="AA851" s="99"/>
      <c r="AB851" s="100">
        <v>880</v>
      </c>
      <c r="AC851" s="320"/>
      <c r="AD851" s="320"/>
      <c r="AE851" s="177"/>
      <c r="AF851" s="177"/>
      <c r="AG851" s="177"/>
      <c r="AH851" s="177"/>
      <c r="AI851" s="177"/>
      <c r="AJ851" s="177"/>
      <c r="AK851" s="177"/>
      <c r="AL851" s="177"/>
      <c r="AM851" s="177"/>
      <c r="AN851" s="177"/>
      <c r="AO851" s="177"/>
      <c r="AP851" s="177"/>
      <c r="AQ851" s="177"/>
      <c r="AR851" s="177"/>
      <c r="AS851" s="177"/>
      <c r="AT851" s="177"/>
      <c r="AU851" s="177"/>
      <c r="AV851" s="177"/>
      <c r="AW851" s="177"/>
      <c r="AX851" s="641"/>
    </row>
    <row r="852" spans="1:50" s="246" customFormat="1" ht="23.85" customHeight="1">
      <c r="A852" s="247"/>
      <c r="B852" s="581"/>
      <c r="C852" s="105" t="s">
        <v>1064</v>
      </c>
      <c r="D852" s="105"/>
      <c r="E852" s="105" t="s">
        <v>14104</v>
      </c>
      <c r="F852" s="105" t="s">
        <v>1064</v>
      </c>
      <c r="G852" s="105" t="s">
        <v>1064</v>
      </c>
      <c r="H852" s="99"/>
      <c r="I852" s="100">
        <v>42167</v>
      </c>
      <c r="J852" s="100">
        <v>0</v>
      </c>
      <c r="K852" s="100">
        <v>0</v>
      </c>
      <c r="L852" s="105" t="s">
        <v>202</v>
      </c>
      <c r="M852" s="100">
        <v>68</v>
      </c>
      <c r="N852" s="100">
        <v>105</v>
      </c>
      <c r="O852" s="100">
        <v>7140</v>
      </c>
      <c r="P852" s="100">
        <v>1</v>
      </c>
      <c r="Q852" s="100"/>
      <c r="R852" s="100"/>
      <c r="S852" s="105"/>
      <c r="T852" s="105"/>
      <c r="U852" s="105">
        <v>2013</v>
      </c>
      <c r="V852" s="99"/>
      <c r="W852" s="99"/>
      <c r="X852" s="99"/>
      <c r="Y852" s="99"/>
      <c r="Z852" s="99"/>
      <c r="AA852" s="99"/>
      <c r="AB852" s="100">
        <v>3000</v>
      </c>
      <c r="AC852" s="320"/>
      <c r="AD852" s="320"/>
      <c r="AE852" s="177"/>
      <c r="AF852" s="177"/>
      <c r="AG852" s="177"/>
      <c r="AH852" s="177"/>
      <c r="AI852" s="177"/>
      <c r="AJ852" s="177"/>
      <c r="AK852" s="177"/>
      <c r="AL852" s="177"/>
      <c r="AM852" s="177"/>
      <c r="AN852" s="177"/>
      <c r="AO852" s="177"/>
      <c r="AP852" s="177"/>
      <c r="AQ852" s="177"/>
      <c r="AR852" s="177"/>
      <c r="AS852" s="177"/>
      <c r="AT852" s="177"/>
      <c r="AU852" s="177"/>
      <c r="AV852" s="177"/>
      <c r="AW852" s="177"/>
      <c r="AX852" s="641"/>
    </row>
    <row r="853" spans="1:50" s="246" customFormat="1" ht="23.85" customHeight="1">
      <c r="A853" s="247"/>
      <c r="B853" s="595"/>
      <c r="C853" s="105" t="s">
        <v>1064</v>
      </c>
      <c r="D853" s="105"/>
      <c r="E853" s="105" t="s">
        <v>14105</v>
      </c>
      <c r="F853" s="105" t="s">
        <v>1064</v>
      </c>
      <c r="G853" s="105" t="s">
        <v>1064</v>
      </c>
      <c r="H853" s="99"/>
      <c r="I853" s="100">
        <v>13561</v>
      </c>
      <c r="J853" s="100">
        <v>0</v>
      </c>
      <c r="K853" s="100">
        <v>0</v>
      </c>
      <c r="L853" s="105" t="s">
        <v>202</v>
      </c>
      <c r="M853" s="100">
        <v>70</v>
      </c>
      <c r="N853" s="100">
        <v>106</v>
      </c>
      <c r="O853" s="100">
        <v>7420</v>
      </c>
      <c r="P853" s="100">
        <v>1</v>
      </c>
      <c r="Q853" s="100"/>
      <c r="R853" s="100"/>
      <c r="S853" s="105"/>
      <c r="T853" s="105"/>
      <c r="U853" s="105">
        <v>2013</v>
      </c>
      <c r="V853" s="99"/>
      <c r="W853" s="99"/>
      <c r="X853" s="99"/>
      <c r="Y853" s="99"/>
      <c r="Z853" s="99"/>
      <c r="AA853" s="99"/>
      <c r="AB853" s="100">
        <v>2000</v>
      </c>
      <c r="AC853" s="320"/>
      <c r="AD853" s="320"/>
      <c r="AE853" s="177"/>
      <c r="AF853" s="177"/>
      <c r="AG853" s="177"/>
      <c r="AH853" s="177"/>
      <c r="AI853" s="177"/>
      <c r="AJ853" s="177"/>
      <c r="AK853" s="177"/>
      <c r="AL853" s="177"/>
      <c r="AM853" s="177"/>
      <c r="AN853" s="177"/>
      <c r="AO853" s="177"/>
      <c r="AP853" s="177"/>
      <c r="AQ853" s="177"/>
      <c r="AR853" s="177"/>
      <c r="AS853" s="177"/>
      <c r="AT853" s="177"/>
      <c r="AU853" s="177"/>
      <c r="AV853" s="177"/>
      <c r="AW853" s="177"/>
      <c r="AX853" s="641"/>
    </row>
    <row r="854" spans="1:50" s="246" customFormat="1" ht="23.85" customHeight="1">
      <c r="A854" s="247" t="s">
        <v>135</v>
      </c>
      <c r="B854" s="595"/>
      <c r="C854" s="105" t="s">
        <v>13943</v>
      </c>
      <c r="D854" s="105"/>
      <c r="E854" s="105" t="s">
        <v>14106</v>
      </c>
      <c r="F854" s="105" t="s">
        <v>13943</v>
      </c>
      <c r="G854" s="105" t="s">
        <v>13943</v>
      </c>
      <c r="H854" s="99"/>
      <c r="I854" s="100">
        <v>18884</v>
      </c>
      <c r="J854" s="100">
        <v>271</v>
      </c>
      <c r="K854" s="100">
        <v>271</v>
      </c>
      <c r="L854" s="105" t="s">
        <v>382</v>
      </c>
      <c r="M854" s="100">
        <v>68</v>
      </c>
      <c r="N854" s="100">
        <v>105</v>
      </c>
      <c r="O854" s="100">
        <v>7140</v>
      </c>
      <c r="P854" s="100">
        <v>1</v>
      </c>
      <c r="Q854" s="100"/>
      <c r="R854" s="100"/>
      <c r="S854" s="105"/>
      <c r="T854" s="105"/>
      <c r="U854" s="105"/>
      <c r="V854" s="99"/>
      <c r="W854" s="99"/>
      <c r="X854" s="99"/>
      <c r="Y854" s="99"/>
      <c r="Z854" s="99"/>
      <c r="AA854" s="99"/>
      <c r="AB854" s="100"/>
      <c r="AC854" s="320"/>
      <c r="AD854" s="320"/>
      <c r="AE854" s="177"/>
      <c r="AF854" s="177"/>
      <c r="AG854" s="177"/>
      <c r="AH854" s="177"/>
      <c r="AI854" s="177"/>
      <c r="AJ854" s="177"/>
      <c r="AK854" s="177"/>
      <c r="AL854" s="177"/>
      <c r="AM854" s="177"/>
      <c r="AN854" s="177"/>
      <c r="AO854" s="177"/>
      <c r="AP854" s="177"/>
      <c r="AQ854" s="177"/>
      <c r="AR854" s="177"/>
      <c r="AS854" s="177"/>
      <c r="AT854" s="177"/>
      <c r="AU854" s="177"/>
      <c r="AV854" s="177"/>
      <c r="AW854" s="177"/>
      <c r="AX854" s="641"/>
    </row>
    <row r="855" spans="1:50" s="246" customFormat="1" ht="23.85" customHeight="1">
      <c r="A855" s="247" t="s">
        <v>204</v>
      </c>
      <c r="B855" s="595"/>
      <c r="C855" s="105" t="s">
        <v>13943</v>
      </c>
      <c r="D855" s="105"/>
      <c r="E855" s="105" t="s">
        <v>14107</v>
      </c>
      <c r="F855" s="105" t="s">
        <v>13943</v>
      </c>
      <c r="G855" s="105" t="s">
        <v>13943</v>
      </c>
      <c r="H855" s="99"/>
      <c r="I855" s="100">
        <v>8730</v>
      </c>
      <c r="J855" s="100">
        <v>126</v>
      </c>
      <c r="K855" s="100">
        <v>126</v>
      </c>
      <c r="L855" s="105" t="s">
        <v>406</v>
      </c>
      <c r="M855" s="100">
        <v>55</v>
      </c>
      <c r="N855" s="100">
        <v>72</v>
      </c>
      <c r="O855" s="100">
        <v>3960</v>
      </c>
      <c r="P855" s="100">
        <v>1</v>
      </c>
      <c r="Q855" s="100"/>
      <c r="R855" s="100"/>
      <c r="S855" s="105"/>
      <c r="T855" s="105"/>
      <c r="U855" s="105"/>
      <c r="V855" s="99"/>
      <c r="W855" s="99"/>
      <c r="X855" s="99"/>
      <c r="Y855" s="99"/>
      <c r="Z855" s="99"/>
      <c r="AA855" s="99"/>
      <c r="AB855" s="100"/>
      <c r="AC855" s="320"/>
      <c r="AD855" s="320"/>
      <c r="AE855" s="177"/>
      <c r="AF855" s="177"/>
      <c r="AG855" s="177"/>
      <c r="AH855" s="177"/>
      <c r="AI855" s="177"/>
      <c r="AJ855" s="177"/>
      <c r="AK855" s="177"/>
      <c r="AL855" s="177"/>
      <c r="AM855" s="177"/>
      <c r="AN855" s="177"/>
      <c r="AO855" s="177"/>
      <c r="AP855" s="177"/>
      <c r="AQ855" s="177"/>
      <c r="AR855" s="177"/>
      <c r="AS855" s="177"/>
      <c r="AT855" s="177"/>
      <c r="AU855" s="177"/>
      <c r="AV855" s="177"/>
      <c r="AW855" s="177"/>
      <c r="AX855" s="641"/>
    </row>
    <row r="856" spans="1:50" s="246" customFormat="1" ht="23.85" customHeight="1">
      <c r="A856" s="247" t="s">
        <v>135</v>
      </c>
      <c r="B856" s="595"/>
      <c r="C856" s="320" t="s">
        <v>13943</v>
      </c>
      <c r="D856" s="320" t="s">
        <v>13944</v>
      </c>
      <c r="E856" s="320" t="s">
        <v>14108</v>
      </c>
      <c r="F856" s="320" t="s">
        <v>13943</v>
      </c>
      <c r="G856" s="320" t="s">
        <v>13943</v>
      </c>
      <c r="H856" s="177">
        <v>3</v>
      </c>
      <c r="I856" s="319">
        <v>10434</v>
      </c>
      <c r="J856" s="319">
        <v>33</v>
      </c>
      <c r="K856" s="319">
        <v>33</v>
      </c>
      <c r="L856" s="320" t="s">
        <v>202</v>
      </c>
      <c r="M856" s="319">
        <v>64</v>
      </c>
      <c r="N856" s="319">
        <v>87</v>
      </c>
      <c r="O856" s="319">
        <v>5568</v>
      </c>
      <c r="P856" s="319">
        <v>1</v>
      </c>
      <c r="Q856" s="319"/>
      <c r="R856" s="319"/>
      <c r="S856" s="320"/>
      <c r="T856" s="320"/>
      <c r="U856" s="320">
        <v>2014</v>
      </c>
      <c r="V856" s="177">
        <v>250</v>
      </c>
      <c r="W856" s="177"/>
      <c r="X856" s="177"/>
      <c r="Y856" s="177"/>
      <c r="Z856" s="177"/>
      <c r="AA856" s="177"/>
      <c r="AB856" s="319"/>
      <c r="AC856" s="320"/>
      <c r="AD856" s="320"/>
      <c r="AE856" s="177">
        <v>0</v>
      </c>
      <c r="AF856" s="177"/>
      <c r="AG856" s="177">
        <v>0</v>
      </c>
      <c r="AH856" s="177"/>
      <c r="AI856" s="177"/>
      <c r="AJ856" s="177"/>
      <c r="AK856" s="177"/>
      <c r="AL856" s="177"/>
      <c r="AM856" s="177"/>
      <c r="AN856" s="177"/>
      <c r="AO856" s="177"/>
      <c r="AP856" s="177"/>
      <c r="AQ856" s="177"/>
      <c r="AR856" s="177"/>
      <c r="AS856" s="177"/>
      <c r="AT856" s="177"/>
      <c r="AU856" s="177"/>
      <c r="AV856" s="177"/>
      <c r="AW856" s="177"/>
      <c r="AX856" s="641"/>
    </row>
    <row r="857" spans="1:50" s="246" customFormat="1" ht="23.85" customHeight="1">
      <c r="A857" s="247" t="s">
        <v>204</v>
      </c>
      <c r="B857" s="595"/>
      <c r="C857" s="320" t="s">
        <v>13943</v>
      </c>
      <c r="D857" s="320" t="s">
        <v>13944</v>
      </c>
      <c r="E857" s="320" t="s">
        <v>14109</v>
      </c>
      <c r="F857" s="320" t="s">
        <v>13943</v>
      </c>
      <c r="G857" s="320" t="s">
        <v>13943</v>
      </c>
      <c r="H857" s="177">
        <v>3</v>
      </c>
      <c r="I857" s="319">
        <v>10434</v>
      </c>
      <c r="J857" s="319">
        <v>54</v>
      </c>
      <c r="K857" s="319">
        <v>54</v>
      </c>
      <c r="L857" s="320" t="s">
        <v>202</v>
      </c>
      <c r="M857" s="319">
        <v>68</v>
      </c>
      <c r="N857" s="319">
        <v>105</v>
      </c>
      <c r="O857" s="319">
        <v>7140</v>
      </c>
      <c r="P857" s="319">
        <v>1</v>
      </c>
      <c r="Q857" s="319"/>
      <c r="R857" s="319"/>
      <c r="S857" s="320"/>
      <c r="T857" s="320"/>
      <c r="U857" s="320">
        <v>2014</v>
      </c>
      <c r="V857" s="177">
        <v>0</v>
      </c>
      <c r="W857" s="177"/>
      <c r="X857" s="177"/>
      <c r="Y857" s="177">
        <v>300</v>
      </c>
      <c r="Z857" s="177"/>
      <c r="AA857" s="177"/>
      <c r="AB857" s="319"/>
      <c r="AC857" s="320">
        <v>2002</v>
      </c>
      <c r="AD857" s="320"/>
      <c r="AE857" s="177"/>
      <c r="AF857" s="177"/>
      <c r="AG857" s="177"/>
      <c r="AH857" s="177"/>
      <c r="AI857" s="177"/>
      <c r="AJ857" s="177"/>
      <c r="AK857" s="177"/>
      <c r="AL857" s="177"/>
      <c r="AM857" s="177"/>
      <c r="AN857" s="177"/>
      <c r="AO857" s="177"/>
      <c r="AP857" s="177"/>
      <c r="AQ857" s="177"/>
      <c r="AR857" s="177"/>
      <c r="AS857" s="177"/>
      <c r="AT857" s="177"/>
      <c r="AU857" s="177"/>
      <c r="AV857" s="177"/>
      <c r="AW857" s="177"/>
      <c r="AX857" s="641"/>
    </row>
    <row r="858" spans="1:50" s="246" customFormat="1" ht="23.85" customHeight="1">
      <c r="A858" s="247"/>
      <c r="B858" s="595"/>
      <c r="C858" s="320" t="s">
        <v>13943</v>
      </c>
      <c r="D858" s="320" t="s">
        <v>13944</v>
      </c>
      <c r="E858" s="320" t="s">
        <v>13945</v>
      </c>
      <c r="F858" s="320" t="s">
        <v>13943</v>
      </c>
      <c r="G858" s="320" t="s">
        <v>13943</v>
      </c>
      <c r="H858" s="177">
        <v>3</v>
      </c>
      <c r="I858" s="319">
        <v>7957</v>
      </c>
      <c r="J858" s="319"/>
      <c r="K858" s="319"/>
      <c r="L858" s="320" t="s">
        <v>202</v>
      </c>
      <c r="M858" s="319">
        <v>73</v>
      </c>
      <c r="N858" s="319">
        <v>109</v>
      </c>
      <c r="O858" s="319">
        <v>7957</v>
      </c>
      <c r="P858" s="319">
        <v>1</v>
      </c>
      <c r="Q858" s="319">
        <v>10000</v>
      </c>
      <c r="R858" s="319">
        <v>10000</v>
      </c>
      <c r="S858" s="320" t="s">
        <v>233</v>
      </c>
      <c r="T858" s="320" t="s">
        <v>587</v>
      </c>
      <c r="U858" s="320">
        <v>1999</v>
      </c>
      <c r="V858" s="177">
        <v>17847</v>
      </c>
      <c r="W858" s="177">
        <v>800</v>
      </c>
      <c r="X858" s="177">
        <v>530</v>
      </c>
      <c r="Y858" s="177">
        <v>0</v>
      </c>
      <c r="Z858" s="177"/>
      <c r="AA858" s="177"/>
      <c r="AB858" s="319">
        <v>19177</v>
      </c>
      <c r="AC858" s="320"/>
      <c r="AD858" s="320"/>
      <c r="AE858" s="177"/>
      <c r="AF858" s="177"/>
      <c r="AG858" s="177"/>
      <c r="AH858" s="177"/>
      <c r="AI858" s="177"/>
      <c r="AJ858" s="177"/>
      <c r="AK858" s="177"/>
      <c r="AL858" s="177"/>
      <c r="AM858" s="177"/>
      <c r="AN858" s="177"/>
      <c r="AO858" s="177"/>
      <c r="AP858" s="177"/>
      <c r="AQ858" s="177"/>
      <c r="AR858" s="177"/>
      <c r="AS858" s="177"/>
      <c r="AT858" s="177"/>
      <c r="AU858" s="177"/>
      <c r="AV858" s="177"/>
      <c r="AW858" s="177"/>
      <c r="AX858" s="641" t="s">
        <v>14110</v>
      </c>
    </row>
    <row r="859" spans="1:50" s="246" customFormat="1" ht="23.85" customHeight="1">
      <c r="A859" s="247"/>
      <c r="B859" s="595"/>
      <c r="C859" s="105" t="s">
        <v>13943</v>
      </c>
      <c r="D859" s="105" t="s">
        <v>14111</v>
      </c>
      <c r="E859" s="105" t="s">
        <v>14112</v>
      </c>
      <c r="F859" s="105" t="s">
        <v>13943</v>
      </c>
      <c r="G859" s="105" t="s">
        <v>13943</v>
      </c>
      <c r="H859" s="99" t="s">
        <v>8657</v>
      </c>
      <c r="I859" s="100">
        <v>10400</v>
      </c>
      <c r="J859" s="100">
        <v>118</v>
      </c>
      <c r="K859" s="100">
        <v>118</v>
      </c>
      <c r="L859" s="105" t="s">
        <v>202</v>
      </c>
      <c r="M859" s="319">
        <v>68</v>
      </c>
      <c r="N859" s="319">
        <v>100</v>
      </c>
      <c r="O859" s="319">
        <v>6800</v>
      </c>
      <c r="P859" s="319">
        <v>1</v>
      </c>
      <c r="Q859" s="319">
        <v>1000</v>
      </c>
      <c r="R859" s="319">
        <v>1000</v>
      </c>
      <c r="S859" s="320" t="s">
        <v>233</v>
      </c>
      <c r="T859" s="320" t="s">
        <v>587</v>
      </c>
      <c r="U859" s="320">
        <v>1950</v>
      </c>
      <c r="V859" s="177">
        <v>0</v>
      </c>
      <c r="W859" s="177"/>
      <c r="X859" s="177"/>
      <c r="Y859" s="177"/>
      <c r="Z859" s="177"/>
      <c r="AA859" s="177"/>
      <c r="AB859" s="319"/>
      <c r="AC859" s="320">
        <v>2002</v>
      </c>
      <c r="AD859" s="320"/>
      <c r="AE859" s="177"/>
      <c r="AF859" s="177"/>
      <c r="AG859" s="177"/>
      <c r="AH859" s="177"/>
      <c r="AI859" s="177"/>
      <c r="AJ859" s="177"/>
      <c r="AK859" s="177" t="s">
        <v>10768</v>
      </c>
      <c r="AL859" s="177">
        <v>1</v>
      </c>
      <c r="AM859" s="177">
        <v>800</v>
      </c>
      <c r="AN859" s="177" t="s">
        <v>14021</v>
      </c>
      <c r="AO859" s="177"/>
      <c r="AP859" s="177"/>
      <c r="AQ859" s="177"/>
      <c r="AR859" s="177"/>
      <c r="AS859" s="177"/>
      <c r="AT859" s="177"/>
      <c r="AU859" s="177"/>
      <c r="AV859" s="177"/>
      <c r="AW859" s="177"/>
      <c r="AX859" s="641"/>
    </row>
    <row r="860" spans="1:50" s="246" customFormat="1" ht="23.85" customHeight="1">
      <c r="A860" s="247" t="s">
        <v>135</v>
      </c>
      <c r="B860" s="581"/>
      <c r="C860" s="105" t="s">
        <v>13943</v>
      </c>
      <c r="D860" s="105" t="s">
        <v>14019</v>
      </c>
      <c r="E860" s="105" t="s">
        <v>14113</v>
      </c>
      <c r="F860" s="105" t="s">
        <v>13943</v>
      </c>
      <c r="G860" s="105" t="s">
        <v>13943</v>
      </c>
      <c r="H860" s="99" t="s">
        <v>8657</v>
      </c>
      <c r="I860" s="100">
        <v>15248</v>
      </c>
      <c r="J860" s="100">
        <v>97</v>
      </c>
      <c r="K860" s="100">
        <v>97</v>
      </c>
      <c r="L860" s="320" t="s">
        <v>202</v>
      </c>
      <c r="M860" s="319">
        <v>68</v>
      </c>
      <c r="N860" s="319">
        <v>90</v>
      </c>
      <c r="O860" s="319">
        <v>6120</v>
      </c>
      <c r="P860" s="319">
        <v>1</v>
      </c>
      <c r="Q860" s="319">
        <v>500</v>
      </c>
      <c r="R860" s="319">
        <v>1000</v>
      </c>
      <c r="S860" s="320" t="s">
        <v>233</v>
      </c>
      <c r="T860" s="320" t="s">
        <v>587</v>
      </c>
      <c r="U860" s="320">
        <v>1966</v>
      </c>
      <c r="V860" s="177">
        <v>0</v>
      </c>
      <c r="W860" s="177"/>
      <c r="X860" s="177"/>
      <c r="Y860" s="177"/>
      <c r="Z860" s="177"/>
      <c r="AA860" s="177"/>
      <c r="AB860" s="319"/>
      <c r="AC860" s="320">
        <v>2002</v>
      </c>
      <c r="AD860" s="320">
        <v>2003</v>
      </c>
      <c r="AE860" s="177"/>
      <c r="AF860" s="177"/>
      <c r="AG860" s="177"/>
      <c r="AH860" s="177"/>
      <c r="AI860" s="177"/>
      <c r="AJ860" s="177"/>
      <c r="AK860" s="177" t="s">
        <v>1056</v>
      </c>
      <c r="AL860" s="177">
        <v>1</v>
      </c>
      <c r="AM860" s="177">
        <v>420</v>
      </c>
      <c r="AN860" s="177" t="s">
        <v>14021</v>
      </c>
      <c r="AO860" s="177"/>
      <c r="AP860" s="177" t="s">
        <v>960</v>
      </c>
      <c r="AQ860" s="177">
        <v>2</v>
      </c>
      <c r="AR860" s="177">
        <v>1000</v>
      </c>
      <c r="AS860" s="177"/>
      <c r="AT860" s="177"/>
      <c r="AU860" s="177"/>
      <c r="AV860" s="177"/>
      <c r="AW860" s="177"/>
      <c r="AX860" s="641"/>
    </row>
    <row r="861" spans="1:50" s="246" customFormat="1" ht="23.85" customHeight="1">
      <c r="A861" s="247" t="s">
        <v>204</v>
      </c>
      <c r="B861" s="595"/>
      <c r="C861" s="105" t="s">
        <v>13943</v>
      </c>
      <c r="D861" s="105"/>
      <c r="E861" s="105" t="s">
        <v>14114</v>
      </c>
      <c r="F861" s="105" t="s">
        <v>13943</v>
      </c>
      <c r="G861" s="105" t="s">
        <v>13943</v>
      </c>
      <c r="H861" s="99"/>
      <c r="I861" s="100">
        <v>19281</v>
      </c>
      <c r="J861" s="100">
        <v>141</v>
      </c>
      <c r="K861" s="100">
        <v>141</v>
      </c>
      <c r="L861" s="105" t="s">
        <v>382</v>
      </c>
      <c r="M861" s="319">
        <v>73</v>
      </c>
      <c r="N861" s="319">
        <v>100</v>
      </c>
      <c r="O861" s="319">
        <v>7300</v>
      </c>
      <c r="P861" s="319">
        <v>1</v>
      </c>
      <c r="Q861" s="319"/>
      <c r="R861" s="319">
        <v>1000</v>
      </c>
      <c r="S861" s="146"/>
      <c r="T861" s="146"/>
      <c r="U861" s="320">
        <v>2003</v>
      </c>
      <c r="V861" s="177"/>
      <c r="W861" s="177"/>
      <c r="X861" s="177"/>
      <c r="Y861" s="177"/>
      <c r="Z861" s="177"/>
      <c r="AA861" s="177"/>
      <c r="AB861" s="319">
        <v>1034</v>
      </c>
      <c r="AC861" s="320"/>
      <c r="AD861" s="320"/>
      <c r="AE861" s="177"/>
      <c r="AF861" s="177"/>
      <c r="AG861" s="177"/>
      <c r="AH861" s="177"/>
      <c r="AI861" s="177"/>
      <c r="AJ861" s="177"/>
      <c r="AK861" s="177"/>
      <c r="AL861" s="177"/>
      <c r="AM861" s="177"/>
      <c r="AN861" s="177"/>
      <c r="AO861" s="177"/>
      <c r="AP861" s="177"/>
      <c r="AQ861" s="177"/>
      <c r="AR861" s="177"/>
      <c r="AS861" s="177"/>
      <c r="AT861" s="177"/>
      <c r="AU861" s="177"/>
      <c r="AV861" s="177"/>
      <c r="AW861" s="177"/>
      <c r="AX861" s="641"/>
    </row>
    <row r="862" spans="1:50" s="246" customFormat="1" ht="23.85" customHeight="1">
      <c r="A862" s="247" t="s">
        <v>135</v>
      </c>
      <c r="B862" s="595"/>
      <c r="C862" s="105" t="s">
        <v>13943</v>
      </c>
      <c r="D862" s="105"/>
      <c r="E862" s="105" t="s">
        <v>14115</v>
      </c>
      <c r="F862" s="105" t="s">
        <v>13943</v>
      </c>
      <c r="G862" s="105" t="s">
        <v>13943</v>
      </c>
      <c r="H862" s="99"/>
      <c r="I862" s="100">
        <v>12999</v>
      </c>
      <c r="J862" s="100">
        <v>115</v>
      </c>
      <c r="K862" s="100">
        <v>115</v>
      </c>
      <c r="L862" s="105" t="s">
        <v>382</v>
      </c>
      <c r="M862" s="319">
        <v>69</v>
      </c>
      <c r="N862" s="319">
        <v>92</v>
      </c>
      <c r="O862" s="319">
        <v>6348</v>
      </c>
      <c r="P862" s="319">
        <v>1</v>
      </c>
      <c r="Q862" s="319">
        <v>300</v>
      </c>
      <c r="R862" s="319">
        <v>500</v>
      </c>
      <c r="S862" s="146"/>
      <c r="T862" s="146"/>
      <c r="U862" s="320">
        <v>1954</v>
      </c>
      <c r="V862" s="177"/>
      <c r="W862" s="177"/>
      <c r="X862" s="177"/>
      <c r="Y862" s="177"/>
      <c r="Z862" s="177"/>
      <c r="AA862" s="177"/>
      <c r="AB862" s="319"/>
      <c r="AC862" s="320"/>
      <c r="AD862" s="320"/>
      <c r="AE862" s="177"/>
      <c r="AF862" s="177"/>
      <c r="AG862" s="177"/>
      <c r="AH862" s="177"/>
      <c r="AI862" s="177"/>
      <c r="AJ862" s="177"/>
      <c r="AK862" s="177"/>
      <c r="AL862" s="177"/>
      <c r="AM862" s="177"/>
      <c r="AN862" s="177"/>
      <c r="AO862" s="177"/>
      <c r="AP862" s="177"/>
      <c r="AQ862" s="177"/>
      <c r="AR862" s="177"/>
      <c r="AS862" s="177"/>
      <c r="AT862" s="177"/>
      <c r="AU862" s="177"/>
      <c r="AV862" s="177"/>
      <c r="AW862" s="177"/>
      <c r="AX862" s="641"/>
    </row>
    <row r="863" spans="1:50" s="246" customFormat="1" ht="23.85" customHeight="1">
      <c r="A863" s="247" t="s">
        <v>204</v>
      </c>
      <c r="B863" s="595"/>
      <c r="C863" s="105" t="s">
        <v>13943</v>
      </c>
      <c r="D863" s="105"/>
      <c r="E863" s="105" t="s">
        <v>14116</v>
      </c>
      <c r="F863" s="105" t="s">
        <v>13943</v>
      </c>
      <c r="G863" s="105" t="s">
        <v>13943</v>
      </c>
      <c r="H863" s="99"/>
      <c r="I863" s="100">
        <v>18752</v>
      </c>
      <c r="J863" s="100">
        <v>141</v>
      </c>
      <c r="K863" s="100">
        <v>141</v>
      </c>
      <c r="L863" s="105" t="s">
        <v>202</v>
      </c>
      <c r="M863" s="319">
        <v>65</v>
      </c>
      <c r="N863" s="319">
        <v>83</v>
      </c>
      <c r="O863" s="319">
        <v>5395</v>
      </c>
      <c r="P863" s="319">
        <v>1</v>
      </c>
      <c r="Q863" s="319">
        <v>200</v>
      </c>
      <c r="R863" s="319">
        <v>200</v>
      </c>
      <c r="S863" s="320" t="s">
        <v>14117</v>
      </c>
      <c r="T863" s="320" t="s">
        <v>587</v>
      </c>
      <c r="U863" s="320">
        <v>1994</v>
      </c>
      <c r="V863" s="177"/>
      <c r="W863" s="177"/>
      <c r="X863" s="177"/>
      <c r="Y863" s="177"/>
      <c r="Z863" s="177"/>
      <c r="AA863" s="177"/>
      <c r="AB863" s="319"/>
      <c r="AC863" s="320"/>
      <c r="AD863" s="320"/>
      <c r="AE863" s="177"/>
      <c r="AF863" s="177"/>
      <c r="AG863" s="177"/>
      <c r="AH863" s="177"/>
      <c r="AI863" s="177"/>
      <c r="AJ863" s="177"/>
      <c r="AK863" s="177"/>
      <c r="AL863" s="177"/>
      <c r="AM863" s="177"/>
      <c r="AN863" s="177"/>
      <c r="AO863" s="177"/>
      <c r="AP863" s="177"/>
      <c r="AQ863" s="177"/>
      <c r="AR863" s="177"/>
      <c r="AS863" s="177"/>
      <c r="AT863" s="177"/>
      <c r="AU863" s="177"/>
      <c r="AV863" s="177"/>
      <c r="AW863" s="177"/>
      <c r="AX863" s="641"/>
    </row>
    <row r="864" spans="1:50" s="246" customFormat="1" ht="23.85" customHeight="1">
      <c r="A864" s="247" t="s">
        <v>135</v>
      </c>
      <c r="B864" s="595"/>
      <c r="C864" s="105" t="s">
        <v>13943</v>
      </c>
      <c r="D864" s="105"/>
      <c r="E864" s="105" t="s">
        <v>14118</v>
      </c>
      <c r="F864" s="105" t="s">
        <v>13943</v>
      </c>
      <c r="G864" s="105" t="s">
        <v>13943</v>
      </c>
      <c r="H864" s="99"/>
      <c r="I864" s="100">
        <v>12130</v>
      </c>
      <c r="J864" s="100">
        <v>93</v>
      </c>
      <c r="K864" s="100">
        <v>93</v>
      </c>
      <c r="L864" s="105" t="s">
        <v>406</v>
      </c>
      <c r="M864" s="319">
        <v>65</v>
      </c>
      <c r="N864" s="319">
        <v>87</v>
      </c>
      <c r="O864" s="319">
        <v>5655</v>
      </c>
      <c r="P864" s="319">
        <v>1</v>
      </c>
      <c r="Q864" s="319">
        <v>700</v>
      </c>
      <c r="R864" s="319">
        <v>700</v>
      </c>
      <c r="S864" s="320" t="s">
        <v>14117</v>
      </c>
      <c r="T864" s="320" t="s">
        <v>587</v>
      </c>
      <c r="U864" s="320"/>
      <c r="V864" s="177"/>
      <c r="W864" s="177"/>
      <c r="X864" s="177"/>
      <c r="Y864" s="177"/>
      <c r="Z864" s="177"/>
      <c r="AA864" s="177"/>
      <c r="AB864" s="319"/>
      <c r="AC864" s="320"/>
      <c r="AD864" s="320"/>
      <c r="AE864" s="177"/>
      <c r="AF864" s="177"/>
      <c r="AG864" s="177"/>
      <c r="AH864" s="177"/>
      <c r="AI864" s="177"/>
      <c r="AJ864" s="177"/>
      <c r="AK864" s="177"/>
      <c r="AL864" s="177"/>
      <c r="AM864" s="177"/>
      <c r="AN864" s="177"/>
      <c r="AO864" s="177"/>
      <c r="AP864" s="177"/>
      <c r="AQ864" s="177"/>
      <c r="AR864" s="177"/>
      <c r="AS864" s="177"/>
      <c r="AT864" s="177"/>
      <c r="AU864" s="177"/>
      <c r="AV864" s="177"/>
      <c r="AW864" s="177"/>
      <c r="AX864" s="641"/>
    </row>
    <row r="865" spans="1:50" s="246" customFormat="1" ht="23.85" customHeight="1">
      <c r="A865" s="247" t="s">
        <v>412</v>
      </c>
      <c r="B865" s="595"/>
      <c r="C865" s="105" t="s">
        <v>13943</v>
      </c>
      <c r="D865" s="105"/>
      <c r="E865" s="105" t="s">
        <v>14119</v>
      </c>
      <c r="F865" s="105" t="s">
        <v>13943</v>
      </c>
      <c r="G865" s="105" t="s">
        <v>13943</v>
      </c>
      <c r="H865" s="99"/>
      <c r="I865" s="100">
        <v>23691</v>
      </c>
      <c r="J865" s="100">
        <v>114</v>
      </c>
      <c r="K865" s="100">
        <v>150</v>
      </c>
      <c r="L865" s="105" t="s">
        <v>382</v>
      </c>
      <c r="M865" s="319">
        <v>75</v>
      </c>
      <c r="N865" s="319">
        <v>105</v>
      </c>
      <c r="O865" s="319">
        <v>7875</v>
      </c>
      <c r="P865" s="319">
        <v>1</v>
      </c>
      <c r="Q865" s="319"/>
      <c r="R865" s="319"/>
      <c r="S865" s="320"/>
      <c r="T865" s="320"/>
      <c r="U865" s="320">
        <v>2004</v>
      </c>
      <c r="V865" s="177"/>
      <c r="W865" s="177"/>
      <c r="X865" s="177"/>
      <c r="Y865" s="177"/>
      <c r="Z865" s="177"/>
      <c r="AA865" s="177"/>
      <c r="AB865" s="319">
        <v>320</v>
      </c>
      <c r="AC865" s="320"/>
      <c r="AD865" s="320"/>
      <c r="AE865" s="177"/>
      <c r="AF865" s="177"/>
      <c r="AG865" s="177"/>
      <c r="AH865" s="177"/>
      <c r="AI865" s="177"/>
      <c r="AJ865" s="177"/>
      <c r="AK865" s="177"/>
      <c r="AL865" s="177"/>
      <c r="AM865" s="177"/>
      <c r="AN865" s="177"/>
      <c r="AO865" s="177"/>
      <c r="AP865" s="177"/>
      <c r="AQ865" s="177"/>
      <c r="AR865" s="177"/>
      <c r="AS865" s="177"/>
      <c r="AT865" s="177"/>
      <c r="AU865" s="177"/>
      <c r="AV865" s="177"/>
      <c r="AW865" s="177"/>
      <c r="AX865" s="641"/>
    </row>
    <row r="866" spans="1:50" s="246" customFormat="1" ht="23.85" customHeight="1">
      <c r="A866" s="247">
        <v>4</v>
      </c>
      <c r="B866" s="595"/>
      <c r="C866" s="105" t="s">
        <v>13943</v>
      </c>
      <c r="D866" s="105"/>
      <c r="E866" s="105" t="s">
        <v>14120</v>
      </c>
      <c r="F866" s="105" t="s">
        <v>13943</v>
      </c>
      <c r="G866" s="105" t="s">
        <v>13943</v>
      </c>
      <c r="H866" s="99"/>
      <c r="I866" s="100">
        <v>168704</v>
      </c>
      <c r="J866" s="100">
        <v>290</v>
      </c>
      <c r="K866" s="100">
        <v>290</v>
      </c>
      <c r="L866" s="105" t="s">
        <v>382</v>
      </c>
      <c r="M866" s="319">
        <v>78</v>
      </c>
      <c r="N866" s="319">
        <v>115</v>
      </c>
      <c r="O866" s="319">
        <v>8970</v>
      </c>
      <c r="P866" s="319">
        <v>1</v>
      </c>
      <c r="Q866" s="319">
        <v>100</v>
      </c>
      <c r="R866" s="319">
        <v>300</v>
      </c>
      <c r="S866" s="320" t="s">
        <v>14098</v>
      </c>
      <c r="T866" s="320" t="s">
        <v>587</v>
      </c>
      <c r="U866" s="320">
        <v>2010</v>
      </c>
      <c r="V866" s="177"/>
      <c r="W866" s="177"/>
      <c r="X866" s="177"/>
      <c r="Y866" s="177"/>
      <c r="Z866" s="177"/>
      <c r="AA866" s="177"/>
      <c r="AB866" s="319">
        <v>1700</v>
      </c>
      <c r="AC866" s="320"/>
      <c r="AD866" s="320"/>
      <c r="AE866" s="177"/>
      <c r="AF866" s="177"/>
      <c r="AG866" s="177"/>
      <c r="AH866" s="177"/>
      <c r="AI866" s="177"/>
      <c r="AJ866" s="177"/>
      <c r="AK866" s="177"/>
      <c r="AL866" s="177"/>
      <c r="AM866" s="177"/>
      <c r="AN866" s="177"/>
      <c r="AO866" s="177"/>
      <c r="AP866" s="177"/>
      <c r="AQ866" s="177"/>
      <c r="AR866" s="177"/>
      <c r="AS866" s="177"/>
      <c r="AT866" s="177"/>
      <c r="AU866" s="177"/>
      <c r="AV866" s="177"/>
      <c r="AW866" s="177"/>
      <c r="AX866" s="641"/>
    </row>
    <row r="867" spans="1:50" s="246" customFormat="1" ht="23.85" customHeight="1">
      <c r="A867" s="247">
        <v>5</v>
      </c>
      <c r="B867" s="595"/>
      <c r="C867" s="105" t="s">
        <v>13943</v>
      </c>
      <c r="D867" s="105"/>
      <c r="E867" s="105" t="s">
        <v>14121</v>
      </c>
      <c r="F867" s="105" t="s">
        <v>13943</v>
      </c>
      <c r="G867" s="105" t="s">
        <v>13943</v>
      </c>
      <c r="H867" s="99"/>
      <c r="I867" s="100">
        <v>10434</v>
      </c>
      <c r="J867" s="100">
        <v>288</v>
      </c>
      <c r="K867" s="100">
        <v>288</v>
      </c>
      <c r="L867" s="105" t="s">
        <v>382</v>
      </c>
      <c r="M867" s="319">
        <v>78</v>
      </c>
      <c r="N867" s="319">
        <v>115</v>
      </c>
      <c r="O867" s="319">
        <v>8970</v>
      </c>
      <c r="P867" s="319">
        <v>1</v>
      </c>
      <c r="Q867" s="319">
        <v>200</v>
      </c>
      <c r="R867" s="319">
        <v>500</v>
      </c>
      <c r="S867" s="320" t="s">
        <v>14098</v>
      </c>
      <c r="T867" s="320" t="s">
        <v>587</v>
      </c>
      <c r="U867" s="320">
        <v>2010</v>
      </c>
      <c r="V867" s="177"/>
      <c r="W867" s="177"/>
      <c r="X867" s="177"/>
      <c r="Y867" s="177"/>
      <c r="Z867" s="177"/>
      <c r="AA867" s="177"/>
      <c r="AB867" s="319">
        <v>1700</v>
      </c>
      <c r="AC867" s="320"/>
      <c r="AD867" s="320"/>
      <c r="AE867" s="177"/>
      <c r="AF867" s="177"/>
      <c r="AG867" s="177"/>
      <c r="AH867" s="177"/>
      <c r="AI867" s="177"/>
      <c r="AJ867" s="177"/>
      <c r="AK867" s="177"/>
      <c r="AL867" s="177"/>
      <c r="AM867" s="177"/>
      <c r="AN867" s="177"/>
      <c r="AO867" s="177"/>
      <c r="AP867" s="177"/>
      <c r="AQ867" s="177"/>
      <c r="AR867" s="177"/>
      <c r="AS867" s="177"/>
      <c r="AT867" s="177"/>
      <c r="AU867" s="177"/>
      <c r="AV867" s="177"/>
      <c r="AW867" s="177"/>
      <c r="AX867" s="641"/>
    </row>
    <row r="868" spans="1:50" s="246" customFormat="1" ht="23.85" customHeight="1">
      <c r="A868" s="247">
        <v>6</v>
      </c>
      <c r="B868" s="595"/>
      <c r="C868" s="105" t="s">
        <v>13943</v>
      </c>
      <c r="D868" s="105"/>
      <c r="E868" s="105" t="s">
        <v>14122</v>
      </c>
      <c r="F868" s="105" t="s">
        <v>13943</v>
      </c>
      <c r="G868" s="105" t="s">
        <v>13943</v>
      </c>
      <c r="H868" s="99"/>
      <c r="I868" s="100">
        <v>10434</v>
      </c>
      <c r="J868" s="100">
        <v>438</v>
      </c>
      <c r="K868" s="100">
        <v>438</v>
      </c>
      <c r="L868" s="105" t="s">
        <v>202</v>
      </c>
      <c r="M868" s="319">
        <v>78</v>
      </c>
      <c r="N868" s="319">
        <v>115</v>
      </c>
      <c r="O868" s="319">
        <v>8970</v>
      </c>
      <c r="P868" s="319">
        <v>1</v>
      </c>
      <c r="Q868" s="319">
        <v>100</v>
      </c>
      <c r="R868" s="319">
        <v>300</v>
      </c>
      <c r="S868" s="320" t="s">
        <v>14098</v>
      </c>
      <c r="T868" s="320" t="s">
        <v>587</v>
      </c>
      <c r="U868" s="320">
        <v>2010</v>
      </c>
      <c r="V868" s="177"/>
      <c r="W868" s="177"/>
      <c r="X868" s="177"/>
      <c r="Y868" s="177"/>
      <c r="Z868" s="177"/>
      <c r="AA868" s="177"/>
      <c r="AB868" s="319">
        <v>1000</v>
      </c>
      <c r="AC868" s="320"/>
      <c r="AD868" s="320"/>
      <c r="AE868" s="177"/>
      <c r="AF868" s="177"/>
      <c r="AG868" s="177"/>
      <c r="AH868" s="177"/>
      <c r="AI868" s="177"/>
      <c r="AJ868" s="177"/>
      <c r="AK868" s="177"/>
      <c r="AL868" s="177"/>
      <c r="AM868" s="177"/>
      <c r="AN868" s="177"/>
      <c r="AO868" s="177"/>
      <c r="AP868" s="177"/>
      <c r="AQ868" s="177"/>
      <c r="AR868" s="177"/>
      <c r="AS868" s="177"/>
      <c r="AT868" s="177"/>
      <c r="AU868" s="177"/>
      <c r="AV868" s="177"/>
      <c r="AW868" s="177"/>
      <c r="AX868" s="641"/>
    </row>
    <row r="869" spans="1:50" s="246" customFormat="1" ht="23.85" customHeight="1">
      <c r="A869" s="247"/>
      <c r="B869" s="595"/>
      <c r="C869" s="320" t="s">
        <v>13950</v>
      </c>
      <c r="D869" s="320" t="s">
        <v>14123</v>
      </c>
      <c r="E869" s="320" t="s">
        <v>14124</v>
      </c>
      <c r="F869" s="320" t="s">
        <v>13950</v>
      </c>
      <c r="G869" s="320" t="s">
        <v>13950</v>
      </c>
      <c r="H869" s="177">
        <v>2</v>
      </c>
      <c r="I869" s="319">
        <v>66050</v>
      </c>
      <c r="J869" s="319"/>
      <c r="K869" s="319"/>
      <c r="L869" s="320" t="s">
        <v>14125</v>
      </c>
      <c r="M869" s="319">
        <v>148</v>
      </c>
      <c r="N869" s="319">
        <v>210</v>
      </c>
      <c r="O869" s="319">
        <v>31080</v>
      </c>
      <c r="P869" s="319">
        <v>2</v>
      </c>
      <c r="Q869" s="319" t="s">
        <v>499</v>
      </c>
      <c r="R869" s="319">
        <v>5000</v>
      </c>
      <c r="S869" s="146" t="s">
        <v>499</v>
      </c>
      <c r="T869" s="146" t="s">
        <v>499</v>
      </c>
      <c r="U869" s="320">
        <v>2002</v>
      </c>
      <c r="V869" s="177">
        <v>6</v>
      </c>
      <c r="W869" s="177">
        <v>1</v>
      </c>
      <c r="X869" s="177"/>
      <c r="Y869" s="177"/>
      <c r="Z869" s="177"/>
      <c r="AA869" s="177"/>
      <c r="AB869" s="319">
        <v>7</v>
      </c>
      <c r="AC869" s="320"/>
      <c r="AD869" s="320"/>
      <c r="AE869" s="177"/>
      <c r="AF869" s="177"/>
      <c r="AG869" s="177"/>
      <c r="AH869" s="177"/>
      <c r="AI869" s="177"/>
      <c r="AJ869" s="177"/>
      <c r="AK869" s="177" t="s">
        <v>960</v>
      </c>
      <c r="AL869" s="177">
        <v>1</v>
      </c>
      <c r="AM869" s="177">
        <v>215</v>
      </c>
      <c r="AN869" s="177"/>
      <c r="AO869" s="177" t="s">
        <v>14126</v>
      </c>
      <c r="AP869" s="177" t="s">
        <v>10768</v>
      </c>
      <c r="AQ869" s="177">
        <v>1</v>
      </c>
      <c r="AR869" s="177">
        <v>457</v>
      </c>
      <c r="AS869" s="177"/>
      <c r="AT869" s="177" t="s">
        <v>14126</v>
      </c>
      <c r="AU869" s="177" t="s">
        <v>6513</v>
      </c>
      <c r="AV869" s="177">
        <v>1</v>
      </c>
      <c r="AW869" s="177">
        <v>457</v>
      </c>
      <c r="AX869" s="641"/>
    </row>
    <row r="870" spans="1:50" s="246" customFormat="1" ht="23.85" customHeight="1">
      <c r="A870" s="247"/>
      <c r="B870" s="595"/>
      <c r="C870" s="320" t="s">
        <v>13950</v>
      </c>
      <c r="D870" s="320" t="s">
        <v>14127</v>
      </c>
      <c r="E870" s="320" t="s">
        <v>14128</v>
      </c>
      <c r="F870" s="320" t="s">
        <v>13950</v>
      </c>
      <c r="G870" s="320" t="s">
        <v>13950</v>
      </c>
      <c r="H870" s="177"/>
      <c r="I870" s="319">
        <v>6225</v>
      </c>
      <c r="J870" s="319"/>
      <c r="K870" s="319"/>
      <c r="L870" s="320" t="s">
        <v>406</v>
      </c>
      <c r="M870" s="319">
        <v>52</v>
      </c>
      <c r="N870" s="319">
        <v>80</v>
      </c>
      <c r="O870" s="319">
        <v>4160</v>
      </c>
      <c r="P870" s="319">
        <v>1</v>
      </c>
      <c r="Q870" s="686" t="s">
        <v>499</v>
      </c>
      <c r="R870" s="319">
        <v>300</v>
      </c>
      <c r="S870" s="146" t="s">
        <v>499</v>
      </c>
      <c r="T870" s="146" t="s">
        <v>499</v>
      </c>
      <c r="U870" s="320">
        <v>1999</v>
      </c>
      <c r="V870" s="177">
        <v>1</v>
      </c>
      <c r="W870" s="177"/>
      <c r="X870" s="177"/>
      <c r="Y870" s="177"/>
      <c r="Z870" s="177"/>
      <c r="AA870" s="177"/>
      <c r="AB870" s="319">
        <v>1</v>
      </c>
      <c r="AC870" s="320"/>
      <c r="AD870" s="320"/>
      <c r="AE870" s="177"/>
      <c r="AF870" s="177"/>
      <c r="AG870" s="177"/>
      <c r="AH870" s="177"/>
      <c r="AI870" s="177"/>
      <c r="AJ870" s="177"/>
      <c r="AK870" s="177"/>
      <c r="AL870" s="177"/>
      <c r="AM870" s="177"/>
      <c r="AN870" s="177"/>
      <c r="AO870" s="177"/>
      <c r="AP870" s="177"/>
      <c r="AQ870" s="177"/>
      <c r="AR870" s="177"/>
      <c r="AS870" s="177"/>
      <c r="AT870" s="177"/>
      <c r="AU870" s="177"/>
      <c r="AV870" s="177"/>
      <c r="AW870" s="177"/>
      <c r="AX870" s="641"/>
    </row>
    <row r="871" spans="1:50" s="246" customFormat="1" ht="23.85" customHeight="1">
      <c r="A871" s="247"/>
      <c r="B871" s="595"/>
      <c r="C871" s="320" t="s">
        <v>13950</v>
      </c>
      <c r="D871" s="320" t="s">
        <v>14123</v>
      </c>
      <c r="E871" s="320" t="s">
        <v>14129</v>
      </c>
      <c r="F871" s="320" t="s">
        <v>13950</v>
      </c>
      <c r="G871" s="320" t="s">
        <v>13950</v>
      </c>
      <c r="H871" s="177">
        <v>2</v>
      </c>
      <c r="I871" s="319">
        <v>9600</v>
      </c>
      <c r="J871" s="319"/>
      <c r="K871" s="319"/>
      <c r="L871" s="320" t="s">
        <v>14130</v>
      </c>
      <c r="M871" s="319">
        <v>74</v>
      </c>
      <c r="N871" s="319">
        <v>105</v>
      </c>
      <c r="O871" s="319">
        <v>7770</v>
      </c>
      <c r="P871" s="319">
        <v>1</v>
      </c>
      <c r="Q871" s="319" t="s">
        <v>499</v>
      </c>
      <c r="R871" s="319">
        <v>300</v>
      </c>
      <c r="S871" s="320" t="s">
        <v>499</v>
      </c>
      <c r="T871" s="320" t="s">
        <v>499</v>
      </c>
      <c r="U871" s="320">
        <v>2008</v>
      </c>
      <c r="V871" s="177"/>
      <c r="W871" s="177"/>
      <c r="X871" s="177"/>
      <c r="Y871" s="177"/>
      <c r="Z871" s="177"/>
      <c r="AA871" s="177"/>
      <c r="AB871" s="319">
        <v>150</v>
      </c>
      <c r="AC871" s="320"/>
      <c r="AD871" s="320"/>
      <c r="AE871" s="177"/>
      <c r="AF871" s="177"/>
      <c r="AG871" s="177"/>
      <c r="AH871" s="177"/>
      <c r="AI871" s="177"/>
      <c r="AJ871" s="177"/>
      <c r="AK871" s="177"/>
      <c r="AL871" s="177"/>
      <c r="AM871" s="177"/>
      <c r="AN871" s="177"/>
      <c r="AO871" s="177"/>
      <c r="AP871" s="177"/>
      <c r="AQ871" s="177"/>
      <c r="AR871" s="177"/>
      <c r="AS871" s="177"/>
      <c r="AT871" s="177"/>
      <c r="AU871" s="177"/>
      <c r="AV871" s="177"/>
      <c r="AW871" s="177"/>
      <c r="AX871" s="641" t="s">
        <v>14131</v>
      </c>
    </row>
    <row r="872" spans="1:50" s="246" customFormat="1" ht="23.85" customHeight="1">
      <c r="A872" s="247"/>
      <c r="B872" s="595"/>
      <c r="C872" s="105" t="s">
        <v>13950</v>
      </c>
      <c r="D872" s="105"/>
      <c r="E872" s="105" t="s">
        <v>14132</v>
      </c>
      <c r="F872" s="105" t="s">
        <v>13950</v>
      </c>
      <c r="G872" s="105" t="s">
        <v>13955</v>
      </c>
      <c r="H872" s="99"/>
      <c r="I872" s="100">
        <v>74360</v>
      </c>
      <c r="J872" s="319"/>
      <c r="K872" s="319"/>
      <c r="L872" s="105" t="s">
        <v>14133</v>
      </c>
      <c r="M872" s="100">
        <v>156</v>
      </c>
      <c r="N872" s="100">
        <v>230</v>
      </c>
      <c r="O872" s="100">
        <v>35880</v>
      </c>
      <c r="P872" s="100">
        <v>4</v>
      </c>
      <c r="Q872" s="100" t="s">
        <v>499</v>
      </c>
      <c r="R872" s="100">
        <v>500</v>
      </c>
      <c r="S872" s="105" t="s">
        <v>499</v>
      </c>
      <c r="T872" s="105" t="s">
        <v>499</v>
      </c>
      <c r="U872" s="105">
        <v>2009</v>
      </c>
      <c r="V872" s="99"/>
      <c r="W872" s="99"/>
      <c r="X872" s="99"/>
      <c r="Y872" s="99"/>
      <c r="Z872" s="99"/>
      <c r="AA872" s="99"/>
      <c r="AB872" s="100">
        <v>10890</v>
      </c>
      <c r="AC872" s="99"/>
      <c r="AD872" s="99"/>
      <c r="AE872" s="99"/>
      <c r="AF872" s="99"/>
      <c r="AG872" s="99"/>
      <c r="AH872" s="99"/>
      <c r="AI872" s="99"/>
      <c r="AJ872" s="99"/>
      <c r="AK872" s="99"/>
      <c r="AL872" s="99"/>
      <c r="AM872" s="99"/>
      <c r="AN872" s="99"/>
      <c r="AO872" s="99"/>
      <c r="AP872" s="99"/>
      <c r="AQ872" s="99"/>
      <c r="AR872" s="99"/>
      <c r="AS872" s="99"/>
      <c r="AT872" s="99"/>
      <c r="AU872" s="99"/>
      <c r="AV872" s="99"/>
      <c r="AW872" s="99"/>
      <c r="AX872" s="638" t="s">
        <v>14134</v>
      </c>
    </row>
    <row r="873" spans="1:50" s="246" customFormat="1" ht="23.85" customHeight="1">
      <c r="A873" s="247"/>
      <c r="B873" s="595"/>
      <c r="C873" s="105" t="s">
        <v>13950</v>
      </c>
      <c r="D873" s="99"/>
      <c r="E873" s="582" t="s">
        <v>14135</v>
      </c>
      <c r="F873" s="99" t="s">
        <v>13950</v>
      </c>
      <c r="G873" s="320" t="s">
        <v>13950</v>
      </c>
      <c r="H873" s="99"/>
      <c r="I873" s="100">
        <v>15208</v>
      </c>
      <c r="J873" s="100"/>
      <c r="K873" s="100"/>
      <c r="L873" s="105" t="s">
        <v>382</v>
      </c>
      <c r="M873" s="100">
        <v>76</v>
      </c>
      <c r="N873" s="100">
        <v>108</v>
      </c>
      <c r="O873" s="100">
        <v>8208</v>
      </c>
      <c r="P873" s="100">
        <v>1</v>
      </c>
      <c r="Q873" s="100" t="s">
        <v>499</v>
      </c>
      <c r="R873" s="100">
        <v>300</v>
      </c>
      <c r="S873" s="105" t="s">
        <v>499</v>
      </c>
      <c r="T873" s="105" t="s">
        <v>499</v>
      </c>
      <c r="U873" s="105">
        <v>2012</v>
      </c>
      <c r="V873" s="99"/>
      <c r="W873" s="99"/>
      <c r="X873" s="99"/>
      <c r="Y873" s="99"/>
      <c r="Z873" s="99"/>
      <c r="AA873" s="99"/>
      <c r="AB873" s="100">
        <v>1412</v>
      </c>
      <c r="AC873" s="99"/>
      <c r="AD873" s="99"/>
      <c r="AE873" s="99"/>
      <c r="AF873" s="99"/>
      <c r="AG873" s="99"/>
      <c r="AH873" s="99"/>
      <c r="AI873" s="99"/>
      <c r="AJ873" s="99"/>
      <c r="AK873" s="99"/>
      <c r="AL873" s="99"/>
      <c r="AM873" s="99"/>
      <c r="AN873" s="99"/>
      <c r="AO873" s="99"/>
      <c r="AP873" s="99"/>
      <c r="AQ873" s="99"/>
      <c r="AR873" s="99"/>
      <c r="AS873" s="99"/>
      <c r="AT873" s="99"/>
      <c r="AU873" s="99"/>
      <c r="AV873" s="99"/>
      <c r="AW873" s="99"/>
      <c r="AX873" s="638"/>
    </row>
    <row r="874" spans="1:50" s="246" customFormat="1" ht="23.85" customHeight="1">
      <c r="A874" s="247"/>
      <c r="B874" s="581"/>
      <c r="C874" s="105" t="s">
        <v>13950</v>
      </c>
      <c r="D874" s="99"/>
      <c r="E874" s="582" t="s">
        <v>14136</v>
      </c>
      <c r="F874" s="99" t="s">
        <v>13950</v>
      </c>
      <c r="G874" s="320" t="s">
        <v>13950</v>
      </c>
      <c r="H874" s="99"/>
      <c r="I874" s="100">
        <v>53064</v>
      </c>
      <c r="J874" s="100"/>
      <c r="K874" s="100"/>
      <c r="L874" s="105" t="s">
        <v>13462</v>
      </c>
      <c r="M874" s="100">
        <v>68</v>
      </c>
      <c r="N874" s="100">
        <v>105</v>
      </c>
      <c r="O874" s="100">
        <v>7140</v>
      </c>
      <c r="P874" s="100">
        <v>1</v>
      </c>
      <c r="Q874" s="100"/>
      <c r="R874" s="100">
        <v>300</v>
      </c>
      <c r="S874" s="105"/>
      <c r="T874" s="105"/>
      <c r="U874" s="105">
        <v>2013</v>
      </c>
      <c r="V874" s="99"/>
      <c r="W874" s="99"/>
      <c r="X874" s="99"/>
      <c r="Y874" s="99"/>
      <c r="Z874" s="99"/>
      <c r="AA874" s="99"/>
      <c r="AB874" s="100">
        <v>650</v>
      </c>
      <c r="AC874" s="99"/>
      <c r="AD874" s="99"/>
      <c r="AE874" s="99"/>
      <c r="AF874" s="99"/>
      <c r="AG874" s="99"/>
      <c r="AH874" s="99"/>
      <c r="AI874" s="99"/>
      <c r="AJ874" s="99"/>
      <c r="AK874" s="99"/>
      <c r="AL874" s="99"/>
      <c r="AM874" s="99"/>
      <c r="AN874" s="99"/>
      <c r="AO874" s="99"/>
      <c r="AP874" s="99"/>
      <c r="AQ874" s="99"/>
      <c r="AR874" s="99"/>
      <c r="AS874" s="99"/>
      <c r="AT874" s="99"/>
      <c r="AU874" s="99"/>
      <c r="AV874" s="99"/>
      <c r="AW874" s="99"/>
      <c r="AX874" s="638"/>
    </row>
    <row r="875" spans="1:50" s="246" customFormat="1" ht="23.85" customHeight="1">
      <c r="A875" s="247"/>
      <c r="B875" s="581"/>
      <c r="C875" s="105" t="s">
        <v>13950</v>
      </c>
      <c r="D875" s="99"/>
      <c r="E875" s="582" t="s">
        <v>14137</v>
      </c>
      <c r="F875" s="99" t="s">
        <v>13950</v>
      </c>
      <c r="G875" s="320" t="s">
        <v>13950</v>
      </c>
      <c r="H875" s="99"/>
      <c r="I875" s="100">
        <v>46345</v>
      </c>
      <c r="J875" s="100"/>
      <c r="K875" s="100"/>
      <c r="L875" s="105" t="s">
        <v>202</v>
      </c>
      <c r="M875" s="100">
        <v>68</v>
      </c>
      <c r="N875" s="100">
        <v>105</v>
      </c>
      <c r="O875" s="100">
        <v>7140</v>
      </c>
      <c r="P875" s="100">
        <v>1</v>
      </c>
      <c r="Q875" s="100"/>
      <c r="R875" s="100">
        <v>300</v>
      </c>
      <c r="S875" s="105"/>
      <c r="T875" s="105"/>
      <c r="U875" s="105">
        <v>2013</v>
      </c>
      <c r="V875" s="99"/>
      <c r="W875" s="99"/>
      <c r="X875" s="99"/>
      <c r="Y875" s="99"/>
      <c r="Z875" s="99"/>
      <c r="AA875" s="99"/>
      <c r="AB875" s="100">
        <v>750</v>
      </c>
      <c r="AC875" s="99"/>
      <c r="AD875" s="99"/>
      <c r="AE875" s="99"/>
      <c r="AF875" s="99"/>
      <c r="AG875" s="99"/>
      <c r="AH875" s="99"/>
      <c r="AI875" s="99"/>
      <c r="AJ875" s="99"/>
      <c r="AK875" s="99"/>
      <c r="AL875" s="99"/>
      <c r="AM875" s="99"/>
      <c r="AN875" s="99"/>
      <c r="AO875" s="99"/>
      <c r="AP875" s="99"/>
      <c r="AQ875" s="99"/>
      <c r="AR875" s="99"/>
      <c r="AS875" s="99"/>
      <c r="AT875" s="99"/>
      <c r="AU875" s="99"/>
      <c r="AV875" s="99"/>
      <c r="AW875" s="99"/>
      <c r="AX875" s="638"/>
    </row>
    <row r="876" spans="1:50" s="246" customFormat="1" ht="23.85" customHeight="1">
      <c r="A876" s="247"/>
      <c r="B876" s="581"/>
      <c r="C876" s="320" t="s">
        <v>1043</v>
      </c>
      <c r="D876" s="320" t="s">
        <v>14138</v>
      </c>
      <c r="E876" s="320" t="s">
        <v>14139</v>
      </c>
      <c r="F876" s="320" t="s">
        <v>1043</v>
      </c>
      <c r="G876" s="723" t="s">
        <v>1043</v>
      </c>
      <c r="H876" s="177">
        <v>1</v>
      </c>
      <c r="I876" s="319">
        <v>18810</v>
      </c>
      <c r="J876" s="319">
        <v>2588.14</v>
      </c>
      <c r="K876" s="319">
        <v>2735</v>
      </c>
      <c r="L876" s="320" t="s">
        <v>406</v>
      </c>
      <c r="M876" s="319">
        <v>90</v>
      </c>
      <c r="N876" s="319">
        <v>152</v>
      </c>
      <c r="O876" s="319">
        <v>13680</v>
      </c>
      <c r="P876" s="319">
        <v>1</v>
      </c>
      <c r="Q876" s="319">
        <v>100</v>
      </c>
      <c r="R876" s="319">
        <v>4000</v>
      </c>
      <c r="S876" s="320" t="s">
        <v>14140</v>
      </c>
      <c r="T876" s="320" t="s">
        <v>587</v>
      </c>
      <c r="U876" s="320">
        <v>1965</v>
      </c>
      <c r="V876" s="177"/>
      <c r="W876" s="177"/>
      <c r="X876" s="177"/>
      <c r="Y876" s="177"/>
      <c r="Z876" s="177"/>
      <c r="AA876" s="177"/>
      <c r="AB876" s="686" t="s">
        <v>499</v>
      </c>
      <c r="AC876" s="320"/>
      <c r="AD876" s="320"/>
      <c r="AE876" s="177"/>
      <c r="AF876" s="177"/>
      <c r="AG876" s="177"/>
      <c r="AH876" s="177"/>
      <c r="AI876" s="177"/>
      <c r="AJ876" s="177"/>
      <c r="AK876" s="177"/>
      <c r="AL876" s="177"/>
      <c r="AM876" s="177"/>
      <c r="AN876" s="177"/>
      <c r="AO876" s="177"/>
      <c r="AP876" s="177"/>
      <c r="AQ876" s="177"/>
      <c r="AR876" s="177"/>
      <c r="AS876" s="177"/>
      <c r="AT876" s="177"/>
      <c r="AU876" s="177"/>
      <c r="AV876" s="177"/>
      <c r="AW876" s="177"/>
      <c r="AX876" s="641"/>
    </row>
    <row r="877" spans="1:50" s="246" customFormat="1" ht="23.85" customHeight="1">
      <c r="A877" s="247"/>
      <c r="B877" s="581"/>
      <c r="C877" s="105" t="s">
        <v>1043</v>
      </c>
      <c r="D877" s="105"/>
      <c r="E877" s="105" t="s">
        <v>14141</v>
      </c>
      <c r="F877" s="105" t="s">
        <v>1043</v>
      </c>
      <c r="G877" s="105" t="s">
        <v>1043</v>
      </c>
      <c r="H877" s="99"/>
      <c r="I877" s="100">
        <v>13284</v>
      </c>
      <c r="J877" s="100">
        <v>302.89999999999998</v>
      </c>
      <c r="K877" s="100">
        <v>322</v>
      </c>
      <c r="L877" s="105" t="s">
        <v>382</v>
      </c>
      <c r="M877" s="100">
        <v>50</v>
      </c>
      <c r="N877" s="100">
        <v>90</v>
      </c>
      <c r="O877" s="100">
        <v>4500</v>
      </c>
      <c r="P877" s="100">
        <v>1</v>
      </c>
      <c r="Q877" s="100">
        <v>0</v>
      </c>
      <c r="R877" s="100">
        <v>5000</v>
      </c>
      <c r="S877" s="105" t="s">
        <v>499</v>
      </c>
      <c r="T877" s="724" t="s">
        <v>499</v>
      </c>
      <c r="U877" s="105">
        <v>2002</v>
      </c>
      <c r="V877" s="99"/>
      <c r="W877" s="99"/>
      <c r="X877" s="99"/>
      <c r="Y877" s="99"/>
      <c r="Z877" s="99"/>
      <c r="AA877" s="99"/>
      <c r="AB877" s="100">
        <v>2192</v>
      </c>
      <c r="AC877" s="99"/>
      <c r="AD877" s="99"/>
      <c r="AE877" s="99"/>
      <c r="AF877" s="99"/>
      <c r="AG877" s="99"/>
      <c r="AH877" s="99"/>
      <c r="AI877" s="99"/>
      <c r="AJ877" s="99"/>
      <c r="AK877" s="99"/>
      <c r="AL877" s="99"/>
      <c r="AM877" s="99"/>
      <c r="AN877" s="99"/>
      <c r="AO877" s="99"/>
      <c r="AP877" s="99"/>
      <c r="AQ877" s="99"/>
      <c r="AR877" s="99"/>
      <c r="AS877" s="99"/>
      <c r="AT877" s="99"/>
      <c r="AU877" s="99"/>
      <c r="AV877" s="99"/>
      <c r="AW877" s="99"/>
      <c r="AX877" s="638"/>
    </row>
    <row r="878" spans="1:50" s="246" customFormat="1" ht="23.85" customHeight="1">
      <c r="A878" s="247"/>
      <c r="B878" s="581"/>
      <c r="C878" s="105" t="s">
        <v>1043</v>
      </c>
      <c r="D878" s="105"/>
      <c r="E878" s="105" t="s">
        <v>14142</v>
      </c>
      <c r="F878" s="105" t="s">
        <v>1043</v>
      </c>
      <c r="G878" s="105" t="s">
        <v>1043</v>
      </c>
      <c r="H878" s="99"/>
      <c r="I878" s="100">
        <v>87788</v>
      </c>
      <c r="J878" s="100">
        <v>183.33</v>
      </c>
      <c r="K878" s="100">
        <v>261.07</v>
      </c>
      <c r="L878" s="105" t="s">
        <v>382</v>
      </c>
      <c r="M878" s="100">
        <v>72</v>
      </c>
      <c r="N878" s="100">
        <v>109</v>
      </c>
      <c r="O878" s="100">
        <v>31392</v>
      </c>
      <c r="P878" s="100">
        <v>4</v>
      </c>
      <c r="Q878" s="100"/>
      <c r="R878" s="100"/>
      <c r="S878" s="105"/>
      <c r="T878" s="105"/>
      <c r="U878" s="105">
        <v>2014</v>
      </c>
      <c r="V878" s="646">
        <v>5000</v>
      </c>
      <c r="W878" s="99"/>
      <c r="X878" s="99"/>
      <c r="Y878" s="99">
        <v>2006</v>
      </c>
      <c r="Z878" s="99"/>
      <c r="AA878" s="99"/>
      <c r="AB878" s="100">
        <v>14770</v>
      </c>
      <c r="AC878" s="99"/>
      <c r="AD878" s="99"/>
      <c r="AE878" s="99"/>
      <c r="AF878" s="99">
        <v>2900</v>
      </c>
      <c r="AG878" s="99"/>
      <c r="AH878" s="99"/>
      <c r="AI878" s="99"/>
      <c r="AJ878" s="99"/>
      <c r="AK878" s="99"/>
      <c r="AL878" s="99"/>
      <c r="AM878" s="99"/>
      <c r="AN878" s="99"/>
      <c r="AO878" s="99"/>
      <c r="AP878" s="99"/>
      <c r="AQ878" s="99"/>
      <c r="AR878" s="99"/>
      <c r="AS878" s="99"/>
      <c r="AT878" s="99"/>
      <c r="AU878" s="99"/>
      <c r="AV878" s="99"/>
      <c r="AW878" s="99"/>
      <c r="AX878" s="638"/>
    </row>
    <row r="879" spans="1:50" s="246" customFormat="1" ht="23.85" customHeight="1">
      <c r="A879" s="247"/>
      <c r="B879" s="581"/>
      <c r="C879" s="320" t="s">
        <v>13963</v>
      </c>
      <c r="D879" s="320" t="s">
        <v>14143</v>
      </c>
      <c r="E879" s="320" t="s">
        <v>14144</v>
      </c>
      <c r="F879" s="320" t="s">
        <v>13963</v>
      </c>
      <c r="G879" s="320" t="s">
        <v>10345</v>
      </c>
      <c r="H879" s="177">
        <v>1</v>
      </c>
      <c r="I879" s="319">
        <v>18560</v>
      </c>
      <c r="J879" s="319">
        <v>1202</v>
      </c>
      <c r="K879" s="319">
        <v>1306</v>
      </c>
      <c r="L879" s="320" t="s">
        <v>202</v>
      </c>
      <c r="M879" s="319">
        <v>86</v>
      </c>
      <c r="N879" s="319">
        <v>120</v>
      </c>
      <c r="O879" s="319">
        <v>10320</v>
      </c>
      <c r="P879" s="319">
        <v>1</v>
      </c>
      <c r="Q879" s="319">
        <v>5244</v>
      </c>
      <c r="R879" s="100">
        <v>6000</v>
      </c>
      <c r="S879" s="320" t="s">
        <v>586</v>
      </c>
      <c r="T879" s="320" t="s">
        <v>8854</v>
      </c>
      <c r="U879" s="320">
        <v>2001</v>
      </c>
      <c r="V879" s="177">
        <v>163</v>
      </c>
      <c r="W879" s="177">
        <v>1089</v>
      </c>
      <c r="X879" s="177"/>
      <c r="Y879" s="177"/>
      <c r="Z879" s="177"/>
      <c r="AA879" s="177">
        <v>3253</v>
      </c>
      <c r="AB879" s="319">
        <v>2179</v>
      </c>
      <c r="AC879" s="320"/>
      <c r="AD879" s="177">
        <v>1</v>
      </c>
      <c r="AE879" s="177">
        <v>80</v>
      </c>
      <c r="AF879" s="177">
        <v>4</v>
      </c>
      <c r="AG879" s="177">
        <v>1200</v>
      </c>
      <c r="AH879" s="177">
        <v>300</v>
      </c>
      <c r="AI879" s="177"/>
      <c r="AJ879" s="177"/>
      <c r="AK879" s="177"/>
      <c r="AL879" s="177"/>
      <c r="AM879" s="177"/>
      <c r="AN879" s="177"/>
      <c r="AO879" s="177"/>
      <c r="AP879" s="177"/>
      <c r="AQ879" s="177"/>
      <c r="AR879" s="177"/>
      <c r="AS879" s="177"/>
      <c r="AT879" s="177"/>
      <c r="AU879" s="177"/>
      <c r="AV879" s="177"/>
      <c r="AW879" s="177"/>
      <c r="AX879" s="638"/>
    </row>
    <row r="880" spans="1:50" s="246" customFormat="1" ht="23.85" customHeight="1">
      <c r="A880" s="247" t="s">
        <v>204</v>
      </c>
      <c r="B880" s="581"/>
      <c r="C880" s="320" t="s">
        <v>13963</v>
      </c>
      <c r="D880" s="320" t="s">
        <v>14145</v>
      </c>
      <c r="E880" s="320" t="s">
        <v>14146</v>
      </c>
      <c r="F880" s="320" t="s">
        <v>13963</v>
      </c>
      <c r="G880" s="320" t="s">
        <v>10345</v>
      </c>
      <c r="H880" s="177">
        <v>1</v>
      </c>
      <c r="I880" s="319">
        <v>10320</v>
      </c>
      <c r="J880" s="319"/>
      <c r="K880" s="319"/>
      <c r="L880" s="320" t="s">
        <v>202</v>
      </c>
      <c r="M880" s="319">
        <v>72</v>
      </c>
      <c r="N880" s="319">
        <v>104</v>
      </c>
      <c r="O880" s="319">
        <v>7488</v>
      </c>
      <c r="P880" s="319">
        <v>1</v>
      </c>
      <c r="Q880" s="319">
        <v>0</v>
      </c>
      <c r="R880" s="100">
        <v>500</v>
      </c>
      <c r="S880" s="320" t="s">
        <v>586</v>
      </c>
      <c r="T880" s="320" t="s">
        <v>8854</v>
      </c>
      <c r="U880" s="320">
        <v>1999</v>
      </c>
      <c r="V880" s="177">
        <v>36</v>
      </c>
      <c r="W880" s="177">
        <v>144</v>
      </c>
      <c r="X880" s="177"/>
      <c r="Y880" s="177"/>
      <c r="Z880" s="177"/>
      <c r="AA880" s="177">
        <v>2179</v>
      </c>
      <c r="AB880" s="319">
        <v>180</v>
      </c>
      <c r="AC880" s="320"/>
      <c r="AD880" s="177"/>
      <c r="AE880" s="177"/>
      <c r="AF880" s="177"/>
      <c r="AG880" s="177"/>
      <c r="AH880" s="177"/>
      <c r="AI880" s="177"/>
      <c r="AJ880" s="177"/>
      <c r="AK880" s="177"/>
      <c r="AL880" s="177"/>
      <c r="AM880" s="177"/>
      <c r="AN880" s="177"/>
      <c r="AO880" s="177"/>
      <c r="AP880" s="177"/>
      <c r="AQ880" s="177"/>
      <c r="AR880" s="177"/>
      <c r="AS880" s="177"/>
      <c r="AT880" s="177"/>
      <c r="AU880" s="177"/>
      <c r="AV880" s="177"/>
      <c r="AW880" s="177"/>
      <c r="AX880" s="638"/>
    </row>
    <row r="881" spans="1:50" s="246" customFormat="1" ht="23.85" customHeight="1">
      <c r="A881" s="247"/>
      <c r="B881" s="581"/>
      <c r="C881" s="320" t="s">
        <v>13963</v>
      </c>
      <c r="D881" s="320" t="s">
        <v>14145</v>
      </c>
      <c r="E881" s="320" t="s">
        <v>14147</v>
      </c>
      <c r="F881" s="320" t="s">
        <v>13963</v>
      </c>
      <c r="G881" s="320" t="s">
        <v>10345</v>
      </c>
      <c r="H881" s="177">
        <v>1</v>
      </c>
      <c r="I881" s="319">
        <v>10320</v>
      </c>
      <c r="J881" s="319"/>
      <c r="K881" s="319"/>
      <c r="L881" s="320" t="s">
        <v>202</v>
      </c>
      <c r="M881" s="319">
        <v>72</v>
      </c>
      <c r="N881" s="319">
        <v>104</v>
      </c>
      <c r="O881" s="319">
        <v>7488</v>
      </c>
      <c r="P881" s="319">
        <v>1</v>
      </c>
      <c r="Q881" s="319">
        <v>0</v>
      </c>
      <c r="R881" s="100">
        <v>500</v>
      </c>
      <c r="S881" s="320" t="s">
        <v>586</v>
      </c>
      <c r="T881" s="320" t="s">
        <v>8854</v>
      </c>
      <c r="U881" s="320">
        <v>1999</v>
      </c>
      <c r="V881" s="177"/>
      <c r="W881" s="177"/>
      <c r="X881" s="177">
        <v>100</v>
      </c>
      <c r="Y881" s="177"/>
      <c r="Z881" s="177"/>
      <c r="AA881" s="177">
        <v>2099</v>
      </c>
      <c r="AB881" s="319">
        <v>150</v>
      </c>
      <c r="AC881" s="320"/>
      <c r="AD881" s="177"/>
      <c r="AE881" s="177"/>
      <c r="AF881" s="177"/>
      <c r="AG881" s="177"/>
      <c r="AH881" s="177"/>
      <c r="AI881" s="177"/>
      <c r="AJ881" s="177"/>
      <c r="AK881" s="177"/>
      <c r="AL881" s="177"/>
      <c r="AM881" s="177"/>
      <c r="AN881" s="177"/>
      <c r="AO881" s="177"/>
      <c r="AP881" s="177"/>
      <c r="AQ881" s="177"/>
      <c r="AR881" s="177"/>
      <c r="AS881" s="177"/>
      <c r="AT881" s="177"/>
      <c r="AU881" s="177"/>
      <c r="AV881" s="177"/>
      <c r="AW881" s="177"/>
      <c r="AX881" s="638"/>
    </row>
    <row r="882" spans="1:50" s="246" customFormat="1" ht="23.85" customHeight="1">
      <c r="A882" s="247"/>
      <c r="B882" s="581"/>
      <c r="C882" s="320" t="s">
        <v>13963</v>
      </c>
      <c r="D882" s="320" t="s">
        <v>1249</v>
      </c>
      <c r="E882" s="320" t="s">
        <v>14148</v>
      </c>
      <c r="F882" s="320" t="s">
        <v>13963</v>
      </c>
      <c r="G882" s="320" t="s">
        <v>10345</v>
      </c>
      <c r="H882" s="177">
        <v>1</v>
      </c>
      <c r="I882" s="319">
        <v>14000</v>
      </c>
      <c r="J882" s="319"/>
      <c r="K882" s="319"/>
      <c r="L882" s="320" t="s">
        <v>202</v>
      </c>
      <c r="M882" s="319">
        <v>80</v>
      </c>
      <c r="N882" s="319">
        <v>120</v>
      </c>
      <c r="O882" s="319">
        <v>9600</v>
      </c>
      <c r="P882" s="319">
        <v>1</v>
      </c>
      <c r="Q882" s="319">
        <v>150</v>
      </c>
      <c r="R882" s="319">
        <v>500</v>
      </c>
      <c r="S882" s="320" t="s">
        <v>586</v>
      </c>
      <c r="T882" s="105" t="s">
        <v>499</v>
      </c>
      <c r="U882" s="320">
        <v>2001</v>
      </c>
      <c r="V882" s="177">
        <v>27</v>
      </c>
      <c r="W882" s="177">
        <v>186</v>
      </c>
      <c r="X882" s="177"/>
      <c r="Y882" s="177"/>
      <c r="Z882" s="177"/>
      <c r="AA882" s="177">
        <v>2214</v>
      </c>
      <c r="AB882" s="319">
        <v>372</v>
      </c>
      <c r="AC882" s="320"/>
      <c r="AD882" s="177"/>
      <c r="AE882" s="177"/>
      <c r="AF882" s="177"/>
      <c r="AG882" s="177"/>
      <c r="AH882" s="177"/>
      <c r="AI882" s="177"/>
      <c r="AJ882" s="177"/>
      <c r="AK882" s="177"/>
      <c r="AL882" s="177"/>
      <c r="AM882" s="177"/>
      <c r="AN882" s="177"/>
      <c r="AO882" s="177"/>
      <c r="AP882" s="177"/>
      <c r="AQ882" s="177"/>
      <c r="AR882" s="177"/>
      <c r="AS882" s="177"/>
      <c r="AT882" s="177"/>
      <c r="AU882" s="177"/>
      <c r="AV882" s="177"/>
      <c r="AW882" s="177"/>
      <c r="AX882" s="638"/>
    </row>
    <row r="883" spans="1:50" s="246" customFormat="1" ht="23.85" customHeight="1">
      <c r="A883" s="247"/>
      <c r="B883" s="581"/>
      <c r="C883" s="320" t="s">
        <v>13963</v>
      </c>
      <c r="D883" s="320" t="s">
        <v>1249</v>
      </c>
      <c r="E883" s="320" t="s">
        <v>14149</v>
      </c>
      <c r="F883" s="320" t="s">
        <v>13963</v>
      </c>
      <c r="G883" s="320" t="s">
        <v>10345</v>
      </c>
      <c r="H883" s="177"/>
      <c r="I883" s="319">
        <v>14000</v>
      </c>
      <c r="J883" s="319"/>
      <c r="K883" s="319"/>
      <c r="L883" s="320" t="s">
        <v>202</v>
      </c>
      <c r="M883" s="319">
        <v>80</v>
      </c>
      <c r="N883" s="319">
        <v>120</v>
      </c>
      <c r="O883" s="319">
        <v>9600</v>
      </c>
      <c r="P883" s="319">
        <v>1</v>
      </c>
      <c r="Q883" s="319">
        <v>150</v>
      </c>
      <c r="R883" s="319">
        <v>500</v>
      </c>
      <c r="S883" s="320" t="s">
        <v>586</v>
      </c>
      <c r="T883" s="105" t="s">
        <v>499</v>
      </c>
      <c r="U883" s="320">
        <v>2001</v>
      </c>
      <c r="V883" s="177">
        <v>27</v>
      </c>
      <c r="W883" s="177">
        <v>186</v>
      </c>
      <c r="X883" s="177"/>
      <c r="Y883" s="177"/>
      <c r="Z883" s="177"/>
      <c r="AA883" s="177">
        <v>2214</v>
      </c>
      <c r="AB883" s="319">
        <v>372</v>
      </c>
      <c r="AC883" s="320"/>
      <c r="AD883" s="177"/>
      <c r="AE883" s="177"/>
      <c r="AF883" s="177"/>
      <c r="AG883" s="177"/>
      <c r="AH883" s="177"/>
      <c r="AI883" s="177"/>
      <c r="AJ883" s="177"/>
      <c r="AK883" s="177"/>
      <c r="AL883" s="177"/>
      <c r="AM883" s="177"/>
      <c r="AN883" s="177"/>
      <c r="AO883" s="177"/>
      <c r="AP883" s="177"/>
      <c r="AQ883" s="177"/>
      <c r="AR883" s="177"/>
      <c r="AS883" s="177"/>
      <c r="AT883" s="177"/>
      <c r="AU883" s="177"/>
      <c r="AV883" s="177"/>
      <c r="AW883" s="177"/>
      <c r="AX883" s="638"/>
    </row>
    <row r="884" spans="1:50" s="246" customFormat="1" ht="23.85" customHeight="1">
      <c r="A884" s="247"/>
      <c r="B884" s="581"/>
      <c r="C884" s="320" t="s">
        <v>13963</v>
      </c>
      <c r="D884" s="320" t="s">
        <v>1249</v>
      </c>
      <c r="E884" s="320" t="s">
        <v>14150</v>
      </c>
      <c r="F884" s="320" t="s">
        <v>13963</v>
      </c>
      <c r="G884" s="320" t="s">
        <v>10345</v>
      </c>
      <c r="H884" s="177"/>
      <c r="I884" s="319">
        <v>10200</v>
      </c>
      <c r="J884" s="319"/>
      <c r="K884" s="319"/>
      <c r="L884" s="320" t="s">
        <v>382</v>
      </c>
      <c r="M884" s="319">
        <v>74</v>
      </c>
      <c r="N884" s="319">
        <v>120</v>
      </c>
      <c r="O884" s="319">
        <v>8880</v>
      </c>
      <c r="P884" s="319">
        <v>1</v>
      </c>
      <c r="Q884" s="319">
        <v>150</v>
      </c>
      <c r="R884" s="319">
        <v>500</v>
      </c>
      <c r="S884" s="320" t="s">
        <v>586</v>
      </c>
      <c r="T884" s="105" t="s">
        <v>8854</v>
      </c>
      <c r="U884" s="320">
        <v>2003</v>
      </c>
      <c r="V884" s="177">
        <v>78</v>
      </c>
      <c r="W884" s="177">
        <v>522</v>
      </c>
      <c r="X884" s="177"/>
      <c r="Y884" s="177"/>
      <c r="Z884" s="177"/>
      <c r="AA884" s="177">
        <v>2603</v>
      </c>
      <c r="AB884" s="319">
        <v>1044</v>
      </c>
      <c r="AC884" s="320"/>
      <c r="AD884" s="177"/>
      <c r="AE884" s="177"/>
      <c r="AF884" s="177"/>
      <c r="AG884" s="177"/>
      <c r="AH884" s="177"/>
      <c r="AI884" s="177"/>
      <c r="AJ884" s="177"/>
      <c r="AK884" s="177"/>
      <c r="AL884" s="177"/>
      <c r="AM884" s="177"/>
      <c r="AN884" s="177"/>
      <c r="AO884" s="177"/>
      <c r="AP884" s="177"/>
      <c r="AQ884" s="177"/>
      <c r="AR884" s="177"/>
      <c r="AS884" s="177"/>
      <c r="AT884" s="177"/>
      <c r="AU884" s="177"/>
      <c r="AV884" s="177"/>
      <c r="AW884" s="177"/>
      <c r="AX884" s="638"/>
    </row>
    <row r="885" spans="1:50" s="246" customFormat="1" ht="23.85" customHeight="1">
      <c r="A885" s="247"/>
      <c r="B885" s="595"/>
      <c r="C885" s="320" t="s">
        <v>13963</v>
      </c>
      <c r="D885" s="320"/>
      <c r="E885" s="320" t="s">
        <v>14151</v>
      </c>
      <c r="F885" s="320" t="s">
        <v>13963</v>
      </c>
      <c r="G885" s="320" t="s">
        <v>10345</v>
      </c>
      <c r="H885" s="177"/>
      <c r="I885" s="319">
        <v>8928</v>
      </c>
      <c r="J885" s="319"/>
      <c r="K885" s="319"/>
      <c r="L885" s="320" t="s">
        <v>202</v>
      </c>
      <c r="M885" s="319">
        <v>74</v>
      </c>
      <c r="N885" s="319">
        <v>104</v>
      </c>
      <c r="O885" s="319">
        <v>7696</v>
      </c>
      <c r="P885" s="319">
        <v>1</v>
      </c>
      <c r="Q885" s="319">
        <v>150</v>
      </c>
      <c r="R885" s="100">
        <v>500</v>
      </c>
      <c r="S885" s="320" t="s">
        <v>233</v>
      </c>
      <c r="T885" s="320" t="s">
        <v>1060</v>
      </c>
      <c r="U885" s="320">
        <v>2001</v>
      </c>
      <c r="V885" s="177"/>
      <c r="W885" s="177"/>
      <c r="X885" s="177">
        <v>160</v>
      </c>
      <c r="Y885" s="177"/>
      <c r="Z885" s="177"/>
      <c r="AA885" s="177">
        <v>160</v>
      </c>
      <c r="AB885" s="319">
        <v>160</v>
      </c>
      <c r="AC885" s="320"/>
      <c r="AD885" s="177"/>
      <c r="AE885" s="177"/>
      <c r="AF885" s="177"/>
      <c r="AG885" s="177"/>
      <c r="AH885" s="177"/>
      <c r="AI885" s="177"/>
      <c r="AJ885" s="177"/>
      <c r="AK885" s="177"/>
      <c r="AL885" s="177"/>
      <c r="AM885" s="177"/>
      <c r="AN885" s="177"/>
      <c r="AO885" s="177"/>
      <c r="AP885" s="177"/>
      <c r="AQ885" s="177"/>
      <c r="AR885" s="177"/>
      <c r="AS885" s="177"/>
      <c r="AT885" s="177"/>
      <c r="AU885" s="177"/>
      <c r="AV885" s="177"/>
      <c r="AW885" s="177"/>
      <c r="AX885" s="638"/>
    </row>
    <row r="886" spans="1:50" s="246" customFormat="1" ht="23.85" customHeight="1">
      <c r="A886" s="247"/>
      <c r="B886" s="725"/>
      <c r="C886" s="320" t="s">
        <v>13963</v>
      </c>
      <c r="D886" s="320"/>
      <c r="E886" s="320" t="s">
        <v>14152</v>
      </c>
      <c r="F886" s="320" t="s">
        <v>13963</v>
      </c>
      <c r="G886" s="320" t="s">
        <v>10345</v>
      </c>
      <c r="H886" s="177"/>
      <c r="I886" s="319">
        <v>25699</v>
      </c>
      <c r="J886" s="319">
        <v>264</v>
      </c>
      <c r="K886" s="319">
        <v>264</v>
      </c>
      <c r="L886" s="320" t="s">
        <v>406</v>
      </c>
      <c r="M886" s="319">
        <v>84</v>
      </c>
      <c r="N886" s="319">
        <v>130</v>
      </c>
      <c r="O886" s="319">
        <v>10920</v>
      </c>
      <c r="P886" s="319">
        <v>2</v>
      </c>
      <c r="Q886" s="319">
        <v>150</v>
      </c>
      <c r="R886" s="319">
        <v>5000</v>
      </c>
      <c r="S886" s="320" t="s">
        <v>586</v>
      </c>
      <c r="T886" s="105" t="s">
        <v>587</v>
      </c>
      <c r="U886" s="320">
        <v>2004</v>
      </c>
      <c r="V886" s="177"/>
      <c r="W886" s="177"/>
      <c r="X886" s="177"/>
      <c r="Y886" s="177"/>
      <c r="Z886" s="177"/>
      <c r="AA886" s="177"/>
      <c r="AB886" s="320">
        <v>1900</v>
      </c>
      <c r="AC886" s="320"/>
      <c r="AD886" s="177"/>
      <c r="AE886" s="177"/>
      <c r="AF886" s="177"/>
      <c r="AG886" s="177"/>
      <c r="AH886" s="177"/>
      <c r="AI886" s="177"/>
      <c r="AJ886" s="177"/>
      <c r="AK886" s="177"/>
      <c r="AL886" s="177"/>
      <c r="AM886" s="177"/>
      <c r="AN886" s="177"/>
      <c r="AO886" s="177"/>
      <c r="AP886" s="177"/>
      <c r="AQ886" s="177"/>
      <c r="AR886" s="177"/>
      <c r="AS886" s="177"/>
      <c r="AT886" s="177"/>
      <c r="AU886" s="177"/>
      <c r="AV886" s="177"/>
      <c r="AW886" s="177"/>
      <c r="AX886" s="638"/>
    </row>
    <row r="887" spans="1:50" s="246" customFormat="1" ht="23.85" customHeight="1">
      <c r="A887" s="247"/>
      <c r="B887" s="725"/>
      <c r="C887" s="320" t="s">
        <v>13963</v>
      </c>
      <c r="D887" s="320"/>
      <c r="E887" s="320" t="s">
        <v>14153</v>
      </c>
      <c r="F887" s="320" t="s">
        <v>13963</v>
      </c>
      <c r="G887" s="320" t="s">
        <v>10345</v>
      </c>
      <c r="H887" s="177"/>
      <c r="I887" s="567">
        <v>7844</v>
      </c>
      <c r="J887" s="319"/>
      <c r="K887" s="319"/>
      <c r="L887" s="320" t="s">
        <v>382</v>
      </c>
      <c r="M887" s="319">
        <v>76</v>
      </c>
      <c r="N887" s="319">
        <v>100</v>
      </c>
      <c r="O887" s="319">
        <v>7600</v>
      </c>
      <c r="P887" s="319">
        <v>1</v>
      </c>
      <c r="Q887" s="319">
        <v>0</v>
      </c>
      <c r="R887" s="319">
        <v>500</v>
      </c>
      <c r="S887" s="320" t="s">
        <v>586</v>
      </c>
      <c r="T887" s="320"/>
      <c r="U887" s="320">
        <v>2005</v>
      </c>
      <c r="V887" s="177"/>
      <c r="W887" s="177"/>
      <c r="X887" s="177"/>
      <c r="Y887" s="177"/>
      <c r="Z887" s="177"/>
      <c r="AA887" s="177"/>
      <c r="AB887" s="546">
        <v>1000</v>
      </c>
      <c r="AC887" s="320"/>
      <c r="AD887" s="177"/>
      <c r="AE887" s="177"/>
      <c r="AF887" s="177"/>
      <c r="AG887" s="177"/>
      <c r="AH887" s="177"/>
      <c r="AI887" s="177"/>
      <c r="AJ887" s="177"/>
      <c r="AK887" s="177"/>
      <c r="AL887" s="177"/>
      <c r="AM887" s="177"/>
      <c r="AN887" s="177"/>
      <c r="AO887" s="177"/>
      <c r="AP887" s="177"/>
      <c r="AQ887" s="177"/>
      <c r="AR887" s="177"/>
      <c r="AS887" s="177"/>
      <c r="AT887" s="177"/>
      <c r="AU887" s="177"/>
      <c r="AV887" s="177"/>
      <c r="AW887" s="177"/>
      <c r="AX887" s="638"/>
    </row>
    <row r="888" spans="1:50" s="246" customFormat="1" ht="23.85" customHeight="1">
      <c r="A888" s="247"/>
      <c r="B888" s="725"/>
      <c r="C888" s="177" t="s">
        <v>13963</v>
      </c>
      <c r="D888" s="177"/>
      <c r="E888" s="578" t="s">
        <v>14154</v>
      </c>
      <c r="F888" s="177" t="s">
        <v>13963</v>
      </c>
      <c r="G888" s="320" t="s">
        <v>10345</v>
      </c>
      <c r="H888" s="177"/>
      <c r="I888" s="319">
        <v>29940</v>
      </c>
      <c r="J888" s="319"/>
      <c r="K888" s="319"/>
      <c r="L888" s="177" t="s">
        <v>202</v>
      </c>
      <c r="M888" s="319">
        <v>68</v>
      </c>
      <c r="N888" s="319">
        <v>105</v>
      </c>
      <c r="O888" s="319">
        <v>7140</v>
      </c>
      <c r="P888" s="319">
        <v>1</v>
      </c>
      <c r="Q888" s="319">
        <v>0</v>
      </c>
      <c r="R888" s="319">
        <v>300</v>
      </c>
      <c r="S888" s="177"/>
      <c r="T888" s="177"/>
      <c r="U888" s="320">
        <v>2009</v>
      </c>
      <c r="V888" s="177"/>
      <c r="W888" s="177"/>
      <c r="X888" s="177"/>
      <c r="Y888" s="177"/>
      <c r="Z888" s="177"/>
      <c r="AA888" s="177"/>
      <c r="AB888" s="546">
        <v>3600</v>
      </c>
      <c r="AC888" s="320"/>
      <c r="AD888" s="177"/>
      <c r="AE888" s="177"/>
      <c r="AF888" s="177"/>
      <c r="AG888" s="177"/>
      <c r="AH888" s="177"/>
      <c r="AI888" s="177"/>
      <c r="AJ888" s="177"/>
      <c r="AK888" s="177"/>
      <c r="AL888" s="177"/>
      <c r="AM888" s="177"/>
      <c r="AN888" s="177"/>
      <c r="AO888" s="177"/>
      <c r="AP888" s="177"/>
      <c r="AQ888" s="177"/>
      <c r="AR888" s="177"/>
      <c r="AS888" s="177"/>
      <c r="AT888" s="177"/>
      <c r="AU888" s="177"/>
      <c r="AV888" s="177"/>
      <c r="AW888" s="177"/>
      <c r="AX888" s="585"/>
    </row>
    <row r="889" spans="1:50" s="246" customFormat="1" ht="23.85" customHeight="1">
      <c r="A889" s="247"/>
      <c r="B889" s="725"/>
      <c r="C889" s="177" t="s">
        <v>13963</v>
      </c>
      <c r="D889" s="177"/>
      <c r="E889" s="578" t="s">
        <v>14155</v>
      </c>
      <c r="F889" s="177" t="s">
        <v>13963</v>
      </c>
      <c r="G889" s="320" t="s">
        <v>10345</v>
      </c>
      <c r="H889" s="177"/>
      <c r="I889" s="319">
        <v>82830</v>
      </c>
      <c r="J889" s="319">
        <v>274</v>
      </c>
      <c r="K889" s="319">
        <v>485</v>
      </c>
      <c r="L889" s="177" t="s">
        <v>14156</v>
      </c>
      <c r="M889" s="319" t="s">
        <v>14157</v>
      </c>
      <c r="N889" s="319" t="s">
        <v>14158</v>
      </c>
      <c r="O889" s="319" t="s">
        <v>14159</v>
      </c>
      <c r="P889" s="319">
        <v>4</v>
      </c>
      <c r="Q889" s="319">
        <v>418</v>
      </c>
      <c r="R889" s="319">
        <v>2000</v>
      </c>
      <c r="S889" s="320" t="s">
        <v>14160</v>
      </c>
      <c r="T889" s="177" t="s">
        <v>8854</v>
      </c>
      <c r="U889" s="320">
        <v>2015</v>
      </c>
      <c r="V889" s="177"/>
      <c r="W889" s="177"/>
      <c r="X889" s="177"/>
      <c r="Y889" s="177"/>
      <c r="Z889" s="177"/>
      <c r="AA889" s="177"/>
      <c r="AB889" s="546">
        <v>9820</v>
      </c>
      <c r="AC889" s="320"/>
      <c r="AD889" s="177"/>
      <c r="AE889" s="177"/>
      <c r="AF889" s="177"/>
      <c r="AG889" s="177"/>
      <c r="AH889" s="177"/>
      <c r="AI889" s="177"/>
      <c r="AJ889" s="177"/>
      <c r="AK889" s="177"/>
      <c r="AL889" s="177"/>
      <c r="AM889" s="177"/>
      <c r="AN889" s="177"/>
      <c r="AO889" s="177"/>
      <c r="AP889" s="177"/>
      <c r="AQ889" s="177"/>
      <c r="AR889" s="177"/>
      <c r="AS889" s="177"/>
      <c r="AT889" s="177"/>
      <c r="AU889" s="177"/>
      <c r="AV889" s="177"/>
      <c r="AW889" s="177"/>
      <c r="AX889" s="726"/>
    </row>
    <row r="890" spans="1:50" s="246" customFormat="1" ht="23.85" customHeight="1">
      <c r="A890" s="247" t="s">
        <v>135</v>
      </c>
      <c r="B890" s="725"/>
      <c r="C890" s="177" t="s">
        <v>13963</v>
      </c>
      <c r="D890" s="177"/>
      <c r="E890" s="578" t="s">
        <v>14161</v>
      </c>
      <c r="F890" s="177" t="s">
        <v>13963</v>
      </c>
      <c r="G890" s="320" t="s">
        <v>10345</v>
      </c>
      <c r="H890" s="177"/>
      <c r="I890" s="319">
        <v>19266</v>
      </c>
      <c r="J890" s="319">
        <v>220.64</v>
      </c>
      <c r="K890" s="319">
        <v>202.64</v>
      </c>
      <c r="L890" s="177" t="s">
        <v>14162</v>
      </c>
      <c r="M890" s="319">
        <v>75</v>
      </c>
      <c r="N890" s="319">
        <v>115</v>
      </c>
      <c r="O890" s="319">
        <v>8625</v>
      </c>
      <c r="P890" s="319">
        <v>1</v>
      </c>
      <c r="Q890" s="319">
        <v>0</v>
      </c>
      <c r="R890" s="319">
        <v>300</v>
      </c>
      <c r="S890" s="320"/>
      <c r="T890" s="105" t="s">
        <v>587</v>
      </c>
      <c r="U890" s="320">
        <v>2012</v>
      </c>
      <c r="V890" s="177"/>
      <c r="W890" s="177"/>
      <c r="X890" s="177"/>
      <c r="Y890" s="177"/>
      <c r="Z890" s="177"/>
      <c r="AA890" s="177"/>
      <c r="AB890" s="546">
        <v>3394</v>
      </c>
      <c r="AC890" s="320"/>
      <c r="AD890" s="177"/>
      <c r="AE890" s="177"/>
      <c r="AF890" s="177"/>
      <c r="AG890" s="177"/>
      <c r="AH890" s="177"/>
      <c r="AI890" s="177"/>
      <c r="AJ890" s="177"/>
      <c r="AK890" s="177"/>
      <c r="AL890" s="177"/>
      <c r="AM890" s="177"/>
      <c r="AN890" s="177"/>
      <c r="AO890" s="177"/>
      <c r="AP890" s="177"/>
      <c r="AQ890" s="177"/>
      <c r="AR890" s="177"/>
      <c r="AS890" s="177"/>
      <c r="AT890" s="177"/>
      <c r="AU890" s="177"/>
      <c r="AV890" s="177"/>
      <c r="AW890" s="177"/>
      <c r="AX890" s="585"/>
    </row>
    <row r="891" spans="1:50" s="246" customFormat="1" ht="23.85" customHeight="1">
      <c r="A891" s="247"/>
      <c r="B891" s="725"/>
      <c r="C891" s="177" t="s">
        <v>13963</v>
      </c>
      <c r="D891" s="177"/>
      <c r="E891" s="578" t="s">
        <v>14163</v>
      </c>
      <c r="F891" s="177" t="s">
        <v>13963</v>
      </c>
      <c r="G891" s="320" t="s">
        <v>10345</v>
      </c>
      <c r="H891" s="177"/>
      <c r="I891" s="319">
        <v>52350</v>
      </c>
      <c r="J891" s="319"/>
      <c r="K891" s="319"/>
      <c r="L891" s="177" t="s">
        <v>14162</v>
      </c>
      <c r="M891" s="319">
        <v>75</v>
      </c>
      <c r="N891" s="319">
        <v>115</v>
      </c>
      <c r="O891" s="319">
        <v>8625</v>
      </c>
      <c r="P891" s="319">
        <v>1</v>
      </c>
      <c r="Q891" s="319">
        <v>0</v>
      </c>
      <c r="R891" s="319">
        <v>300</v>
      </c>
      <c r="S891" s="320"/>
      <c r="T891" s="177"/>
      <c r="U891" s="320">
        <v>2012</v>
      </c>
      <c r="V891" s="177"/>
      <c r="W891" s="177"/>
      <c r="X891" s="177"/>
      <c r="Y891" s="177"/>
      <c r="Z891" s="177"/>
      <c r="AA891" s="177"/>
      <c r="AB891" s="546">
        <v>6800</v>
      </c>
      <c r="AC891" s="320"/>
      <c r="AD891" s="177"/>
      <c r="AE891" s="177"/>
      <c r="AF891" s="177"/>
      <c r="AG891" s="177"/>
      <c r="AH891" s="177"/>
      <c r="AI891" s="177"/>
      <c r="AJ891" s="177"/>
      <c r="AK891" s="177"/>
      <c r="AL891" s="177"/>
      <c r="AM891" s="177"/>
      <c r="AN891" s="177"/>
      <c r="AO891" s="177"/>
      <c r="AP891" s="177"/>
      <c r="AQ891" s="177"/>
      <c r="AR891" s="177"/>
      <c r="AS891" s="177"/>
      <c r="AT891" s="177"/>
      <c r="AU891" s="177"/>
      <c r="AV891" s="177"/>
      <c r="AW891" s="177"/>
      <c r="AX891" s="585"/>
    </row>
    <row r="892" spans="1:50" s="246" customFormat="1" ht="23.85" customHeight="1">
      <c r="A892" s="247"/>
      <c r="B892" s="725"/>
      <c r="C892" s="320" t="s">
        <v>13967</v>
      </c>
      <c r="D892" s="320" t="s">
        <v>14164</v>
      </c>
      <c r="E892" s="320" t="s">
        <v>14164</v>
      </c>
      <c r="F892" s="320" t="s">
        <v>13967</v>
      </c>
      <c r="G892" s="320" t="s">
        <v>13969</v>
      </c>
      <c r="H892" s="177">
        <v>170.32</v>
      </c>
      <c r="I892" s="319">
        <v>13257</v>
      </c>
      <c r="J892" s="319">
        <v>170.32</v>
      </c>
      <c r="K892" s="319">
        <v>186.84</v>
      </c>
      <c r="L892" s="320" t="s">
        <v>8636</v>
      </c>
      <c r="M892" s="319">
        <v>68</v>
      </c>
      <c r="N892" s="319">
        <v>104</v>
      </c>
      <c r="O892" s="319">
        <v>14144</v>
      </c>
      <c r="P892" s="319">
        <v>2</v>
      </c>
      <c r="Q892" s="319">
        <v>338</v>
      </c>
      <c r="R892" s="319">
        <v>338</v>
      </c>
      <c r="S892" s="320" t="s">
        <v>586</v>
      </c>
      <c r="T892" s="320" t="s">
        <v>587</v>
      </c>
      <c r="U892" s="320">
        <v>2006</v>
      </c>
      <c r="V892" s="177"/>
      <c r="W892" s="177"/>
      <c r="X892" s="177"/>
      <c r="Y892" s="177"/>
      <c r="Z892" s="177"/>
      <c r="AA892" s="177"/>
      <c r="AB892" s="546">
        <v>3200</v>
      </c>
      <c r="AC892" s="320"/>
      <c r="AD892" s="177"/>
      <c r="AE892" s="177"/>
      <c r="AF892" s="177"/>
      <c r="AG892" s="177"/>
      <c r="AH892" s="177"/>
      <c r="AI892" s="177"/>
      <c r="AJ892" s="177"/>
      <c r="AK892" s="177"/>
      <c r="AL892" s="177"/>
      <c r="AM892" s="177"/>
      <c r="AN892" s="177"/>
      <c r="AO892" s="177"/>
      <c r="AP892" s="177"/>
      <c r="AQ892" s="177"/>
      <c r="AR892" s="177"/>
      <c r="AS892" s="177"/>
      <c r="AT892" s="177"/>
      <c r="AU892" s="177"/>
      <c r="AV892" s="177"/>
      <c r="AW892" s="177"/>
      <c r="AX892" s="638" t="s">
        <v>14165</v>
      </c>
    </row>
    <row r="893" spans="1:50" s="246" customFormat="1" ht="23.85" customHeight="1">
      <c r="A893" s="247"/>
      <c r="B893" s="725"/>
      <c r="C893" s="320" t="s">
        <v>13967</v>
      </c>
      <c r="D893" s="320" t="s">
        <v>14166</v>
      </c>
      <c r="E893" s="320" t="s">
        <v>14166</v>
      </c>
      <c r="F893" s="320" t="s">
        <v>13967</v>
      </c>
      <c r="G893" s="320" t="s">
        <v>13969</v>
      </c>
      <c r="H893" s="177">
        <v>141</v>
      </c>
      <c r="I893" s="319">
        <v>33196</v>
      </c>
      <c r="J893" s="319">
        <v>141</v>
      </c>
      <c r="K893" s="319">
        <v>125</v>
      </c>
      <c r="L893" s="320" t="s">
        <v>590</v>
      </c>
      <c r="M893" s="319">
        <v>87</v>
      </c>
      <c r="N893" s="319">
        <v>115</v>
      </c>
      <c r="O893" s="319">
        <v>10037</v>
      </c>
      <c r="P893" s="319">
        <v>1</v>
      </c>
      <c r="Q893" s="319">
        <v>500</v>
      </c>
      <c r="R893" s="319">
        <v>1000</v>
      </c>
      <c r="S893" s="320" t="s">
        <v>233</v>
      </c>
      <c r="T893" s="320" t="s">
        <v>587</v>
      </c>
      <c r="U893" s="320">
        <v>2011</v>
      </c>
      <c r="V893" s="177"/>
      <c r="W893" s="177"/>
      <c r="X893" s="177"/>
      <c r="Y893" s="177"/>
      <c r="Z893" s="177"/>
      <c r="AA893" s="177"/>
      <c r="AB893" s="546">
        <v>3130</v>
      </c>
      <c r="AC893" s="320"/>
      <c r="AD893" s="177"/>
      <c r="AE893" s="177"/>
      <c r="AF893" s="177"/>
      <c r="AG893" s="177"/>
      <c r="AH893" s="177"/>
      <c r="AI893" s="177"/>
      <c r="AJ893" s="177"/>
      <c r="AK893" s="177"/>
      <c r="AL893" s="177"/>
      <c r="AM893" s="177"/>
      <c r="AN893" s="177"/>
      <c r="AO893" s="177"/>
      <c r="AP893" s="177"/>
      <c r="AQ893" s="177"/>
      <c r="AR893" s="177"/>
      <c r="AS893" s="177"/>
      <c r="AT893" s="177"/>
      <c r="AU893" s="177"/>
      <c r="AV893" s="177"/>
      <c r="AW893" s="177"/>
      <c r="AX893" s="638"/>
    </row>
    <row r="894" spans="1:50" s="246" customFormat="1" ht="23.85" customHeight="1">
      <c r="A894" s="247"/>
      <c r="B894" s="725"/>
      <c r="C894" s="320" t="s">
        <v>13967</v>
      </c>
      <c r="D894" s="320" t="s">
        <v>14167</v>
      </c>
      <c r="E894" s="320" t="s">
        <v>14167</v>
      </c>
      <c r="F894" s="320" t="s">
        <v>13967</v>
      </c>
      <c r="G894" s="320" t="s">
        <v>14168</v>
      </c>
      <c r="H894" s="177"/>
      <c r="I894" s="319">
        <v>12405</v>
      </c>
      <c r="J894" s="319"/>
      <c r="K894" s="319"/>
      <c r="L894" s="320" t="s">
        <v>382</v>
      </c>
      <c r="M894" s="319">
        <v>74</v>
      </c>
      <c r="N894" s="319">
        <v>112</v>
      </c>
      <c r="O894" s="319">
        <v>8288</v>
      </c>
      <c r="P894" s="319">
        <v>1</v>
      </c>
      <c r="Q894" s="319"/>
      <c r="R894" s="319"/>
      <c r="S894" s="320"/>
      <c r="T894" s="320"/>
      <c r="U894" s="320">
        <v>2011</v>
      </c>
      <c r="V894" s="177"/>
      <c r="W894" s="177"/>
      <c r="X894" s="177"/>
      <c r="Y894" s="177"/>
      <c r="Z894" s="177"/>
      <c r="AA894" s="177"/>
      <c r="AB894" s="546">
        <v>5172</v>
      </c>
      <c r="AC894" s="320"/>
      <c r="AD894" s="177"/>
      <c r="AE894" s="177"/>
      <c r="AF894" s="177"/>
      <c r="AG894" s="177"/>
      <c r="AH894" s="177"/>
      <c r="AI894" s="177"/>
      <c r="AJ894" s="177"/>
      <c r="AK894" s="177"/>
      <c r="AL894" s="177"/>
      <c r="AM894" s="177"/>
      <c r="AN894" s="177"/>
      <c r="AO894" s="177"/>
      <c r="AP894" s="177"/>
      <c r="AQ894" s="177"/>
      <c r="AR894" s="177"/>
      <c r="AS894" s="177"/>
      <c r="AT894" s="177"/>
      <c r="AU894" s="177"/>
      <c r="AV894" s="177"/>
      <c r="AW894" s="177"/>
      <c r="AX894" s="638"/>
    </row>
    <row r="895" spans="1:50" s="246" customFormat="1" ht="23.85" customHeight="1">
      <c r="A895" s="247"/>
      <c r="B895" s="725"/>
      <c r="C895" s="320" t="s">
        <v>13967</v>
      </c>
      <c r="D895" s="320" t="s">
        <v>14169</v>
      </c>
      <c r="E895" s="320" t="s">
        <v>14169</v>
      </c>
      <c r="F895" s="320" t="s">
        <v>13967</v>
      </c>
      <c r="G895" s="320" t="s">
        <v>13969</v>
      </c>
      <c r="H895" s="177"/>
      <c r="I895" s="319">
        <v>29066</v>
      </c>
      <c r="J895" s="319"/>
      <c r="K895" s="319"/>
      <c r="L895" s="320" t="s">
        <v>382</v>
      </c>
      <c r="M895" s="319">
        <v>68</v>
      </c>
      <c r="N895" s="319">
        <v>108</v>
      </c>
      <c r="O895" s="319">
        <v>7344</v>
      </c>
      <c r="P895" s="319">
        <v>1</v>
      </c>
      <c r="Q895" s="319">
        <v>0</v>
      </c>
      <c r="R895" s="319">
        <v>500</v>
      </c>
      <c r="S895" s="320" t="s">
        <v>233</v>
      </c>
      <c r="T895" s="320" t="s">
        <v>587</v>
      </c>
      <c r="U895" s="320">
        <v>2010</v>
      </c>
      <c r="V895" s="177"/>
      <c r="W895" s="177"/>
      <c r="X895" s="177"/>
      <c r="Y895" s="177"/>
      <c r="Z895" s="177"/>
      <c r="AA895" s="177"/>
      <c r="AB895" s="546">
        <v>877</v>
      </c>
      <c r="AC895" s="320"/>
      <c r="AD895" s="177"/>
      <c r="AE895" s="177"/>
      <c r="AF895" s="177"/>
      <c r="AG895" s="177"/>
      <c r="AH895" s="177"/>
      <c r="AI895" s="177"/>
      <c r="AJ895" s="177"/>
      <c r="AK895" s="177"/>
      <c r="AL895" s="177"/>
      <c r="AM895" s="177"/>
      <c r="AN895" s="177"/>
      <c r="AO895" s="177"/>
      <c r="AP895" s="177"/>
      <c r="AQ895" s="177"/>
      <c r="AR895" s="177"/>
      <c r="AS895" s="177"/>
      <c r="AT895" s="177"/>
      <c r="AU895" s="177"/>
      <c r="AV895" s="177"/>
      <c r="AW895" s="177"/>
      <c r="AX895" s="638"/>
    </row>
    <row r="896" spans="1:50" s="246" customFormat="1" ht="23.85" customHeight="1">
      <c r="A896" s="247"/>
      <c r="B896" s="725"/>
      <c r="C896" s="320" t="s">
        <v>13967</v>
      </c>
      <c r="D896" s="320" t="s">
        <v>14170</v>
      </c>
      <c r="E896" s="320" t="s">
        <v>14170</v>
      </c>
      <c r="F896" s="320" t="s">
        <v>13967</v>
      </c>
      <c r="G896" s="320" t="s">
        <v>13969</v>
      </c>
      <c r="H896" s="177"/>
      <c r="I896" s="319">
        <v>21369</v>
      </c>
      <c r="J896" s="319"/>
      <c r="K896" s="319"/>
      <c r="L896" s="320" t="s">
        <v>382</v>
      </c>
      <c r="M896" s="319">
        <v>78</v>
      </c>
      <c r="N896" s="319">
        <v>115</v>
      </c>
      <c r="O896" s="319">
        <v>8970</v>
      </c>
      <c r="P896" s="319">
        <v>1</v>
      </c>
      <c r="Q896" s="319">
        <v>0</v>
      </c>
      <c r="R896" s="319"/>
      <c r="S896" s="320"/>
      <c r="T896" s="320"/>
      <c r="U896" s="320">
        <v>2015</v>
      </c>
      <c r="V896" s="177"/>
      <c r="W896" s="177"/>
      <c r="X896" s="177"/>
      <c r="Y896" s="177"/>
      <c r="Z896" s="177"/>
      <c r="AA896" s="177"/>
      <c r="AB896" s="546">
        <v>2800</v>
      </c>
      <c r="AC896" s="320"/>
      <c r="AD896" s="177"/>
      <c r="AE896" s="177"/>
      <c r="AF896" s="177"/>
      <c r="AG896" s="177"/>
      <c r="AH896" s="177"/>
      <c r="AI896" s="177"/>
      <c r="AJ896" s="177"/>
      <c r="AK896" s="177"/>
      <c r="AL896" s="177"/>
      <c r="AM896" s="177"/>
      <c r="AN896" s="177"/>
      <c r="AO896" s="177"/>
      <c r="AP896" s="177"/>
      <c r="AQ896" s="177"/>
      <c r="AR896" s="177"/>
      <c r="AS896" s="177"/>
      <c r="AT896" s="177"/>
      <c r="AU896" s="177"/>
      <c r="AV896" s="177"/>
      <c r="AW896" s="177"/>
      <c r="AX896" s="638"/>
    </row>
    <row r="897" spans="1:50" s="246" customFormat="1" ht="23.85" customHeight="1">
      <c r="A897" s="247"/>
      <c r="B897" s="725"/>
      <c r="C897" s="320" t="s">
        <v>13967</v>
      </c>
      <c r="D897" s="320" t="s">
        <v>14171</v>
      </c>
      <c r="E897" s="320" t="s">
        <v>14171</v>
      </c>
      <c r="F897" s="320" t="s">
        <v>13967</v>
      </c>
      <c r="G897" s="320" t="s">
        <v>13969</v>
      </c>
      <c r="H897" s="177"/>
      <c r="I897" s="319">
        <v>110985</v>
      </c>
      <c r="J897" s="319"/>
      <c r="K897" s="319"/>
      <c r="L897" s="320" t="s">
        <v>382</v>
      </c>
      <c r="M897" s="319">
        <v>75</v>
      </c>
      <c r="N897" s="319">
        <v>113</v>
      </c>
      <c r="O897" s="319">
        <v>8475</v>
      </c>
      <c r="P897" s="319">
        <v>1</v>
      </c>
      <c r="Q897" s="319">
        <v>0</v>
      </c>
      <c r="R897" s="319"/>
      <c r="S897" s="320"/>
      <c r="T897" s="320"/>
      <c r="U897" s="320">
        <v>2012</v>
      </c>
      <c r="V897" s="177"/>
      <c r="W897" s="177"/>
      <c r="X897" s="177"/>
      <c r="Y897" s="177"/>
      <c r="Z897" s="177"/>
      <c r="AA897" s="177"/>
      <c r="AB897" s="546">
        <v>5338</v>
      </c>
      <c r="AC897" s="320"/>
      <c r="AD897" s="177"/>
      <c r="AE897" s="177"/>
      <c r="AF897" s="177"/>
      <c r="AG897" s="177"/>
      <c r="AH897" s="177"/>
      <c r="AI897" s="177"/>
      <c r="AJ897" s="177"/>
      <c r="AK897" s="177"/>
      <c r="AL897" s="177"/>
      <c r="AM897" s="177"/>
      <c r="AN897" s="177"/>
      <c r="AO897" s="177"/>
      <c r="AP897" s="177"/>
      <c r="AQ897" s="177"/>
      <c r="AR897" s="177"/>
      <c r="AS897" s="177"/>
      <c r="AT897" s="177"/>
      <c r="AU897" s="177"/>
      <c r="AV897" s="177"/>
      <c r="AW897" s="177"/>
      <c r="AX897" s="638"/>
    </row>
    <row r="898" spans="1:50" s="246" customFormat="1" ht="23.85" customHeight="1">
      <c r="A898" s="247"/>
      <c r="B898" s="725"/>
      <c r="C898" s="320" t="s">
        <v>13967</v>
      </c>
      <c r="D898" s="320" t="s">
        <v>14172</v>
      </c>
      <c r="E898" s="320" t="s">
        <v>14172</v>
      </c>
      <c r="F898" s="320" t="s">
        <v>13967</v>
      </c>
      <c r="G898" s="320" t="s">
        <v>13969</v>
      </c>
      <c r="H898" s="177"/>
      <c r="I898" s="319">
        <v>22091</v>
      </c>
      <c r="J898" s="319"/>
      <c r="K898" s="319">
        <v>84.5</v>
      </c>
      <c r="L898" s="320" t="s">
        <v>202</v>
      </c>
      <c r="M898" s="319">
        <v>50</v>
      </c>
      <c r="N898" s="319">
        <v>75</v>
      </c>
      <c r="O898" s="319">
        <v>5968</v>
      </c>
      <c r="P898" s="319">
        <v>1</v>
      </c>
      <c r="Q898" s="319">
        <v>0</v>
      </c>
      <c r="R898" s="319">
        <v>200</v>
      </c>
      <c r="S898" s="320" t="s">
        <v>6853</v>
      </c>
      <c r="T898" s="320" t="s">
        <v>587</v>
      </c>
      <c r="U898" s="320">
        <v>2016</v>
      </c>
      <c r="V898" s="177"/>
      <c r="W898" s="177"/>
      <c r="X898" s="177"/>
      <c r="Y898" s="177"/>
      <c r="Z898" s="177"/>
      <c r="AA898" s="177"/>
      <c r="AB898" s="319">
        <v>1638</v>
      </c>
      <c r="AC898" s="320"/>
      <c r="AD898" s="320"/>
      <c r="AE898" s="177"/>
      <c r="AF898" s="177"/>
      <c r="AG898" s="177"/>
      <c r="AH898" s="177"/>
      <c r="AI898" s="177"/>
      <c r="AJ898" s="177"/>
      <c r="AK898" s="177"/>
      <c r="AL898" s="177"/>
      <c r="AM898" s="177"/>
      <c r="AN898" s="177"/>
      <c r="AO898" s="177"/>
      <c r="AP898" s="177"/>
      <c r="AQ898" s="177"/>
      <c r="AR898" s="177"/>
      <c r="AS898" s="177"/>
      <c r="AT898" s="177"/>
      <c r="AU898" s="177"/>
      <c r="AV898" s="177"/>
      <c r="AW898" s="177"/>
      <c r="AX898" s="641"/>
    </row>
    <row r="899" spans="1:50" s="246" customFormat="1" ht="23.85" customHeight="1">
      <c r="A899" s="247"/>
      <c r="B899" s="725"/>
      <c r="C899" s="320" t="s">
        <v>13967</v>
      </c>
      <c r="D899" s="320" t="s">
        <v>14173</v>
      </c>
      <c r="E899" s="320" t="s">
        <v>14173</v>
      </c>
      <c r="F899" s="320" t="s">
        <v>13967</v>
      </c>
      <c r="G899" s="320" t="s">
        <v>13969</v>
      </c>
      <c r="H899" s="177"/>
      <c r="I899" s="319">
        <v>28500</v>
      </c>
      <c r="J899" s="319"/>
      <c r="K899" s="319">
        <v>729.72</v>
      </c>
      <c r="L899" s="320" t="s">
        <v>382</v>
      </c>
      <c r="M899" s="319">
        <v>68</v>
      </c>
      <c r="N899" s="319">
        <v>104</v>
      </c>
      <c r="O899" s="319">
        <v>8599</v>
      </c>
      <c r="P899" s="319">
        <v>1</v>
      </c>
      <c r="Q899" s="319">
        <v>0</v>
      </c>
      <c r="R899" s="319"/>
      <c r="S899" s="320"/>
      <c r="T899" s="320"/>
      <c r="U899" s="320">
        <v>2006</v>
      </c>
      <c r="V899" s="177"/>
      <c r="W899" s="177"/>
      <c r="X899" s="177"/>
      <c r="Y899" s="177"/>
      <c r="Z899" s="177"/>
      <c r="AA899" s="177"/>
      <c r="AB899" s="319">
        <v>1900</v>
      </c>
      <c r="AC899" s="320"/>
      <c r="AD899" s="320"/>
      <c r="AE899" s="177"/>
      <c r="AF899" s="177"/>
      <c r="AG899" s="177"/>
      <c r="AH899" s="177"/>
      <c r="AI899" s="177"/>
      <c r="AJ899" s="177"/>
      <c r="AK899" s="177"/>
      <c r="AL899" s="177"/>
      <c r="AM899" s="177"/>
      <c r="AN899" s="177"/>
      <c r="AO899" s="177"/>
      <c r="AP899" s="177"/>
      <c r="AQ899" s="177"/>
      <c r="AR899" s="177"/>
      <c r="AS899" s="177"/>
      <c r="AT899" s="177"/>
      <c r="AU899" s="177"/>
      <c r="AV899" s="177"/>
      <c r="AW899" s="177"/>
      <c r="AX899" s="641"/>
    </row>
    <row r="900" spans="1:50" s="246" customFormat="1" ht="23.85" customHeight="1">
      <c r="A900" s="247"/>
      <c r="B900" s="725"/>
      <c r="C900" s="320" t="s">
        <v>13971</v>
      </c>
      <c r="D900" s="320"/>
      <c r="E900" s="320" t="s">
        <v>13972</v>
      </c>
      <c r="F900" s="320" t="s">
        <v>13971</v>
      </c>
      <c r="G900" s="320" t="s">
        <v>13971</v>
      </c>
      <c r="H900" s="177"/>
      <c r="I900" s="319">
        <v>7140</v>
      </c>
      <c r="J900" s="690"/>
      <c r="K900" s="690"/>
      <c r="L900" s="320" t="s">
        <v>382</v>
      </c>
      <c r="M900" s="319">
        <v>68</v>
      </c>
      <c r="N900" s="319">
        <v>105</v>
      </c>
      <c r="O900" s="319">
        <v>7140</v>
      </c>
      <c r="P900" s="319">
        <v>1</v>
      </c>
      <c r="Q900" s="319">
        <v>3000</v>
      </c>
      <c r="R900" s="319">
        <v>5000</v>
      </c>
      <c r="S900" s="320" t="s">
        <v>586</v>
      </c>
      <c r="T900" s="320" t="s">
        <v>587</v>
      </c>
      <c r="U900" s="320">
        <v>1992</v>
      </c>
      <c r="V900" s="177"/>
      <c r="W900" s="177"/>
      <c r="X900" s="177"/>
      <c r="Y900" s="177"/>
      <c r="Z900" s="177"/>
      <c r="AA900" s="177"/>
      <c r="AB900" s="319">
        <v>2370</v>
      </c>
      <c r="AC900" s="320"/>
      <c r="AD900" s="320"/>
      <c r="AE900" s="177"/>
      <c r="AF900" s="177"/>
      <c r="AG900" s="177"/>
      <c r="AH900" s="177"/>
      <c r="AI900" s="177"/>
      <c r="AJ900" s="177"/>
      <c r="AK900" s="177"/>
      <c r="AL900" s="177"/>
      <c r="AM900" s="177"/>
      <c r="AN900" s="177"/>
      <c r="AO900" s="177"/>
      <c r="AP900" s="177"/>
      <c r="AQ900" s="177"/>
      <c r="AR900" s="177"/>
      <c r="AS900" s="177"/>
      <c r="AT900" s="177"/>
      <c r="AU900" s="177"/>
      <c r="AV900" s="177"/>
      <c r="AW900" s="177"/>
      <c r="AX900" s="641"/>
    </row>
    <row r="901" spans="1:50" s="246" customFormat="1" ht="23.85" customHeight="1">
      <c r="A901" s="247"/>
      <c r="B901" s="725"/>
      <c r="C901" s="320" t="s">
        <v>13971</v>
      </c>
      <c r="D901" s="320"/>
      <c r="E901" s="320" t="s">
        <v>14174</v>
      </c>
      <c r="F901" s="320" t="s">
        <v>13971</v>
      </c>
      <c r="G901" s="320" t="s">
        <v>13971</v>
      </c>
      <c r="H901" s="177"/>
      <c r="I901" s="319">
        <v>5744</v>
      </c>
      <c r="J901" s="319">
        <v>140</v>
      </c>
      <c r="K901" s="319">
        <v>140</v>
      </c>
      <c r="L901" s="105" t="s">
        <v>406</v>
      </c>
      <c r="M901" s="319">
        <v>65</v>
      </c>
      <c r="N901" s="319">
        <v>87</v>
      </c>
      <c r="O901" s="319">
        <v>5655</v>
      </c>
      <c r="P901" s="319">
        <v>1</v>
      </c>
      <c r="Q901" s="319"/>
      <c r="R901" s="319"/>
      <c r="S901" s="320"/>
      <c r="T901" s="320"/>
      <c r="U901" s="320">
        <v>2004</v>
      </c>
      <c r="V901" s="177"/>
      <c r="W901" s="177"/>
      <c r="X901" s="177"/>
      <c r="Y901" s="177"/>
      <c r="Z901" s="177"/>
      <c r="AA901" s="177"/>
      <c r="AB901" s="319">
        <v>150</v>
      </c>
      <c r="AC901" s="320"/>
      <c r="AD901" s="320"/>
      <c r="AE901" s="177"/>
      <c r="AF901" s="177"/>
      <c r="AG901" s="177"/>
      <c r="AH901" s="177"/>
      <c r="AI901" s="177"/>
      <c r="AJ901" s="177"/>
      <c r="AK901" s="177"/>
      <c r="AL901" s="177"/>
      <c r="AM901" s="177"/>
      <c r="AN901" s="177"/>
      <c r="AO901" s="177"/>
      <c r="AP901" s="177"/>
      <c r="AQ901" s="177"/>
      <c r="AR901" s="177"/>
      <c r="AS901" s="177"/>
      <c r="AT901" s="177"/>
      <c r="AU901" s="177"/>
      <c r="AV901" s="177"/>
      <c r="AW901" s="177"/>
      <c r="AX901" s="641"/>
    </row>
    <row r="902" spans="1:50" s="246" customFormat="1" ht="23.85" customHeight="1">
      <c r="A902" s="247"/>
      <c r="B902" s="725"/>
      <c r="C902" s="320" t="s">
        <v>13971</v>
      </c>
      <c r="D902" s="320"/>
      <c r="E902" s="320" t="s">
        <v>14175</v>
      </c>
      <c r="F902" s="320" t="s">
        <v>13971</v>
      </c>
      <c r="G902" s="320" t="s">
        <v>13971</v>
      </c>
      <c r="H902" s="177"/>
      <c r="I902" s="319">
        <v>28986</v>
      </c>
      <c r="J902" s="319">
        <v>177.65</v>
      </c>
      <c r="K902" s="319">
        <v>177.29</v>
      </c>
      <c r="L902" s="105" t="s">
        <v>382</v>
      </c>
      <c r="M902" s="319">
        <v>68</v>
      </c>
      <c r="N902" s="319">
        <v>105</v>
      </c>
      <c r="O902" s="319">
        <v>7140</v>
      </c>
      <c r="P902" s="319">
        <v>1</v>
      </c>
      <c r="Q902" s="319"/>
      <c r="R902" s="319"/>
      <c r="S902" s="320"/>
      <c r="T902" s="320"/>
      <c r="U902" s="320">
        <v>2009</v>
      </c>
      <c r="V902" s="177"/>
      <c r="W902" s="177"/>
      <c r="X902" s="177"/>
      <c r="Y902" s="177"/>
      <c r="Z902" s="177"/>
      <c r="AA902" s="177"/>
      <c r="AB902" s="319">
        <v>2000</v>
      </c>
      <c r="AC902" s="320"/>
      <c r="AD902" s="320"/>
      <c r="AE902" s="177"/>
      <c r="AF902" s="177"/>
      <c r="AG902" s="177"/>
      <c r="AH902" s="177"/>
      <c r="AI902" s="177"/>
      <c r="AJ902" s="177"/>
      <c r="AK902" s="177"/>
      <c r="AL902" s="177"/>
      <c r="AM902" s="177"/>
      <c r="AN902" s="177"/>
      <c r="AO902" s="177"/>
      <c r="AP902" s="177"/>
      <c r="AQ902" s="177"/>
      <c r="AR902" s="177"/>
      <c r="AS902" s="177"/>
      <c r="AT902" s="177"/>
      <c r="AU902" s="177"/>
      <c r="AV902" s="177"/>
      <c r="AW902" s="177"/>
      <c r="AX902" s="641"/>
    </row>
    <row r="903" spans="1:50" s="246" customFormat="1" ht="23.85" customHeight="1">
      <c r="A903" s="247"/>
      <c r="B903" s="725"/>
      <c r="C903" s="320" t="s">
        <v>13971</v>
      </c>
      <c r="D903" s="320"/>
      <c r="E903" s="320" t="s">
        <v>14176</v>
      </c>
      <c r="F903" s="320" t="s">
        <v>13971</v>
      </c>
      <c r="G903" s="320" t="s">
        <v>13971</v>
      </c>
      <c r="H903" s="177"/>
      <c r="I903" s="319">
        <v>3779</v>
      </c>
      <c r="J903" s="319"/>
      <c r="K903" s="319"/>
      <c r="L903" s="105" t="s">
        <v>202</v>
      </c>
      <c r="M903" s="319">
        <v>45</v>
      </c>
      <c r="N903" s="319">
        <v>70</v>
      </c>
      <c r="O903" s="319">
        <v>3375</v>
      </c>
      <c r="P903" s="319">
        <v>1</v>
      </c>
      <c r="Q903" s="319"/>
      <c r="R903" s="319"/>
      <c r="S903" s="320"/>
      <c r="T903" s="320"/>
      <c r="U903" s="320">
        <v>2005</v>
      </c>
      <c r="V903" s="177"/>
      <c r="W903" s="177"/>
      <c r="X903" s="177"/>
      <c r="Y903" s="177"/>
      <c r="Z903" s="177"/>
      <c r="AA903" s="177"/>
      <c r="AB903" s="319">
        <v>300</v>
      </c>
      <c r="AC903" s="320"/>
      <c r="AD903" s="320"/>
      <c r="AE903" s="177"/>
      <c r="AF903" s="177"/>
      <c r="AG903" s="177"/>
      <c r="AH903" s="177"/>
      <c r="AI903" s="177"/>
      <c r="AJ903" s="177"/>
      <c r="AK903" s="177"/>
      <c r="AL903" s="177"/>
      <c r="AM903" s="177"/>
      <c r="AN903" s="177"/>
      <c r="AO903" s="177"/>
      <c r="AP903" s="177"/>
      <c r="AQ903" s="177"/>
      <c r="AR903" s="177"/>
      <c r="AS903" s="177"/>
      <c r="AT903" s="177"/>
      <c r="AU903" s="177"/>
      <c r="AV903" s="177"/>
      <c r="AW903" s="177"/>
      <c r="AX903" s="641"/>
    </row>
    <row r="904" spans="1:50" s="246" customFormat="1" ht="23.85" customHeight="1">
      <c r="A904" s="247"/>
      <c r="B904" s="725"/>
      <c r="C904" s="320" t="s">
        <v>13971</v>
      </c>
      <c r="D904" s="320"/>
      <c r="E904" s="320" t="s">
        <v>14177</v>
      </c>
      <c r="F904" s="320" t="s">
        <v>13971</v>
      </c>
      <c r="G904" s="320" t="s">
        <v>13971</v>
      </c>
      <c r="H904" s="177"/>
      <c r="I904" s="319">
        <v>38876</v>
      </c>
      <c r="J904" s="319"/>
      <c r="K904" s="319"/>
      <c r="L904" s="105" t="s">
        <v>382</v>
      </c>
      <c r="M904" s="319">
        <v>68</v>
      </c>
      <c r="N904" s="319">
        <v>105</v>
      </c>
      <c r="O904" s="319">
        <v>7140</v>
      </c>
      <c r="P904" s="319">
        <v>1</v>
      </c>
      <c r="Q904" s="319"/>
      <c r="R904" s="319">
        <v>200</v>
      </c>
      <c r="S904" s="320" t="s">
        <v>233</v>
      </c>
      <c r="T904" s="320" t="s">
        <v>587</v>
      </c>
      <c r="U904" s="320">
        <v>2013</v>
      </c>
      <c r="V904" s="177"/>
      <c r="W904" s="177"/>
      <c r="X904" s="177"/>
      <c r="Y904" s="177"/>
      <c r="Z904" s="177"/>
      <c r="AA904" s="177"/>
      <c r="AB904" s="319">
        <v>2000</v>
      </c>
      <c r="AC904" s="320"/>
      <c r="AD904" s="320"/>
      <c r="AE904" s="177"/>
      <c r="AF904" s="177"/>
      <c r="AG904" s="177"/>
      <c r="AH904" s="177"/>
      <c r="AI904" s="177"/>
      <c r="AJ904" s="177"/>
      <c r="AK904" s="177"/>
      <c r="AL904" s="177"/>
      <c r="AM904" s="177"/>
      <c r="AN904" s="177"/>
      <c r="AO904" s="177"/>
      <c r="AP904" s="177"/>
      <c r="AQ904" s="177"/>
      <c r="AR904" s="177"/>
      <c r="AS904" s="177"/>
      <c r="AT904" s="177"/>
      <c r="AU904" s="177"/>
      <c r="AV904" s="177"/>
      <c r="AW904" s="177"/>
      <c r="AX904" s="641"/>
    </row>
    <row r="905" spans="1:50" s="246" customFormat="1" ht="23.25" customHeight="1">
      <c r="A905" s="247" t="s">
        <v>412</v>
      </c>
      <c r="B905" s="725"/>
      <c r="C905" s="320" t="s">
        <v>13971</v>
      </c>
      <c r="D905" s="320"/>
      <c r="E905" s="320" t="s">
        <v>14178</v>
      </c>
      <c r="F905" s="320" t="s">
        <v>13971</v>
      </c>
      <c r="G905" s="320" t="s">
        <v>13971</v>
      </c>
      <c r="H905" s="177"/>
      <c r="I905" s="319">
        <v>21210</v>
      </c>
      <c r="J905" s="319"/>
      <c r="K905" s="319"/>
      <c r="L905" s="105" t="s">
        <v>382</v>
      </c>
      <c r="M905" s="319">
        <v>68</v>
      </c>
      <c r="N905" s="319">
        <v>102</v>
      </c>
      <c r="O905" s="319">
        <v>6936</v>
      </c>
      <c r="P905" s="319">
        <v>1</v>
      </c>
      <c r="Q905" s="319"/>
      <c r="R905" s="319"/>
      <c r="S905" s="320"/>
      <c r="T905" s="320"/>
      <c r="U905" s="320">
        <v>2013</v>
      </c>
      <c r="V905" s="177"/>
      <c r="W905" s="177"/>
      <c r="X905" s="177"/>
      <c r="Y905" s="177"/>
      <c r="Z905" s="177"/>
      <c r="AA905" s="177"/>
      <c r="AB905" s="319">
        <v>2060</v>
      </c>
      <c r="AC905" s="320"/>
      <c r="AD905" s="320"/>
      <c r="AE905" s="177"/>
      <c r="AF905" s="177"/>
      <c r="AG905" s="177"/>
      <c r="AH905" s="177"/>
      <c r="AI905" s="177"/>
      <c r="AJ905" s="177"/>
      <c r="AK905" s="177"/>
      <c r="AL905" s="177"/>
      <c r="AM905" s="177"/>
      <c r="AN905" s="177"/>
      <c r="AO905" s="177"/>
      <c r="AP905" s="177"/>
      <c r="AQ905" s="177"/>
      <c r="AR905" s="177"/>
      <c r="AS905" s="177"/>
      <c r="AT905" s="177"/>
      <c r="AU905" s="177"/>
      <c r="AV905" s="177"/>
      <c r="AW905" s="177"/>
      <c r="AX905" s="641"/>
    </row>
    <row r="906" spans="1:50" s="246" customFormat="1" ht="23.85" customHeight="1">
      <c r="A906" s="247" t="s">
        <v>413</v>
      </c>
      <c r="B906" s="581"/>
      <c r="C906" s="320" t="s">
        <v>13971</v>
      </c>
      <c r="D906" s="320"/>
      <c r="E906" s="320" t="s">
        <v>14179</v>
      </c>
      <c r="F906" s="320" t="s">
        <v>13971</v>
      </c>
      <c r="G906" s="320" t="s">
        <v>13971</v>
      </c>
      <c r="H906" s="177"/>
      <c r="I906" s="319">
        <v>1900</v>
      </c>
      <c r="J906" s="319"/>
      <c r="K906" s="319"/>
      <c r="L906" s="320" t="s">
        <v>202</v>
      </c>
      <c r="M906" s="319">
        <v>82</v>
      </c>
      <c r="N906" s="319">
        <v>117</v>
      </c>
      <c r="O906" s="319">
        <v>9594</v>
      </c>
      <c r="P906" s="319">
        <v>1</v>
      </c>
      <c r="Q906" s="319"/>
      <c r="R906" s="319"/>
      <c r="S906" s="320"/>
      <c r="T906" s="320"/>
      <c r="U906" s="320">
        <v>2010</v>
      </c>
      <c r="V906" s="177"/>
      <c r="W906" s="177"/>
      <c r="X906" s="177"/>
      <c r="Y906" s="177"/>
      <c r="Z906" s="177"/>
      <c r="AA906" s="177"/>
      <c r="AB906" s="319">
        <v>300</v>
      </c>
      <c r="AC906" s="320"/>
      <c r="AD906" s="320"/>
      <c r="AE906" s="177"/>
      <c r="AF906" s="177"/>
      <c r="AG906" s="177"/>
      <c r="AH906" s="177"/>
      <c r="AI906" s="177"/>
      <c r="AJ906" s="177"/>
      <c r="AK906" s="177"/>
      <c r="AL906" s="177"/>
      <c r="AM906" s="177"/>
      <c r="AN906" s="177"/>
      <c r="AO906" s="177"/>
      <c r="AP906" s="177"/>
      <c r="AQ906" s="177"/>
      <c r="AR906" s="177"/>
      <c r="AS906" s="177"/>
      <c r="AT906" s="177"/>
      <c r="AU906" s="177"/>
      <c r="AV906" s="177"/>
      <c r="AW906" s="177"/>
      <c r="AX906" s="641"/>
    </row>
    <row r="907" spans="1:50" s="246" customFormat="1" ht="23.85" customHeight="1">
      <c r="A907" s="247"/>
      <c r="B907" s="725"/>
      <c r="C907" s="320" t="s">
        <v>13971</v>
      </c>
      <c r="D907" s="320"/>
      <c r="E907" s="320" t="s">
        <v>14180</v>
      </c>
      <c r="F907" s="320" t="s">
        <v>13971</v>
      </c>
      <c r="G907" s="320" t="s">
        <v>14181</v>
      </c>
      <c r="H907" s="177"/>
      <c r="I907" s="546">
        <v>21121</v>
      </c>
      <c r="J907" s="546">
        <v>481.6</v>
      </c>
      <c r="K907" s="546">
        <v>932.48</v>
      </c>
      <c r="L907" s="320" t="s">
        <v>382</v>
      </c>
      <c r="M907" s="319">
        <v>55</v>
      </c>
      <c r="N907" s="319">
        <v>90</v>
      </c>
      <c r="O907" s="319">
        <v>4950</v>
      </c>
      <c r="P907" s="319">
        <v>1</v>
      </c>
      <c r="Q907" s="319"/>
      <c r="R907" s="319"/>
      <c r="S907" s="320"/>
      <c r="T907" s="320"/>
      <c r="U907" s="320">
        <v>2015</v>
      </c>
      <c r="V907" s="177"/>
      <c r="W907" s="177"/>
      <c r="X907" s="177"/>
      <c r="Y907" s="177"/>
      <c r="Z907" s="177"/>
      <c r="AA907" s="177"/>
      <c r="AB907" s="319">
        <v>3260</v>
      </c>
      <c r="AC907" s="320"/>
      <c r="AD907" s="320"/>
      <c r="AE907" s="177"/>
      <c r="AF907" s="177"/>
      <c r="AG907" s="177"/>
      <c r="AH907" s="177"/>
      <c r="AI907" s="177"/>
      <c r="AJ907" s="177"/>
      <c r="AK907" s="177"/>
      <c r="AL907" s="177"/>
      <c r="AM907" s="177"/>
      <c r="AN907" s="177"/>
      <c r="AO907" s="177"/>
      <c r="AP907" s="177"/>
      <c r="AQ907" s="177"/>
      <c r="AR907" s="177"/>
      <c r="AS907" s="177"/>
      <c r="AT907" s="177"/>
      <c r="AU907" s="177"/>
      <c r="AV907" s="177"/>
      <c r="AW907" s="177"/>
      <c r="AX907" s="641"/>
    </row>
    <row r="908" spans="1:50" s="246" customFormat="1" ht="23.85" customHeight="1">
      <c r="B908" s="725"/>
      <c r="C908" s="320" t="s">
        <v>1065</v>
      </c>
      <c r="D908" s="320"/>
      <c r="E908" s="320" t="s">
        <v>1067</v>
      </c>
      <c r="F908" s="320" t="s">
        <v>1065</v>
      </c>
      <c r="G908" s="320" t="s">
        <v>1065</v>
      </c>
      <c r="H908" s="177"/>
      <c r="I908" s="546">
        <v>15000</v>
      </c>
      <c r="J908" s="546">
        <v>0</v>
      </c>
      <c r="K908" s="546"/>
      <c r="L908" s="320" t="s">
        <v>382</v>
      </c>
      <c r="M908" s="319">
        <v>65</v>
      </c>
      <c r="N908" s="319">
        <v>102</v>
      </c>
      <c r="O908" s="319">
        <v>6630</v>
      </c>
      <c r="P908" s="319">
        <v>1</v>
      </c>
      <c r="Q908" s="319"/>
      <c r="R908" s="319"/>
      <c r="S908" s="320"/>
      <c r="T908" s="320"/>
      <c r="U908" s="320">
        <v>2002</v>
      </c>
      <c r="V908" s="177"/>
      <c r="W908" s="177"/>
      <c r="X908" s="177"/>
      <c r="Y908" s="177"/>
      <c r="Z908" s="177"/>
      <c r="AA908" s="177"/>
      <c r="AB908" s="319">
        <v>332</v>
      </c>
      <c r="AC908" s="320"/>
      <c r="AD908" s="320"/>
      <c r="AE908" s="177"/>
      <c r="AF908" s="177"/>
      <c r="AG908" s="177"/>
      <c r="AH908" s="177"/>
      <c r="AI908" s="177"/>
      <c r="AJ908" s="177"/>
      <c r="AK908" s="177"/>
      <c r="AL908" s="177"/>
      <c r="AM908" s="177"/>
      <c r="AN908" s="177"/>
      <c r="AO908" s="177"/>
      <c r="AP908" s="177"/>
      <c r="AQ908" s="177"/>
      <c r="AR908" s="177"/>
      <c r="AS908" s="177"/>
      <c r="AT908" s="177"/>
      <c r="AU908" s="177"/>
      <c r="AV908" s="177"/>
      <c r="AW908" s="177"/>
      <c r="AX908" s="641"/>
    </row>
    <row r="909" spans="1:50" s="246" customFormat="1" ht="23.85" customHeight="1">
      <c r="B909" s="725"/>
      <c r="C909" s="320" t="s">
        <v>1065</v>
      </c>
      <c r="D909" s="320"/>
      <c r="E909" s="320" t="s">
        <v>14182</v>
      </c>
      <c r="F909" s="320" t="s">
        <v>1065</v>
      </c>
      <c r="G909" s="320" t="s">
        <v>1065</v>
      </c>
      <c r="H909" s="177"/>
      <c r="I909" s="546">
        <v>7072</v>
      </c>
      <c r="J909" s="546">
        <v>436</v>
      </c>
      <c r="K909" s="546">
        <v>989</v>
      </c>
      <c r="L909" s="320" t="s">
        <v>202</v>
      </c>
      <c r="M909" s="319">
        <v>68</v>
      </c>
      <c r="N909" s="319">
        <v>104</v>
      </c>
      <c r="O909" s="319">
        <v>7072</v>
      </c>
      <c r="P909" s="319">
        <v>1</v>
      </c>
      <c r="Q909" s="319">
        <v>15000</v>
      </c>
      <c r="R909" s="319">
        <v>15000</v>
      </c>
      <c r="S909" s="320" t="s">
        <v>586</v>
      </c>
      <c r="T909" s="320" t="s">
        <v>587</v>
      </c>
      <c r="U909" s="320">
        <v>1991</v>
      </c>
      <c r="V909" s="177"/>
      <c r="W909" s="177"/>
      <c r="X909" s="177"/>
      <c r="Y909" s="177"/>
      <c r="Z909" s="177"/>
      <c r="AA909" s="177"/>
      <c r="AB909" s="319">
        <v>1705</v>
      </c>
      <c r="AC909" s="320"/>
      <c r="AD909" s="320"/>
      <c r="AE909" s="177"/>
      <c r="AF909" s="177"/>
      <c r="AG909" s="177"/>
      <c r="AH909" s="177"/>
      <c r="AI909" s="177"/>
      <c r="AJ909" s="177"/>
      <c r="AK909" s="177"/>
      <c r="AL909" s="177"/>
      <c r="AM909" s="177"/>
      <c r="AN909" s="177"/>
      <c r="AO909" s="177"/>
      <c r="AP909" s="177"/>
      <c r="AQ909" s="177"/>
      <c r="AR909" s="177"/>
      <c r="AS909" s="177"/>
      <c r="AT909" s="177"/>
      <c r="AU909" s="177"/>
      <c r="AV909" s="177"/>
      <c r="AW909" s="177"/>
      <c r="AX909" s="641"/>
    </row>
    <row r="910" spans="1:50" s="246" customFormat="1" ht="23.85" customHeight="1">
      <c r="B910" s="725"/>
      <c r="C910" s="320" t="s">
        <v>1065</v>
      </c>
      <c r="D910" s="320"/>
      <c r="E910" s="320" t="s">
        <v>14183</v>
      </c>
      <c r="F910" s="320" t="s">
        <v>1065</v>
      </c>
      <c r="G910" s="320" t="s">
        <v>1065</v>
      </c>
      <c r="H910" s="177"/>
      <c r="I910" s="546">
        <v>7844</v>
      </c>
      <c r="J910" s="546">
        <v>0</v>
      </c>
      <c r="K910" s="546">
        <v>0</v>
      </c>
      <c r="L910" s="320" t="s">
        <v>382</v>
      </c>
      <c r="M910" s="319">
        <v>68</v>
      </c>
      <c r="N910" s="319">
        <v>100</v>
      </c>
      <c r="O910" s="319">
        <v>6800</v>
      </c>
      <c r="P910" s="319">
        <v>1</v>
      </c>
      <c r="Q910" s="319">
        <v>0</v>
      </c>
      <c r="R910" s="319">
        <v>300</v>
      </c>
      <c r="S910" s="320" t="s">
        <v>10732</v>
      </c>
      <c r="T910" s="320"/>
      <c r="U910" s="320">
        <v>2008</v>
      </c>
      <c r="V910" s="177"/>
      <c r="W910" s="177"/>
      <c r="X910" s="177"/>
      <c r="Y910" s="177"/>
      <c r="Z910" s="177"/>
      <c r="AA910" s="177"/>
      <c r="AB910" s="319">
        <v>1000</v>
      </c>
      <c r="AC910" s="320"/>
      <c r="AD910" s="320"/>
      <c r="AE910" s="177"/>
      <c r="AF910" s="177"/>
      <c r="AG910" s="177"/>
      <c r="AH910" s="177"/>
      <c r="AI910" s="177"/>
      <c r="AJ910" s="177"/>
      <c r="AK910" s="177"/>
      <c r="AL910" s="177"/>
      <c r="AM910" s="177"/>
      <c r="AN910" s="177"/>
      <c r="AO910" s="177"/>
      <c r="AP910" s="177"/>
      <c r="AQ910" s="177"/>
      <c r="AR910" s="177"/>
      <c r="AS910" s="177"/>
      <c r="AT910" s="177"/>
      <c r="AU910" s="177"/>
      <c r="AV910" s="177"/>
      <c r="AW910" s="177"/>
      <c r="AX910" s="641"/>
    </row>
    <row r="911" spans="1:50" s="246" customFormat="1" ht="23.85" customHeight="1">
      <c r="B911" s="725"/>
      <c r="C911" s="320" t="s">
        <v>1065</v>
      </c>
      <c r="D911" s="320"/>
      <c r="E911" s="320" t="s">
        <v>14184</v>
      </c>
      <c r="F911" s="320" t="s">
        <v>1065</v>
      </c>
      <c r="G911" s="320" t="s">
        <v>1065</v>
      </c>
      <c r="H911" s="177"/>
      <c r="I911" s="546">
        <v>10159</v>
      </c>
      <c r="J911" s="546"/>
      <c r="K911" s="546"/>
      <c r="L911" s="320" t="s">
        <v>382</v>
      </c>
      <c r="M911" s="319">
        <v>66</v>
      </c>
      <c r="N911" s="319">
        <v>86</v>
      </c>
      <c r="O911" s="319">
        <v>5733</v>
      </c>
      <c r="P911" s="319">
        <v>1</v>
      </c>
      <c r="Q911" s="319"/>
      <c r="R911" s="319"/>
      <c r="S911" s="320"/>
      <c r="T911" s="320"/>
      <c r="U911" s="320">
        <v>2012</v>
      </c>
      <c r="V911" s="177"/>
      <c r="W911" s="177"/>
      <c r="X911" s="177"/>
      <c r="Y911" s="177"/>
      <c r="Z911" s="177"/>
      <c r="AA911" s="177"/>
      <c r="AB911" s="319">
        <v>2000</v>
      </c>
      <c r="AC911" s="320"/>
      <c r="AD911" s="320"/>
      <c r="AE911" s="177"/>
      <c r="AF911" s="177"/>
      <c r="AG911" s="177"/>
      <c r="AH911" s="177"/>
      <c r="AI911" s="177"/>
      <c r="AJ911" s="177"/>
      <c r="AK911" s="177"/>
      <c r="AL911" s="177"/>
      <c r="AM911" s="177"/>
      <c r="AN911" s="177"/>
      <c r="AO911" s="177"/>
      <c r="AP911" s="177"/>
      <c r="AQ911" s="177"/>
      <c r="AR911" s="177"/>
      <c r="AS911" s="177"/>
      <c r="AT911" s="177"/>
      <c r="AU911" s="177"/>
      <c r="AV911" s="177"/>
      <c r="AW911" s="177"/>
      <c r="AX911" s="641"/>
    </row>
    <row r="912" spans="1:50" s="246" customFormat="1" ht="25.15" customHeight="1">
      <c r="B912" s="543"/>
      <c r="C912" s="320" t="s">
        <v>3044</v>
      </c>
      <c r="D912" s="320"/>
      <c r="E912" s="320" t="s">
        <v>14185</v>
      </c>
      <c r="F912" s="320" t="s">
        <v>3044</v>
      </c>
      <c r="G912" s="320" t="s">
        <v>3044</v>
      </c>
      <c r="H912" s="177"/>
      <c r="I912" s="546"/>
      <c r="J912" s="546">
        <v>0</v>
      </c>
      <c r="K912" s="546">
        <v>0</v>
      </c>
      <c r="L912" s="320" t="s">
        <v>202</v>
      </c>
      <c r="M912" s="319">
        <v>73</v>
      </c>
      <c r="N912" s="319">
        <v>109</v>
      </c>
      <c r="O912" s="319">
        <v>7957</v>
      </c>
      <c r="P912" s="319">
        <v>1</v>
      </c>
      <c r="Q912" s="319">
        <v>11000</v>
      </c>
      <c r="R912" s="319">
        <v>12000</v>
      </c>
      <c r="S912" s="320" t="s">
        <v>10732</v>
      </c>
      <c r="T912" s="320" t="s">
        <v>587</v>
      </c>
      <c r="U912" s="320">
        <v>2009</v>
      </c>
      <c r="V912" s="177"/>
      <c r="W912" s="177"/>
      <c r="X912" s="177"/>
      <c r="Y912" s="177"/>
      <c r="Z912" s="177"/>
      <c r="AA912" s="177"/>
      <c r="AB912" s="319"/>
      <c r="AC912" s="320"/>
      <c r="AD912" s="320"/>
      <c r="AE912" s="177"/>
      <c r="AF912" s="177"/>
      <c r="AG912" s="177"/>
      <c r="AH912" s="177"/>
      <c r="AI912" s="177"/>
      <c r="AJ912" s="177"/>
      <c r="AK912" s="177"/>
      <c r="AL912" s="177"/>
      <c r="AM912" s="177"/>
      <c r="AN912" s="177"/>
      <c r="AO912" s="177"/>
      <c r="AP912" s="177"/>
      <c r="AQ912" s="177"/>
      <c r="AR912" s="177"/>
      <c r="AS912" s="177"/>
      <c r="AT912" s="177"/>
      <c r="AU912" s="177"/>
      <c r="AV912" s="177"/>
      <c r="AW912" s="177"/>
      <c r="AX912" s="320" t="s">
        <v>14186</v>
      </c>
    </row>
    <row r="913" spans="2:50" s="246" customFormat="1" ht="23.85" customHeight="1">
      <c r="B913" s="581"/>
      <c r="C913" s="105" t="s">
        <v>3044</v>
      </c>
      <c r="D913" s="105"/>
      <c r="E913" s="105" t="s">
        <v>14187</v>
      </c>
      <c r="F913" s="105" t="s">
        <v>3044</v>
      </c>
      <c r="G913" s="105" t="s">
        <v>3044</v>
      </c>
      <c r="H913" s="99"/>
      <c r="I913" s="100"/>
      <c r="J913" s="100">
        <v>0</v>
      </c>
      <c r="K913" s="100">
        <v>0</v>
      </c>
      <c r="L913" s="320" t="s">
        <v>382</v>
      </c>
      <c r="M913" s="319">
        <v>67</v>
      </c>
      <c r="N913" s="319">
        <v>103</v>
      </c>
      <c r="O913" s="319">
        <v>6900</v>
      </c>
      <c r="P913" s="319">
        <v>1</v>
      </c>
      <c r="Q913" s="319"/>
      <c r="R913" s="319"/>
      <c r="S913" s="320"/>
      <c r="T913" s="320"/>
      <c r="U913" s="320">
        <v>2009</v>
      </c>
      <c r="V913" s="177"/>
      <c r="W913" s="177"/>
      <c r="X913" s="177"/>
      <c r="Y913" s="177"/>
      <c r="Z913" s="177"/>
      <c r="AA913" s="177"/>
      <c r="AB913" s="319"/>
      <c r="AC913" s="320"/>
      <c r="AD913" s="320"/>
      <c r="AE913" s="177"/>
      <c r="AF913" s="177"/>
      <c r="AG913" s="177"/>
      <c r="AH913" s="177"/>
      <c r="AI913" s="177"/>
      <c r="AJ913" s="177"/>
      <c r="AK913" s="177"/>
      <c r="AL913" s="177"/>
      <c r="AM913" s="177"/>
      <c r="AN913" s="177"/>
      <c r="AO913" s="177"/>
      <c r="AP913" s="177"/>
      <c r="AQ913" s="177"/>
      <c r="AR913" s="177"/>
      <c r="AS913" s="177"/>
      <c r="AT913" s="177"/>
      <c r="AU913" s="177"/>
      <c r="AV913" s="177"/>
      <c r="AW913" s="177"/>
      <c r="AX913" s="641" t="s">
        <v>14186</v>
      </c>
    </row>
    <row r="914" spans="2:50" s="246" customFormat="1" ht="23.85" customHeight="1">
      <c r="B914" s="581"/>
      <c r="C914" s="727" t="s">
        <v>3044</v>
      </c>
      <c r="D914" s="727"/>
      <c r="E914" s="727" t="s">
        <v>14188</v>
      </c>
      <c r="F914" s="727" t="s">
        <v>3044</v>
      </c>
      <c r="G914" s="727" t="s">
        <v>3044</v>
      </c>
      <c r="H914" s="728"/>
      <c r="I914" s="729">
        <v>11824</v>
      </c>
      <c r="J914" s="729">
        <v>112</v>
      </c>
      <c r="K914" s="729">
        <v>224</v>
      </c>
      <c r="L914" s="727" t="s">
        <v>382</v>
      </c>
      <c r="M914" s="729">
        <v>68</v>
      </c>
      <c r="N914" s="729">
        <v>105</v>
      </c>
      <c r="O914" s="319">
        <v>7140</v>
      </c>
      <c r="P914" s="729">
        <v>1</v>
      </c>
      <c r="Q914" s="729">
        <v>1560</v>
      </c>
      <c r="R914" s="729">
        <v>1560</v>
      </c>
      <c r="S914" s="727" t="s">
        <v>233</v>
      </c>
      <c r="T914" s="727" t="s">
        <v>587</v>
      </c>
      <c r="U914" s="727">
        <v>2014</v>
      </c>
      <c r="V914" s="728"/>
      <c r="W914" s="728"/>
      <c r="X914" s="728"/>
      <c r="Y914" s="728"/>
      <c r="Z914" s="728"/>
      <c r="AA914" s="728"/>
      <c r="AB914" s="729"/>
      <c r="AC914" s="728"/>
      <c r="AD914" s="728"/>
      <c r="AE914" s="728"/>
      <c r="AF914" s="728"/>
      <c r="AG914" s="728"/>
      <c r="AH914" s="728"/>
      <c r="AI914" s="728"/>
      <c r="AJ914" s="728"/>
      <c r="AK914" s="728"/>
      <c r="AL914" s="728"/>
      <c r="AM914" s="728"/>
      <c r="AN914" s="728"/>
      <c r="AO914" s="728"/>
      <c r="AP914" s="728"/>
      <c r="AQ914" s="728"/>
      <c r="AR914" s="728"/>
      <c r="AS914" s="728"/>
      <c r="AT914" s="728"/>
      <c r="AU914" s="728"/>
      <c r="AV914" s="728"/>
      <c r="AW914" s="728"/>
      <c r="AX914" s="638" t="s">
        <v>14189</v>
      </c>
    </row>
    <row r="915" spans="2:50" s="246" customFormat="1" ht="23.85" customHeight="1">
      <c r="B915" s="581"/>
      <c r="C915" s="727" t="s">
        <v>13985</v>
      </c>
      <c r="D915" s="727" t="s">
        <v>14019</v>
      </c>
      <c r="E915" s="727" t="s">
        <v>14190</v>
      </c>
      <c r="F915" s="727" t="s">
        <v>13985</v>
      </c>
      <c r="G915" s="727" t="s">
        <v>11250</v>
      </c>
      <c r="H915" s="728" t="s">
        <v>8657</v>
      </c>
      <c r="I915" s="729">
        <v>46651</v>
      </c>
      <c r="J915" s="729"/>
      <c r="K915" s="729"/>
      <c r="L915" s="727" t="s">
        <v>14191</v>
      </c>
      <c r="M915" s="729">
        <v>73</v>
      </c>
      <c r="N915" s="729">
        <v>103</v>
      </c>
      <c r="O915" s="319">
        <v>7519</v>
      </c>
      <c r="P915" s="729">
        <v>1</v>
      </c>
      <c r="Q915" s="729">
        <v>6627</v>
      </c>
      <c r="R915" s="729">
        <v>10000</v>
      </c>
      <c r="S915" s="727" t="s">
        <v>10732</v>
      </c>
      <c r="T915" s="727" t="s">
        <v>587</v>
      </c>
      <c r="U915" s="727">
        <v>1990</v>
      </c>
      <c r="V915" s="728">
        <v>0</v>
      </c>
      <c r="W915" s="728"/>
      <c r="X915" s="728"/>
      <c r="Y915" s="728"/>
      <c r="Z915" s="728"/>
      <c r="AA915" s="728"/>
      <c r="AB915" s="729">
        <v>4752</v>
      </c>
      <c r="AC915" s="728">
        <v>2002</v>
      </c>
      <c r="AD915" s="728">
        <v>2003</v>
      </c>
      <c r="AE915" s="728"/>
      <c r="AF915" s="728"/>
      <c r="AG915" s="728"/>
      <c r="AH915" s="728"/>
      <c r="AI915" s="728"/>
      <c r="AJ915" s="728"/>
      <c r="AK915" s="728" t="s">
        <v>1056</v>
      </c>
      <c r="AL915" s="728">
        <v>1</v>
      </c>
      <c r="AM915" s="728">
        <v>420</v>
      </c>
      <c r="AN915" s="728" t="s">
        <v>14021</v>
      </c>
      <c r="AO915" s="728"/>
      <c r="AP915" s="728" t="s">
        <v>960</v>
      </c>
      <c r="AQ915" s="728">
        <v>2</v>
      </c>
      <c r="AR915" s="728">
        <v>1000</v>
      </c>
      <c r="AS915" s="728"/>
      <c r="AT915" s="728"/>
      <c r="AU915" s="728"/>
      <c r="AV915" s="728"/>
      <c r="AW915" s="728"/>
      <c r="AX915" s="638" t="s">
        <v>14192</v>
      </c>
    </row>
    <row r="916" spans="2:50" s="246" customFormat="1" ht="23.85" customHeight="1">
      <c r="B916" s="581"/>
      <c r="C916" s="105" t="s">
        <v>13985</v>
      </c>
      <c r="D916" s="105"/>
      <c r="E916" s="105" t="s">
        <v>14193</v>
      </c>
      <c r="F916" s="105" t="s">
        <v>13985</v>
      </c>
      <c r="G916" s="105" t="s">
        <v>11250</v>
      </c>
      <c r="H916" s="99"/>
      <c r="I916" s="100">
        <v>138000</v>
      </c>
      <c r="J916" s="100"/>
      <c r="K916" s="100"/>
      <c r="L916" s="105" t="s">
        <v>382</v>
      </c>
      <c r="M916" s="100">
        <v>85</v>
      </c>
      <c r="N916" s="100">
        <v>120</v>
      </c>
      <c r="O916" s="319">
        <v>10200</v>
      </c>
      <c r="P916" s="100">
        <v>1</v>
      </c>
      <c r="Q916" s="100"/>
      <c r="R916" s="100">
        <v>400</v>
      </c>
      <c r="S916" s="105" t="s">
        <v>10732</v>
      </c>
      <c r="T916" s="105" t="s">
        <v>2510</v>
      </c>
      <c r="U916" s="105">
        <v>2004</v>
      </c>
      <c r="V916" s="99"/>
      <c r="W916" s="99"/>
      <c r="X916" s="99"/>
      <c r="Y916" s="99"/>
      <c r="Z916" s="99"/>
      <c r="AA916" s="99"/>
      <c r="AB916" s="100">
        <v>3000</v>
      </c>
      <c r="AC916" s="99"/>
      <c r="AD916" s="99"/>
      <c r="AE916" s="99"/>
      <c r="AF916" s="99"/>
      <c r="AG916" s="99"/>
      <c r="AH916" s="99"/>
      <c r="AI916" s="99"/>
      <c r="AJ916" s="99"/>
      <c r="AK916" s="99"/>
      <c r="AL916" s="99"/>
      <c r="AM916" s="99"/>
      <c r="AN916" s="99"/>
      <c r="AO916" s="99"/>
      <c r="AP916" s="99"/>
      <c r="AQ916" s="99"/>
      <c r="AR916" s="99"/>
      <c r="AS916" s="99"/>
      <c r="AT916" s="99"/>
      <c r="AU916" s="99"/>
      <c r="AV916" s="99"/>
      <c r="AW916" s="99"/>
      <c r="AX916" s="638" t="s">
        <v>14194</v>
      </c>
    </row>
    <row r="917" spans="2:50" s="246" customFormat="1" ht="23.85" customHeight="1">
      <c r="B917" s="581"/>
      <c r="C917" s="105" t="s">
        <v>13985</v>
      </c>
      <c r="D917" s="105"/>
      <c r="E917" s="105" t="s">
        <v>14195</v>
      </c>
      <c r="F917" s="105" t="s">
        <v>13985</v>
      </c>
      <c r="G917" s="105" t="s">
        <v>11250</v>
      </c>
      <c r="H917" s="99"/>
      <c r="I917" s="100">
        <v>138000</v>
      </c>
      <c r="J917" s="100"/>
      <c r="K917" s="100"/>
      <c r="L917" s="105" t="s">
        <v>382</v>
      </c>
      <c r="M917" s="100">
        <v>85</v>
      </c>
      <c r="N917" s="100">
        <v>120</v>
      </c>
      <c r="O917" s="319">
        <v>10200</v>
      </c>
      <c r="P917" s="100">
        <v>1</v>
      </c>
      <c r="Q917" s="100"/>
      <c r="R917" s="100">
        <v>400</v>
      </c>
      <c r="S917" s="105" t="s">
        <v>1071</v>
      </c>
      <c r="T917" s="105" t="s">
        <v>2510</v>
      </c>
      <c r="U917" s="105">
        <v>2008</v>
      </c>
      <c r="V917" s="99"/>
      <c r="W917" s="99"/>
      <c r="X917" s="99"/>
      <c r="Y917" s="99"/>
      <c r="Z917" s="99"/>
      <c r="AA917" s="99"/>
      <c r="AB917" s="100"/>
      <c r="AC917" s="99"/>
      <c r="AD917" s="99"/>
      <c r="AE917" s="99"/>
      <c r="AF917" s="99"/>
      <c r="AG917" s="99"/>
      <c r="AH917" s="99"/>
      <c r="AI917" s="99"/>
      <c r="AJ917" s="99"/>
      <c r="AK917" s="99"/>
      <c r="AL917" s="99"/>
      <c r="AM917" s="99"/>
      <c r="AN917" s="99"/>
      <c r="AO917" s="99"/>
      <c r="AP917" s="99"/>
      <c r="AQ917" s="99"/>
      <c r="AR917" s="99"/>
      <c r="AS917" s="99"/>
      <c r="AT917" s="99"/>
      <c r="AU917" s="99"/>
      <c r="AV917" s="99"/>
      <c r="AW917" s="99"/>
      <c r="AX917" s="638" t="s">
        <v>14194</v>
      </c>
    </row>
    <row r="918" spans="2:50" s="246" customFormat="1" ht="23.85" customHeight="1">
      <c r="B918" s="581"/>
      <c r="C918" s="105" t="s">
        <v>13985</v>
      </c>
      <c r="D918" s="105"/>
      <c r="E918" s="105" t="s">
        <v>14196</v>
      </c>
      <c r="F918" s="105" t="s">
        <v>13985</v>
      </c>
      <c r="G918" s="105" t="s">
        <v>11250</v>
      </c>
      <c r="H918" s="99"/>
      <c r="I918" s="100">
        <v>138000</v>
      </c>
      <c r="J918" s="100"/>
      <c r="K918" s="100"/>
      <c r="L918" s="105" t="s">
        <v>382</v>
      </c>
      <c r="M918" s="100">
        <v>85</v>
      </c>
      <c r="N918" s="100">
        <v>120</v>
      </c>
      <c r="O918" s="319">
        <v>10200</v>
      </c>
      <c r="P918" s="100">
        <v>1</v>
      </c>
      <c r="Q918" s="100"/>
      <c r="R918" s="100">
        <v>400</v>
      </c>
      <c r="S918" s="105" t="s">
        <v>1071</v>
      </c>
      <c r="T918" s="105" t="s">
        <v>2510</v>
      </c>
      <c r="U918" s="105">
        <v>2005</v>
      </c>
      <c r="V918" s="99"/>
      <c r="W918" s="99"/>
      <c r="X918" s="99"/>
      <c r="Y918" s="99"/>
      <c r="Z918" s="99"/>
      <c r="AA918" s="99"/>
      <c r="AB918" s="100"/>
      <c r="AC918" s="99"/>
      <c r="AD918" s="99"/>
      <c r="AE918" s="99"/>
      <c r="AF918" s="99"/>
      <c r="AG918" s="99"/>
      <c r="AH918" s="99"/>
      <c r="AI918" s="99"/>
      <c r="AJ918" s="99"/>
      <c r="AK918" s="99"/>
      <c r="AL918" s="99"/>
      <c r="AM918" s="99"/>
      <c r="AN918" s="99"/>
      <c r="AO918" s="99"/>
      <c r="AP918" s="99"/>
      <c r="AQ918" s="99"/>
      <c r="AR918" s="99"/>
      <c r="AS918" s="99"/>
      <c r="AT918" s="99"/>
      <c r="AU918" s="99"/>
      <c r="AV918" s="99"/>
      <c r="AW918" s="99"/>
      <c r="AX918" s="638" t="s">
        <v>14194</v>
      </c>
    </row>
    <row r="919" spans="2:50" s="246" customFormat="1" ht="23.85" customHeight="1">
      <c r="B919" s="581"/>
      <c r="C919" s="105" t="s">
        <v>13985</v>
      </c>
      <c r="D919" s="105"/>
      <c r="E919" s="105" t="s">
        <v>14197</v>
      </c>
      <c r="F919" s="105" t="s">
        <v>13985</v>
      </c>
      <c r="G919" s="105" t="s">
        <v>11250</v>
      </c>
      <c r="H919" s="99"/>
      <c r="I919" s="100">
        <v>138000</v>
      </c>
      <c r="J919" s="100"/>
      <c r="K919" s="100"/>
      <c r="L919" s="105" t="s">
        <v>382</v>
      </c>
      <c r="M919" s="100">
        <v>85</v>
      </c>
      <c r="N919" s="100">
        <v>120</v>
      </c>
      <c r="O919" s="319">
        <v>10200</v>
      </c>
      <c r="P919" s="100">
        <v>1</v>
      </c>
      <c r="Q919" s="100"/>
      <c r="R919" s="100">
        <v>400</v>
      </c>
      <c r="S919" s="105" t="s">
        <v>1071</v>
      </c>
      <c r="T919" s="105" t="s">
        <v>2510</v>
      </c>
      <c r="U919" s="105">
        <v>2009</v>
      </c>
      <c r="V919" s="99"/>
      <c r="W919" s="99"/>
      <c r="X919" s="99"/>
      <c r="Y919" s="99"/>
      <c r="Z919" s="99"/>
      <c r="AA919" s="99"/>
      <c r="AB919" s="100"/>
      <c r="AC919" s="99"/>
      <c r="AD919" s="99"/>
      <c r="AE919" s="99"/>
      <c r="AF919" s="99"/>
      <c r="AG919" s="99"/>
      <c r="AH919" s="99"/>
      <c r="AI919" s="99"/>
      <c r="AJ919" s="99"/>
      <c r="AK919" s="99"/>
      <c r="AL919" s="99"/>
      <c r="AM919" s="99"/>
      <c r="AN919" s="99"/>
      <c r="AO919" s="99"/>
      <c r="AP919" s="99"/>
      <c r="AQ919" s="99"/>
      <c r="AR919" s="99"/>
      <c r="AS919" s="99"/>
      <c r="AT919" s="99"/>
      <c r="AU919" s="99"/>
      <c r="AV919" s="99"/>
      <c r="AW919" s="99"/>
      <c r="AX919" s="638" t="s">
        <v>14194</v>
      </c>
    </row>
    <row r="920" spans="2:50" s="246" customFormat="1" ht="23.85" customHeight="1">
      <c r="B920" s="581"/>
      <c r="C920" s="105" t="s">
        <v>13985</v>
      </c>
      <c r="D920" s="105"/>
      <c r="E920" s="105" t="s">
        <v>14198</v>
      </c>
      <c r="F920" s="105" t="s">
        <v>13985</v>
      </c>
      <c r="G920" s="105" t="s">
        <v>11250</v>
      </c>
      <c r="H920" s="99"/>
      <c r="I920" s="100">
        <v>138000</v>
      </c>
      <c r="J920" s="100"/>
      <c r="K920" s="100"/>
      <c r="L920" s="105" t="s">
        <v>202</v>
      </c>
      <c r="M920" s="100">
        <v>85</v>
      </c>
      <c r="N920" s="100">
        <v>120</v>
      </c>
      <c r="O920" s="319">
        <v>10200</v>
      </c>
      <c r="P920" s="100">
        <v>1</v>
      </c>
      <c r="Q920" s="100"/>
      <c r="R920" s="100"/>
      <c r="S920" s="105"/>
      <c r="T920" s="105"/>
      <c r="U920" s="105">
        <v>2004</v>
      </c>
      <c r="V920" s="99"/>
      <c r="W920" s="99"/>
      <c r="X920" s="99"/>
      <c r="Y920" s="99"/>
      <c r="Z920" s="99"/>
      <c r="AA920" s="99"/>
      <c r="AB920" s="100"/>
      <c r="AC920" s="99"/>
      <c r="AD920" s="99"/>
      <c r="AE920" s="99"/>
      <c r="AF920" s="99"/>
      <c r="AG920" s="99"/>
      <c r="AH920" s="99"/>
      <c r="AI920" s="99"/>
      <c r="AJ920" s="99"/>
      <c r="AK920" s="99"/>
      <c r="AL920" s="99"/>
      <c r="AM920" s="99"/>
      <c r="AN920" s="99"/>
      <c r="AO920" s="99"/>
      <c r="AP920" s="99"/>
      <c r="AQ920" s="99"/>
      <c r="AR920" s="99"/>
      <c r="AS920" s="99"/>
      <c r="AT920" s="99"/>
      <c r="AU920" s="99"/>
      <c r="AV920" s="99"/>
      <c r="AW920" s="99"/>
      <c r="AX920" s="638" t="s">
        <v>14194</v>
      </c>
    </row>
    <row r="921" spans="2:50" s="246" customFormat="1" ht="23.85" customHeight="1">
      <c r="B921" s="581"/>
      <c r="C921" s="105" t="s">
        <v>13985</v>
      </c>
      <c r="D921" s="105"/>
      <c r="E921" s="105" t="s">
        <v>14199</v>
      </c>
      <c r="F921" s="105" t="s">
        <v>13985</v>
      </c>
      <c r="G921" s="105" t="s">
        <v>11250</v>
      </c>
      <c r="H921" s="99"/>
      <c r="I921" s="100">
        <v>138000</v>
      </c>
      <c r="J921" s="100"/>
      <c r="K921" s="100"/>
      <c r="L921" s="105" t="s">
        <v>202</v>
      </c>
      <c r="M921" s="100">
        <v>85</v>
      </c>
      <c r="N921" s="100">
        <v>120</v>
      </c>
      <c r="O921" s="319">
        <v>10200</v>
      </c>
      <c r="P921" s="100">
        <v>1</v>
      </c>
      <c r="Q921" s="100"/>
      <c r="R921" s="100"/>
      <c r="S921" s="105"/>
      <c r="T921" s="105"/>
      <c r="U921" s="105">
        <v>2004</v>
      </c>
      <c r="V921" s="99"/>
      <c r="W921" s="99"/>
      <c r="X921" s="99"/>
      <c r="Y921" s="99"/>
      <c r="Z921" s="99"/>
      <c r="AA921" s="99"/>
      <c r="AB921" s="100"/>
      <c r="AC921" s="99"/>
      <c r="AD921" s="99"/>
      <c r="AE921" s="99"/>
      <c r="AF921" s="99"/>
      <c r="AG921" s="99"/>
      <c r="AH921" s="99"/>
      <c r="AI921" s="99"/>
      <c r="AJ921" s="99"/>
      <c r="AK921" s="99"/>
      <c r="AL921" s="99"/>
      <c r="AM921" s="99"/>
      <c r="AN921" s="99"/>
      <c r="AO921" s="99"/>
      <c r="AP921" s="99"/>
      <c r="AQ921" s="99"/>
      <c r="AR921" s="99"/>
      <c r="AS921" s="99"/>
      <c r="AT921" s="99"/>
      <c r="AU921" s="99"/>
      <c r="AV921" s="99"/>
      <c r="AW921" s="99"/>
      <c r="AX921" s="638" t="s">
        <v>14194</v>
      </c>
    </row>
    <row r="922" spans="2:50" s="246" customFormat="1" ht="23.85" customHeight="1">
      <c r="B922" s="581"/>
      <c r="C922" s="105" t="s">
        <v>13985</v>
      </c>
      <c r="D922" s="105"/>
      <c r="E922" s="105" t="s">
        <v>14200</v>
      </c>
      <c r="F922" s="105" t="s">
        <v>13985</v>
      </c>
      <c r="G922" s="105" t="s">
        <v>11250</v>
      </c>
      <c r="H922" s="99"/>
      <c r="I922" s="100">
        <v>138000</v>
      </c>
      <c r="J922" s="100"/>
      <c r="K922" s="100"/>
      <c r="L922" s="105" t="s">
        <v>202</v>
      </c>
      <c r="M922" s="100">
        <v>85</v>
      </c>
      <c r="N922" s="100">
        <v>120</v>
      </c>
      <c r="O922" s="319">
        <v>10200</v>
      </c>
      <c r="P922" s="100">
        <v>1</v>
      </c>
      <c r="Q922" s="100"/>
      <c r="R922" s="100"/>
      <c r="S922" s="105"/>
      <c r="T922" s="105"/>
      <c r="U922" s="105">
        <v>2004</v>
      </c>
      <c r="V922" s="99"/>
      <c r="W922" s="99"/>
      <c r="X922" s="99"/>
      <c r="Y922" s="99"/>
      <c r="Z922" s="99"/>
      <c r="AA922" s="99"/>
      <c r="AB922" s="100"/>
      <c r="AC922" s="99"/>
      <c r="AD922" s="99"/>
      <c r="AE922" s="99"/>
      <c r="AF922" s="99"/>
      <c r="AG922" s="99"/>
      <c r="AH922" s="99"/>
      <c r="AI922" s="99"/>
      <c r="AJ922" s="99"/>
      <c r="AK922" s="99"/>
      <c r="AL922" s="99"/>
      <c r="AM922" s="99"/>
      <c r="AN922" s="99"/>
      <c r="AO922" s="99"/>
      <c r="AP922" s="99"/>
      <c r="AQ922" s="99"/>
      <c r="AR922" s="99"/>
      <c r="AS922" s="99"/>
      <c r="AT922" s="99"/>
      <c r="AU922" s="99"/>
      <c r="AV922" s="99"/>
      <c r="AW922" s="99"/>
      <c r="AX922" s="638" t="s">
        <v>14194</v>
      </c>
    </row>
    <row r="923" spans="2:50" s="246" customFormat="1" ht="23.85" customHeight="1">
      <c r="B923" s="581"/>
      <c r="C923" s="727" t="s">
        <v>13985</v>
      </c>
      <c r="D923" s="727"/>
      <c r="E923" s="727" t="s">
        <v>14201</v>
      </c>
      <c r="F923" s="727" t="s">
        <v>13985</v>
      </c>
      <c r="G923" s="105" t="s">
        <v>11250</v>
      </c>
      <c r="H923" s="728"/>
      <c r="I923" s="729">
        <v>16034</v>
      </c>
      <c r="J923" s="729"/>
      <c r="K923" s="729"/>
      <c r="L923" s="727" t="s">
        <v>202</v>
      </c>
      <c r="M923" s="729">
        <v>72</v>
      </c>
      <c r="N923" s="729">
        <v>101</v>
      </c>
      <c r="O923" s="319">
        <v>7272</v>
      </c>
      <c r="P923" s="729">
        <v>1</v>
      </c>
      <c r="Q923" s="729"/>
      <c r="R923" s="729">
        <v>300</v>
      </c>
      <c r="S923" s="727" t="s">
        <v>1071</v>
      </c>
      <c r="T923" s="727" t="s">
        <v>587</v>
      </c>
      <c r="U923" s="727">
        <v>2005</v>
      </c>
      <c r="V923" s="728"/>
      <c r="W923" s="728"/>
      <c r="X923" s="728"/>
      <c r="Y923" s="728"/>
      <c r="Z923" s="728"/>
      <c r="AA923" s="728"/>
      <c r="AB923" s="729">
        <v>1465</v>
      </c>
      <c r="AC923" s="728"/>
      <c r="AD923" s="728"/>
      <c r="AE923" s="728"/>
      <c r="AF923" s="728"/>
      <c r="AG923" s="728"/>
      <c r="AH923" s="728"/>
      <c r="AI923" s="728"/>
      <c r="AJ923" s="728"/>
      <c r="AK923" s="728"/>
      <c r="AL923" s="728"/>
      <c r="AM923" s="728"/>
      <c r="AN923" s="728"/>
      <c r="AO923" s="728"/>
      <c r="AP923" s="728"/>
      <c r="AQ923" s="728"/>
      <c r="AR923" s="728"/>
      <c r="AS923" s="728"/>
      <c r="AT923" s="728"/>
      <c r="AU923" s="728"/>
      <c r="AV923" s="728"/>
      <c r="AW923" s="728"/>
      <c r="AX923" s="638"/>
    </row>
    <row r="924" spans="2:50" s="246" customFormat="1" ht="23.85" customHeight="1">
      <c r="B924" s="581"/>
      <c r="C924" s="727" t="s">
        <v>13985</v>
      </c>
      <c r="D924" s="105"/>
      <c r="E924" s="105" t="s">
        <v>14202</v>
      </c>
      <c r="F924" s="105" t="s">
        <v>13985</v>
      </c>
      <c r="G924" s="105" t="s">
        <v>14203</v>
      </c>
      <c r="H924" s="99"/>
      <c r="I924" s="100">
        <v>46745</v>
      </c>
      <c r="J924" s="100"/>
      <c r="K924" s="100"/>
      <c r="L924" s="105" t="s">
        <v>202</v>
      </c>
      <c r="M924" s="100">
        <v>65</v>
      </c>
      <c r="N924" s="100">
        <v>120</v>
      </c>
      <c r="O924" s="319">
        <v>7800</v>
      </c>
      <c r="P924" s="100">
        <v>1</v>
      </c>
      <c r="Q924" s="100"/>
      <c r="R924" s="100">
        <v>100</v>
      </c>
      <c r="S924" s="105" t="s">
        <v>10732</v>
      </c>
      <c r="T924" s="105" t="s">
        <v>2510</v>
      </c>
      <c r="U924" s="105">
        <v>2000</v>
      </c>
      <c r="V924" s="99"/>
      <c r="W924" s="99"/>
      <c r="X924" s="99"/>
      <c r="Y924" s="99"/>
      <c r="Z924" s="99"/>
      <c r="AA924" s="99"/>
      <c r="AB924" s="100">
        <v>308</v>
      </c>
      <c r="AC924" s="99"/>
      <c r="AD924" s="99"/>
      <c r="AE924" s="99"/>
      <c r="AF924" s="99"/>
      <c r="AG924" s="99"/>
      <c r="AH924" s="99"/>
      <c r="AI924" s="99"/>
      <c r="AJ924" s="99"/>
      <c r="AK924" s="99"/>
      <c r="AL924" s="99"/>
      <c r="AM924" s="99"/>
      <c r="AN924" s="99"/>
      <c r="AO924" s="99"/>
      <c r="AP924" s="99"/>
      <c r="AQ924" s="99"/>
      <c r="AR924" s="99"/>
      <c r="AS924" s="99"/>
      <c r="AT924" s="99"/>
      <c r="AU924" s="99"/>
      <c r="AV924" s="99"/>
      <c r="AW924" s="99"/>
      <c r="AX924" s="638"/>
    </row>
    <row r="925" spans="2:50" s="246" customFormat="1" ht="23.85" customHeight="1">
      <c r="B925" s="581"/>
      <c r="C925" s="727" t="s">
        <v>13985</v>
      </c>
      <c r="D925" s="727"/>
      <c r="E925" s="727" t="s">
        <v>14204</v>
      </c>
      <c r="F925" s="727" t="s">
        <v>13985</v>
      </c>
      <c r="G925" s="105" t="s">
        <v>14205</v>
      </c>
      <c r="H925" s="728"/>
      <c r="I925" s="729">
        <v>12278</v>
      </c>
      <c r="J925" s="729"/>
      <c r="K925" s="729"/>
      <c r="L925" s="727" t="s">
        <v>202</v>
      </c>
      <c r="M925" s="100">
        <v>67</v>
      </c>
      <c r="N925" s="100">
        <v>100</v>
      </c>
      <c r="O925" s="319">
        <v>6700</v>
      </c>
      <c r="P925" s="729">
        <v>1</v>
      </c>
      <c r="Q925" s="729"/>
      <c r="R925" s="729"/>
      <c r="S925" s="727"/>
      <c r="T925" s="727"/>
      <c r="U925" s="727">
        <v>2007</v>
      </c>
      <c r="V925" s="728"/>
      <c r="W925" s="728"/>
      <c r="X925" s="728"/>
      <c r="Y925" s="728"/>
      <c r="Z925" s="728"/>
      <c r="AA925" s="728"/>
      <c r="AB925" s="729">
        <v>159</v>
      </c>
      <c r="AC925" s="728"/>
      <c r="AD925" s="728"/>
      <c r="AE925" s="728"/>
      <c r="AF925" s="728"/>
      <c r="AG925" s="728"/>
      <c r="AH925" s="728"/>
      <c r="AI925" s="728"/>
      <c r="AJ925" s="728"/>
      <c r="AK925" s="728"/>
      <c r="AL925" s="728"/>
      <c r="AM925" s="728"/>
      <c r="AN925" s="728"/>
      <c r="AO925" s="728"/>
      <c r="AP925" s="728"/>
      <c r="AQ925" s="728"/>
      <c r="AR925" s="728"/>
      <c r="AS925" s="728"/>
      <c r="AT925" s="728"/>
      <c r="AU925" s="728"/>
      <c r="AV925" s="728"/>
      <c r="AW925" s="728"/>
      <c r="AX925" s="730"/>
    </row>
    <row r="926" spans="2:50" s="246" customFormat="1" ht="23.85" customHeight="1">
      <c r="B926" s="581"/>
      <c r="C926" s="727" t="s">
        <v>13985</v>
      </c>
      <c r="D926" s="105"/>
      <c r="E926" s="105" t="s">
        <v>14206</v>
      </c>
      <c r="F926" s="105" t="s">
        <v>13985</v>
      </c>
      <c r="G926" s="105" t="s">
        <v>14207</v>
      </c>
      <c r="H926" s="99"/>
      <c r="I926" s="100">
        <v>15287</v>
      </c>
      <c r="J926" s="100"/>
      <c r="K926" s="100"/>
      <c r="L926" s="105" t="s">
        <v>382</v>
      </c>
      <c r="M926" s="100">
        <v>85</v>
      </c>
      <c r="N926" s="100">
        <v>120</v>
      </c>
      <c r="O926" s="319">
        <v>7140</v>
      </c>
      <c r="P926" s="100">
        <v>1</v>
      </c>
      <c r="Q926" s="100"/>
      <c r="R926" s="100"/>
      <c r="S926" s="105"/>
      <c r="T926" s="105"/>
      <c r="U926" s="105">
        <v>2009</v>
      </c>
      <c r="V926" s="99"/>
      <c r="W926" s="99"/>
      <c r="X926" s="99"/>
      <c r="Y926" s="99"/>
      <c r="Z926" s="99"/>
      <c r="AA926" s="99"/>
      <c r="AB926" s="100">
        <v>1500</v>
      </c>
      <c r="AC926" s="99"/>
      <c r="AD926" s="99"/>
      <c r="AE926" s="99"/>
      <c r="AF926" s="99"/>
      <c r="AG926" s="99"/>
      <c r="AH926" s="99"/>
      <c r="AI926" s="99"/>
      <c r="AJ926" s="99"/>
      <c r="AK926" s="99"/>
      <c r="AL926" s="99"/>
      <c r="AM926" s="99"/>
      <c r="AN926" s="99"/>
      <c r="AO926" s="99"/>
      <c r="AP926" s="99"/>
      <c r="AQ926" s="99"/>
      <c r="AR926" s="99"/>
      <c r="AS926" s="99"/>
      <c r="AT926" s="99"/>
      <c r="AU926" s="99"/>
      <c r="AV926" s="99"/>
      <c r="AW926" s="99"/>
      <c r="AX926" s="730"/>
    </row>
    <row r="927" spans="2:50" s="246" customFormat="1" ht="23.85" customHeight="1">
      <c r="B927" s="581"/>
      <c r="C927" s="105" t="s">
        <v>13985</v>
      </c>
      <c r="D927" s="105"/>
      <c r="E927" s="105" t="s">
        <v>14208</v>
      </c>
      <c r="F927" s="105" t="s">
        <v>13985</v>
      </c>
      <c r="G927" s="105" t="s">
        <v>14209</v>
      </c>
      <c r="H927" s="99"/>
      <c r="I927" s="100">
        <v>16329</v>
      </c>
      <c r="J927" s="100"/>
      <c r="K927" s="100"/>
      <c r="L927" s="105" t="s">
        <v>202</v>
      </c>
      <c r="M927" s="100">
        <v>85</v>
      </c>
      <c r="N927" s="100">
        <v>120</v>
      </c>
      <c r="O927" s="319">
        <v>10200</v>
      </c>
      <c r="P927" s="100">
        <v>1</v>
      </c>
      <c r="Q927" s="100"/>
      <c r="R927" s="100"/>
      <c r="S927" s="105"/>
      <c r="T927" s="105"/>
      <c r="U927" s="105">
        <v>2009</v>
      </c>
      <c r="V927" s="99"/>
      <c r="W927" s="99"/>
      <c r="X927" s="99"/>
      <c r="Y927" s="99"/>
      <c r="Z927" s="99"/>
      <c r="AA927" s="99"/>
      <c r="AB927" s="100">
        <v>2800</v>
      </c>
      <c r="AC927" s="99"/>
      <c r="AD927" s="99"/>
      <c r="AE927" s="99"/>
      <c r="AF927" s="99"/>
      <c r="AG927" s="99"/>
      <c r="AH927" s="99"/>
      <c r="AI927" s="99"/>
      <c r="AJ927" s="99"/>
      <c r="AK927" s="99"/>
      <c r="AL927" s="99"/>
      <c r="AM927" s="99"/>
      <c r="AN927" s="99"/>
      <c r="AO927" s="99"/>
      <c r="AP927" s="99"/>
      <c r="AQ927" s="99"/>
      <c r="AR927" s="99"/>
      <c r="AS927" s="99"/>
      <c r="AT927" s="99"/>
      <c r="AU927" s="99"/>
      <c r="AV927" s="99"/>
      <c r="AW927" s="99"/>
      <c r="AX927" s="638"/>
    </row>
    <row r="928" spans="2:50" s="246" customFormat="1" ht="23.85" customHeight="1">
      <c r="B928" s="581"/>
      <c r="C928" s="105" t="s">
        <v>13985</v>
      </c>
      <c r="D928" s="105"/>
      <c r="E928" s="105" t="s">
        <v>14210</v>
      </c>
      <c r="F928" s="105" t="s">
        <v>13985</v>
      </c>
      <c r="G928" s="105" t="s">
        <v>14211</v>
      </c>
      <c r="H928" s="99"/>
      <c r="I928" s="100">
        <v>29551</v>
      </c>
      <c r="J928" s="100"/>
      <c r="K928" s="100"/>
      <c r="L928" s="105" t="s">
        <v>202</v>
      </c>
      <c r="M928" s="100">
        <v>85</v>
      </c>
      <c r="N928" s="100">
        <v>120</v>
      </c>
      <c r="O928" s="319">
        <v>10200</v>
      </c>
      <c r="P928" s="100">
        <v>1</v>
      </c>
      <c r="Q928" s="100"/>
      <c r="R928" s="100"/>
      <c r="S928" s="105"/>
      <c r="T928" s="105"/>
      <c r="U928" s="105">
        <v>2008</v>
      </c>
      <c r="V928" s="99"/>
      <c r="W928" s="99"/>
      <c r="X928" s="99"/>
      <c r="Y928" s="99"/>
      <c r="Z928" s="99"/>
      <c r="AA928" s="99"/>
      <c r="AB928" s="100">
        <v>201</v>
      </c>
      <c r="AC928" s="99"/>
      <c r="AD928" s="99"/>
      <c r="AE928" s="99"/>
      <c r="AF928" s="99"/>
      <c r="AG928" s="99"/>
      <c r="AH928" s="99"/>
      <c r="AI928" s="99"/>
      <c r="AJ928" s="99"/>
      <c r="AK928" s="99"/>
      <c r="AL928" s="99"/>
      <c r="AM928" s="99"/>
      <c r="AN928" s="99"/>
      <c r="AO928" s="99"/>
      <c r="AP928" s="99"/>
      <c r="AQ928" s="99"/>
      <c r="AR928" s="99"/>
      <c r="AS928" s="99"/>
      <c r="AT928" s="99"/>
      <c r="AU928" s="99"/>
      <c r="AV928" s="99"/>
      <c r="AW928" s="99"/>
      <c r="AX928" s="638"/>
    </row>
    <row r="929" spans="2:50" s="246" customFormat="1" ht="23.85" customHeight="1">
      <c r="B929" s="581"/>
      <c r="C929" s="105" t="s">
        <v>13985</v>
      </c>
      <c r="D929" s="105"/>
      <c r="E929" s="105" t="s">
        <v>14210</v>
      </c>
      <c r="F929" s="105" t="s">
        <v>13985</v>
      </c>
      <c r="G929" s="105" t="s">
        <v>14211</v>
      </c>
      <c r="H929" s="99"/>
      <c r="I929" s="100">
        <v>29551</v>
      </c>
      <c r="J929" s="100"/>
      <c r="K929" s="100"/>
      <c r="L929" s="105" t="s">
        <v>382</v>
      </c>
      <c r="M929" s="100">
        <v>85</v>
      </c>
      <c r="N929" s="100">
        <v>120</v>
      </c>
      <c r="O929" s="319">
        <v>10200</v>
      </c>
      <c r="P929" s="100">
        <v>1</v>
      </c>
      <c r="Q929" s="100"/>
      <c r="R929" s="100"/>
      <c r="S929" s="105"/>
      <c r="T929" s="105"/>
      <c r="U929" s="105">
        <v>2010</v>
      </c>
      <c r="V929" s="99"/>
      <c r="W929" s="99"/>
      <c r="X929" s="99"/>
      <c r="Y929" s="99"/>
      <c r="Z929" s="99"/>
      <c r="AA929" s="99"/>
      <c r="AB929" s="100">
        <v>378</v>
      </c>
      <c r="AC929" s="99"/>
      <c r="AD929" s="99"/>
      <c r="AE929" s="99"/>
      <c r="AF929" s="99"/>
      <c r="AG929" s="99"/>
      <c r="AH929" s="99"/>
      <c r="AI929" s="99"/>
      <c r="AJ929" s="99"/>
      <c r="AK929" s="99"/>
      <c r="AL929" s="99"/>
      <c r="AM929" s="99"/>
      <c r="AN929" s="99"/>
      <c r="AO929" s="99"/>
      <c r="AP929" s="99"/>
      <c r="AQ929" s="99"/>
      <c r="AR929" s="99"/>
      <c r="AS929" s="99"/>
      <c r="AT929" s="99"/>
      <c r="AU929" s="99"/>
      <c r="AV929" s="99"/>
      <c r="AW929" s="99"/>
      <c r="AX929" s="638"/>
    </row>
    <row r="930" spans="2:50" s="246" customFormat="1" ht="23.85" customHeight="1">
      <c r="B930" s="581"/>
      <c r="C930" s="105" t="s">
        <v>13985</v>
      </c>
      <c r="D930" s="105"/>
      <c r="E930" s="105" t="s">
        <v>14212</v>
      </c>
      <c r="F930" s="105" t="s">
        <v>13985</v>
      </c>
      <c r="G930" s="105" t="s">
        <v>14213</v>
      </c>
      <c r="H930" s="99"/>
      <c r="I930" s="100">
        <v>17300</v>
      </c>
      <c r="J930" s="100"/>
      <c r="K930" s="100"/>
      <c r="L930" s="105" t="s">
        <v>202</v>
      </c>
      <c r="M930" s="100">
        <v>75</v>
      </c>
      <c r="N930" s="100">
        <v>110</v>
      </c>
      <c r="O930" s="319">
        <v>8250</v>
      </c>
      <c r="P930" s="100">
        <v>1</v>
      </c>
      <c r="Q930" s="100"/>
      <c r="R930" s="100"/>
      <c r="S930" s="105"/>
      <c r="T930" s="105"/>
      <c r="U930" s="105">
        <v>2010</v>
      </c>
      <c r="V930" s="99"/>
      <c r="W930" s="99"/>
      <c r="X930" s="99"/>
      <c r="Y930" s="99"/>
      <c r="Z930" s="99"/>
      <c r="AA930" s="99"/>
      <c r="AB930" s="100">
        <v>130</v>
      </c>
      <c r="AC930" s="99"/>
      <c r="AD930" s="99"/>
      <c r="AE930" s="99"/>
      <c r="AF930" s="99"/>
      <c r="AG930" s="99"/>
      <c r="AH930" s="99"/>
      <c r="AI930" s="99"/>
      <c r="AJ930" s="99"/>
      <c r="AK930" s="99"/>
      <c r="AL930" s="99"/>
      <c r="AM930" s="99"/>
      <c r="AN930" s="99"/>
      <c r="AO930" s="99"/>
      <c r="AP930" s="99"/>
      <c r="AQ930" s="99"/>
      <c r="AR930" s="99"/>
      <c r="AS930" s="99"/>
      <c r="AT930" s="99"/>
      <c r="AU930" s="99"/>
      <c r="AV930" s="99"/>
      <c r="AW930" s="99"/>
      <c r="AX930" s="638"/>
    </row>
    <row r="931" spans="2:50" s="246" customFormat="1" ht="23.85" customHeight="1">
      <c r="B931" s="581"/>
      <c r="C931" s="105" t="s">
        <v>13985</v>
      </c>
      <c r="D931" s="105"/>
      <c r="E931" s="105" t="s">
        <v>14214</v>
      </c>
      <c r="F931" s="105" t="s">
        <v>13985</v>
      </c>
      <c r="G931" s="105" t="s">
        <v>14215</v>
      </c>
      <c r="H931" s="99"/>
      <c r="I931" s="100">
        <v>18158</v>
      </c>
      <c r="J931" s="100"/>
      <c r="K931" s="100"/>
      <c r="L931" s="105" t="s">
        <v>382</v>
      </c>
      <c r="M931" s="100">
        <v>74</v>
      </c>
      <c r="N931" s="100">
        <v>110</v>
      </c>
      <c r="O931" s="319">
        <v>8140</v>
      </c>
      <c r="P931" s="100">
        <v>1</v>
      </c>
      <c r="Q931" s="100"/>
      <c r="R931" s="100"/>
      <c r="S931" s="105"/>
      <c r="T931" s="105"/>
      <c r="U931" s="105">
        <v>2014</v>
      </c>
      <c r="V931" s="99"/>
      <c r="W931" s="99"/>
      <c r="X931" s="99"/>
      <c r="Y931" s="99"/>
      <c r="Z931" s="99"/>
      <c r="AA931" s="99"/>
      <c r="AB931" s="100">
        <v>2692</v>
      </c>
      <c r="AC931" s="99"/>
      <c r="AD931" s="99"/>
      <c r="AE931" s="99"/>
      <c r="AF931" s="99"/>
      <c r="AG931" s="99"/>
      <c r="AH931" s="99"/>
      <c r="AI931" s="99"/>
      <c r="AJ931" s="99"/>
      <c r="AK931" s="99"/>
      <c r="AL931" s="99"/>
      <c r="AM931" s="99"/>
      <c r="AN931" s="99"/>
      <c r="AO931" s="99"/>
      <c r="AP931" s="99"/>
      <c r="AQ931" s="99"/>
      <c r="AR931" s="99"/>
      <c r="AS931" s="99"/>
      <c r="AT931" s="99"/>
      <c r="AU931" s="99"/>
      <c r="AV931" s="99"/>
      <c r="AW931" s="99"/>
      <c r="AX931" s="638"/>
    </row>
    <row r="932" spans="2:50" s="246" customFormat="1" ht="23.85" customHeight="1">
      <c r="B932" s="731" t="s">
        <v>3637</v>
      </c>
      <c r="C932" s="105" t="s">
        <v>3303</v>
      </c>
      <c r="D932" s="99"/>
      <c r="E932" s="544">
        <f>COUNTA(E933:E950)</f>
        <v>18</v>
      </c>
      <c r="F932" s="99"/>
      <c r="G932" s="99"/>
      <c r="H932" s="99"/>
      <c r="I932" s="100">
        <f>SUM(I933:I950)</f>
        <v>457135</v>
      </c>
      <c r="J932" s="100">
        <f>SUM(J933:J950)</f>
        <v>23431.989999999998</v>
      </c>
      <c r="K932" s="100">
        <f>SUM(K933:K950)</f>
        <v>81903.3</v>
      </c>
      <c r="L932" s="100"/>
      <c r="M932" s="100"/>
      <c r="N932" s="100"/>
      <c r="O932" s="100"/>
      <c r="P932" s="100">
        <f t="shared" ref="P932" si="3">SUM(P933:P950)</f>
        <v>23</v>
      </c>
      <c r="Q932" s="319"/>
      <c r="R932" s="319"/>
      <c r="S932" s="320"/>
      <c r="T932" s="320"/>
      <c r="U932" s="320"/>
      <c r="V932" s="177"/>
      <c r="W932" s="177"/>
      <c r="X932" s="177"/>
      <c r="Y932" s="177"/>
      <c r="Z932" s="177"/>
      <c r="AA932" s="177"/>
      <c r="AB932" s="319"/>
      <c r="AC932" s="320"/>
      <c r="AD932" s="320"/>
      <c r="AE932" s="177"/>
      <c r="AF932" s="177"/>
      <c r="AG932" s="177"/>
      <c r="AH932" s="177"/>
      <c r="AI932" s="177"/>
      <c r="AJ932" s="177"/>
      <c r="AK932" s="177"/>
      <c r="AL932" s="177"/>
      <c r="AM932" s="177"/>
      <c r="AN932" s="177"/>
      <c r="AO932" s="177"/>
      <c r="AP932" s="177"/>
      <c r="AQ932" s="177"/>
      <c r="AR932" s="177"/>
      <c r="AS932" s="177"/>
      <c r="AT932" s="177"/>
      <c r="AU932" s="177"/>
      <c r="AV932" s="177"/>
      <c r="AW932" s="177"/>
      <c r="AX932" s="641"/>
    </row>
    <row r="933" spans="2:50" s="246" customFormat="1" ht="23.85" customHeight="1">
      <c r="B933" s="581"/>
      <c r="C933" s="105" t="s">
        <v>15070</v>
      </c>
      <c r="D933" s="105"/>
      <c r="E933" s="105" t="s">
        <v>15167</v>
      </c>
      <c r="F933" s="105" t="s">
        <v>15073</v>
      </c>
      <c r="G933" s="105" t="s">
        <v>15168</v>
      </c>
      <c r="H933" s="99"/>
      <c r="I933" s="100">
        <v>11410</v>
      </c>
      <c r="J933" s="100"/>
      <c r="K933" s="100"/>
      <c r="L933" s="320" t="s">
        <v>382</v>
      </c>
      <c r="M933" s="319">
        <v>68</v>
      </c>
      <c r="N933" s="319">
        <v>105</v>
      </c>
      <c r="O933" s="319">
        <v>7140</v>
      </c>
      <c r="P933" s="319">
        <v>1</v>
      </c>
      <c r="Q933" s="319">
        <v>1000</v>
      </c>
      <c r="R933" s="319">
        <v>1000</v>
      </c>
      <c r="S933" s="320" t="s">
        <v>233</v>
      </c>
      <c r="T933" s="320" t="s">
        <v>2520</v>
      </c>
      <c r="U933" s="320">
        <v>2003</v>
      </c>
      <c r="V933" s="177"/>
      <c r="W933" s="177"/>
      <c r="X933" s="177"/>
      <c r="Y933" s="177"/>
      <c r="Z933" s="177"/>
      <c r="AA933" s="177"/>
      <c r="AB933" s="319">
        <v>800</v>
      </c>
      <c r="AC933" s="320"/>
      <c r="AD933" s="320"/>
      <c r="AE933" s="177"/>
      <c r="AF933" s="177"/>
      <c r="AG933" s="177"/>
      <c r="AH933" s="177"/>
      <c r="AI933" s="177"/>
      <c r="AJ933" s="177"/>
      <c r="AK933" s="177"/>
      <c r="AL933" s="177"/>
      <c r="AM933" s="177"/>
      <c r="AN933" s="177"/>
      <c r="AO933" s="177"/>
      <c r="AP933" s="177"/>
      <c r="AQ933" s="177"/>
      <c r="AR933" s="177"/>
      <c r="AS933" s="177"/>
      <c r="AT933" s="177"/>
      <c r="AU933" s="177"/>
      <c r="AV933" s="177"/>
      <c r="AW933" s="177"/>
      <c r="AX933" s="641"/>
    </row>
    <row r="934" spans="2:50" s="246" customFormat="1" ht="23.85" customHeight="1">
      <c r="B934" s="581"/>
      <c r="C934" s="105" t="s">
        <v>15070</v>
      </c>
      <c r="D934" s="105"/>
      <c r="E934" s="105" t="s">
        <v>15169</v>
      </c>
      <c r="F934" s="105" t="s">
        <v>15073</v>
      </c>
      <c r="G934" s="105" t="s">
        <v>15168</v>
      </c>
      <c r="H934" s="99"/>
      <c r="I934" s="100">
        <v>38777</v>
      </c>
      <c r="J934" s="100">
        <v>53</v>
      </c>
      <c r="K934" s="100">
        <v>96</v>
      </c>
      <c r="L934" s="105" t="s">
        <v>382</v>
      </c>
      <c r="M934" s="100">
        <v>70</v>
      </c>
      <c r="N934" s="100">
        <v>105</v>
      </c>
      <c r="O934" s="100">
        <v>9025</v>
      </c>
      <c r="P934" s="100">
        <v>1</v>
      </c>
      <c r="Q934" s="100">
        <v>930</v>
      </c>
      <c r="R934" s="100">
        <v>1000</v>
      </c>
      <c r="S934" s="105" t="s">
        <v>233</v>
      </c>
      <c r="T934" s="105" t="s">
        <v>14093</v>
      </c>
      <c r="U934" s="105">
        <v>2006</v>
      </c>
      <c r="V934" s="99"/>
      <c r="W934" s="99"/>
      <c r="X934" s="99"/>
      <c r="Y934" s="99"/>
      <c r="Z934" s="99"/>
      <c r="AA934" s="99"/>
      <c r="AB934" s="100">
        <v>900</v>
      </c>
      <c r="AC934" s="99"/>
      <c r="AD934" s="99"/>
      <c r="AE934" s="99"/>
      <c r="AF934" s="99"/>
      <c r="AG934" s="99"/>
      <c r="AH934" s="99"/>
      <c r="AI934" s="99"/>
      <c r="AJ934" s="99"/>
      <c r="AK934" s="99"/>
      <c r="AL934" s="99"/>
      <c r="AM934" s="99"/>
      <c r="AN934" s="99"/>
      <c r="AO934" s="99"/>
      <c r="AP934" s="99"/>
      <c r="AQ934" s="99"/>
      <c r="AR934" s="99"/>
      <c r="AS934" s="99"/>
      <c r="AT934" s="99"/>
      <c r="AU934" s="99"/>
      <c r="AV934" s="99"/>
      <c r="AW934" s="99"/>
      <c r="AX934" s="638"/>
    </row>
    <row r="935" spans="2:50" s="246" customFormat="1" ht="23.85" customHeight="1">
      <c r="B935" s="581"/>
      <c r="C935" s="105" t="s">
        <v>15070</v>
      </c>
      <c r="D935" s="105"/>
      <c r="E935" s="105" t="s">
        <v>15170</v>
      </c>
      <c r="F935" s="105" t="s">
        <v>15073</v>
      </c>
      <c r="G935" s="105" t="s">
        <v>15171</v>
      </c>
      <c r="H935" s="99"/>
      <c r="I935" s="100">
        <v>13528</v>
      </c>
      <c r="J935" s="100">
        <v>1610</v>
      </c>
      <c r="K935" s="100">
        <v>1930</v>
      </c>
      <c r="L935" s="105" t="s">
        <v>382</v>
      </c>
      <c r="M935" s="100">
        <v>68</v>
      </c>
      <c r="N935" s="100">
        <v>104</v>
      </c>
      <c r="O935" s="100">
        <v>7072</v>
      </c>
      <c r="P935" s="100">
        <v>1</v>
      </c>
      <c r="Q935" s="100"/>
      <c r="R935" s="100">
        <v>500</v>
      </c>
      <c r="S935" s="105"/>
      <c r="T935" s="105"/>
      <c r="U935" s="105">
        <v>2006</v>
      </c>
      <c r="V935" s="99"/>
      <c r="W935" s="99"/>
      <c r="X935" s="99"/>
      <c r="Y935" s="99"/>
      <c r="Z935" s="99"/>
      <c r="AA935" s="99"/>
      <c r="AB935" s="100">
        <v>650</v>
      </c>
      <c r="AC935" s="99"/>
      <c r="AD935" s="99"/>
      <c r="AE935" s="99"/>
      <c r="AF935" s="99"/>
      <c r="AG935" s="99"/>
      <c r="AH935" s="99"/>
      <c r="AI935" s="99"/>
      <c r="AJ935" s="99"/>
      <c r="AK935" s="99"/>
      <c r="AL935" s="99"/>
      <c r="AM935" s="99"/>
      <c r="AN935" s="99"/>
      <c r="AO935" s="99"/>
      <c r="AP935" s="99"/>
      <c r="AQ935" s="99"/>
      <c r="AR935" s="99"/>
      <c r="AS935" s="99"/>
      <c r="AT935" s="99"/>
      <c r="AU935" s="99"/>
      <c r="AV935" s="99"/>
      <c r="AW935" s="99"/>
      <c r="AX935" s="638"/>
    </row>
    <row r="936" spans="2:50" s="246" customFormat="1" ht="23.85" customHeight="1">
      <c r="B936" s="581"/>
      <c r="C936" s="105" t="s">
        <v>15070</v>
      </c>
      <c r="D936" s="105"/>
      <c r="E936" s="105" t="s">
        <v>15172</v>
      </c>
      <c r="F936" s="105" t="s">
        <v>15073</v>
      </c>
      <c r="G936" s="105" t="s">
        <v>15168</v>
      </c>
      <c r="H936" s="99"/>
      <c r="I936" s="100">
        <v>13528</v>
      </c>
      <c r="J936" s="708">
        <v>76.099999999999994</v>
      </c>
      <c r="K936" s="708">
        <v>96.84</v>
      </c>
      <c r="L936" s="105" t="s">
        <v>382</v>
      </c>
      <c r="M936" s="100">
        <v>70</v>
      </c>
      <c r="N936" s="100">
        <v>104</v>
      </c>
      <c r="O936" s="100">
        <v>7280</v>
      </c>
      <c r="P936" s="100">
        <v>1</v>
      </c>
      <c r="Q936" s="100">
        <v>550</v>
      </c>
      <c r="R936" s="100">
        <v>1000</v>
      </c>
      <c r="S936" s="105" t="s">
        <v>586</v>
      </c>
      <c r="T936" s="105" t="s">
        <v>15173</v>
      </c>
      <c r="U936" s="105">
        <v>2006</v>
      </c>
      <c r="V936" s="99"/>
      <c r="W936" s="99"/>
      <c r="X936" s="99"/>
      <c r="Y936" s="99"/>
      <c r="Z936" s="99"/>
      <c r="AA936" s="99"/>
      <c r="AB936" s="100">
        <v>2089</v>
      </c>
      <c r="AC936" s="99"/>
      <c r="AD936" s="99"/>
      <c r="AE936" s="99"/>
      <c r="AF936" s="99"/>
      <c r="AG936" s="99"/>
      <c r="AH936" s="99"/>
      <c r="AI936" s="99"/>
      <c r="AJ936" s="99"/>
      <c r="AK936" s="99"/>
      <c r="AL936" s="99"/>
      <c r="AM936" s="99"/>
      <c r="AN936" s="99"/>
      <c r="AO936" s="99"/>
      <c r="AP936" s="99"/>
      <c r="AQ936" s="99"/>
      <c r="AR936" s="99"/>
      <c r="AS936" s="99"/>
      <c r="AT936" s="99"/>
      <c r="AU936" s="99"/>
      <c r="AV936" s="99"/>
      <c r="AW936" s="99"/>
      <c r="AX936" s="638"/>
    </row>
    <row r="937" spans="2:50" s="246" customFormat="1" ht="23.85" customHeight="1">
      <c r="B937" s="581"/>
      <c r="C937" s="105" t="s">
        <v>15070</v>
      </c>
      <c r="D937" s="105"/>
      <c r="E937" s="105" t="s">
        <v>15174</v>
      </c>
      <c r="F937" s="105" t="s">
        <v>15073</v>
      </c>
      <c r="G937" s="105" t="s">
        <v>15168</v>
      </c>
      <c r="H937" s="99"/>
      <c r="I937" s="100">
        <v>14545</v>
      </c>
      <c r="J937" s="100">
        <v>83</v>
      </c>
      <c r="K937" s="100">
        <v>131</v>
      </c>
      <c r="L937" s="105" t="s">
        <v>382</v>
      </c>
      <c r="M937" s="100">
        <v>72</v>
      </c>
      <c r="N937" s="100">
        <v>109</v>
      </c>
      <c r="O937" s="100">
        <v>7848</v>
      </c>
      <c r="P937" s="100">
        <v>1</v>
      </c>
      <c r="Q937" s="100">
        <v>474</v>
      </c>
      <c r="R937" s="100">
        <v>1000</v>
      </c>
      <c r="S937" s="105" t="s">
        <v>586</v>
      </c>
      <c r="T937" s="105" t="s">
        <v>432</v>
      </c>
      <c r="U937" s="105">
        <v>2006</v>
      </c>
      <c r="V937" s="99"/>
      <c r="W937" s="99"/>
      <c r="X937" s="99"/>
      <c r="Y937" s="99"/>
      <c r="Z937" s="99"/>
      <c r="AA937" s="99"/>
      <c r="AB937" s="100">
        <v>1866</v>
      </c>
      <c r="AC937" s="99"/>
      <c r="AD937" s="99"/>
      <c r="AE937" s="99"/>
      <c r="AF937" s="99"/>
      <c r="AG937" s="99"/>
      <c r="AH937" s="99"/>
      <c r="AI937" s="99"/>
      <c r="AJ937" s="99"/>
      <c r="AK937" s="99"/>
      <c r="AL937" s="99"/>
      <c r="AM937" s="99"/>
      <c r="AN937" s="99"/>
      <c r="AO937" s="99"/>
      <c r="AP937" s="99"/>
      <c r="AQ937" s="99"/>
      <c r="AR937" s="99"/>
      <c r="AS937" s="99"/>
      <c r="AT937" s="99"/>
      <c r="AU937" s="99"/>
      <c r="AV937" s="99"/>
      <c r="AW937" s="99"/>
      <c r="AX937" s="638"/>
    </row>
    <row r="938" spans="2:50" s="246" customFormat="1" ht="23.85" customHeight="1">
      <c r="B938" s="581"/>
      <c r="C938" s="105" t="s">
        <v>15070</v>
      </c>
      <c r="D938" s="105"/>
      <c r="E938" s="105" t="s">
        <v>15175</v>
      </c>
      <c r="F938" s="105" t="s">
        <v>15073</v>
      </c>
      <c r="G938" s="105" t="s">
        <v>15168</v>
      </c>
      <c r="H938" s="99"/>
      <c r="I938" s="100">
        <v>9322</v>
      </c>
      <c r="J938" s="100">
        <v>94</v>
      </c>
      <c r="K938" s="100">
        <v>94</v>
      </c>
      <c r="L938" s="105" t="s">
        <v>382</v>
      </c>
      <c r="M938" s="100">
        <v>68</v>
      </c>
      <c r="N938" s="100">
        <v>105</v>
      </c>
      <c r="O938" s="100">
        <v>7140</v>
      </c>
      <c r="P938" s="100">
        <v>1</v>
      </c>
      <c r="Q938" s="100">
        <v>1000</v>
      </c>
      <c r="R938" s="100">
        <v>1000</v>
      </c>
      <c r="S938" s="105" t="s">
        <v>586</v>
      </c>
      <c r="T938" s="105" t="s">
        <v>14093</v>
      </c>
      <c r="U938" s="105">
        <v>2008</v>
      </c>
      <c r="V938" s="99"/>
      <c r="W938" s="99"/>
      <c r="X938" s="99"/>
      <c r="Y938" s="99"/>
      <c r="Z938" s="99"/>
      <c r="AA938" s="99"/>
      <c r="AB938" s="100">
        <v>1800</v>
      </c>
      <c r="AC938" s="99"/>
      <c r="AD938" s="99"/>
      <c r="AE938" s="99"/>
      <c r="AF938" s="99"/>
      <c r="AG938" s="99"/>
      <c r="AH938" s="99"/>
      <c r="AI938" s="99"/>
      <c r="AJ938" s="99"/>
      <c r="AK938" s="99"/>
      <c r="AL938" s="99"/>
      <c r="AM938" s="99"/>
      <c r="AN938" s="99"/>
      <c r="AO938" s="99"/>
      <c r="AP938" s="99"/>
      <c r="AQ938" s="99"/>
      <c r="AR938" s="99"/>
      <c r="AS938" s="99"/>
      <c r="AT938" s="99"/>
      <c r="AU938" s="99"/>
      <c r="AV938" s="99"/>
      <c r="AW938" s="99"/>
      <c r="AX938" s="638"/>
    </row>
    <row r="939" spans="2:50" s="246" customFormat="1" ht="23.85" customHeight="1">
      <c r="B939" s="581"/>
      <c r="C939" s="105" t="s">
        <v>15070</v>
      </c>
      <c r="D939" s="105"/>
      <c r="E939" s="105" t="s">
        <v>15176</v>
      </c>
      <c r="F939" s="105" t="s">
        <v>15073</v>
      </c>
      <c r="G939" s="105" t="s">
        <v>15177</v>
      </c>
      <c r="H939" s="99"/>
      <c r="I939" s="100">
        <v>9955</v>
      </c>
      <c r="J939" s="100">
        <v>117</v>
      </c>
      <c r="K939" s="100">
        <v>158</v>
      </c>
      <c r="L939" s="105" t="s">
        <v>382</v>
      </c>
      <c r="M939" s="100">
        <v>64</v>
      </c>
      <c r="N939" s="100">
        <v>100</v>
      </c>
      <c r="O939" s="100">
        <v>6400</v>
      </c>
      <c r="P939" s="100">
        <v>1</v>
      </c>
      <c r="Q939" s="100">
        <v>200</v>
      </c>
      <c r="R939" s="100">
        <v>800</v>
      </c>
      <c r="S939" s="105" t="s">
        <v>233</v>
      </c>
      <c r="T939" s="105" t="s">
        <v>14093</v>
      </c>
      <c r="U939" s="105" t="s">
        <v>15178</v>
      </c>
      <c r="V939" s="99"/>
      <c r="W939" s="99"/>
      <c r="X939" s="99"/>
      <c r="Y939" s="99"/>
      <c r="Z939" s="99"/>
      <c r="AA939" s="99"/>
      <c r="AB939" s="100" t="s">
        <v>15179</v>
      </c>
      <c r="AC939" s="99"/>
      <c r="AD939" s="99"/>
      <c r="AE939" s="99"/>
      <c r="AF939" s="99"/>
      <c r="AG939" s="99"/>
      <c r="AH939" s="99"/>
      <c r="AI939" s="99"/>
      <c r="AJ939" s="99"/>
      <c r="AK939" s="99"/>
      <c r="AL939" s="99"/>
      <c r="AM939" s="99"/>
      <c r="AN939" s="99"/>
      <c r="AO939" s="99"/>
      <c r="AP939" s="99"/>
      <c r="AQ939" s="99"/>
      <c r="AR939" s="99"/>
      <c r="AS939" s="99"/>
      <c r="AT939" s="99"/>
      <c r="AU939" s="99"/>
      <c r="AV939" s="99"/>
      <c r="AW939" s="99"/>
      <c r="AX939" s="638"/>
    </row>
    <row r="940" spans="2:50" s="246" customFormat="1" ht="23.85" customHeight="1">
      <c r="B940" s="581"/>
      <c r="C940" s="105" t="s">
        <v>15070</v>
      </c>
      <c r="D940" s="105"/>
      <c r="E940" s="105" t="s">
        <v>15180</v>
      </c>
      <c r="F940" s="105" t="s">
        <v>15073</v>
      </c>
      <c r="G940" s="105" t="s">
        <v>15181</v>
      </c>
      <c r="H940" s="99"/>
      <c r="I940" s="100">
        <v>60910</v>
      </c>
      <c r="J940" s="100">
        <v>302</v>
      </c>
      <c r="K940" s="100">
        <v>604</v>
      </c>
      <c r="L940" s="105" t="s">
        <v>382</v>
      </c>
      <c r="M940" s="100">
        <v>64</v>
      </c>
      <c r="N940" s="100">
        <v>100</v>
      </c>
      <c r="O940" s="100">
        <v>6400</v>
      </c>
      <c r="P940" s="100">
        <v>1</v>
      </c>
      <c r="Q940" s="100">
        <v>490</v>
      </c>
      <c r="R940" s="100">
        <v>1000</v>
      </c>
      <c r="S940" s="105" t="s">
        <v>586</v>
      </c>
      <c r="T940" s="105" t="s">
        <v>14093</v>
      </c>
      <c r="U940" s="105">
        <v>2009</v>
      </c>
      <c r="V940" s="99"/>
      <c r="W940" s="99"/>
      <c r="X940" s="99"/>
      <c r="Y940" s="99"/>
      <c r="Z940" s="99"/>
      <c r="AA940" s="99"/>
      <c r="AB940" s="100">
        <v>3850</v>
      </c>
      <c r="AC940" s="99"/>
      <c r="AD940" s="99"/>
      <c r="AE940" s="99"/>
      <c r="AF940" s="99"/>
      <c r="AG940" s="99"/>
      <c r="AH940" s="99"/>
      <c r="AI940" s="99"/>
      <c r="AJ940" s="99"/>
      <c r="AK940" s="99"/>
      <c r="AL940" s="99"/>
      <c r="AM940" s="99"/>
      <c r="AN940" s="99"/>
      <c r="AO940" s="99"/>
      <c r="AP940" s="99"/>
      <c r="AQ940" s="99"/>
      <c r="AR940" s="99"/>
      <c r="AS940" s="99"/>
      <c r="AT940" s="99"/>
      <c r="AU940" s="99"/>
      <c r="AV940" s="99"/>
      <c r="AW940" s="99"/>
      <c r="AX940" s="638"/>
    </row>
    <row r="941" spans="2:50" s="246" customFormat="1" ht="23.85" customHeight="1">
      <c r="B941" s="581"/>
      <c r="C941" s="105" t="s">
        <v>15070</v>
      </c>
      <c r="D941" s="105"/>
      <c r="E941" s="105" t="s">
        <v>15182</v>
      </c>
      <c r="F941" s="105" t="s">
        <v>15073</v>
      </c>
      <c r="G941" s="105" t="s">
        <v>15168</v>
      </c>
      <c r="H941" s="99"/>
      <c r="I941" s="100">
        <v>18025</v>
      </c>
      <c r="J941" s="100">
        <v>196.59</v>
      </c>
      <c r="K941" s="100">
        <v>218.16</v>
      </c>
      <c r="L941" s="105" t="s">
        <v>382</v>
      </c>
      <c r="M941" s="100">
        <v>64</v>
      </c>
      <c r="N941" s="100">
        <v>100</v>
      </c>
      <c r="O941" s="100">
        <v>6400</v>
      </c>
      <c r="P941" s="100">
        <v>1</v>
      </c>
      <c r="Q941" s="100">
        <v>408</v>
      </c>
      <c r="R941" s="100">
        <v>1000</v>
      </c>
      <c r="S941" s="105" t="s">
        <v>233</v>
      </c>
      <c r="T941" s="105" t="s">
        <v>432</v>
      </c>
      <c r="U941" s="105">
        <v>2011</v>
      </c>
      <c r="V941" s="99"/>
      <c r="W941" s="99"/>
      <c r="X941" s="99"/>
      <c r="Y941" s="99"/>
      <c r="Z941" s="99"/>
      <c r="AA941" s="99"/>
      <c r="AB941" s="100">
        <v>3200</v>
      </c>
      <c r="AC941" s="99"/>
      <c r="AD941" s="99"/>
      <c r="AE941" s="99"/>
      <c r="AF941" s="99"/>
      <c r="AG941" s="99"/>
      <c r="AH941" s="99"/>
      <c r="AI941" s="99"/>
      <c r="AJ941" s="99"/>
      <c r="AK941" s="99"/>
      <c r="AL941" s="99"/>
      <c r="AM941" s="99"/>
      <c r="AN941" s="99"/>
      <c r="AO941" s="99"/>
      <c r="AP941" s="99"/>
      <c r="AQ941" s="99"/>
      <c r="AR941" s="99"/>
      <c r="AS941" s="99"/>
      <c r="AT941" s="99"/>
      <c r="AU941" s="99"/>
      <c r="AV941" s="99"/>
      <c r="AW941" s="99"/>
      <c r="AX941" s="638"/>
    </row>
    <row r="942" spans="2:50" s="246" customFormat="1" ht="23.85" customHeight="1">
      <c r="B942" s="581"/>
      <c r="C942" s="320" t="s">
        <v>15117</v>
      </c>
      <c r="D942" s="320" t="s">
        <v>15183</v>
      </c>
      <c r="E942" s="320" t="s">
        <v>15184</v>
      </c>
      <c r="F942" s="105" t="s">
        <v>15073</v>
      </c>
      <c r="G942" s="320" t="s">
        <v>15122</v>
      </c>
      <c r="H942" s="177" t="s">
        <v>10952</v>
      </c>
      <c r="I942" s="319">
        <v>134122</v>
      </c>
      <c r="J942" s="319">
        <v>18802</v>
      </c>
      <c r="K942" s="319">
        <v>76303</v>
      </c>
      <c r="L942" s="320" t="s">
        <v>202</v>
      </c>
      <c r="M942" s="319">
        <v>78</v>
      </c>
      <c r="N942" s="319">
        <v>117</v>
      </c>
      <c r="O942" s="319">
        <v>9126</v>
      </c>
      <c r="P942" s="319">
        <v>1</v>
      </c>
      <c r="Q942" s="319">
        <v>29791</v>
      </c>
      <c r="R942" s="319">
        <v>29791</v>
      </c>
      <c r="S942" s="320" t="s">
        <v>586</v>
      </c>
      <c r="T942" s="320" t="s">
        <v>15185</v>
      </c>
      <c r="U942" s="320">
        <v>2002</v>
      </c>
      <c r="V942" s="177" t="s">
        <v>15186</v>
      </c>
      <c r="W942" s="177" t="s">
        <v>15187</v>
      </c>
      <c r="X942" s="177"/>
      <c r="Y942" s="177" t="s">
        <v>15188</v>
      </c>
      <c r="Z942" s="177"/>
      <c r="AA942" s="177"/>
      <c r="AB942" s="319">
        <v>112500</v>
      </c>
      <c r="AC942" s="320"/>
      <c r="AD942" s="320"/>
      <c r="AE942" s="177" t="s">
        <v>10916</v>
      </c>
      <c r="AF942" s="177" t="s">
        <v>15189</v>
      </c>
      <c r="AG942" s="177" t="s">
        <v>7091</v>
      </c>
      <c r="AH942" s="177" t="s">
        <v>15190</v>
      </c>
      <c r="AI942" s="177" t="s">
        <v>15191</v>
      </c>
      <c r="AJ942" s="177"/>
      <c r="AK942" s="177"/>
      <c r="AL942" s="177"/>
      <c r="AM942" s="177"/>
      <c r="AN942" s="177"/>
      <c r="AO942" s="177"/>
      <c r="AP942" s="177"/>
      <c r="AQ942" s="177"/>
      <c r="AR942" s="177"/>
      <c r="AS942" s="177"/>
      <c r="AT942" s="177"/>
      <c r="AU942" s="177"/>
      <c r="AV942" s="177"/>
      <c r="AW942" s="177"/>
      <c r="AX942" s="641"/>
    </row>
    <row r="943" spans="2:50" s="246" customFormat="1" ht="23.85" customHeight="1">
      <c r="B943" s="581"/>
      <c r="C943" s="320" t="s">
        <v>15117</v>
      </c>
      <c r="D943" s="320" t="s">
        <v>15192</v>
      </c>
      <c r="E943" s="320" t="s">
        <v>15193</v>
      </c>
      <c r="F943" s="105" t="s">
        <v>15073</v>
      </c>
      <c r="G943" s="320" t="s">
        <v>15122</v>
      </c>
      <c r="H943" s="177" t="s">
        <v>10952</v>
      </c>
      <c r="I943" s="319">
        <v>16227</v>
      </c>
      <c r="J943" s="319">
        <v>395</v>
      </c>
      <c r="K943" s="319">
        <v>380</v>
      </c>
      <c r="L943" s="320" t="s">
        <v>202</v>
      </c>
      <c r="M943" s="319">
        <v>78</v>
      </c>
      <c r="N943" s="319">
        <v>117</v>
      </c>
      <c r="O943" s="319">
        <v>9126</v>
      </c>
      <c r="P943" s="319">
        <v>1</v>
      </c>
      <c r="Q943" s="319">
        <v>600</v>
      </c>
      <c r="R943" s="319">
        <v>600</v>
      </c>
      <c r="S943" s="320" t="s">
        <v>586</v>
      </c>
      <c r="T943" s="105" t="s">
        <v>14093</v>
      </c>
      <c r="U943" s="320">
        <v>2002</v>
      </c>
      <c r="V943" s="177" t="s">
        <v>15194</v>
      </c>
      <c r="W943" s="177"/>
      <c r="X943" s="177"/>
      <c r="Y943" s="177"/>
      <c r="Z943" s="177" t="s">
        <v>15195</v>
      </c>
      <c r="AA943" s="177"/>
      <c r="AB943" s="319">
        <v>938</v>
      </c>
      <c r="AC943" s="320"/>
      <c r="AD943" s="320"/>
      <c r="AE943" s="177"/>
      <c r="AF943" s="177"/>
      <c r="AG943" s="177"/>
      <c r="AH943" s="177"/>
      <c r="AI943" s="177"/>
      <c r="AJ943" s="177"/>
      <c r="AK943" s="177"/>
      <c r="AL943" s="177"/>
      <c r="AM943" s="177"/>
      <c r="AN943" s="177"/>
      <c r="AO943" s="177"/>
      <c r="AP943" s="177"/>
      <c r="AQ943" s="177"/>
      <c r="AR943" s="177"/>
      <c r="AS943" s="177"/>
      <c r="AT943" s="177"/>
      <c r="AU943" s="177"/>
      <c r="AV943" s="177"/>
      <c r="AW943" s="177"/>
      <c r="AX943" s="641"/>
    </row>
    <row r="944" spans="2:50" s="246" customFormat="1" ht="23.85" customHeight="1">
      <c r="B944" s="581"/>
      <c r="C944" s="320" t="s">
        <v>15117</v>
      </c>
      <c r="D944" s="320" t="s">
        <v>15196</v>
      </c>
      <c r="E944" s="320" t="s">
        <v>15197</v>
      </c>
      <c r="F944" s="105" t="s">
        <v>15073</v>
      </c>
      <c r="G944" s="320" t="s">
        <v>15122</v>
      </c>
      <c r="H944" s="177" t="s">
        <v>10952</v>
      </c>
      <c r="I944" s="319">
        <v>16669</v>
      </c>
      <c r="J944" s="319">
        <v>353</v>
      </c>
      <c r="K944" s="319">
        <v>338</v>
      </c>
      <c r="L944" s="320" t="s">
        <v>202</v>
      </c>
      <c r="M944" s="319">
        <v>78</v>
      </c>
      <c r="N944" s="319">
        <v>117</v>
      </c>
      <c r="O944" s="319">
        <v>9126</v>
      </c>
      <c r="P944" s="319">
        <v>1</v>
      </c>
      <c r="Q944" s="319">
        <v>750</v>
      </c>
      <c r="R944" s="319">
        <v>750</v>
      </c>
      <c r="S944" s="320" t="s">
        <v>586</v>
      </c>
      <c r="T944" s="105" t="s">
        <v>14093</v>
      </c>
      <c r="U944" s="320">
        <v>2002</v>
      </c>
      <c r="V944" s="177" t="s">
        <v>15198</v>
      </c>
      <c r="W944" s="177" t="s">
        <v>1024</v>
      </c>
      <c r="X944" s="177"/>
      <c r="Y944" s="177"/>
      <c r="Z944" s="177"/>
      <c r="AA944" s="177"/>
      <c r="AB944" s="319">
        <v>833</v>
      </c>
      <c r="AC944" s="320"/>
      <c r="AD944" s="320"/>
      <c r="AE944" s="177"/>
      <c r="AF944" s="177"/>
      <c r="AG944" s="177"/>
      <c r="AH944" s="177"/>
      <c r="AI944" s="177"/>
      <c r="AJ944" s="177"/>
      <c r="AK944" s="177"/>
      <c r="AL944" s="177"/>
      <c r="AM944" s="177"/>
      <c r="AN944" s="177"/>
      <c r="AO944" s="177"/>
      <c r="AP944" s="177"/>
      <c r="AQ944" s="177"/>
      <c r="AR944" s="177"/>
      <c r="AS944" s="177"/>
      <c r="AT944" s="177"/>
      <c r="AU944" s="177"/>
      <c r="AV944" s="177"/>
      <c r="AW944" s="177"/>
      <c r="AX944" s="641"/>
    </row>
    <row r="945" spans="2:50" s="246" customFormat="1" ht="23.85" customHeight="1">
      <c r="B945" s="581"/>
      <c r="C945" s="105" t="s">
        <v>15117</v>
      </c>
      <c r="D945" s="105"/>
      <c r="E945" s="105" t="s">
        <v>15199</v>
      </c>
      <c r="F945" s="105" t="s">
        <v>15073</v>
      </c>
      <c r="G945" s="320" t="s">
        <v>15200</v>
      </c>
      <c r="H945" s="99"/>
      <c r="I945" s="646"/>
      <c r="J945" s="99">
        <v>455</v>
      </c>
      <c r="K945" s="99">
        <v>623</v>
      </c>
      <c r="L945" s="105" t="s">
        <v>382</v>
      </c>
      <c r="M945" s="100">
        <v>68</v>
      </c>
      <c r="N945" s="100">
        <v>105</v>
      </c>
      <c r="O945" s="100">
        <v>7140</v>
      </c>
      <c r="P945" s="100">
        <v>2</v>
      </c>
      <c r="Q945" s="99">
        <v>500</v>
      </c>
      <c r="R945" s="99">
        <v>500</v>
      </c>
      <c r="S945" s="105" t="s">
        <v>233</v>
      </c>
      <c r="T945" s="105" t="s">
        <v>78</v>
      </c>
      <c r="U945" s="99">
        <v>2004</v>
      </c>
      <c r="V945" s="99"/>
      <c r="W945" s="99"/>
      <c r="X945" s="99"/>
      <c r="Y945" s="99"/>
      <c r="Z945" s="99"/>
      <c r="AA945" s="99"/>
      <c r="AB945" s="646">
        <v>1500</v>
      </c>
      <c r="AC945" s="320"/>
      <c r="AD945" s="320"/>
      <c r="AE945" s="177"/>
      <c r="AF945" s="177"/>
      <c r="AG945" s="177"/>
      <c r="AH945" s="177"/>
      <c r="AI945" s="177"/>
      <c r="AJ945" s="177"/>
      <c r="AK945" s="177"/>
      <c r="AL945" s="177"/>
      <c r="AM945" s="177"/>
      <c r="AN945" s="177"/>
      <c r="AO945" s="177"/>
      <c r="AP945" s="177"/>
      <c r="AQ945" s="177"/>
      <c r="AR945" s="177"/>
      <c r="AS945" s="177"/>
      <c r="AT945" s="177"/>
      <c r="AU945" s="177"/>
      <c r="AV945" s="177"/>
      <c r="AW945" s="177"/>
      <c r="AX945" s="674" t="s">
        <v>15441</v>
      </c>
    </row>
    <row r="946" spans="2:50" s="246" customFormat="1" ht="23.85" customHeight="1">
      <c r="B946" s="581"/>
      <c r="C946" s="105" t="s">
        <v>15117</v>
      </c>
      <c r="D946" s="105"/>
      <c r="E946" s="105" t="s">
        <v>15201</v>
      </c>
      <c r="F946" s="105" t="s">
        <v>15073</v>
      </c>
      <c r="G946" s="105" t="s">
        <v>15200</v>
      </c>
      <c r="H946" s="99"/>
      <c r="I946" s="100">
        <v>44640</v>
      </c>
      <c r="J946" s="100">
        <v>406</v>
      </c>
      <c r="K946" s="100">
        <v>352</v>
      </c>
      <c r="L946" s="105" t="s">
        <v>382</v>
      </c>
      <c r="M946" s="100">
        <v>76</v>
      </c>
      <c r="N946" s="100">
        <v>109</v>
      </c>
      <c r="O946" s="100">
        <v>8284</v>
      </c>
      <c r="P946" s="100">
        <v>3</v>
      </c>
      <c r="Q946" s="100">
        <v>540</v>
      </c>
      <c r="R946" s="100">
        <v>540</v>
      </c>
      <c r="S946" s="105" t="s">
        <v>233</v>
      </c>
      <c r="T946" s="105" t="s">
        <v>14093</v>
      </c>
      <c r="U946" s="105">
        <v>2007</v>
      </c>
      <c r="V946" s="99"/>
      <c r="W946" s="99"/>
      <c r="X946" s="99"/>
      <c r="Y946" s="99"/>
      <c r="Z946" s="99"/>
      <c r="AA946" s="99"/>
      <c r="AB946" s="100">
        <v>6960</v>
      </c>
      <c r="AC946" s="99"/>
      <c r="AD946" s="99"/>
      <c r="AE946" s="99"/>
      <c r="AF946" s="99"/>
      <c r="AG946" s="99"/>
      <c r="AH946" s="99"/>
      <c r="AI946" s="99"/>
      <c r="AJ946" s="99"/>
      <c r="AK946" s="99"/>
      <c r="AL946" s="99"/>
      <c r="AM946" s="99"/>
      <c r="AN946" s="99"/>
      <c r="AO946" s="99"/>
      <c r="AP946" s="99"/>
      <c r="AQ946" s="99"/>
      <c r="AR946" s="99"/>
      <c r="AS946" s="99"/>
      <c r="AT946" s="99"/>
      <c r="AU946" s="99"/>
      <c r="AV946" s="99"/>
      <c r="AW946" s="99"/>
      <c r="AX946" s="638"/>
    </row>
    <row r="947" spans="2:50" s="246" customFormat="1" ht="23.85" customHeight="1">
      <c r="B947" s="581"/>
      <c r="C947" s="105" t="s">
        <v>15117</v>
      </c>
      <c r="D947" s="105" t="s">
        <v>15202</v>
      </c>
      <c r="E947" s="320" t="s">
        <v>15203</v>
      </c>
      <c r="F947" s="105" t="s">
        <v>15073</v>
      </c>
      <c r="G947" s="105" t="s">
        <v>15122</v>
      </c>
      <c r="H947" s="99" t="s">
        <v>382</v>
      </c>
      <c r="I947" s="100">
        <v>19172</v>
      </c>
      <c r="J947" s="100">
        <v>80</v>
      </c>
      <c r="K947" s="100">
        <v>80</v>
      </c>
      <c r="L947" s="105" t="s">
        <v>382</v>
      </c>
      <c r="M947" s="100">
        <v>68</v>
      </c>
      <c r="N947" s="100">
        <v>100</v>
      </c>
      <c r="O947" s="100">
        <v>8366</v>
      </c>
      <c r="P947" s="100">
        <v>1</v>
      </c>
      <c r="Q947" s="105"/>
      <c r="R947" s="100">
        <v>500</v>
      </c>
      <c r="S947" s="105"/>
      <c r="T947" s="105"/>
      <c r="U947" s="105">
        <v>2008</v>
      </c>
      <c r="V947" s="99"/>
      <c r="W947" s="99"/>
      <c r="X947" s="99"/>
      <c r="Y947" s="99"/>
      <c r="Z947" s="99"/>
      <c r="AA947" s="99"/>
      <c r="AB947" s="100">
        <v>1333</v>
      </c>
      <c r="AC947" s="99"/>
      <c r="AD947" s="99"/>
      <c r="AE947" s="99"/>
      <c r="AF947" s="99"/>
      <c r="AG947" s="99"/>
      <c r="AH947" s="99"/>
      <c r="AI947" s="99"/>
      <c r="AJ947" s="99"/>
      <c r="AK947" s="99"/>
      <c r="AL947" s="99"/>
      <c r="AM947" s="99"/>
      <c r="AN947" s="99"/>
      <c r="AO947" s="99"/>
      <c r="AP947" s="99"/>
      <c r="AQ947" s="99"/>
      <c r="AR947" s="99"/>
      <c r="AS947" s="99"/>
      <c r="AT947" s="99"/>
      <c r="AU947" s="99"/>
      <c r="AV947" s="99"/>
      <c r="AW947" s="99"/>
      <c r="AX947" s="638"/>
    </row>
    <row r="948" spans="2:50" s="246" customFormat="1" ht="23.85" customHeight="1">
      <c r="B948" s="581"/>
      <c r="C948" s="105" t="s">
        <v>15117</v>
      </c>
      <c r="D948" s="105"/>
      <c r="E948" s="105" t="s">
        <v>15204</v>
      </c>
      <c r="F948" s="105" t="s">
        <v>15073</v>
      </c>
      <c r="G948" s="320" t="s">
        <v>15442</v>
      </c>
      <c r="H948" s="99"/>
      <c r="I948" s="100">
        <v>36305</v>
      </c>
      <c r="J948" s="100">
        <v>299.3</v>
      </c>
      <c r="K948" s="100">
        <v>389.3</v>
      </c>
      <c r="L948" s="105" t="s">
        <v>202</v>
      </c>
      <c r="M948" s="100" t="s">
        <v>15205</v>
      </c>
      <c r="N948" s="100" t="s">
        <v>15206</v>
      </c>
      <c r="O948" s="100" t="s">
        <v>15207</v>
      </c>
      <c r="P948" s="100">
        <v>2</v>
      </c>
      <c r="Q948" s="100"/>
      <c r="R948" s="100"/>
      <c r="S948" s="105" t="s">
        <v>233</v>
      </c>
      <c r="T948" s="105" t="s">
        <v>14093</v>
      </c>
      <c r="U948" s="105">
        <v>2009</v>
      </c>
      <c r="V948" s="99"/>
      <c r="W948" s="99"/>
      <c r="X948" s="99"/>
      <c r="Y948" s="99"/>
      <c r="Z948" s="99"/>
      <c r="AA948" s="99"/>
      <c r="AB948" s="100">
        <v>5300</v>
      </c>
      <c r="AC948" s="99"/>
      <c r="AD948" s="99"/>
      <c r="AE948" s="99"/>
      <c r="AF948" s="99"/>
      <c r="AG948" s="99"/>
      <c r="AH948" s="99"/>
      <c r="AI948" s="99"/>
      <c r="AJ948" s="99"/>
      <c r="AK948" s="99"/>
      <c r="AL948" s="99"/>
      <c r="AM948" s="99"/>
      <c r="AN948" s="99"/>
      <c r="AO948" s="99"/>
      <c r="AP948" s="99"/>
      <c r="AQ948" s="99"/>
      <c r="AR948" s="99"/>
      <c r="AS948" s="99"/>
      <c r="AT948" s="99"/>
      <c r="AU948" s="99"/>
      <c r="AV948" s="99"/>
      <c r="AW948" s="99"/>
      <c r="AX948" s="638"/>
    </row>
    <row r="949" spans="2:50" s="246" customFormat="1" ht="33" customHeight="1">
      <c r="B949" s="581"/>
      <c r="C949" s="105" t="s">
        <v>15117</v>
      </c>
      <c r="D949" s="105"/>
      <c r="E949" s="105" t="s">
        <v>15208</v>
      </c>
      <c r="F949" s="105" t="s">
        <v>15073</v>
      </c>
      <c r="G949" s="320" t="s">
        <v>15122</v>
      </c>
      <c r="H949" s="99"/>
      <c r="I949" s="100"/>
      <c r="J949" s="100">
        <v>110</v>
      </c>
      <c r="K949" s="100">
        <v>110</v>
      </c>
      <c r="L949" s="105" t="s">
        <v>382</v>
      </c>
      <c r="M949" s="100">
        <v>68</v>
      </c>
      <c r="N949" s="100">
        <v>105</v>
      </c>
      <c r="O949" s="100">
        <v>7140</v>
      </c>
      <c r="P949" s="100">
        <v>2</v>
      </c>
      <c r="Q949" s="100"/>
      <c r="R949" s="100">
        <v>500</v>
      </c>
      <c r="S949" s="105"/>
      <c r="T949" s="105"/>
      <c r="U949" s="105">
        <v>2010</v>
      </c>
      <c r="V949" s="99"/>
      <c r="W949" s="99"/>
      <c r="X949" s="99"/>
      <c r="Y949" s="99"/>
      <c r="Z949" s="99"/>
      <c r="AA949" s="99"/>
      <c r="AB949" s="100"/>
      <c r="AC949" s="99"/>
      <c r="AD949" s="99"/>
      <c r="AE949" s="99"/>
      <c r="AF949" s="99"/>
      <c r="AG949" s="99"/>
      <c r="AH949" s="99"/>
      <c r="AI949" s="99"/>
      <c r="AJ949" s="99"/>
      <c r="AK949" s="99"/>
      <c r="AL949" s="99"/>
      <c r="AM949" s="99"/>
      <c r="AN949" s="99"/>
      <c r="AO949" s="99"/>
      <c r="AP949" s="99"/>
      <c r="AQ949" s="99"/>
      <c r="AR949" s="99"/>
      <c r="AS949" s="99"/>
      <c r="AT949" s="99"/>
      <c r="AU949" s="99"/>
      <c r="AV949" s="99"/>
      <c r="AW949" s="99"/>
      <c r="AX949" s="663" t="s">
        <v>15468</v>
      </c>
    </row>
    <row r="950" spans="2:50" s="246" customFormat="1" ht="26.25" customHeight="1">
      <c r="B950" s="732"/>
      <c r="C950" s="733" t="s">
        <v>15117</v>
      </c>
      <c r="D950" s="734"/>
      <c r="E950" s="735" t="s">
        <v>15209</v>
      </c>
      <c r="F950" s="734" t="s">
        <v>15073</v>
      </c>
      <c r="G950" s="734" t="s">
        <v>15159</v>
      </c>
      <c r="H950" s="734"/>
      <c r="I950" s="736"/>
      <c r="J950" s="736"/>
      <c r="K950" s="736"/>
      <c r="L950" s="733" t="s">
        <v>382</v>
      </c>
      <c r="M950" s="736">
        <v>68</v>
      </c>
      <c r="N950" s="736">
        <v>105</v>
      </c>
      <c r="O950" s="736">
        <v>7140</v>
      </c>
      <c r="P950" s="736">
        <v>1</v>
      </c>
      <c r="Q950" s="736"/>
      <c r="R950" s="736"/>
      <c r="S950" s="733" t="s">
        <v>233</v>
      </c>
      <c r="T950" s="733" t="s">
        <v>432</v>
      </c>
      <c r="U950" s="733">
        <v>2007</v>
      </c>
      <c r="V950" s="734"/>
      <c r="W950" s="734"/>
      <c r="X950" s="734"/>
      <c r="Y950" s="734"/>
      <c r="Z950" s="734"/>
      <c r="AA950" s="734"/>
      <c r="AB950" s="736"/>
      <c r="AC950" s="734"/>
      <c r="AD950" s="734"/>
      <c r="AE950" s="734"/>
      <c r="AF950" s="734"/>
      <c r="AG950" s="734"/>
      <c r="AH950" s="734"/>
      <c r="AI950" s="734"/>
      <c r="AJ950" s="734"/>
      <c r="AK950" s="734"/>
      <c r="AL950" s="734"/>
      <c r="AM950" s="734"/>
      <c r="AN950" s="734"/>
      <c r="AO950" s="734"/>
      <c r="AP950" s="734"/>
      <c r="AQ950" s="734"/>
      <c r="AR950" s="734"/>
      <c r="AS950" s="734"/>
      <c r="AT950" s="734"/>
      <c r="AU950" s="734"/>
      <c r="AV950" s="734"/>
      <c r="AW950" s="734"/>
      <c r="AX950" s="1300" t="s">
        <v>15469</v>
      </c>
    </row>
    <row r="951" spans="2:50" s="246" customFormat="1" ht="24.75" customHeight="1">
      <c r="C951" s="291"/>
      <c r="E951" s="295"/>
      <c r="I951" s="296"/>
      <c r="J951" s="296"/>
      <c r="K951" s="296"/>
      <c r="L951" s="291"/>
      <c r="M951" s="296"/>
      <c r="N951" s="296"/>
      <c r="O951" s="296"/>
      <c r="P951" s="296"/>
      <c r="Q951" s="296"/>
      <c r="R951" s="296"/>
      <c r="S951" s="291"/>
      <c r="T951" s="291"/>
      <c r="U951" s="291"/>
      <c r="AB951" s="296"/>
      <c r="AX951" s="291"/>
    </row>
    <row r="952" spans="2:50" s="246" customFormat="1" ht="24.75" customHeight="1">
      <c r="C952" s="291"/>
      <c r="E952" s="295"/>
      <c r="I952" s="296"/>
      <c r="J952" s="296"/>
      <c r="K952" s="296"/>
      <c r="L952" s="291"/>
      <c r="M952" s="296"/>
      <c r="N952" s="296"/>
      <c r="O952" s="296"/>
      <c r="P952" s="296"/>
      <c r="Q952" s="296"/>
      <c r="R952" s="296"/>
      <c r="S952" s="291"/>
      <c r="T952" s="291"/>
      <c r="U952" s="291"/>
      <c r="AB952" s="296"/>
      <c r="AX952" s="291"/>
    </row>
    <row r="953" spans="2:50" s="246" customFormat="1" ht="24.75" customHeight="1">
      <c r="C953" s="291"/>
      <c r="E953" s="295"/>
      <c r="I953" s="296"/>
      <c r="J953" s="296"/>
      <c r="K953" s="296"/>
      <c r="L953" s="291"/>
      <c r="M953" s="296"/>
      <c r="N953" s="296"/>
      <c r="O953" s="296"/>
      <c r="P953" s="296"/>
      <c r="Q953" s="296"/>
      <c r="R953" s="296"/>
      <c r="S953" s="291"/>
      <c r="T953" s="291"/>
      <c r="U953" s="291"/>
      <c r="AB953" s="296"/>
      <c r="AX953" s="291"/>
    </row>
    <row r="954" spans="2:50" s="246" customFormat="1" ht="24.75" customHeight="1">
      <c r="C954" s="291"/>
      <c r="E954" s="295"/>
      <c r="I954" s="296"/>
      <c r="J954" s="296"/>
      <c r="K954" s="296"/>
      <c r="L954" s="291"/>
      <c r="M954" s="296"/>
      <c r="N954" s="296"/>
      <c r="O954" s="296"/>
      <c r="P954" s="296"/>
      <c r="Q954" s="296"/>
      <c r="R954" s="296"/>
      <c r="S954" s="291"/>
      <c r="T954" s="291"/>
      <c r="U954" s="291"/>
      <c r="AB954" s="296"/>
      <c r="AX954" s="291"/>
    </row>
    <row r="955" spans="2:50" s="246" customFormat="1" ht="24.75" customHeight="1">
      <c r="C955" s="291"/>
      <c r="E955" s="295"/>
      <c r="I955" s="296"/>
      <c r="J955" s="296"/>
      <c r="K955" s="296"/>
      <c r="L955" s="291"/>
      <c r="M955" s="296"/>
      <c r="N955" s="296"/>
      <c r="O955" s="296"/>
      <c r="P955" s="296"/>
      <c r="Q955" s="296"/>
      <c r="R955" s="296"/>
      <c r="S955" s="291"/>
      <c r="T955" s="291"/>
      <c r="U955" s="291"/>
      <c r="AB955" s="296"/>
      <c r="AX955" s="291"/>
    </row>
    <row r="956" spans="2:50" s="246" customFormat="1" ht="24.75" customHeight="1">
      <c r="C956" s="291"/>
      <c r="E956" s="295"/>
      <c r="I956" s="296"/>
      <c r="J956" s="296"/>
      <c r="K956" s="296"/>
      <c r="L956" s="291"/>
      <c r="M956" s="296"/>
      <c r="N956" s="296"/>
      <c r="O956" s="296"/>
      <c r="P956" s="296"/>
      <c r="Q956" s="296"/>
      <c r="R956" s="296"/>
      <c r="S956" s="291"/>
      <c r="T956" s="291"/>
      <c r="U956" s="291"/>
      <c r="AB956" s="296"/>
      <c r="AX956" s="291"/>
    </row>
    <row r="957" spans="2:50" s="246" customFormat="1" ht="24.75" customHeight="1">
      <c r="C957" s="291"/>
      <c r="E957" s="295"/>
      <c r="I957" s="296"/>
      <c r="J957" s="296"/>
      <c r="K957" s="296"/>
      <c r="L957" s="291"/>
      <c r="M957" s="296"/>
      <c r="N957" s="296"/>
      <c r="O957" s="296"/>
      <c r="P957" s="296"/>
      <c r="Q957" s="296"/>
      <c r="R957" s="296"/>
      <c r="S957" s="291"/>
      <c r="T957" s="291"/>
      <c r="U957" s="291"/>
      <c r="AB957" s="296"/>
      <c r="AX957" s="291"/>
    </row>
    <row r="958" spans="2:50" s="246" customFormat="1" ht="24.75" customHeight="1">
      <c r="C958" s="291"/>
      <c r="E958" s="295"/>
      <c r="I958" s="296"/>
      <c r="J958" s="296"/>
      <c r="K958" s="296"/>
      <c r="L958" s="291"/>
      <c r="M958" s="296"/>
      <c r="N958" s="296"/>
      <c r="O958" s="296"/>
      <c r="P958" s="296"/>
      <c r="Q958" s="296"/>
      <c r="R958" s="296"/>
      <c r="S958" s="291"/>
      <c r="T958" s="291"/>
      <c r="U958" s="291"/>
      <c r="AB958" s="296"/>
      <c r="AX958" s="291"/>
    </row>
    <row r="959" spans="2:50" s="246" customFormat="1" ht="24.75" customHeight="1">
      <c r="C959" s="291"/>
      <c r="E959" s="295"/>
      <c r="I959" s="296"/>
      <c r="J959" s="296"/>
      <c r="K959" s="296"/>
      <c r="L959" s="291"/>
      <c r="M959" s="296"/>
      <c r="N959" s="296"/>
      <c r="O959" s="296"/>
      <c r="P959" s="296"/>
      <c r="Q959" s="296"/>
      <c r="R959" s="296"/>
      <c r="S959" s="291"/>
      <c r="T959" s="291"/>
      <c r="U959" s="291"/>
      <c r="AB959" s="296"/>
      <c r="AX959" s="291"/>
    </row>
    <row r="960" spans="2:50" s="246" customFormat="1" ht="24.75" customHeight="1">
      <c r="C960" s="291"/>
      <c r="E960" s="295"/>
      <c r="I960" s="296"/>
      <c r="J960" s="296"/>
      <c r="K960" s="296"/>
      <c r="L960" s="291"/>
      <c r="M960" s="296"/>
      <c r="N960" s="296"/>
      <c r="O960" s="296"/>
      <c r="P960" s="296"/>
      <c r="Q960" s="296"/>
      <c r="R960" s="296"/>
      <c r="S960" s="291"/>
      <c r="T960" s="291"/>
      <c r="U960" s="291"/>
      <c r="AB960" s="296"/>
      <c r="AX960" s="291"/>
    </row>
    <row r="961" spans="3:50" s="246" customFormat="1" ht="24.75" customHeight="1">
      <c r="C961" s="291"/>
      <c r="E961" s="295"/>
      <c r="I961" s="296"/>
      <c r="J961" s="296"/>
      <c r="K961" s="296"/>
      <c r="L961" s="291"/>
      <c r="M961" s="296"/>
      <c r="N961" s="296"/>
      <c r="O961" s="296"/>
      <c r="P961" s="296"/>
      <c r="Q961" s="296"/>
      <c r="R961" s="296"/>
      <c r="S961" s="291"/>
      <c r="T961" s="291"/>
      <c r="U961" s="291"/>
      <c r="AB961" s="296"/>
      <c r="AX961" s="291"/>
    </row>
    <row r="962" spans="3:50" s="246" customFormat="1" ht="24.75" customHeight="1">
      <c r="C962" s="291"/>
      <c r="E962" s="295"/>
      <c r="I962" s="296"/>
      <c r="J962" s="296"/>
      <c r="K962" s="296"/>
      <c r="L962" s="291"/>
      <c r="M962" s="296"/>
      <c r="N962" s="296"/>
      <c r="O962" s="296"/>
      <c r="P962" s="296"/>
      <c r="Q962" s="296"/>
      <c r="R962" s="296"/>
      <c r="S962" s="291"/>
      <c r="T962" s="291"/>
      <c r="U962" s="291"/>
      <c r="AB962" s="296"/>
      <c r="AX962" s="291"/>
    </row>
    <row r="963" spans="3:50" s="246" customFormat="1" ht="24.75" customHeight="1">
      <c r="C963" s="291"/>
      <c r="E963" s="295"/>
      <c r="I963" s="296"/>
      <c r="J963" s="296"/>
      <c r="K963" s="296"/>
      <c r="L963" s="291"/>
      <c r="M963" s="296"/>
      <c r="N963" s="296"/>
      <c r="O963" s="296"/>
      <c r="P963" s="296"/>
      <c r="Q963" s="296"/>
      <c r="R963" s="296"/>
      <c r="S963" s="291"/>
      <c r="T963" s="291"/>
      <c r="U963" s="291"/>
      <c r="AB963" s="296"/>
      <c r="AX963" s="291"/>
    </row>
    <row r="964" spans="3:50" s="246" customFormat="1" ht="24.75" customHeight="1">
      <c r="C964" s="291"/>
      <c r="E964" s="295"/>
      <c r="I964" s="296"/>
      <c r="J964" s="296"/>
      <c r="K964" s="296"/>
      <c r="L964" s="291"/>
      <c r="M964" s="296"/>
      <c r="N964" s="296"/>
      <c r="O964" s="296"/>
      <c r="P964" s="296"/>
      <c r="Q964" s="296"/>
      <c r="R964" s="296"/>
      <c r="S964" s="291"/>
      <c r="T964" s="291"/>
      <c r="U964" s="291"/>
      <c r="AB964" s="296"/>
      <c r="AX964" s="291"/>
    </row>
    <row r="965" spans="3:50" s="246" customFormat="1" ht="24.75" customHeight="1">
      <c r="C965" s="291"/>
      <c r="E965" s="295"/>
      <c r="I965" s="296"/>
      <c r="J965" s="296"/>
      <c r="K965" s="296"/>
      <c r="L965" s="291"/>
      <c r="M965" s="296"/>
      <c r="N965" s="296"/>
      <c r="O965" s="296"/>
      <c r="P965" s="296"/>
      <c r="Q965" s="296"/>
      <c r="R965" s="296"/>
      <c r="S965" s="291"/>
      <c r="T965" s="291"/>
      <c r="U965" s="291"/>
      <c r="AB965" s="296"/>
      <c r="AX965" s="291"/>
    </row>
    <row r="966" spans="3:50" s="246" customFormat="1" ht="36" customHeight="1">
      <c r="C966" s="291"/>
      <c r="E966" s="295"/>
      <c r="I966" s="296"/>
      <c r="J966" s="296"/>
      <c r="K966" s="296"/>
      <c r="L966" s="291"/>
      <c r="M966" s="296"/>
      <c r="N966" s="296"/>
      <c r="O966" s="296"/>
      <c r="P966" s="296"/>
      <c r="Q966" s="296"/>
      <c r="R966" s="296"/>
      <c r="S966" s="291"/>
      <c r="T966" s="291"/>
      <c r="U966" s="291"/>
      <c r="AB966" s="296"/>
      <c r="AX966" s="291"/>
    </row>
    <row r="967" spans="3:50" s="246" customFormat="1" ht="36" customHeight="1">
      <c r="C967" s="291"/>
      <c r="E967" s="295"/>
      <c r="I967" s="296"/>
      <c r="J967" s="296"/>
      <c r="K967" s="296"/>
      <c r="L967" s="291"/>
      <c r="M967" s="296"/>
      <c r="N967" s="296"/>
      <c r="O967" s="296"/>
      <c r="P967" s="296"/>
      <c r="Q967" s="296"/>
      <c r="R967" s="296"/>
      <c r="S967" s="291"/>
      <c r="T967" s="291"/>
      <c r="U967" s="291"/>
      <c r="AB967" s="296"/>
      <c r="AX967" s="291"/>
    </row>
    <row r="968" spans="3:50" s="246" customFormat="1" ht="36" customHeight="1">
      <c r="C968" s="291"/>
      <c r="E968" s="295"/>
      <c r="I968" s="296"/>
      <c r="J968" s="296"/>
      <c r="K968" s="296"/>
      <c r="L968" s="291"/>
      <c r="M968" s="296"/>
      <c r="N968" s="296"/>
      <c r="O968" s="296"/>
      <c r="P968" s="296"/>
      <c r="Q968" s="296"/>
      <c r="R968" s="296"/>
      <c r="S968" s="291"/>
      <c r="T968" s="291"/>
      <c r="U968" s="291"/>
      <c r="AB968" s="296"/>
      <c r="AX968" s="291"/>
    </row>
    <row r="969" spans="3:50" s="246" customFormat="1" ht="36" customHeight="1">
      <c r="C969" s="291"/>
      <c r="E969" s="295"/>
      <c r="I969" s="296"/>
      <c r="J969" s="296"/>
      <c r="K969" s="296"/>
      <c r="L969" s="291"/>
      <c r="M969" s="296"/>
      <c r="N969" s="296"/>
      <c r="O969" s="296"/>
      <c r="P969" s="296"/>
      <c r="Q969" s="296"/>
      <c r="R969" s="296"/>
      <c r="S969" s="291"/>
      <c r="T969" s="291"/>
      <c r="U969" s="291"/>
      <c r="AB969" s="296"/>
      <c r="AX969" s="291"/>
    </row>
    <row r="970" spans="3:50" s="246" customFormat="1" ht="36" customHeight="1">
      <c r="C970" s="291"/>
      <c r="E970" s="295"/>
      <c r="I970" s="296"/>
      <c r="J970" s="296"/>
      <c r="K970" s="296"/>
      <c r="L970" s="291"/>
      <c r="M970" s="296"/>
      <c r="N970" s="296"/>
      <c r="O970" s="296"/>
      <c r="P970" s="296"/>
      <c r="Q970" s="296"/>
      <c r="R970" s="296"/>
      <c r="S970" s="291"/>
      <c r="T970" s="291"/>
      <c r="U970" s="291"/>
      <c r="AB970" s="296"/>
      <c r="AX970" s="291"/>
    </row>
    <row r="971" spans="3:50" s="246" customFormat="1" ht="36" customHeight="1">
      <c r="C971" s="291"/>
      <c r="E971" s="295"/>
      <c r="I971" s="296"/>
      <c r="J971" s="296"/>
      <c r="K971" s="296"/>
      <c r="L971" s="291"/>
      <c r="M971" s="296"/>
      <c r="N971" s="296"/>
      <c r="O971" s="296"/>
      <c r="P971" s="296"/>
      <c r="Q971" s="296"/>
      <c r="R971" s="296"/>
      <c r="S971" s="291"/>
      <c r="T971" s="291"/>
      <c r="U971" s="291"/>
      <c r="AB971" s="296"/>
      <c r="AX971" s="291"/>
    </row>
    <row r="972" spans="3:50" s="246" customFormat="1" ht="36" customHeight="1">
      <c r="C972" s="291"/>
      <c r="E972" s="295"/>
      <c r="I972" s="296"/>
      <c r="J972" s="296"/>
      <c r="K972" s="296"/>
      <c r="L972" s="291"/>
      <c r="M972" s="296"/>
      <c r="N972" s="296"/>
      <c r="O972" s="296"/>
      <c r="P972" s="296"/>
      <c r="Q972" s="296"/>
      <c r="R972" s="296"/>
      <c r="S972" s="291"/>
      <c r="T972" s="291"/>
      <c r="U972" s="291"/>
      <c r="AB972" s="296"/>
      <c r="AX972" s="291"/>
    </row>
    <row r="973" spans="3:50" s="246" customFormat="1" ht="36" customHeight="1">
      <c r="C973" s="291"/>
      <c r="E973" s="295"/>
      <c r="I973" s="296"/>
      <c r="J973" s="296"/>
      <c r="K973" s="296"/>
      <c r="L973" s="291"/>
      <c r="M973" s="296"/>
      <c r="N973" s="296"/>
      <c r="O973" s="296"/>
      <c r="P973" s="296"/>
      <c r="Q973" s="296"/>
      <c r="R973" s="296"/>
      <c r="S973" s="291"/>
      <c r="T973" s="291"/>
      <c r="U973" s="291"/>
      <c r="AB973" s="296"/>
      <c r="AX973" s="291"/>
    </row>
    <row r="974" spans="3:50" s="246" customFormat="1" ht="36" customHeight="1">
      <c r="C974" s="291"/>
      <c r="E974" s="295"/>
      <c r="I974" s="296"/>
      <c r="J974" s="296"/>
      <c r="K974" s="296"/>
      <c r="L974" s="291"/>
      <c r="M974" s="296"/>
      <c r="N974" s="296"/>
      <c r="O974" s="296"/>
      <c r="P974" s="296"/>
      <c r="Q974" s="296"/>
      <c r="R974" s="296"/>
      <c r="S974" s="291"/>
      <c r="T974" s="291"/>
      <c r="U974" s="291"/>
      <c r="AB974" s="296"/>
      <c r="AX974" s="291"/>
    </row>
    <row r="975" spans="3:50" s="246" customFormat="1" ht="36" customHeight="1">
      <c r="C975" s="291"/>
      <c r="E975" s="295"/>
      <c r="I975" s="296"/>
      <c r="J975" s="296"/>
      <c r="K975" s="296"/>
      <c r="L975" s="291"/>
      <c r="M975" s="296"/>
      <c r="N975" s="296"/>
      <c r="O975" s="296"/>
      <c r="P975" s="296"/>
      <c r="Q975" s="296"/>
      <c r="R975" s="296"/>
      <c r="S975" s="291"/>
      <c r="T975" s="291"/>
      <c r="U975" s="291"/>
      <c r="AB975" s="296"/>
      <c r="AX975" s="291"/>
    </row>
  </sheetData>
  <mergeCells count="41">
    <mergeCell ref="AB320:AB321"/>
    <mergeCell ref="AX320:AX321"/>
    <mergeCell ref="B460:B461"/>
    <mergeCell ref="I653:I654"/>
    <mergeCell ref="J653:J654"/>
    <mergeCell ref="K653:K654"/>
    <mergeCell ref="T653:T654"/>
    <mergeCell ref="U653:U654"/>
    <mergeCell ref="AB653:AB654"/>
    <mergeCell ref="AX653:AX654"/>
    <mergeCell ref="B1:E1"/>
    <mergeCell ref="U1:AX1"/>
    <mergeCell ref="AE3:AF3"/>
    <mergeCell ref="AG3:AI3"/>
    <mergeCell ref="AJ3:AJ4"/>
    <mergeCell ref="AC3:AC4"/>
    <mergeCell ref="AD3:AD4"/>
    <mergeCell ref="T3:T4"/>
    <mergeCell ref="AE2:AJ2"/>
    <mergeCell ref="AC2:AD2"/>
    <mergeCell ref="H2:H4"/>
    <mergeCell ref="L3:P3"/>
    <mergeCell ref="Q3:Q4"/>
    <mergeCell ref="R3:R4"/>
    <mergeCell ref="I2:I4"/>
    <mergeCell ref="J2:J4"/>
    <mergeCell ref="A2:A4"/>
    <mergeCell ref="B2:B4"/>
    <mergeCell ref="C2:C4"/>
    <mergeCell ref="AX2:AX4"/>
    <mergeCell ref="S3:S4"/>
    <mergeCell ref="AK2:AW4"/>
    <mergeCell ref="V2:AB4"/>
    <mergeCell ref="Q2:T2"/>
    <mergeCell ref="U2:U4"/>
    <mergeCell ref="K2:K4"/>
    <mergeCell ref="L2:P2"/>
    <mergeCell ref="D2:D4"/>
    <mergeCell ref="E2:E4"/>
    <mergeCell ref="F2:F4"/>
    <mergeCell ref="G2:G4"/>
  </mergeCells>
  <phoneticPr fontId="2" type="noConversion"/>
  <conditionalFormatting sqref="E44">
    <cfRule type="duplicateValues" dxfId="8" priority="3"/>
    <cfRule type="duplicateValues" dxfId="7" priority="4"/>
  </conditionalFormatting>
  <conditionalFormatting sqref="E45">
    <cfRule type="duplicateValues" dxfId="6" priority="1"/>
    <cfRule type="duplicateValues" dxfId="5" priority="2"/>
  </conditionalFormatting>
  <pageMargins left="0.78740157480314965" right="0.78740157480314965" top="0.98425196850393704" bottom="0.78740157480314965" header="0.51181102362204722" footer="0.51181102362204722"/>
  <pageSetup paperSize="9" scale="71" orientation="landscape" r:id="rId1"/>
  <headerFooter alignWithMargins="0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AW60"/>
  <sheetViews>
    <sheetView view="pageBreakPreview" topLeftCell="B1" zoomScale="115" zoomScaleNormal="70" zoomScaleSheetLayoutView="115" workbookViewId="0">
      <pane ySplit="5" topLeftCell="A24" activePane="bottomLeft" state="frozen"/>
      <selection activeCell="A17" sqref="A17:L17"/>
      <selection pane="bottomLeft" activeCell="AW41" sqref="AW41"/>
    </sheetView>
  </sheetViews>
  <sheetFormatPr defaultColWidth="8.88671875" defaultRowHeight="10.5"/>
  <cols>
    <col min="1" max="1" width="0" style="11" hidden="1" customWidth="1"/>
    <col min="2" max="2" width="4.77734375" style="11" customWidth="1"/>
    <col min="3" max="3" width="6.77734375" style="11" customWidth="1"/>
    <col min="4" max="4" width="0" style="11" hidden="1" customWidth="1"/>
    <col min="5" max="5" width="11.44140625" style="12" customWidth="1"/>
    <col min="6" max="6" width="8" style="11" customWidth="1"/>
    <col min="7" max="7" width="0" style="11" hidden="1" customWidth="1"/>
    <col min="8" max="8" width="10.6640625" style="11" customWidth="1"/>
    <col min="9" max="9" width="0" style="11" hidden="1" customWidth="1"/>
    <col min="10" max="10" width="7.33203125" style="19" customWidth="1"/>
    <col min="11" max="11" width="7.109375" style="19" customWidth="1"/>
    <col min="12" max="12" width="5.44140625" style="19" customWidth="1"/>
    <col min="13" max="13" width="7.109375" style="11" customWidth="1"/>
    <col min="14" max="14" width="4.33203125" style="20" customWidth="1"/>
    <col min="15" max="15" width="4.6640625" style="20" customWidth="1"/>
    <col min="16" max="16" width="6.44140625" style="20" customWidth="1"/>
    <col min="17" max="17" width="5.5546875" style="11" hidden="1" customWidth="1"/>
    <col min="18" max="18" width="6.44140625" style="20" customWidth="1"/>
    <col min="19" max="19" width="7.33203125" style="11" hidden="1" customWidth="1"/>
    <col min="20" max="20" width="10" style="11" customWidth="1"/>
    <col min="21" max="21" width="6.6640625" style="11" customWidth="1"/>
    <col min="22" max="27" width="0" style="11" hidden="1" customWidth="1"/>
    <col min="28" max="28" width="5.88671875" style="20" customWidth="1"/>
    <col min="29" max="48" width="0" style="11" hidden="1" customWidth="1"/>
    <col min="49" max="49" width="7.44140625" style="11" customWidth="1"/>
    <col min="50" max="16384" width="8.88671875" style="11"/>
  </cols>
  <sheetData>
    <row r="1" spans="1:49" s="142" customFormat="1" ht="22.9" customHeight="1">
      <c r="B1" s="1380" t="s">
        <v>338</v>
      </c>
      <c r="C1" s="1380"/>
      <c r="D1" s="1380"/>
      <c r="E1" s="1380"/>
      <c r="J1" s="143"/>
      <c r="K1" s="143"/>
      <c r="L1" s="143"/>
      <c r="N1" s="143"/>
      <c r="O1" s="143"/>
      <c r="P1" s="143"/>
      <c r="R1" s="143"/>
      <c r="T1" s="1377" t="s">
        <v>346</v>
      </c>
      <c r="U1" s="1378"/>
      <c r="V1" s="1378"/>
      <c r="W1" s="1378"/>
      <c r="X1" s="1378"/>
      <c r="Y1" s="1378"/>
      <c r="Z1" s="1378"/>
      <c r="AA1" s="1378"/>
      <c r="AB1" s="1378"/>
      <c r="AC1" s="1378"/>
      <c r="AD1" s="1378"/>
      <c r="AE1" s="1378"/>
      <c r="AF1" s="1378"/>
      <c r="AG1" s="1378"/>
      <c r="AH1" s="1378"/>
      <c r="AI1" s="1378"/>
      <c r="AJ1" s="1378"/>
      <c r="AK1" s="1378"/>
      <c r="AL1" s="1378"/>
      <c r="AM1" s="1378"/>
      <c r="AN1" s="1378"/>
      <c r="AO1" s="1378"/>
      <c r="AP1" s="1378"/>
      <c r="AQ1" s="1378"/>
      <c r="AR1" s="1378"/>
      <c r="AS1" s="1378"/>
      <c r="AT1" s="1378"/>
      <c r="AU1" s="1378"/>
      <c r="AV1" s="1378"/>
      <c r="AW1" s="1378"/>
    </row>
    <row r="2" spans="1:49" s="163" customFormat="1" ht="18" customHeight="1">
      <c r="A2" s="1376" t="s">
        <v>475</v>
      </c>
      <c r="B2" s="1362" t="s">
        <v>476</v>
      </c>
      <c r="C2" s="1362" t="s">
        <v>477</v>
      </c>
      <c r="D2" s="1362" t="s">
        <v>478</v>
      </c>
      <c r="E2" s="1362" t="s">
        <v>479</v>
      </c>
      <c r="F2" s="1362" t="s">
        <v>480</v>
      </c>
      <c r="G2" s="1362" t="s">
        <v>481</v>
      </c>
      <c r="H2" s="1362" t="s">
        <v>482</v>
      </c>
      <c r="I2" s="1362" t="s">
        <v>483</v>
      </c>
      <c r="J2" s="1362" t="s">
        <v>485</v>
      </c>
      <c r="K2" s="1362" t="s">
        <v>486</v>
      </c>
      <c r="L2" s="1362" t="s">
        <v>487</v>
      </c>
      <c r="M2" s="1362" t="s">
        <v>488</v>
      </c>
      <c r="N2" s="1362"/>
      <c r="O2" s="1362"/>
      <c r="P2" s="1362"/>
      <c r="Q2" s="1362" t="s">
        <v>489</v>
      </c>
      <c r="R2" s="1362"/>
      <c r="S2" s="1362"/>
      <c r="T2" s="1362"/>
      <c r="U2" s="1362" t="s">
        <v>490</v>
      </c>
      <c r="V2" s="1379" t="s">
        <v>131</v>
      </c>
      <c r="W2" s="1379"/>
      <c r="X2" s="1379"/>
      <c r="Y2" s="1379"/>
      <c r="Z2" s="1379"/>
      <c r="AA2" s="1379"/>
      <c r="AB2" s="1379"/>
      <c r="AC2" s="1362" t="s">
        <v>491</v>
      </c>
      <c r="AD2" s="1362"/>
      <c r="AE2" s="1362" t="s">
        <v>492</v>
      </c>
      <c r="AF2" s="1362"/>
      <c r="AG2" s="1362"/>
      <c r="AH2" s="1362"/>
      <c r="AI2" s="1362"/>
      <c r="AJ2" s="1370"/>
      <c r="AK2" s="1362" t="s">
        <v>493</v>
      </c>
      <c r="AL2" s="1370"/>
      <c r="AM2" s="1370"/>
      <c r="AN2" s="1370"/>
      <c r="AO2" s="1370"/>
      <c r="AP2" s="1370"/>
      <c r="AQ2" s="1370"/>
      <c r="AR2" s="1370"/>
      <c r="AS2" s="1370"/>
      <c r="AT2" s="1370"/>
      <c r="AU2" s="1370"/>
      <c r="AV2" s="1370"/>
      <c r="AW2" s="1362" t="s">
        <v>494</v>
      </c>
    </row>
    <row r="3" spans="1:49" s="163" customFormat="1" ht="18" customHeight="1">
      <c r="A3" s="1376"/>
      <c r="B3" s="1362"/>
      <c r="C3" s="1362"/>
      <c r="D3" s="1362"/>
      <c r="E3" s="1362"/>
      <c r="F3" s="1362"/>
      <c r="G3" s="1362"/>
      <c r="H3" s="1362"/>
      <c r="I3" s="1362"/>
      <c r="J3" s="1362"/>
      <c r="K3" s="1362"/>
      <c r="L3" s="1362"/>
      <c r="M3" s="1362" t="s">
        <v>556</v>
      </c>
      <c r="N3" s="1370"/>
      <c r="O3" s="1370"/>
      <c r="P3" s="1370"/>
      <c r="Q3" s="1362" t="s">
        <v>557</v>
      </c>
      <c r="R3" s="1362" t="s">
        <v>558</v>
      </c>
      <c r="S3" s="1362" t="s">
        <v>559</v>
      </c>
      <c r="T3" s="1362" t="s">
        <v>560</v>
      </c>
      <c r="U3" s="1362"/>
      <c r="V3" s="1366"/>
      <c r="W3" s="1366"/>
      <c r="X3" s="1366"/>
      <c r="Y3" s="1366"/>
      <c r="Z3" s="1366"/>
      <c r="AA3" s="1366"/>
      <c r="AB3" s="1366"/>
      <c r="AC3" s="1362" t="s">
        <v>561</v>
      </c>
      <c r="AD3" s="1362" t="s">
        <v>562</v>
      </c>
      <c r="AE3" s="1362" t="s">
        <v>563</v>
      </c>
      <c r="AF3" s="1362"/>
      <c r="AG3" s="1362" t="s">
        <v>564</v>
      </c>
      <c r="AH3" s="1370"/>
      <c r="AI3" s="1370"/>
      <c r="AJ3" s="1370" t="s">
        <v>565</v>
      </c>
      <c r="AK3" s="1362" t="s">
        <v>566</v>
      </c>
      <c r="AL3" s="1370"/>
      <c r="AM3" s="1370"/>
      <c r="AN3" s="1370"/>
      <c r="AO3" s="1370"/>
      <c r="AP3" s="1362" t="s">
        <v>567</v>
      </c>
      <c r="AQ3" s="1370"/>
      <c r="AR3" s="1370"/>
      <c r="AS3" s="1370"/>
      <c r="AT3" s="1370"/>
      <c r="AU3" s="1362" t="s">
        <v>215</v>
      </c>
      <c r="AV3" s="1370"/>
      <c r="AW3" s="1370"/>
    </row>
    <row r="4" spans="1:49" s="163" customFormat="1" ht="18" customHeight="1">
      <c r="A4" s="1376"/>
      <c r="B4" s="1362"/>
      <c r="C4" s="1362"/>
      <c r="D4" s="1362"/>
      <c r="E4" s="1362"/>
      <c r="F4" s="1362"/>
      <c r="G4" s="1362"/>
      <c r="H4" s="1362"/>
      <c r="I4" s="1362"/>
      <c r="J4" s="1362"/>
      <c r="K4" s="1362"/>
      <c r="L4" s="1362"/>
      <c r="M4" s="1273" t="s">
        <v>216</v>
      </c>
      <c r="N4" s="1273" t="s">
        <v>205</v>
      </c>
      <c r="O4" s="1273" t="s">
        <v>206</v>
      </c>
      <c r="P4" s="1273" t="s">
        <v>191</v>
      </c>
      <c r="Q4" s="1362"/>
      <c r="R4" s="1362"/>
      <c r="S4" s="1362"/>
      <c r="T4" s="1362"/>
      <c r="U4" s="1362"/>
      <c r="V4" s="1367"/>
      <c r="W4" s="1367"/>
      <c r="X4" s="1367"/>
      <c r="Y4" s="1367"/>
      <c r="Z4" s="1367"/>
      <c r="AA4" s="1367"/>
      <c r="AB4" s="1367"/>
      <c r="AC4" s="1362"/>
      <c r="AD4" s="1362"/>
      <c r="AE4" s="1273" t="s">
        <v>218</v>
      </c>
      <c r="AF4" s="1273" t="s">
        <v>219</v>
      </c>
      <c r="AG4" s="1273" t="s">
        <v>218</v>
      </c>
      <c r="AH4" s="1273" t="s">
        <v>220</v>
      </c>
      <c r="AI4" s="1273" t="s">
        <v>219</v>
      </c>
      <c r="AJ4" s="1370"/>
      <c r="AK4" s="1274" t="s">
        <v>221</v>
      </c>
      <c r="AL4" s="1273" t="s">
        <v>222</v>
      </c>
      <c r="AM4" s="1273" t="s">
        <v>191</v>
      </c>
      <c r="AN4" s="1273" t="s">
        <v>223</v>
      </c>
      <c r="AO4" s="1273" t="s">
        <v>224</v>
      </c>
      <c r="AP4" s="1273" t="s">
        <v>221</v>
      </c>
      <c r="AQ4" s="1273" t="s">
        <v>222</v>
      </c>
      <c r="AR4" s="1273" t="s">
        <v>191</v>
      </c>
      <c r="AS4" s="1273" t="s">
        <v>223</v>
      </c>
      <c r="AT4" s="1273" t="s">
        <v>224</v>
      </c>
      <c r="AU4" s="1273" t="s">
        <v>221</v>
      </c>
      <c r="AV4" s="1273" t="s">
        <v>222</v>
      </c>
      <c r="AW4" s="1370"/>
    </row>
    <row r="5" spans="1:49" s="252" customFormat="1" ht="22.5" customHeight="1">
      <c r="A5" s="251"/>
      <c r="B5" s="739" t="s">
        <v>51</v>
      </c>
      <c r="C5" s="239" t="s">
        <v>4</v>
      </c>
      <c r="D5" s="321"/>
      <c r="E5" s="740">
        <f>COUNTA(E7,E9,E11,E13:E14,E16:E18,E20:E21,E23,E25:E26,E28:E29,E31)</f>
        <v>16</v>
      </c>
      <c r="F5" s="321"/>
      <c r="G5" s="321"/>
      <c r="H5" s="321"/>
      <c r="I5" s="321"/>
      <c r="J5" s="741">
        <f>SUM(J7,J9,J11,J13:J14,J16:J18,J20:J21,J23,J25:J26,J28:J29,J31)</f>
        <v>1014641</v>
      </c>
      <c r="K5" s="552">
        <f>SUM(K7,K9,K11,K13:K14,K16:K18,K20:K21,K23,K25:K26,K28:K29,K31)</f>
        <v>17935.36</v>
      </c>
      <c r="L5" s="552">
        <f>SUM(L7,L9,L11,L13:L14,L16:L18,L20:L21,L23,L25:L26,L28:L29,L31)</f>
        <v>26017.239999999998</v>
      </c>
      <c r="M5" s="321"/>
      <c r="N5" s="552"/>
      <c r="O5" s="552"/>
      <c r="P5" s="552"/>
      <c r="Q5" s="321"/>
      <c r="R5" s="552"/>
      <c r="S5" s="321"/>
      <c r="T5" s="321"/>
      <c r="U5" s="239"/>
      <c r="V5" s="321"/>
      <c r="W5" s="321"/>
      <c r="X5" s="321"/>
      <c r="Y5" s="321"/>
      <c r="Z5" s="321"/>
      <c r="AA5" s="321"/>
      <c r="AB5" s="245"/>
      <c r="AC5" s="239"/>
      <c r="AD5" s="239"/>
      <c r="AE5" s="321"/>
      <c r="AF5" s="321"/>
      <c r="AG5" s="321"/>
      <c r="AH5" s="321"/>
      <c r="AI5" s="321"/>
      <c r="AJ5" s="607"/>
      <c r="AK5" s="607"/>
      <c r="AL5" s="321"/>
      <c r="AM5" s="321"/>
      <c r="AN5" s="321"/>
      <c r="AO5" s="321"/>
      <c r="AP5" s="321"/>
      <c r="AQ5" s="321"/>
      <c r="AR5" s="321"/>
      <c r="AS5" s="321"/>
      <c r="AT5" s="321"/>
      <c r="AU5" s="321"/>
      <c r="AV5" s="321"/>
      <c r="AW5" s="607"/>
    </row>
    <row r="6" spans="1:49" s="252" customFormat="1" ht="22.5" customHeight="1">
      <c r="A6" s="253"/>
      <c r="B6" s="739" t="s">
        <v>6471</v>
      </c>
      <c r="C6" s="742" t="s">
        <v>3220</v>
      </c>
      <c r="D6" s="239"/>
      <c r="E6" s="740">
        <f>COUNTA(E7)</f>
        <v>1</v>
      </c>
      <c r="F6" s="239"/>
      <c r="G6" s="239"/>
      <c r="H6" s="239"/>
      <c r="I6" s="743"/>
      <c r="J6" s="552">
        <f>SUM(J7)</f>
        <v>309317</v>
      </c>
      <c r="K6" s="552">
        <f>SUM(K7)</f>
        <v>0</v>
      </c>
      <c r="L6" s="552">
        <f>SUM(L7)</f>
        <v>0</v>
      </c>
      <c r="M6" s="239"/>
      <c r="N6" s="552">
        <f>SUM(N7)</f>
        <v>70</v>
      </c>
      <c r="O6" s="552">
        <f>SUM(O7)</f>
        <v>105</v>
      </c>
      <c r="P6" s="552">
        <f>SUM(P7)</f>
        <v>17000</v>
      </c>
      <c r="Q6" s="744"/>
      <c r="R6" s="552">
        <f>SUM(R7)</f>
        <v>0</v>
      </c>
      <c r="S6" s="321"/>
      <c r="T6" s="239"/>
      <c r="U6" s="552"/>
      <c r="V6" s="552"/>
      <c r="W6" s="552"/>
      <c r="X6" s="552"/>
      <c r="Y6" s="552"/>
      <c r="Z6" s="552"/>
      <c r="AA6" s="552"/>
      <c r="AB6" s="552"/>
      <c r="AC6" s="239"/>
      <c r="AD6" s="239"/>
      <c r="AE6" s="321"/>
      <c r="AF6" s="321"/>
      <c r="AG6" s="321"/>
      <c r="AH6" s="321"/>
      <c r="AI6" s="321"/>
      <c r="AJ6" s="321"/>
      <c r="AK6" s="321"/>
      <c r="AL6" s="321"/>
      <c r="AM6" s="321"/>
      <c r="AN6" s="321"/>
      <c r="AO6" s="321"/>
      <c r="AP6" s="321"/>
      <c r="AQ6" s="321"/>
      <c r="AR6" s="321"/>
      <c r="AS6" s="321"/>
      <c r="AT6" s="321"/>
      <c r="AU6" s="321"/>
      <c r="AV6" s="745"/>
      <c r="AW6" s="607"/>
    </row>
    <row r="7" spans="1:49" s="252" customFormat="1" ht="22.5" customHeight="1">
      <c r="A7" s="251"/>
      <c r="B7" s="575"/>
      <c r="C7" s="742" t="s">
        <v>422</v>
      </c>
      <c r="D7" s="239"/>
      <c r="E7" s="239" t="s">
        <v>1250</v>
      </c>
      <c r="F7" s="239" t="s">
        <v>991</v>
      </c>
      <c r="G7" s="239"/>
      <c r="H7" s="239" t="s">
        <v>991</v>
      </c>
      <c r="I7" s="321"/>
      <c r="J7" s="552">
        <v>309317</v>
      </c>
      <c r="K7" s="552"/>
      <c r="L7" s="552"/>
      <c r="M7" s="239" t="s">
        <v>382</v>
      </c>
      <c r="N7" s="552">
        <v>70</v>
      </c>
      <c r="O7" s="552">
        <v>105</v>
      </c>
      <c r="P7" s="552">
        <v>17000</v>
      </c>
      <c r="Q7" s="552"/>
      <c r="R7" s="552" t="s">
        <v>499</v>
      </c>
      <c r="S7" s="321"/>
      <c r="T7" s="239" t="s">
        <v>499</v>
      </c>
      <c r="U7" s="239">
        <v>1984</v>
      </c>
      <c r="V7" s="552"/>
      <c r="W7" s="552"/>
      <c r="X7" s="552"/>
      <c r="Y7" s="552"/>
      <c r="Z7" s="552"/>
      <c r="AA7" s="552"/>
      <c r="AB7" s="245">
        <v>2348</v>
      </c>
      <c r="AC7" s="239"/>
      <c r="AD7" s="239"/>
      <c r="AE7" s="321"/>
      <c r="AF7" s="321"/>
      <c r="AG7" s="321"/>
      <c r="AH7" s="321"/>
      <c r="AI7" s="321"/>
      <c r="AJ7" s="607"/>
      <c r="AK7" s="607"/>
      <c r="AL7" s="321"/>
      <c r="AM7" s="321"/>
      <c r="AN7" s="321"/>
      <c r="AO7" s="321"/>
      <c r="AP7" s="321"/>
      <c r="AQ7" s="321"/>
      <c r="AR7" s="321"/>
      <c r="AS7" s="321"/>
      <c r="AT7" s="321"/>
      <c r="AU7" s="321"/>
      <c r="AV7" s="321"/>
      <c r="AW7" s="607" t="s">
        <v>1251</v>
      </c>
    </row>
    <row r="8" spans="1:49" s="252" customFormat="1" ht="22.5" customHeight="1">
      <c r="A8" s="253"/>
      <c r="B8" s="739" t="s">
        <v>6472</v>
      </c>
      <c r="C8" s="239" t="s">
        <v>6475</v>
      </c>
      <c r="D8" s="239"/>
      <c r="E8" s="740">
        <f>COUNTA(E9)</f>
        <v>1</v>
      </c>
      <c r="F8" s="239"/>
      <c r="G8" s="239"/>
      <c r="H8" s="239"/>
      <c r="I8" s="743"/>
      <c r="J8" s="552">
        <f>SUM(J9)</f>
        <v>18310</v>
      </c>
      <c r="K8" s="552">
        <f>SUM(K9)</f>
        <v>1227</v>
      </c>
      <c r="L8" s="552">
        <f>SUM(L9)</f>
        <v>1898</v>
      </c>
      <c r="M8" s="239"/>
      <c r="N8" s="552">
        <f>SUM(N9)</f>
        <v>71</v>
      </c>
      <c r="O8" s="552">
        <f>SUM(O9)</f>
        <v>108</v>
      </c>
      <c r="P8" s="552">
        <f>SUM(P9)</f>
        <v>15158</v>
      </c>
      <c r="Q8" s="744"/>
      <c r="R8" s="552">
        <f>SUM(R9)</f>
        <v>2612</v>
      </c>
      <c r="S8" s="321"/>
      <c r="T8" s="239"/>
      <c r="U8" s="552"/>
      <c r="V8" s="552"/>
      <c r="W8" s="552"/>
      <c r="X8" s="552"/>
      <c r="Y8" s="552"/>
      <c r="Z8" s="552"/>
      <c r="AA8" s="552"/>
      <c r="AB8" s="552"/>
      <c r="AC8" s="239"/>
      <c r="AD8" s="239"/>
      <c r="AE8" s="321"/>
      <c r="AF8" s="321"/>
      <c r="AG8" s="321"/>
      <c r="AH8" s="321"/>
      <c r="AI8" s="321"/>
      <c r="AJ8" s="321"/>
      <c r="AK8" s="321"/>
      <c r="AL8" s="321"/>
      <c r="AM8" s="321"/>
      <c r="AN8" s="321"/>
      <c r="AO8" s="321"/>
      <c r="AP8" s="321"/>
      <c r="AQ8" s="321"/>
      <c r="AR8" s="321"/>
      <c r="AS8" s="321"/>
      <c r="AT8" s="321"/>
      <c r="AU8" s="321"/>
      <c r="AV8" s="745"/>
      <c r="AW8" s="607"/>
    </row>
    <row r="9" spans="1:49" s="252" customFormat="1" ht="22.5" customHeight="1">
      <c r="A9" s="253" t="s">
        <v>341</v>
      </c>
      <c r="B9" s="575"/>
      <c r="C9" s="239" t="s">
        <v>1070</v>
      </c>
      <c r="D9" s="239" t="s">
        <v>1081</v>
      </c>
      <c r="E9" s="239" t="s">
        <v>1252</v>
      </c>
      <c r="F9" s="239" t="s">
        <v>906</v>
      </c>
      <c r="G9" s="239" t="s">
        <v>1253</v>
      </c>
      <c r="H9" s="239" t="s">
        <v>3642</v>
      </c>
      <c r="I9" s="746"/>
      <c r="J9" s="552">
        <v>18310</v>
      </c>
      <c r="K9" s="552">
        <v>1227</v>
      </c>
      <c r="L9" s="552">
        <v>1898</v>
      </c>
      <c r="M9" s="239" t="s">
        <v>382</v>
      </c>
      <c r="N9" s="552">
        <v>71</v>
      </c>
      <c r="O9" s="552">
        <v>108</v>
      </c>
      <c r="P9" s="552">
        <v>15158</v>
      </c>
      <c r="Q9" s="744">
        <v>2597</v>
      </c>
      <c r="R9" s="552">
        <v>2612</v>
      </c>
      <c r="S9" s="747" t="s">
        <v>586</v>
      </c>
      <c r="T9" s="239" t="s">
        <v>587</v>
      </c>
      <c r="U9" s="239">
        <v>2002</v>
      </c>
      <c r="V9" s="552"/>
      <c r="W9" s="552"/>
      <c r="X9" s="552"/>
      <c r="Y9" s="552"/>
      <c r="Z9" s="552"/>
      <c r="AA9" s="552"/>
      <c r="AB9" s="552">
        <v>13588</v>
      </c>
      <c r="AC9" s="239"/>
      <c r="AD9" s="239"/>
      <c r="AE9" s="747">
        <v>1</v>
      </c>
      <c r="AF9" s="747">
        <v>72</v>
      </c>
      <c r="AG9" s="747"/>
      <c r="AH9" s="747"/>
      <c r="AI9" s="747"/>
      <c r="AJ9" s="747"/>
      <c r="AK9" s="747"/>
      <c r="AL9" s="747"/>
      <c r="AM9" s="747"/>
      <c r="AN9" s="747"/>
      <c r="AO9" s="747"/>
      <c r="AP9" s="747"/>
      <c r="AQ9" s="747"/>
      <c r="AR9" s="747"/>
      <c r="AS9" s="747"/>
      <c r="AT9" s="747"/>
      <c r="AU9" s="747"/>
      <c r="AV9" s="747"/>
      <c r="AW9" s="748"/>
    </row>
    <row r="10" spans="1:49" s="252" customFormat="1" ht="22.5" customHeight="1">
      <c r="A10" s="253"/>
      <c r="B10" s="739" t="s">
        <v>6473</v>
      </c>
      <c r="C10" s="239" t="s">
        <v>6475</v>
      </c>
      <c r="D10" s="239"/>
      <c r="E10" s="740">
        <f>COUNTA(E11)</f>
        <v>1</v>
      </c>
      <c r="F10" s="239"/>
      <c r="G10" s="239"/>
      <c r="H10" s="239"/>
      <c r="I10" s="743"/>
      <c r="J10" s="552">
        <f>SUM(J11)</f>
        <v>50760</v>
      </c>
      <c r="K10" s="552">
        <f>SUM(K11)</f>
        <v>297</v>
      </c>
      <c r="L10" s="552">
        <f>SUM(L11)</f>
        <v>297</v>
      </c>
      <c r="M10" s="552"/>
      <c r="N10" s="552">
        <f>SUM(N11)</f>
        <v>72</v>
      </c>
      <c r="O10" s="552">
        <f>SUM(O11)</f>
        <v>108</v>
      </c>
      <c r="P10" s="552">
        <f>SUM(P11)</f>
        <v>7776</v>
      </c>
      <c r="Q10" s="744"/>
      <c r="R10" s="552">
        <f>SUM(R11)</f>
        <v>1560</v>
      </c>
      <c r="S10" s="321"/>
      <c r="T10" s="239"/>
      <c r="U10" s="552"/>
      <c r="V10" s="552"/>
      <c r="W10" s="552"/>
      <c r="X10" s="552"/>
      <c r="Y10" s="552"/>
      <c r="Z10" s="552"/>
      <c r="AA10" s="552"/>
      <c r="AB10" s="552"/>
      <c r="AC10" s="239"/>
      <c r="AD10" s="239"/>
      <c r="AE10" s="321"/>
      <c r="AF10" s="321"/>
      <c r="AG10" s="321"/>
      <c r="AH10" s="321"/>
      <c r="AI10" s="321"/>
      <c r="AJ10" s="321"/>
      <c r="AK10" s="321"/>
      <c r="AL10" s="321"/>
      <c r="AM10" s="321"/>
      <c r="AN10" s="321"/>
      <c r="AO10" s="321"/>
      <c r="AP10" s="321"/>
      <c r="AQ10" s="321"/>
      <c r="AR10" s="321"/>
      <c r="AS10" s="321"/>
      <c r="AT10" s="321"/>
      <c r="AU10" s="321"/>
      <c r="AV10" s="745"/>
      <c r="AW10" s="607"/>
    </row>
    <row r="11" spans="1:49" s="252" customFormat="1" ht="22.5" customHeight="1">
      <c r="A11" s="253"/>
      <c r="B11" s="575"/>
      <c r="C11" s="239" t="s">
        <v>3437</v>
      </c>
      <c r="D11" s="239"/>
      <c r="E11" s="239" t="s">
        <v>3644</v>
      </c>
      <c r="F11" s="239" t="s">
        <v>3645</v>
      </c>
      <c r="G11" s="239"/>
      <c r="H11" s="239" t="s">
        <v>3646</v>
      </c>
      <c r="I11" s="743"/>
      <c r="J11" s="552">
        <v>50760</v>
      </c>
      <c r="K11" s="552">
        <v>297</v>
      </c>
      <c r="L11" s="552">
        <v>297</v>
      </c>
      <c r="M11" s="239" t="s">
        <v>3229</v>
      </c>
      <c r="N11" s="552">
        <v>72</v>
      </c>
      <c r="O11" s="552">
        <v>108</v>
      </c>
      <c r="P11" s="552">
        <v>7776</v>
      </c>
      <c r="Q11" s="744"/>
      <c r="R11" s="552">
        <v>1560</v>
      </c>
      <c r="S11" s="321"/>
      <c r="T11" s="239" t="s">
        <v>3647</v>
      </c>
      <c r="U11" s="239">
        <v>2001</v>
      </c>
      <c r="V11" s="552"/>
      <c r="W11" s="552"/>
      <c r="X11" s="552"/>
      <c r="Y11" s="552"/>
      <c r="Z11" s="552"/>
      <c r="AA11" s="552"/>
      <c r="AB11" s="552">
        <v>632</v>
      </c>
      <c r="AC11" s="239"/>
      <c r="AD11" s="239"/>
      <c r="AE11" s="321"/>
      <c r="AF11" s="321"/>
      <c r="AG11" s="321"/>
      <c r="AH11" s="321"/>
      <c r="AI11" s="321"/>
      <c r="AJ11" s="321"/>
      <c r="AK11" s="321"/>
      <c r="AL11" s="321"/>
      <c r="AM11" s="321"/>
      <c r="AN11" s="321"/>
      <c r="AO11" s="321"/>
      <c r="AP11" s="321"/>
      <c r="AQ11" s="321"/>
      <c r="AR11" s="321"/>
      <c r="AS11" s="321"/>
      <c r="AT11" s="321"/>
      <c r="AU11" s="321"/>
      <c r="AV11" s="321"/>
      <c r="AW11" s="321"/>
    </row>
    <row r="12" spans="1:49" s="252" customFormat="1" ht="22.5" customHeight="1">
      <c r="A12" s="253"/>
      <c r="B12" s="739" t="s">
        <v>3648</v>
      </c>
      <c r="C12" s="239" t="s">
        <v>6475</v>
      </c>
      <c r="D12" s="239"/>
      <c r="E12" s="740">
        <f>COUNTA(E13:E14)</f>
        <v>2</v>
      </c>
      <c r="F12" s="239"/>
      <c r="G12" s="239"/>
      <c r="H12" s="239"/>
      <c r="I12" s="743"/>
      <c r="J12" s="552">
        <f>SUM(J13:J14)</f>
        <v>255935</v>
      </c>
      <c r="K12" s="552">
        <f>SUM(K13:K14)</f>
        <v>6414</v>
      </c>
      <c r="L12" s="552">
        <f>SUM(L13:L14)</f>
        <v>6762</v>
      </c>
      <c r="M12" s="239"/>
      <c r="N12" s="552">
        <f>SUM(N13:N14)</f>
        <v>122</v>
      </c>
      <c r="O12" s="552">
        <f>SUM(O13:O14)</f>
        <v>197.5</v>
      </c>
      <c r="P12" s="552">
        <f>SUM(P13:P14)</f>
        <v>12081.2</v>
      </c>
      <c r="Q12" s="744"/>
      <c r="R12" s="552">
        <f>SUM(R13:R14)</f>
        <v>5138</v>
      </c>
      <c r="S12" s="321"/>
      <c r="T12" s="239"/>
      <c r="U12" s="552"/>
      <c r="V12" s="552"/>
      <c r="W12" s="552"/>
      <c r="X12" s="552"/>
      <c r="Y12" s="552"/>
      <c r="Z12" s="552"/>
      <c r="AA12" s="552"/>
      <c r="AB12" s="552"/>
      <c r="AC12" s="239"/>
      <c r="AD12" s="239"/>
      <c r="AE12" s="321"/>
      <c r="AF12" s="321"/>
      <c r="AG12" s="321"/>
      <c r="AH12" s="321"/>
      <c r="AI12" s="321"/>
      <c r="AJ12" s="321"/>
      <c r="AK12" s="321"/>
      <c r="AL12" s="321"/>
      <c r="AM12" s="321"/>
      <c r="AN12" s="321"/>
      <c r="AO12" s="321"/>
      <c r="AP12" s="321"/>
      <c r="AQ12" s="321"/>
      <c r="AR12" s="321"/>
      <c r="AS12" s="321"/>
      <c r="AT12" s="321"/>
      <c r="AU12" s="321"/>
      <c r="AV12" s="745"/>
      <c r="AW12" s="607"/>
    </row>
    <row r="13" spans="1:49" s="252" customFormat="1" ht="22.5" customHeight="1">
      <c r="A13" s="253"/>
      <c r="B13" s="549"/>
      <c r="C13" s="239" t="s">
        <v>920</v>
      </c>
      <c r="D13" s="239"/>
      <c r="E13" s="239" t="s">
        <v>1254</v>
      </c>
      <c r="F13" s="239" t="s">
        <v>923</v>
      </c>
      <c r="G13" s="239"/>
      <c r="H13" s="239" t="s">
        <v>1183</v>
      </c>
      <c r="I13" s="321"/>
      <c r="J13" s="552">
        <v>13451</v>
      </c>
      <c r="K13" s="552">
        <v>239</v>
      </c>
      <c r="L13" s="552">
        <v>239</v>
      </c>
      <c r="M13" s="239" t="s">
        <v>382</v>
      </c>
      <c r="N13" s="552">
        <v>63</v>
      </c>
      <c r="O13" s="552">
        <v>101</v>
      </c>
      <c r="P13" s="552">
        <v>6388.2</v>
      </c>
      <c r="Q13" s="552"/>
      <c r="R13" s="552"/>
      <c r="S13" s="321"/>
      <c r="T13" s="239"/>
      <c r="U13" s="239">
        <v>2005</v>
      </c>
      <c r="V13" s="552"/>
      <c r="W13" s="552"/>
      <c r="X13" s="552"/>
      <c r="Y13" s="552"/>
      <c r="Z13" s="552"/>
      <c r="AA13" s="552"/>
      <c r="AB13" s="245">
        <v>1934</v>
      </c>
      <c r="AC13" s="239"/>
      <c r="AD13" s="239"/>
      <c r="AE13" s="321"/>
      <c r="AF13" s="321"/>
      <c r="AG13" s="321"/>
      <c r="AH13" s="321"/>
      <c r="AI13" s="321"/>
      <c r="AJ13" s="607"/>
      <c r="AK13" s="607"/>
      <c r="AL13" s="321"/>
      <c r="AM13" s="321"/>
      <c r="AN13" s="321"/>
      <c r="AO13" s="321"/>
      <c r="AP13" s="321"/>
      <c r="AQ13" s="321"/>
      <c r="AR13" s="321"/>
      <c r="AS13" s="321"/>
      <c r="AT13" s="321"/>
      <c r="AU13" s="321"/>
      <c r="AV13" s="321"/>
      <c r="AW13" s="607"/>
    </row>
    <row r="14" spans="1:49" s="252" customFormat="1" ht="22.5" customHeight="1">
      <c r="A14" s="253"/>
      <c r="B14" s="575"/>
      <c r="C14" s="239" t="s">
        <v>3649</v>
      </c>
      <c r="D14" s="239"/>
      <c r="E14" s="239" t="s">
        <v>3650</v>
      </c>
      <c r="F14" s="239" t="s">
        <v>3651</v>
      </c>
      <c r="G14" s="239"/>
      <c r="H14" s="239" t="s">
        <v>3652</v>
      </c>
      <c r="I14" s="321"/>
      <c r="J14" s="552">
        <v>242484</v>
      </c>
      <c r="K14" s="552">
        <v>6175</v>
      </c>
      <c r="L14" s="552">
        <v>6523</v>
      </c>
      <c r="M14" s="239" t="s">
        <v>3424</v>
      </c>
      <c r="N14" s="552">
        <v>59</v>
      </c>
      <c r="O14" s="552">
        <v>96.5</v>
      </c>
      <c r="P14" s="552">
        <v>5693</v>
      </c>
      <c r="Q14" s="552"/>
      <c r="R14" s="552">
        <v>5138</v>
      </c>
      <c r="S14" s="321"/>
      <c r="T14" s="239"/>
      <c r="U14" s="239">
        <v>2014</v>
      </c>
      <c r="V14" s="552"/>
      <c r="W14" s="552"/>
      <c r="X14" s="552"/>
      <c r="Y14" s="552"/>
      <c r="Z14" s="552"/>
      <c r="AA14" s="552"/>
      <c r="AB14" s="245"/>
      <c r="AC14" s="239"/>
      <c r="AD14" s="239"/>
      <c r="AE14" s="321"/>
      <c r="AF14" s="321"/>
      <c r="AG14" s="321"/>
      <c r="AH14" s="321"/>
      <c r="AI14" s="321"/>
      <c r="AJ14" s="607"/>
      <c r="AK14" s="607"/>
      <c r="AL14" s="321"/>
      <c r="AM14" s="321"/>
      <c r="AN14" s="321"/>
      <c r="AO14" s="321"/>
      <c r="AP14" s="321"/>
      <c r="AQ14" s="321"/>
      <c r="AR14" s="321"/>
      <c r="AS14" s="321"/>
      <c r="AT14" s="321"/>
      <c r="AU14" s="321"/>
      <c r="AV14" s="321"/>
      <c r="AW14" s="607"/>
    </row>
    <row r="15" spans="1:49" s="252" customFormat="1" ht="22.5" customHeight="1">
      <c r="A15" s="254" t="s">
        <v>341</v>
      </c>
      <c r="B15" s="739" t="s">
        <v>3653</v>
      </c>
      <c r="C15" s="239" t="s">
        <v>6475</v>
      </c>
      <c r="D15" s="239"/>
      <c r="E15" s="740">
        <f>COUNTA(E16:E18)</f>
        <v>3</v>
      </c>
      <c r="F15" s="239"/>
      <c r="G15" s="239"/>
      <c r="H15" s="239"/>
      <c r="I15" s="743"/>
      <c r="J15" s="552">
        <f>SUM(J16:J18)</f>
        <v>23469</v>
      </c>
      <c r="K15" s="552">
        <f>SUM(K16:K18)</f>
        <v>866</v>
      </c>
      <c r="L15" s="552">
        <f>SUM(L16:L18)</f>
        <v>6475</v>
      </c>
      <c r="M15" s="239"/>
      <c r="N15" s="552">
        <f>SUM(N16:N18)</f>
        <v>146</v>
      </c>
      <c r="O15" s="552">
        <f>SUM(O16:O18)</f>
        <v>252</v>
      </c>
      <c r="P15" s="552">
        <f>SUM(P16:P18)</f>
        <v>12863</v>
      </c>
      <c r="Q15" s="744"/>
      <c r="R15" s="552">
        <f>SUM(R16:R18)</f>
        <v>3400</v>
      </c>
      <c r="S15" s="321"/>
      <c r="T15" s="239"/>
      <c r="U15" s="552"/>
      <c r="V15" s="552"/>
      <c r="W15" s="552"/>
      <c r="X15" s="552"/>
      <c r="Y15" s="552"/>
      <c r="Z15" s="552"/>
      <c r="AA15" s="552"/>
      <c r="AB15" s="552"/>
      <c r="AC15" s="239"/>
      <c r="AD15" s="239"/>
      <c r="AE15" s="321"/>
      <c r="AF15" s="321"/>
      <c r="AG15" s="321"/>
      <c r="AH15" s="321"/>
      <c r="AI15" s="321"/>
      <c r="AJ15" s="321"/>
      <c r="AK15" s="321"/>
      <c r="AL15" s="321"/>
      <c r="AM15" s="321"/>
      <c r="AN15" s="321"/>
      <c r="AO15" s="321"/>
      <c r="AP15" s="321"/>
      <c r="AQ15" s="321"/>
      <c r="AR15" s="321"/>
      <c r="AS15" s="321"/>
      <c r="AT15" s="321"/>
      <c r="AU15" s="321"/>
      <c r="AV15" s="745"/>
      <c r="AW15" s="607"/>
    </row>
    <row r="16" spans="1:49" s="252" customFormat="1" ht="22.5" customHeight="1">
      <c r="A16" s="253"/>
      <c r="B16" s="549"/>
      <c r="C16" s="239" t="s">
        <v>3655</v>
      </c>
      <c r="D16" s="239" t="s">
        <v>3656</v>
      </c>
      <c r="E16" s="239" t="s">
        <v>3657</v>
      </c>
      <c r="F16" s="239" t="s">
        <v>3658</v>
      </c>
      <c r="G16" s="239" t="s">
        <v>3659</v>
      </c>
      <c r="H16" s="239" t="s">
        <v>3660</v>
      </c>
      <c r="I16" s="743">
        <v>1</v>
      </c>
      <c r="J16" s="552">
        <v>13255</v>
      </c>
      <c r="K16" s="552">
        <v>866</v>
      </c>
      <c r="L16" s="552">
        <v>6475</v>
      </c>
      <c r="M16" s="239" t="s">
        <v>3424</v>
      </c>
      <c r="N16" s="552">
        <v>58</v>
      </c>
      <c r="O16" s="552">
        <v>100</v>
      </c>
      <c r="P16" s="552">
        <v>5840</v>
      </c>
      <c r="Q16" s="744">
        <v>1993</v>
      </c>
      <c r="R16" s="552">
        <v>2500</v>
      </c>
      <c r="S16" s="321" t="s">
        <v>3576</v>
      </c>
      <c r="T16" s="239" t="s">
        <v>3578</v>
      </c>
      <c r="U16" s="239">
        <v>1997</v>
      </c>
      <c r="V16" s="552">
        <v>9</v>
      </c>
      <c r="W16" s="552"/>
      <c r="X16" s="552"/>
      <c r="Y16" s="552"/>
      <c r="Z16" s="552"/>
      <c r="AA16" s="552"/>
      <c r="AB16" s="552">
        <v>900</v>
      </c>
      <c r="AC16" s="239"/>
      <c r="AD16" s="239"/>
      <c r="AE16" s="321"/>
      <c r="AF16" s="321"/>
      <c r="AG16" s="321"/>
      <c r="AH16" s="321"/>
      <c r="AI16" s="321"/>
      <c r="AJ16" s="321"/>
      <c r="AK16" s="321"/>
      <c r="AL16" s="321"/>
      <c r="AM16" s="321"/>
      <c r="AN16" s="321"/>
      <c r="AO16" s="321"/>
      <c r="AP16" s="321"/>
      <c r="AQ16" s="321"/>
      <c r="AR16" s="321"/>
      <c r="AS16" s="321"/>
      <c r="AT16" s="321"/>
      <c r="AU16" s="321"/>
      <c r="AV16" s="745"/>
      <c r="AW16" s="607" t="s">
        <v>3661</v>
      </c>
    </row>
    <row r="17" spans="1:49" s="252" customFormat="1" ht="22.5" customHeight="1">
      <c r="A17" s="253"/>
      <c r="B17" s="549"/>
      <c r="C17" s="239" t="s">
        <v>3662</v>
      </c>
      <c r="D17" s="239" t="s">
        <v>3663</v>
      </c>
      <c r="E17" s="239" t="s">
        <v>3664</v>
      </c>
      <c r="F17" s="552" t="s">
        <v>3662</v>
      </c>
      <c r="G17" s="552"/>
      <c r="H17" s="552" t="s">
        <v>3665</v>
      </c>
      <c r="I17" s="321" t="s">
        <v>3630</v>
      </c>
      <c r="J17" s="552">
        <v>3452</v>
      </c>
      <c r="K17" s="552"/>
      <c r="L17" s="552"/>
      <c r="M17" s="321" t="s">
        <v>3666</v>
      </c>
      <c r="N17" s="552">
        <v>30</v>
      </c>
      <c r="O17" s="552">
        <v>61</v>
      </c>
      <c r="P17" s="552">
        <v>1745</v>
      </c>
      <c r="Q17" s="552"/>
      <c r="R17" s="552"/>
      <c r="S17" s="552"/>
      <c r="T17" s="239"/>
      <c r="U17" s="239">
        <v>2008</v>
      </c>
      <c r="V17" s="552">
        <v>363</v>
      </c>
      <c r="W17" s="321" t="s">
        <v>3667</v>
      </c>
      <c r="X17" s="623"/>
      <c r="Y17" s="623"/>
      <c r="Z17" s="623"/>
      <c r="AA17" s="623"/>
      <c r="AB17" s="239"/>
      <c r="AC17" s="239"/>
      <c r="AD17" s="623"/>
      <c r="AE17" s="623"/>
      <c r="AF17" s="623"/>
      <c r="AG17" s="623"/>
      <c r="AH17" s="623"/>
      <c r="AI17" s="623"/>
      <c r="AJ17" s="623"/>
      <c r="AK17" s="623"/>
      <c r="AL17" s="623"/>
      <c r="AM17" s="623"/>
      <c r="AN17" s="623"/>
      <c r="AO17" s="623"/>
      <c r="AP17" s="623"/>
      <c r="AQ17" s="623"/>
      <c r="AR17" s="623"/>
      <c r="AS17" s="623"/>
      <c r="AT17" s="623"/>
      <c r="AU17" s="623"/>
      <c r="AV17" s="623"/>
      <c r="AW17" s="749"/>
    </row>
    <row r="18" spans="1:49" s="252" customFormat="1" ht="22.5" customHeight="1">
      <c r="A18" s="253"/>
      <c r="B18" s="575"/>
      <c r="C18" s="239" t="s">
        <v>3580</v>
      </c>
      <c r="D18" s="239" t="s">
        <v>3656</v>
      </c>
      <c r="E18" s="239" t="s">
        <v>3668</v>
      </c>
      <c r="F18" s="239" t="s">
        <v>3580</v>
      </c>
      <c r="G18" s="239" t="s">
        <v>3659</v>
      </c>
      <c r="H18" s="239" t="s">
        <v>3580</v>
      </c>
      <c r="I18" s="743">
        <v>1</v>
      </c>
      <c r="J18" s="552">
        <v>6762</v>
      </c>
      <c r="K18" s="552"/>
      <c r="L18" s="552"/>
      <c r="M18" s="239" t="s">
        <v>3424</v>
      </c>
      <c r="N18" s="552">
        <v>58</v>
      </c>
      <c r="O18" s="552">
        <v>91</v>
      </c>
      <c r="P18" s="552">
        <v>5278</v>
      </c>
      <c r="Q18" s="744">
        <v>1993</v>
      </c>
      <c r="R18" s="552">
        <v>900</v>
      </c>
      <c r="S18" s="321" t="s">
        <v>3576</v>
      </c>
      <c r="T18" s="239" t="s">
        <v>3578</v>
      </c>
      <c r="U18" s="239">
        <v>2007</v>
      </c>
      <c r="V18" s="552">
        <v>9</v>
      </c>
      <c r="W18" s="552"/>
      <c r="X18" s="552"/>
      <c r="Y18" s="552"/>
      <c r="Z18" s="552"/>
      <c r="AA18" s="552"/>
      <c r="AB18" s="552">
        <v>1100</v>
      </c>
      <c r="AC18" s="239"/>
      <c r="AD18" s="239"/>
      <c r="AE18" s="321"/>
      <c r="AF18" s="321"/>
      <c r="AG18" s="321"/>
      <c r="AH18" s="321"/>
      <c r="AI18" s="321"/>
      <c r="AJ18" s="321"/>
      <c r="AK18" s="321"/>
      <c r="AL18" s="321"/>
      <c r="AM18" s="321"/>
      <c r="AN18" s="321"/>
      <c r="AO18" s="321"/>
      <c r="AP18" s="321"/>
      <c r="AQ18" s="321"/>
      <c r="AR18" s="321"/>
      <c r="AS18" s="321"/>
      <c r="AT18" s="321"/>
      <c r="AU18" s="321"/>
      <c r="AV18" s="745"/>
      <c r="AW18" s="745"/>
    </row>
    <row r="19" spans="1:49" s="252" customFormat="1" ht="22.5" customHeight="1">
      <c r="A19" s="255" t="s">
        <v>341</v>
      </c>
      <c r="B19" s="750" t="s">
        <v>3594</v>
      </c>
      <c r="C19" s="239" t="s">
        <v>3669</v>
      </c>
      <c r="D19" s="239"/>
      <c r="E19" s="740">
        <f>COUNTA(E20:E21)</f>
        <v>2</v>
      </c>
      <c r="F19" s="239"/>
      <c r="G19" s="239"/>
      <c r="H19" s="239"/>
      <c r="I19" s="239"/>
      <c r="J19" s="552">
        <f>SUM(J20:J21)</f>
        <v>38157</v>
      </c>
      <c r="K19" s="552">
        <f t="shared" ref="K19:L19" si="0">SUM(K20:K21)</f>
        <v>332.86</v>
      </c>
      <c r="L19" s="552">
        <f t="shared" si="0"/>
        <v>483.24</v>
      </c>
      <c r="M19" s="552"/>
      <c r="N19" s="552">
        <f t="shared" ref="N19:R19" si="1">SUM(N20:N21)</f>
        <v>135</v>
      </c>
      <c r="O19" s="552">
        <f t="shared" si="1"/>
        <v>207</v>
      </c>
      <c r="P19" s="552">
        <f t="shared" si="1"/>
        <v>17344</v>
      </c>
      <c r="Q19" s="552">
        <f t="shared" si="1"/>
        <v>1600</v>
      </c>
      <c r="R19" s="552">
        <f t="shared" si="1"/>
        <v>1600</v>
      </c>
      <c r="S19" s="239"/>
      <c r="T19" s="239"/>
      <c r="U19" s="239"/>
      <c r="V19" s="575"/>
      <c r="W19" s="575"/>
      <c r="X19" s="575"/>
      <c r="Y19" s="575"/>
      <c r="Z19" s="575"/>
      <c r="AA19" s="575"/>
      <c r="AB19" s="609">
        <f>SUM(AB20:AB21)</f>
        <v>5055</v>
      </c>
      <c r="AC19" s="239"/>
      <c r="AD19" s="239"/>
      <c r="AE19" s="239"/>
      <c r="AF19" s="239"/>
      <c r="AG19" s="239"/>
      <c r="AH19" s="239"/>
      <c r="AI19" s="239"/>
      <c r="AJ19" s="751"/>
      <c r="AK19" s="751"/>
      <c r="AL19" s="239"/>
      <c r="AM19" s="239"/>
      <c r="AN19" s="239"/>
      <c r="AO19" s="239"/>
      <c r="AP19" s="239"/>
      <c r="AQ19" s="239"/>
      <c r="AR19" s="239"/>
      <c r="AS19" s="239"/>
      <c r="AT19" s="239"/>
      <c r="AU19" s="239"/>
      <c r="AV19" s="239"/>
      <c r="AW19" s="751"/>
    </row>
    <row r="20" spans="1:49" s="252" customFormat="1" ht="22.5" customHeight="1">
      <c r="A20" s="255"/>
      <c r="B20" s="752"/>
      <c r="C20" s="555" t="s">
        <v>3670</v>
      </c>
      <c r="D20" s="555" t="s">
        <v>3671</v>
      </c>
      <c r="E20" s="618" t="s">
        <v>3672</v>
      </c>
      <c r="F20" s="555" t="s">
        <v>3670</v>
      </c>
      <c r="G20" s="555" t="s">
        <v>3670</v>
      </c>
      <c r="H20" s="555" t="s">
        <v>3286</v>
      </c>
      <c r="I20" s="744">
        <v>1</v>
      </c>
      <c r="J20" s="552">
        <v>21239</v>
      </c>
      <c r="K20" s="552">
        <v>151.86000000000001</v>
      </c>
      <c r="L20" s="552">
        <v>219.24</v>
      </c>
      <c r="M20" s="555" t="s">
        <v>3424</v>
      </c>
      <c r="N20" s="552">
        <v>72</v>
      </c>
      <c r="O20" s="552">
        <v>102</v>
      </c>
      <c r="P20" s="552">
        <v>7344</v>
      </c>
      <c r="Q20" s="744">
        <v>800</v>
      </c>
      <c r="R20" s="552">
        <v>1000</v>
      </c>
      <c r="S20" s="555" t="s">
        <v>3673</v>
      </c>
      <c r="T20" s="555" t="s">
        <v>3578</v>
      </c>
      <c r="U20" s="239" t="s">
        <v>3674</v>
      </c>
      <c r="V20" s="555" t="s">
        <v>3675</v>
      </c>
      <c r="W20" s="555" t="s">
        <v>3676</v>
      </c>
      <c r="X20" s="555"/>
      <c r="Y20" s="555"/>
      <c r="Z20" s="555"/>
      <c r="AA20" s="555"/>
      <c r="AB20" s="552">
        <v>1455</v>
      </c>
      <c r="AC20" s="555"/>
      <c r="AD20" s="555"/>
      <c r="AE20" s="555"/>
      <c r="AF20" s="555"/>
      <c r="AG20" s="555"/>
      <c r="AH20" s="555"/>
      <c r="AI20" s="555"/>
      <c r="AJ20" s="555"/>
      <c r="AK20" s="555" t="s">
        <v>3677</v>
      </c>
      <c r="AL20" s="552">
        <v>1</v>
      </c>
      <c r="AM20" s="552">
        <v>500</v>
      </c>
      <c r="AN20" s="555"/>
      <c r="AO20" s="555" t="s">
        <v>3670</v>
      </c>
      <c r="AP20" s="555"/>
      <c r="AQ20" s="555"/>
      <c r="AR20" s="555"/>
      <c r="AS20" s="555"/>
      <c r="AT20" s="555"/>
      <c r="AU20" s="555"/>
      <c r="AV20" s="555"/>
      <c r="AW20" s="555"/>
    </row>
    <row r="21" spans="1:49" s="252" customFormat="1" ht="22.5" customHeight="1">
      <c r="A21" s="255"/>
      <c r="B21" s="753"/>
      <c r="C21" s="555" t="s">
        <v>3597</v>
      </c>
      <c r="D21" s="555" t="s">
        <v>3671</v>
      </c>
      <c r="E21" s="618" t="s">
        <v>3678</v>
      </c>
      <c r="F21" s="555" t="s">
        <v>3597</v>
      </c>
      <c r="G21" s="555" t="s">
        <v>3670</v>
      </c>
      <c r="H21" s="555" t="s">
        <v>3577</v>
      </c>
      <c r="I21" s="744">
        <v>1</v>
      </c>
      <c r="J21" s="552">
        <v>16918</v>
      </c>
      <c r="K21" s="552">
        <v>181</v>
      </c>
      <c r="L21" s="552">
        <v>264</v>
      </c>
      <c r="M21" s="555" t="s">
        <v>3424</v>
      </c>
      <c r="N21" s="552">
        <v>63</v>
      </c>
      <c r="O21" s="552">
        <v>105</v>
      </c>
      <c r="P21" s="552">
        <v>10000</v>
      </c>
      <c r="Q21" s="744">
        <v>800</v>
      </c>
      <c r="R21" s="552">
        <v>600</v>
      </c>
      <c r="S21" s="555" t="s">
        <v>3673</v>
      </c>
      <c r="T21" s="555" t="s">
        <v>3679</v>
      </c>
      <c r="U21" s="239">
        <v>2013</v>
      </c>
      <c r="V21" s="555" t="s">
        <v>3675</v>
      </c>
      <c r="W21" s="555" t="s">
        <v>3676</v>
      </c>
      <c r="X21" s="555"/>
      <c r="Y21" s="555"/>
      <c r="Z21" s="555"/>
      <c r="AA21" s="555"/>
      <c r="AB21" s="552">
        <v>3600</v>
      </c>
      <c r="AC21" s="745"/>
      <c r="AD21" s="745"/>
      <c r="AE21" s="745"/>
      <c r="AF21" s="745"/>
      <c r="AG21" s="745"/>
      <c r="AH21" s="745"/>
      <c r="AI21" s="745"/>
      <c r="AJ21" s="745"/>
      <c r="AK21" s="745"/>
      <c r="AL21" s="745"/>
      <c r="AM21" s="745"/>
      <c r="AN21" s="745"/>
      <c r="AO21" s="745"/>
      <c r="AP21" s="745"/>
      <c r="AQ21" s="745"/>
      <c r="AR21" s="745"/>
      <c r="AS21" s="745"/>
      <c r="AT21" s="745"/>
      <c r="AU21" s="745"/>
      <c r="AV21" s="745"/>
      <c r="AW21" s="607"/>
    </row>
    <row r="22" spans="1:49" s="252" customFormat="1" ht="22.5" customHeight="1">
      <c r="A22" s="255"/>
      <c r="B22" s="750" t="s">
        <v>6474</v>
      </c>
      <c r="C22" s="555" t="s">
        <v>6475</v>
      </c>
      <c r="D22" s="555"/>
      <c r="E22" s="740">
        <f>COUNTA(E23)</f>
        <v>1</v>
      </c>
      <c r="F22" s="555"/>
      <c r="G22" s="555"/>
      <c r="H22" s="555"/>
      <c r="I22" s="744"/>
      <c r="J22" s="552">
        <f>SUM(J23)</f>
        <v>31340</v>
      </c>
      <c r="K22" s="552">
        <f>SUM(K23)</f>
        <v>247.5</v>
      </c>
      <c r="L22" s="552">
        <f>SUM(L23)</f>
        <v>997</v>
      </c>
      <c r="M22" s="555"/>
      <c r="N22" s="552">
        <f>SUM(N23)</f>
        <v>63</v>
      </c>
      <c r="O22" s="552">
        <f>SUM(O23)</f>
        <v>101.4</v>
      </c>
      <c r="P22" s="552">
        <f>SUM(P23)</f>
        <v>12776</v>
      </c>
      <c r="Q22" s="744"/>
      <c r="R22" s="552">
        <f>SUM(R23)</f>
        <v>1000</v>
      </c>
      <c r="S22" s="555"/>
      <c r="T22" s="555"/>
      <c r="U22" s="239"/>
      <c r="V22" s="555"/>
      <c r="W22" s="555"/>
      <c r="X22" s="555"/>
      <c r="Y22" s="555"/>
      <c r="Z22" s="555"/>
      <c r="AA22" s="555"/>
      <c r="AB22" s="552"/>
      <c r="AC22" s="745"/>
      <c r="AD22" s="745"/>
      <c r="AE22" s="745"/>
      <c r="AF22" s="745"/>
      <c r="AG22" s="745"/>
      <c r="AH22" s="745"/>
      <c r="AI22" s="745"/>
      <c r="AJ22" s="745"/>
      <c r="AK22" s="745"/>
      <c r="AL22" s="745"/>
      <c r="AM22" s="745"/>
      <c r="AN22" s="745"/>
      <c r="AO22" s="745"/>
      <c r="AP22" s="745"/>
      <c r="AQ22" s="745"/>
      <c r="AR22" s="745"/>
      <c r="AS22" s="745"/>
      <c r="AT22" s="745"/>
      <c r="AU22" s="745"/>
      <c r="AV22" s="745"/>
      <c r="AW22" s="607"/>
    </row>
    <row r="23" spans="1:49" s="252" customFormat="1" ht="22.5" customHeight="1">
      <c r="A23" s="255"/>
      <c r="B23" s="575"/>
      <c r="C23" s="239" t="s">
        <v>1055</v>
      </c>
      <c r="D23" s="239"/>
      <c r="E23" s="239" t="s">
        <v>1255</v>
      </c>
      <c r="F23" s="239" t="s">
        <v>1055</v>
      </c>
      <c r="G23" s="239"/>
      <c r="H23" s="239" t="s">
        <v>1055</v>
      </c>
      <c r="I23" s="744"/>
      <c r="J23" s="552">
        <v>31340</v>
      </c>
      <c r="K23" s="552">
        <v>247.5</v>
      </c>
      <c r="L23" s="552">
        <v>997</v>
      </c>
      <c r="M23" s="239" t="s">
        <v>382</v>
      </c>
      <c r="N23" s="552">
        <v>63</v>
      </c>
      <c r="O23" s="552">
        <v>101.4</v>
      </c>
      <c r="P23" s="552">
        <v>12776</v>
      </c>
      <c r="Q23" s="744"/>
      <c r="R23" s="552">
        <v>1000</v>
      </c>
      <c r="S23" s="555"/>
      <c r="T23" s="239" t="s">
        <v>587</v>
      </c>
      <c r="U23" s="239">
        <v>2004</v>
      </c>
      <c r="V23" s="552"/>
      <c r="W23" s="552"/>
      <c r="X23" s="552"/>
      <c r="Y23" s="552"/>
      <c r="Z23" s="552"/>
      <c r="AA23" s="552"/>
      <c r="AB23" s="552">
        <v>5200</v>
      </c>
      <c r="AC23" s="555"/>
      <c r="AD23" s="555"/>
      <c r="AE23" s="555"/>
      <c r="AF23" s="555"/>
      <c r="AG23" s="555"/>
      <c r="AH23" s="555"/>
      <c r="AI23" s="555"/>
      <c r="AJ23" s="555"/>
      <c r="AK23" s="555"/>
      <c r="AL23" s="552"/>
      <c r="AM23" s="552"/>
      <c r="AN23" s="555"/>
      <c r="AO23" s="555"/>
      <c r="AP23" s="555"/>
      <c r="AQ23" s="555"/>
      <c r="AR23" s="555"/>
      <c r="AS23" s="555"/>
      <c r="AT23" s="555"/>
      <c r="AU23" s="555"/>
      <c r="AV23" s="555"/>
      <c r="AW23" s="555"/>
    </row>
    <row r="24" spans="1:49" s="252" customFormat="1" ht="22.5" customHeight="1">
      <c r="A24" s="253" t="s">
        <v>341</v>
      </c>
      <c r="B24" s="739" t="s">
        <v>3681</v>
      </c>
      <c r="C24" s="239" t="s">
        <v>6475</v>
      </c>
      <c r="D24" s="239"/>
      <c r="E24" s="740">
        <f>COUNTA(E25:E26)</f>
        <v>2</v>
      </c>
      <c r="F24" s="239"/>
      <c r="G24" s="239"/>
      <c r="H24" s="239"/>
      <c r="I24" s="744"/>
      <c r="J24" s="552">
        <f>SUM(J25:J26)</f>
        <v>33068</v>
      </c>
      <c r="K24" s="552">
        <f>SUM(K25:K26)</f>
        <v>1349</v>
      </c>
      <c r="L24" s="552">
        <f>SUM(L25:L26)</f>
        <v>1349</v>
      </c>
      <c r="M24" s="239"/>
      <c r="N24" s="552">
        <f>SUM(N25:N26)</f>
        <v>133</v>
      </c>
      <c r="O24" s="552">
        <f>SUM(O25:O26)</f>
        <v>208</v>
      </c>
      <c r="P24" s="552">
        <f>SUM(P25:P26)</f>
        <v>14330</v>
      </c>
      <c r="Q24" s="744"/>
      <c r="R24" s="552">
        <f>SUM(R25:R26)</f>
        <v>3060</v>
      </c>
      <c r="S24" s="555"/>
      <c r="T24" s="239"/>
      <c r="U24" s="239"/>
      <c r="V24" s="552"/>
      <c r="W24" s="552"/>
      <c r="X24" s="552"/>
      <c r="Y24" s="552"/>
      <c r="Z24" s="552"/>
      <c r="AA24" s="552"/>
      <c r="AB24" s="552"/>
      <c r="AC24" s="555"/>
      <c r="AD24" s="555"/>
      <c r="AE24" s="555"/>
      <c r="AF24" s="555"/>
      <c r="AG24" s="555"/>
      <c r="AH24" s="555"/>
      <c r="AI24" s="555"/>
      <c r="AJ24" s="555"/>
      <c r="AK24" s="555"/>
      <c r="AL24" s="552"/>
      <c r="AM24" s="552"/>
      <c r="AN24" s="555"/>
      <c r="AO24" s="555"/>
      <c r="AP24" s="555"/>
      <c r="AQ24" s="555"/>
      <c r="AR24" s="555"/>
      <c r="AS24" s="555"/>
      <c r="AT24" s="555"/>
      <c r="AU24" s="555"/>
      <c r="AV24" s="555"/>
      <c r="AW24" s="555"/>
    </row>
    <row r="25" spans="1:49" s="252" customFormat="1" ht="22.5" customHeight="1">
      <c r="A25" s="253"/>
      <c r="B25" s="549"/>
      <c r="C25" s="239" t="s">
        <v>2575</v>
      </c>
      <c r="D25" s="239" t="s">
        <v>3127</v>
      </c>
      <c r="E25" s="239" t="s">
        <v>11285</v>
      </c>
      <c r="F25" s="239" t="s">
        <v>1317</v>
      </c>
      <c r="G25" s="239" t="s">
        <v>3129</v>
      </c>
      <c r="H25" s="239" t="s">
        <v>11286</v>
      </c>
      <c r="I25" s="754" t="s">
        <v>3130</v>
      </c>
      <c r="J25" s="552">
        <v>18945</v>
      </c>
      <c r="K25" s="552">
        <v>563</v>
      </c>
      <c r="L25" s="552">
        <v>563</v>
      </c>
      <c r="M25" s="239" t="s">
        <v>382</v>
      </c>
      <c r="N25" s="552">
        <v>70</v>
      </c>
      <c r="O25" s="552">
        <v>105</v>
      </c>
      <c r="P25" s="552">
        <v>7841</v>
      </c>
      <c r="Q25" s="744"/>
      <c r="R25" s="552">
        <v>2500</v>
      </c>
      <c r="S25" s="321" t="s">
        <v>586</v>
      </c>
      <c r="T25" s="239" t="s">
        <v>587</v>
      </c>
      <c r="U25" s="239">
        <v>2001</v>
      </c>
      <c r="V25" s="552">
        <v>2147</v>
      </c>
      <c r="W25" s="552"/>
      <c r="X25" s="552"/>
      <c r="Y25" s="552"/>
      <c r="Z25" s="552"/>
      <c r="AA25" s="552"/>
      <c r="AB25" s="552">
        <v>2147</v>
      </c>
      <c r="AC25" s="239"/>
      <c r="AD25" s="239"/>
      <c r="AE25" s="321"/>
      <c r="AF25" s="321"/>
      <c r="AG25" s="321"/>
      <c r="AH25" s="321"/>
      <c r="AI25" s="321"/>
      <c r="AJ25" s="321"/>
      <c r="AK25" s="321"/>
      <c r="AL25" s="321"/>
      <c r="AM25" s="321"/>
      <c r="AN25" s="321"/>
      <c r="AO25" s="321"/>
      <c r="AP25" s="321"/>
      <c r="AQ25" s="321"/>
      <c r="AR25" s="321"/>
      <c r="AS25" s="321"/>
      <c r="AT25" s="321"/>
      <c r="AU25" s="321"/>
      <c r="AV25" s="321"/>
      <c r="AW25" s="321"/>
    </row>
    <row r="26" spans="1:49" s="252" customFormat="1" ht="22.5" customHeight="1">
      <c r="A26" s="253"/>
      <c r="B26" s="575"/>
      <c r="C26" s="239" t="s">
        <v>2578</v>
      </c>
      <c r="D26" s="239"/>
      <c r="E26" s="239" t="s">
        <v>11287</v>
      </c>
      <c r="F26" s="239" t="s">
        <v>2578</v>
      </c>
      <c r="G26" s="239" t="s">
        <v>3129</v>
      </c>
      <c r="H26" s="239" t="s">
        <v>2578</v>
      </c>
      <c r="I26" s="754" t="s">
        <v>3130</v>
      </c>
      <c r="J26" s="552">
        <v>14123</v>
      </c>
      <c r="K26" s="552">
        <v>786</v>
      </c>
      <c r="L26" s="552">
        <v>786</v>
      </c>
      <c r="M26" s="239" t="s">
        <v>382</v>
      </c>
      <c r="N26" s="552">
        <v>63</v>
      </c>
      <c r="O26" s="552">
        <v>103</v>
      </c>
      <c r="P26" s="552">
        <v>6489</v>
      </c>
      <c r="Q26" s="744"/>
      <c r="R26" s="552">
        <v>560</v>
      </c>
      <c r="S26" s="321"/>
      <c r="T26" s="239" t="s">
        <v>587</v>
      </c>
      <c r="U26" s="239">
        <v>2013</v>
      </c>
      <c r="V26" s="552"/>
      <c r="W26" s="552"/>
      <c r="X26" s="552"/>
      <c r="Y26" s="552"/>
      <c r="Z26" s="552"/>
      <c r="AA26" s="552"/>
      <c r="AB26" s="552">
        <v>5800</v>
      </c>
      <c r="AC26" s="239"/>
      <c r="AD26" s="239"/>
      <c r="AE26" s="321"/>
      <c r="AF26" s="321"/>
      <c r="AG26" s="321"/>
      <c r="AH26" s="321"/>
      <c r="AI26" s="321"/>
      <c r="AJ26" s="321"/>
      <c r="AK26" s="321"/>
      <c r="AL26" s="321"/>
      <c r="AM26" s="321"/>
      <c r="AN26" s="321"/>
      <c r="AO26" s="321"/>
      <c r="AP26" s="321"/>
      <c r="AQ26" s="321"/>
      <c r="AR26" s="321"/>
      <c r="AS26" s="321"/>
      <c r="AT26" s="321"/>
      <c r="AU26" s="321"/>
      <c r="AV26" s="321"/>
      <c r="AW26" s="321"/>
    </row>
    <row r="27" spans="1:49" s="252" customFormat="1" ht="22.5" customHeight="1">
      <c r="A27" s="253"/>
      <c r="B27" s="739" t="s">
        <v>3683</v>
      </c>
      <c r="C27" s="239" t="s">
        <v>6475</v>
      </c>
      <c r="D27" s="239"/>
      <c r="E27" s="740">
        <f>COUNTA(E28:E29)</f>
        <v>2</v>
      </c>
      <c r="F27" s="239"/>
      <c r="G27" s="239"/>
      <c r="H27" s="239"/>
      <c r="I27" s="743"/>
      <c r="J27" s="552">
        <f>SUM(J28:J29)</f>
        <v>221560</v>
      </c>
      <c r="K27" s="552">
        <f>SUM(K28:K29)</f>
        <v>5236</v>
      </c>
      <c r="L27" s="552">
        <f>SUM(L28:L29)</f>
        <v>5236</v>
      </c>
      <c r="M27" s="239"/>
      <c r="N27" s="552">
        <f>SUM(N28:N29)</f>
        <v>118</v>
      </c>
      <c r="O27" s="552">
        <f>SUM(O28:O29)</f>
        <v>190.8</v>
      </c>
      <c r="P27" s="552">
        <f>SUM(P28:P29)</f>
        <v>11289</v>
      </c>
      <c r="Q27" s="744"/>
      <c r="R27" s="552">
        <f>SUM(R28:R29)</f>
        <v>1000</v>
      </c>
      <c r="S27" s="321"/>
      <c r="T27" s="239"/>
      <c r="U27" s="239"/>
      <c r="V27" s="552"/>
      <c r="W27" s="552"/>
      <c r="X27" s="552"/>
      <c r="Y27" s="552"/>
      <c r="Z27" s="552"/>
      <c r="AA27" s="552"/>
      <c r="AB27" s="552"/>
      <c r="AC27" s="239"/>
      <c r="AD27" s="239"/>
      <c r="AE27" s="321"/>
      <c r="AF27" s="321"/>
      <c r="AG27" s="321"/>
      <c r="AH27" s="321"/>
      <c r="AI27" s="321"/>
      <c r="AJ27" s="321"/>
      <c r="AK27" s="321"/>
      <c r="AL27" s="321"/>
      <c r="AM27" s="321"/>
      <c r="AN27" s="321"/>
      <c r="AO27" s="321"/>
      <c r="AP27" s="321"/>
      <c r="AQ27" s="321"/>
      <c r="AR27" s="321"/>
      <c r="AS27" s="321"/>
      <c r="AT27" s="321"/>
      <c r="AU27" s="321"/>
      <c r="AV27" s="745"/>
      <c r="AW27" s="607"/>
    </row>
    <row r="28" spans="1:49" s="252" customFormat="1" ht="22.5" customHeight="1">
      <c r="A28" s="253"/>
      <c r="B28" s="549"/>
      <c r="C28" s="320" t="s">
        <v>3123</v>
      </c>
      <c r="D28" s="320" t="s">
        <v>3127</v>
      </c>
      <c r="E28" s="320" t="s">
        <v>3128</v>
      </c>
      <c r="F28" s="320" t="s">
        <v>3123</v>
      </c>
      <c r="G28" s="320" t="s">
        <v>3129</v>
      </c>
      <c r="H28" s="320" t="s">
        <v>3123</v>
      </c>
      <c r="I28" s="755" t="s">
        <v>3130</v>
      </c>
      <c r="J28" s="319">
        <v>214934</v>
      </c>
      <c r="K28" s="319">
        <v>209</v>
      </c>
      <c r="L28" s="319">
        <v>209</v>
      </c>
      <c r="M28" s="320" t="s">
        <v>382</v>
      </c>
      <c r="N28" s="319">
        <v>63</v>
      </c>
      <c r="O28" s="319">
        <v>99.4</v>
      </c>
      <c r="P28" s="319">
        <v>6262</v>
      </c>
      <c r="Q28" s="756"/>
      <c r="R28" s="319">
        <v>1000</v>
      </c>
      <c r="S28" s="177" t="s">
        <v>586</v>
      </c>
      <c r="T28" s="320" t="s">
        <v>587</v>
      </c>
      <c r="U28" s="320">
        <v>2008</v>
      </c>
      <c r="V28" s="319">
        <v>2147</v>
      </c>
      <c r="W28" s="319"/>
      <c r="X28" s="319"/>
      <c r="Y28" s="319"/>
      <c r="Z28" s="319"/>
      <c r="AA28" s="319"/>
      <c r="AB28" s="319">
        <v>2707</v>
      </c>
      <c r="AC28" s="239"/>
      <c r="AD28" s="239"/>
      <c r="AE28" s="321"/>
      <c r="AF28" s="321"/>
      <c r="AG28" s="321"/>
      <c r="AH28" s="321"/>
      <c r="AI28" s="321"/>
      <c r="AJ28" s="321"/>
      <c r="AK28" s="321"/>
      <c r="AL28" s="321"/>
      <c r="AM28" s="321"/>
      <c r="AN28" s="321"/>
      <c r="AO28" s="321"/>
      <c r="AP28" s="321"/>
      <c r="AQ28" s="321"/>
      <c r="AR28" s="321"/>
      <c r="AS28" s="321"/>
      <c r="AT28" s="321"/>
      <c r="AU28" s="321"/>
      <c r="AV28" s="321"/>
      <c r="AW28" s="321"/>
    </row>
    <row r="29" spans="1:49" s="252" customFormat="1" ht="22.5" customHeight="1">
      <c r="A29" s="253"/>
      <c r="B29" s="575"/>
      <c r="C29" s="239" t="s">
        <v>3684</v>
      </c>
      <c r="D29" s="239"/>
      <c r="E29" s="239" t="s">
        <v>3685</v>
      </c>
      <c r="F29" s="239" t="s">
        <v>3684</v>
      </c>
      <c r="G29" s="239"/>
      <c r="H29" s="239" t="s">
        <v>3684</v>
      </c>
      <c r="I29" s="754"/>
      <c r="J29" s="552">
        <v>6626</v>
      </c>
      <c r="K29" s="552">
        <v>5027</v>
      </c>
      <c r="L29" s="552">
        <v>5027</v>
      </c>
      <c r="M29" s="239" t="s">
        <v>3229</v>
      </c>
      <c r="N29" s="552">
        <v>55</v>
      </c>
      <c r="O29" s="552">
        <v>91.4</v>
      </c>
      <c r="P29" s="552">
        <v>5027</v>
      </c>
      <c r="Q29" s="744"/>
      <c r="R29" s="552">
        <v>0</v>
      </c>
      <c r="S29" s="321"/>
      <c r="T29" s="239"/>
      <c r="U29" s="239">
        <v>2010</v>
      </c>
      <c r="V29" s="552"/>
      <c r="W29" s="552"/>
      <c r="X29" s="552"/>
      <c r="Y29" s="552"/>
      <c r="Z29" s="552"/>
      <c r="AA29" s="552"/>
      <c r="AB29" s="552">
        <v>998</v>
      </c>
      <c r="AC29" s="239"/>
      <c r="AD29" s="239"/>
      <c r="AE29" s="321"/>
      <c r="AF29" s="321"/>
      <c r="AG29" s="321"/>
      <c r="AH29" s="321"/>
      <c r="AI29" s="321"/>
      <c r="AJ29" s="321"/>
      <c r="AK29" s="321"/>
      <c r="AL29" s="321"/>
      <c r="AM29" s="321"/>
      <c r="AN29" s="321"/>
      <c r="AO29" s="321"/>
      <c r="AP29" s="321"/>
      <c r="AQ29" s="321"/>
      <c r="AR29" s="321"/>
      <c r="AS29" s="321"/>
      <c r="AT29" s="321"/>
      <c r="AU29" s="321"/>
      <c r="AV29" s="321"/>
      <c r="AW29" s="321"/>
    </row>
    <row r="30" spans="1:49" s="252" customFormat="1" ht="22.5" customHeight="1">
      <c r="A30" s="253"/>
      <c r="B30" s="739" t="s">
        <v>6476</v>
      </c>
      <c r="C30" s="239" t="s">
        <v>6477</v>
      </c>
      <c r="D30" s="239"/>
      <c r="E30" s="740">
        <f>COUNTA(E31)</f>
        <v>1</v>
      </c>
      <c r="F30" s="239"/>
      <c r="G30" s="239"/>
      <c r="H30" s="239"/>
      <c r="I30" s="754"/>
      <c r="J30" s="552">
        <f>SUM(J31)</f>
        <v>32725</v>
      </c>
      <c r="K30" s="552">
        <f>SUM(K31)</f>
        <v>1966</v>
      </c>
      <c r="L30" s="552">
        <f>SUM(L31)</f>
        <v>2520</v>
      </c>
      <c r="M30" s="239"/>
      <c r="N30" s="552">
        <f>SUM(N31)</f>
        <v>63</v>
      </c>
      <c r="O30" s="552">
        <f>SUM(O31)</f>
        <v>101</v>
      </c>
      <c r="P30" s="552">
        <f>SUM(P31)</f>
        <v>12726</v>
      </c>
      <c r="Q30" s="744"/>
      <c r="R30" s="552">
        <f>SUM(R31)</f>
        <v>2800</v>
      </c>
      <c r="S30" s="321"/>
      <c r="T30" s="239"/>
      <c r="U30" s="239"/>
      <c r="V30" s="552"/>
      <c r="W30" s="552"/>
      <c r="X30" s="552"/>
      <c r="Y30" s="552"/>
      <c r="Z30" s="552"/>
      <c r="AA30" s="552"/>
      <c r="AB30" s="552"/>
      <c r="AC30" s="239"/>
      <c r="AD30" s="239"/>
      <c r="AE30" s="321"/>
      <c r="AF30" s="321"/>
      <c r="AG30" s="321"/>
      <c r="AH30" s="321"/>
      <c r="AI30" s="321"/>
      <c r="AJ30" s="321"/>
      <c r="AK30" s="321"/>
      <c r="AL30" s="321"/>
      <c r="AM30" s="321"/>
      <c r="AN30" s="321"/>
      <c r="AO30" s="321"/>
      <c r="AP30" s="321"/>
      <c r="AQ30" s="321"/>
      <c r="AR30" s="321"/>
      <c r="AS30" s="321"/>
      <c r="AT30" s="321"/>
      <c r="AU30" s="321"/>
      <c r="AV30" s="321"/>
      <c r="AW30" s="321"/>
    </row>
    <row r="31" spans="1:49" s="252" customFormat="1" ht="22.5" customHeight="1">
      <c r="A31" s="253" t="s">
        <v>341</v>
      </c>
      <c r="B31" s="575"/>
      <c r="C31" s="239" t="s">
        <v>1061</v>
      </c>
      <c r="D31" s="239" t="s">
        <v>1256</v>
      </c>
      <c r="E31" s="239" t="s">
        <v>1257</v>
      </c>
      <c r="F31" s="239" t="s">
        <v>1061</v>
      </c>
      <c r="G31" s="239" t="s">
        <v>1062</v>
      </c>
      <c r="H31" s="239" t="s">
        <v>3687</v>
      </c>
      <c r="I31" s="743"/>
      <c r="J31" s="552">
        <v>32725</v>
      </c>
      <c r="K31" s="552">
        <v>1966</v>
      </c>
      <c r="L31" s="552">
        <v>2520</v>
      </c>
      <c r="M31" s="239" t="s">
        <v>382</v>
      </c>
      <c r="N31" s="552">
        <v>63</v>
      </c>
      <c r="O31" s="552">
        <v>101</v>
      </c>
      <c r="P31" s="552">
        <v>12726</v>
      </c>
      <c r="Q31" s="744">
        <v>70</v>
      </c>
      <c r="R31" s="552">
        <v>2800</v>
      </c>
      <c r="S31" s="321" t="s">
        <v>233</v>
      </c>
      <c r="T31" s="239" t="s">
        <v>1060</v>
      </c>
      <c r="U31" s="239">
        <v>2011</v>
      </c>
      <c r="V31" s="552" t="s">
        <v>1258</v>
      </c>
      <c r="W31" s="552"/>
      <c r="X31" s="552"/>
      <c r="Y31" s="552"/>
      <c r="Z31" s="552"/>
      <c r="AA31" s="552"/>
      <c r="AB31" s="552">
        <v>7970</v>
      </c>
      <c r="AC31" s="239"/>
      <c r="AD31" s="239"/>
      <c r="AE31" s="321"/>
      <c r="AF31" s="321"/>
      <c r="AG31" s="321"/>
      <c r="AH31" s="321"/>
      <c r="AI31" s="321"/>
      <c r="AJ31" s="321"/>
      <c r="AK31" s="321" t="s">
        <v>1259</v>
      </c>
      <c r="AL31" s="321" t="s">
        <v>1260</v>
      </c>
      <c r="AM31" s="321">
        <v>1750</v>
      </c>
      <c r="AN31" s="321" t="s">
        <v>382</v>
      </c>
      <c r="AO31" s="321" t="s">
        <v>1261</v>
      </c>
      <c r="AP31" s="321"/>
      <c r="AQ31" s="321"/>
      <c r="AR31" s="321"/>
      <c r="AS31" s="321"/>
      <c r="AT31" s="321"/>
      <c r="AU31" s="321"/>
      <c r="AV31" s="321"/>
      <c r="AW31" s="321" t="s">
        <v>1068</v>
      </c>
    </row>
    <row r="32" spans="1:49" s="163" customFormat="1" ht="24.95" customHeight="1">
      <c r="E32" s="757"/>
      <c r="J32" s="173"/>
      <c r="K32" s="173"/>
      <c r="L32" s="173"/>
      <c r="N32" s="167"/>
      <c r="O32" s="167"/>
      <c r="P32" s="167"/>
      <c r="R32" s="167"/>
      <c r="AB32" s="167"/>
    </row>
    <row r="33" spans="5:28" s="163" customFormat="1" ht="24.95" customHeight="1">
      <c r="E33" s="757"/>
      <c r="J33" s="173"/>
      <c r="K33" s="173"/>
      <c r="L33" s="173"/>
      <c r="N33" s="167"/>
      <c r="O33" s="167"/>
      <c r="P33" s="167"/>
      <c r="R33" s="167"/>
      <c r="AB33" s="167"/>
    </row>
    <row r="34" spans="5:28" s="163" customFormat="1" ht="24.95" customHeight="1">
      <c r="E34" s="757"/>
      <c r="J34" s="173"/>
      <c r="K34" s="173"/>
      <c r="L34" s="173"/>
      <c r="N34" s="167"/>
      <c r="O34" s="167"/>
      <c r="P34" s="167"/>
      <c r="R34" s="167"/>
      <c r="AB34" s="167"/>
    </row>
    <row r="35" spans="5:28" s="163" customFormat="1" ht="24.95" customHeight="1">
      <c r="E35" s="757"/>
      <c r="J35" s="173"/>
      <c r="K35" s="173"/>
      <c r="L35" s="173"/>
      <c r="N35" s="167"/>
      <c r="O35" s="167"/>
      <c r="P35" s="167"/>
      <c r="R35" s="167"/>
      <c r="AB35" s="167"/>
    </row>
    <row r="36" spans="5:28" s="163" customFormat="1" ht="24.95" customHeight="1">
      <c r="E36" s="757"/>
      <c r="J36" s="173"/>
      <c r="K36" s="173"/>
      <c r="L36" s="173"/>
      <c r="N36" s="167"/>
      <c r="O36" s="167"/>
      <c r="P36" s="167"/>
      <c r="R36" s="167"/>
      <c r="AB36" s="167"/>
    </row>
    <row r="37" spans="5:28" s="163" customFormat="1" ht="24.95" customHeight="1">
      <c r="E37" s="757"/>
      <c r="J37" s="173"/>
      <c r="K37" s="173"/>
      <c r="L37" s="173"/>
      <c r="N37" s="167"/>
      <c r="O37" s="167"/>
      <c r="P37" s="167"/>
      <c r="R37" s="167"/>
      <c r="AB37" s="167"/>
    </row>
    <row r="38" spans="5:28" s="163" customFormat="1" ht="24.95" customHeight="1">
      <c r="E38" s="757"/>
      <c r="J38" s="173"/>
      <c r="K38" s="173"/>
      <c r="L38" s="173"/>
      <c r="N38" s="167"/>
      <c r="O38" s="167"/>
      <c r="P38" s="167"/>
      <c r="R38" s="167"/>
      <c r="AB38" s="167"/>
    </row>
    <row r="39" spans="5:28" s="163" customFormat="1" ht="24.95" customHeight="1">
      <c r="E39" s="757"/>
      <c r="J39" s="173"/>
      <c r="K39" s="173"/>
      <c r="L39" s="173"/>
      <c r="N39" s="167"/>
      <c r="O39" s="167"/>
      <c r="P39" s="167"/>
      <c r="R39" s="167"/>
      <c r="AB39" s="167"/>
    </row>
    <row r="40" spans="5:28" s="163" customFormat="1" ht="24.95" customHeight="1">
      <c r="E40" s="757"/>
      <c r="J40" s="173"/>
      <c r="K40" s="173"/>
      <c r="L40" s="173"/>
      <c r="N40" s="167"/>
      <c r="O40" s="167"/>
      <c r="P40" s="167"/>
      <c r="R40" s="167"/>
      <c r="AB40" s="167"/>
    </row>
    <row r="41" spans="5:28" s="163" customFormat="1" ht="24.95" customHeight="1">
      <c r="E41" s="757"/>
      <c r="J41" s="173"/>
      <c r="K41" s="173"/>
      <c r="L41" s="173"/>
      <c r="N41" s="167"/>
      <c r="O41" s="167"/>
      <c r="P41" s="167"/>
      <c r="R41" s="167"/>
      <c r="AB41" s="167"/>
    </row>
    <row r="42" spans="5:28" s="163" customFormat="1" ht="24.95" customHeight="1">
      <c r="E42" s="757"/>
      <c r="J42" s="173"/>
      <c r="K42" s="173"/>
      <c r="L42" s="173"/>
      <c r="N42" s="167"/>
      <c r="O42" s="167"/>
      <c r="P42" s="167"/>
      <c r="R42" s="167"/>
      <c r="AB42" s="167"/>
    </row>
    <row r="43" spans="5:28" s="163" customFormat="1" ht="24.95" customHeight="1">
      <c r="E43" s="757"/>
      <c r="J43" s="173"/>
      <c r="K43" s="173"/>
      <c r="L43" s="173"/>
      <c r="N43" s="167"/>
      <c r="O43" s="167"/>
      <c r="P43" s="167"/>
      <c r="R43" s="167"/>
      <c r="AB43" s="167"/>
    </row>
    <row r="44" spans="5:28" s="163" customFormat="1" ht="24.95" customHeight="1">
      <c r="E44" s="757"/>
      <c r="J44" s="173"/>
      <c r="K44" s="173"/>
      <c r="L44" s="173"/>
      <c r="N44" s="167"/>
      <c r="O44" s="167"/>
      <c r="P44" s="167"/>
      <c r="R44" s="167"/>
      <c r="AB44" s="167"/>
    </row>
    <row r="45" spans="5:28" s="163" customFormat="1" ht="24.95" customHeight="1">
      <c r="E45" s="757"/>
      <c r="J45" s="173"/>
      <c r="K45" s="173"/>
      <c r="L45" s="173"/>
      <c r="N45" s="167"/>
      <c r="O45" s="167"/>
      <c r="P45" s="167"/>
      <c r="R45" s="167"/>
      <c r="AB45" s="167"/>
    </row>
    <row r="46" spans="5:28" s="163" customFormat="1" ht="24.95" customHeight="1">
      <c r="E46" s="757"/>
      <c r="J46" s="173"/>
      <c r="K46" s="173"/>
      <c r="L46" s="173"/>
      <c r="N46" s="167"/>
      <c r="O46" s="167"/>
      <c r="P46" s="167"/>
      <c r="R46" s="167"/>
      <c r="AB46" s="167"/>
    </row>
    <row r="47" spans="5:28" s="163" customFormat="1" ht="24.95" customHeight="1">
      <c r="E47" s="757"/>
      <c r="J47" s="173"/>
      <c r="K47" s="173"/>
      <c r="L47" s="173"/>
      <c r="N47" s="167"/>
      <c r="O47" s="167"/>
      <c r="P47" s="167"/>
      <c r="R47" s="167"/>
      <c r="AB47" s="167"/>
    </row>
    <row r="48" spans="5:28" s="163" customFormat="1" ht="24.95" customHeight="1">
      <c r="E48" s="757"/>
      <c r="J48" s="173"/>
      <c r="K48" s="173"/>
      <c r="L48" s="173"/>
      <c r="N48" s="167"/>
      <c r="O48" s="167"/>
      <c r="P48" s="167"/>
      <c r="R48" s="167"/>
      <c r="AB48" s="167"/>
    </row>
    <row r="49" spans="5:28" s="163" customFormat="1" ht="24.95" customHeight="1">
      <c r="E49" s="757"/>
      <c r="J49" s="173"/>
      <c r="K49" s="173"/>
      <c r="L49" s="173"/>
      <c r="N49" s="167"/>
      <c r="O49" s="167"/>
      <c r="P49" s="167"/>
      <c r="R49" s="167"/>
      <c r="AB49" s="167"/>
    </row>
    <row r="50" spans="5:28" s="163" customFormat="1" ht="24.95" customHeight="1">
      <c r="E50" s="757"/>
      <c r="J50" s="173"/>
      <c r="K50" s="173"/>
      <c r="L50" s="173"/>
      <c r="N50" s="167"/>
      <c r="O50" s="167"/>
      <c r="P50" s="167"/>
      <c r="R50" s="167"/>
      <c r="AB50" s="167"/>
    </row>
    <row r="51" spans="5:28" s="163" customFormat="1">
      <c r="E51" s="757"/>
      <c r="J51" s="173"/>
      <c r="K51" s="173"/>
      <c r="L51" s="173"/>
      <c r="N51" s="167"/>
      <c r="O51" s="167"/>
      <c r="P51" s="167"/>
      <c r="R51" s="167"/>
      <c r="AB51" s="167"/>
    </row>
    <row r="52" spans="5:28" s="163" customFormat="1">
      <c r="E52" s="757"/>
      <c r="J52" s="173"/>
      <c r="K52" s="173"/>
      <c r="L52" s="173"/>
      <c r="N52" s="167"/>
      <c r="O52" s="167"/>
      <c r="P52" s="167"/>
      <c r="R52" s="167"/>
      <c r="AB52" s="167"/>
    </row>
    <row r="53" spans="5:28" s="163" customFormat="1">
      <c r="E53" s="757"/>
      <c r="J53" s="173"/>
      <c r="K53" s="173"/>
      <c r="L53" s="173"/>
      <c r="N53" s="167"/>
      <c r="O53" s="167"/>
      <c r="P53" s="167"/>
      <c r="R53" s="167"/>
      <c r="AB53" s="167"/>
    </row>
    <row r="54" spans="5:28" s="163" customFormat="1">
      <c r="E54" s="757"/>
      <c r="J54" s="173"/>
      <c r="K54" s="173"/>
      <c r="L54" s="173"/>
      <c r="N54" s="167"/>
      <c r="O54" s="167"/>
      <c r="P54" s="167"/>
      <c r="R54" s="167"/>
      <c r="AB54" s="167"/>
    </row>
    <row r="55" spans="5:28" s="163" customFormat="1">
      <c r="E55" s="757"/>
      <c r="J55" s="173"/>
      <c r="K55" s="173"/>
      <c r="L55" s="173"/>
      <c r="N55" s="167"/>
      <c r="O55" s="167"/>
      <c r="P55" s="167"/>
      <c r="R55" s="167"/>
      <c r="AB55" s="167"/>
    </row>
    <row r="56" spans="5:28" s="163" customFormat="1">
      <c r="E56" s="757"/>
      <c r="J56" s="173"/>
      <c r="K56" s="173"/>
      <c r="L56" s="173"/>
      <c r="N56" s="167"/>
      <c r="O56" s="167"/>
      <c r="P56" s="167"/>
      <c r="R56" s="167"/>
      <c r="AB56" s="167"/>
    </row>
    <row r="57" spans="5:28" s="163" customFormat="1">
      <c r="E57" s="757"/>
      <c r="J57" s="173"/>
      <c r="K57" s="173"/>
      <c r="L57" s="173"/>
      <c r="N57" s="167"/>
      <c r="O57" s="167"/>
      <c r="P57" s="167"/>
      <c r="R57" s="167"/>
      <c r="AB57" s="167"/>
    </row>
    <row r="58" spans="5:28" s="163" customFormat="1">
      <c r="E58" s="757"/>
      <c r="J58" s="173"/>
      <c r="K58" s="173"/>
      <c r="L58" s="173"/>
      <c r="N58" s="167"/>
      <c r="O58" s="167"/>
      <c r="P58" s="167"/>
      <c r="R58" s="167"/>
      <c r="AB58" s="167"/>
    </row>
    <row r="59" spans="5:28" s="163" customFormat="1">
      <c r="E59" s="757"/>
      <c r="J59" s="173"/>
      <c r="K59" s="173"/>
      <c r="L59" s="173"/>
      <c r="N59" s="167"/>
      <c r="O59" s="167"/>
      <c r="P59" s="167"/>
      <c r="R59" s="167"/>
      <c r="AB59" s="167"/>
    </row>
    <row r="60" spans="5:28" s="163" customFormat="1">
      <c r="E60" s="757"/>
      <c r="J60" s="173"/>
      <c r="K60" s="173"/>
      <c r="L60" s="173"/>
      <c r="N60" s="167"/>
      <c r="O60" s="167"/>
      <c r="P60" s="167"/>
      <c r="R60" s="167"/>
      <c r="AB60" s="167"/>
    </row>
  </sheetData>
  <mergeCells count="35">
    <mergeCell ref="AK3:AO3"/>
    <mergeCell ref="AC3:AC4"/>
    <mergeCell ref="AW2:AW4"/>
    <mergeCell ref="AE2:AJ2"/>
    <mergeCell ref="L2:L4"/>
    <mergeCell ref="M2:P2"/>
    <mergeCell ref="M3:P3"/>
    <mergeCell ref="S3:S4"/>
    <mergeCell ref="AJ3:AJ4"/>
    <mergeCell ref="F2:F4"/>
    <mergeCell ref="G2:G4"/>
    <mergeCell ref="B1:E1"/>
    <mergeCell ref="H2:H4"/>
    <mergeCell ref="I2:I4"/>
    <mergeCell ref="J2:J4"/>
    <mergeCell ref="K2:K4"/>
    <mergeCell ref="T1:AW1"/>
    <mergeCell ref="AP3:AT3"/>
    <mergeCell ref="AU3:AV3"/>
    <mergeCell ref="AE3:AF3"/>
    <mergeCell ref="AG3:AI3"/>
    <mergeCell ref="AK2:AV2"/>
    <mergeCell ref="AC2:AD2"/>
    <mergeCell ref="V2:AB4"/>
    <mergeCell ref="AD3:AD4"/>
    <mergeCell ref="Q2:T2"/>
    <mergeCell ref="U2:U4"/>
    <mergeCell ref="T3:T4"/>
    <mergeCell ref="Q3:Q4"/>
    <mergeCell ref="R3:R4"/>
    <mergeCell ref="A2:A4"/>
    <mergeCell ref="B2:B4"/>
    <mergeCell ref="C2:C4"/>
    <mergeCell ref="D2:D4"/>
    <mergeCell ref="E2:E4"/>
  </mergeCells>
  <phoneticPr fontId="2" type="noConversion"/>
  <pageMargins left="0.78740157480314965" right="0.78740157480314965" top="0.98425196850393704" bottom="0.98425196850393704" header="0.51181102362204722" footer="0.51181102362204722"/>
  <pageSetup paperSize="9" scale="93" orientation="landscape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BA333"/>
  <sheetViews>
    <sheetView view="pageBreakPreview" topLeftCell="B1" zoomScaleNormal="70" zoomScaleSheetLayoutView="100" workbookViewId="0">
      <pane ySplit="5" topLeftCell="A256" activePane="bottomLeft" state="frozen"/>
      <selection activeCell="A17" sqref="A17:L17"/>
      <selection pane="bottomLeft" activeCell="BA267" sqref="BA267"/>
    </sheetView>
  </sheetViews>
  <sheetFormatPr defaultColWidth="8.88671875" defaultRowHeight="10.5"/>
  <cols>
    <col min="1" max="1" width="8.88671875" style="23" hidden="1" customWidth="1"/>
    <col min="2" max="2" width="3.77734375" style="23" customWidth="1"/>
    <col min="3" max="3" width="6.109375" style="26" customWidth="1"/>
    <col min="4" max="4" width="8.88671875" style="23" hidden="1" customWidth="1"/>
    <col min="5" max="5" width="16" style="27" customWidth="1"/>
    <col min="6" max="6" width="7" style="23" customWidth="1"/>
    <col min="7" max="8" width="8.88671875" style="23" hidden="1" customWidth="1"/>
    <col min="9" max="9" width="13.109375" style="15" customWidth="1"/>
    <col min="10" max="10" width="7.77734375" style="24" customWidth="1"/>
    <col min="11" max="11" width="6.109375" style="24" customWidth="1"/>
    <col min="12" max="12" width="7.21875" style="24" customWidth="1"/>
    <col min="13" max="13" width="8.33203125" style="23" customWidth="1"/>
    <col min="14" max="14" width="7.88671875" style="23" customWidth="1"/>
    <col min="15" max="15" width="6" style="24" customWidth="1"/>
    <col min="16" max="16" width="7.21875" style="24" customWidth="1"/>
    <col min="17" max="17" width="7" style="24" customWidth="1"/>
    <col min="18" max="18" width="5.33203125" style="25" customWidth="1"/>
    <col min="19" max="19" width="6.44140625" style="25" customWidth="1"/>
    <col min="20" max="20" width="0" style="23" hidden="1" customWidth="1"/>
    <col min="21" max="21" width="8.88671875" style="23" hidden="1" customWidth="1"/>
    <col min="22" max="22" width="4.5546875" style="40" customWidth="1"/>
    <col min="23" max="28" width="8.88671875" style="23" hidden="1" customWidth="1"/>
    <col min="29" max="29" width="6.109375" style="24" customWidth="1"/>
    <col min="30" max="51" width="8.88671875" style="23" hidden="1" customWidth="1"/>
    <col min="52" max="52" width="0.33203125" style="23" hidden="1" customWidth="1"/>
    <col min="53" max="53" width="14" style="23" customWidth="1"/>
    <col min="54" max="16384" width="8.88671875" style="23"/>
  </cols>
  <sheetData>
    <row r="1" spans="1:53" s="758" customFormat="1" ht="22.9" customHeight="1">
      <c r="B1" s="1388" t="s">
        <v>337</v>
      </c>
      <c r="C1" s="1389"/>
      <c r="D1" s="1389"/>
      <c r="E1" s="1389"/>
      <c r="J1" s="759"/>
      <c r="K1" s="759"/>
      <c r="L1" s="759"/>
      <c r="O1" s="759"/>
      <c r="P1" s="759"/>
      <c r="Q1" s="759"/>
      <c r="R1" s="760"/>
      <c r="S1" s="1390" t="s">
        <v>346</v>
      </c>
      <c r="T1" s="1391"/>
      <c r="U1" s="1391"/>
      <c r="V1" s="1391"/>
      <c r="W1" s="1391"/>
      <c r="X1" s="1391"/>
      <c r="Y1" s="1391"/>
      <c r="Z1" s="1391"/>
      <c r="AA1" s="1391"/>
      <c r="AB1" s="1391"/>
      <c r="AC1" s="1391"/>
      <c r="AD1" s="1391"/>
      <c r="AE1" s="1391"/>
      <c r="AF1" s="1391"/>
      <c r="AG1" s="1391"/>
      <c r="AH1" s="1391"/>
      <c r="AI1" s="1391"/>
      <c r="AJ1" s="1391"/>
      <c r="AK1" s="1391"/>
      <c r="AL1" s="1391"/>
      <c r="AM1" s="1391"/>
      <c r="AN1" s="1391"/>
      <c r="AO1" s="1391"/>
      <c r="AP1" s="1391"/>
      <c r="AQ1" s="1391"/>
      <c r="AR1" s="1391"/>
      <c r="AS1" s="1391"/>
      <c r="AT1" s="1391"/>
      <c r="AU1" s="1391"/>
      <c r="AV1" s="1391"/>
      <c r="AW1" s="1391"/>
      <c r="AX1" s="1391"/>
      <c r="AY1" s="1391"/>
      <c r="AZ1" s="1391"/>
      <c r="BA1" s="1391"/>
    </row>
    <row r="2" spans="1:53" s="622" customFormat="1" ht="18.75" customHeight="1">
      <c r="A2" s="1381" t="s">
        <v>475</v>
      </c>
      <c r="B2" s="1382" t="s">
        <v>476</v>
      </c>
      <c r="C2" s="1383" t="s">
        <v>477</v>
      </c>
      <c r="D2" s="1382" t="s">
        <v>478</v>
      </c>
      <c r="E2" s="1383" t="s">
        <v>479</v>
      </c>
      <c r="F2" s="1382" t="s">
        <v>480</v>
      </c>
      <c r="G2" s="1382" t="s">
        <v>481</v>
      </c>
      <c r="H2" s="1291"/>
      <c r="I2" s="1382" t="s">
        <v>482</v>
      </c>
      <c r="J2" s="1382" t="s">
        <v>485</v>
      </c>
      <c r="K2" s="1382" t="s">
        <v>486</v>
      </c>
      <c r="L2" s="1382" t="s">
        <v>487</v>
      </c>
      <c r="M2" s="1382" t="s">
        <v>488</v>
      </c>
      <c r="N2" s="1384"/>
      <c r="O2" s="1384"/>
      <c r="P2" s="1384"/>
      <c r="Q2" s="1384"/>
      <c r="R2" s="1382" t="s">
        <v>489</v>
      </c>
      <c r="S2" s="1382"/>
      <c r="T2" s="1382"/>
      <c r="U2" s="1382"/>
      <c r="V2" s="1383" t="s">
        <v>212</v>
      </c>
      <c r="W2" s="1386" t="s">
        <v>131</v>
      </c>
      <c r="X2" s="1386"/>
      <c r="Y2" s="1386"/>
      <c r="Z2" s="1386"/>
      <c r="AA2" s="1386"/>
      <c r="AB2" s="1386"/>
      <c r="AC2" s="1386"/>
      <c r="AD2" s="1383" t="s">
        <v>491</v>
      </c>
      <c r="AE2" s="1383"/>
      <c r="AF2" s="1383" t="s">
        <v>492</v>
      </c>
      <c r="AG2" s="1383"/>
      <c r="AH2" s="1383"/>
      <c r="AI2" s="1383"/>
      <c r="AJ2" s="1383"/>
      <c r="AK2" s="1385"/>
      <c r="AL2" s="1383" t="s">
        <v>493</v>
      </c>
      <c r="AM2" s="1384"/>
      <c r="AN2" s="1384"/>
      <c r="AO2" s="1384"/>
      <c r="AP2" s="1384"/>
      <c r="AQ2" s="1384"/>
      <c r="AR2" s="1384"/>
      <c r="AS2" s="1384"/>
      <c r="AT2" s="1384"/>
      <c r="AU2" s="1384"/>
      <c r="AV2" s="1384"/>
      <c r="AW2" s="1384"/>
      <c r="AX2" s="1384"/>
      <c r="AY2" s="1384"/>
      <c r="AZ2" s="1384"/>
      <c r="BA2" s="1382" t="s">
        <v>494</v>
      </c>
    </row>
    <row r="3" spans="1:53" s="622" customFormat="1" ht="15.75" customHeight="1">
      <c r="A3" s="1381"/>
      <c r="B3" s="1382"/>
      <c r="C3" s="1383"/>
      <c r="D3" s="1382"/>
      <c r="E3" s="1383"/>
      <c r="F3" s="1382"/>
      <c r="G3" s="1382"/>
      <c r="H3" s="1291" t="s">
        <v>554</v>
      </c>
      <c r="I3" s="1382"/>
      <c r="J3" s="1382"/>
      <c r="K3" s="1382"/>
      <c r="L3" s="1382"/>
      <c r="M3" s="1383" t="s">
        <v>216</v>
      </c>
      <c r="N3" s="1384"/>
      <c r="O3" s="1383" t="s">
        <v>143</v>
      </c>
      <c r="P3" s="1383" t="s">
        <v>244</v>
      </c>
      <c r="Q3" s="1386" t="s">
        <v>191</v>
      </c>
      <c r="R3" s="1382" t="s">
        <v>557</v>
      </c>
      <c r="S3" s="1382" t="s">
        <v>558</v>
      </c>
      <c r="T3" s="1382" t="s">
        <v>559</v>
      </c>
      <c r="U3" s="1382" t="s">
        <v>560</v>
      </c>
      <c r="V3" s="1382"/>
      <c r="W3" s="1392"/>
      <c r="X3" s="1392"/>
      <c r="Y3" s="1392"/>
      <c r="Z3" s="1392"/>
      <c r="AA3" s="1392"/>
      <c r="AB3" s="1392"/>
      <c r="AC3" s="1392"/>
      <c r="AD3" s="1382" t="s">
        <v>561</v>
      </c>
      <c r="AE3" s="1382" t="s">
        <v>562</v>
      </c>
      <c r="AF3" s="1382" t="s">
        <v>563</v>
      </c>
      <c r="AG3" s="1382"/>
      <c r="AH3" s="1382" t="s">
        <v>564</v>
      </c>
      <c r="AI3" s="1384"/>
      <c r="AJ3" s="1384"/>
      <c r="AK3" s="1384" t="s">
        <v>565</v>
      </c>
      <c r="AL3" s="1382" t="s">
        <v>566</v>
      </c>
      <c r="AM3" s="1384"/>
      <c r="AN3" s="1384"/>
      <c r="AO3" s="1384"/>
      <c r="AP3" s="1384"/>
      <c r="AQ3" s="1382" t="s">
        <v>567</v>
      </c>
      <c r="AR3" s="1384"/>
      <c r="AS3" s="1384"/>
      <c r="AT3" s="1384"/>
      <c r="AU3" s="1384"/>
      <c r="AV3" s="1382" t="s">
        <v>215</v>
      </c>
      <c r="AW3" s="1384"/>
      <c r="AX3" s="1384"/>
      <c r="AY3" s="1384"/>
      <c r="AZ3" s="1384"/>
      <c r="BA3" s="1384"/>
    </row>
    <row r="4" spans="1:53" s="622" customFormat="1" ht="18" customHeight="1">
      <c r="A4" s="1381"/>
      <c r="B4" s="1382"/>
      <c r="C4" s="1383"/>
      <c r="D4" s="1382"/>
      <c r="E4" s="1383"/>
      <c r="F4" s="1382"/>
      <c r="G4" s="1382"/>
      <c r="H4" s="1291"/>
      <c r="I4" s="1382"/>
      <c r="J4" s="1382"/>
      <c r="K4" s="1382"/>
      <c r="L4" s="1382"/>
      <c r="M4" s="1291" t="s">
        <v>245</v>
      </c>
      <c r="N4" s="1292" t="s">
        <v>246</v>
      </c>
      <c r="O4" s="1384"/>
      <c r="P4" s="1385"/>
      <c r="Q4" s="1387"/>
      <c r="R4" s="1382"/>
      <c r="S4" s="1382"/>
      <c r="T4" s="1382"/>
      <c r="U4" s="1382"/>
      <c r="V4" s="1382"/>
      <c r="W4" s="1393"/>
      <c r="X4" s="1393"/>
      <c r="Y4" s="1393"/>
      <c r="Z4" s="1393"/>
      <c r="AA4" s="1393"/>
      <c r="AB4" s="1393"/>
      <c r="AC4" s="1393"/>
      <c r="AD4" s="1382"/>
      <c r="AE4" s="1382"/>
      <c r="AF4" s="1293" t="s">
        <v>218</v>
      </c>
      <c r="AG4" s="1293" t="s">
        <v>219</v>
      </c>
      <c r="AH4" s="1293" t="s">
        <v>218</v>
      </c>
      <c r="AI4" s="1293" t="s">
        <v>220</v>
      </c>
      <c r="AJ4" s="1293" t="s">
        <v>219</v>
      </c>
      <c r="AK4" s="1384"/>
      <c r="AL4" s="1292" t="s">
        <v>221</v>
      </c>
      <c r="AM4" s="1293" t="s">
        <v>222</v>
      </c>
      <c r="AN4" s="1293" t="s">
        <v>191</v>
      </c>
      <c r="AO4" s="1293" t="s">
        <v>223</v>
      </c>
      <c r="AP4" s="1293" t="s">
        <v>224</v>
      </c>
      <c r="AQ4" s="1293" t="s">
        <v>221</v>
      </c>
      <c r="AR4" s="1293" t="s">
        <v>222</v>
      </c>
      <c r="AS4" s="1293" t="s">
        <v>191</v>
      </c>
      <c r="AT4" s="1293" t="s">
        <v>223</v>
      </c>
      <c r="AU4" s="1293" t="s">
        <v>224</v>
      </c>
      <c r="AV4" s="1293" t="s">
        <v>221</v>
      </c>
      <c r="AW4" s="1293" t="s">
        <v>222</v>
      </c>
      <c r="AX4" s="1293" t="s">
        <v>191</v>
      </c>
      <c r="AY4" s="1293" t="s">
        <v>223</v>
      </c>
      <c r="AZ4" s="1293" t="s">
        <v>224</v>
      </c>
      <c r="BA4" s="1384"/>
    </row>
    <row r="5" spans="1:53" s="257" customFormat="1" ht="25.5" customHeight="1">
      <c r="A5" s="256"/>
      <c r="B5" s="604" t="s">
        <v>51</v>
      </c>
      <c r="C5" s="321" t="s">
        <v>4</v>
      </c>
      <c r="D5" s="604"/>
      <c r="E5" s="740">
        <f>COUNTA(E7:E21,E23:E32,E34:E42,E44:E49,E51:E56,E58:E59,E61:E62,E65:E65,E67:E125,E127:E155,E157:E164,E166:E177,E179:E197,E199:E218,E220:E239,E241:E264,E266:E269)</f>
        <v>240</v>
      </c>
      <c r="F5" s="604"/>
      <c r="G5" s="604"/>
      <c r="H5" s="604"/>
      <c r="I5" s="604"/>
      <c r="J5" s="599">
        <f>SUM(J7:J21,J23:J32,J34:J42,J44:J49,J51:J56,J58:J59,J61:J62,J65:J65,J67:J125,J127:J155,J157:J164,J166:J177,J179:J197,J199:J218,J220:J239,J241:J264,J266:J269)</f>
        <v>8055589.0999999996</v>
      </c>
      <c r="K5" s="599">
        <f>SUM(K7:K21,K23:K32,K34:K42,K44:K49,K51:K56,K58:K59,K61:K62,K65:K65,K67:K125,K127:K155,K157:K164,K166:K177,K179:K197,K199:K218,K220:K239,K241:K264,K266:K269)</f>
        <v>264712.96999999997</v>
      </c>
      <c r="L5" s="599">
        <f>SUM(L7:L21,L23:L32,L34:L42,L44:L49,L51:L56,L58:L59,L61:L62,L65:L65,L67:L125,L127:L155,L157:L164,L166:L177,L179:L197,L199:L218,L220:L239,L241:L264,L266:L269)</f>
        <v>751336.05000000016</v>
      </c>
      <c r="M5" s="604"/>
      <c r="N5" s="606"/>
      <c r="O5" s="605"/>
      <c r="P5" s="245"/>
      <c r="Q5" s="605"/>
      <c r="R5" s="599"/>
      <c r="S5" s="599"/>
      <c r="T5" s="604"/>
      <c r="U5" s="604"/>
      <c r="V5" s="601"/>
      <c r="W5" s="604"/>
      <c r="X5" s="604"/>
      <c r="Y5" s="604"/>
      <c r="Z5" s="604"/>
      <c r="AA5" s="321"/>
      <c r="AB5" s="321"/>
      <c r="AC5" s="761"/>
      <c r="AD5" s="601"/>
      <c r="AE5" s="601"/>
      <c r="AF5" s="321"/>
      <c r="AG5" s="321"/>
      <c r="AH5" s="321"/>
      <c r="AI5" s="321"/>
      <c r="AJ5" s="321"/>
      <c r="AK5" s="606"/>
      <c r="AL5" s="606"/>
      <c r="AM5" s="321"/>
      <c r="AN5" s="321"/>
      <c r="AO5" s="321"/>
      <c r="AP5" s="321"/>
      <c r="AQ5" s="321"/>
      <c r="AR5" s="321"/>
      <c r="AS5" s="321"/>
      <c r="AT5" s="321"/>
      <c r="AU5" s="321"/>
      <c r="AV5" s="321"/>
      <c r="AW5" s="321"/>
      <c r="AX5" s="321"/>
      <c r="AY5" s="321"/>
      <c r="AZ5" s="321"/>
      <c r="BA5" s="606"/>
    </row>
    <row r="6" spans="1:53" s="257" customFormat="1" ht="25.5" customHeight="1">
      <c r="A6" s="256"/>
      <c r="B6" s="762" t="s">
        <v>85</v>
      </c>
      <c r="C6" s="321" t="s">
        <v>880</v>
      </c>
      <c r="D6" s="604"/>
      <c r="E6" s="740">
        <f>COUNTA(E7:E21)</f>
        <v>15</v>
      </c>
      <c r="F6" s="604"/>
      <c r="G6" s="604"/>
      <c r="H6" s="604"/>
      <c r="I6" s="604"/>
      <c r="J6" s="599">
        <f>SUM(J7:J21)</f>
        <v>254301</v>
      </c>
      <c r="K6" s="599">
        <f>SUM(K7:K21)</f>
        <v>67892.3</v>
      </c>
      <c r="L6" s="599">
        <f>SUM(L7:L21)</f>
        <v>175415</v>
      </c>
      <c r="M6" s="763"/>
      <c r="N6" s="764"/>
      <c r="O6" s="605"/>
      <c r="P6" s="245"/>
      <c r="Q6" s="605"/>
      <c r="R6" s="599"/>
      <c r="S6" s="599"/>
      <c r="T6" s="604"/>
      <c r="U6" s="604"/>
      <c r="V6" s="601"/>
      <c r="W6" s="604"/>
      <c r="X6" s="604"/>
      <c r="Y6" s="604"/>
      <c r="Z6" s="604"/>
      <c r="AA6" s="321"/>
      <c r="AB6" s="321"/>
      <c r="AC6" s="765"/>
      <c r="AD6" s="601"/>
      <c r="AE6" s="601"/>
      <c r="AF6" s="321"/>
      <c r="AG6" s="321"/>
      <c r="AH6" s="321"/>
      <c r="AI6" s="321"/>
      <c r="AJ6" s="321"/>
      <c r="AK6" s="606"/>
      <c r="AL6" s="606"/>
      <c r="AM6" s="321"/>
      <c r="AN6" s="321"/>
      <c r="AO6" s="321"/>
      <c r="AP6" s="321"/>
      <c r="AQ6" s="321"/>
      <c r="AR6" s="321"/>
      <c r="AS6" s="321"/>
      <c r="AT6" s="321"/>
      <c r="AU6" s="321"/>
      <c r="AV6" s="321"/>
      <c r="AW6" s="321"/>
      <c r="AX6" s="321"/>
      <c r="AY6" s="321"/>
      <c r="AZ6" s="321"/>
      <c r="BA6" s="606"/>
    </row>
    <row r="7" spans="1:53" s="257" customFormat="1" ht="25.5" customHeight="1">
      <c r="A7" s="258" t="s">
        <v>341</v>
      </c>
      <c r="B7" s="603"/>
      <c r="C7" s="239" t="s">
        <v>939</v>
      </c>
      <c r="D7" s="601"/>
      <c r="E7" s="239" t="s">
        <v>1262</v>
      </c>
      <c r="F7" s="601" t="s">
        <v>105</v>
      </c>
      <c r="G7" s="601"/>
      <c r="H7" s="766"/>
      <c r="I7" s="239" t="s">
        <v>1263</v>
      </c>
      <c r="J7" s="599">
        <v>6004</v>
      </c>
      <c r="K7" s="599">
        <v>1490</v>
      </c>
      <c r="L7" s="599">
        <v>1532</v>
      </c>
      <c r="M7" s="601" t="s">
        <v>382</v>
      </c>
      <c r="N7" s="601" t="s">
        <v>382</v>
      </c>
      <c r="O7" s="599">
        <v>65</v>
      </c>
      <c r="P7" s="599">
        <v>62</v>
      </c>
      <c r="Q7" s="599">
        <v>3728</v>
      </c>
      <c r="R7" s="599">
        <v>623</v>
      </c>
      <c r="S7" s="599">
        <v>2500</v>
      </c>
      <c r="T7" s="599"/>
      <c r="U7" s="599"/>
      <c r="V7" s="601">
        <v>1972</v>
      </c>
      <c r="W7" s="599"/>
      <c r="X7" s="599"/>
      <c r="Y7" s="599"/>
      <c r="Z7" s="599"/>
      <c r="AA7" s="599"/>
      <c r="AB7" s="599"/>
      <c r="AC7" s="600"/>
      <c r="AD7" s="601"/>
      <c r="AE7" s="601"/>
      <c r="AF7" s="604"/>
      <c r="AG7" s="604"/>
      <c r="AH7" s="604"/>
      <c r="AI7" s="604"/>
      <c r="AJ7" s="604"/>
      <c r="AK7" s="604"/>
      <c r="AL7" s="604"/>
      <c r="AM7" s="604"/>
      <c r="AN7" s="604"/>
      <c r="AO7" s="604"/>
      <c r="AP7" s="604"/>
      <c r="AQ7" s="604"/>
      <c r="AR7" s="604"/>
      <c r="AS7" s="604"/>
      <c r="AT7" s="604"/>
      <c r="AU7" s="604"/>
      <c r="AV7" s="604"/>
      <c r="AW7" s="604"/>
      <c r="AX7" s="604"/>
      <c r="AY7" s="604"/>
      <c r="AZ7" s="604"/>
      <c r="BA7" s="604"/>
    </row>
    <row r="8" spans="1:53" s="257" customFormat="1" ht="25.5" customHeight="1">
      <c r="A8" s="258"/>
      <c r="B8" s="603"/>
      <c r="C8" s="321" t="s">
        <v>6359</v>
      </c>
      <c r="D8" s="604"/>
      <c r="E8" s="740" t="s">
        <v>6360</v>
      </c>
      <c r="F8" s="604" t="s">
        <v>6361</v>
      </c>
      <c r="G8" s="604"/>
      <c r="H8" s="604"/>
      <c r="I8" s="604" t="s">
        <v>6362</v>
      </c>
      <c r="J8" s="599">
        <v>7002</v>
      </c>
      <c r="K8" s="599">
        <v>7002</v>
      </c>
      <c r="L8" s="599">
        <v>7002</v>
      </c>
      <c r="M8" s="763" t="s">
        <v>6363</v>
      </c>
      <c r="N8" s="764" t="s">
        <v>6364</v>
      </c>
      <c r="O8" s="605">
        <v>87</v>
      </c>
      <c r="P8" s="245"/>
      <c r="Q8" s="605">
        <v>7002</v>
      </c>
      <c r="R8" s="599"/>
      <c r="S8" s="599"/>
      <c r="T8" s="604"/>
      <c r="U8" s="604"/>
      <c r="V8" s="601">
        <v>2015</v>
      </c>
      <c r="W8" s="604"/>
      <c r="X8" s="604"/>
      <c r="Y8" s="604"/>
      <c r="Z8" s="604"/>
      <c r="AA8" s="321"/>
      <c r="AB8" s="321"/>
      <c r="AC8" s="765"/>
      <c r="AD8" s="601"/>
      <c r="AE8" s="601"/>
      <c r="AF8" s="321"/>
      <c r="AG8" s="321"/>
      <c r="AH8" s="321"/>
      <c r="AI8" s="321"/>
      <c r="AJ8" s="321"/>
      <c r="AK8" s="606"/>
      <c r="AL8" s="606"/>
      <c r="AM8" s="321"/>
      <c r="AN8" s="321"/>
      <c r="AO8" s="321"/>
      <c r="AP8" s="321"/>
      <c r="AQ8" s="321"/>
      <c r="AR8" s="321"/>
      <c r="AS8" s="321"/>
      <c r="AT8" s="321"/>
      <c r="AU8" s="321"/>
      <c r="AV8" s="321"/>
      <c r="AW8" s="321"/>
      <c r="AX8" s="321"/>
      <c r="AY8" s="321"/>
      <c r="AZ8" s="321"/>
      <c r="BA8" s="606"/>
    </row>
    <row r="9" spans="1:53" s="257" customFormat="1" ht="25.5" customHeight="1">
      <c r="A9" s="259" t="s">
        <v>207</v>
      </c>
      <c r="B9" s="603"/>
      <c r="C9" s="751" t="s">
        <v>1264</v>
      </c>
      <c r="D9" s="751" t="s">
        <v>1265</v>
      </c>
      <c r="E9" s="751" t="s">
        <v>1265</v>
      </c>
      <c r="F9" s="601" t="s">
        <v>105</v>
      </c>
      <c r="G9" s="764"/>
      <c r="H9" s="751" t="s">
        <v>1266</v>
      </c>
      <c r="I9" s="239" t="s">
        <v>1266</v>
      </c>
      <c r="J9" s="605">
        <v>29036</v>
      </c>
      <c r="K9" s="605">
        <v>334</v>
      </c>
      <c r="L9" s="605">
        <v>465</v>
      </c>
      <c r="M9" s="764" t="s">
        <v>382</v>
      </c>
      <c r="N9" s="764" t="s">
        <v>382</v>
      </c>
      <c r="O9" s="605">
        <v>120</v>
      </c>
      <c r="P9" s="605">
        <v>96</v>
      </c>
      <c r="Q9" s="605">
        <v>17330</v>
      </c>
      <c r="R9" s="605">
        <v>700</v>
      </c>
      <c r="S9" s="605">
        <v>1000</v>
      </c>
      <c r="T9" s="605"/>
      <c r="U9" s="605"/>
      <c r="V9" s="764">
        <v>2008</v>
      </c>
      <c r="W9" s="605"/>
      <c r="X9" s="605"/>
      <c r="Y9" s="605"/>
      <c r="Z9" s="605"/>
      <c r="AA9" s="605"/>
      <c r="AB9" s="605"/>
      <c r="AC9" s="761">
        <v>9300</v>
      </c>
      <c r="AD9" s="606"/>
      <c r="AE9" s="606"/>
      <c r="AF9" s="606"/>
      <c r="AG9" s="606"/>
      <c r="AH9" s="606"/>
      <c r="AI9" s="606"/>
      <c r="AJ9" s="606"/>
      <c r="AK9" s="606"/>
      <c r="AL9" s="606"/>
      <c r="AM9" s="606"/>
      <c r="AN9" s="606"/>
      <c r="AO9" s="606"/>
      <c r="AP9" s="606"/>
      <c r="AQ9" s="606"/>
      <c r="AR9" s="606"/>
      <c r="AS9" s="606"/>
      <c r="AT9" s="606"/>
      <c r="AU9" s="606"/>
      <c r="AV9" s="606"/>
      <c r="AW9" s="606"/>
      <c r="AX9" s="606"/>
      <c r="AY9" s="606"/>
      <c r="AZ9" s="606"/>
      <c r="BA9" s="604"/>
    </row>
    <row r="10" spans="1:53" s="257" customFormat="1" ht="25.5" customHeight="1">
      <c r="A10" s="259"/>
      <c r="B10" s="603"/>
      <c r="C10" s="239" t="s">
        <v>422</v>
      </c>
      <c r="D10" s="601"/>
      <c r="E10" s="239" t="s">
        <v>423</v>
      </c>
      <c r="F10" s="601" t="s">
        <v>105</v>
      </c>
      <c r="G10" s="601"/>
      <c r="H10" s="766"/>
      <c r="I10" s="239" t="s">
        <v>6365</v>
      </c>
      <c r="J10" s="599">
        <v>5400</v>
      </c>
      <c r="K10" s="599">
        <v>5400</v>
      </c>
      <c r="L10" s="599">
        <v>5400</v>
      </c>
      <c r="M10" s="601" t="s">
        <v>382</v>
      </c>
      <c r="N10" s="601" t="s">
        <v>382</v>
      </c>
      <c r="O10" s="599">
        <v>76</v>
      </c>
      <c r="P10" s="599">
        <v>71</v>
      </c>
      <c r="Q10" s="599">
        <v>5400</v>
      </c>
      <c r="R10" s="599">
        <v>150</v>
      </c>
      <c r="S10" s="599"/>
      <c r="T10" s="599"/>
      <c r="U10" s="599"/>
      <c r="V10" s="601">
        <v>2009</v>
      </c>
      <c r="W10" s="599"/>
      <c r="X10" s="599"/>
      <c r="Y10" s="599"/>
      <c r="Z10" s="599"/>
      <c r="AA10" s="599"/>
      <c r="AB10" s="599"/>
      <c r="AC10" s="600">
        <v>1500</v>
      </c>
      <c r="AD10" s="601"/>
      <c r="AE10" s="601"/>
      <c r="AF10" s="604"/>
      <c r="AG10" s="604"/>
      <c r="AH10" s="604"/>
      <c r="AI10" s="604"/>
      <c r="AJ10" s="604"/>
      <c r="AK10" s="604"/>
      <c r="AL10" s="604"/>
      <c r="AM10" s="604"/>
      <c r="AN10" s="604"/>
      <c r="AO10" s="604"/>
      <c r="AP10" s="604"/>
      <c r="AQ10" s="604"/>
      <c r="AR10" s="604"/>
      <c r="AS10" s="604"/>
      <c r="AT10" s="604"/>
      <c r="AU10" s="604"/>
      <c r="AV10" s="604"/>
      <c r="AW10" s="604"/>
      <c r="AX10" s="604"/>
      <c r="AY10" s="604"/>
      <c r="AZ10" s="604"/>
      <c r="BA10" s="604" t="s">
        <v>424</v>
      </c>
    </row>
    <row r="11" spans="1:53" s="257" customFormat="1" ht="25.5" customHeight="1">
      <c r="A11" s="259"/>
      <c r="B11" s="603"/>
      <c r="C11" s="239" t="s">
        <v>422</v>
      </c>
      <c r="D11" s="601"/>
      <c r="E11" s="239" t="s">
        <v>6366</v>
      </c>
      <c r="F11" s="601" t="s">
        <v>6367</v>
      </c>
      <c r="G11" s="601"/>
      <c r="H11" s="766"/>
      <c r="I11" s="239" t="s">
        <v>6368</v>
      </c>
      <c r="J11" s="599">
        <v>9800</v>
      </c>
      <c r="K11" s="599">
        <v>0</v>
      </c>
      <c r="L11" s="599">
        <v>9800</v>
      </c>
      <c r="M11" s="601" t="s">
        <v>382</v>
      </c>
      <c r="N11" s="601" t="s">
        <v>382</v>
      </c>
      <c r="O11" s="599">
        <v>102</v>
      </c>
      <c r="P11" s="599">
        <v>84.5</v>
      </c>
      <c r="Q11" s="599">
        <v>9800</v>
      </c>
      <c r="R11" s="599">
        <v>90</v>
      </c>
      <c r="S11" s="599"/>
      <c r="T11" s="599"/>
      <c r="U11" s="599"/>
      <c r="V11" s="601">
        <v>2016</v>
      </c>
      <c r="W11" s="599"/>
      <c r="X11" s="599"/>
      <c r="Y11" s="599"/>
      <c r="Z11" s="599"/>
      <c r="AA11" s="599"/>
      <c r="AB11" s="599"/>
      <c r="AC11" s="600">
        <v>1650</v>
      </c>
      <c r="AD11" s="601"/>
      <c r="AE11" s="601"/>
      <c r="AF11" s="604"/>
      <c r="AG11" s="604"/>
      <c r="AH11" s="604"/>
      <c r="AI11" s="604"/>
      <c r="AJ11" s="604"/>
      <c r="AK11" s="604"/>
      <c r="AL11" s="604"/>
      <c r="AM11" s="604"/>
      <c r="AN11" s="604"/>
      <c r="AO11" s="604"/>
      <c r="AP11" s="604"/>
      <c r="AQ11" s="604"/>
      <c r="AR11" s="604"/>
      <c r="AS11" s="604"/>
      <c r="AT11" s="604"/>
      <c r="AU11" s="604"/>
      <c r="AV11" s="604"/>
      <c r="AW11" s="604"/>
      <c r="AX11" s="604"/>
      <c r="AY11" s="604"/>
      <c r="AZ11" s="604"/>
      <c r="BA11" s="604" t="s">
        <v>6369</v>
      </c>
    </row>
    <row r="12" spans="1:53" s="257" customFormat="1" ht="25.5" customHeight="1">
      <c r="A12" s="259"/>
      <c r="B12" s="603"/>
      <c r="C12" s="751" t="s">
        <v>1267</v>
      </c>
      <c r="D12" s="764"/>
      <c r="E12" s="751" t="s">
        <v>1268</v>
      </c>
      <c r="F12" s="764" t="s">
        <v>105</v>
      </c>
      <c r="G12" s="764"/>
      <c r="H12" s="764"/>
      <c r="I12" s="751" t="s">
        <v>1269</v>
      </c>
      <c r="J12" s="605">
        <v>1680</v>
      </c>
      <c r="K12" s="605"/>
      <c r="L12" s="605"/>
      <c r="M12" s="764" t="s">
        <v>406</v>
      </c>
      <c r="N12" s="764" t="s">
        <v>406</v>
      </c>
      <c r="O12" s="605"/>
      <c r="P12" s="605"/>
      <c r="Q12" s="605">
        <v>800</v>
      </c>
      <c r="R12" s="605"/>
      <c r="S12" s="605"/>
      <c r="T12" s="605"/>
      <c r="U12" s="605"/>
      <c r="V12" s="764">
        <v>2001</v>
      </c>
      <c r="W12" s="605"/>
      <c r="X12" s="605"/>
      <c r="Y12" s="605"/>
      <c r="Z12" s="605"/>
      <c r="AA12" s="605"/>
      <c r="AB12" s="605"/>
      <c r="AC12" s="761"/>
      <c r="AD12" s="606"/>
      <c r="AE12" s="606"/>
      <c r="AF12" s="606"/>
      <c r="AG12" s="606"/>
      <c r="AH12" s="606"/>
      <c r="AI12" s="606"/>
      <c r="AJ12" s="606"/>
      <c r="AK12" s="606"/>
      <c r="AL12" s="606"/>
      <c r="AM12" s="606"/>
      <c r="AN12" s="606"/>
      <c r="AO12" s="606"/>
      <c r="AP12" s="606"/>
      <c r="AQ12" s="606"/>
      <c r="AR12" s="606"/>
      <c r="AS12" s="606"/>
      <c r="AT12" s="606"/>
      <c r="AU12" s="606"/>
      <c r="AV12" s="606"/>
      <c r="AW12" s="606"/>
      <c r="AX12" s="606"/>
      <c r="AY12" s="606"/>
      <c r="AZ12" s="606"/>
      <c r="BA12" s="607" t="s">
        <v>1270</v>
      </c>
    </row>
    <row r="13" spans="1:53" s="257" customFormat="1" ht="25.5" customHeight="1">
      <c r="A13" s="259"/>
      <c r="B13" s="603"/>
      <c r="C13" s="751" t="s">
        <v>1267</v>
      </c>
      <c r="D13" s="764"/>
      <c r="E13" s="751" t="s">
        <v>1271</v>
      </c>
      <c r="F13" s="764" t="s">
        <v>105</v>
      </c>
      <c r="G13" s="764"/>
      <c r="H13" s="764"/>
      <c r="I13" s="751" t="s">
        <v>1269</v>
      </c>
      <c r="J13" s="605">
        <v>71890</v>
      </c>
      <c r="K13" s="605">
        <v>40.299999999999997</v>
      </c>
      <c r="L13" s="605"/>
      <c r="M13" s="764" t="s">
        <v>202</v>
      </c>
      <c r="N13" s="764" t="s">
        <v>202</v>
      </c>
      <c r="O13" s="605">
        <v>122</v>
      </c>
      <c r="P13" s="605">
        <v>98</v>
      </c>
      <c r="Q13" s="605">
        <v>20490</v>
      </c>
      <c r="R13" s="605"/>
      <c r="S13" s="605"/>
      <c r="T13" s="605"/>
      <c r="U13" s="605"/>
      <c r="V13" s="764">
        <v>2008</v>
      </c>
      <c r="W13" s="605"/>
      <c r="X13" s="605"/>
      <c r="Y13" s="605"/>
      <c r="Z13" s="605"/>
      <c r="AA13" s="605"/>
      <c r="AB13" s="605"/>
      <c r="AC13" s="761">
        <v>1700</v>
      </c>
      <c r="AD13" s="606"/>
      <c r="AE13" s="606"/>
      <c r="AF13" s="606"/>
      <c r="AG13" s="606"/>
      <c r="AH13" s="606"/>
      <c r="AI13" s="606"/>
      <c r="AJ13" s="606"/>
      <c r="AK13" s="606"/>
      <c r="AL13" s="606"/>
      <c r="AM13" s="606"/>
      <c r="AN13" s="606"/>
      <c r="AO13" s="606"/>
      <c r="AP13" s="606"/>
      <c r="AQ13" s="606"/>
      <c r="AR13" s="606"/>
      <c r="AS13" s="606"/>
      <c r="AT13" s="606"/>
      <c r="AU13" s="606"/>
      <c r="AV13" s="606"/>
      <c r="AW13" s="606"/>
      <c r="AX13" s="606"/>
      <c r="AY13" s="606"/>
      <c r="AZ13" s="606"/>
      <c r="BA13" s="604" t="s">
        <v>1068</v>
      </c>
    </row>
    <row r="14" spans="1:53" s="257" customFormat="1" ht="25.5" customHeight="1">
      <c r="A14" s="259"/>
      <c r="B14" s="603"/>
      <c r="C14" s="239" t="s">
        <v>881</v>
      </c>
      <c r="D14" s="601" t="s">
        <v>882</v>
      </c>
      <c r="E14" s="239" t="s">
        <v>1272</v>
      </c>
      <c r="F14" s="601" t="s">
        <v>105</v>
      </c>
      <c r="G14" s="601" t="s">
        <v>884</v>
      </c>
      <c r="H14" s="766" t="s">
        <v>885</v>
      </c>
      <c r="I14" s="239" t="s">
        <v>1266</v>
      </c>
      <c r="J14" s="599"/>
      <c r="K14" s="599">
        <v>3559</v>
      </c>
      <c r="L14" s="599">
        <v>19114</v>
      </c>
      <c r="M14" s="601" t="s">
        <v>382</v>
      </c>
      <c r="N14" s="601" t="s">
        <v>382</v>
      </c>
      <c r="O14" s="599">
        <v>120</v>
      </c>
      <c r="P14" s="599">
        <v>98</v>
      </c>
      <c r="Q14" s="599">
        <v>12674</v>
      </c>
      <c r="R14" s="599">
        <v>10600</v>
      </c>
      <c r="S14" s="599">
        <v>16000</v>
      </c>
      <c r="T14" s="599" t="s">
        <v>233</v>
      </c>
      <c r="U14" s="599"/>
      <c r="V14" s="601">
        <v>1989</v>
      </c>
      <c r="W14" s="599">
        <v>8099</v>
      </c>
      <c r="X14" s="599"/>
      <c r="Y14" s="599"/>
      <c r="Z14" s="599"/>
      <c r="AA14" s="599"/>
      <c r="AB14" s="599"/>
      <c r="AC14" s="600">
        <v>7900</v>
      </c>
      <c r="AD14" s="601" t="s">
        <v>887</v>
      </c>
      <c r="AE14" s="601"/>
      <c r="AF14" s="604" t="s">
        <v>888</v>
      </c>
      <c r="AG14" s="604"/>
      <c r="AH14" s="604" t="s">
        <v>896</v>
      </c>
      <c r="AI14" s="604"/>
      <c r="AJ14" s="604"/>
      <c r="AK14" s="604"/>
      <c r="AL14" s="604"/>
      <c r="AM14" s="604"/>
      <c r="AN14" s="604"/>
      <c r="AO14" s="604"/>
      <c r="AP14" s="604"/>
      <c r="AQ14" s="604"/>
      <c r="AR14" s="604"/>
      <c r="AS14" s="604"/>
      <c r="AT14" s="604"/>
      <c r="AU14" s="604"/>
      <c r="AV14" s="604"/>
      <c r="AW14" s="604"/>
      <c r="AX14" s="604"/>
      <c r="AY14" s="604"/>
      <c r="AZ14" s="604"/>
      <c r="BA14" s="607" t="s">
        <v>3688</v>
      </c>
    </row>
    <row r="15" spans="1:53" s="257" customFormat="1" ht="25.5" customHeight="1">
      <c r="A15" s="259"/>
      <c r="B15" s="603"/>
      <c r="C15" s="751" t="s">
        <v>881</v>
      </c>
      <c r="D15" s="751" t="s">
        <v>1273</v>
      </c>
      <c r="E15" s="751" t="s">
        <v>1274</v>
      </c>
      <c r="F15" s="601" t="s">
        <v>105</v>
      </c>
      <c r="G15" s="764"/>
      <c r="H15" s="751" t="s">
        <v>1266</v>
      </c>
      <c r="I15" s="239" t="s">
        <v>1266</v>
      </c>
      <c r="J15" s="605">
        <v>18947</v>
      </c>
      <c r="K15" s="605">
        <v>206</v>
      </c>
      <c r="L15" s="605">
        <v>289</v>
      </c>
      <c r="M15" s="764" t="s">
        <v>382</v>
      </c>
      <c r="N15" s="764" t="s">
        <v>382</v>
      </c>
      <c r="O15" s="605">
        <v>120</v>
      </c>
      <c r="P15" s="605">
        <v>96</v>
      </c>
      <c r="Q15" s="605">
        <v>19300</v>
      </c>
      <c r="R15" s="605">
        <v>300</v>
      </c>
      <c r="S15" s="605">
        <v>1000</v>
      </c>
      <c r="T15" s="605"/>
      <c r="U15" s="605"/>
      <c r="V15" s="764">
        <v>2008</v>
      </c>
      <c r="W15" s="605"/>
      <c r="X15" s="605"/>
      <c r="Y15" s="605"/>
      <c r="Z15" s="605"/>
      <c r="AA15" s="605"/>
      <c r="AB15" s="605"/>
      <c r="AC15" s="761">
        <v>500</v>
      </c>
      <c r="AD15" s="606"/>
      <c r="AE15" s="606"/>
      <c r="AF15" s="606"/>
      <c r="AG15" s="606"/>
      <c r="AH15" s="606"/>
      <c r="AI15" s="606"/>
      <c r="AJ15" s="606"/>
      <c r="AK15" s="606"/>
      <c r="AL15" s="606"/>
      <c r="AM15" s="606"/>
      <c r="AN15" s="606"/>
      <c r="AO15" s="606"/>
      <c r="AP15" s="606"/>
      <c r="AQ15" s="606"/>
      <c r="AR15" s="606"/>
      <c r="AS15" s="606"/>
      <c r="AT15" s="606"/>
      <c r="AU15" s="606"/>
      <c r="AV15" s="606"/>
      <c r="AW15" s="606"/>
      <c r="AX15" s="606"/>
      <c r="AY15" s="606"/>
      <c r="AZ15" s="606"/>
      <c r="BA15" s="604"/>
    </row>
    <row r="16" spans="1:53" s="257" customFormat="1" ht="25.5" customHeight="1">
      <c r="A16" s="259"/>
      <c r="B16" s="603"/>
      <c r="C16" s="751" t="s">
        <v>881</v>
      </c>
      <c r="D16" s="751"/>
      <c r="E16" s="751" t="s">
        <v>1275</v>
      </c>
      <c r="F16" s="601" t="s">
        <v>881</v>
      </c>
      <c r="G16" s="764"/>
      <c r="H16" s="751"/>
      <c r="I16" s="239" t="s">
        <v>881</v>
      </c>
      <c r="J16" s="605">
        <v>30000</v>
      </c>
      <c r="K16" s="605"/>
      <c r="L16" s="605"/>
      <c r="M16" s="764" t="s">
        <v>406</v>
      </c>
      <c r="N16" s="764" t="s">
        <v>406</v>
      </c>
      <c r="O16" s="605">
        <v>120</v>
      </c>
      <c r="P16" s="605">
        <v>96</v>
      </c>
      <c r="Q16" s="605">
        <v>26240</v>
      </c>
      <c r="R16" s="605"/>
      <c r="S16" s="605"/>
      <c r="T16" s="605"/>
      <c r="U16" s="605"/>
      <c r="V16" s="764" t="s">
        <v>1276</v>
      </c>
      <c r="W16" s="605"/>
      <c r="X16" s="605"/>
      <c r="Y16" s="605"/>
      <c r="Z16" s="605"/>
      <c r="AA16" s="605"/>
      <c r="AB16" s="605"/>
      <c r="AC16" s="761"/>
      <c r="AD16" s="606"/>
      <c r="AE16" s="606"/>
      <c r="AF16" s="606"/>
      <c r="AG16" s="606"/>
      <c r="AH16" s="606"/>
      <c r="AI16" s="606"/>
      <c r="AJ16" s="606"/>
      <c r="AK16" s="606"/>
      <c r="AL16" s="606"/>
      <c r="AM16" s="606"/>
      <c r="AN16" s="606"/>
      <c r="AO16" s="606"/>
      <c r="AP16" s="606"/>
      <c r="AQ16" s="606"/>
      <c r="AR16" s="606"/>
      <c r="AS16" s="606"/>
      <c r="AT16" s="606"/>
      <c r="AU16" s="606"/>
      <c r="AV16" s="606"/>
      <c r="AW16" s="606"/>
      <c r="AX16" s="606"/>
      <c r="AY16" s="606"/>
      <c r="AZ16" s="606"/>
      <c r="BA16" s="604"/>
    </row>
    <row r="17" spans="1:53" s="257" customFormat="1" ht="25.5" customHeight="1">
      <c r="A17" s="259" t="s">
        <v>172</v>
      </c>
      <c r="B17" s="603"/>
      <c r="C17" s="239" t="s">
        <v>890</v>
      </c>
      <c r="D17" s="601" t="s">
        <v>1277</v>
      </c>
      <c r="E17" s="239" t="s">
        <v>1278</v>
      </c>
      <c r="F17" s="601" t="s">
        <v>105</v>
      </c>
      <c r="G17" s="601" t="s">
        <v>884</v>
      </c>
      <c r="H17" s="766" t="s">
        <v>885</v>
      </c>
      <c r="I17" s="239" t="s">
        <v>1279</v>
      </c>
      <c r="J17" s="599"/>
      <c r="K17" s="599">
        <v>20741</v>
      </c>
      <c r="L17" s="599">
        <v>45312</v>
      </c>
      <c r="M17" s="601" t="s">
        <v>202</v>
      </c>
      <c r="N17" s="601" t="s">
        <v>202</v>
      </c>
      <c r="O17" s="599">
        <v>125</v>
      </c>
      <c r="P17" s="599">
        <v>100</v>
      </c>
      <c r="Q17" s="599">
        <v>13918</v>
      </c>
      <c r="R17" s="599">
        <v>25500</v>
      </c>
      <c r="S17" s="599">
        <v>31000</v>
      </c>
      <c r="T17" s="599" t="s">
        <v>586</v>
      </c>
      <c r="U17" s="599"/>
      <c r="V17" s="601">
        <v>1982</v>
      </c>
      <c r="W17" s="599">
        <v>12600</v>
      </c>
      <c r="X17" s="599"/>
      <c r="Y17" s="599"/>
      <c r="Z17" s="599"/>
      <c r="AA17" s="599"/>
      <c r="AB17" s="599"/>
      <c r="AC17" s="600">
        <v>12600</v>
      </c>
      <c r="AD17" s="601" t="s">
        <v>1280</v>
      </c>
      <c r="AE17" s="601"/>
      <c r="AF17" s="604" t="s">
        <v>888</v>
      </c>
      <c r="AG17" s="604"/>
      <c r="AH17" s="604" t="s">
        <v>896</v>
      </c>
      <c r="AI17" s="604"/>
      <c r="AJ17" s="604"/>
      <c r="AK17" s="604"/>
      <c r="AL17" s="604"/>
      <c r="AM17" s="604"/>
      <c r="AN17" s="604"/>
      <c r="AO17" s="604"/>
      <c r="AP17" s="604"/>
      <c r="AQ17" s="604"/>
      <c r="AR17" s="604"/>
      <c r="AS17" s="604"/>
      <c r="AT17" s="604"/>
      <c r="AU17" s="604"/>
      <c r="AV17" s="604"/>
      <c r="AW17" s="604"/>
      <c r="AX17" s="604"/>
      <c r="AY17" s="604"/>
      <c r="AZ17" s="604"/>
      <c r="BA17" s="1275" t="s">
        <v>15443</v>
      </c>
    </row>
    <row r="18" spans="1:53" s="257" customFormat="1" ht="25.5" customHeight="1">
      <c r="A18" s="258"/>
      <c r="B18" s="603"/>
      <c r="C18" s="239" t="s">
        <v>890</v>
      </c>
      <c r="D18" s="601"/>
      <c r="E18" s="239" t="s">
        <v>1281</v>
      </c>
      <c r="F18" s="601" t="s">
        <v>890</v>
      </c>
      <c r="G18" s="601"/>
      <c r="H18" s="766"/>
      <c r="I18" s="601" t="s">
        <v>890</v>
      </c>
      <c r="J18" s="599">
        <v>4450</v>
      </c>
      <c r="K18" s="599"/>
      <c r="L18" s="599">
        <v>3025</v>
      </c>
      <c r="M18" s="601" t="s">
        <v>382</v>
      </c>
      <c r="N18" s="601" t="s">
        <v>382</v>
      </c>
      <c r="O18" s="599">
        <v>70</v>
      </c>
      <c r="P18" s="599">
        <v>68</v>
      </c>
      <c r="Q18" s="599">
        <v>3025</v>
      </c>
      <c r="R18" s="599">
        <v>100</v>
      </c>
      <c r="S18" s="599">
        <v>200</v>
      </c>
      <c r="T18" s="599"/>
      <c r="U18" s="599"/>
      <c r="V18" s="601">
        <v>2009</v>
      </c>
      <c r="W18" s="599"/>
      <c r="X18" s="599"/>
      <c r="Y18" s="599"/>
      <c r="Z18" s="599"/>
      <c r="AA18" s="599"/>
      <c r="AB18" s="599"/>
      <c r="AC18" s="600">
        <v>530</v>
      </c>
      <c r="AD18" s="601"/>
      <c r="AE18" s="601"/>
      <c r="AF18" s="604"/>
      <c r="AG18" s="604"/>
      <c r="AH18" s="604"/>
      <c r="AI18" s="604"/>
      <c r="AJ18" s="604"/>
      <c r="AK18" s="604"/>
      <c r="AL18" s="604"/>
      <c r="AM18" s="604"/>
      <c r="AN18" s="604"/>
      <c r="AO18" s="604"/>
      <c r="AP18" s="604"/>
      <c r="AQ18" s="604"/>
      <c r="AR18" s="604"/>
      <c r="AS18" s="604"/>
      <c r="AT18" s="604"/>
      <c r="AU18" s="604"/>
      <c r="AV18" s="604"/>
      <c r="AW18" s="604"/>
      <c r="AX18" s="604"/>
      <c r="AY18" s="604"/>
      <c r="AZ18" s="604"/>
      <c r="BA18" s="604" t="s">
        <v>15444</v>
      </c>
    </row>
    <row r="19" spans="1:53" s="257" customFormat="1" ht="25.5" customHeight="1">
      <c r="A19" s="259"/>
      <c r="B19" s="603"/>
      <c r="C19" s="239" t="s">
        <v>3689</v>
      </c>
      <c r="D19" s="239"/>
      <c r="E19" s="239" t="s">
        <v>3690</v>
      </c>
      <c r="F19" s="601" t="s">
        <v>3691</v>
      </c>
      <c r="G19" s="239"/>
      <c r="H19" s="601"/>
      <c r="I19" s="601" t="s">
        <v>3692</v>
      </c>
      <c r="J19" s="599">
        <v>58992</v>
      </c>
      <c r="K19" s="599">
        <v>29120</v>
      </c>
      <c r="L19" s="599">
        <v>83476</v>
      </c>
      <c r="M19" s="601" t="s">
        <v>3428</v>
      </c>
      <c r="N19" s="601" t="s">
        <v>3428</v>
      </c>
      <c r="O19" s="599">
        <v>122</v>
      </c>
      <c r="P19" s="599">
        <v>99</v>
      </c>
      <c r="Q19" s="599">
        <v>12447</v>
      </c>
      <c r="R19" s="599">
        <v>18076</v>
      </c>
      <c r="S19" s="605">
        <v>18076</v>
      </c>
      <c r="T19" s="605"/>
      <c r="U19" s="605"/>
      <c r="V19" s="764">
        <v>2015</v>
      </c>
      <c r="W19" s="768"/>
      <c r="X19" s="768"/>
      <c r="Y19" s="605"/>
      <c r="Z19" s="605"/>
      <c r="AA19" s="605"/>
      <c r="AB19" s="605"/>
      <c r="AC19" s="761">
        <v>194800</v>
      </c>
      <c r="AD19" s="606"/>
      <c r="AE19" s="606"/>
      <c r="AF19" s="606"/>
      <c r="AG19" s="606"/>
      <c r="AH19" s="606"/>
      <c r="AI19" s="606"/>
      <c r="AJ19" s="606"/>
      <c r="AK19" s="606"/>
      <c r="AL19" s="606"/>
      <c r="AM19" s="606"/>
      <c r="AN19" s="606"/>
      <c r="AO19" s="606"/>
      <c r="AP19" s="606"/>
      <c r="AQ19" s="606"/>
      <c r="AR19" s="606"/>
      <c r="AS19" s="606"/>
      <c r="AT19" s="606"/>
      <c r="AU19" s="606"/>
      <c r="AV19" s="606"/>
      <c r="AW19" s="606"/>
      <c r="AX19" s="606"/>
      <c r="AY19" s="606"/>
      <c r="AZ19" s="606"/>
      <c r="BA19" s="604" t="s">
        <v>3693</v>
      </c>
    </row>
    <row r="20" spans="1:53" s="257" customFormat="1" ht="25.5" customHeight="1">
      <c r="A20" s="258"/>
      <c r="B20" s="603"/>
      <c r="C20" s="751" t="s">
        <v>1282</v>
      </c>
      <c r="D20" s="764"/>
      <c r="E20" s="751" t="s">
        <v>1283</v>
      </c>
      <c r="F20" s="764" t="s">
        <v>105</v>
      </c>
      <c r="G20" s="764"/>
      <c r="H20" s="764"/>
      <c r="I20" s="751" t="s">
        <v>1269</v>
      </c>
      <c r="J20" s="605">
        <v>5250</v>
      </c>
      <c r="K20" s="605"/>
      <c r="L20" s="605"/>
      <c r="M20" s="764" t="s">
        <v>406</v>
      </c>
      <c r="N20" s="764" t="s">
        <v>406</v>
      </c>
      <c r="O20" s="605">
        <v>40</v>
      </c>
      <c r="P20" s="605">
        <v>40</v>
      </c>
      <c r="Q20" s="605">
        <v>5250</v>
      </c>
      <c r="R20" s="605"/>
      <c r="S20" s="605"/>
      <c r="T20" s="605"/>
      <c r="U20" s="605"/>
      <c r="V20" s="764">
        <v>2008</v>
      </c>
      <c r="W20" s="605"/>
      <c r="X20" s="605"/>
      <c r="Y20" s="605"/>
      <c r="Z20" s="605"/>
      <c r="AA20" s="605"/>
      <c r="AB20" s="605"/>
      <c r="AC20" s="761"/>
      <c r="AD20" s="606"/>
      <c r="AE20" s="606"/>
      <c r="AF20" s="606"/>
      <c r="AG20" s="606"/>
      <c r="AH20" s="606"/>
      <c r="AI20" s="606"/>
      <c r="AJ20" s="606"/>
      <c r="AK20" s="606"/>
      <c r="AL20" s="606"/>
      <c r="AM20" s="606"/>
      <c r="AN20" s="606"/>
      <c r="AO20" s="606"/>
      <c r="AP20" s="606"/>
      <c r="AQ20" s="606"/>
      <c r="AR20" s="606"/>
      <c r="AS20" s="606"/>
      <c r="AT20" s="606"/>
      <c r="AU20" s="606"/>
      <c r="AV20" s="606"/>
      <c r="AW20" s="606"/>
      <c r="AX20" s="606"/>
      <c r="AY20" s="606"/>
      <c r="AZ20" s="606"/>
      <c r="BA20" s="604" t="s">
        <v>1270</v>
      </c>
    </row>
    <row r="21" spans="1:53" s="257" customFormat="1" ht="25.5" customHeight="1">
      <c r="A21" s="258"/>
      <c r="B21" s="603"/>
      <c r="C21" s="239" t="s">
        <v>1282</v>
      </c>
      <c r="D21" s="239" t="s">
        <v>1283</v>
      </c>
      <c r="E21" s="239" t="s">
        <v>1283</v>
      </c>
      <c r="F21" s="601" t="s">
        <v>105</v>
      </c>
      <c r="G21" s="239" t="s">
        <v>1283</v>
      </c>
      <c r="H21" s="601" t="s">
        <v>105</v>
      </c>
      <c r="I21" s="601" t="s">
        <v>1269</v>
      </c>
      <c r="J21" s="599">
        <v>5850</v>
      </c>
      <c r="K21" s="599"/>
      <c r="L21" s="599"/>
      <c r="M21" s="601" t="s">
        <v>406</v>
      </c>
      <c r="N21" s="601" t="s">
        <v>406</v>
      </c>
      <c r="O21" s="599">
        <v>70</v>
      </c>
      <c r="P21" s="599">
        <v>58</v>
      </c>
      <c r="Q21" s="599">
        <v>5850</v>
      </c>
      <c r="R21" s="599"/>
      <c r="S21" s="768"/>
      <c r="T21" s="605"/>
      <c r="U21" s="605"/>
      <c r="V21" s="764">
        <v>2009</v>
      </c>
      <c r="W21" s="768"/>
      <c r="X21" s="768" t="s">
        <v>1284</v>
      </c>
      <c r="Y21" s="605"/>
      <c r="Z21" s="605"/>
      <c r="AA21" s="605"/>
      <c r="AB21" s="605"/>
      <c r="AC21" s="761"/>
      <c r="AD21" s="606"/>
      <c r="AE21" s="606"/>
      <c r="AF21" s="606"/>
      <c r="AG21" s="606"/>
      <c r="AH21" s="606"/>
      <c r="AI21" s="606"/>
      <c r="AJ21" s="606"/>
      <c r="AK21" s="606"/>
      <c r="AL21" s="606"/>
      <c r="AM21" s="606"/>
      <c r="AN21" s="606"/>
      <c r="AO21" s="606"/>
      <c r="AP21" s="606"/>
      <c r="AQ21" s="606"/>
      <c r="AR21" s="606"/>
      <c r="AS21" s="606"/>
      <c r="AT21" s="606"/>
      <c r="AU21" s="606"/>
      <c r="AV21" s="606"/>
      <c r="AW21" s="606"/>
      <c r="AX21" s="606"/>
      <c r="AY21" s="606"/>
      <c r="AZ21" s="606"/>
      <c r="BA21" s="604" t="s">
        <v>1284</v>
      </c>
    </row>
    <row r="22" spans="1:53" s="257" customFormat="1" ht="25.5" customHeight="1">
      <c r="A22" s="258"/>
      <c r="B22" s="769" t="s">
        <v>2878</v>
      </c>
      <c r="C22" s="747" t="s">
        <v>880</v>
      </c>
      <c r="D22" s="770"/>
      <c r="E22" s="740">
        <f>COUNTA(E23:E32)</f>
        <v>10</v>
      </c>
      <c r="F22" s="770"/>
      <c r="G22" s="770"/>
      <c r="H22" s="771"/>
      <c r="I22" s="770"/>
      <c r="J22" s="599">
        <f>SUM(J23:J32)</f>
        <v>397450</v>
      </c>
      <c r="K22" s="599">
        <f>SUM(K23:K32)</f>
        <v>15011</v>
      </c>
      <c r="L22" s="599">
        <f>SUM(L23:L32)</f>
        <v>41589</v>
      </c>
      <c r="M22" s="601"/>
      <c r="N22" s="601"/>
      <c r="O22" s="599"/>
      <c r="P22" s="599"/>
      <c r="Q22" s="599"/>
      <c r="R22" s="599"/>
      <c r="S22" s="599"/>
      <c r="T22" s="599"/>
      <c r="U22" s="599"/>
      <c r="V22" s="601"/>
      <c r="W22" s="599"/>
      <c r="X22" s="599"/>
      <c r="Y22" s="599"/>
      <c r="Z22" s="599"/>
      <c r="AA22" s="599"/>
      <c r="AB22" s="599"/>
      <c r="AC22" s="599"/>
      <c r="AD22" s="601"/>
      <c r="AE22" s="601"/>
      <c r="AF22" s="770"/>
      <c r="AG22" s="770"/>
      <c r="AH22" s="770"/>
      <c r="AI22" s="770"/>
      <c r="AJ22" s="770"/>
      <c r="AK22" s="770"/>
      <c r="AL22" s="770"/>
      <c r="AM22" s="770"/>
      <c r="AN22" s="770"/>
      <c r="AO22" s="770"/>
      <c r="AP22" s="770"/>
      <c r="AQ22" s="770"/>
      <c r="AR22" s="770"/>
      <c r="AS22" s="770"/>
      <c r="AT22" s="770"/>
      <c r="AU22" s="770"/>
      <c r="AV22" s="770"/>
      <c r="AW22" s="770"/>
      <c r="AX22" s="770"/>
      <c r="AY22" s="770"/>
      <c r="AZ22" s="770"/>
      <c r="BA22" s="770"/>
    </row>
    <row r="23" spans="1:53" s="257" customFormat="1" ht="25.5" customHeight="1">
      <c r="A23" s="258" t="s">
        <v>341</v>
      </c>
      <c r="B23" s="772"/>
      <c r="C23" s="239" t="s">
        <v>903</v>
      </c>
      <c r="D23" s="601" t="s">
        <v>1285</v>
      </c>
      <c r="E23" s="239" t="s">
        <v>1286</v>
      </c>
      <c r="F23" s="601" t="s">
        <v>906</v>
      </c>
      <c r="G23" s="239" t="s">
        <v>907</v>
      </c>
      <c r="H23" s="773" t="s">
        <v>908</v>
      </c>
      <c r="I23" s="239" t="s">
        <v>886</v>
      </c>
      <c r="J23" s="599">
        <v>50407</v>
      </c>
      <c r="K23" s="599">
        <v>9867</v>
      </c>
      <c r="L23" s="599">
        <v>36406</v>
      </c>
      <c r="M23" s="601" t="s">
        <v>202</v>
      </c>
      <c r="N23" s="601" t="s">
        <v>202</v>
      </c>
      <c r="O23" s="599">
        <v>118</v>
      </c>
      <c r="P23" s="599">
        <v>95</v>
      </c>
      <c r="Q23" s="599">
        <v>12790</v>
      </c>
      <c r="R23" s="599">
        <v>27500</v>
      </c>
      <c r="S23" s="599">
        <v>48400</v>
      </c>
      <c r="T23" s="599" t="s">
        <v>586</v>
      </c>
      <c r="U23" s="599" t="s">
        <v>1287</v>
      </c>
      <c r="V23" s="601">
        <v>1985</v>
      </c>
      <c r="W23" s="599"/>
      <c r="X23" s="599">
        <v>13564</v>
      </c>
      <c r="Y23" s="599"/>
      <c r="Z23" s="599"/>
      <c r="AA23" s="599"/>
      <c r="AB23" s="599"/>
      <c r="AC23" s="599">
        <v>13564</v>
      </c>
      <c r="AD23" s="601">
        <v>2001</v>
      </c>
      <c r="AE23" s="601">
        <v>2002</v>
      </c>
      <c r="AF23" s="770" t="s">
        <v>1288</v>
      </c>
      <c r="AG23" s="770">
        <v>2859</v>
      </c>
      <c r="AH23" s="770">
        <v>6</v>
      </c>
      <c r="AI23" s="770">
        <v>2678</v>
      </c>
      <c r="AJ23" s="770">
        <v>289</v>
      </c>
      <c r="AK23" s="770" t="s">
        <v>1289</v>
      </c>
      <c r="AL23" s="770"/>
      <c r="AM23" s="770"/>
      <c r="AN23" s="770"/>
      <c r="AO23" s="770"/>
      <c r="AP23" s="770"/>
      <c r="AQ23" s="770"/>
      <c r="AR23" s="770"/>
      <c r="AS23" s="770"/>
      <c r="AT23" s="770"/>
      <c r="AU23" s="770"/>
      <c r="AV23" s="770"/>
      <c r="AW23" s="770"/>
      <c r="AX23" s="770"/>
      <c r="AY23" s="770"/>
      <c r="AZ23" s="770"/>
      <c r="BA23" s="770"/>
    </row>
    <row r="24" spans="1:53" s="257" customFormat="1" ht="25.5" customHeight="1">
      <c r="A24" s="259" t="s">
        <v>207</v>
      </c>
      <c r="B24" s="772"/>
      <c r="C24" s="239" t="s">
        <v>913</v>
      </c>
      <c r="D24" s="601" t="s">
        <v>1290</v>
      </c>
      <c r="E24" s="239" t="s">
        <v>1291</v>
      </c>
      <c r="F24" s="601" t="s">
        <v>906</v>
      </c>
      <c r="G24" s="239" t="s">
        <v>915</v>
      </c>
      <c r="H24" s="773" t="s">
        <v>908</v>
      </c>
      <c r="I24" s="239" t="s">
        <v>886</v>
      </c>
      <c r="J24" s="599">
        <v>19941</v>
      </c>
      <c r="K24" s="599">
        <v>3132</v>
      </c>
      <c r="L24" s="599">
        <v>5132</v>
      </c>
      <c r="M24" s="601" t="s">
        <v>382</v>
      </c>
      <c r="N24" s="601" t="s">
        <v>382</v>
      </c>
      <c r="O24" s="599">
        <v>110</v>
      </c>
      <c r="P24" s="599">
        <v>39</v>
      </c>
      <c r="Q24" s="599">
        <v>11286</v>
      </c>
      <c r="R24" s="599">
        <v>11724</v>
      </c>
      <c r="S24" s="599">
        <v>11724</v>
      </c>
      <c r="T24" s="599" t="s">
        <v>233</v>
      </c>
      <c r="U24" s="599" t="s">
        <v>587</v>
      </c>
      <c r="V24" s="601">
        <v>1973</v>
      </c>
      <c r="W24" s="599"/>
      <c r="X24" s="599">
        <v>505</v>
      </c>
      <c r="Y24" s="599"/>
      <c r="Z24" s="599"/>
      <c r="AA24" s="599"/>
      <c r="AB24" s="599"/>
      <c r="AC24" s="599">
        <v>699</v>
      </c>
      <c r="AD24" s="601">
        <v>1978</v>
      </c>
      <c r="AE24" s="601">
        <v>1983</v>
      </c>
      <c r="AF24" s="770" t="s">
        <v>1292</v>
      </c>
      <c r="AG24" s="770">
        <v>335</v>
      </c>
      <c r="AH24" s="770">
        <v>6</v>
      </c>
      <c r="AI24" s="770">
        <v>600</v>
      </c>
      <c r="AJ24" s="770" t="s">
        <v>917</v>
      </c>
      <c r="AK24" s="770" t="s">
        <v>1293</v>
      </c>
      <c r="AL24" s="770"/>
      <c r="AM24" s="770"/>
      <c r="AN24" s="770"/>
      <c r="AO24" s="770"/>
      <c r="AP24" s="770"/>
      <c r="AQ24" s="770"/>
      <c r="AR24" s="770"/>
      <c r="AS24" s="770"/>
      <c r="AT24" s="770"/>
      <c r="AU24" s="770"/>
      <c r="AV24" s="770"/>
      <c r="AW24" s="770"/>
      <c r="AX24" s="770"/>
      <c r="AY24" s="770"/>
      <c r="AZ24" s="770"/>
      <c r="BA24" s="770"/>
    </row>
    <row r="25" spans="1:53" s="257" customFormat="1" ht="25.5" customHeight="1">
      <c r="A25" s="258"/>
      <c r="B25" s="772"/>
      <c r="C25" s="239" t="s">
        <v>953</v>
      </c>
      <c r="D25" s="601"/>
      <c r="E25" s="239" t="s">
        <v>1294</v>
      </c>
      <c r="F25" s="601" t="s">
        <v>906</v>
      </c>
      <c r="G25" s="239"/>
      <c r="H25" s="773"/>
      <c r="I25" s="764" t="s">
        <v>1107</v>
      </c>
      <c r="J25" s="599">
        <v>22827</v>
      </c>
      <c r="K25" s="599"/>
      <c r="L25" s="599"/>
      <c r="M25" s="601" t="s">
        <v>406</v>
      </c>
      <c r="N25" s="601" t="s">
        <v>406</v>
      </c>
      <c r="O25" s="599">
        <v>125</v>
      </c>
      <c r="P25" s="599">
        <v>95</v>
      </c>
      <c r="Q25" s="599">
        <v>22827</v>
      </c>
      <c r="R25" s="599"/>
      <c r="S25" s="599"/>
      <c r="T25" s="599"/>
      <c r="U25" s="599"/>
      <c r="V25" s="601">
        <v>2010</v>
      </c>
      <c r="W25" s="599"/>
      <c r="X25" s="599"/>
      <c r="Y25" s="599"/>
      <c r="Z25" s="599"/>
      <c r="AA25" s="599"/>
      <c r="AB25" s="599"/>
      <c r="AC25" s="599"/>
      <c r="AD25" s="601"/>
      <c r="AE25" s="601"/>
      <c r="AF25" s="770"/>
      <c r="AG25" s="770"/>
      <c r="AH25" s="770"/>
      <c r="AI25" s="770"/>
      <c r="AJ25" s="770"/>
      <c r="AK25" s="770"/>
      <c r="AL25" s="770"/>
      <c r="AM25" s="770"/>
      <c r="AN25" s="770"/>
      <c r="AO25" s="770"/>
      <c r="AP25" s="770"/>
      <c r="AQ25" s="770"/>
      <c r="AR25" s="770"/>
      <c r="AS25" s="770"/>
      <c r="AT25" s="770"/>
      <c r="AU25" s="770"/>
      <c r="AV25" s="770"/>
      <c r="AW25" s="770"/>
      <c r="AX25" s="770"/>
      <c r="AY25" s="770"/>
      <c r="AZ25" s="770"/>
      <c r="BA25" s="770" t="s">
        <v>1295</v>
      </c>
    </row>
    <row r="26" spans="1:53" s="257" customFormat="1" ht="25.5" customHeight="1">
      <c r="A26" s="258"/>
      <c r="B26" s="772"/>
      <c r="C26" s="239" t="s">
        <v>1115</v>
      </c>
      <c r="D26" s="601" t="s">
        <v>1290</v>
      </c>
      <c r="E26" s="239" t="s">
        <v>1296</v>
      </c>
      <c r="F26" s="601" t="s">
        <v>906</v>
      </c>
      <c r="G26" s="239" t="s">
        <v>915</v>
      </c>
      <c r="H26" s="773" t="s">
        <v>908</v>
      </c>
      <c r="I26" s="764" t="s">
        <v>1107</v>
      </c>
      <c r="J26" s="599">
        <v>48600</v>
      </c>
      <c r="K26" s="599"/>
      <c r="L26" s="599"/>
      <c r="M26" s="601" t="s">
        <v>406</v>
      </c>
      <c r="N26" s="601" t="s">
        <v>406</v>
      </c>
      <c r="O26" s="599">
        <v>110</v>
      </c>
      <c r="P26" s="599">
        <v>90</v>
      </c>
      <c r="Q26" s="599">
        <v>48600</v>
      </c>
      <c r="R26" s="599"/>
      <c r="S26" s="599"/>
      <c r="T26" s="599" t="s">
        <v>233</v>
      </c>
      <c r="U26" s="599" t="s">
        <v>587</v>
      </c>
      <c r="V26" s="601">
        <v>2012</v>
      </c>
      <c r="W26" s="599"/>
      <c r="X26" s="599">
        <v>505</v>
      </c>
      <c r="Y26" s="599"/>
      <c r="Z26" s="599"/>
      <c r="AA26" s="599"/>
      <c r="AB26" s="599"/>
      <c r="AC26" s="599"/>
      <c r="AD26" s="601">
        <v>1978</v>
      </c>
      <c r="AE26" s="601">
        <v>1983</v>
      </c>
      <c r="AF26" s="770" t="s">
        <v>1292</v>
      </c>
      <c r="AG26" s="770">
        <v>335</v>
      </c>
      <c r="AH26" s="770">
        <v>6</v>
      </c>
      <c r="AI26" s="770">
        <v>600</v>
      </c>
      <c r="AJ26" s="770" t="s">
        <v>917</v>
      </c>
      <c r="AK26" s="770" t="s">
        <v>1293</v>
      </c>
      <c r="AL26" s="770"/>
      <c r="AM26" s="770"/>
      <c r="AN26" s="770"/>
      <c r="AO26" s="770"/>
      <c r="AP26" s="770"/>
      <c r="AQ26" s="770"/>
      <c r="AR26" s="770"/>
      <c r="AS26" s="770"/>
      <c r="AT26" s="770"/>
      <c r="AU26" s="770"/>
      <c r="AV26" s="770"/>
      <c r="AW26" s="770"/>
      <c r="AX26" s="770"/>
      <c r="AY26" s="770"/>
      <c r="AZ26" s="770"/>
      <c r="BA26" s="770" t="s">
        <v>1297</v>
      </c>
    </row>
    <row r="27" spans="1:53" s="257" customFormat="1" ht="25.5" customHeight="1">
      <c r="A27" s="258"/>
      <c r="B27" s="772"/>
      <c r="C27" s="239" t="s">
        <v>920</v>
      </c>
      <c r="D27" s="601"/>
      <c r="E27" s="239" t="s">
        <v>6490</v>
      </c>
      <c r="F27" s="601" t="s">
        <v>906</v>
      </c>
      <c r="G27" s="239"/>
      <c r="H27" s="773"/>
      <c r="I27" s="764" t="s">
        <v>920</v>
      </c>
      <c r="J27" s="599">
        <v>10253</v>
      </c>
      <c r="K27" s="599"/>
      <c r="L27" s="599"/>
      <c r="M27" s="601" t="s">
        <v>406</v>
      </c>
      <c r="N27" s="601" t="s">
        <v>406</v>
      </c>
      <c r="O27" s="599">
        <v>100</v>
      </c>
      <c r="P27" s="599">
        <v>90</v>
      </c>
      <c r="Q27" s="599">
        <v>10253</v>
      </c>
      <c r="R27" s="599"/>
      <c r="S27" s="599"/>
      <c r="T27" s="599"/>
      <c r="U27" s="599"/>
      <c r="V27" s="601">
        <v>2010</v>
      </c>
      <c r="W27" s="599"/>
      <c r="X27" s="599"/>
      <c r="Y27" s="599"/>
      <c r="Z27" s="599"/>
      <c r="AA27" s="599"/>
      <c r="AB27" s="599"/>
      <c r="AC27" s="599"/>
      <c r="AD27" s="601"/>
      <c r="AE27" s="601"/>
      <c r="AF27" s="770"/>
      <c r="AG27" s="770"/>
      <c r="AH27" s="770"/>
      <c r="AI27" s="770"/>
      <c r="AJ27" s="770"/>
      <c r="AK27" s="770"/>
      <c r="AL27" s="770"/>
      <c r="AM27" s="770"/>
      <c r="AN27" s="770"/>
      <c r="AO27" s="770"/>
      <c r="AP27" s="770"/>
      <c r="AQ27" s="770"/>
      <c r="AR27" s="770"/>
      <c r="AS27" s="770"/>
      <c r="AT27" s="770"/>
      <c r="AU27" s="770"/>
      <c r="AV27" s="770"/>
      <c r="AW27" s="770"/>
      <c r="AX27" s="770"/>
      <c r="AY27" s="770"/>
      <c r="AZ27" s="770"/>
      <c r="BA27" s="770"/>
    </row>
    <row r="28" spans="1:53" s="257" customFormat="1" ht="25.5" customHeight="1">
      <c r="A28" s="258"/>
      <c r="B28" s="772"/>
      <c r="C28" s="239" t="s">
        <v>1070</v>
      </c>
      <c r="D28" s="601"/>
      <c r="E28" s="239" t="s">
        <v>1298</v>
      </c>
      <c r="F28" s="601" t="s">
        <v>906</v>
      </c>
      <c r="G28" s="239"/>
      <c r="H28" s="773"/>
      <c r="I28" s="764" t="s">
        <v>1107</v>
      </c>
      <c r="J28" s="599">
        <v>11600</v>
      </c>
      <c r="K28" s="599"/>
      <c r="L28" s="599"/>
      <c r="M28" s="601" t="s">
        <v>406</v>
      </c>
      <c r="N28" s="601" t="s">
        <v>406</v>
      </c>
      <c r="O28" s="599">
        <v>110</v>
      </c>
      <c r="P28" s="599">
        <v>90</v>
      </c>
      <c r="Q28" s="599">
        <v>11600</v>
      </c>
      <c r="R28" s="599"/>
      <c r="S28" s="599"/>
      <c r="T28" s="599"/>
      <c r="U28" s="599"/>
      <c r="V28" s="601">
        <v>2006</v>
      </c>
      <c r="W28" s="599"/>
      <c r="X28" s="599"/>
      <c r="Y28" s="599"/>
      <c r="Z28" s="599"/>
      <c r="AA28" s="599"/>
      <c r="AB28" s="599"/>
      <c r="AC28" s="599"/>
      <c r="AD28" s="601"/>
      <c r="AE28" s="601"/>
      <c r="AF28" s="770"/>
      <c r="AG28" s="770"/>
      <c r="AH28" s="770"/>
      <c r="AI28" s="770"/>
      <c r="AJ28" s="770"/>
      <c r="AK28" s="770"/>
      <c r="AL28" s="770"/>
      <c r="AM28" s="770"/>
      <c r="AN28" s="770"/>
      <c r="AO28" s="770"/>
      <c r="AP28" s="770"/>
      <c r="AQ28" s="770"/>
      <c r="AR28" s="770"/>
      <c r="AS28" s="770"/>
      <c r="AT28" s="770"/>
      <c r="AU28" s="770"/>
      <c r="AV28" s="770"/>
      <c r="AW28" s="770"/>
      <c r="AX28" s="770"/>
      <c r="AY28" s="770"/>
      <c r="AZ28" s="770"/>
      <c r="BA28" s="770" t="s">
        <v>1299</v>
      </c>
    </row>
    <row r="29" spans="1:53" s="257" customFormat="1" ht="25.5" customHeight="1">
      <c r="A29" s="258"/>
      <c r="B29" s="772"/>
      <c r="C29" s="751" t="s">
        <v>1070</v>
      </c>
      <c r="D29" s="764"/>
      <c r="E29" s="239" t="s">
        <v>1300</v>
      </c>
      <c r="F29" s="764" t="s">
        <v>906</v>
      </c>
      <c r="G29" s="764"/>
      <c r="H29" s="764"/>
      <c r="I29" s="764" t="s">
        <v>1107</v>
      </c>
      <c r="J29" s="605">
        <v>13790</v>
      </c>
      <c r="K29" s="605"/>
      <c r="L29" s="605"/>
      <c r="M29" s="764" t="s">
        <v>406</v>
      </c>
      <c r="N29" s="764" t="s">
        <v>406</v>
      </c>
      <c r="O29" s="605">
        <v>110</v>
      </c>
      <c r="P29" s="605">
        <v>90</v>
      </c>
      <c r="Q29" s="605">
        <v>13790</v>
      </c>
      <c r="R29" s="605"/>
      <c r="S29" s="605"/>
      <c r="T29" s="764"/>
      <c r="U29" s="764"/>
      <c r="V29" s="764">
        <v>2012</v>
      </c>
      <c r="W29" s="764"/>
      <c r="X29" s="764"/>
      <c r="Y29" s="764"/>
      <c r="Z29" s="764"/>
      <c r="AA29" s="764"/>
      <c r="AB29" s="764"/>
      <c r="AC29" s="605"/>
      <c r="AD29" s="764"/>
      <c r="AE29" s="764"/>
      <c r="AF29" s="764"/>
      <c r="AG29" s="764"/>
      <c r="AH29" s="764"/>
      <c r="AI29" s="764"/>
      <c r="AJ29" s="764"/>
      <c r="AK29" s="764"/>
      <c r="AL29" s="764"/>
      <c r="AM29" s="764"/>
      <c r="AN29" s="764"/>
      <c r="AO29" s="764"/>
      <c r="AP29" s="764"/>
      <c r="AQ29" s="764"/>
      <c r="AR29" s="764"/>
      <c r="AS29" s="764"/>
      <c r="AT29" s="764"/>
      <c r="AU29" s="764"/>
      <c r="AV29" s="764"/>
      <c r="AW29" s="764"/>
      <c r="AX29" s="764"/>
      <c r="AY29" s="764"/>
      <c r="AZ29" s="764"/>
      <c r="BA29" s="764" t="s">
        <v>1301</v>
      </c>
    </row>
    <row r="30" spans="1:53" s="257" customFormat="1" ht="25.5" customHeight="1">
      <c r="A30" s="258"/>
      <c r="B30" s="772"/>
      <c r="C30" s="239" t="s">
        <v>1128</v>
      </c>
      <c r="D30" s="601"/>
      <c r="E30" s="239" t="s">
        <v>1302</v>
      </c>
      <c r="F30" s="601" t="s">
        <v>1128</v>
      </c>
      <c r="G30" s="239"/>
      <c r="H30" s="773"/>
      <c r="I30" s="239" t="s">
        <v>1128</v>
      </c>
      <c r="J30" s="599">
        <v>7819</v>
      </c>
      <c r="K30" s="599">
        <v>51</v>
      </c>
      <c r="L30" s="599">
        <v>51</v>
      </c>
      <c r="M30" s="601" t="s">
        <v>382</v>
      </c>
      <c r="N30" s="601" t="s">
        <v>382</v>
      </c>
      <c r="O30" s="599">
        <v>70</v>
      </c>
      <c r="P30" s="599">
        <v>66</v>
      </c>
      <c r="Q30" s="599">
        <v>4266</v>
      </c>
      <c r="R30" s="599">
        <v>123</v>
      </c>
      <c r="S30" s="599">
        <v>500</v>
      </c>
      <c r="T30" s="599"/>
      <c r="U30" s="599"/>
      <c r="V30" s="601">
        <v>2012</v>
      </c>
      <c r="W30" s="599"/>
      <c r="X30" s="599"/>
      <c r="Y30" s="599"/>
      <c r="Z30" s="599"/>
      <c r="AA30" s="599"/>
      <c r="AB30" s="599"/>
      <c r="AC30" s="599"/>
      <c r="AD30" s="601"/>
      <c r="AE30" s="601"/>
      <c r="AF30" s="770"/>
      <c r="AG30" s="770"/>
      <c r="AH30" s="770"/>
      <c r="AI30" s="770"/>
      <c r="AJ30" s="770"/>
      <c r="AK30" s="770"/>
      <c r="AL30" s="770"/>
      <c r="AM30" s="770"/>
      <c r="AN30" s="770"/>
      <c r="AO30" s="770"/>
      <c r="AP30" s="770"/>
      <c r="AQ30" s="770"/>
      <c r="AR30" s="770"/>
      <c r="AS30" s="770"/>
      <c r="AT30" s="770"/>
      <c r="AU30" s="770"/>
      <c r="AV30" s="770"/>
      <c r="AW30" s="770"/>
      <c r="AX30" s="770"/>
      <c r="AY30" s="770"/>
      <c r="AZ30" s="770"/>
      <c r="BA30" s="770"/>
    </row>
    <row r="31" spans="1:53" s="257" customFormat="1" ht="25.5" customHeight="1">
      <c r="A31" s="258"/>
      <c r="B31" s="772"/>
      <c r="C31" s="239" t="s">
        <v>1133</v>
      </c>
      <c r="D31" s="601"/>
      <c r="E31" s="239" t="s">
        <v>6491</v>
      </c>
      <c r="F31" s="601" t="s">
        <v>1133</v>
      </c>
      <c r="G31" s="239"/>
      <c r="H31" s="773"/>
      <c r="I31" s="239" t="s">
        <v>1135</v>
      </c>
      <c r="J31" s="599">
        <v>196515</v>
      </c>
      <c r="K31" s="599">
        <v>1530</v>
      </c>
      <c r="L31" s="599"/>
      <c r="M31" s="1295" t="s">
        <v>6492</v>
      </c>
      <c r="N31" s="1294" t="s">
        <v>6492</v>
      </c>
      <c r="O31" s="599"/>
      <c r="P31" s="599"/>
      <c r="Q31" s="599">
        <v>41573</v>
      </c>
      <c r="R31" s="599">
        <v>1122</v>
      </c>
      <c r="S31" s="599">
        <v>1122</v>
      </c>
      <c r="T31" s="599"/>
      <c r="U31" s="599"/>
      <c r="V31" s="601">
        <v>2016</v>
      </c>
      <c r="W31" s="599"/>
      <c r="X31" s="599"/>
      <c r="Y31" s="599"/>
      <c r="Z31" s="599"/>
      <c r="AA31" s="599"/>
      <c r="AB31" s="599"/>
      <c r="AC31" s="599"/>
      <c r="AD31" s="601"/>
      <c r="AE31" s="601"/>
      <c r="AF31" s="770"/>
      <c r="AG31" s="770"/>
      <c r="AH31" s="770"/>
      <c r="AI31" s="770"/>
      <c r="AJ31" s="770"/>
      <c r="AK31" s="770"/>
      <c r="AL31" s="770"/>
      <c r="AM31" s="770"/>
      <c r="AN31" s="770"/>
      <c r="AO31" s="770"/>
      <c r="AP31" s="770"/>
      <c r="AQ31" s="770"/>
      <c r="AR31" s="770"/>
      <c r="AS31" s="770"/>
      <c r="AT31" s="770"/>
      <c r="AU31" s="770"/>
      <c r="AV31" s="770"/>
      <c r="AW31" s="770"/>
      <c r="AX31" s="770"/>
      <c r="AY31" s="770"/>
      <c r="AZ31" s="770"/>
      <c r="BA31" s="770"/>
    </row>
    <row r="32" spans="1:53" s="257" customFormat="1" ht="25.5" customHeight="1">
      <c r="A32" s="258"/>
      <c r="B32" s="774"/>
      <c r="C32" s="239" t="s">
        <v>1133</v>
      </c>
      <c r="D32" s="601"/>
      <c r="E32" s="239" t="s">
        <v>1303</v>
      </c>
      <c r="F32" s="601" t="s">
        <v>1133</v>
      </c>
      <c r="G32" s="239"/>
      <c r="H32" s="773"/>
      <c r="I32" s="239" t="s">
        <v>1135</v>
      </c>
      <c r="J32" s="599">
        <v>15698</v>
      </c>
      <c r="K32" s="599">
        <v>431</v>
      </c>
      <c r="L32" s="599"/>
      <c r="M32" s="601" t="s">
        <v>382</v>
      </c>
      <c r="N32" s="601" t="s">
        <v>382</v>
      </c>
      <c r="O32" s="599">
        <v>110</v>
      </c>
      <c r="P32" s="599">
        <v>90</v>
      </c>
      <c r="Q32" s="599">
        <v>15698</v>
      </c>
      <c r="R32" s="599">
        <v>400</v>
      </c>
      <c r="S32" s="599">
        <v>400</v>
      </c>
      <c r="T32" s="599"/>
      <c r="U32" s="599"/>
      <c r="V32" s="601">
        <v>2012</v>
      </c>
      <c r="W32" s="599"/>
      <c r="X32" s="599"/>
      <c r="Y32" s="599"/>
      <c r="Z32" s="599"/>
      <c r="AA32" s="599"/>
      <c r="AB32" s="599"/>
      <c r="AC32" s="599"/>
      <c r="AD32" s="601"/>
      <c r="AE32" s="601"/>
      <c r="AF32" s="770"/>
      <c r="AG32" s="770"/>
      <c r="AH32" s="770"/>
      <c r="AI32" s="770"/>
      <c r="AJ32" s="770"/>
      <c r="AK32" s="770"/>
      <c r="AL32" s="770"/>
      <c r="AM32" s="770"/>
      <c r="AN32" s="770"/>
      <c r="AO32" s="770"/>
      <c r="AP32" s="770"/>
      <c r="AQ32" s="770"/>
      <c r="AR32" s="770"/>
      <c r="AS32" s="770"/>
      <c r="AT32" s="770"/>
      <c r="AU32" s="770"/>
      <c r="AV32" s="770"/>
      <c r="AW32" s="770"/>
      <c r="AX32" s="770"/>
      <c r="AY32" s="770"/>
      <c r="AZ32" s="770"/>
      <c r="BA32" s="770"/>
    </row>
    <row r="33" spans="1:53" s="257" customFormat="1" ht="25.5" customHeight="1">
      <c r="A33" s="258"/>
      <c r="B33" s="762" t="s">
        <v>3419</v>
      </c>
      <c r="C33" s="321" t="s">
        <v>3303</v>
      </c>
      <c r="D33" s="604"/>
      <c r="E33" s="740">
        <f>COUNTA(E34:E42)</f>
        <v>9</v>
      </c>
      <c r="F33" s="604"/>
      <c r="G33" s="321"/>
      <c r="H33" s="775"/>
      <c r="I33" s="604"/>
      <c r="J33" s="599">
        <f>SUM(J34:J42)</f>
        <v>404998</v>
      </c>
      <c r="K33" s="599">
        <f>SUM(K34:K42)</f>
        <v>28626</v>
      </c>
      <c r="L33" s="599">
        <f>SUM(L34:L42)</f>
        <v>120399</v>
      </c>
      <c r="M33" s="601"/>
      <c r="N33" s="601"/>
      <c r="O33" s="599"/>
      <c r="P33" s="599"/>
      <c r="Q33" s="599"/>
      <c r="R33" s="599"/>
      <c r="S33" s="599"/>
      <c r="T33" s="599"/>
      <c r="U33" s="599"/>
      <c r="V33" s="601"/>
      <c r="W33" s="599"/>
      <c r="X33" s="599"/>
      <c r="Y33" s="599"/>
      <c r="Z33" s="599"/>
      <c r="AA33" s="599"/>
      <c r="AB33" s="599"/>
      <c r="AC33" s="599"/>
      <c r="AD33" s="601"/>
      <c r="AE33" s="601"/>
      <c r="AF33" s="604"/>
      <c r="AG33" s="604"/>
      <c r="AH33" s="604"/>
      <c r="AI33" s="604"/>
      <c r="AJ33" s="604"/>
      <c r="AK33" s="604"/>
      <c r="AL33" s="604"/>
      <c r="AM33" s="604"/>
      <c r="AN33" s="604"/>
      <c r="AO33" s="604"/>
      <c r="AP33" s="604"/>
      <c r="AQ33" s="604"/>
      <c r="AR33" s="604"/>
      <c r="AS33" s="604"/>
      <c r="AT33" s="604"/>
      <c r="AU33" s="604"/>
      <c r="AV33" s="604"/>
      <c r="AW33" s="604"/>
      <c r="AX33" s="604"/>
      <c r="AY33" s="604"/>
      <c r="AZ33" s="604"/>
      <c r="BA33" s="604"/>
    </row>
    <row r="34" spans="1:53" s="257" customFormat="1" ht="25.5" customHeight="1">
      <c r="A34" s="258" t="s">
        <v>204</v>
      </c>
      <c r="B34" s="603"/>
      <c r="C34" s="239" t="s">
        <v>6619</v>
      </c>
      <c r="D34" s="601" t="s">
        <v>6620</v>
      </c>
      <c r="E34" s="239" t="s">
        <v>6621</v>
      </c>
      <c r="F34" s="601" t="s">
        <v>3081</v>
      </c>
      <c r="G34" s="601" t="s">
        <v>6622</v>
      </c>
      <c r="H34" s="601" t="s">
        <v>6623</v>
      </c>
      <c r="I34" s="239" t="s">
        <v>6624</v>
      </c>
      <c r="J34" s="599">
        <v>5000</v>
      </c>
      <c r="K34" s="599"/>
      <c r="L34" s="599"/>
      <c r="M34" s="601" t="s">
        <v>406</v>
      </c>
      <c r="N34" s="601" t="s">
        <v>406</v>
      </c>
      <c r="O34" s="599">
        <v>70</v>
      </c>
      <c r="P34" s="599">
        <v>65</v>
      </c>
      <c r="Q34" s="599">
        <v>4250</v>
      </c>
      <c r="R34" s="599">
        <v>9292</v>
      </c>
      <c r="S34" s="599">
        <v>10000</v>
      </c>
      <c r="T34" s="599" t="s">
        <v>586</v>
      </c>
      <c r="U34" s="599" t="s">
        <v>6625</v>
      </c>
      <c r="V34" s="601">
        <v>2013</v>
      </c>
      <c r="W34" s="599"/>
      <c r="X34" s="599" t="s">
        <v>6626</v>
      </c>
      <c r="Y34" s="599"/>
      <c r="Z34" s="599"/>
      <c r="AA34" s="599"/>
      <c r="AB34" s="599"/>
      <c r="AC34" s="599">
        <v>200</v>
      </c>
      <c r="AD34" s="601" t="s">
        <v>6627</v>
      </c>
      <c r="AE34" s="601"/>
      <c r="AF34" s="601">
        <v>1</v>
      </c>
      <c r="AG34" s="601" t="s">
        <v>6628</v>
      </c>
      <c r="AH34" s="601">
        <v>6</v>
      </c>
      <c r="AI34" s="604" t="s">
        <v>6629</v>
      </c>
      <c r="AJ34" s="604"/>
      <c r="AK34" s="604"/>
      <c r="AL34" s="604"/>
      <c r="AM34" s="604"/>
      <c r="AN34" s="604"/>
      <c r="AO34" s="604"/>
      <c r="AP34" s="604"/>
      <c r="AQ34" s="604"/>
      <c r="AR34" s="604"/>
      <c r="AS34" s="604"/>
      <c r="AT34" s="604"/>
      <c r="AU34" s="604"/>
      <c r="AV34" s="604"/>
      <c r="AW34" s="604"/>
      <c r="AX34" s="604"/>
      <c r="AY34" s="604"/>
      <c r="AZ34" s="604"/>
      <c r="BA34" s="604" t="s">
        <v>2239</v>
      </c>
    </row>
    <row r="35" spans="1:53" s="257" customFormat="1" ht="25.5" customHeight="1">
      <c r="A35" s="258"/>
      <c r="B35" s="603"/>
      <c r="C35" s="239" t="s">
        <v>6630</v>
      </c>
      <c r="D35" s="601"/>
      <c r="E35" s="239" t="s">
        <v>6631</v>
      </c>
      <c r="F35" s="601" t="s">
        <v>3081</v>
      </c>
      <c r="G35" s="601"/>
      <c r="H35" s="601"/>
      <c r="I35" s="239" t="s">
        <v>2496</v>
      </c>
      <c r="J35" s="599">
        <v>150868</v>
      </c>
      <c r="K35" s="599">
        <v>22666</v>
      </c>
      <c r="L35" s="599">
        <v>46943</v>
      </c>
      <c r="M35" s="601" t="s">
        <v>202</v>
      </c>
      <c r="N35" s="601" t="s">
        <v>202</v>
      </c>
      <c r="O35" s="599">
        <v>122</v>
      </c>
      <c r="P35" s="599">
        <v>100</v>
      </c>
      <c r="Q35" s="599">
        <v>11978</v>
      </c>
      <c r="R35" s="599">
        <v>24068</v>
      </c>
      <c r="S35" s="599">
        <v>29000</v>
      </c>
      <c r="T35" s="599"/>
      <c r="U35" s="599"/>
      <c r="V35" s="601">
        <v>2016</v>
      </c>
      <c r="W35" s="599"/>
      <c r="X35" s="599"/>
      <c r="Y35" s="599"/>
      <c r="Z35" s="599"/>
      <c r="AA35" s="599"/>
      <c r="AB35" s="599"/>
      <c r="AC35" s="599">
        <v>160000</v>
      </c>
      <c r="AD35" s="601"/>
      <c r="AE35" s="601"/>
      <c r="AF35" s="601"/>
      <c r="AG35" s="601"/>
      <c r="AH35" s="601"/>
      <c r="AI35" s="604"/>
      <c r="AJ35" s="604"/>
      <c r="AK35" s="604"/>
      <c r="AL35" s="604"/>
      <c r="AM35" s="604"/>
      <c r="AN35" s="604"/>
      <c r="AO35" s="604"/>
      <c r="AP35" s="604"/>
      <c r="AQ35" s="604"/>
      <c r="AR35" s="604"/>
      <c r="AS35" s="604"/>
      <c r="AT35" s="604"/>
      <c r="AU35" s="604"/>
      <c r="AV35" s="604"/>
      <c r="AW35" s="604"/>
      <c r="AX35" s="604"/>
      <c r="AY35" s="604"/>
      <c r="AZ35" s="604"/>
      <c r="BA35" s="604"/>
    </row>
    <row r="36" spans="1:53" s="257" customFormat="1" ht="25.5" customHeight="1">
      <c r="A36" s="259"/>
      <c r="B36" s="603"/>
      <c r="C36" s="239" t="s">
        <v>6632</v>
      </c>
      <c r="D36" s="601" t="s">
        <v>6620</v>
      </c>
      <c r="E36" s="239" t="s">
        <v>6633</v>
      </c>
      <c r="F36" s="601" t="s">
        <v>3081</v>
      </c>
      <c r="G36" s="601" t="s">
        <v>6622</v>
      </c>
      <c r="H36" s="601" t="s">
        <v>6623</v>
      </c>
      <c r="I36" s="239" t="s">
        <v>6634</v>
      </c>
      <c r="J36" s="599">
        <v>27924</v>
      </c>
      <c r="K36" s="599">
        <v>5576</v>
      </c>
      <c r="L36" s="599">
        <v>7607</v>
      </c>
      <c r="M36" s="601" t="s">
        <v>382</v>
      </c>
      <c r="N36" s="601" t="s">
        <v>382</v>
      </c>
      <c r="O36" s="599">
        <v>114</v>
      </c>
      <c r="P36" s="599">
        <v>98</v>
      </c>
      <c r="Q36" s="599">
        <v>13843</v>
      </c>
      <c r="R36" s="599">
        <v>9025</v>
      </c>
      <c r="S36" s="599">
        <v>10000</v>
      </c>
      <c r="T36" s="599" t="s">
        <v>586</v>
      </c>
      <c r="U36" s="599" t="s">
        <v>6625</v>
      </c>
      <c r="V36" s="601">
        <v>1948</v>
      </c>
      <c r="W36" s="599"/>
      <c r="X36" s="599" t="s">
        <v>6626</v>
      </c>
      <c r="Y36" s="599"/>
      <c r="Z36" s="599"/>
      <c r="AA36" s="599"/>
      <c r="AB36" s="599"/>
      <c r="AC36" s="599">
        <v>1597</v>
      </c>
      <c r="AD36" s="601" t="s">
        <v>6627</v>
      </c>
      <c r="AE36" s="601"/>
      <c r="AF36" s="601">
        <v>1</v>
      </c>
      <c r="AG36" s="601" t="s">
        <v>6628</v>
      </c>
      <c r="AH36" s="601">
        <v>6</v>
      </c>
      <c r="AI36" s="604" t="s">
        <v>6629</v>
      </c>
      <c r="AJ36" s="604"/>
      <c r="AK36" s="604"/>
      <c r="AL36" s="604"/>
      <c r="AM36" s="604"/>
      <c r="AN36" s="604"/>
      <c r="AO36" s="604"/>
      <c r="AP36" s="604"/>
      <c r="AQ36" s="604"/>
      <c r="AR36" s="604"/>
      <c r="AS36" s="604"/>
      <c r="AT36" s="604"/>
      <c r="AU36" s="604"/>
      <c r="AV36" s="604"/>
      <c r="AW36" s="604"/>
      <c r="AX36" s="604"/>
      <c r="AY36" s="604"/>
      <c r="AZ36" s="604"/>
      <c r="BA36" s="604"/>
    </row>
    <row r="37" spans="1:53" s="257" customFormat="1" ht="25.5" customHeight="1">
      <c r="A37" s="259" t="s">
        <v>135</v>
      </c>
      <c r="B37" s="603"/>
      <c r="C37" s="239" t="s">
        <v>6632</v>
      </c>
      <c r="D37" s="601"/>
      <c r="E37" s="239" t="s">
        <v>6635</v>
      </c>
      <c r="F37" s="601" t="s">
        <v>3081</v>
      </c>
      <c r="G37" s="601"/>
      <c r="H37" s="776"/>
      <c r="I37" s="239" t="s">
        <v>6634</v>
      </c>
      <c r="J37" s="599">
        <v>7996</v>
      </c>
      <c r="K37" s="599"/>
      <c r="L37" s="599"/>
      <c r="M37" s="601" t="s">
        <v>382</v>
      </c>
      <c r="N37" s="601" t="s">
        <v>382</v>
      </c>
      <c r="O37" s="599">
        <v>85</v>
      </c>
      <c r="P37" s="599">
        <v>70</v>
      </c>
      <c r="Q37" s="599">
        <v>7396</v>
      </c>
      <c r="R37" s="599">
        <v>204</v>
      </c>
      <c r="S37" s="599"/>
      <c r="T37" s="599"/>
      <c r="U37" s="599"/>
      <c r="V37" s="601">
        <v>2008</v>
      </c>
      <c r="W37" s="599"/>
      <c r="X37" s="599"/>
      <c r="Y37" s="599"/>
      <c r="Z37" s="599"/>
      <c r="AA37" s="599"/>
      <c r="AB37" s="599"/>
      <c r="AC37" s="599">
        <v>120</v>
      </c>
      <c r="AD37" s="601"/>
      <c r="AE37" s="601"/>
      <c r="AF37" s="604"/>
      <c r="AG37" s="604"/>
      <c r="AH37" s="604"/>
      <c r="AI37" s="604"/>
      <c r="AJ37" s="604"/>
      <c r="AK37" s="604"/>
      <c r="AL37" s="604"/>
      <c r="AM37" s="604"/>
      <c r="AN37" s="604"/>
      <c r="AO37" s="604"/>
      <c r="AP37" s="604"/>
      <c r="AQ37" s="604"/>
      <c r="AR37" s="604"/>
      <c r="AS37" s="604"/>
      <c r="AT37" s="604"/>
      <c r="AU37" s="604"/>
      <c r="AV37" s="604"/>
      <c r="AW37" s="604"/>
      <c r="AX37" s="604"/>
      <c r="AY37" s="604"/>
      <c r="AZ37" s="604"/>
      <c r="BA37" s="604"/>
    </row>
    <row r="38" spans="1:53" s="257" customFormat="1" ht="25.5" customHeight="1">
      <c r="A38" s="259"/>
      <c r="B38" s="603"/>
      <c r="C38" s="239" t="s">
        <v>3079</v>
      </c>
      <c r="D38" s="601" t="s">
        <v>6636</v>
      </c>
      <c r="E38" s="239" t="s">
        <v>6637</v>
      </c>
      <c r="F38" s="601" t="s">
        <v>3081</v>
      </c>
      <c r="G38" s="601"/>
      <c r="H38" s="776" t="s">
        <v>3091</v>
      </c>
      <c r="I38" s="239" t="s">
        <v>6638</v>
      </c>
      <c r="J38" s="599">
        <v>31300</v>
      </c>
      <c r="K38" s="599">
        <v>384</v>
      </c>
      <c r="L38" s="599">
        <v>711</v>
      </c>
      <c r="M38" s="601" t="s">
        <v>406</v>
      </c>
      <c r="N38" s="601" t="s">
        <v>406</v>
      </c>
      <c r="O38" s="599">
        <v>120</v>
      </c>
      <c r="P38" s="599">
        <v>98</v>
      </c>
      <c r="Q38" s="599">
        <v>14900</v>
      </c>
      <c r="R38" s="599">
        <v>19000</v>
      </c>
      <c r="S38" s="599">
        <v>19000</v>
      </c>
      <c r="T38" s="599" t="s">
        <v>233</v>
      </c>
      <c r="U38" s="599"/>
      <c r="V38" s="601">
        <v>1981</v>
      </c>
      <c r="W38" s="599"/>
      <c r="X38" s="599" t="s">
        <v>6639</v>
      </c>
      <c r="Y38" s="599"/>
      <c r="Z38" s="599"/>
      <c r="AA38" s="599"/>
      <c r="AB38" s="599"/>
      <c r="AC38" s="599">
        <v>1450</v>
      </c>
      <c r="AD38" s="601" t="s">
        <v>6640</v>
      </c>
      <c r="AE38" s="601"/>
      <c r="AF38" s="604"/>
      <c r="AG38" s="604"/>
      <c r="AH38" s="604"/>
      <c r="AI38" s="604"/>
      <c r="AJ38" s="604"/>
      <c r="AK38" s="604"/>
      <c r="AL38" s="604"/>
      <c r="AM38" s="604"/>
      <c r="AN38" s="604"/>
      <c r="AO38" s="604"/>
      <c r="AP38" s="604"/>
      <c r="AQ38" s="604"/>
      <c r="AR38" s="604"/>
      <c r="AS38" s="604"/>
      <c r="AT38" s="604"/>
      <c r="AU38" s="604"/>
      <c r="AV38" s="604"/>
      <c r="AW38" s="604"/>
      <c r="AX38" s="604"/>
      <c r="AY38" s="604"/>
      <c r="AZ38" s="604"/>
      <c r="BA38" s="604"/>
    </row>
    <row r="39" spans="1:53" s="257" customFormat="1" ht="25.5" customHeight="1">
      <c r="A39" s="259"/>
      <c r="B39" s="603"/>
      <c r="C39" s="239" t="s">
        <v>3094</v>
      </c>
      <c r="D39" s="239"/>
      <c r="E39" s="239" t="s">
        <v>6641</v>
      </c>
      <c r="F39" s="601" t="s">
        <v>3094</v>
      </c>
      <c r="G39" s="599"/>
      <c r="H39" s="601" t="s">
        <v>3091</v>
      </c>
      <c r="I39" s="552" t="s">
        <v>15446</v>
      </c>
      <c r="J39" s="599">
        <v>12910</v>
      </c>
      <c r="K39" s="599"/>
      <c r="L39" s="599">
        <v>12910</v>
      </c>
      <c r="M39" s="601" t="s">
        <v>406</v>
      </c>
      <c r="N39" s="601" t="s">
        <v>406</v>
      </c>
      <c r="O39" s="599">
        <v>114</v>
      </c>
      <c r="P39" s="599">
        <v>95</v>
      </c>
      <c r="Q39" s="601">
        <v>12910</v>
      </c>
      <c r="R39" s="599"/>
      <c r="S39" s="604"/>
      <c r="T39" s="602"/>
      <c r="U39" s="602"/>
      <c r="V39" s="601">
        <v>2012</v>
      </c>
      <c r="W39" s="599"/>
      <c r="X39" s="599"/>
      <c r="Y39" s="599"/>
      <c r="Z39" s="599"/>
      <c r="AA39" s="599"/>
      <c r="AB39" s="599"/>
      <c r="AC39" s="599"/>
      <c r="AD39" s="602"/>
      <c r="AE39" s="602"/>
      <c r="AF39" s="602"/>
      <c r="AG39" s="602"/>
      <c r="AH39" s="602"/>
      <c r="AI39" s="602"/>
      <c r="AJ39" s="602"/>
      <c r="AK39" s="602"/>
      <c r="AL39" s="602"/>
      <c r="AM39" s="602"/>
      <c r="AN39" s="602"/>
      <c r="AO39" s="602"/>
      <c r="AP39" s="602"/>
      <c r="AQ39" s="602"/>
      <c r="AR39" s="602"/>
      <c r="AS39" s="602"/>
      <c r="AT39" s="602"/>
      <c r="AU39" s="602"/>
      <c r="AV39" s="602"/>
      <c r="AW39" s="602"/>
      <c r="AX39" s="602"/>
      <c r="AY39" s="602"/>
      <c r="AZ39" s="602"/>
      <c r="BA39" s="604" t="s">
        <v>1068</v>
      </c>
    </row>
    <row r="40" spans="1:53" s="257" customFormat="1" ht="25.5" customHeight="1">
      <c r="A40" s="258" t="s">
        <v>135</v>
      </c>
      <c r="B40" s="603"/>
      <c r="C40" s="239" t="s">
        <v>3094</v>
      </c>
      <c r="D40" s="239" t="s">
        <v>6642</v>
      </c>
      <c r="E40" s="239" t="s">
        <v>6642</v>
      </c>
      <c r="F40" s="601" t="s">
        <v>3081</v>
      </c>
      <c r="G40" s="599"/>
      <c r="H40" s="601"/>
      <c r="I40" s="552" t="s">
        <v>15447</v>
      </c>
      <c r="J40" s="599">
        <v>9200</v>
      </c>
      <c r="K40" s="599"/>
      <c r="L40" s="599"/>
      <c r="M40" s="601" t="s">
        <v>406</v>
      </c>
      <c r="N40" s="601" t="s">
        <v>406</v>
      </c>
      <c r="O40" s="599">
        <v>65</v>
      </c>
      <c r="P40" s="599">
        <v>61</v>
      </c>
      <c r="Q40" s="601"/>
      <c r="R40" s="599"/>
      <c r="S40" s="604"/>
      <c r="T40" s="602"/>
      <c r="U40" s="602"/>
      <c r="V40" s="601">
        <v>2014</v>
      </c>
      <c r="W40" s="599"/>
      <c r="X40" s="599"/>
      <c r="Y40" s="599"/>
      <c r="Z40" s="599"/>
      <c r="AA40" s="599"/>
      <c r="AB40" s="599"/>
      <c r="AC40" s="599">
        <v>353</v>
      </c>
      <c r="AD40" s="602"/>
      <c r="AE40" s="602"/>
      <c r="AF40" s="602"/>
      <c r="AG40" s="602"/>
      <c r="AH40" s="602"/>
      <c r="AI40" s="602"/>
      <c r="AJ40" s="602"/>
      <c r="AK40" s="602"/>
      <c r="AL40" s="602"/>
      <c r="AM40" s="602"/>
      <c r="AN40" s="602"/>
      <c r="AO40" s="602"/>
      <c r="AP40" s="602"/>
      <c r="AQ40" s="602"/>
      <c r="AR40" s="602"/>
      <c r="AS40" s="602"/>
      <c r="AT40" s="602"/>
      <c r="AU40" s="602"/>
      <c r="AV40" s="602"/>
      <c r="AW40" s="602"/>
      <c r="AX40" s="602"/>
      <c r="AY40" s="602"/>
      <c r="AZ40" s="602"/>
      <c r="BA40" s="604" t="s">
        <v>6643</v>
      </c>
    </row>
    <row r="41" spans="1:53" s="257" customFormat="1" ht="25.5" customHeight="1">
      <c r="A41" s="258"/>
      <c r="B41" s="623"/>
      <c r="C41" s="239" t="s">
        <v>3094</v>
      </c>
      <c r="D41" s="239"/>
      <c r="E41" s="239" t="s">
        <v>6644</v>
      </c>
      <c r="F41" s="601" t="s">
        <v>3081</v>
      </c>
      <c r="G41" s="599"/>
      <c r="H41" s="599"/>
      <c r="I41" s="239" t="s">
        <v>6645</v>
      </c>
      <c r="J41" s="599">
        <v>8800</v>
      </c>
      <c r="K41" s="601"/>
      <c r="L41" s="599">
        <v>6800</v>
      </c>
      <c r="M41" s="239" t="s">
        <v>406</v>
      </c>
      <c r="N41" s="239"/>
      <c r="O41" s="599"/>
      <c r="P41" s="599"/>
      <c r="Q41" s="599"/>
      <c r="R41" s="599"/>
      <c r="S41" s="604"/>
      <c r="T41" s="602"/>
      <c r="U41" s="602"/>
      <c r="V41" s="601"/>
      <c r="W41" s="599"/>
      <c r="X41" s="602"/>
      <c r="Y41" s="602"/>
      <c r="Z41" s="602"/>
      <c r="AA41" s="602"/>
      <c r="AB41" s="602"/>
      <c r="AC41" s="599"/>
      <c r="AD41" s="602"/>
      <c r="AE41" s="602"/>
      <c r="AF41" s="602"/>
      <c r="AG41" s="602"/>
      <c r="AH41" s="602"/>
      <c r="AI41" s="602"/>
      <c r="AJ41" s="602"/>
      <c r="AK41" s="602"/>
      <c r="AL41" s="602"/>
      <c r="AM41" s="602"/>
      <c r="AN41" s="602"/>
      <c r="AO41" s="602"/>
      <c r="AP41" s="602"/>
      <c r="AQ41" s="602"/>
      <c r="AR41" s="602"/>
      <c r="AS41" s="602"/>
      <c r="AT41" s="602"/>
      <c r="AU41" s="602"/>
      <c r="AV41" s="602"/>
      <c r="AW41" s="602"/>
      <c r="AX41" s="602"/>
      <c r="AY41" s="602"/>
      <c r="AZ41" s="602"/>
      <c r="BA41" s="749"/>
    </row>
    <row r="42" spans="1:53" s="257" customFormat="1" ht="25.5" customHeight="1">
      <c r="A42" s="258"/>
      <c r="B42" s="623"/>
      <c r="C42" s="239" t="s">
        <v>3094</v>
      </c>
      <c r="D42" s="601" t="s">
        <v>6646</v>
      </c>
      <c r="E42" s="239" t="s">
        <v>6646</v>
      </c>
      <c r="F42" s="601" t="s">
        <v>3094</v>
      </c>
      <c r="G42" s="601">
        <v>151000</v>
      </c>
      <c r="H42" s="776"/>
      <c r="I42" s="607" t="s">
        <v>15446</v>
      </c>
      <c r="J42" s="599">
        <v>151000</v>
      </c>
      <c r="K42" s="599"/>
      <c r="L42" s="599">
        <v>45428</v>
      </c>
      <c r="M42" s="987" t="s">
        <v>15455</v>
      </c>
      <c r="N42" s="239" t="s">
        <v>15448</v>
      </c>
      <c r="O42" s="599">
        <v>97</v>
      </c>
      <c r="P42" s="599">
        <v>90</v>
      </c>
      <c r="Q42" s="599">
        <v>45428</v>
      </c>
      <c r="R42" s="599"/>
      <c r="S42" s="599"/>
      <c r="T42" s="599"/>
      <c r="U42" s="599"/>
      <c r="V42" s="601">
        <v>2013</v>
      </c>
      <c r="W42" s="599">
        <v>1200</v>
      </c>
      <c r="X42" s="599"/>
      <c r="Y42" s="599"/>
      <c r="Z42" s="599"/>
      <c r="AA42" s="599"/>
      <c r="AB42" s="599"/>
      <c r="AC42" s="599">
        <v>1200</v>
      </c>
      <c r="AD42" s="601"/>
      <c r="AE42" s="601"/>
      <c r="AF42" s="604"/>
      <c r="AG42" s="604"/>
      <c r="AH42" s="604"/>
      <c r="AI42" s="604"/>
      <c r="AJ42" s="604"/>
      <c r="AK42" s="604"/>
      <c r="AL42" s="604"/>
      <c r="AM42" s="604"/>
      <c r="AN42" s="604"/>
      <c r="AO42" s="604"/>
      <c r="AP42" s="604"/>
      <c r="AQ42" s="604"/>
      <c r="AR42" s="604"/>
      <c r="AS42" s="604"/>
      <c r="AT42" s="604"/>
      <c r="AU42" s="604"/>
      <c r="AV42" s="604"/>
      <c r="AW42" s="604"/>
      <c r="AX42" s="604"/>
      <c r="AY42" s="604"/>
      <c r="AZ42" s="604"/>
      <c r="BA42" s="1296" t="s">
        <v>15445</v>
      </c>
    </row>
    <row r="43" spans="1:53" s="257" customFormat="1" ht="25.5" customHeight="1">
      <c r="A43" s="258"/>
      <c r="B43" s="762" t="s">
        <v>3696</v>
      </c>
      <c r="C43" s="239" t="s">
        <v>3303</v>
      </c>
      <c r="D43" s="601"/>
      <c r="E43" s="740">
        <f>COUNTA(E44:E49)</f>
        <v>6</v>
      </c>
      <c r="F43" s="601"/>
      <c r="G43" s="601"/>
      <c r="H43" s="766"/>
      <c r="I43" s="601"/>
      <c r="J43" s="599">
        <f>SUM(J44:J49)</f>
        <v>762434.5</v>
      </c>
      <c r="K43" s="599">
        <f>SUM(K44:K49)</f>
        <v>28650.58</v>
      </c>
      <c r="L43" s="599">
        <f>SUM(L44:L49)</f>
        <v>48502.61</v>
      </c>
      <c r="M43" s="601"/>
      <c r="N43" s="601"/>
      <c r="O43" s="599"/>
      <c r="P43" s="599"/>
      <c r="Q43" s="599"/>
      <c r="R43" s="599"/>
      <c r="S43" s="599"/>
      <c r="T43" s="599">
        <v>0</v>
      </c>
      <c r="U43" s="599">
        <v>0</v>
      </c>
      <c r="V43" s="601"/>
      <c r="W43" s="599">
        <v>0</v>
      </c>
      <c r="X43" s="599">
        <v>60200</v>
      </c>
      <c r="Y43" s="599">
        <v>0</v>
      </c>
      <c r="Z43" s="599">
        <v>0</v>
      </c>
      <c r="AA43" s="599">
        <v>0</v>
      </c>
      <c r="AB43" s="599">
        <v>0</v>
      </c>
      <c r="AC43" s="600"/>
      <c r="AD43" s="601"/>
      <c r="AE43" s="601"/>
      <c r="AF43" s="604"/>
      <c r="AG43" s="604"/>
      <c r="AH43" s="604"/>
      <c r="AI43" s="604"/>
      <c r="AJ43" s="604"/>
      <c r="AK43" s="604"/>
      <c r="AL43" s="604"/>
      <c r="AM43" s="604"/>
      <c r="AN43" s="604"/>
      <c r="AO43" s="604"/>
      <c r="AP43" s="604"/>
      <c r="AQ43" s="604"/>
      <c r="AR43" s="604"/>
      <c r="AS43" s="604"/>
      <c r="AT43" s="604"/>
      <c r="AU43" s="604"/>
      <c r="AV43" s="604"/>
      <c r="AW43" s="604"/>
      <c r="AX43" s="604"/>
      <c r="AY43" s="604"/>
      <c r="AZ43" s="604"/>
      <c r="BA43" s="321"/>
    </row>
    <row r="44" spans="1:53" s="257" customFormat="1" ht="25.5" customHeight="1">
      <c r="A44" s="258"/>
      <c r="B44" s="603"/>
      <c r="C44" s="239" t="s">
        <v>3697</v>
      </c>
      <c r="D44" s="601" t="s">
        <v>3698</v>
      </c>
      <c r="E44" s="751" t="s">
        <v>3699</v>
      </c>
      <c r="F44" s="601" t="s">
        <v>3700</v>
      </c>
      <c r="G44" s="601" t="s">
        <v>3701</v>
      </c>
      <c r="H44" s="766" t="s">
        <v>3702</v>
      </c>
      <c r="I44" s="239" t="s">
        <v>3703</v>
      </c>
      <c r="J44" s="599">
        <v>441628</v>
      </c>
      <c r="K44" s="599">
        <v>22932</v>
      </c>
      <c r="L44" s="599">
        <v>41901</v>
      </c>
      <c r="M44" s="601" t="s">
        <v>3295</v>
      </c>
      <c r="N44" s="601" t="s">
        <v>3295</v>
      </c>
      <c r="O44" s="599">
        <v>120</v>
      </c>
      <c r="P44" s="599">
        <v>95</v>
      </c>
      <c r="Q44" s="599">
        <v>13741</v>
      </c>
      <c r="R44" s="599">
        <v>30500</v>
      </c>
      <c r="S44" s="599">
        <v>30500</v>
      </c>
      <c r="T44" s="599" t="s">
        <v>3298</v>
      </c>
      <c r="U44" s="599" t="s">
        <v>3299</v>
      </c>
      <c r="V44" s="601">
        <v>2002</v>
      </c>
      <c r="W44" s="599"/>
      <c r="X44" s="599">
        <v>60200</v>
      </c>
      <c r="Y44" s="599"/>
      <c r="Z44" s="599"/>
      <c r="AA44" s="599"/>
      <c r="AB44" s="599"/>
      <c r="AC44" s="600">
        <v>60200</v>
      </c>
      <c r="AD44" s="601"/>
      <c r="AE44" s="601"/>
      <c r="AF44" s="604">
        <v>1</v>
      </c>
      <c r="AG44" s="604">
        <v>3500</v>
      </c>
      <c r="AH44" s="604">
        <v>1</v>
      </c>
      <c r="AI44" s="604" t="s">
        <v>3704</v>
      </c>
      <c r="AJ44" s="604">
        <v>4900</v>
      </c>
      <c r="AK44" s="604"/>
      <c r="AL44" s="604" t="s">
        <v>3705</v>
      </c>
      <c r="AM44" s="604"/>
      <c r="AN44" s="604">
        <v>204.98</v>
      </c>
      <c r="AO44" s="604"/>
      <c r="AP44" s="604" t="s">
        <v>3706</v>
      </c>
      <c r="AQ44" s="604"/>
      <c r="AR44" s="604"/>
      <c r="AS44" s="604"/>
      <c r="AT44" s="604"/>
      <c r="AU44" s="604"/>
      <c r="AV44" s="604"/>
      <c r="AW44" s="604"/>
      <c r="AX44" s="604"/>
      <c r="AY44" s="604"/>
      <c r="AZ44" s="604"/>
      <c r="BA44" s="321" t="s">
        <v>3707</v>
      </c>
    </row>
    <row r="45" spans="1:53" s="257" customFormat="1" ht="25.5" customHeight="1">
      <c r="A45" s="258"/>
      <c r="B45" s="603"/>
      <c r="C45" s="239" t="s">
        <v>3708</v>
      </c>
      <c r="D45" s="601"/>
      <c r="E45" s="751" t="s">
        <v>3709</v>
      </c>
      <c r="F45" s="601" t="s">
        <v>3700</v>
      </c>
      <c r="G45" s="601"/>
      <c r="H45" s="766"/>
      <c r="I45" s="239" t="s">
        <v>3710</v>
      </c>
      <c r="J45" s="599">
        <v>98879.5</v>
      </c>
      <c r="K45" s="599">
        <v>4929.33</v>
      </c>
      <c r="L45" s="599">
        <v>4974.83</v>
      </c>
      <c r="M45" s="601" t="s">
        <v>3323</v>
      </c>
      <c r="N45" s="601" t="s">
        <v>3323</v>
      </c>
      <c r="O45" s="599">
        <v>65.099999999999994</v>
      </c>
      <c r="P45" s="599">
        <v>55.08</v>
      </c>
      <c r="Q45" s="599">
        <v>3585.7</v>
      </c>
      <c r="R45" s="599"/>
      <c r="S45" s="599"/>
      <c r="T45" s="599"/>
      <c r="U45" s="599"/>
      <c r="V45" s="601">
        <v>2010</v>
      </c>
      <c r="W45" s="599"/>
      <c r="X45" s="599"/>
      <c r="Y45" s="599"/>
      <c r="Z45" s="599"/>
      <c r="AA45" s="599"/>
      <c r="AB45" s="599"/>
      <c r="AC45" s="600">
        <v>24705</v>
      </c>
      <c r="AD45" s="601"/>
      <c r="AE45" s="601"/>
      <c r="AF45" s="604"/>
      <c r="AG45" s="604"/>
      <c r="AH45" s="604"/>
      <c r="AI45" s="604"/>
      <c r="AJ45" s="604"/>
      <c r="AK45" s="604"/>
      <c r="AL45" s="604"/>
      <c r="AM45" s="604"/>
      <c r="AN45" s="604"/>
      <c r="AO45" s="604"/>
      <c r="AP45" s="604"/>
      <c r="AQ45" s="604"/>
      <c r="AR45" s="604"/>
      <c r="AS45" s="604"/>
      <c r="AT45" s="604"/>
      <c r="AU45" s="604"/>
      <c r="AV45" s="604"/>
      <c r="AW45" s="604"/>
      <c r="AX45" s="604"/>
      <c r="AY45" s="604"/>
      <c r="AZ45" s="604"/>
      <c r="BA45" s="321"/>
    </row>
    <row r="46" spans="1:53" s="257" customFormat="1" ht="25.5" customHeight="1">
      <c r="A46" s="258"/>
      <c r="B46" s="603"/>
      <c r="C46" s="239" t="s">
        <v>3708</v>
      </c>
      <c r="D46" s="601"/>
      <c r="E46" s="751" t="s">
        <v>3711</v>
      </c>
      <c r="F46" s="601" t="s">
        <v>3700</v>
      </c>
      <c r="G46" s="601"/>
      <c r="H46" s="766"/>
      <c r="I46" s="239" t="s">
        <v>3710</v>
      </c>
      <c r="J46" s="599">
        <v>123386</v>
      </c>
      <c r="K46" s="599">
        <v>707.05</v>
      </c>
      <c r="L46" s="599">
        <v>1544.58</v>
      </c>
      <c r="M46" s="601" t="s">
        <v>3323</v>
      </c>
      <c r="N46" s="601" t="s">
        <v>3323</v>
      </c>
      <c r="O46" s="599">
        <v>120</v>
      </c>
      <c r="P46" s="599">
        <v>95</v>
      </c>
      <c r="Q46" s="599">
        <v>12335</v>
      </c>
      <c r="R46" s="599">
        <v>1376</v>
      </c>
      <c r="S46" s="599">
        <v>1376</v>
      </c>
      <c r="T46" s="599"/>
      <c r="U46" s="599"/>
      <c r="V46" s="601">
        <v>2010</v>
      </c>
      <c r="W46" s="599"/>
      <c r="X46" s="599"/>
      <c r="Y46" s="599"/>
      <c r="Z46" s="599"/>
      <c r="AA46" s="599"/>
      <c r="AB46" s="599"/>
      <c r="AC46" s="600"/>
      <c r="AD46" s="601"/>
      <c r="AE46" s="601"/>
      <c r="AF46" s="604"/>
      <c r="AG46" s="604"/>
      <c r="AH46" s="604"/>
      <c r="AI46" s="604"/>
      <c r="AJ46" s="604"/>
      <c r="AK46" s="604"/>
      <c r="AL46" s="604"/>
      <c r="AM46" s="604"/>
      <c r="AN46" s="604"/>
      <c r="AO46" s="604"/>
      <c r="AP46" s="604"/>
      <c r="AQ46" s="604"/>
      <c r="AR46" s="604"/>
      <c r="AS46" s="604"/>
      <c r="AT46" s="604"/>
      <c r="AU46" s="604"/>
      <c r="AV46" s="604"/>
      <c r="AW46" s="604"/>
      <c r="AX46" s="604"/>
      <c r="AY46" s="604"/>
      <c r="AZ46" s="604"/>
      <c r="BA46" s="321"/>
    </row>
    <row r="47" spans="1:53" s="257" customFormat="1" ht="25.5" customHeight="1">
      <c r="A47" s="258"/>
      <c r="B47" s="603"/>
      <c r="C47" s="239" t="s">
        <v>3708</v>
      </c>
      <c r="D47" s="601"/>
      <c r="E47" s="751" t="s">
        <v>3712</v>
      </c>
      <c r="F47" s="601" t="s">
        <v>3700</v>
      </c>
      <c r="G47" s="601"/>
      <c r="H47" s="766"/>
      <c r="I47" s="239" t="s">
        <v>3710</v>
      </c>
      <c r="J47" s="599"/>
      <c r="K47" s="599">
        <v>82.2</v>
      </c>
      <c r="L47" s="599">
        <v>82.2</v>
      </c>
      <c r="M47" s="601" t="s">
        <v>3323</v>
      </c>
      <c r="N47" s="601" t="s">
        <v>3323</v>
      </c>
      <c r="O47" s="599">
        <v>120</v>
      </c>
      <c r="P47" s="599">
        <v>95</v>
      </c>
      <c r="Q47" s="599">
        <v>12487</v>
      </c>
      <c r="R47" s="599"/>
      <c r="S47" s="599"/>
      <c r="T47" s="599"/>
      <c r="U47" s="599"/>
      <c r="V47" s="601">
        <v>2010</v>
      </c>
      <c r="W47" s="599"/>
      <c r="X47" s="599"/>
      <c r="Y47" s="599"/>
      <c r="Z47" s="599"/>
      <c r="AA47" s="599"/>
      <c r="AB47" s="599"/>
      <c r="AC47" s="600"/>
      <c r="AD47" s="601"/>
      <c r="AE47" s="601"/>
      <c r="AF47" s="604"/>
      <c r="AG47" s="604"/>
      <c r="AH47" s="604"/>
      <c r="AI47" s="604"/>
      <c r="AJ47" s="604"/>
      <c r="AK47" s="604"/>
      <c r="AL47" s="604"/>
      <c r="AM47" s="604"/>
      <c r="AN47" s="604"/>
      <c r="AO47" s="604"/>
      <c r="AP47" s="604"/>
      <c r="AQ47" s="604"/>
      <c r="AR47" s="604"/>
      <c r="AS47" s="604"/>
      <c r="AT47" s="604"/>
      <c r="AU47" s="604"/>
      <c r="AV47" s="604"/>
      <c r="AW47" s="604"/>
      <c r="AX47" s="604"/>
      <c r="AY47" s="604"/>
      <c r="AZ47" s="604"/>
      <c r="BA47" s="321" t="s">
        <v>3621</v>
      </c>
    </row>
    <row r="48" spans="1:53" s="257" customFormat="1" ht="25.5" customHeight="1">
      <c r="A48" s="258" t="s">
        <v>341</v>
      </c>
      <c r="B48" s="623"/>
      <c r="C48" s="321" t="s">
        <v>3708</v>
      </c>
      <c r="D48" s="604"/>
      <c r="E48" s="740" t="s">
        <v>3713</v>
      </c>
      <c r="F48" s="604" t="s">
        <v>3700</v>
      </c>
      <c r="G48" s="321"/>
      <c r="H48" s="775"/>
      <c r="I48" s="604" t="s">
        <v>3710</v>
      </c>
      <c r="J48" s="599">
        <v>90341</v>
      </c>
      <c r="K48" s="599"/>
      <c r="L48" s="599"/>
      <c r="M48" s="601" t="s">
        <v>3601</v>
      </c>
      <c r="N48" s="601" t="s">
        <v>3601</v>
      </c>
      <c r="O48" s="599">
        <v>114</v>
      </c>
      <c r="P48" s="599">
        <v>80</v>
      </c>
      <c r="Q48" s="599">
        <v>13068</v>
      </c>
      <c r="R48" s="599"/>
      <c r="S48" s="599"/>
      <c r="T48" s="599"/>
      <c r="U48" s="599"/>
      <c r="V48" s="601">
        <v>2011</v>
      </c>
      <c r="W48" s="599"/>
      <c r="X48" s="599"/>
      <c r="Y48" s="599"/>
      <c r="Z48" s="599"/>
      <c r="AA48" s="599"/>
      <c r="AB48" s="599"/>
      <c r="AC48" s="600">
        <v>790</v>
      </c>
      <c r="AD48" s="601"/>
      <c r="AE48" s="601"/>
      <c r="AF48" s="604"/>
      <c r="AG48" s="604"/>
      <c r="AH48" s="604"/>
      <c r="AI48" s="604"/>
      <c r="AJ48" s="604"/>
      <c r="AK48" s="604"/>
      <c r="AL48" s="604"/>
      <c r="AM48" s="604"/>
      <c r="AN48" s="604"/>
      <c r="AO48" s="604"/>
      <c r="AP48" s="604"/>
      <c r="AQ48" s="604"/>
      <c r="AR48" s="604"/>
      <c r="AS48" s="604"/>
      <c r="AT48" s="604"/>
      <c r="AU48" s="604"/>
      <c r="AV48" s="604"/>
      <c r="AW48" s="604"/>
      <c r="AX48" s="604"/>
      <c r="AY48" s="604"/>
      <c r="AZ48" s="604"/>
      <c r="BA48" s="321" t="s">
        <v>3714</v>
      </c>
    </row>
    <row r="49" spans="1:53" s="257" customFormat="1" ht="25.5" customHeight="1">
      <c r="A49" s="258"/>
      <c r="B49" s="777"/>
      <c r="C49" s="321" t="s">
        <v>3715</v>
      </c>
      <c r="D49" s="604"/>
      <c r="E49" s="740" t="s">
        <v>3716</v>
      </c>
      <c r="F49" s="604" t="s">
        <v>3715</v>
      </c>
      <c r="G49" s="321"/>
      <c r="H49" s="775"/>
      <c r="I49" s="604" t="s">
        <v>3715</v>
      </c>
      <c r="J49" s="599">
        <v>8200</v>
      </c>
      <c r="K49" s="599"/>
      <c r="L49" s="599"/>
      <c r="M49" s="601" t="s">
        <v>3323</v>
      </c>
      <c r="N49" s="601" t="s">
        <v>3323</v>
      </c>
      <c r="O49" s="599">
        <v>100</v>
      </c>
      <c r="P49" s="599">
        <v>78</v>
      </c>
      <c r="Q49" s="599">
        <v>7860</v>
      </c>
      <c r="R49" s="599"/>
      <c r="S49" s="599"/>
      <c r="T49" s="599"/>
      <c r="U49" s="599"/>
      <c r="V49" s="601">
        <v>2014</v>
      </c>
      <c r="W49" s="599"/>
      <c r="X49" s="599"/>
      <c r="Y49" s="599"/>
      <c r="Z49" s="599"/>
      <c r="AA49" s="599"/>
      <c r="AB49" s="599"/>
      <c r="AC49" s="600"/>
      <c r="AD49" s="601"/>
      <c r="AE49" s="601"/>
      <c r="AF49" s="604"/>
      <c r="AG49" s="604"/>
      <c r="AH49" s="604"/>
      <c r="AI49" s="604"/>
      <c r="AJ49" s="604"/>
      <c r="AK49" s="604"/>
      <c r="AL49" s="604"/>
      <c r="AM49" s="604"/>
      <c r="AN49" s="604"/>
      <c r="AO49" s="604"/>
      <c r="AP49" s="604"/>
      <c r="AQ49" s="604"/>
      <c r="AR49" s="604"/>
      <c r="AS49" s="604"/>
      <c r="AT49" s="604"/>
      <c r="AU49" s="604"/>
      <c r="AV49" s="604"/>
      <c r="AW49" s="604"/>
      <c r="AX49" s="604"/>
      <c r="AY49" s="604"/>
      <c r="AZ49" s="604"/>
      <c r="BA49" s="321"/>
    </row>
    <row r="50" spans="1:53" s="257" customFormat="1" ht="25.5" customHeight="1">
      <c r="A50" s="258"/>
      <c r="B50" s="762" t="s">
        <v>3717</v>
      </c>
      <c r="C50" s="321" t="s">
        <v>3303</v>
      </c>
      <c r="D50" s="604"/>
      <c r="E50" s="740">
        <f>COUNTA(E51:E56)</f>
        <v>6</v>
      </c>
      <c r="F50" s="604"/>
      <c r="G50" s="321"/>
      <c r="H50" s="775"/>
      <c r="I50" s="604"/>
      <c r="J50" s="599">
        <f>SUM(J51:J56)</f>
        <v>229111</v>
      </c>
      <c r="K50" s="599">
        <f>SUM(K51:K56)</f>
        <v>27481</v>
      </c>
      <c r="L50" s="599">
        <f>SUM(L51:L56)</f>
        <v>61109</v>
      </c>
      <c r="M50" s="601"/>
      <c r="N50" s="601"/>
      <c r="O50" s="599"/>
      <c r="P50" s="599"/>
      <c r="Q50" s="599"/>
      <c r="R50" s="599"/>
      <c r="S50" s="599"/>
      <c r="T50" s="599">
        <v>0</v>
      </c>
      <c r="U50" s="599">
        <v>0</v>
      </c>
      <c r="V50" s="599"/>
      <c r="W50" s="599">
        <v>0</v>
      </c>
      <c r="X50" s="599">
        <v>3167</v>
      </c>
      <c r="Y50" s="599">
        <v>500</v>
      </c>
      <c r="Z50" s="599">
        <v>0</v>
      </c>
      <c r="AA50" s="599">
        <v>0</v>
      </c>
      <c r="AB50" s="599">
        <v>0</v>
      </c>
      <c r="AC50" s="599"/>
      <c r="AD50" s="601"/>
      <c r="AE50" s="601"/>
      <c r="AF50" s="604"/>
      <c r="AG50" s="604"/>
      <c r="AH50" s="604"/>
      <c r="AI50" s="604"/>
      <c r="AJ50" s="604"/>
      <c r="AK50" s="604"/>
      <c r="AL50" s="604"/>
      <c r="AM50" s="604"/>
      <c r="AN50" s="604"/>
      <c r="AO50" s="604"/>
      <c r="AP50" s="604"/>
      <c r="AQ50" s="604"/>
      <c r="AR50" s="604"/>
      <c r="AS50" s="604"/>
      <c r="AT50" s="604"/>
      <c r="AU50" s="604"/>
      <c r="AV50" s="604"/>
      <c r="AW50" s="604"/>
      <c r="AX50" s="604"/>
      <c r="AY50" s="604"/>
      <c r="AZ50" s="604"/>
      <c r="BA50" s="604"/>
    </row>
    <row r="51" spans="1:53" s="257" customFormat="1" ht="25.5" customHeight="1">
      <c r="A51" s="258"/>
      <c r="B51" s="1287"/>
      <c r="C51" s="239" t="s">
        <v>913</v>
      </c>
      <c r="D51" s="601" t="s">
        <v>550</v>
      </c>
      <c r="E51" s="239" t="s">
        <v>7041</v>
      </c>
      <c r="F51" s="601" t="s">
        <v>913</v>
      </c>
      <c r="G51" s="601" t="s">
        <v>551</v>
      </c>
      <c r="H51" s="601" t="s">
        <v>552</v>
      </c>
      <c r="I51" s="239" t="s">
        <v>7042</v>
      </c>
      <c r="J51" s="778">
        <v>9232</v>
      </c>
      <c r="K51" s="599"/>
      <c r="L51" s="599"/>
      <c r="M51" s="601" t="s">
        <v>590</v>
      </c>
      <c r="N51" s="601" t="s">
        <v>590</v>
      </c>
      <c r="O51" s="599">
        <v>90</v>
      </c>
      <c r="P51" s="599">
        <v>99</v>
      </c>
      <c r="Q51" s="599">
        <v>9232</v>
      </c>
      <c r="R51" s="599"/>
      <c r="S51" s="599"/>
      <c r="T51" s="599" t="s">
        <v>586</v>
      </c>
      <c r="U51" s="599" t="s">
        <v>587</v>
      </c>
      <c r="V51" s="601">
        <v>2011</v>
      </c>
      <c r="W51" s="599"/>
      <c r="X51" s="599" t="s">
        <v>7043</v>
      </c>
      <c r="Y51" s="599"/>
      <c r="Z51" s="599"/>
      <c r="AA51" s="599"/>
      <c r="AB51" s="599"/>
      <c r="AC51" s="599">
        <v>99</v>
      </c>
      <c r="AD51" s="601" t="s">
        <v>7044</v>
      </c>
      <c r="AE51" s="601" t="s">
        <v>7045</v>
      </c>
      <c r="AF51" s="604" t="s">
        <v>7046</v>
      </c>
      <c r="AG51" s="604"/>
      <c r="AH51" s="604"/>
      <c r="AI51" s="604"/>
      <c r="AJ51" s="604"/>
      <c r="AK51" s="604"/>
      <c r="AL51" s="604"/>
      <c r="AM51" s="604"/>
      <c r="AN51" s="604"/>
      <c r="AO51" s="604"/>
      <c r="AP51" s="604"/>
      <c r="AQ51" s="604"/>
      <c r="AR51" s="604"/>
      <c r="AS51" s="604"/>
      <c r="AT51" s="604"/>
      <c r="AU51" s="604"/>
      <c r="AV51" s="604"/>
      <c r="AW51" s="604"/>
      <c r="AX51" s="604"/>
      <c r="AY51" s="604"/>
      <c r="AZ51" s="604"/>
      <c r="BA51" s="321" t="s">
        <v>2239</v>
      </c>
    </row>
    <row r="52" spans="1:53" s="257" customFormat="1" ht="25.5" customHeight="1">
      <c r="A52" s="258"/>
      <c r="B52" s="1287"/>
      <c r="C52" s="239" t="s">
        <v>549</v>
      </c>
      <c r="D52" s="601" t="s">
        <v>550</v>
      </c>
      <c r="E52" s="239" t="s">
        <v>7047</v>
      </c>
      <c r="F52" s="601" t="s">
        <v>934</v>
      </c>
      <c r="G52" s="601" t="s">
        <v>551</v>
      </c>
      <c r="H52" s="601" t="s">
        <v>552</v>
      </c>
      <c r="I52" s="239" t="s">
        <v>935</v>
      </c>
      <c r="J52" s="778">
        <v>35997</v>
      </c>
      <c r="K52" s="599">
        <v>11416</v>
      </c>
      <c r="L52" s="599">
        <v>3463</v>
      </c>
      <c r="M52" s="601" t="s">
        <v>202</v>
      </c>
      <c r="N52" s="601" t="s">
        <v>202</v>
      </c>
      <c r="O52" s="599">
        <v>120</v>
      </c>
      <c r="P52" s="599">
        <v>99</v>
      </c>
      <c r="Q52" s="599">
        <v>11494</v>
      </c>
      <c r="R52" s="599">
        <v>9800</v>
      </c>
      <c r="S52" s="599">
        <v>9800</v>
      </c>
      <c r="T52" s="599" t="s">
        <v>586</v>
      </c>
      <c r="U52" s="599" t="s">
        <v>587</v>
      </c>
      <c r="V52" s="601">
        <v>1965</v>
      </c>
      <c r="W52" s="599"/>
      <c r="X52" s="599" t="s">
        <v>7043</v>
      </c>
      <c r="Y52" s="599"/>
      <c r="Z52" s="599"/>
      <c r="AA52" s="599"/>
      <c r="AB52" s="599"/>
      <c r="AC52" s="599">
        <v>660</v>
      </c>
      <c r="AD52" s="601" t="s">
        <v>7044</v>
      </c>
      <c r="AE52" s="601" t="s">
        <v>7045</v>
      </c>
      <c r="AF52" s="604" t="s">
        <v>7046</v>
      </c>
      <c r="AG52" s="604"/>
      <c r="AH52" s="604"/>
      <c r="AI52" s="604"/>
      <c r="AJ52" s="604"/>
      <c r="AK52" s="604"/>
      <c r="AL52" s="604"/>
      <c r="AM52" s="604"/>
      <c r="AN52" s="604"/>
      <c r="AO52" s="604"/>
      <c r="AP52" s="604"/>
      <c r="AQ52" s="604"/>
      <c r="AR52" s="604"/>
      <c r="AS52" s="604"/>
      <c r="AT52" s="604"/>
      <c r="AU52" s="604"/>
      <c r="AV52" s="604"/>
      <c r="AW52" s="604"/>
      <c r="AX52" s="604"/>
      <c r="AY52" s="604"/>
      <c r="AZ52" s="604"/>
      <c r="BA52" s="321" t="s">
        <v>7048</v>
      </c>
    </row>
    <row r="53" spans="1:53" s="257" customFormat="1" ht="35.1" customHeight="1">
      <c r="A53" s="258"/>
      <c r="B53" s="623"/>
      <c r="C53" s="239" t="s">
        <v>953</v>
      </c>
      <c r="D53" s="601"/>
      <c r="E53" s="239" t="s">
        <v>7049</v>
      </c>
      <c r="F53" s="601" t="s">
        <v>934</v>
      </c>
      <c r="G53" s="601"/>
      <c r="H53" s="601"/>
      <c r="I53" s="239" t="s">
        <v>7050</v>
      </c>
      <c r="J53" s="778">
        <v>52639</v>
      </c>
      <c r="K53" s="599">
        <v>16065</v>
      </c>
      <c r="L53" s="599">
        <v>57646</v>
      </c>
      <c r="M53" s="601" t="s">
        <v>202</v>
      </c>
      <c r="N53" s="601" t="s">
        <v>202</v>
      </c>
      <c r="O53" s="599">
        <v>122</v>
      </c>
      <c r="P53" s="599">
        <v>99</v>
      </c>
      <c r="Q53" s="599">
        <v>12590</v>
      </c>
      <c r="R53" s="599">
        <v>20639</v>
      </c>
      <c r="S53" s="599">
        <v>27000</v>
      </c>
      <c r="T53" s="599"/>
      <c r="U53" s="599"/>
      <c r="V53" s="601">
        <v>2014</v>
      </c>
      <c r="W53" s="599"/>
      <c r="X53" s="599"/>
      <c r="Y53" s="599"/>
      <c r="Z53" s="599"/>
      <c r="AA53" s="599"/>
      <c r="AB53" s="599"/>
      <c r="AC53" s="599">
        <v>99400</v>
      </c>
      <c r="AD53" s="601"/>
      <c r="AE53" s="601"/>
      <c r="AF53" s="604"/>
      <c r="AG53" s="604"/>
      <c r="AH53" s="604"/>
      <c r="AI53" s="604"/>
      <c r="AJ53" s="604"/>
      <c r="AK53" s="604"/>
      <c r="AL53" s="604"/>
      <c r="AM53" s="604"/>
      <c r="AN53" s="604"/>
      <c r="AO53" s="604"/>
      <c r="AP53" s="604"/>
      <c r="AQ53" s="604"/>
      <c r="AR53" s="604"/>
      <c r="AS53" s="604"/>
      <c r="AT53" s="604"/>
      <c r="AU53" s="604"/>
      <c r="AV53" s="604"/>
      <c r="AW53" s="604"/>
      <c r="AX53" s="604"/>
      <c r="AY53" s="604"/>
      <c r="AZ53" s="604"/>
      <c r="BA53" s="321" t="s">
        <v>15449</v>
      </c>
    </row>
    <row r="54" spans="1:53" s="257" customFormat="1" ht="25.5" customHeight="1">
      <c r="A54" s="258"/>
      <c r="B54" s="1287"/>
      <c r="C54" s="239" t="s">
        <v>953</v>
      </c>
      <c r="D54" s="601"/>
      <c r="E54" s="239" t="s">
        <v>7051</v>
      </c>
      <c r="F54" s="601" t="s">
        <v>953</v>
      </c>
      <c r="G54" s="601"/>
      <c r="H54" s="601"/>
      <c r="I54" s="239" t="s">
        <v>2086</v>
      </c>
      <c r="J54" s="778">
        <v>29100</v>
      </c>
      <c r="K54" s="599"/>
      <c r="L54" s="599"/>
      <c r="M54" s="601" t="s">
        <v>590</v>
      </c>
      <c r="N54" s="601" t="s">
        <v>590</v>
      </c>
      <c r="O54" s="599">
        <v>121.92</v>
      </c>
      <c r="P54" s="599">
        <v>99</v>
      </c>
      <c r="Q54" s="599">
        <v>29100</v>
      </c>
      <c r="R54" s="599"/>
      <c r="S54" s="599"/>
      <c r="T54" s="599"/>
      <c r="U54" s="599"/>
      <c r="V54" s="601">
        <v>2014</v>
      </c>
      <c r="W54" s="599"/>
      <c r="X54" s="599"/>
      <c r="Y54" s="599"/>
      <c r="Z54" s="599"/>
      <c r="AA54" s="599"/>
      <c r="AB54" s="599"/>
      <c r="AC54" s="599">
        <v>150</v>
      </c>
      <c r="AD54" s="601"/>
      <c r="AE54" s="601"/>
      <c r="AF54" s="604"/>
      <c r="AG54" s="604"/>
      <c r="AH54" s="604"/>
      <c r="AI54" s="604"/>
      <c r="AJ54" s="604"/>
      <c r="AK54" s="604"/>
      <c r="AL54" s="604"/>
      <c r="AM54" s="604"/>
      <c r="AN54" s="604"/>
      <c r="AO54" s="604"/>
      <c r="AP54" s="604"/>
      <c r="AQ54" s="604"/>
      <c r="AR54" s="604"/>
      <c r="AS54" s="604"/>
      <c r="AT54" s="604"/>
      <c r="AU54" s="604"/>
      <c r="AV54" s="604"/>
      <c r="AW54" s="604"/>
      <c r="AX54" s="604"/>
      <c r="AY54" s="604"/>
      <c r="AZ54" s="604"/>
      <c r="BA54" s="321" t="s">
        <v>3101</v>
      </c>
    </row>
    <row r="55" spans="1:53" s="257" customFormat="1" ht="25.5" customHeight="1">
      <c r="A55" s="258"/>
      <c r="B55" s="1287"/>
      <c r="C55" s="239" t="s">
        <v>1186</v>
      </c>
      <c r="D55" s="601"/>
      <c r="E55" s="239" t="s">
        <v>7052</v>
      </c>
      <c r="F55" s="601" t="s">
        <v>1186</v>
      </c>
      <c r="G55" s="601"/>
      <c r="H55" s="601"/>
      <c r="I55" s="239" t="s">
        <v>7040</v>
      </c>
      <c r="J55" s="778">
        <v>79598</v>
      </c>
      <c r="K55" s="599"/>
      <c r="L55" s="599"/>
      <c r="M55" s="601" t="s">
        <v>406</v>
      </c>
      <c r="N55" s="601" t="s">
        <v>406</v>
      </c>
      <c r="O55" s="599">
        <v>113</v>
      </c>
      <c r="P55" s="599">
        <v>104</v>
      </c>
      <c r="Q55" s="599">
        <v>19491</v>
      </c>
      <c r="R55" s="599"/>
      <c r="S55" s="599"/>
      <c r="T55" s="599"/>
      <c r="U55" s="599"/>
      <c r="V55" s="239" t="s">
        <v>7053</v>
      </c>
      <c r="W55" s="599"/>
      <c r="X55" s="599"/>
      <c r="Y55" s="599"/>
      <c r="Z55" s="599"/>
      <c r="AA55" s="599"/>
      <c r="AB55" s="599"/>
      <c r="AC55" s="552" t="s">
        <v>7054</v>
      </c>
      <c r="AD55" s="601"/>
      <c r="AE55" s="601"/>
      <c r="AF55" s="604"/>
      <c r="AG55" s="604"/>
      <c r="AH55" s="604"/>
      <c r="AI55" s="604"/>
      <c r="AJ55" s="604"/>
      <c r="AK55" s="604"/>
      <c r="AL55" s="604"/>
      <c r="AM55" s="604"/>
      <c r="AN55" s="604"/>
      <c r="AO55" s="604"/>
      <c r="AP55" s="604"/>
      <c r="AQ55" s="604"/>
      <c r="AR55" s="604"/>
      <c r="AS55" s="604"/>
      <c r="AT55" s="604"/>
      <c r="AU55" s="604"/>
      <c r="AV55" s="604"/>
      <c r="AW55" s="604"/>
      <c r="AX55" s="604"/>
      <c r="AY55" s="604"/>
      <c r="AZ55" s="604"/>
      <c r="BA55" s="321" t="s">
        <v>1068</v>
      </c>
    </row>
    <row r="56" spans="1:53" s="257" customFormat="1" ht="25.5" customHeight="1">
      <c r="A56" s="258"/>
      <c r="B56" s="779"/>
      <c r="C56" s="239" t="s">
        <v>1186</v>
      </c>
      <c r="D56" s="601"/>
      <c r="E56" s="239" t="s">
        <v>7055</v>
      </c>
      <c r="F56" s="601" t="s">
        <v>1186</v>
      </c>
      <c r="G56" s="601"/>
      <c r="H56" s="601"/>
      <c r="I56" s="239" t="s">
        <v>7040</v>
      </c>
      <c r="J56" s="778">
        <v>22545</v>
      </c>
      <c r="K56" s="599"/>
      <c r="L56" s="599"/>
      <c r="M56" s="601" t="s">
        <v>406</v>
      </c>
      <c r="N56" s="601" t="s">
        <v>406</v>
      </c>
      <c r="O56" s="599">
        <v>97</v>
      </c>
      <c r="P56" s="599">
        <v>97</v>
      </c>
      <c r="Q56" s="599">
        <v>22545</v>
      </c>
      <c r="R56" s="599"/>
      <c r="S56" s="599"/>
      <c r="T56" s="599"/>
      <c r="U56" s="599"/>
      <c r="V56" s="601">
        <v>2012</v>
      </c>
      <c r="W56" s="599"/>
      <c r="X56" s="599"/>
      <c r="Y56" s="599"/>
      <c r="Z56" s="599"/>
      <c r="AA56" s="599"/>
      <c r="AB56" s="599"/>
      <c r="AC56" s="599">
        <v>200</v>
      </c>
      <c r="AD56" s="601"/>
      <c r="AE56" s="601"/>
      <c r="AF56" s="604"/>
      <c r="AG56" s="604"/>
      <c r="AH56" s="604"/>
      <c r="AI56" s="604"/>
      <c r="AJ56" s="604"/>
      <c r="AK56" s="604"/>
      <c r="AL56" s="604"/>
      <c r="AM56" s="604"/>
      <c r="AN56" s="604"/>
      <c r="AO56" s="604"/>
      <c r="AP56" s="604"/>
      <c r="AQ56" s="604"/>
      <c r="AR56" s="604"/>
      <c r="AS56" s="604"/>
      <c r="AT56" s="604"/>
      <c r="AU56" s="604"/>
      <c r="AV56" s="604"/>
      <c r="AW56" s="604"/>
      <c r="AX56" s="604"/>
      <c r="AY56" s="604"/>
      <c r="AZ56" s="604"/>
      <c r="BA56" s="1275" t="s">
        <v>15450</v>
      </c>
    </row>
    <row r="57" spans="1:53" s="257" customFormat="1" ht="25.5" customHeight="1">
      <c r="A57" s="258"/>
      <c r="B57" s="603" t="s">
        <v>3177</v>
      </c>
      <c r="C57" s="239" t="s">
        <v>3443</v>
      </c>
      <c r="D57" s="601"/>
      <c r="E57" s="740">
        <f>COUNTA(E58:E59)</f>
        <v>2</v>
      </c>
      <c r="F57" s="601"/>
      <c r="G57" s="601"/>
      <c r="H57" s="601"/>
      <c r="I57" s="239"/>
      <c r="J57" s="599">
        <f>SUM(J58:J59)</f>
        <v>9043</v>
      </c>
      <c r="K57" s="599">
        <f>SUM(K58:K59)</f>
        <v>5788.23</v>
      </c>
      <c r="L57" s="599">
        <f>SUM(L58:L59)</f>
        <v>17256.810000000001</v>
      </c>
      <c r="M57" s="601"/>
      <c r="N57" s="601"/>
      <c r="O57" s="599"/>
      <c r="P57" s="599"/>
      <c r="Q57" s="599"/>
      <c r="R57" s="599"/>
      <c r="S57" s="599"/>
      <c r="T57" s="599"/>
      <c r="U57" s="599"/>
      <c r="V57" s="601"/>
      <c r="W57" s="599"/>
      <c r="X57" s="599"/>
      <c r="Y57" s="599"/>
      <c r="Z57" s="599"/>
      <c r="AA57" s="599"/>
      <c r="AB57" s="599"/>
      <c r="AC57" s="599"/>
      <c r="AD57" s="601"/>
      <c r="AE57" s="601"/>
      <c r="AF57" s="604"/>
      <c r="AG57" s="604"/>
      <c r="AH57" s="604"/>
      <c r="AI57" s="604"/>
      <c r="AJ57" s="604"/>
      <c r="AK57" s="604"/>
      <c r="AL57" s="604"/>
      <c r="AM57" s="604"/>
      <c r="AN57" s="604"/>
      <c r="AO57" s="604"/>
      <c r="AP57" s="604"/>
      <c r="AQ57" s="604"/>
      <c r="AR57" s="604"/>
      <c r="AS57" s="604"/>
      <c r="AT57" s="604"/>
      <c r="AU57" s="604"/>
      <c r="AV57" s="604"/>
      <c r="AW57" s="604"/>
      <c r="AX57" s="604"/>
      <c r="AY57" s="604"/>
      <c r="AZ57" s="604"/>
      <c r="BA57" s="767"/>
    </row>
    <row r="58" spans="1:53" s="257" customFormat="1" ht="25.5" customHeight="1">
      <c r="A58" s="258" t="s">
        <v>341</v>
      </c>
      <c r="B58" s="780"/>
      <c r="C58" s="239" t="s">
        <v>939</v>
      </c>
      <c r="D58" s="601" t="s">
        <v>940</v>
      </c>
      <c r="E58" s="239" t="s">
        <v>1305</v>
      </c>
      <c r="F58" s="601" t="s">
        <v>942</v>
      </c>
      <c r="G58" s="601" t="s">
        <v>1306</v>
      </c>
      <c r="H58" s="766" t="s">
        <v>1307</v>
      </c>
      <c r="I58" s="239" t="s">
        <v>1308</v>
      </c>
      <c r="J58" s="599" t="s">
        <v>499</v>
      </c>
      <c r="K58" s="599">
        <v>5761.23</v>
      </c>
      <c r="L58" s="599">
        <v>8168.81</v>
      </c>
      <c r="M58" s="601" t="s">
        <v>202</v>
      </c>
      <c r="N58" s="601" t="s">
        <v>202</v>
      </c>
      <c r="O58" s="599">
        <v>120</v>
      </c>
      <c r="P58" s="599">
        <v>100</v>
      </c>
      <c r="Q58" s="599">
        <v>12015</v>
      </c>
      <c r="R58" s="599">
        <v>13732</v>
      </c>
      <c r="S58" s="599">
        <v>13732</v>
      </c>
      <c r="T58" s="599" t="s">
        <v>1309</v>
      </c>
      <c r="U58" s="599" t="s">
        <v>1310</v>
      </c>
      <c r="V58" s="601">
        <v>1964</v>
      </c>
      <c r="W58" s="599"/>
      <c r="X58" s="599">
        <v>3167</v>
      </c>
      <c r="Y58" s="599">
        <v>500</v>
      </c>
      <c r="Z58" s="599"/>
      <c r="AA58" s="599"/>
      <c r="AB58" s="599"/>
      <c r="AC58" s="600">
        <v>3667</v>
      </c>
      <c r="AD58" s="601">
        <v>2000</v>
      </c>
      <c r="AE58" s="601">
        <v>2002</v>
      </c>
      <c r="AF58" s="604">
        <v>1</v>
      </c>
      <c r="AG58" s="604">
        <v>2000</v>
      </c>
      <c r="AH58" s="604" t="s">
        <v>1311</v>
      </c>
      <c r="AI58" s="604" t="s">
        <v>1312</v>
      </c>
      <c r="AJ58" s="604">
        <v>1000</v>
      </c>
      <c r="AK58" s="604"/>
      <c r="AL58" s="604"/>
      <c r="AM58" s="604"/>
      <c r="AN58" s="604"/>
      <c r="AO58" s="604"/>
      <c r="AP58" s="604"/>
      <c r="AQ58" s="604"/>
      <c r="AR58" s="604"/>
      <c r="AS58" s="604"/>
      <c r="AT58" s="604"/>
      <c r="AU58" s="604"/>
      <c r="AV58" s="604"/>
      <c r="AW58" s="604"/>
      <c r="AX58" s="604"/>
      <c r="AY58" s="604"/>
      <c r="AZ58" s="604"/>
      <c r="BA58" s="321" t="s">
        <v>3719</v>
      </c>
    </row>
    <row r="59" spans="1:53" s="257" customFormat="1" ht="25.5" customHeight="1">
      <c r="A59" s="258"/>
      <c r="B59" s="780"/>
      <c r="C59" s="239" t="s">
        <v>3720</v>
      </c>
      <c r="D59" s="601"/>
      <c r="E59" s="239" t="s">
        <v>3721</v>
      </c>
      <c r="F59" s="601" t="s">
        <v>3720</v>
      </c>
      <c r="G59" s="601"/>
      <c r="H59" s="766"/>
      <c r="I59" s="682" t="s">
        <v>3722</v>
      </c>
      <c r="J59" s="781">
        <v>9043</v>
      </c>
      <c r="K59" s="615">
        <v>27</v>
      </c>
      <c r="L59" s="615">
        <v>9088</v>
      </c>
      <c r="M59" s="617" t="s">
        <v>3723</v>
      </c>
      <c r="N59" s="617" t="s">
        <v>3723</v>
      </c>
      <c r="O59" s="615">
        <v>120</v>
      </c>
      <c r="P59" s="615">
        <v>95</v>
      </c>
      <c r="Q59" s="615">
        <v>9043</v>
      </c>
      <c r="R59" s="615"/>
      <c r="S59" s="615"/>
      <c r="T59" s="615"/>
      <c r="U59" s="615"/>
      <c r="V59" s="617">
        <v>2014</v>
      </c>
      <c r="W59" s="615"/>
      <c r="X59" s="615"/>
      <c r="Y59" s="615"/>
      <c r="Z59" s="615"/>
      <c r="AA59" s="615"/>
      <c r="AB59" s="615"/>
      <c r="AC59" s="615">
        <v>422</v>
      </c>
      <c r="AD59" s="617"/>
      <c r="AE59" s="617"/>
      <c r="AF59" s="782"/>
      <c r="AG59" s="782"/>
      <c r="AH59" s="782"/>
      <c r="AI59" s="782"/>
      <c r="AJ59" s="782"/>
      <c r="AK59" s="782"/>
      <c r="AL59" s="782"/>
      <c r="AM59" s="782"/>
      <c r="AN59" s="782"/>
      <c r="AO59" s="782"/>
      <c r="AP59" s="782"/>
      <c r="AQ59" s="782"/>
      <c r="AR59" s="782"/>
      <c r="AS59" s="782"/>
      <c r="AT59" s="782"/>
      <c r="AU59" s="782"/>
      <c r="AV59" s="782"/>
      <c r="AW59" s="782"/>
      <c r="AX59" s="782"/>
      <c r="AY59" s="782"/>
      <c r="AZ59" s="782"/>
      <c r="BA59" s="783"/>
    </row>
    <row r="60" spans="1:53" s="257" customFormat="1" ht="25.5" customHeight="1">
      <c r="A60" s="258"/>
      <c r="B60" s="784" t="s">
        <v>3724</v>
      </c>
      <c r="C60" s="239" t="s">
        <v>3725</v>
      </c>
      <c r="D60" s="601"/>
      <c r="E60" s="740">
        <f>COUNTA(E61:E62)</f>
        <v>2</v>
      </c>
      <c r="F60" s="601"/>
      <c r="G60" s="601"/>
      <c r="H60" s="766"/>
      <c r="I60" s="320"/>
      <c r="J60" s="599">
        <f>SUM(J61:J62)</f>
        <v>67961</v>
      </c>
      <c r="K60" s="599">
        <f>SUM(K61:K62)</f>
        <v>7118</v>
      </c>
      <c r="L60" s="599">
        <f>SUM(L61:L62)</f>
        <v>15600</v>
      </c>
      <c r="M60" s="617"/>
      <c r="N60" s="617"/>
      <c r="O60" s="615"/>
      <c r="P60" s="615"/>
      <c r="Q60" s="615"/>
      <c r="R60" s="615"/>
      <c r="S60" s="615"/>
      <c r="T60" s="615"/>
      <c r="U60" s="615"/>
      <c r="V60" s="617"/>
      <c r="W60" s="615"/>
      <c r="X60" s="615"/>
      <c r="Y60" s="615"/>
      <c r="Z60" s="615"/>
      <c r="AA60" s="615"/>
      <c r="AB60" s="615"/>
      <c r="AC60" s="615"/>
      <c r="AD60" s="617"/>
      <c r="AE60" s="617"/>
      <c r="AF60" s="782"/>
      <c r="AG60" s="782"/>
      <c r="AH60" s="782"/>
      <c r="AI60" s="782"/>
      <c r="AJ60" s="782"/>
      <c r="AK60" s="782"/>
      <c r="AL60" s="782"/>
      <c r="AM60" s="782"/>
      <c r="AN60" s="782"/>
      <c r="AO60" s="782"/>
      <c r="AP60" s="782"/>
      <c r="AQ60" s="782"/>
      <c r="AR60" s="782"/>
      <c r="AS60" s="782"/>
      <c r="AT60" s="782"/>
      <c r="AU60" s="782"/>
      <c r="AV60" s="782"/>
      <c r="AW60" s="782"/>
      <c r="AX60" s="782"/>
      <c r="AY60" s="782"/>
      <c r="AZ60" s="782"/>
      <c r="BA60" s="783"/>
    </row>
    <row r="61" spans="1:53" s="257" customFormat="1" ht="25.5" customHeight="1">
      <c r="A61" s="256" t="s">
        <v>2948</v>
      </c>
      <c r="B61" s="780"/>
      <c r="C61" s="239" t="s">
        <v>3726</v>
      </c>
      <c r="D61" s="601" t="s">
        <v>940</v>
      </c>
      <c r="E61" s="239" t="s">
        <v>3727</v>
      </c>
      <c r="F61" s="601" t="s">
        <v>3728</v>
      </c>
      <c r="G61" s="601" t="s">
        <v>1306</v>
      </c>
      <c r="H61" s="766" t="s">
        <v>1307</v>
      </c>
      <c r="I61" s="239" t="s">
        <v>3729</v>
      </c>
      <c r="J61" s="599">
        <v>62987</v>
      </c>
      <c r="K61" s="599">
        <v>7118</v>
      </c>
      <c r="L61" s="599">
        <v>15600</v>
      </c>
      <c r="M61" s="601" t="s">
        <v>3730</v>
      </c>
      <c r="N61" s="601" t="s">
        <v>3730</v>
      </c>
      <c r="O61" s="599">
        <v>122</v>
      </c>
      <c r="P61" s="599">
        <v>101</v>
      </c>
      <c r="Q61" s="599">
        <v>13560</v>
      </c>
      <c r="R61" s="599">
        <v>12088</v>
      </c>
      <c r="S61" s="599">
        <v>12088</v>
      </c>
      <c r="T61" s="599" t="s">
        <v>1309</v>
      </c>
      <c r="U61" s="599" t="s">
        <v>1310</v>
      </c>
      <c r="V61" s="601">
        <v>2014</v>
      </c>
      <c r="W61" s="599"/>
      <c r="X61" s="599">
        <v>3167</v>
      </c>
      <c r="Y61" s="599">
        <v>500</v>
      </c>
      <c r="Z61" s="599"/>
      <c r="AA61" s="599"/>
      <c r="AB61" s="599"/>
      <c r="AC61" s="600">
        <v>45000</v>
      </c>
      <c r="AD61" s="601">
        <v>2000</v>
      </c>
      <c r="AE61" s="601">
        <v>2002</v>
      </c>
      <c r="AF61" s="604">
        <v>1</v>
      </c>
      <c r="AG61" s="604">
        <v>2000</v>
      </c>
      <c r="AH61" s="604" t="s">
        <v>1311</v>
      </c>
      <c r="AI61" s="604" t="s">
        <v>1312</v>
      </c>
      <c r="AJ61" s="604">
        <v>1000</v>
      </c>
      <c r="AK61" s="604"/>
      <c r="AL61" s="604"/>
      <c r="AM61" s="604"/>
      <c r="AN61" s="604"/>
      <c r="AO61" s="604"/>
      <c r="AP61" s="604"/>
      <c r="AQ61" s="604"/>
      <c r="AR61" s="604"/>
      <c r="AS61" s="604"/>
      <c r="AT61" s="604"/>
      <c r="AU61" s="604"/>
      <c r="AV61" s="604"/>
      <c r="AW61" s="604"/>
      <c r="AX61" s="604"/>
      <c r="AY61" s="604"/>
      <c r="AZ61" s="604"/>
      <c r="BA61" s="321"/>
    </row>
    <row r="62" spans="1:53" s="622" customFormat="1" ht="25.5" customHeight="1">
      <c r="B62" s="608"/>
      <c r="C62" s="239" t="s">
        <v>3731</v>
      </c>
      <c r="D62" s="601"/>
      <c r="E62" s="239" t="s">
        <v>3732</v>
      </c>
      <c r="F62" s="601" t="s">
        <v>3731</v>
      </c>
      <c r="G62" s="601"/>
      <c r="H62" s="766"/>
      <c r="I62" s="239" t="s">
        <v>3733</v>
      </c>
      <c r="J62" s="599">
        <v>4974</v>
      </c>
      <c r="K62" s="599"/>
      <c r="L62" s="599"/>
      <c r="M62" s="601" t="s">
        <v>3730</v>
      </c>
      <c r="N62" s="601" t="s">
        <v>3730</v>
      </c>
      <c r="O62" s="599">
        <v>80</v>
      </c>
      <c r="P62" s="599">
        <v>77</v>
      </c>
      <c r="Q62" s="599">
        <v>4974</v>
      </c>
      <c r="R62" s="599"/>
      <c r="S62" s="599"/>
      <c r="T62" s="599"/>
      <c r="U62" s="599"/>
      <c r="V62" s="601">
        <v>2015</v>
      </c>
      <c r="W62" s="599"/>
      <c r="X62" s="599"/>
      <c r="Y62" s="599"/>
      <c r="Z62" s="599"/>
      <c r="AA62" s="599"/>
      <c r="AB62" s="599"/>
      <c r="AC62" s="600">
        <v>976</v>
      </c>
      <c r="AD62" s="601"/>
      <c r="AE62" s="601"/>
      <c r="AF62" s="604"/>
      <c r="AG62" s="604"/>
      <c r="AH62" s="604"/>
      <c r="AI62" s="604"/>
      <c r="AJ62" s="604"/>
      <c r="AK62" s="604"/>
      <c r="AL62" s="604"/>
      <c r="AM62" s="604"/>
      <c r="AN62" s="604"/>
      <c r="AO62" s="604"/>
      <c r="AP62" s="604"/>
      <c r="AQ62" s="604"/>
      <c r="AR62" s="604"/>
      <c r="AS62" s="604"/>
      <c r="AT62" s="604"/>
      <c r="AU62" s="604"/>
      <c r="AV62" s="604"/>
      <c r="AW62" s="604"/>
      <c r="AX62" s="604"/>
      <c r="AY62" s="604"/>
      <c r="AZ62" s="604"/>
      <c r="BA62" s="321"/>
    </row>
    <row r="63" spans="1:53" s="257" customFormat="1" ht="25.5" customHeight="1">
      <c r="A63" s="258"/>
      <c r="B63" s="785" t="s">
        <v>3734</v>
      </c>
      <c r="C63" s="239" t="s">
        <v>3725</v>
      </c>
      <c r="D63" s="601"/>
      <c r="E63" s="740">
        <f>COUNTA(E64:E65)</f>
        <v>2</v>
      </c>
      <c r="F63" s="601"/>
      <c r="G63" s="601"/>
      <c r="H63" s="766"/>
      <c r="I63" s="239"/>
      <c r="J63" s="599">
        <f>SUM(J64:J65)</f>
        <v>23219</v>
      </c>
      <c r="K63" s="599">
        <f>SUM(K64:K65)</f>
        <v>0</v>
      </c>
      <c r="L63" s="599">
        <f>SUM(L64:L65)</f>
        <v>0</v>
      </c>
      <c r="M63" s="601"/>
      <c r="N63" s="601"/>
      <c r="O63" s="599"/>
      <c r="P63" s="599"/>
      <c r="Q63" s="599"/>
      <c r="R63" s="599"/>
      <c r="S63" s="599"/>
      <c r="T63" s="599"/>
      <c r="U63" s="599"/>
      <c r="V63" s="601"/>
      <c r="W63" s="599"/>
      <c r="X63" s="599"/>
      <c r="Y63" s="599"/>
      <c r="Z63" s="599"/>
      <c r="AA63" s="599"/>
      <c r="AB63" s="599"/>
      <c r="AC63" s="599"/>
      <c r="AD63" s="601"/>
      <c r="AE63" s="601"/>
      <c r="AF63" s="604"/>
      <c r="AG63" s="604"/>
      <c r="AH63" s="604"/>
      <c r="AI63" s="604"/>
      <c r="AJ63" s="604"/>
      <c r="AK63" s="604"/>
      <c r="AL63" s="604"/>
      <c r="AM63" s="604"/>
      <c r="AN63" s="604"/>
      <c r="AO63" s="604"/>
      <c r="AP63" s="604"/>
      <c r="AQ63" s="604"/>
      <c r="AR63" s="604"/>
      <c r="AS63" s="604"/>
      <c r="AT63" s="604"/>
      <c r="AU63" s="604"/>
      <c r="AV63" s="604"/>
      <c r="AW63" s="604"/>
      <c r="AX63" s="604"/>
      <c r="AY63" s="604"/>
      <c r="AZ63" s="604"/>
      <c r="BA63" s="321"/>
    </row>
    <row r="64" spans="1:53" s="257" customFormat="1" ht="25.5" customHeight="1">
      <c r="A64" s="258"/>
      <c r="B64" s="786"/>
      <c r="C64" s="239" t="s">
        <v>7263</v>
      </c>
      <c r="D64" s="601"/>
      <c r="E64" s="740" t="s">
        <v>7270</v>
      </c>
      <c r="F64" s="601" t="s">
        <v>7263</v>
      </c>
      <c r="G64" s="601"/>
      <c r="H64" s="766"/>
      <c r="I64" s="239" t="s">
        <v>7271</v>
      </c>
      <c r="J64" s="599">
        <v>12447</v>
      </c>
      <c r="K64" s="599"/>
      <c r="L64" s="599"/>
      <c r="M64" s="601" t="s">
        <v>382</v>
      </c>
      <c r="N64" s="601" t="s">
        <v>382</v>
      </c>
      <c r="O64" s="599">
        <v>110</v>
      </c>
      <c r="P64" s="599">
        <v>95</v>
      </c>
      <c r="Q64" s="599">
        <v>12447</v>
      </c>
      <c r="R64" s="599"/>
      <c r="S64" s="599"/>
      <c r="T64" s="599"/>
      <c r="U64" s="599"/>
      <c r="V64" s="601">
        <v>2013</v>
      </c>
      <c r="W64" s="599"/>
      <c r="X64" s="599"/>
      <c r="Y64" s="599"/>
      <c r="Z64" s="599"/>
      <c r="AA64" s="599"/>
      <c r="AB64" s="599"/>
      <c r="AC64" s="599">
        <v>630</v>
      </c>
      <c r="AD64" s="601"/>
      <c r="AE64" s="601"/>
      <c r="AF64" s="604"/>
      <c r="AG64" s="604"/>
      <c r="AH64" s="604"/>
      <c r="AI64" s="604"/>
      <c r="AJ64" s="604"/>
      <c r="AK64" s="604"/>
      <c r="AL64" s="604"/>
      <c r="AM64" s="604"/>
      <c r="AN64" s="604"/>
      <c r="AO64" s="604"/>
      <c r="AP64" s="604"/>
      <c r="AQ64" s="604"/>
      <c r="AR64" s="604"/>
      <c r="AS64" s="604"/>
      <c r="AT64" s="604"/>
      <c r="AU64" s="604"/>
      <c r="AV64" s="604"/>
      <c r="AW64" s="604"/>
      <c r="AX64" s="604"/>
      <c r="AY64" s="604"/>
      <c r="AZ64" s="604"/>
      <c r="BA64" s="321"/>
    </row>
    <row r="65" spans="1:53" s="257" customFormat="1" ht="25.5" customHeight="1">
      <c r="A65" s="258"/>
      <c r="B65" s="777"/>
      <c r="C65" s="239" t="s">
        <v>7263</v>
      </c>
      <c r="D65" s="601"/>
      <c r="E65" s="239" t="s">
        <v>7272</v>
      </c>
      <c r="F65" s="601" t="s">
        <v>7263</v>
      </c>
      <c r="G65" s="601"/>
      <c r="H65" s="766"/>
      <c r="I65" s="239" t="s">
        <v>7273</v>
      </c>
      <c r="J65" s="599">
        <v>10772</v>
      </c>
      <c r="K65" s="599"/>
      <c r="L65" s="599"/>
      <c r="M65" s="601" t="s">
        <v>590</v>
      </c>
      <c r="N65" s="601" t="s">
        <v>590</v>
      </c>
      <c r="O65" s="599">
        <v>105</v>
      </c>
      <c r="P65" s="599">
        <v>90</v>
      </c>
      <c r="Q65" s="599">
        <v>10772</v>
      </c>
      <c r="R65" s="599"/>
      <c r="S65" s="599"/>
      <c r="T65" s="599"/>
      <c r="U65" s="599"/>
      <c r="V65" s="601">
        <v>2014</v>
      </c>
      <c r="W65" s="599"/>
      <c r="X65" s="599"/>
      <c r="Y65" s="599"/>
      <c r="Z65" s="599"/>
      <c r="AA65" s="599"/>
      <c r="AB65" s="599"/>
      <c r="AC65" s="599"/>
      <c r="AD65" s="601"/>
      <c r="AE65" s="601"/>
      <c r="AF65" s="604"/>
      <c r="AG65" s="604"/>
      <c r="AH65" s="604"/>
      <c r="AI65" s="604"/>
      <c r="AJ65" s="604"/>
      <c r="AK65" s="604"/>
      <c r="AL65" s="604"/>
      <c r="AM65" s="604"/>
      <c r="AN65" s="604"/>
      <c r="AO65" s="604"/>
      <c r="AP65" s="604"/>
      <c r="AQ65" s="604"/>
      <c r="AR65" s="604"/>
      <c r="AS65" s="604"/>
      <c r="AT65" s="604"/>
      <c r="AU65" s="604"/>
      <c r="AV65" s="604"/>
      <c r="AW65" s="604"/>
      <c r="AX65" s="604"/>
      <c r="AY65" s="604"/>
      <c r="AZ65" s="604"/>
      <c r="BA65" s="321"/>
    </row>
    <row r="66" spans="1:53" s="257" customFormat="1" ht="25.5" customHeight="1">
      <c r="A66" s="260" t="s">
        <v>341</v>
      </c>
      <c r="B66" s="762" t="s">
        <v>3735</v>
      </c>
      <c r="C66" s="321" t="s">
        <v>3736</v>
      </c>
      <c r="D66" s="604"/>
      <c r="E66" s="740">
        <f>COUNTA(E67:E125)</f>
        <v>59</v>
      </c>
      <c r="F66" s="604"/>
      <c r="G66" s="604"/>
      <c r="H66" s="775"/>
      <c r="I66" s="604"/>
      <c r="J66" s="599">
        <f>SUM(J67:J125)</f>
        <v>973116.6</v>
      </c>
      <c r="K66" s="599">
        <f>SUM(K67:K125)</f>
        <v>16345.04</v>
      </c>
      <c r="L66" s="599">
        <f>SUM(L67:L125)</f>
        <v>65366.17</v>
      </c>
      <c r="M66" s="601"/>
      <c r="N66" s="601"/>
      <c r="O66" s="599"/>
      <c r="P66" s="599"/>
      <c r="Q66" s="778"/>
      <c r="R66" s="778"/>
      <c r="S66" s="778"/>
      <c r="T66" s="778"/>
      <c r="U66" s="778"/>
      <c r="V66" s="787"/>
      <c r="W66" s="778"/>
      <c r="X66" s="778"/>
      <c r="Y66" s="778"/>
      <c r="Z66" s="778"/>
      <c r="AA66" s="778"/>
      <c r="AB66" s="778"/>
      <c r="AC66" s="778"/>
      <c r="AD66" s="601"/>
      <c r="AE66" s="601"/>
      <c r="AF66" s="604"/>
      <c r="AG66" s="604"/>
      <c r="AH66" s="604"/>
      <c r="AI66" s="604"/>
      <c r="AJ66" s="604"/>
      <c r="AK66" s="604"/>
      <c r="AL66" s="604"/>
      <c r="AM66" s="604"/>
      <c r="AN66" s="604"/>
      <c r="AO66" s="604"/>
      <c r="AP66" s="604"/>
      <c r="AQ66" s="604"/>
      <c r="AR66" s="604"/>
      <c r="AS66" s="604"/>
      <c r="AT66" s="604"/>
      <c r="AU66" s="604"/>
      <c r="AV66" s="604"/>
      <c r="AW66" s="604"/>
      <c r="AX66" s="604"/>
      <c r="AY66" s="604"/>
      <c r="AZ66" s="604"/>
      <c r="BA66" s="604"/>
    </row>
    <row r="67" spans="1:53" s="257" customFormat="1" ht="25.5" customHeight="1">
      <c r="A67" s="261"/>
      <c r="B67" s="603"/>
      <c r="C67" s="239" t="s">
        <v>7359</v>
      </c>
      <c r="D67" s="601" t="s">
        <v>8277</v>
      </c>
      <c r="E67" s="239" t="s">
        <v>8278</v>
      </c>
      <c r="F67" s="601" t="s">
        <v>7359</v>
      </c>
      <c r="G67" s="601" t="s">
        <v>7362</v>
      </c>
      <c r="H67" s="766" t="s">
        <v>7363</v>
      </c>
      <c r="I67" s="239" t="s">
        <v>401</v>
      </c>
      <c r="J67" s="552">
        <v>25705</v>
      </c>
      <c r="K67" s="552">
        <v>13356</v>
      </c>
      <c r="L67" s="552">
        <v>19939</v>
      </c>
      <c r="M67" s="601" t="s">
        <v>202</v>
      </c>
      <c r="N67" s="601" t="s">
        <v>202</v>
      </c>
      <c r="O67" s="599">
        <v>120</v>
      </c>
      <c r="P67" s="599">
        <v>98</v>
      </c>
      <c r="Q67" s="599">
        <v>12209</v>
      </c>
      <c r="R67" s="599">
        <v>20255</v>
      </c>
      <c r="S67" s="599">
        <v>25000</v>
      </c>
      <c r="T67" s="599" t="s">
        <v>8279</v>
      </c>
      <c r="U67" s="599" t="s">
        <v>432</v>
      </c>
      <c r="V67" s="239" t="s">
        <v>8280</v>
      </c>
      <c r="W67" s="599">
        <v>5308</v>
      </c>
      <c r="X67" s="599">
        <v>2480</v>
      </c>
      <c r="Y67" s="599">
        <v>600</v>
      </c>
      <c r="Z67" s="599"/>
      <c r="AA67" s="599"/>
      <c r="AB67" s="599"/>
      <c r="AC67" s="552" t="s">
        <v>8281</v>
      </c>
      <c r="AD67" s="601"/>
      <c r="AE67" s="601"/>
      <c r="AF67" s="604">
        <v>1</v>
      </c>
      <c r="AG67" s="604">
        <v>340</v>
      </c>
      <c r="AH67" s="604">
        <v>6</v>
      </c>
      <c r="AI67" s="604" t="s">
        <v>8282</v>
      </c>
      <c r="AJ67" s="604"/>
      <c r="AK67" s="604"/>
      <c r="AL67" s="604"/>
      <c r="AM67" s="604"/>
      <c r="AN67" s="604"/>
      <c r="AO67" s="604"/>
      <c r="AP67" s="604"/>
      <c r="AQ67" s="604"/>
      <c r="AR67" s="604"/>
      <c r="AS67" s="604"/>
      <c r="AT67" s="604"/>
      <c r="AU67" s="604"/>
      <c r="AV67" s="604"/>
      <c r="AW67" s="604"/>
      <c r="AX67" s="604"/>
      <c r="AY67" s="602"/>
      <c r="AZ67" s="602"/>
      <c r="BA67" s="607"/>
    </row>
    <row r="68" spans="1:53" s="257" customFormat="1" ht="25.5" customHeight="1">
      <c r="A68" s="261"/>
      <c r="B68" s="603"/>
      <c r="C68" s="239" t="s">
        <v>7369</v>
      </c>
      <c r="D68" s="601" t="s">
        <v>7376</v>
      </c>
      <c r="E68" s="239" t="s">
        <v>8283</v>
      </c>
      <c r="F68" s="601" t="s">
        <v>7369</v>
      </c>
      <c r="G68" s="601" t="s">
        <v>8284</v>
      </c>
      <c r="H68" s="766" t="s">
        <v>8285</v>
      </c>
      <c r="I68" s="601" t="s">
        <v>7374</v>
      </c>
      <c r="J68" s="599">
        <v>17738</v>
      </c>
      <c r="K68" s="599">
        <v>846</v>
      </c>
      <c r="L68" s="599">
        <v>17738</v>
      </c>
      <c r="M68" s="601" t="s">
        <v>382</v>
      </c>
      <c r="N68" s="601" t="s">
        <v>382</v>
      </c>
      <c r="O68" s="599">
        <v>110</v>
      </c>
      <c r="P68" s="599">
        <v>95</v>
      </c>
      <c r="Q68" s="599">
        <v>15716</v>
      </c>
      <c r="R68" s="599">
        <v>1351</v>
      </c>
      <c r="S68" s="599">
        <v>5000</v>
      </c>
      <c r="T68" s="599" t="s">
        <v>586</v>
      </c>
      <c r="U68" s="599" t="s">
        <v>432</v>
      </c>
      <c r="V68" s="601">
        <v>2001</v>
      </c>
      <c r="W68" s="599">
        <v>1090</v>
      </c>
      <c r="X68" s="599"/>
      <c r="Y68" s="599"/>
      <c r="Z68" s="599"/>
      <c r="AA68" s="599"/>
      <c r="AB68" s="599"/>
      <c r="AC68" s="599">
        <v>1090</v>
      </c>
      <c r="AD68" s="601"/>
      <c r="AE68" s="601"/>
      <c r="AF68" s="604">
        <v>2</v>
      </c>
      <c r="AG68" s="604">
        <v>2</v>
      </c>
      <c r="AH68" s="604">
        <v>4</v>
      </c>
      <c r="AI68" s="604">
        <v>200</v>
      </c>
      <c r="AJ68" s="604"/>
      <c r="AK68" s="604"/>
      <c r="AL68" s="604"/>
      <c r="AM68" s="604"/>
      <c r="AN68" s="604"/>
      <c r="AO68" s="604"/>
      <c r="AP68" s="604"/>
      <c r="AQ68" s="604"/>
      <c r="AR68" s="604"/>
      <c r="AS68" s="604"/>
      <c r="AT68" s="604"/>
      <c r="AU68" s="604"/>
      <c r="AV68" s="604"/>
      <c r="AW68" s="604"/>
      <c r="AX68" s="604"/>
      <c r="AY68" s="602"/>
      <c r="AZ68" s="602"/>
      <c r="BA68" s="607" t="s">
        <v>8286</v>
      </c>
    </row>
    <row r="69" spans="1:53" s="257" customFormat="1" ht="25.5" customHeight="1">
      <c r="A69" s="261"/>
      <c r="B69" s="780"/>
      <c r="C69" s="239" t="s">
        <v>7369</v>
      </c>
      <c r="D69" s="601"/>
      <c r="E69" s="239" t="s">
        <v>8287</v>
      </c>
      <c r="F69" s="601" t="s">
        <v>7369</v>
      </c>
      <c r="G69" s="601"/>
      <c r="H69" s="766"/>
      <c r="I69" s="601" t="s">
        <v>7374</v>
      </c>
      <c r="J69" s="599">
        <v>10178</v>
      </c>
      <c r="K69" s="599"/>
      <c r="L69" s="599"/>
      <c r="M69" s="601" t="s">
        <v>590</v>
      </c>
      <c r="N69" s="601" t="s">
        <v>590</v>
      </c>
      <c r="O69" s="599">
        <v>110</v>
      </c>
      <c r="P69" s="599">
        <v>95</v>
      </c>
      <c r="Q69" s="599">
        <v>0</v>
      </c>
      <c r="R69" s="599">
        <v>30</v>
      </c>
      <c r="S69" s="599">
        <v>200</v>
      </c>
      <c r="T69" s="599"/>
      <c r="U69" s="599"/>
      <c r="V69" s="601">
        <v>2004</v>
      </c>
      <c r="W69" s="599"/>
      <c r="X69" s="599"/>
      <c r="Y69" s="599"/>
      <c r="Z69" s="599"/>
      <c r="AA69" s="599"/>
      <c r="AB69" s="599"/>
      <c r="AC69" s="599"/>
      <c r="AD69" s="601"/>
      <c r="AE69" s="601"/>
      <c r="AF69" s="604"/>
      <c r="AG69" s="604"/>
      <c r="AH69" s="604"/>
      <c r="AI69" s="604"/>
      <c r="AJ69" s="604"/>
      <c r="AK69" s="604"/>
      <c r="AL69" s="604"/>
      <c r="AM69" s="604"/>
      <c r="AN69" s="604"/>
      <c r="AO69" s="604"/>
      <c r="AP69" s="604"/>
      <c r="AQ69" s="604"/>
      <c r="AR69" s="604"/>
      <c r="AS69" s="604"/>
      <c r="AT69" s="604"/>
      <c r="AU69" s="604"/>
      <c r="AV69" s="604"/>
      <c r="AW69" s="604"/>
      <c r="AX69" s="604"/>
      <c r="AY69" s="602"/>
      <c r="AZ69" s="602"/>
      <c r="BA69" s="607" t="s">
        <v>15451</v>
      </c>
    </row>
    <row r="70" spans="1:53" s="257" customFormat="1" ht="25.5" customHeight="1">
      <c r="A70" s="261"/>
      <c r="B70" s="780"/>
      <c r="C70" s="239" t="s">
        <v>7369</v>
      </c>
      <c r="D70" s="601"/>
      <c r="E70" s="239" t="s">
        <v>8288</v>
      </c>
      <c r="F70" s="601" t="s">
        <v>7369</v>
      </c>
      <c r="G70" s="601"/>
      <c r="H70" s="766"/>
      <c r="I70" s="601" t="s">
        <v>7374</v>
      </c>
      <c r="J70" s="599">
        <v>9500</v>
      </c>
      <c r="K70" s="599"/>
      <c r="L70" s="599"/>
      <c r="M70" s="601" t="s">
        <v>590</v>
      </c>
      <c r="N70" s="601" t="s">
        <v>590</v>
      </c>
      <c r="O70" s="599">
        <v>110</v>
      </c>
      <c r="P70" s="599">
        <v>86</v>
      </c>
      <c r="Q70" s="599">
        <v>9500</v>
      </c>
      <c r="R70" s="599">
        <v>30</v>
      </c>
      <c r="S70" s="599">
        <v>200</v>
      </c>
      <c r="T70" s="599"/>
      <c r="U70" s="599"/>
      <c r="V70" s="601">
        <v>2008</v>
      </c>
      <c r="W70" s="599"/>
      <c r="X70" s="599"/>
      <c r="Y70" s="599"/>
      <c r="Z70" s="599"/>
      <c r="AA70" s="599"/>
      <c r="AB70" s="599"/>
      <c r="AC70" s="599">
        <v>126</v>
      </c>
      <c r="AD70" s="601"/>
      <c r="AE70" s="601"/>
      <c r="AF70" s="604"/>
      <c r="AG70" s="604"/>
      <c r="AH70" s="604"/>
      <c r="AI70" s="604"/>
      <c r="AJ70" s="604"/>
      <c r="AK70" s="604"/>
      <c r="AL70" s="604"/>
      <c r="AM70" s="604"/>
      <c r="AN70" s="604"/>
      <c r="AO70" s="604"/>
      <c r="AP70" s="604"/>
      <c r="AQ70" s="604"/>
      <c r="AR70" s="604"/>
      <c r="AS70" s="604"/>
      <c r="AT70" s="604"/>
      <c r="AU70" s="604"/>
      <c r="AV70" s="604"/>
      <c r="AW70" s="604"/>
      <c r="AX70" s="604"/>
      <c r="AY70" s="602"/>
      <c r="AZ70" s="602"/>
      <c r="BA70" s="607"/>
    </row>
    <row r="71" spans="1:53" s="257" customFormat="1" ht="25.5" customHeight="1">
      <c r="A71" s="261"/>
      <c r="B71" s="780"/>
      <c r="C71" s="239" t="s">
        <v>7369</v>
      </c>
      <c r="D71" s="601"/>
      <c r="E71" s="239" t="s">
        <v>8289</v>
      </c>
      <c r="F71" s="601" t="s">
        <v>7369</v>
      </c>
      <c r="G71" s="601"/>
      <c r="H71" s="766"/>
      <c r="I71" s="601" t="s">
        <v>7374</v>
      </c>
      <c r="J71" s="599">
        <v>3380</v>
      </c>
      <c r="K71" s="599"/>
      <c r="L71" s="599"/>
      <c r="M71" s="601" t="s">
        <v>590</v>
      </c>
      <c r="N71" s="601" t="s">
        <v>590</v>
      </c>
      <c r="O71" s="599">
        <v>65</v>
      </c>
      <c r="P71" s="599">
        <v>60</v>
      </c>
      <c r="Q71" s="599">
        <v>3380</v>
      </c>
      <c r="R71" s="599"/>
      <c r="S71" s="599">
        <v>200</v>
      </c>
      <c r="T71" s="599"/>
      <c r="U71" s="599"/>
      <c r="V71" s="601">
        <v>2013</v>
      </c>
      <c r="W71" s="599"/>
      <c r="X71" s="599"/>
      <c r="Y71" s="599"/>
      <c r="Z71" s="599"/>
      <c r="AA71" s="599"/>
      <c r="AB71" s="599"/>
      <c r="AC71" s="599">
        <v>285</v>
      </c>
      <c r="AD71" s="601"/>
      <c r="AE71" s="601"/>
      <c r="AF71" s="604"/>
      <c r="AG71" s="604"/>
      <c r="AH71" s="604"/>
      <c r="AI71" s="604"/>
      <c r="AJ71" s="604"/>
      <c r="AK71" s="604"/>
      <c r="AL71" s="604"/>
      <c r="AM71" s="604"/>
      <c r="AN71" s="604"/>
      <c r="AO71" s="604"/>
      <c r="AP71" s="604"/>
      <c r="AQ71" s="604"/>
      <c r="AR71" s="604"/>
      <c r="AS71" s="604"/>
      <c r="AT71" s="604"/>
      <c r="AU71" s="604"/>
      <c r="AV71" s="604"/>
      <c r="AW71" s="604"/>
      <c r="AX71" s="604"/>
      <c r="AY71" s="602"/>
      <c r="AZ71" s="602"/>
      <c r="BA71" s="607"/>
    </row>
    <row r="72" spans="1:53" s="257" customFormat="1" ht="25.5" customHeight="1">
      <c r="A72" s="261"/>
      <c r="B72" s="780"/>
      <c r="C72" s="239" t="s">
        <v>7381</v>
      </c>
      <c r="D72" s="601" t="s">
        <v>8290</v>
      </c>
      <c r="E72" s="239" t="s">
        <v>8291</v>
      </c>
      <c r="F72" s="601" t="s">
        <v>7381</v>
      </c>
      <c r="G72" s="601"/>
      <c r="H72" s="766"/>
      <c r="I72" s="601" t="s">
        <v>7385</v>
      </c>
      <c r="J72" s="599">
        <v>12209</v>
      </c>
      <c r="K72" s="599">
        <v>1400</v>
      </c>
      <c r="L72" s="599">
        <v>2602</v>
      </c>
      <c r="M72" s="601" t="s">
        <v>382</v>
      </c>
      <c r="N72" s="601" t="s">
        <v>382</v>
      </c>
      <c r="O72" s="599">
        <v>122</v>
      </c>
      <c r="P72" s="599">
        <v>99</v>
      </c>
      <c r="Q72" s="599">
        <v>12209</v>
      </c>
      <c r="R72" s="599">
        <v>390</v>
      </c>
      <c r="S72" s="599">
        <v>2500</v>
      </c>
      <c r="T72" s="599">
        <v>2011</v>
      </c>
      <c r="U72" s="599">
        <v>4500</v>
      </c>
      <c r="V72" s="601">
        <v>2011</v>
      </c>
      <c r="W72" s="599">
        <v>4500</v>
      </c>
      <c r="X72" s="599"/>
      <c r="Y72" s="599"/>
      <c r="Z72" s="599"/>
      <c r="AA72" s="599"/>
      <c r="AB72" s="599"/>
      <c r="AC72" s="599">
        <v>4500</v>
      </c>
      <c r="AD72" s="601"/>
      <c r="AE72" s="601"/>
      <c r="AF72" s="604"/>
      <c r="AG72" s="604"/>
      <c r="AH72" s="604"/>
      <c r="AI72" s="604"/>
      <c r="AJ72" s="604"/>
      <c r="AK72" s="604"/>
      <c r="AL72" s="604"/>
      <c r="AM72" s="604"/>
      <c r="AN72" s="604"/>
      <c r="AO72" s="604"/>
      <c r="AP72" s="604"/>
      <c r="AQ72" s="604"/>
      <c r="AR72" s="604"/>
      <c r="AS72" s="604"/>
      <c r="AT72" s="604"/>
      <c r="AU72" s="604"/>
      <c r="AV72" s="604"/>
      <c r="AW72" s="604"/>
      <c r="AX72" s="604"/>
      <c r="AY72" s="602"/>
      <c r="AZ72" s="602"/>
      <c r="BA72" s="607" t="s">
        <v>8292</v>
      </c>
    </row>
    <row r="73" spans="1:53" s="257" customFormat="1" ht="25.5" customHeight="1">
      <c r="A73" s="261"/>
      <c r="B73" s="780"/>
      <c r="C73" s="239" t="s">
        <v>7390</v>
      </c>
      <c r="D73" s="601" t="s">
        <v>8293</v>
      </c>
      <c r="E73" s="239" t="s">
        <v>8294</v>
      </c>
      <c r="F73" s="601" t="s">
        <v>7390</v>
      </c>
      <c r="G73" s="601"/>
      <c r="H73" s="766"/>
      <c r="I73" s="601" t="s">
        <v>401</v>
      </c>
      <c r="J73" s="599">
        <v>11360</v>
      </c>
      <c r="K73" s="599"/>
      <c r="L73" s="599"/>
      <c r="M73" s="601" t="s">
        <v>8295</v>
      </c>
      <c r="N73" s="601" t="s">
        <v>8295</v>
      </c>
      <c r="O73" s="599">
        <v>98</v>
      </c>
      <c r="P73" s="599">
        <v>99</v>
      </c>
      <c r="Q73" s="599">
        <v>11360</v>
      </c>
      <c r="R73" s="599">
        <v>100</v>
      </c>
      <c r="S73" s="599">
        <v>150</v>
      </c>
      <c r="T73" s="599"/>
      <c r="U73" s="599"/>
      <c r="V73" s="601">
        <v>2005</v>
      </c>
      <c r="W73" s="599"/>
      <c r="X73" s="599"/>
      <c r="Y73" s="599"/>
      <c r="Z73" s="599"/>
      <c r="AA73" s="599"/>
      <c r="AB73" s="599"/>
      <c r="AC73" s="599">
        <v>666</v>
      </c>
      <c r="AD73" s="601"/>
      <c r="AE73" s="601"/>
      <c r="AF73" s="604"/>
      <c r="AG73" s="604"/>
      <c r="AH73" s="604"/>
      <c r="AI73" s="604"/>
      <c r="AJ73" s="604"/>
      <c r="AK73" s="604"/>
      <c r="AL73" s="604"/>
      <c r="AM73" s="604"/>
      <c r="AN73" s="604"/>
      <c r="AO73" s="604"/>
      <c r="AP73" s="604"/>
      <c r="AQ73" s="604"/>
      <c r="AR73" s="604"/>
      <c r="AS73" s="604"/>
      <c r="AT73" s="604"/>
      <c r="AU73" s="604"/>
      <c r="AV73" s="604"/>
      <c r="AW73" s="604"/>
      <c r="AX73" s="604"/>
      <c r="AY73" s="602"/>
      <c r="AZ73" s="602"/>
      <c r="BA73" s="607"/>
    </row>
    <row r="74" spans="1:53" s="257" customFormat="1" ht="25.5" customHeight="1">
      <c r="A74" s="261"/>
      <c r="B74" s="780"/>
      <c r="C74" s="239" t="s">
        <v>7390</v>
      </c>
      <c r="D74" s="601" t="s">
        <v>8296</v>
      </c>
      <c r="E74" s="239" t="s">
        <v>8297</v>
      </c>
      <c r="F74" s="601" t="s">
        <v>7390</v>
      </c>
      <c r="G74" s="601"/>
      <c r="H74" s="766"/>
      <c r="I74" s="601" t="s">
        <v>8298</v>
      </c>
      <c r="J74" s="599">
        <v>20418</v>
      </c>
      <c r="K74" s="599"/>
      <c r="L74" s="599"/>
      <c r="M74" s="239" t="s">
        <v>15452</v>
      </c>
      <c r="N74" s="601" t="s">
        <v>202</v>
      </c>
      <c r="O74" s="599">
        <v>120</v>
      </c>
      <c r="P74" s="599">
        <v>95</v>
      </c>
      <c r="Q74" s="599">
        <v>18140</v>
      </c>
      <c r="R74" s="599">
        <v>100</v>
      </c>
      <c r="S74" s="599">
        <v>100</v>
      </c>
      <c r="T74" s="599"/>
      <c r="U74" s="599"/>
      <c r="V74" s="601">
        <v>2012</v>
      </c>
      <c r="W74" s="599"/>
      <c r="X74" s="599"/>
      <c r="Y74" s="599"/>
      <c r="Z74" s="599"/>
      <c r="AA74" s="599"/>
      <c r="AB74" s="599"/>
      <c r="AC74" s="599">
        <v>900</v>
      </c>
      <c r="AD74" s="601"/>
      <c r="AE74" s="601"/>
      <c r="AF74" s="604"/>
      <c r="AG74" s="604"/>
      <c r="AH74" s="604"/>
      <c r="AI74" s="604"/>
      <c r="AJ74" s="604"/>
      <c r="AK74" s="604"/>
      <c r="AL74" s="604"/>
      <c r="AM74" s="604"/>
      <c r="AN74" s="604"/>
      <c r="AO74" s="604"/>
      <c r="AP74" s="604"/>
      <c r="AQ74" s="604"/>
      <c r="AR74" s="604"/>
      <c r="AS74" s="604"/>
      <c r="AT74" s="604"/>
      <c r="AU74" s="604"/>
      <c r="AV74" s="604"/>
      <c r="AW74" s="604"/>
      <c r="AX74" s="604"/>
      <c r="AY74" s="602"/>
      <c r="AZ74" s="602"/>
      <c r="BA74" s="607" t="s">
        <v>8299</v>
      </c>
    </row>
    <row r="75" spans="1:53" s="257" customFormat="1" ht="25.5" customHeight="1">
      <c r="A75" s="261"/>
      <c r="B75" s="780"/>
      <c r="C75" s="239" t="s">
        <v>7390</v>
      </c>
      <c r="D75" s="601"/>
      <c r="E75" s="239" t="s">
        <v>8300</v>
      </c>
      <c r="F75" s="601" t="s">
        <v>7390</v>
      </c>
      <c r="G75" s="601"/>
      <c r="H75" s="766"/>
      <c r="I75" s="601" t="s">
        <v>401</v>
      </c>
      <c r="J75" s="599"/>
      <c r="K75" s="599"/>
      <c r="L75" s="599"/>
      <c r="M75" s="239" t="s">
        <v>15452</v>
      </c>
      <c r="N75" s="601" t="s">
        <v>202</v>
      </c>
      <c r="O75" s="599">
        <v>110</v>
      </c>
      <c r="P75" s="599"/>
      <c r="Q75" s="599">
        <v>8340</v>
      </c>
      <c r="R75" s="599"/>
      <c r="S75" s="599"/>
      <c r="T75" s="599"/>
      <c r="U75" s="599"/>
      <c r="V75" s="601">
        <v>2016</v>
      </c>
      <c r="W75" s="599"/>
      <c r="X75" s="599"/>
      <c r="Y75" s="599"/>
      <c r="Z75" s="599"/>
      <c r="AA75" s="599"/>
      <c r="AB75" s="599"/>
      <c r="AC75" s="599"/>
      <c r="AD75" s="601"/>
      <c r="AE75" s="601"/>
      <c r="AF75" s="604"/>
      <c r="AG75" s="604"/>
      <c r="AH75" s="604"/>
      <c r="AI75" s="604"/>
      <c r="AJ75" s="604"/>
      <c r="AK75" s="604"/>
      <c r="AL75" s="604"/>
      <c r="AM75" s="604"/>
      <c r="AN75" s="604"/>
      <c r="AO75" s="604"/>
      <c r="AP75" s="604"/>
      <c r="AQ75" s="604"/>
      <c r="AR75" s="604"/>
      <c r="AS75" s="604"/>
      <c r="AT75" s="604"/>
      <c r="AU75" s="604"/>
      <c r="AV75" s="604"/>
      <c r="AW75" s="604"/>
      <c r="AX75" s="604"/>
      <c r="AY75" s="602"/>
      <c r="AZ75" s="602"/>
      <c r="BA75" s="607" t="s">
        <v>8301</v>
      </c>
    </row>
    <row r="76" spans="1:53" s="257" customFormat="1" ht="25.5" customHeight="1">
      <c r="A76" s="261"/>
      <c r="B76" s="780"/>
      <c r="C76" s="239" t="s">
        <v>2954</v>
      </c>
      <c r="D76" s="601" t="s">
        <v>8302</v>
      </c>
      <c r="E76" s="239" t="s">
        <v>8303</v>
      </c>
      <c r="F76" s="601" t="s">
        <v>2954</v>
      </c>
      <c r="G76" s="601"/>
      <c r="H76" s="766"/>
      <c r="I76" s="601" t="s">
        <v>8304</v>
      </c>
      <c r="J76" s="599">
        <v>10647</v>
      </c>
      <c r="K76" s="599">
        <v>0</v>
      </c>
      <c r="L76" s="599">
        <v>10647</v>
      </c>
      <c r="M76" s="601" t="s">
        <v>590</v>
      </c>
      <c r="N76" s="601" t="s">
        <v>590</v>
      </c>
      <c r="O76" s="599">
        <v>110</v>
      </c>
      <c r="P76" s="599">
        <v>86</v>
      </c>
      <c r="Q76" s="599">
        <v>10647</v>
      </c>
      <c r="R76" s="599"/>
      <c r="S76" s="599"/>
      <c r="T76" s="599"/>
      <c r="U76" s="599"/>
      <c r="V76" s="601">
        <v>2011</v>
      </c>
      <c r="W76" s="599"/>
      <c r="X76" s="599"/>
      <c r="Y76" s="599"/>
      <c r="Z76" s="599"/>
      <c r="AA76" s="599"/>
      <c r="AB76" s="599"/>
      <c r="AC76" s="599">
        <v>378</v>
      </c>
      <c r="AD76" s="601"/>
      <c r="AE76" s="601"/>
      <c r="AF76" s="604"/>
      <c r="AG76" s="604"/>
      <c r="AH76" s="604"/>
      <c r="AI76" s="604"/>
      <c r="AJ76" s="604"/>
      <c r="AK76" s="604"/>
      <c r="AL76" s="604"/>
      <c r="AM76" s="604"/>
      <c r="AN76" s="604"/>
      <c r="AO76" s="604"/>
      <c r="AP76" s="604"/>
      <c r="AQ76" s="604"/>
      <c r="AR76" s="604"/>
      <c r="AS76" s="604"/>
      <c r="AT76" s="604"/>
      <c r="AU76" s="604"/>
      <c r="AV76" s="604"/>
      <c r="AW76" s="604"/>
      <c r="AX76" s="604"/>
      <c r="AY76" s="602"/>
      <c r="AZ76" s="602"/>
      <c r="BA76" s="607"/>
    </row>
    <row r="77" spans="1:53" s="257" customFormat="1" ht="25.5" customHeight="1">
      <c r="A77" s="261" t="s">
        <v>204</v>
      </c>
      <c r="B77" s="603"/>
      <c r="C77" s="239" t="s">
        <v>2954</v>
      </c>
      <c r="D77" s="601" t="s">
        <v>8305</v>
      </c>
      <c r="E77" s="239" t="s">
        <v>8289</v>
      </c>
      <c r="F77" s="601" t="s">
        <v>2954</v>
      </c>
      <c r="G77" s="601"/>
      <c r="H77" s="766"/>
      <c r="I77" s="601" t="s">
        <v>8306</v>
      </c>
      <c r="J77" s="599">
        <v>3940</v>
      </c>
      <c r="K77" s="599">
        <v>0</v>
      </c>
      <c r="L77" s="599">
        <v>3940</v>
      </c>
      <c r="M77" s="601" t="s">
        <v>382</v>
      </c>
      <c r="N77" s="601" t="s">
        <v>382</v>
      </c>
      <c r="O77" s="599">
        <v>65</v>
      </c>
      <c r="P77" s="599">
        <v>62</v>
      </c>
      <c r="Q77" s="599">
        <v>3940</v>
      </c>
      <c r="R77" s="599"/>
      <c r="S77" s="599"/>
      <c r="T77" s="601"/>
      <c r="U77" s="599"/>
      <c r="V77" s="601">
        <v>2013</v>
      </c>
      <c r="W77" s="599"/>
      <c r="X77" s="599"/>
      <c r="Y77" s="599"/>
      <c r="Z77" s="599"/>
      <c r="AA77" s="599"/>
      <c r="AB77" s="599"/>
      <c r="AC77" s="599">
        <v>646</v>
      </c>
      <c r="AD77" s="601"/>
      <c r="AE77" s="601"/>
      <c r="AF77" s="604"/>
      <c r="AG77" s="604"/>
      <c r="AH77" s="604"/>
      <c r="AI77" s="604"/>
      <c r="AJ77" s="604"/>
      <c r="AK77" s="604"/>
      <c r="AL77" s="604"/>
      <c r="AM77" s="604"/>
      <c r="AN77" s="604"/>
      <c r="AO77" s="604"/>
      <c r="AP77" s="604"/>
      <c r="AQ77" s="604"/>
      <c r="AR77" s="604"/>
      <c r="AS77" s="604"/>
      <c r="AT77" s="604"/>
      <c r="AU77" s="604"/>
      <c r="AV77" s="604"/>
      <c r="AW77" s="604"/>
      <c r="AX77" s="604"/>
      <c r="AY77" s="606"/>
      <c r="AZ77" s="606"/>
      <c r="BA77" s="607"/>
    </row>
    <row r="78" spans="1:53" s="257" customFormat="1" ht="25.5" customHeight="1">
      <c r="A78" s="261"/>
      <c r="B78" s="603"/>
      <c r="C78" s="239" t="s">
        <v>2954</v>
      </c>
      <c r="D78" s="601"/>
      <c r="E78" s="239" t="s">
        <v>8307</v>
      </c>
      <c r="F78" s="601" t="s">
        <v>2954</v>
      </c>
      <c r="G78" s="601"/>
      <c r="H78" s="766"/>
      <c r="I78" s="601" t="s">
        <v>8304</v>
      </c>
      <c r="J78" s="599">
        <v>9500</v>
      </c>
      <c r="K78" s="599">
        <v>63</v>
      </c>
      <c r="L78" s="599">
        <v>9500</v>
      </c>
      <c r="M78" s="601" t="s">
        <v>382</v>
      </c>
      <c r="N78" s="601" t="s">
        <v>382</v>
      </c>
      <c r="O78" s="599">
        <v>105</v>
      </c>
      <c r="P78" s="599">
        <v>90</v>
      </c>
      <c r="Q78" s="599">
        <v>9500</v>
      </c>
      <c r="R78" s="599"/>
      <c r="S78" s="599"/>
      <c r="T78" s="599"/>
      <c r="U78" s="599"/>
      <c r="V78" s="601">
        <v>2016</v>
      </c>
      <c r="W78" s="599"/>
      <c r="X78" s="599"/>
      <c r="Y78" s="599"/>
      <c r="Z78" s="599"/>
      <c r="AA78" s="599"/>
      <c r="AB78" s="599"/>
      <c r="AC78" s="599">
        <v>600</v>
      </c>
      <c r="AD78" s="601"/>
      <c r="AE78" s="601"/>
      <c r="AF78" s="604"/>
      <c r="AG78" s="604"/>
      <c r="AH78" s="604"/>
      <c r="AI78" s="604"/>
      <c r="AJ78" s="604"/>
      <c r="AK78" s="604"/>
      <c r="AL78" s="604"/>
      <c r="AM78" s="604"/>
      <c r="AN78" s="604"/>
      <c r="AO78" s="604"/>
      <c r="AP78" s="604"/>
      <c r="AQ78" s="604"/>
      <c r="AR78" s="604"/>
      <c r="AS78" s="604"/>
      <c r="AT78" s="604"/>
      <c r="AU78" s="604"/>
      <c r="AV78" s="604"/>
      <c r="AW78" s="604"/>
      <c r="AX78" s="604"/>
      <c r="AY78" s="606"/>
      <c r="AZ78" s="606"/>
      <c r="BA78" s="607" t="s">
        <v>8308</v>
      </c>
    </row>
    <row r="79" spans="1:53" s="257" customFormat="1" ht="25.5" customHeight="1">
      <c r="A79" s="261"/>
      <c r="B79" s="603"/>
      <c r="C79" s="239" t="s">
        <v>7413</v>
      </c>
      <c r="D79" s="601" t="s">
        <v>8309</v>
      </c>
      <c r="E79" s="239" t="s">
        <v>8310</v>
      </c>
      <c r="F79" s="601" t="s">
        <v>7413</v>
      </c>
      <c r="G79" s="601" t="s">
        <v>8311</v>
      </c>
      <c r="H79" s="766"/>
      <c r="I79" s="601" t="s">
        <v>8312</v>
      </c>
      <c r="J79" s="599">
        <v>24593</v>
      </c>
      <c r="K79" s="599"/>
      <c r="L79" s="599"/>
      <c r="M79" s="239" t="s">
        <v>382</v>
      </c>
      <c r="N79" s="601" t="s">
        <v>382</v>
      </c>
      <c r="O79" s="599">
        <v>122</v>
      </c>
      <c r="P79" s="599">
        <v>99</v>
      </c>
      <c r="Q79" s="599">
        <v>14000</v>
      </c>
      <c r="R79" s="599">
        <v>200</v>
      </c>
      <c r="S79" s="599">
        <v>200</v>
      </c>
      <c r="T79" s="599" t="s">
        <v>233</v>
      </c>
      <c r="U79" s="599" t="s">
        <v>2520</v>
      </c>
      <c r="V79" s="601">
        <v>2013</v>
      </c>
      <c r="W79" s="599">
        <v>955</v>
      </c>
      <c r="X79" s="599"/>
      <c r="Y79" s="599"/>
      <c r="Z79" s="599"/>
      <c r="AA79" s="599"/>
      <c r="AB79" s="599"/>
      <c r="AC79" s="599">
        <v>1330</v>
      </c>
      <c r="AD79" s="601"/>
      <c r="AE79" s="601"/>
      <c r="AF79" s="604"/>
      <c r="AG79" s="604"/>
      <c r="AH79" s="604">
        <v>2</v>
      </c>
      <c r="AI79" s="604">
        <v>150</v>
      </c>
      <c r="AJ79" s="604">
        <v>27</v>
      </c>
      <c r="AK79" s="604"/>
      <c r="AL79" s="604" t="s">
        <v>8313</v>
      </c>
      <c r="AM79" s="604"/>
      <c r="AN79" s="604">
        <v>864</v>
      </c>
      <c r="AO79" s="604" t="s">
        <v>8314</v>
      </c>
      <c r="AP79" s="604" t="s">
        <v>8311</v>
      </c>
      <c r="AQ79" s="604" t="s">
        <v>8289</v>
      </c>
      <c r="AR79" s="604" t="s">
        <v>2239</v>
      </c>
      <c r="AS79" s="604">
        <v>4377</v>
      </c>
      <c r="AT79" s="604" t="s">
        <v>8315</v>
      </c>
      <c r="AU79" s="604" t="s">
        <v>8311</v>
      </c>
      <c r="AV79" s="604"/>
      <c r="AW79" s="604"/>
      <c r="AX79" s="604"/>
      <c r="AY79" s="606"/>
      <c r="AZ79" s="606"/>
      <c r="BA79" s="607" t="s">
        <v>8316</v>
      </c>
    </row>
    <row r="80" spans="1:53" s="257" customFormat="1" ht="25.5" customHeight="1">
      <c r="A80" s="261"/>
      <c r="B80" s="603"/>
      <c r="C80" s="239" t="s">
        <v>7413</v>
      </c>
      <c r="D80" s="601" t="s">
        <v>8317</v>
      </c>
      <c r="E80" s="239" t="s">
        <v>8318</v>
      </c>
      <c r="F80" s="601" t="s">
        <v>7413</v>
      </c>
      <c r="G80" s="601"/>
      <c r="H80" s="766"/>
      <c r="I80" s="239" t="s">
        <v>8319</v>
      </c>
      <c r="J80" s="599">
        <v>13000</v>
      </c>
      <c r="K80" s="599"/>
      <c r="L80" s="599"/>
      <c r="M80" s="601" t="s">
        <v>590</v>
      </c>
      <c r="N80" s="601" t="s">
        <v>590</v>
      </c>
      <c r="O80" s="599">
        <v>120</v>
      </c>
      <c r="P80" s="599" t="s">
        <v>8320</v>
      </c>
      <c r="Q80" s="599">
        <v>13000</v>
      </c>
      <c r="R80" s="599">
        <v>200</v>
      </c>
      <c r="S80" s="599">
        <v>200</v>
      </c>
      <c r="T80" s="599" t="s">
        <v>233</v>
      </c>
      <c r="U80" s="599" t="s">
        <v>1060</v>
      </c>
      <c r="V80" s="601">
        <v>2007</v>
      </c>
      <c r="W80" s="599"/>
      <c r="X80" s="599"/>
      <c r="Y80" s="599"/>
      <c r="Z80" s="599"/>
      <c r="AA80" s="599"/>
      <c r="AB80" s="599"/>
      <c r="AC80" s="599">
        <v>100</v>
      </c>
      <c r="AD80" s="601"/>
      <c r="AE80" s="601"/>
      <c r="AF80" s="604"/>
      <c r="AG80" s="604"/>
      <c r="AH80" s="604"/>
      <c r="AI80" s="604"/>
      <c r="AJ80" s="604"/>
      <c r="AK80" s="604"/>
      <c r="AL80" s="604"/>
      <c r="AM80" s="604"/>
      <c r="AN80" s="604"/>
      <c r="AO80" s="604"/>
      <c r="AP80" s="604"/>
      <c r="AQ80" s="604"/>
      <c r="AR80" s="604"/>
      <c r="AS80" s="604"/>
      <c r="AT80" s="604"/>
      <c r="AU80" s="604"/>
      <c r="AV80" s="604"/>
      <c r="AW80" s="604"/>
      <c r="AX80" s="604"/>
      <c r="AY80" s="602"/>
      <c r="AZ80" s="602"/>
      <c r="BA80" s="607"/>
    </row>
    <row r="81" spans="1:53" s="257" customFormat="1" ht="25.5" customHeight="1">
      <c r="A81" s="260"/>
      <c r="B81" s="603"/>
      <c r="C81" s="239" t="s">
        <v>7413</v>
      </c>
      <c r="D81" s="601" t="s">
        <v>8321</v>
      </c>
      <c r="E81" s="239" t="s">
        <v>8322</v>
      </c>
      <c r="F81" s="601" t="s">
        <v>7413</v>
      </c>
      <c r="G81" s="601"/>
      <c r="H81" s="766"/>
      <c r="I81" s="239" t="s">
        <v>8312</v>
      </c>
      <c r="J81" s="599">
        <v>11755</v>
      </c>
      <c r="K81" s="599" t="s">
        <v>8323</v>
      </c>
      <c r="L81" s="599" t="s">
        <v>8324</v>
      </c>
      <c r="M81" s="601" t="s">
        <v>590</v>
      </c>
      <c r="N81" s="601" t="s">
        <v>590</v>
      </c>
      <c r="O81" s="599">
        <v>105</v>
      </c>
      <c r="P81" s="599">
        <v>91</v>
      </c>
      <c r="Q81" s="599">
        <v>11755</v>
      </c>
      <c r="R81" s="599">
        <v>49</v>
      </c>
      <c r="S81" s="599">
        <v>200</v>
      </c>
      <c r="T81" s="599" t="s">
        <v>233</v>
      </c>
      <c r="U81" s="599" t="s">
        <v>2520</v>
      </c>
      <c r="V81" s="601">
        <v>2011</v>
      </c>
      <c r="W81" s="599"/>
      <c r="X81" s="599"/>
      <c r="Y81" s="599"/>
      <c r="Z81" s="599"/>
      <c r="AA81" s="599"/>
      <c r="AB81" s="599"/>
      <c r="AC81" s="599">
        <v>470</v>
      </c>
      <c r="AD81" s="601"/>
      <c r="AE81" s="601"/>
      <c r="AF81" s="604"/>
      <c r="AG81" s="604"/>
      <c r="AH81" s="604"/>
      <c r="AI81" s="604"/>
      <c r="AJ81" s="604"/>
      <c r="AK81" s="604"/>
      <c r="AL81" s="604"/>
      <c r="AM81" s="604"/>
      <c r="AN81" s="604"/>
      <c r="AO81" s="604"/>
      <c r="AP81" s="604"/>
      <c r="AQ81" s="604"/>
      <c r="AR81" s="604"/>
      <c r="AS81" s="604"/>
      <c r="AT81" s="604"/>
      <c r="AU81" s="604"/>
      <c r="AV81" s="604"/>
      <c r="AW81" s="604"/>
      <c r="AX81" s="604"/>
      <c r="AY81" s="602"/>
      <c r="AZ81" s="602"/>
      <c r="BA81" s="607"/>
    </row>
    <row r="82" spans="1:53" s="257" customFormat="1" ht="25.5" customHeight="1">
      <c r="A82" s="261"/>
      <c r="B82" s="603"/>
      <c r="C82" s="239" t="s">
        <v>7413</v>
      </c>
      <c r="D82" s="239" t="s">
        <v>8325</v>
      </c>
      <c r="E82" s="239" t="s">
        <v>8326</v>
      </c>
      <c r="F82" s="601" t="s">
        <v>7413</v>
      </c>
      <c r="G82" s="601"/>
      <c r="H82" s="766"/>
      <c r="I82" s="239" t="s">
        <v>8312</v>
      </c>
      <c r="J82" s="599">
        <v>9000</v>
      </c>
      <c r="K82" s="599"/>
      <c r="L82" s="599" t="s">
        <v>8327</v>
      </c>
      <c r="M82" s="601" t="s">
        <v>590</v>
      </c>
      <c r="N82" s="601" t="s">
        <v>590</v>
      </c>
      <c r="O82" s="599">
        <v>120</v>
      </c>
      <c r="P82" s="599">
        <v>98</v>
      </c>
      <c r="Q82" s="599" t="s">
        <v>8327</v>
      </c>
      <c r="R82" s="599"/>
      <c r="S82" s="599"/>
      <c r="T82" s="599"/>
      <c r="U82" s="599"/>
      <c r="V82" s="601">
        <v>2012</v>
      </c>
      <c r="W82" s="599"/>
      <c r="X82" s="599"/>
      <c r="Y82" s="599"/>
      <c r="Z82" s="599"/>
      <c r="AA82" s="599"/>
      <c r="AB82" s="599"/>
      <c r="AC82" s="599">
        <v>104</v>
      </c>
      <c r="AD82" s="601"/>
      <c r="AE82" s="601"/>
      <c r="AF82" s="604"/>
      <c r="AG82" s="604"/>
      <c r="AH82" s="604"/>
      <c r="AI82" s="604"/>
      <c r="AJ82" s="604"/>
      <c r="AK82" s="604"/>
      <c r="AL82" s="604"/>
      <c r="AM82" s="604"/>
      <c r="AN82" s="604"/>
      <c r="AO82" s="604"/>
      <c r="AP82" s="604"/>
      <c r="AQ82" s="604"/>
      <c r="AR82" s="604"/>
      <c r="AS82" s="604"/>
      <c r="AT82" s="604"/>
      <c r="AU82" s="604"/>
      <c r="AV82" s="604"/>
      <c r="AW82" s="604"/>
      <c r="AX82" s="604"/>
      <c r="AY82" s="602"/>
      <c r="AZ82" s="602"/>
      <c r="BA82" s="607" t="s">
        <v>1068</v>
      </c>
    </row>
    <row r="83" spans="1:53" s="257" customFormat="1" ht="25.5" customHeight="1">
      <c r="A83" s="261">
        <v>2</v>
      </c>
      <c r="B83" s="780"/>
      <c r="C83" s="239" t="s">
        <v>7418</v>
      </c>
      <c r="D83" s="601" t="s">
        <v>1314</v>
      </c>
      <c r="E83" s="239" t="s">
        <v>8328</v>
      </c>
      <c r="F83" s="601" t="s">
        <v>7418</v>
      </c>
      <c r="G83" s="601"/>
      <c r="H83" s="766"/>
      <c r="I83" s="239" t="s">
        <v>401</v>
      </c>
      <c r="J83" s="599"/>
      <c r="K83" s="599"/>
      <c r="L83" s="599"/>
      <c r="M83" s="601" t="s">
        <v>382</v>
      </c>
      <c r="N83" s="601" t="s">
        <v>382</v>
      </c>
      <c r="O83" s="599">
        <v>121</v>
      </c>
      <c r="P83" s="552">
        <v>97</v>
      </c>
      <c r="Q83" s="599">
        <v>10000</v>
      </c>
      <c r="R83" s="599">
        <v>720</v>
      </c>
      <c r="S83" s="599">
        <v>1000</v>
      </c>
      <c r="T83" s="599"/>
      <c r="U83" s="599"/>
      <c r="V83" s="601">
        <v>2006</v>
      </c>
      <c r="W83" s="599"/>
      <c r="X83" s="599"/>
      <c r="Y83" s="599"/>
      <c r="Z83" s="599"/>
      <c r="AA83" s="599"/>
      <c r="AB83" s="599"/>
      <c r="AC83" s="599">
        <v>23756</v>
      </c>
      <c r="AD83" s="601"/>
      <c r="AE83" s="601"/>
      <c r="AF83" s="604"/>
      <c r="AG83" s="604"/>
      <c r="AH83" s="604"/>
      <c r="AI83" s="604"/>
      <c r="AJ83" s="604"/>
      <c r="AK83" s="604"/>
      <c r="AL83" s="604"/>
      <c r="AM83" s="604"/>
      <c r="AN83" s="604"/>
      <c r="AO83" s="604"/>
      <c r="AP83" s="604"/>
      <c r="AQ83" s="604"/>
      <c r="AR83" s="604"/>
      <c r="AS83" s="604"/>
      <c r="AT83" s="604"/>
      <c r="AU83" s="604"/>
      <c r="AV83" s="604"/>
      <c r="AW83" s="604"/>
      <c r="AX83" s="604"/>
      <c r="AY83" s="788"/>
      <c r="AZ83" s="788"/>
      <c r="BA83" s="789" t="s">
        <v>8329</v>
      </c>
    </row>
    <row r="84" spans="1:53" s="262" customFormat="1" ht="25.5" customHeight="1">
      <c r="A84" s="261"/>
      <c r="B84" s="603"/>
      <c r="C84" s="239" t="s">
        <v>437</v>
      </c>
      <c r="D84" s="601"/>
      <c r="E84" s="239" t="s">
        <v>8330</v>
      </c>
      <c r="F84" s="601" t="s">
        <v>437</v>
      </c>
      <c r="G84" s="601"/>
      <c r="H84" s="766"/>
      <c r="I84" s="239" t="s">
        <v>8331</v>
      </c>
      <c r="J84" s="599">
        <v>10000</v>
      </c>
      <c r="K84" s="599"/>
      <c r="L84" s="599"/>
      <c r="M84" s="601" t="s">
        <v>382</v>
      </c>
      <c r="N84" s="601" t="s">
        <v>232</v>
      </c>
      <c r="O84" s="599">
        <v>105</v>
      </c>
      <c r="P84" s="552">
        <v>91</v>
      </c>
      <c r="Q84" s="599">
        <v>9917</v>
      </c>
      <c r="R84" s="599"/>
      <c r="S84" s="599"/>
      <c r="T84" s="599"/>
      <c r="U84" s="599"/>
      <c r="V84" s="601">
        <v>2004</v>
      </c>
      <c r="W84" s="599"/>
      <c r="X84" s="599"/>
      <c r="Y84" s="599"/>
      <c r="Z84" s="599"/>
      <c r="AA84" s="599"/>
      <c r="AB84" s="599"/>
      <c r="AC84" s="599">
        <v>100</v>
      </c>
      <c r="AD84" s="601"/>
      <c r="AE84" s="601"/>
      <c r="AF84" s="604"/>
      <c r="AG84" s="604"/>
      <c r="AH84" s="604"/>
      <c r="AI84" s="604"/>
      <c r="AJ84" s="604"/>
      <c r="AK84" s="604"/>
      <c r="AL84" s="604"/>
      <c r="AM84" s="604"/>
      <c r="AN84" s="604"/>
      <c r="AO84" s="604"/>
      <c r="AP84" s="604"/>
      <c r="AQ84" s="604"/>
      <c r="AR84" s="604"/>
      <c r="AS84" s="604"/>
      <c r="AT84" s="604"/>
      <c r="AU84" s="604"/>
      <c r="AV84" s="604"/>
      <c r="AW84" s="604"/>
      <c r="AX84" s="604"/>
      <c r="AY84" s="788"/>
      <c r="AZ84" s="788"/>
      <c r="BA84" s="789"/>
    </row>
    <row r="85" spans="1:53" s="257" customFormat="1" ht="25.5" customHeight="1">
      <c r="A85" s="261">
        <v>3</v>
      </c>
      <c r="B85" s="603"/>
      <c r="C85" s="239" t="s">
        <v>437</v>
      </c>
      <c r="D85" s="601"/>
      <c r="E85" s="239" t="s">
        <v>8332</v>
      </c>
      <c r="F85" s="601" t="s">
        <v>437</v>
      </c>
      <c r="G85" s="601"/>
      <c r="H85" s="766"/>
      <c r="I85" s="239" t="s">
        <v>8331</v>
      </c>
      <c r="J85" s="599">
        <v>11000</v>
      </c>
      <c r="K85" s="599"/>
      <c r="L85" s="599"/>
      <c r="M85" s="601" t="s">
        <v>8333</v>
      </c>
      <c r="N85" s="601" t="s">
        <v>382</v>
      </c>
      <c r="O85" s="599">
        <v>110</v>
      </c>
      <c r="P85" s="552">
        <v>95</v>
      </c>
      <c r="Q85" s="599">
        <v>10450</v>
      </c>
      <c r="R85" s="599">
        <v>192</v>
      </c>
      <c r="S85" s="599">
        <v>1000</v>
      </c>
      <c r="T85" s="599"/>
      <c r="U85" s="599"/>
      <c r="V85" s="601">
        <v>2013</v>
      </c>
      <c r="W85" s="599"/>
      <c r="X85" s="599"/>
      <c r="Y85" s="599"/>
      <c r="Z85" s="599"/>
      <c r="AA85" s="599"/>
      <c r="AB85" s="599"/>
      <c r="AC85" s="599">
        <v>1250</v>
      </c>
      <c r="AD85" s="601"/>
      <c r="AE85" s="601"/>
      <c r="AF85" s="604"/>
      <c r="AG85" s="604"/>
      <c r="AH85" s="604"/>
      <c r="AI85" s="604"/>
      <c r="AJ85" s="604"/>
      <c r="AK85" s="604"/>
      <c r="AL85" s="604"/>
      <c r="AM85" s="604"/>
      <c r="AN85" s="604"/>
      <c r="AO85" s="604"/>
      <c r="AP85" s="604"/>
      <c r="AQ85" s="604"/>
      <c r="AR85" s="604"/>
      <c r="AS85" s="604"/>
      <c r="AT85" s="604"/>
      <c r="AU85" s="604"/>
      <c r="AV85" s="604"/>
      <c r="AW85" s="604"/>
      <c r="AX85" s="604"/>
      <c r="AY85" s="788"/>
      <c r="AZ85" s="788"/>
      <c r="BA85" s="789"/>
    </row>
    <row r="86" spans="1:53" s="257" customFormat="1" ht="25.5" customHeight="1">
      <c r="A86" s="261"/>
      <c r="B86" s="603"/>
      <c r="C86" s="239" t="s">
        <v>437</v>
      </c>
      <c r="D86" s="601"/>
      <c r="E86" s="239" t="s">
        <v>8334</v>
      </c>
      <c r="F86" s="601" t="s">
        <v>437</v>
      </c>
      <c r="G86" s="601"/>
      <c r="H86" s="766"/>
      <c r="I86" s="239" t="s">
        <v>437</v>
      </c>
      <c r="J86" s="599">
        <v>9747</v>
      </c>
      <c r="K86" s="599"/>
      <c r="L86" s="599"/>
      <c r="M86" s="764" t="s">
        <v>590</v>
      </c>
      <c r="N86" s="764" t="s">
        <v>590</v>
      </c>
      <c r="O86" s="599">
        <v>91.3</v>
      </c>
      <c r="P86" s="552">
        <v>71.89</v>
      </c>
      <c r="Q86" s="599">
        <v>7085</v>
      </c>
      <c r="R86" s="599"/>
      <c r="S86" s="599"/>
      <c r="T86" s="599"/>
      <c r="U86" s="599"/>
      <c r="V86" s="601">
        <v>2006</v>
      </c>
      <c r="W86" s="599"/>
      <c r="X86" s="599"/>
      <c r="Y86" s="599"/>
      <c r="Z86" s="599"/>
      <c r="AA86" s="599"/>
      <c r="AB86" s="599"/>
      <c r="AC86" s="599">
        <v>150</v>
      </c>
      <c r="AD86" s="601"/>
      <c r="AE86" s="601"/>
      <c r="AF86" s="604"/>
      <c r="AG86" s="604"/>
      <c r="AH86" s="604"/>
      <c r="AI86" s="604"/>
      <c r="AJ86" s="604"/>
      <c r="AK86" s="604"/>
      <c r="AL86" s="604"/>
      <c r="AM86" s="604"/>
      <c r="AN86" s="604"/>
      <c r="AO86" s="604"/>
      <c r="AP86" s="604"/>
      <c r="AQ86" s="604"/>
      <c r="AR86" s="604"/>
      <c r="AS86" s="604"/>
      <c r="AT86" s="604"/>
      <c r="AU86" s="604"/>
      <c r="AV86" s="604"/>
      <c r="AW86" s="604"/>
      <c r="AX86" s="604"/>
      <c r="AY86" s="788"/>
      <c r="AZ86" s="788"/>
      <c r="BA86" s="789"/>
    </row>
    <row r="87" spans="1:53" s="263" customFormat="1" ht="25.5" customHeight="1">
      <c r="A87" s="261"/>
      <c r="B87" s="603"/>
      <c r="C87" s="239" t="s">
        <v>437</v>
      </c>
      <c r="D87" s="601"/>
      <c r="E87" s="239" t="s">
        <v>8335</v>
      </c>
      <c r="F87" s="601" t="s">
        <v>437</v>
      </c>
      <c r="G87" s="601"/>
      <c r="H87" s="766"/>
      <c r="I87" s="239" t="s">
        <v>8331</v>
      </c>
      <c r="J87" s="599">
        <v>11000</v>
      </c>
      <c r="K87" s="599"/>
      <c r="L87" s="599"/>
      <c r="M87" s="601" t="s">
        <v>590</v>
      </c>
      <c r="N87" s="601" t="s">
        <v>590</v>
      </c>
      <c r="O87" s="599">
        <v>110</v>
      </c>
      <c r="P87" s="599">
        <v>95</v>
      </c>
      <c r="Q87" s="599">
        <v>10450</v>
      </c>
      <c r="R87" s="599"/>
      <c r="S87" s="599"/>
      <c r="T87" s="599"/>
      <c r="U87" s="599"/>
      <c r="V87" s="601">
        <v>2006</v>
      </c>
      <c r="W87" s="599"/>
      <c r="X87" s="599"/>
      <c r="Y87" s="599"/>
      <c r="Z87" s="599"/>
      <c r="AA87" s="599"/>
      <c r="AB87" s="599"/>
      <c r="AC87" s="599">
        <v>150</v>
      </c>
      <c r="AD87" s="601"/>
      <c r="AE87" s="601"/>
      <c r="AF87" s="604"/>
      <c r="AG87" s="604"/>
      <c r="AH87" s="604"/>
      <c r="AI87" s="604"/>
      <c r="AJ87" s="604"/>
      <c r="AK87" s="604"/>
      <c r="AL87" s="604"/>
      <c r="AM87" s="604"/>
      <c r="AN87" s="604"/>
      <c r="AO87" s="604"/>
      <c r="AP87" s="604"/>
      <c r="AQ87" s="604"/>
      <c r="AR87" s="604"/>
      <c r="AS87" s="604"/>
      <c r="AT87" s="604"/>
      <c r="AU87" s="604"/>
      <c r="AV87" s="604"/>
      <c r="AW87" s="604"/>
      <c r="AX87" s="604"/>
      <c r="AY87" s="602"/>
      <c r="AZ87" s="602"/>
      <c r="BA87" s="607"/>
    </row>
    <row r="88" spans="1:53" s="257" customFormat="1" ht="25.5" customHeight="1">
      <c r="A88" s="261"/>
      <c r="B88" s="603"/>
      <c r="C88" s="239" t="s">
        <v>437</v>
      </c>
      <c r="D88" s="601"/>
      <c r="E88" s="239" t="s">
        <v>8336</v>
      </c>
      <c r="F88" s="601" t="s">
        <v>437</v>
      </c>
      <c r="G88" s="601"/>
      <c r="H88" s="766"/>
      <c r="I88" s="239" t="s">
        <v>8331</v>
      </c>
      <c r="J88" s="599">
        <v>6000</v>
      </c>
      <c r="K88" s="599"/>
      <c r="L88" s="599"/>
      <c r="M88" s="601" t="s">
        <v>590</v>
      </c>
      <c r="N88" s="601" t="s">
        <v>590</v>
      </c>
      <c r="O88" s="599">
        <v>90</v>
      </c>
      <c r="P88" s="599">
        <v>55</v>
      </c>
      <c r="Q88" s="599">
        <v>4950</v>
      </c>
      <c r="R88" s="599"/>
      <c r="S88" s="599"/>
      <c r="T88" s="599"/>
      <c r="U88" s="599"/>
      <c r="V88" s="601">
        <v>2013</v>
      </c>
      <c r="W88" s="599"/>
      <c r="X88" s="599"/>
      <c r="Y88" s="599"/>
      <c r="Z88" s="599"/>
      <c r="AA88" s="599"/>
      <c r="AB88" s="599"/>
      <c r="AC88" s="599">
        <v>500</v>
      </c>
      <c r="AD88" s="601"/>
      <c r="AE88" s="601"/>
      <c r="AF88" s="604"/>
      <c r="AG88" s="604"/>
      <c r="AH88" s="604"/>
      <c r="AI88" s="604"/>
      <c r="AJ88" s="604"/>
      <c r="AK88" s="604"/>
      <c r="AL88" s="604"/>
      <c r="AM88" s="604"/>
      <c r="AN88" s="604"/>
      <c r="AO88" s="604"/>
      <c r="AP88" s="604"/>
      <c r="AQ88" s="604"/>
      <c r="AR88" s="604"/>
      <c r="AS88" s="604"/>
      <c r="AT88" s="604"/>
      <c r="AU88" s="604"/>
      <c r="AV88" s="604"/>
      <c r="AW88" s="604"/>
      <c r="AX88" s="604"/>
      <c r="AY88" s="602"/>
      <c r="AZ88" s="602"/>
      <c r="BA88" s="607"/>
    </row>
    <row r="89" spans="1:53" s="257" customFormat="1" ht="25.5" customHeight="1">
      <c r="A89" s="261"/>
      <c r="B89" s="603"/>
      <c r="C89" s="239" t="s">
        <v>437</v>
      </c>
      <c r="D89" s="601"/>
      <c r="E89" s="239" t="s">
        <v>8337</v>
      </c>
      <c r="F89" s="601" t="s">
        <v>437</v>
      </c>
      <c r="G89" s="601"/>
      <c r="H89" s="766"/>
      <c r="I89" s="239" t="s">
        <v>437</v>
      </c>
      <c r="J89" s="599">
        <v>5251</v>
      </c>
      <c r="K89" s="599"/>
      <c r="L89" s="599"/>
      <c r="M89" s="601" t="s">
        <v>590</v>
      </c>
      <c r="N89" s="601" t="s">
        <v>590</v>
      </c>
      <c r="O89" s="599">
        <v>85</v>
      </c>
      <c r="P89" s="599">
        <v>55</v>
      </c>
      <c r="Q89" s="599">
        <v>4675</v>
      </c>
      <c r="R89" s="599"/>
      <c r="S89" s="599"/>
      <c r="T89" s="599"/>
      <c r="U89" s="599"/>
      <c r="V89" s="601">
        <v>2013</v>
      </c>
      <c r="W89" s="599"/>
      <c r="X89" s="599"/>
      <c r="Y89" s="599"/>
      <c r="Z89" s="599"/>
      <c r="AA89" s="599"/>
      <c r="AB89" s="599"/>
      <c r="AC89" s="599">
        <v>300</v>
      </c>
      <c r="AD89" s="601"/>
      <c r="AE89" s="601"/>
      <c r="AF89" s="604"/>
      <c r="AG89" s="604"/>
      <c r="AH89" s="604"/>
      <c r="AI89" s="604"/>
      <c r="AJ89" s="604"/>
      <c r="AK89" s="604"/>
      <c r="AL89" s="604"/>
      <c r="AM89" s="604"/>
      <c r="AN89" s="604"/>
      <c r="AO89" s="604"/>
      <c r="AP89" s="604"/>
      <c r="AQ89" s="604"/>
      <c r="AR89" s="604"/>
      <c r="AS89" s="604"/>
      <c r="AT89" s="604"/>
      <c r="AU89" s="604"/>
      <c r="AV89" s="604"/>
      <c r="AW89" s="604"/>
      <c r="AX89" s="604"/>
      <c r="AY89" s="602"/>
      <c r="AZ89" s="602"/>
      <c r="BA89" s="607"/>
    </row>
    <row r="90" spans="1:53" s="257" customFormat="1" ht="25.5" customHeight="1">
      <c r="A90" s="261"/>
      <c r="B90" s="603"/>
      <c r="C90" s="239" t="s">
        <v>437</v>
      </c>
      <c r="D90" s="601"/>
      <c r="E90" s="239" t="s">
        <v>8338</v>
      </c>
      <c r="F90" s="601" t="s">
        <v>437</v>
      </c>
      <c r="G90" s="601"/>
      <c r="H90" s="766"/>
      <c r="I90" s="239" t="s">
        <v>437</v>
      </c>
      <c r="J90" s="599">
        <v>5100</v>
      </c>
      <c r="K90" s="599"/>
      <c r="L90" s="599"/>
      <c r="M90" s="601" t="s">
        <v>590</v>
      </c>
      <c r="N90" s="601" t="s">
        <v>590</v>
      </c>
      <c r="O90" s="599">
        <v>78</v>
      </c>
      <c r="P90" s="599">
        <v>55</v>
      </c>
      <c r="Q90" s="599">
        <v>4290</v>
      </c>
      <c r="R90" s="599"/>
      <c r="S90" s="599"/>
      <c r="T90" s="599"/>
      <c r="U90" s="599"/>
      <c r="V90" s="601">
        <v>2013</v>
      </c>
      <c r="W90" s="599"/>
      <c r="X90" s="599"/>
      <c r="Y90" s="599"/>
      <c r="Z90" s="599"/>
      <c r="AA90" s="599"/>
      <c r="AB90" s="599"/>
      <c r="AC90" s="599">
        <v>500</v>
      </c>
      <c r="AD90" s="601"/>
      <c r="AE90" s="601"/>
      <c r="AF90" s="604"/>
      <c r="AG90" s="604"/>
      <c r="AH90" s="604"/>
      <c r="AI90" s="604"/>
      <c r="AJ90" s="604"/>
      <c r="AK90" s="604"/>
      <c r="AL90" s="604"/>
      <c r="AM90" s="604"/>
      <c r="AN90" s="604"/>
      <c r="AO90" s="604"/>
      <c r="AP90" s="604"/>
      <c r="AQ90" s="604"/>
      <c r="AR90" s="604"/>
      <c r="AS90" s="604"/>
      <c r="AT90" s="604"/>
      <c r="AU90" s="604"/>
      <c r="AV90" s="604"/>
      <c r="AW90" s="604"/>
      <c r="AX90" s="604"/>
      <c r="AY90" s="602"/>
      <c r="AZ90" s="602"/>
      <c r="BA90" s="607"/>
    </row>
    <row r="91" spans="1:53" s="257" customFormat="1" ht="25.5" customHeight="1">
      <c r="A91" s="261"/>
      <c r="B91" s="623"/>
      <c r="C91" s="239" t="s">
        <v>437</v>
      </c>
      <c r="D91" s="601"/>
      <c r="E91" s="239" t="s">
        <v>8339</v>
      </c>
      <c r="F91" s="601" t="s">
        <v>437</v>
      </c>
      <c r="G91" s="601"/>
      <c r="H91" s="766"/>
      <c r="I91" s="239" t="s">
        <v>8340</v>
      </c>
      <c r="J91" s="599">
        <v>4185</v>
      </c>
      <c r="K91" s="599"/>
      <c r="L91" s="599"/>
      <c r="M91" s="601" t="s">
        <v>382</v>
      </c>
      <c r="N91" s="601" t="s">
        <v>382</v>
      </c>
      <c r="O91" s="599">
        <v>65</v>
      </c>
      <c r="P91" s="599">
        <v>26</v>
      </c>
      <c r="Q91" s="599">
        <v>3634</v>
      </c>
      <c r="R91" s="599">
        <v>96</v>
      </c>
      <c r="S91" s="599">
        <v>100</v>
      </c>
      <c r="T91" s="599"/>
      <c r="U91" s="599"/>
      <c r="V91" s="601">
        <v>2007</v>
      </c>
      <c r="W91" s="599"/>
      <c r="X91" s="599"/>
      <c r="Y91" s="599"/>
      <c r="Z91" s="599"/>
      <c r="AA91" s="599"/>
      <c r="AB91" s="599"/>
      <c r="AC91" s="599">
        <v>470</v>
      </c>
      <c r="AD91" s="601"/>
      <c r="AE91" s="601"/>
      <c r="AF91" s="604"/>
      <c r="AG91" s="604"/>
      <c r="AH91" s="604"/>
      <c r="AI91" s="604"/>
      <c r="AJ91" s="604"/>
      <c r="AK91" s="604"/>
      <c r="AL91" s="604"/>
      <c r="AM91" s="604"/>
      <c r="AN91" s="604"/>
      <c r="AO91" s="604"/>
      <c r="AP91" s="604"/>
      <c r="AQ91" s="604"/>
      <c r="AR91" s="604"/>
      <c r="AS91" s="604"/>
      <c r="AT91" s="604"/>
      <c r="AU91" s="604"/>
      <c r="AV91" s="604"/>
      <c r="AW91" s="604"/>
      <c r="AX91" s="604"/>
      <c r="AY91" s="602"/>
      <c r="AZ91" s="602"/>
      <c r="BA91" s="607"/>
    </row>
    <row r="92" spans="1:53" s="257" customFormat="1" ht="25.5" customHeight="1">
      <c r="A92" s="261"/>
      <c r="B92" s="603"/>
      <c r="C92" s="239" t="s">
        <v>7462</v>
      </c>
      <c r="D92" s="601" t="s">
        <v>8341</v>
      </c>
      <c r="E92" s="239" t="s">
        <v>8342</v>
      </c>
      <c r="F92" s="601" t="s">
        <v>7462</v>
      </c>
      <c r="G92" s="601"/>
      <c r="H92" s="766"/>
      <c r="I92" s="239" t="s">
        <v>7462</v>
      </c>
      <c r="J92" s="599">
        <v>15760</v>
      </c>
      <c r="K92" s="599"/>
      <c r="L92" s="599"/>
      <c r="M92" s="601" t="s">
        <v>382</v>
      </c>
      <c r="N92" s="601" t="s">
        <v>382</v>
      </c>
      <c r="O92" s="599">
        <v>122</v>
      </c>
      <c r="P92" s="599">
        <v>100</v>
      </c>
      <c r="Q92" s="599">
        <v>12520</v>
      </c>
      <c r="R92" s="599"/>
      <c r="S92" s="599"/>
      <c r="T92" s="599"/>
      <c r="U92" s="599"/>
      <c r="V92" s="601">
        <v>2014</v>
      </c>
      <c r="W92" s="599"/>
      <c r="X92" s="599"/>
      <c r="Y92" s="599"/>
      <c r="Z92" s="599"/>
      <c r="AA92" s="599"/>
      <c r="AB92" s="599"/>
      <c r="AC92" s="599"/>
      <c r="AD92" s="601"/>
      <c r="AE92" s="601"/>
      <c r="AF92" s="604"/>
      <c r="AG92" s="604"/>
      <c r="AH92" s="604"/>
      <c r="AI92" s="604"/>
      <c r="AJ92" s="604"/>
      <c r="AK92" s="604"/>
      <c r="AL92" s="604"/>
      <c r="AM92" s="604"/>
      <c r="AN92" s="604"/>
      <c r="AO92" s="604"/>
      <c r="AP92" s="604"/>
      <c r="AQ92" s="604"/>
      <c r="AR92" s="604"/>
      <c r="AS92" s="604"/>
      <c r="AT92" s="604"/>
      <c r="AU92" s="604"/>
      <c r="AV92" s="604"/>
      <c r="AW92" s="604"/>
      <c r="AX92" s="604"/>
      <c r="AY92" s="602"/>
      <c r="AZ92" s="602"/>
      <c r="BA92" s="607"/>
    </row>
    <row r="93" spans="1:53" s="257" customFormat="1" ht="25.5" customHeight="1">
      <c r="A93" s="261"/>
      <c r="B93" s="603"/>
      <c r="C93" s="239" t="s">
        <v>7462</v>
      </c>
      <c r="D93" s="601"/>
      <c r="E93" s="239" t="s">
        <v>8343</v>
      </c>
      <c r="F93" s="601" t="s">
        <v>7462</v>
      </c>
      <c r="G93" s="790"/>
      <c r="H93" s="791"/>
      <c r="I93" s="239" t="s">
        <v>7465</v>
      </c>
      <c r="J93" s="599"/>
      <c r="K93" s="599"/>
      <c r="L93" s="599"/>
      <c r="M93" s="601" t="s">
        <v>382</v>
      </c>
      <c r="N93" s="601" t="s">
        <v>590</v>
      </c>
      <c r="O93" s="599">
        <v>48</v>
      </c>
      <c r="P93" s="599">
        <v>40</v>
      </c>
      <c r="Q93" s="599">
        <v>15885</v>
      </c>
      <c r="R93" s="599"/>
      <c r="S93" s="599"/>
      <c r="T93" s="599"/>
      <c r="U93" s="599"/>
      <c r="V93" s="601">
        <v>2016</v>
      </c>
      <c r="W93" s="792"/>
      <c r="X93" s="792"/>
      <c r="Y93" s="792"/>
      <c r="Z93" s="792"/>
      <c r="AA93" s="792"/>
      <c r="AB93" s="792"/>
      <c r="AC93" s="599"/>
      <c r="AD93" s="790"/>
      <c r="AE93" s="790"/>
      <c r="AF93" s="603"/>
      <c r="AG93" s="603"/>
      <c r="AH93" s="603"/>
      <c r="AI93" s="603"/>
      <c r="AJ93" s="603"/>
      <c r="AK93" s="603"/>
      <c r="AL93" s="603"/>
      <c r="AM93" s="603"/>
      <c r="AN93" s="603"/>
      <c r="AO93" s="603"/>
      <c r="AP93" s="603"/>
      <c r="AQ93" s="603"/>
      <c r="AR93" s="603"/>
      <c r="AS93" s="603"/>
      <c r="AT93" s="603"/>
      <c r="AU93" s="603"/>
      <c r="AV93" s="603"/>
      <c r="AW93" s="603"/>
      <c r="AX93" s="603"/>
      <c r="AY93" s="623"/>
      <c r="AZ93" s="623"/>
      <c r="BA93" s="607" t="s">
        <v>8344</v>
      </c>
    </row>
    <row r="94" spans="1:53" s="257" customFormat="1" ht="25.5" customHeight="1">
      <c r="A94" s="261"/>
      <c r="B94" s="603"/>
      <c r="C94" s="239" t="s">
        <v>2271</v>
      </c>
      <c r="D94" s="601" t="s">
        <v>7433</v>
      </c>
      <c r="E94" s="239" t="s">
        <v>8345</v>
      </c>
      <c r="F94" s="601" t="s">
        <v>2271</v>
      </c>
      <c r="G94" s="601"/>
      <c r="H94" s="766"/>
      <c r="I94" s="239" t="s">
        <v>8346</v>
      </c>
      <c r="J94" s="599">
        <v>9108</v>
      </c>
      <c r="K94" s="599"/>
      <c r="L94" s="599"/>
      <c r="M94" s="601" t="s">
        <v>232</v>
      </c>
      <c r="N94" s="601" t="s">
        <v>232</v>
      </c>
      <c r="O94" s="599">
        <v>105</v>
      </c>
      <c r="P94" s="599">
        <v>95</v>
      </c>
      <c r="Q94" s="599">
        <v>9108</v>
      </c>
      <c r="R94" s="599"/>
      <c r="S94" s="599"/>
      <c r="T94" s="599"/>
      <c r="U94" s="599"/>
      <c r="V94" s="601">
        <v>2012</v>
      </c>
      <c r="W94" s="599"/>
      <c r="X94" s="599"/>
      <c r="Y94" s="599"/>
      <c r="Z94" s="599"/>
      <c r="AA94" s="599"/>
      <c r="AB94" s="599"/>
      <c r="AC94" s="599">
        <v>600</v>
      </c>
      <c r="AD94" s="601"/>
      <c r="AE94" s="601"/>
      <c r="AF94" s="604"/>
      <c r="AG94" s="604"/>
      <c r="AH94" s="604"/>
      <c r="AI94" s="604"/>
      <c r="AJ94" s="604"/>
      <c r="AK94" s="604"/>
      <c r="AL94" s="604"/>
      <c r="AM94" s="604"/>
      <c r="AN94" s="604"/>
      <c r="AO94" s="604"/>
      <c r="AP94" s="604"/>
      <c r="AQ94" s="604"/>
      <c r="AR94" s="604"/>
      <c r="AS94" s="604"/>
      <c r="AT94" s="604"/>
      <c r="AU94" s="604"/>
      <c r="AV94" s="604"/>
      <c r="AW94" s="604"/>
      <c r="AX94" s="604"/>
      <c r="AY94" s="602"/>
      <c r="AZ94" s="602"/>
      <c r="BA94" s="607"/>
    </row>
    <row r="95" spans="1:53" s="257" customFormat="1" ht="25.5" customHeight="1">
      <c r="A95" s="261"/>
      <c r="B95" s="603"/>
      <c r="C95" s="321" t="s">
        <v>2271</v>
      </c>
      <c r="D95" s="321" t="s">
        <v>8347</v>
      </c>
      <c r="E95" s="740" t="s">
        <v>8348</v>
      </c>
      <c r="F95" s="604" t="s">
        <v>2271</v>
      </c>
      <c r="G95" s="604"/>
      <c r="H95" s="775"/>
      <c r="I95" s="1275" t="s">
        <v>15453</v>
      </c>
      <c r="J95" s="599">
        <v>2878</v>
      </c>
      <c r="K95" s="599"/>
      <c r="L95" s="599"/>
      <c r="M95" s="601" t="s">
        <v>382</v>
      </c>
      <c r="N95" s="601" t="s">
        <v>382</v>
      </c>
      <c r="O95" s="599">
        <v>65</v>
      </c>
      <c r="P95" s="599">
        <v>26</v>
      </c>
      <c r="Q95" s="778">
        <v>1976</v>
      </c>
      <c r="R95" s="778"/>
      <c r="S95" s="778"/>
      <c r="T95" s="778"/>
      <c r="U95" s="778"/>
      <c r="V95" s="787">
        <v>2010</v>
      </c>
      <c r="W95" s="778"/>
      <c r="X95" s="778"/>
      <c r="Y95" s="778"/>
      <c r="Z95" s="778"/>
      <c r="AA95" s="778"/>
      <c r="AB95" s="778"/>
      <c r="AC95" s="778">
        <v>348</v>
      </c>
      <c r="AD95" s="601"/>
      <c r="AE95" s="601"/>
      <c r="AF95" s="604"/>
      <c r="AG95" s="604"/>
      <c r="AH95" s="604"/>
      <c r="AI95" s="604"/>
      <c r="AJ95" s="604"/>
      <c r="AK95" s="604"/>
      <c r="AL95" s="604"/>
      <c r="AM95" s="604"/>
      <c r="AN95" s="604"/>
      <c r="AO95" s="604"/>
      <c r="AP95" s="604"/>
      <c r="AQ95" s="604"/>
      <c r="AR95" s="604"/>
      <c r="AS95" s="604"/>
      <c r="AT95" s="604"/>
      <c r="AU95" s="604"/>
      <c r="AV95" s="604"/>
      <c r="AW95" s="604"/>
      <c r="AX95" s="604"/>
      <c r="AY95" s="604"/>
      <c r="AZ95" s="604"/>
      <c r="BA95" s="604"/>
    </row>
    <row r="96" spans="1:53" s="257" customFormat="1" ht="25.5" customHeight="1">
      <c r="A96" s="261" t="s">
        <v>204</v>
      </c>
      <c r="B96" s="603"/>
      <c r="C96" s="607" t="s">
        <v>7442</v>
      </c>
      <c r="D96" s="606" t="s">
        <v>8349</v>
      </c>
      <c r="E96" s="793" t="s">
        <v>8350</v>
      </c>
      <c r="F96" s="606" t="s">
        <v>7442</v>
      </c>
      <c r="G96" s="602" t="s">
        <v>7362</v>
      </c>
      <c r="H96" s="602" t="s">
        <v>7363</v>
      </c>
      <c r="I96" s="607" t="s">
        <v>7442</v>
      </c>
      <c r="J96" s="605">
        <v>12359</v>
      </c>
      <c r="K96" s="605"/>
      <c r="L96" s="605"/>
      <c r="M96" s="606" t="s">
        <v>406</v>
      </c>
      <c r="N96" s="606" t="s">
        <v>406</v>
      </c>
      <c r="O96" s="605">
        <v>115</v>
      </c>
      <c r="P96" s="605">
        <v>95</v>
      </c>
      <c r="Q96" s="605">
        <v>10850</v>
      </c>
      <c r="R96" s="605"/>
      <c r="S96" s="605"/>
      <c r="T96" s="606" t="s">
        <v>8279</v>
      </c>
      <c r="U96" s="606" t="s">
        <v>432</v>
      </c>
      <c r="V96" s="764">
        <v>2004</v>
      </c>
      <c r="W96" s="602">
        <v>5308</v>
      </c>
      <c r="X96" s="602">
        <v>2480</v>
      </c>
      <c r="Y96" s="602">
        <v>600</v>
      </c>
      <c r="Z96" s="602"/>
      <c r="AA96" s="602"/>
      <c r="AB96" s="602"/>
      <c r="AC96" s="605">
        <v>160</v>
      </c>
      <c r="AD96" s="602"/>
      <c r="AE96" s="602"/>
      <c r="AF96" s="602">
        <v>1</v>
      </c>
      <c r="AG96" s="602">
        <v>340</v>
      </c>
      <c r="AH96" s="602">
        <v>6</v>
      </c>
      <c r="AI96" s="602" t="s">
        <v>8282</v>
      </c>
      <c r="AJ96" s="602"/>
      <c r="AK96" s="602"/>
      <c r="AL96" s="602"/>
      <c r="AM96" s="602"/>
      <c r="AN96" s="602"/>
      <c r="AO96" s="602"/>
      <c r="AP96" s="602"/>
      <c r="AQ96" s="602"/>
      <c r="AR96" s="602"/>
      <c r="AS96" s="602"/>
      <c r="AT96" s="602"/>
      <c r="AU96" s="602"/>
      <c r="AV96" s="602"/>
      <c r="AW96" s="602"/>
      <c r="AX96" s="602"/>
      <c r="AY96" s="602"/>
      <c r="AZ96" s="602"/>
      <c r="BA96" s="606"/>
    </row>
    <row r="97" spans="1:53" s="257" customFormat="1" ht="25.5" customHeight="1">
      <c r="A97" s="261"/>
      <c r="B97" s="603"/>
      <c r="C97" s="751" t="s">
        <v>7442</v>
      </c>
      <c r="D97" s="764" t="s">
        <v>8351</v>
      </c>
      <c r="E97" s="751" t="s">
        <v>8352</v>
      </c>
      <c r="F97" s="764" t="s">
        <v>7442</v>
      </c>
      <c r="G97" s="764" t="s">
        <v>8284</v>
      </c>
      <c r="H97" s="764" t="s">
        <v>8285</v>
      </c>
      <c r="I97" s="751" t="s">
        <v>7442</v>
      </c>
      <c r="J97" s="605"/>
      <c r="K97" s="605"/>
      <c r="L97" s="605"/>
      <c r="M97" s="764" t="s">
        <v>406</v>
      </c>
      <c r="N97" s="764" t="s">
        <v>406</v>
      </c>
      <c r="O97" s="605">
        <v>110</v>
      </c>
      <c r="P97" s="605">
        <v>97</v>
      </c>
      <c r="Q97" s="605">
        <v>9800</v>
      </c>
      <c r="R97" s="605"/>
      <c r="S97" s="605"/>
      <c r="T97" s="606" t="s">
        <v>586</v>
      </c>
      <c r="U97" s="606" t="s">
        <v>432</v>
      </c>
      <c r="V97" s="764">
        <v>2012</v>
      </c>
      <c r="W97" s="606">
        <v>1090</v>
      </c>
      <c r="X97" s="606"/>
      <c r="Y97" s="606"/>
      <c r="Z97" s="606"/>
      <c r="AA97" s="606"/>
      <c r="AB97" s="606"/>
      <c r="AC97" s="605">
        <v>290</v>
      </c>
      <c r="AD97" s="606"/>
      <c r="AE97" s="606"/>
      <c r="AF97" s="606">
        <v>2</v>
      </c>
      <c r="AG97" s="606">
        <v>2</v>
      </c>
      <c r="AH97" s="606">
        <v>4</v>
      </c>
      <c r="AI97" s="606">
        <v>200</v>
      </c>
      <c r="AJ97" s="606"/>
      <c r="AK97" s="606"/>
      <c r="AL97" s="606"/>
      <c r="AM97" s="606"/>
      <c r="AN97" s="606"/>
      <c r="AO97" s="606"/>
      <c r="AP97" s="606"/>
      <c r="AQ97" s="606"/>
      <c r="AR97" s="606"/>
      <c r="AS97" s="606"/>
      <c r="AT97" s="606"/>
      <c r="AU97" s="606"/>
      <c r="AV97" s="606"/>
      <c r="AW97" s="606"/>
      <c r="AX97" s="606"/>
      <c r="AY97" s="606"/>
      <c r="AZ97" s="606"/>
      <c r="BA97" s="606" t="s">
        <v>8353</v>
      </c>
    </row>
    <row r="98" spans="1:53" s="257" customFormat="1" ht="25.5" customHeight="1">
      <c r="A98" s="264"/>
      <c r="B98" s="603"/>
      <c r="C98" s="239" t="s">
        <v>7442</v>
      </c>
      <c r="D98" s="794" t="s">
        <v>8354</v>
      </c>
      <c r="E98" s="239" t="s">
        <v>8355</v>
      </c>
      <c r="F98" s="601" t="s">
        <v>7442</v>
      </c>
      <c r="G98" s="601"/>
      <c r="H98" s="766"/>
      <c r="I98" s="239" t="s">
        <v>7442</v>
      </c>
      <c r="J98" s="552">
        <v>9300</v>
      </c>
      <c r="K98" s="552"/>
      <c r="L98" s="552"/>
      <c r="M98" s="601" t="s">
        <v>406</v>
      </c>
      <c r="N98" s="601" t="s">
        <v>406</v>
      </c>
      <c r="O98" s="599">
        <v>103</v>
      </c>
      <c r="P98" s="599">
        <v>93</v>
      </c>
      <c r="Q98" s="599">
        <v>9300</v>
      </c>
      <c r="R98" s="599"/>
      <c r="S98" s="599"/>
      <c r="T98" s="599"/>
      <c r="U98" s="599"/>
      <c r="V98" s="601">
        <v>2012</v>
      </c>
      <c r="W98" s="599"/>
      <c r="X98" s="599"/>
      <c r="Y98" s="599"/>
      <c r="Z98" s="599"/>
      <c r="AA98" s="599"/>
      <c r="AB98" s="599"/>
      <c r="AC98" s="599"/>
      <c r="AD98" s="601"/>
      <c r="AE98" s="601"/>
      <c r="AF98" s="604"/>
      <c r="AG98" s="604"/>
      <c r="AH98" s="604"/>
      <c r="AI98" s="604"/>
      <c r="AJ98" s="604"/>
      <c r="AK98" s="604"/>
      <c r="AL98" s="604"/>
      <c r="AM98" s="604"/>
      <c r="AN98" s="604"/>
      <c r="AO98" s="604"/>
      <c r="AP98" s="604"/>
      <c r="AQ98" s="604"/>
      <c r="AR98" s="604"/>
      <c r="AS98" s="604"/>
      <c r="AT98" s="604"/>
      <c r="AU98" s="604"/>
      <c r="AV98" s="604"/>
      <c r="AW98" s="604"/>
      <c r="AX98" s="604"/>
      <c r="AY98" s="602"/>
      <c r="AZ98" s="602"/>
      <c r="BA98" s="607" t="s">
        <v>8356</v>
      </c>
    </row>
    <row r="99" spans="1:53" s="257" customFormat="1" ht="25.5" customHeight="1">
      <c r="A99" s="264"/>
      <c r="B99" s="603"/>
      <c r="C99" s="239" t="s">
        <v>7442</v>
      </c>
      <c r="D99" s="794" t="s">
        <v>8357</v>
      </c>
      <c r="E99" s="239" t="s">
        <v>8358</v>
      </c>
      <c r="F99" s="601" t="s">
        <v>7442</v>
      </c>
      <c r="G99" s="601"/>
      <c r="H99" s="766"/>
      <c r="I99" s="239" t="s">
        <v>7442</v>
      </c>
      <c r="J99" s="599">
        <v>9000</v>
      </c>
      <c r="K99" s="599"/>
      <c r="L99" s="599"/>
      <c r="M99" s="601" t="s">
        <v>406</v>
      </c>
      <c r="N99" s="601" t="s">
        <v>406</v>
      </c>
      <c r="O99" s="599">
        <v>98</v>
      </c>
      <c r="P99" s="599">
        <v>80</v>
      </c>
      <c r="Q99" s="620">
        <v>9000</v>
      </c>
      <c r="R99" s="599"/>
      <c r="S99" s="599"/>
      <c r="T99" s="599">
        <v>2011</v>
      </c>
      <c r="U99" s="599">
        <v>4500</v>
      </c>
      <c r="V99" s="601">
        <v>2012</v>
      </c>
      <c r="W99" s="620">
        <v>4500</v>
      </c>
      <c r="X99" s="620"/>
      <c r="Y99" s="620"/>
      <c r="Z99" s="620"/>
      <c r="AA99" s="620"/>
      <c r="AB99" s="620"/>
      <c r="AC99" s="620">
        <v>294</v>
      </c>
      <c r="AD99" s="601"/>
      <c r="AE99" s="601"/>
      <c r="AF99" s="604"/>
      <c r="AG99" s="604"/>
      <c r="AH99" s="604"/>
      <c r="AI99" s="604"/>
      <c r="AJ99" s="604"/>
      <c r="AK99" s="604"/>
      <c r="AL99" s="604"/>
      <c r="AM99" s="604"/>
      <c r="AN99" s="604"/>
      <c r="AO99" s="604"/>
      <c r="AP99" s="604"/>
      <c r="AQ99" s="604"/>
      <c r="AR99" s="604"/>
      <c r="AS99" s="604"/>
      <c r="AT99" s="604"/>
      <c r="AU99" s="604"/>
      <c r="AV99" s="604"/>
      <c r="AW99" s="604"/>
      <c r="AX99" s="604"/>
      <c r="AY99" s="602"/>
      <c r="AZ99" s="602"/>
      <c r="BA99" s="607" t="s">
        <v>8356</v>
      </c>
    </row>
    <row r="100" spans="1:53" s="257" customFormat="1" ht="25.5" customHeight="1">
      <c r="A100" s="264"/>
      <c r="B100" s="623"/>
      <c r="C100" s="239" t="s">
        <v>7450</v>
      </c>
      <c r="D100" s="794"/>
      <c r="E100" s="239" t="s">
        <v>8359</v>
      </c>
      <c r="F100" s="601" t="s">
        <v>7450</v>
      </c>
      <c r="G100" s="601"/>
      <c r="H100" s="766"/>
      <c r="I100" s="239" t="s">
        <v>8360</v>
      </c>
      <c r="J100" s="599">
        <v>11000</v>
      </c>
      <c r="K100" s="599"/>
      <c r="L100" s="599"/>
      <c r="M100" s="601" t="s">
        <v>382</v>
      </c>
      <c r="N100" s="601" t="s">
        <v>382</v>
      </c>
      <c r="O100" s="599">
        <v>110</v>
      </c>
      <c r="P100" s="599">
        <v>100</v>
      </c>
      <c r="Q100" s="599">
        <v>11000</v>
      </c>
      <c r="R100" s="599">
        <v>300</v>
      </c>
      <c r="S100" s="599">
        <v>300</v>
      </c>
      <c r="T100" s="599"/>
      <c r="U100" s="599"/>
      <c r="V100" s="601">
        <v>1999</v>
      </c>
      <c r="W100" s="599"/>
      <c r="X100" s="599"/>
      <c r="Y100" s="599"/>
      <c r="Z100" s="599"/>
      <c r="AA100" s="599"/>
      <c r="AB100" s="599"/>
      <c r="AC100" s="599"/>
      <c r="AD100" s="601"/>
      <c r="AE100" s="601"/>
      <c r="AF100" s="604"/>
      <c r="AG100" s="604"/>
      <c r="AH100" s="604"/>
      <c r="AI100" s="604"/>
      <c r="AJ100" s="604"/>
      <c r="AK100" s="604"/>
      <c r="AL100" s="604"/>
      <c r="AM100" s="604"/>
      <c r="AN100" s="604"/>
      <c r="AO100" s="604"/>
      <c r="AP100" s="604"/>
      <c r="AQ100" s="604"/>
      <c r="AR100" s="604"/>
      <c r="AS100" s="604"/>
      <c r="AT100" s="604"/>
      <c r="AU100" s="604"/>
      <c r="AV100" s="604"/>
      <c r="AW100" s="604"/>
      <c r="AX100" s="604"/>
      <c r="AY100" s="606"/>
      <c r="AZ100" s="606"/>
      <c r="BA100" s="607"/>
    </row>
    <row r="101" spans="1:53" s="257" customFormat="1" ht="25.5" customHeight="1">
      <c r="A101" s="264"/>
      <c r="B101" s="623"/>
      <c r="C101" s="239" t="s">
        <v>7450</v>
      </c>
      <c r="D101" s="794" t="s">
        <v>8361</v>
      </c>
      <c r="E101" s="239" t="s">
        <v>8362</v>
      </c>
      <c r="F101" s="601" t="s">
        <v>7450</v>
      </c>
      <c r="G101" s="601"/>
      <c r="H101" s="766"/>
      <c r="I101" s="239" t="s">
        <v>8360</v>
      </c>
      <c r="J101" s="599">
        <v>9500</v>
      </c>
      <c r="K101" s="599"/>
      <c r="L101" s="599"/>
      <c r="M101" s="601" t="s">
        <v>382</v>
      </c>
      <c r="N101" s="601" t="s">
        <v>382</v>
      </c>
      <c r="O101" s="599">
        <v>110</v>
      </c>
      <c r="P101" s="599">
        <v>95</v>
      </c>
      <c r="Q101" s="599">
        <v>9500</v>
      </c>
      <c r="R101" s="599"/>
      <c r="S101" s="599"/>
      <c r="T101" s="601"/>
      <c r="U101" s="599"/>
      <c r="V101" s="601">
        <v>2013</v>
      </c>
      <c r="W101" s="599"/>
      <c r="X101" s="599"/>
      <c r="Y101" s="599"/>
      <c r="Z101" s="599"/>
      <c r="AA101" s="599"/>
      <c r="AB101" s="599"/>
      <c r="AC101" s="599">
        <v>1550</v>
      </c>
      <c r="AD101" s="601"/>
      <c r="AE101" s="601"/>
      <c r="AF101" s="604"/>
      <c r="AG101" s="604"/>
      <c r="AH101" s="604"/>
      <c r="AI101" s="604"/>
      <c r="AJ101" s="604"/>
      <c r="AK101" s="604"/>
      <c r="AL101" s="604"/>
      <c r="AM101" s="604"/>
      <c r="AN101" s="604"/>
      <c r="AO101" s="604"/>
      <c r="AP101" s="604"/>
      <c r="AQ101" s="604"/>
      <c r="AR101" s="604"/>
      <c r="AS101" s="604"/>
      <c r="AT101" s="604"/>
      <c r="AU101" s="604"/>
      <c r="AV101" s="604"/>
      <c r="AW101" s="604"/>
      <c r="AX101" s="604"/>
      <c r="AY101" s="606"/>
      <c r="AZ101" s="606"/>
      <c r="BA101" s="607"/>
    </row>
    <row r="102" spans="1:53" s="257" customFormat="1" ht="25.5" customHeight="1">
      <c r="A102" s="264"/>
      <c r="B102" s="623"/>
      <c r="C102" s="239" t="s">
        <v>7475</v>
      </c>
      <c r="D102" s="794" t="s">
        <v>8363</v>
      </c>
      <c r="E102" s="239" t="s">
        <v>8364</v>
      </c>
      <c r="F102" s="601" t="s">
        <v>7475</v>
      </c>
      <c r="G102" s="601"/>
      <c r="H102" s="766"/>
      <c r="I102" s="239" t="s">
        <v>7475</v>
      </c>
      <c r="J102" s="599"/>
      <c r="K102" s="599"/>
      <c r="L102" s="599"/>
      <c r="M102" s="601" t="s">
        <v>590</v>
      </c>
      <c r="N102" s="601" t="s">
        <v>590</v>
      </c>
      <c r="O102" s="599">
        <v>102</v>
      </c>
      <c r="P102" s="599">
        <v>86</v>
      </c>
      <c r="Q102" s="620">
        <v>10866</v>
      </c>
      <c r="R102" s="599"/>
      <c r="S102" s="599"/>
      <c r="T102" s="601"/>
      <c r="U102" s="599"/>
      <c r="V102" s="601">
        <v>2009</v>
      </c>
      <c r="W102" s="620"/>
      <c r="X102" s="620"/>
      <c r="Y102" s="620"/>
      <c r="Z102" s="620"/>
      <c r="AA102" s="620"/>
      <c r="AB102" s="620"/>
      <c r="AC102" s="620">
        <v>270</v>
      </c>
      <c r="AD102" s="601"/>
      <c r="AE102" s="601"/>
      <c r="AF102" s="604"/>
      <c r="AG102" s="604"/>
      <c r="AH102" s="604"/>
      <c r="AI102" s="604"/>
      <c r="AJ102" s="604"/>
      <c r="AK102" s="604"/>
      <c r="AL102" s="604"/>
      <c r="AM102" s="604"/>
      <c r="AN102" s="604"/>
      <c r="AO102" s="604"/>
      <c r="AP102" s="604"/>
      <c r="AQ102" s="604"/>
      <c r="AR102" s="604"/>
      <c r="AS102" s="604"/>
      <c r="AT102" s="604"/>
      <c r="AU102" s="604"/>
      <c r="AV102" s="604"/>
      <c r="AW102" s="604"/>
      <c r="AX102" s="604"/>
      <c r="AY102" s="606"/>
      <c r="AZ102" s="606"/>
      <c r="BA102" s="607" t="s">
        <v>8365</v>
      </c>
    </row>
    <row r="103" spans="1:53" s="257" customFormat="1" ht="25.5" customHeight="1">
      <c r="A103" s="264"/>
      <c r="B103" s="603"/>
      <c r="C103" s="239" t="s">
        <v>7475</v>
      </c>
      <c r="D103" s="239" t="s">
        <v>8366</v>
      </c>
      <c r="E103" s="239" t="s">
        <v>8367</v>
      </c>
      <c r="F103" s="601" t="s">
        <v>7475</v>
      </c>
      <c r="G103" s="601"/>
      <c r="H103" s="766"/>
      <c r="I103" s="601" t="s">
        <v>7475</v>
      </c>
      <c r="J103" s="599">
        <v>20529</v>
      </c>
      <c r="K103" s="599"/>
      <c r="L103" s="599"/>
      <c r="M103" s="601" t="s">
        <v>590</v>
      </c>
      <c r="N103" s="601" t="s">
        <v>590</v>
      </c>
      <c r="O103" s="599">
        <v>97</v>
      </c>
      <c r="P103" s="599">
        <v>86.8</v>
      </c>
      <c r="Q103" s="620"/>
      <c r="R103" s="599"/>
      <c r="S103" s="599"/>
      <c r="T103" s="599"/>
      <c r="U103" s="599"/>
      <c r="V103" s="601">
        <v>2013</v>
      </c>
      <c r="W103" s="620"/>
      <c r="X103" s="620"/>
      <c r="Y103" s="620"/>
      <c r="Z103" s="620"/>
      <c r="AA103" s="620"/>
      <c r="AB103" s="620"/>
      <c r="AC103" s="620">
        <v>1030</v>
      </c>
      <c r="AD103" s="601"/>
      <c r="AE103" s="601"/>
      <c r="AF103" s="604"/>
      <c r="AG103" s="604"/>
      <c r="AH103" s="604"/>
      <c r="AI103" s="604"/>
      <c r="AJ103" s="604"/>
      <c r="AK103" s="604"/>
      <c r="AL103" s="604"/>
      <c r="AM103" s="604"/>
      <c r="AN103" s="604"/>
      <c r="AO103" s="604"/>
      <c r="AP103" s="604"/>
      <c r="AQ103" s="604"/>
      <c r="AR103" s="604"/>
      <c r="AS103" s="604"/>
      <c r="AT103" s="604"/>
      <c r="AU103" s="604"/>
      <c r="AV103" s="604"/>
      <c r="AW103" s="604"/>
      <c r="AX103" s="604"/>
      <c r="AY103" s="602"/>
      <c r="AZ103" s="602"/>
      <c r="BA103" s="607"/>
    </row>
    <row r="104" spans="1:53" s="257" customFormat="1" ht="25.5" customHeight="1">
      <c r="A104" s="264"/>
      <c r="B104" s="603"/>
      <c r="C104" s="239" t="s">
        <v>7472</v>
      </c>
      <c r="D104" s="751"/>
      <c r="E104" s="239" t="s">
        <v>8368</v>
      </c>
      <c r="F104" s="601" t="s">
        <v>7472</v>
      </c>
      <c r="G104" s="601"/>
      <c r="H104" s="766"/>
      <c r="I104" s="239" t="s">
        <v>8369</v>
      </c>
      <c r="J104" s="599">
        <v>9461.6</v>
      </c>
      <c r="K104" s="599"/>
      <c r="L104" s="599"/>
      <c r="M104" s="601" t="s">
        <v>382</v>
      </c>
      <c r="N104" s="601" t="s">
        <v>382</v>
      </c>
      <c r="O104" s="599">
        <v>99</v>
      </c>
      <c r="P104" s="599">
        <v>95</v>
      </c>
      <c r="Q104" s="599">
        <v>9461.6</v>
      </c>
      <c r="R104" s="599" t="s">
        <v>1071</v>
      </c>
      <c r="S104" s="599">
        <v>500</v>
      </c>
      <c r="T104" s="599"/>
      <c r="U104" s="599"/>
      <c r="V104" s="601">
        <v>2014</v>
      </c>
      <c r="W104" s="599"/>
      <c r="X104" s="599"/>
      <c r="Y104" s="599"/>
      <c r="Z104" s="599"/>
      <c r="AA104" s="599"/>
      <c r="AB104" s="599"/>
      <c r="AC104" s="599">
        <v>1143</v>
      </c>
      <c r="AD104" s="601"/>
      <c r="AE104" s="601"/>
      <c r="AF104" s="604"/>
      <c r="AG104" s="604"/>
      <c r="AH104" s="604"/>
      <c r="AI104" s="604"/>
      <c r="AJ104" s="604"/>
      <c r="AK104" s="604"/>
      <c r="AL104" s="604"/>
      <c r="AM104" s="604"/>
      <c r="AN104" s="604"/>
      <c r="AO104" s="604"/>
      <c r="AP104" s="604"/>
      <c r="AQ104" s="604"/>
      <c r="AR104" s="604"/>
      <c r="AS104" s="604"/>
      <c r="AT104" s="604"/>
      <c r="AU104" s="604"/>
      <c r="AV104" s="604"/>
      <c r="AW104" s="604"/>
      <c r="AX104" s="604"/>
      <c r="AY104" s="604"/>
      <c r="AZ104" s="604"/>
      <c r="BA104" s="321"/>
    </row>
    <row r="105" spans="1:53" s="257" customFormat="1" ht="25.5" customHeight="1">
      <c r="A105" s="264"/>
      <c r="B105" s="603"/>
      <c r="C105" s="239" t="s">
        <v>7495</v>
      </c>
      <c r="D105" s="751" t="s">
        <v>8370</v>
      </c>
      <c r="E105" s="239" t="s">
        <v>8371</v>
      </c>
      <c r="F105" s="601" t="s">
        <v>7495</v>
      </c>
      <c r="G105" s="601"/>
      <c r="H105" s="766"/>
      <c r="I105" s="239" t="s">
        <v>7495</v>
      </c>
      <c r="J105" s="599"/>
      <c r="K105" s="599"/>
      <c r="L105" s="599"/>
      <c r="M105" s="601" t="s">
        <v>590</v>
      </c>
      <c r="N105" s="601" t="s">
        <v>590</v>
      </c>
      <c r="O105" s="599">
        <v>100</v>
      </c>
      <c r="P105" s="599">
        <v>93</v>
      </c>
      <c r="Q105" s="599">
        <v>6789</v>
      </c>
      <c r="R105" s="599"/>
      <c r="S105" s="599"/>
      <c r="T105" s="599"/>
      <c r="U105" s="599"/>
      <c r="V105" s="601">
        <v>2010</v>
      </c>
      <c r="W105" s="599"/>
      <c r="X105" s="599"/>
      <c r="Y105" s="599"/>
      <c r="Z105" s="599"/>
      <c r="AA105" s="599"/>
      <c r="AB105" s="599"/>
      <c r="AC105" s="599">
        <v>400</v>
      </c>
      <c r="AD105" s="601"/>
      <c r="AE105" s="601"/>
      <c r="AF105" s="604"/>
      <c r="AG105" s="604"/>
      <c r="AH105" s="604"/>
      <c r="AI105" s="604"/>
      <c r="AJ105" s="604"/>
      <c r="AK105" s="604"/>
      <c r="AL105" s="604"/>
      <c r="AM105" s="604"/>
      <c r="AN105" s="604"/>
      <c r="AO105" s="604"/>
      <c r="AP105" s="604"/>
      <c r="AQ105" s="604"/>
      <c r="AR105" s="604"/>
      <c r="AS105" s="604"/>
      <c r="AT105" s="604"/>
      <c r="AU105" s="604"/>
      <c r="AV105" s="604"/>
      <c r="AW105" s="604"/>
      <c r="AX105" s="604"/>
      <c r="AY105" s="604"/>
      <c r="AZ105" s="604"/>
      <c r="BA105" s="321" t="s">
        <v>8372</v>
      </c>
    </row>
    <row r="106" spans="1:53" s="257" customFormat="1" ht="25.5" customHeight="1">
      <c r="A106" s="264"/>
      <c r="B106" s="603"/>
      <c r="C106" s="239" t="s">
        <v>7495</v>
      </c>
      <c r="D106" s="601"/>
      <c r="E106" s="239" t="s">
        <v>8373</v>
      </c>
      <c r="F106" s="601" t="s">
        <v>7495</v>
      </c>
      <c r="G106" s="601"/>
      <c r="H106" s="766"/>
      <c r="I106" s="239" t="s">
        <v>8374</v>
      </c>
      <c r="J106" s="598">
        <v>4432</v>
      </c>
      <c r="K106" s="599" t="s">
        <v>499</v>
      </c>
      <c r="L106" s="599" t="s">
        <v>499</v>
      </c>
      <c r="M106" s="601" t="s">
        <v>382</v>
      </c>
      <c r="N106" s="601" t="s">
        <v>590</v>
      </c>
      <c r="O106" s="599">
        <v>61</v>
      </c>
      <c r="P106" s="599">
        <v>61</v>
      </c>
      <c r="Q106" s="598">
        <v>4640</v>
      </c>
      <c r="R106" s="599" t="s">
        <v>499</v>
      </c>
      <c r="S106" s="599" t="s">
        <v>499</v>
      </c>
      <c r="T106" s="599"/>
      <c r="U106" s="599"/>
      <c r="V106" s="601">
        <v>2014</v>
      </c>
      <c r="W106" s="599"/>
      <c r="X106" s="599"/>
      <c r="Y106" s="599"/>
      <c r="Z106" s="599"/>
      <c r="AA106" s="599"/>
      <c r="AB106" s="599"/>
      <c r="AC106" s="599">
        <v>405</v>
      </c>
      <c r="AD106" s="601"/>
      <c r="AE106" s="601"/>
      <c r="AF106" s="604"/>
      <c r="AG106" s="604"/>
      <c r="AH106" s="604"/>
      <c r="AI106" s="604"/>
      <c r="AJ106" s="604"/>
      <c r="AK106" s="604"/>
      <c r="AL106" s="604"/>
      <c r="AM106" s="604"/>
      <c r="AN106" s="604"/>
      <c r="AO106" s="604"/>
      <c r="AP106" s="604"/>
      <c r="AQ106" s="604"/>
      <c r="AR106" s="604"/>
      <c r="AS106" s="604"/>
      <c r="AT106" s="604"/>
      <c r="AU106" s="604"/>
      <c r="AV106" s="604"/>
      <c r="AW106" s="604"/>
      <c r="AX106" s="604"/>
      <c r="AY106" s="602"/>
      <c r="AZ106" s="602"/>
      <c r="BA106" s="607"/>
    </row>
    <row r="107" spans="1:53" s="257" customFormat="1" ht="25.5" customHeight="1">
      <c r="A107" s="264"/>
      <c r="B107" s="603"/>
      <c r="C107" s="239" t="s">
        <v>7504</v>
      </c>
      <c r="D107" s="239" t="s">
        <v>8375</v>
      </c>
      <c r="E107" s="239" t="s">
        <v>8376</v>
      </c>
      <c r="F107" s="601" t="s">
        <v>7504</v>
      </c>
      <c r="G107" s="601"/>
      <c r="H107" s="766"/>
      <c r="I107" s="239" t="s">
        <v>8377</v>
      </c>
      <c r="J107" s="599">
        <v>10000</v>
      </c>
      <c r="K107" s="599"/>
      <c r="L107" s="599"/>
      <c r="M107" s="601" t="s">
        <v>590</v>
      </c>
      <c r="N107" s="601" t="s">
        <v>590</v>
      </c>
      <c r="O107" s="599">
        <v>105</v>
      </c>
      <c r="P107" s="599">
        <v>95</v>
      </c>
      <c r="Q107" s="599">
        <v>10000</v>
      </c>
      <c r="R107" s="599"/>
      <c r="S107" s="599"/>
      <c r="T107" s="599"/>
      <c r="U107" s="599"/>
      <c r="V107" s="601">
        <v>2011</v>
      </c>
      <c r="W107" s="599"/>
      <c r="X107" s="599"/>
      <c r="Y107" s="599"/>
      <c r="Z107" s="599"/>
      <c r="AA107" s="599"/>
      <c r="AB107" s="599"/>
      <c r="AC107" s="599">
        <v>500</v>
      </c>
      <c r="AD107" s="601"/>
      <c r="AE107" s="601"/>
      <c r="AF107" s="604"/>
      <c r="AG107" s="604"/>
      <c r="AH107" s="604"/>
      <c r="AI107" s="604"/>
      <c r="AJ107" s="604"/>
      <c r="AK107" s="604"/>
      <c r="AL107" s="604"/>
      <c r="AM107" s="604"/>
      <c r="AN107" s="604"/>
      <c r="AO107" s="604"/>
      <c r="AP107" s="604"/>
      <c r="AQ107" s="604"/>
      <c r="AR107" s="604"/>
      <c r="AS107" s="604"/>
      <c r="AT107" s="604"/>
      <c r="AU107" s="604"/>
      <c r="AV107" s="604"/>
      <c r="AW107" s="604"/>
      <c r="AX107" s="604"/>
      <c r="AY107" s="602"/>
      <c r="AZ107" s="602"/>
      <c r="BA107" s="607"/>
    </row>
    <row r="108" spans="1:53" s="257" customFormat="1" ht="25.5" customHeight="1">
      <c r="A108" s="264"/>
      <c r="B108" s="603"/>
      <c r="C108" s="607" t="s">
        <v>7504</v>
      </c>
      <c r="D108" s="606"/>
      <c r="E108" s="793" t="s">
        <v>8378</v>
      </c>
      <c r="F108" s="606" t="s">
        <v>7504</v>
      </c>
      <c r="G108" s="606"/>
      <c r="H108" s="606"/>
      <c r="I108" s="239" t="s">
        <v>8377</v>
      </c>
      <c r="J108" s="605">
        <v>37524</v>
      </c>
      <c r="K108" s="605">
        <v>446</v>
      </c>
      <c r="L108" s="605">
        <v>524</v>
      </c>
      <c r="M108" s="606" t="s">
        <v>382</v>
      </c>
      <c r="N108" s="606" t="s">
        <v>382</v>
      </c>
      <c r="O108" s="605">
        <v>110</v>
      </c>
      <c r="P108" s="605">
        <v>95</v>
      </c>
      <c r="Q108" s="605">
        <v>11794</v>
      </c>
      <c r="R108" s="605">
        <v>309</v>
      </c>
      <c r="S108" s="605">
        <v>372</v>
      </c>
      <c r="T108" s="606"/>
      <c r="U108" s="606"/>
      <c r="V108" s="764">
        <v>2015</v>
      </c>
      <c r="W108" s="795"/>
      <c r="X108" s="795"/>
      <c r="Y108" s="795"/>
      <c r="Z108" s="795"/>
      <c r="AA108" s="795"/>
      <c r="AB108" s="795"/>
      <c r="AC108" s="625"/>
      <c r="AD108" s="606"/>
      <c r="AE108" s="606"/>
      <c r="AF108" s="606"/>
      <c r="AG108" s="606"/>
      <c r="AH108" s="606"/>
      <c r="AI108" s="606"/>
      <c r="AJ108" s="606"/>
      <c r="AK108" s="606"/>
      <c r="AL108" s="606"/>
      <c r="AM108" s="606"/>
      <c r="AN108" s="606"/>
      <c r="AO108" s="606"/>
      <c r="AP108" s="606"/>
      <c r="AQ108" s="606"/>
      <c r="AR108" s="606"/>
      <c r="AS108" s="606"/>
      <c r="AT108" s="606"/>
      <c r="AU108" s="606"/>
      <c r="AV108" s="606"/>
      <c r="AW108" s="606"/>
      <c r="AX108" s="606"/>
      <c r="AY108" s="606"/>
      <c r="AZ108" s="606"/>
      <c r="BA108" s="606"/>
    </row>
    <row r="109" spans="1:53" s="257" customFormat="1" ht="25.5" customHeight="1">
      <c r="A109" s="264"/>
      <c r="B109" s="603"/>
      <c r="C109" s="239" t="s">
        <v>7504</v>
      </c>
      <c r="D109" s="239"/>
      <c r="E109" s="239" t="s">
        <v>8379</v>
      </c>
      <c r="F109" s="601" t="s">
        <v>7504</v>
      </c>
      <c r="G109" s="601"/>
      <c r="H109" s="766"/>
      <c r="I109" s="239" t="s">
        <v>7504</v>
      </c>
      <c r="J109" s="599">
        <v>32000</v>
      </c>
      <c r="K109" s="599"/>
      <c r="L109" s="599"/>
      <c r="M109" s="601" t="s">
        <v>232</v>
      </c>
      <c r="N109" s="601" t="s">
        <v>232</v>
      </c>
      <c r="O109" s="599">
        <v>105</v>
      </c>
      <c r="P109" s="599">
        <v>90</v>
      </c>
      <c r="Q109" s="599">
        <v>10000</v>
      </c>
      <c r="R109" s="599"/>
      <c r="S109" s="599"/>
      <c r="T109" s="599"/>
      <c r="U109" s="599"/>
      <c r="V109" s="601">
        <v>2015</v>
      </c>
      <c r="W109" s="620"/>
      <c r="X109" s="620"/>
      <c r="Y109" s="620"/>
      <c r="Z109" s="620"/>
      <c r="AA109" s="620"/>
      <c r="AB109" s="620"/>
      <c r="AC109" s="620"/>
      <c r="AD109" s="601"/>
      <c r="AE109" s="601"/>
      <c r="AF109" s="604"/>
      <c r="AG109" s="604"/>
      <c r="AH109" s="604"/>
      <c r="AI109" s="604"/>
      <c r="AJ109" s="604"/>
      <c r="AK109" s="604"/>
      <c r="AL109" s="604"/>
      <c r="AM109" s="604"/>
      <c r="AN109" s="604"/>
      <c r="AO109" s="604"/>
      <c r="AP109" s="604"/>
      <c r="AQ109" s="604"/>
      <c r="AR109" s="604"/>
      <c r="AS109" s="604"/>
      <c r="AT109" s="604"/>
      <c r="AU109" s="604"/>
      <c r="AV109" s="604"/>
      <c r="AW109" s="604"/>
      <c r="AX109" s="604"/>
      <c r="AY109" s="602"/>
      <c r="AZ109" s="602"/>
      <c r="BA109" s="607"/>
    </row>
    <row r="110" spans="1:53" s="257" customFormat="1" ht="25.5" customHeight="1">
      <c r="A110" s="264"/>
      <c r="B110" s="603"/>
      <c r="C110" s="239" t="s">
        <v>8380</v>
      </c>
      <c r="D110" s="239" t="s">
        <v>8381</v>
      </c>
      <c r="E110" s="239" t="s">
        <v>8382</v>
      </c>
      <c r="F110" s="601" t="s">
        <v>8380</v>
      </c>
      <c r="G110" s="601"/>
      <c r="H110" s="766"/>
      <c r="I110" s="239" t="s">
        <v>8380</v>
      </c>
      <c r="J110" s="599">
        <v>3318</v>
      </c>
      <c r="K110" s="599"/>
      <c r="L110" s="599"/>
      <c r="M110" s="601" t="s">
        <v>590</v>
      </c>
      <c r="N110" s="601" t="s">
        <v>590</v>
      </c>
      <c r="O110" s="599">
        <v>70</v>
      </c>
      <c r="P110" s="599">
        <v>65</v>
      </c>
      <c r="Q110" s="599">
        <v>3318</v>
      </c>
      <c r="R110" s="599"/>
      <c r="S110" s="599"/>
      <c r="T110" s="599"/>
      <c r="U110" s="599"/>
      <c r="V110" s="601">
        <v>1998</v>
      </c>
      <c r="W110" s="620"/>
      <c r="X110" s="620"/>
      <c r="Y110" s="620"/>
      <c r="Z110" s="620"/>
      <c r="AA110" s="620"/>
      <c r="AB110" s="620"/>
      <c r="AC110" s="620">
        <v>50</v>
      </c>
      <c r="AD110" s="601"/>
      <c r="AE110" s="601"/>
      <c r="AF110" s="604"/>
      <c r="AG110" s="604"/>
      <c r="AH110" s="604"/>
      <c r="AI110" s="604"/>
      <c r="AJ110" s="604"/>
      <c r="AK110" s="604"/>
      <c r="AL110" s="604"/>
      <c r="AM110" s="604"/>
      <c r="AN110" s="604"/>
      <c r="AO110" s="604"/>
      <c r="AP110" s="604"/>
      <c r="AQ110" s="604"/>
      <c r="AR110" s="604"/>
      <c r="AS110" s="604"/>
      <c r="AT110" s="604"/>
      <c r="AU110" s="604"/>
      <c r="AV110" s="604"/>
      <c r="AW110" s="604"/>
      <c r="AX110" s="604"/>
      <c r="AY110" s="602"/>
      <c r="AZ110" s="602"/>
      <c r="BA110" s="607"/>
    </row>
    <row r="111" spans="1:53" s="257" customFormat="1" ht="25.5" customHeight="1">
      <c r="A111" s="264"/>
      <c r="B111" s="603"/>
      <c r="C111" s="239" t="s">
        <v>8380</v>
      </c>
      <c r="D111" s="239" t="s">
        <v>8383</v>
      </c>
      <c r="E111" s="239" t="s">
        <v>8384</v>
      </c>
      <c r="F111" s="601" t="s">
        <v>8380</v>
      </c>
      <c r="G111" s="601"/>
      <c r="H111" s="766"/>
      <c r="I111" s="239" t="s">
        <v>8385</v>
      </c>
      <c r="J111" s="599">
        <v>11600</v>
      </c>
      <c r="K111" s="599"/>
      <c r="L111" s="599"/>
      <c r="M111" s="601" t="s">
        <v>590</v>
      </c>
      <c r="N111" s="601" t="s">
        <v>590</v>
      </c>
      <c r="O111" s="599">
        <v>120</v>
      </c>
      <c r="P111" s="599">
        <v>100</v>
      </c>
      <c r="Q111" s="599">
        <v>11600</v>
      </c>
      <c r="R111" s="599"/>
      <c r="S111" s="599"/>
      <c r="T111" s="599"/>
      <c r="U111" s="599"/>
      <c r="V111" s="601">
        <v>1999</v>
      </c>
      <c r="W111" s="620"/>
      <c r="X111" s="620"/>
      <c r="Y111" s="620"/>
      <c r="Z111" s="620"/>
      <c r="AA111" s="620"/>
      <c r="AB111" s="620"/>
      <c r="AC111" s="620">
        <v>100</v>
      </c>
      <c r="AD111" s="601"/>
      <c r="AE111" s="601"/>
      <c r="AF111" s="604"/>
      <c r="AG111" s="604"/>
      <c r="AH111" s="604"/>
      <c r="AI111" s="604"/>
      <c r="AJ111" s="604"/>
      <c r="AK111" s="604"/>
      <c r="AL111" s="604"/>
      <c r="AM111" s="604"/>
      <c r="AN111" s="604"/>
      <c r="AO111" s="604"/>
      <c r="AP111" s="604"/>
      <c r="AQ111" s="604"/>
      <c r="AR111" s="604"/>
      <c r="AS111" s="604"/>
      <c r="AT111" s="604"/>
      <c r="AU111" s="604"/>
      <c r="AV111" s="604"/>
      <c r="AW111" s="604"/>
      <c r="AX111" s="604"/>
      <c r="AY111" s="602"/>
      <c r="AZ111" s="602"/>
      <c r="BA111" s="607"/>
    </row>
    <row r="112" spans="1:53" s="257" customFormat="1" ht="25.5" customHeight="1">
      <c r="A112" s="264"/>
      <c r="B112" s="610"/>
      <c r="C112" s="239" t="s">
        <v>8380</v>
      </c>
      <c r="D112" s="239" t="s">
        <v>8386</v>
      </c>
      <c r="E112" s="239" t="s">
        <v>8387</v>
      </c>
      <c r="F112" s="601" t="s">
        <v>8380</v>
      </c>
      <c r="G112" s="601"/>
      <c r="H112" s="766"/>
      <c r="I112" s="239" t="s">
        <v>8385</v>
      </c>
      <c r="J112" s="599">
        <v>15600</v>
      </c>
      <c r="K112" s="599"/>
      <c r="L112" s="599"/>
      <c r="M112" s="601" t="s">
        <v>590</v>
      </c>
      <c r="N112" s="601" t="s">
        <v>590</v>
      </c>
      <c r="O112" s="599">
        <v>120</v>
      </c>
      <c r="P112" s="599">
        <v>100</v>
      </c>
      <c r="Q112" s="620">
        <v>15600</v>
      </c>
      <c r="R112" s="599"/>
      <c r="S112" s="599"/>
      <c r="T112" s="599"/>
      <c r="U112" s="599"/>
      <c r="V112" s="601">
        <v>2000</v>
      </c>
      <c r="W112" s="620"/>
      <c r="X112" s="620"/>
      <c r="Y112" s="620"/>
      <c r="Z112" s="620"/>
      <c r="AA112" s="620"/>
      <c r="AB112" s="620"/>
      <c r="AC112" s="620">
        <v>100</v>
      </c>
      <c r="AD112" s="601"/>
      <c r="AE112" s="601"/>
      <c r="AF112" s="604"/>
      <c r="AG112" s="604"/>
      <c r="AH112" s="604"/>
      <c r="AI112" s="604"/>
      <c r="AJ112" s="604"/>
      <c r="AK112" s="604"/>
      <c r="AL112" s="604"/>
      <c r="AM112" s="604"/>
      <c r="AN112" s="604"/>
      <c r="AO112" s="604"/>
      <c r="AP112" s="604"/>
      <c r="AQ112" s="604"/>
      <c r="AR112" s="604"/>
      <c r="AS112" s="604"/>
      <c r="AT112" s="604"/>
      <c r="AU112" s="604"/>
      <c r="AV112" s="604"/>
      <c r="AW112" s="604"/>
      <c r="AX112" s="604"/>
      <c r="AY112" s="602"/>
      <c r="AZ112" s="602"/>
      <c r="BA112" s="607"/>
    </row>
    <row r="113" spans="1:53" s="257" customFormat="1" ht="25.5" customHeight="1">
      <c r="A113" s="264"/>
      <c r="B113" s="610"/>
      <c r="C113" s="239" t="s">
        <v>8380</v>
      </c>
      <c r="D113" s="239"/>
      <c r="E113" s="239" t="s">
        <v>8388</v>
      </c>
      <c r="F113" s="601" t="s">
        <v>8380</v>
      </c>
      <c r="G113" s="601"/>
      <c r="H113" s="766"/>
      <c r="I113" s="239" t="s">
        <v>8385</v>
      </c>
      <c r="J113" s="599">
        <v>9783</v>
      </c>
      <c r="K113" s="599"/>
      <c r="L113" s="599"/>
      <c r="M113" s="601" t="s">
        <v>7277</v>
      </c>
      <c r="N113" s="601" t="s">
        <v>590</v>
      </c>
      <c r="O113" s="599">
        <v>100</v>
      </c>
      <c r="P113" s="599">
        <v>800</v>
      </c>
      <c r="Q113" s="599">
        <v>9783</v>
      </c>
      <c r="R113" s="599"/>
      <c r="S113" s="599"/>
      <c r="T113" s="599"/>
      <c r="U113" s="599"/>
      <c r="V113" s="601">
        <v>2014</v>
      </c>
      <c r="W113" s="599"/>
      <c r="X113" s="599"/>
      <c r="Y113" s="599"/>
      <c r="Z113" s="599"/>
      <c r="AA113" s="599"/>
      <c r="AB113" s="599"/>
      <c r="AC113" s="599">
        <v>640</v>
      </c>
      <c r="AD113" s="601"/>
      <c r="AE113" s="601"/>
      <c r="AF113" s="604"/>
      <c r="AG113" s="604"/>
      <c r="AH113" s="604"/>
      <c r="AI113" s="604"/>
      <c r="AJ113" s="604"/>
      <c r="AK113" s="604"/>
      <c r="AL113" s="604"/>
      <c r="AM113" s="604"/>
      <c r="AN113" s="604"/>
      <c r="AO113" s="604"/>
      <c r="AP113" s="604"/>
      <c r="AQ113" s="604"/>
      <c r="AR113" s="604"/>
      <c r="AS113" s="604"/>
      <c r="AT113" s="604"/>
      <c r="AU113" s="604"/>
      <c r="AV113" s="604"/>
      <c r="AW113" s="604"/>
      <c r="AX113" s="604"/>
      <c r="AY113" s="602"/>
      <c r="AZ113" s="602"/>
      <c r="BA113" s="607"/>
    </row>
    <row r="114" spans="1:53" s="257" customFormat="1" ht="25.5" customHeight="1">
      <c r="A114" s="264"/>
      <c r="B114" s="610"/>
      <c r="C114" s="239" t="s">
        <v>7525</v>
      </c>
      <c r="D114" s="239"/>
      <c r="E114" s="239" t="s">
        <v>8389</v>
      </c>
      <c r="F114" s="601" t="s">
        <v>7525</v>
      </c>
      <c r="G114" s="601"/>
      <c r="H114" s="766"/>
      <c r="I114" s="239" t="s">
        <v>401</v>
      </c>
      <c r="J114" s="599">
        <v>28000</v>
      </c>
      <c r="K114" s="599"/>
      <c r="L114" s="599"/>
      <c r="M114" s="601" t="s">
        <v>590</v>
      </c>
      <c r="N114" s="601" t="s">
        <v>590</v>
      </c>
      <c r="O114" s="599">
        <v>102</v>
      </c>
      <c r="P114" s="599">
        <v>86</v>
      </c>
      <c r="Q114" s="599">
        <v>10866</v>
      </c>
      <c r="R114" s="599"/>
      <c r="S114" s="599"/>
      <c r="T114" s="599"/>
      <c r="U114" s="599"/>
      <c r="V114" s="601">
        <v>2010</v>
      </c>
      <c r="W114" s="599"/>
      <c r="X114" s="599"/>
      <c r="Y114" s="599"/>
      <c r="Z114" s="599"/>
      <c r="AA114" s="599"/>
      <c r="AB114" s="599"/>
      <c r="AC114" s="599">
        <v>4700</v>
      </c>
      <c r="AD114" s="601"/>
      <c r="AE114" s="601"/>
      <c r="AF114" s="604"/>
      <c r="AG114" s="604"/>
      <c r="AH114" s="604"/>
      <c r="AI114" s="604"/>
      <c r="AJ114" s="604"/>
      <c r="AK114" s="604"/>
      <c r="AL114" s="604"/>
      <c r="AM114" s="604"/>
      <c r="AN114" s="604"/>
      <c r="AO114" s="604"/>
      <c r="AP114" s="604"/>
      <c r="AQ114" s="604"/>
      <c r="AR114" s="604"/>
      <c r="AS114" s="604"/>
      <c r="AT114" s="604"/>
      <c r="AU114" s="604"/>
      <c r="AV114" s="604"/>
      <c r="AW114" s="604"/>
      <c r="AX114" s="604"/>
      <c r="AY114" s="602"/>
      <c r="AZ114" s="602"/>
      <c r="BA114" s="607"/>
    </row>
    <row r="115" spans="1:53" s="257" customFormat="1" ht="25.5" customHeight="1">
      <c r="A115" s="264"/>
      <c r="B115" s="610"/>
      <c r="C115" s="239" t="s">
        <v>7525</v>
      </c>
      <c r="D115" s="239" t="s">
        <v>8390</v>
      </c>
      <c r="E115" s="239" t="s">
        <v>8391</v>
      </c>
      <c r="F115" s="601" t="s">
        <v>7525</v>
      </c>
      <c r="G115" s="601"/>
      <c r="H115" s="766"/>
      <c r="I115" s="239" t="s">
        <v>401</v>
      </c>
      <c r="J115" s="599">
        <v>74115</v>
      </c>
      <c r="K115" s="599"/>
      <c r="L115" s="599"/>
      <c r="M115" s="601" t="s">
        <v>382</v>
      </c>
      <c r="N115" s="601" t="s">
        <v>590</v>
      </c>
      <c r="O115" s="599">
        <v>100</v>
      </c>
      <c r="P115" s="599">
        <v>80</v>
      </c>
      <c r="Q115" s="620">
        <v>8404</v>
      </c>
      <c r="R115" s="599">
        <v>50</v>
      </c>
      <c r="S115" s="599">
        <v>50</v>
      </c>
      <c r="T115" s="599"/>
      <c r="U115" s="599"/>
      <c r="V115" s="601">
        <v>2013</v>
      </c>
      <c r="W115" s="620"/>
      <c r="X115" s="620"/>
      <c r="Y115" s="620"/>
      <c r="Z115" s="620"/>
      <c r="AA115" s="620"/>
      <c r="AB115" s="620"/>
      <c r="AC115" s="620">
        <v>23365</v>
      </c>
      <c r="AD115" s="601"/>
      <c r="AE115" s="601"/>
      <c r="AF115" s="604"/>
      <c r="AG115" s="604"/>
      <c r="AH115" s="604"/>
      <c r="AI115" s="604"/>
      <c r="AJ115" s="604"/>
      <c r="AK115" s="604"/>
      <c r="AL115" s="604"/>
      <c r="AM115" s="604"/>
      <c r="AN115" s="604"/>
      <c r="AO115" s="604"/>
      <c r="AP115" s="604"/>
      <c r="AQ115" s="604"/>
      <c r="AR115" s="604"/>
      <c r="AS115" s="604"/>
      <c r="AT115" s="604"/>
      <c r="AU115" s="604"/>
      <c r="AV115" s="604"/>
      <c r="AW115" s="604"/>
      <c r="AX115" s="604"/>
      <c r="AY115" s="604"/>
      <c r="AZ115" s="604"/>
      <c r="BA115" s="767"/>
    </row>
    <row r="116" spans="1:53" s="257" customFormat="1" ht="25.5" customHeight="1">
      <c r="A116" s="264"/>
      <c r="B116" s="610"/>
      <c r="C116" s="239" t="s">
        <v>8392</v>
      </c>
      <c r="D116" s="239" t="s">
        <v>8390</v>
      </c>
      <c r="E116" s="239" t="s">
        <v>8393</v>
      </c>
      <c r="F116" s="601" t="s">
        <v>7525</v>
      </c>
      <c r="G116" s="601"/>
      <c r="H116" s="766"/>
      <c r="I116" s="239" t="s">
        <v>401</v>
      </c>
      <c r="J116" s="599">
        <v>74115</v>
      </c>
      <c r="K116" s="599"/>
      <c r="L116" s="599"/>
      <c r="M116" s="601" t="s">
        <v>382</v>
      </c>
      <c r="N116" s="601" t="s">
        <v>382</v>
      </c>
      <c r="O116" s="599">
        <v>65</v>
      </c>
      <c r="P116" s="599">
        <v>61</v>
      </c>
      <c r="Q116" s="620">
        <v>4313</v>
      </c>
      <c r="R116" s="599">
        <v>50</v>
      </c>
      <c r="S116" s="599">
        <v>50</v>
      </c>
      <c r="T116" s="599"/>
      <c r="U116" s="599"/>
      <c r="V116" s="601">
        <v>2013</v>
      </c>
      <c r="W116" s="620"/>
      <c r="X116" s="620"/>
      <c r="Y116" s="620"/>
      <c r="Z116" s="620"/>
      <c r="AA116" s="620"/>
      <c r="AB116" s="620"/>
      <c r="AC116" s="620">
        <v>23365</v>
      </c>
      <c r="AD116" s="601"/>
      <c r="AE116" s="601"/>
      <c r="AF116" s="604"/>
      <c r="AG116" s="604"/>
      <c r="AH116" s="604"/>
      <c r="AI116" s="604"/>
      <c r="AJ116" s="604"/>
      <c r="AK116" s="604"/>
      <c r="AL116" s="604"/>
      <c r="AM116" s="604"/>
      <c r="AN116" s="604"/>
      <c r="AO116" s="604"/>
      <c r="AP116" s="604"/>
      <c r="AQ116" s="604"/>
      <c r="AR116" s="604"/>
      <c r="AS116" s="604"/>
      <c r="AT116" s="604"/>
      <c r="AU116" s="604"/>
      <c r="AV116" s="604"/>
      <c r="AW116" s="604"/>
      <c r="AX116" s="604"/>
      <c r="AY116" s="604"/>
      <c r="AZ116" s="604"/>
      <c r="BA116" s="796"/>
    </row>
    <row r="117" spans="1:53" s="257" customFormat="1" ht="25.5" customHeight="1">
      <c r="A117" s="264"/>
      <c r="B117" s="610"/>
      <c r="C117" s="239" t="s">
        <v>7525</v>
      </c>
      <c r="D117" s="239"/>
      <c r="E117" s="239" t="s">
        <v>8394</v>
      </c>
      <c r="F117" s="601" t="s">
        <v>7525</v>
      </c>
      <c r="G117" s="601"/>
      <c r="H117" s="766"/>
      <c r="I117" s="239" t="s">
        <v>401</v>
      </c>
      <c r="J117" s="599">
        <v>31237</v>
      </c>
      <c r="K117" s="599">
        <v>0</v>
      </c>
      <c r="L117" s="599">
        <v>199</v>
      </c>
      <c r="M117" s="601" t="s">
        <v>382</v>
      </c>
      <c r="N117" s="601" t="s">
        <v>382</v>
      </c>
      <c r="O117" s="599">
        <v>105</v>
      </c>
      <c r="P117" s="599">
        <v>91</v>
      </c>
      <c r="Q117" s="620">
        <v>9615</v>
      </c>
      <c r="R117" s="599">
        <v>88</v>
      </c>
      <c r="S117" s="599">
        <v>88</v>
      </c>
      <c r="T117" s="599"/>
      <c r="U117" s="599"/>
      <c r="V117" s="601">
        <v>2016</v>
      </c>
      <c r="W117" s="620"/>
      <c r="X117" s="620"/>
      <c r="Y117" s="620"/>
      <c r="Z117" s="620"/>
      <c r="AA117" s="620"/>
      <c r="AB117" s="620"/>
      <c r="AC117" s="620">
        <v>24000</v>
      </c>
      <c r="AD117" s="601"/>
      <c r="AE117" s="601"/>
      <c r="AF117" s="604"/>
      <c r="AG117" s="604"/>
      <c r="AH117" s="604"/>
      <c r="AI117" s="604"/>
      <c r="AJ117" s="604"/>
      <c r="AK117" s="604"/>
      <c r="AL117" s="604"/>
      <c r="AM117" s="604"/>
      <c r="AN117" s="604"/>
      <c r="AO117" s="604"/>
      <c r="AP117" s="604"/>
      <c r="AQ117" s="604"/>
      <c r="AR117" s="604"/>
      <c r="AS117" s="604"/>
      <c r="AT117" s="604"/>
      <c r="AU117" s="604"/>
      <c r="AV117" s="604"/>
      <c r="AW117" s="604"/>
      <c r="AX117" s="604"/>
      <c r="AY117" s="604"/>
      <c r="AZ117" s="604"/>
      <c r="BA117" s="796"/>
    </row>
    <row r="118" spans="1:53" s="257" customFormat="1" ht="25.5" customHeight="1">
      <c r="A118" s="264"/>
      <c r="B118" s="610"/>
      <c r="C118" s="239" t="s">
        <v>7519</v>
      </c>
      <c r="D118" s="239" t="s">
        <v>8396</v>
      </c>
      <c r="E118" s="239" t="s">
        <v>8396</v>
      </c>
      <c r="F118" s="601" t="s">
        <v>7519</v>
      </c>
      <c r="G118" s="239" t="s">
        <v>401</v>
      </c>
      <c r="H118" s="599">
        <v>42421</v>
      </c>
      <c r="I118" s="239" t="s">
        <v>401</v>
      </c>
      <c r="J118" s="599">
        <v>42421</v>
      </c>
      <c r="K118" s="599">
        <v>74.040000000000006</v>
      </c>
      <c r="L118" s="599">
        <v>117.17</v>
      </c>
      <c r="M118" s="601" t="s">
        <v>382</v>
      </c>
      <c r="N118" s="601" t="s">
        <v>382</v>
      </c>
      <c r="O118" s="599">
        <v>105</v>
      </c>
      <c r="P118" s="599">
        <v>95</v>
      </c>
      <c r="Q118" s="620">
        <v>10000</v>
      </c>
      <c r="R118" s="599">
        <v>106</v>
      </c>
      <c r="S118" s="599">
        <v>106</v>
      </c>
      <c r="T118" s="601">
        <v>2014</v>
      </c>
      <c r="U118" s="599">
        <v>3094</v>
      </c>
      <c r="V118" s="601">
        <v>2014</v>
      </c>
      <c r="W118" s="620">
        <v>3094</v>
      </c>
      <c r="X118" s="620"/>
      <c r="Y118" s="620"/>
      <c r="Z118" s="620"/>
      <c r="AA118" s="620"/>
      <c r="AB118" s="620"/>
      <c r="AC118" s="620">
        <v>3094</v>
      </c>
      <c r="AD118" s="601"/>
      <c r="AE118" s="601"/>
      <c r="AF118" s="604"/>
      <c r="AG118" s="604"/>
      <c r="AH118" s="604"/>
      <c r="AI118" s="604"/>
      <c r="AJ118" s="604"/>
      <c r="AK118" s="604"/>
      <c r="AL118" s="604"/>
      <c r="AM118" s="604"/>
      <c r="AN118" s="604"/>
      <c r="AO118" s="604"/>
      <c r="AP118" s="604"/>
      <c r="AQ118" s="604"/>
      <c r="AR118" s="604"/>
      <c r="AS118" s="604"/>
      <c r="AT118" s="604"/>
      <c r="AU118" s="604"/>
      <c r="AV118" s="604"/>
      <c r="AW118" s="604"/>
      <c r="AX118" s="604"/>
      <c r="AY118" s="604"/>
      <c r="AZ118" s="604"/>
      <c r="BA118" s="797"/>
    </row>
    <row r="119" spans="1:53" s="257" customFormat="1" ht="25.5" customHeight="1">
      <c r="A119" s="264"/>
      <c r="B119" s="610"/>
      <c r="C119" s="239" t="s">
        <v>1315</v>
      </c>
      <c r="D119" s="239" t="s">
        <v>8397</v>
      </c>
      <c r="E119" s="239" t="s">
        <v>8398</v>
      </c>
      <c r="F119" s="601" t="s">
        <v>1315</v>
      </c>
      <c r="G119" s="601"/>
      <c r="H119" s="766"/>
      <c r="I119" s="239" t="s">
        <v>401</v>
      </c>
      <c r="J119" s="599">
        <v>29399</v>
      </c>
      <c r="K119" s="599">
        <v>63</v>
      </c>
      <c r="L119" s="599">
        <v>63</v>
      </c>
      <c r="M119" s="601" t="s">
        <v>382</v>
      </c>
      <c r="N119" s="601" t="s">
        <v>382</v>
      </c>
      <c r="O119" s="599">
        <v>112</v>
      </c>
      <c r="P119" s="599">
        <v>85</v>
      </c>
      <c r="Q119" s="620">
        <v>16960</v>
      </c>
      <c r="R119" s="599" t="s">
        <v>1071</v>
      </c>
      <c r="S119" s="599">
        <v>200</v>
      </c>
      <c r="T119" s="599"/>
      <c r="U119" s="599"/>
      <c r="V119" s="601">
        <v>2013</v>
      </c>
      <c r="W119" s="620"/>
      <c r="X119" s="620"/>
      <c r="Y119" s="620"/>
      <c r="Z119" s="620"/>
      <c r="AA119" s="620"/>
      <c r="AB119" s="620"/>
      <c r="AC119" s="620">
        <v>3853</v>
      </c>
      <c r="AD119" s="601"/>
      <c r="AE119" s="601"/>
      <c r="AF119" s="604"/>
      <c r="AG119" s="604"/>
      <c r="AH119" s="604"/>
      <c r="AI119" s="604"/>
      <c r="AJ119" s="604"/>
      <c r="AK119" s="604"/>
      <c r="AL119" s="604"/>
      <c r="AM119" s="604"/>
      <c r="AN119" s="604"/>
      <c r="AO119" s="604"/>
      <c r="AP119" s="604"/>
      <c r="AQ119" s="604"/>
      <c r="AR119" s="604"/>
      <c r="AS119" s="604"/>
      <c r="AT119" s="604"/>
      <c r="AU119" s="604"/>
      <c r="AV119" s="604"/>
      <c r="AW119" s="604"/>
      <c r="AX119" s="604"/>
      <c r="AY119" s="602"/>
      <c r="AZ119" s="602"/>
      <c r="BA119" s="607"/>
    </row>
    <row r="120" spans="1:53" s="257" customFormat="1" ht="25.5" customHeight="1">
      <c r="A120" s="264"/>
      <c r="B120" s="610"/>
      <c r="C120" s="239" t="s">
        <v>7543</v>
      </c>
      <c r="D120" s="239"/>
      <c r="E120" s="239" t="s">
        <v>8399</v>
      </c>
      <c r="F120" s="601" t="s">
        <v>7543</v>
      </c>
      <c r="G120" s="601"/>
      <c r="H120" s="766"/>
      <c r="I120" s="239" t="s">
        <v>7545</v>
      </c>
      <c r="J120" s="599">
        <v>116078</v>
      </c>
      <c r="K120" s="599"/>
      <c r="L120" s="599"/>
      <c r="M120" s="601" t="s">
        <v>590</v>
      </c>
      <c r="N120" s="601" t="s">
        <v>590</v>
      </c>
      <c r="O120" s="599">
        <v>105</v>
      </c>
      <c r="P120" s="599">
        <v>92</v>
      </c>
      <c r="Q120" s="620">
        <v>22498</v>
      </c>
      <c r="R120" s="599"/>
      <c r="S120" s="599"/>
      <c r="T120" s="599"/>
      <c r="U120" s="599"/>
      <c r="V120" s="601">
        <v>2011</v>
      </c>
      <c r="W120" s="620"/>
      <c r="X120" s="620"/>
      <c r="Y120" s="620"/>
      <c r="Z120" s="620"/>
      <c r="AA120" s="620"/>
      <c r="AB120" s="620"/>
      <c r="AC120" s="620">
        <v>800</v>
      </c>
      <c r="AD120" s="601"/>
      <c r="AE120" s="601"/>
      <c r="AF120" s="604"/>
      <c r="AG120" s="604"/>
      <c r="AH120" s="604"/>
      <c r="AI120" s="604"/>
      <c r="AJ120" s="604"/>
      <c r="AK120" s="604"/>
      <c r="AL120" s="604"/>
      <c r="AM120" s="604"/>
      <c r="AN120" s="604"/>
      <c r="AO120" s="604"/>
      <c r="AP120" s="604"/>
      <c r="AQ120" s="604"/>
      <c r="AR120" s="604"/>
      <c r="AS120" s="604"/>
      <c r="AT120" s="604"/>
      <c r="AU120" s="604"/>
      <c r="AV120" s="604"/>
      <c r="AW120" s="604"/>
      <c r="AX120" s="604"/>
      <c r="AY120" s="602"/>
      <c r="AZ120" s="602"/>
      <c r="BA120" s="607" t="s">
        <v>6512</v>
      </c>
    </row>
    <row r="121" spans="1:53" s="257" customFormat="1" ht="25.5" customHeight="1">
      <c r="A121" s="264"/>
      <c r="B121" s="610"/>
      <c r="C121" s="239" t="s">
        <v>7546</v>
      </c>
      <c r="D121" s="239" t="s">
        <v>8400</v>
      </c>
      <c r="E121" s="239" t="s">
        <v>8401</v>
      </c>
      <c r="F121" s="239" t="s">
        <v>7546</v>
      </c>
      <c r="G121" s="601"/>
      <c r="H121" s="766"/>
      <c r="I121" s="239" t="s">
        <v>7546</v>
      </c>
      <c r="J121" s="599">
        <v>18000</v>
      </c>
      <c r="K121" s="599">
        <v>0</v>
      </c>
      <c r="L121" s="599">
        <v>0</v>
      </c>
      <c r="M121" s="601" t="s">
        <v>382</v>
      </c>
      <c r="N121" s="601" t="s">
        <v>382</v>
      </c>
      <c r="O121" s="599">
        <v>110</v>
      </c>
      <c r="P121" s="599">
        <v>97</v>
      </c>
      <c r="Q121" s="620">
        <v>9000</v>
      </c>
      <c r="R121" s="599"/>
      <c r="S121" s="599"/>
      <c r="T121" s="599"/>
      <c r="U121" s="599"/>
      <c r="V121" s="601">
        <v>2011</v>
      </c>
      <c r="W121" s="620"/>
      <c r="X121" s="620"/>
      <c r="Y121" s="620"/>
      <c r="Z121" s="620"/>
      <c r="AA121" s="620"/>
      <c r="AB121" s="620"/>
      <c r="AC121" s="620">
        <v>1400</v>
      </c>
      <c r="AD121" s="601"/>
      <c r="AE121" s="601"/>
      <c r="AF121" s="604"/>
      <c r="AG121" s="604"/>
      <c r="AH121" s="604"/>
      <c r="AI121" s="604"/>
      <c r="AJ121" s="604"/>
      <c r="AK121" s="604"/>
      <c r="AL121" s="604"/>
      <c r="AM121" s="604"/>
      <c r="AN121" s="604"/>
      <c r="AO121" s="604"/>
      <c r="AP121" s="604"/>
      <c r="AQ121" s="604"/>
      <c r="AR121" s="604"/>
      <c r="AS121" s="604"/>
      <c r="AT121" s="604"/>
      <c r="AU121" s="604"/>
      <c r="AV121" s="604"/>
      <c r="AW121" s="604"/>
      <c r="AX121" s="604"/>
      <c r="AY121" s="602"/>
      <c r="AZ121" s="602"/>
      <c r="BA121" s="607" t="s">
        <v>1068</v>
      </c>
    </row>
    <row r="122" spans="1:53" s="257" customFormat="1" ht="25.5" customHeight="1">
      <c r="A122" s="264"/>
      <c r="B122" s="610"/>
      <c r="C122" s="239" t="s">
        <v>7546</v>
      </c>
      <c r="D122" s="239" t="s">
        <v>8402</v>
      </c>
      <c r="E122" s="239" t="s">
        <v>8403</v>
      </c>
      <c r="F122" s="239" t="s">
        <v>7546</v>
      </c>
      <c r="G122" s="601"/>
      <c r="H122" s="766"/>
      <c r="I122" s="239" t="s">
        <v>7546</v>
      </c>
      <c r="J122" s="599">
        <v>13500</v>
      </c>
      <c r="K122" s="599">
        <v>0</v>
      </c>
      <c r="L122" s="599">
        <v>0</v>
      </c>
      <c r="M122" s="601" t="s">
        <v>590</v>
      </c>
      <c r="N122" s="601" t="s">
        <v>590</v>
      </c>
      <c r="O122" s="599">
        <v>105</v>
      </c>
      <c r="P122" s="599">
        <v>94</v>
      </c>
      <c r="Q122" s="620">
        <v>13000</v>
      </c>
      <c r="R122" s="599"/>
      <c r="S122" s="599"/>
      <c r="T122" s="599"/>
      <c r="U122" s="599"/>
      <c r="V122" s="601">
        <v>2012</v>
      </c>
      <c r="W122" s="620"/>
      <c r="X122" s="620"/>
      <c r="Y122" s="620"/>
      <c r="Z122" s="620"/>
      <c r="AA122" s="620"/>
      <c r="AB122" s="620"/>
      <c r="AC122" s="620">
        <v>350</v>
      </c>
      <c r="AD122" s="601"/>
      <c r="AE122" s="601"/>
      <c r="AF122" s="604"/>
      <c r="AG122" s="604"/>
      <c r="AH122" s="604"/>
      <c r="AI122" s="604"/>
      <c r="AJ122" s="604"/>
      <c r="AK122" s="604"/>
      <c r="AL122" s="604"/>
      <c r="AM122" s="604"/>
      <c r="AN122" s="604"/>
      <c r="AO122" s="604"/>
      <c r="AP122" s="604"/>
      <c r="AQ122" s="604"/>
      <c r="AR122" s="604"/>
      <c r="AS122" s="604"/>
      <c r="AT122" s="604"/>
      <c r="AU122" s="604"/>
      <c r="AV122" s="604"/>
      <c r="AW122" s="604"/>
      <c r="AX122" s="604"/>
      <c r="AY122" s="602"/>
      <c r="AZ122" s="602"/>
      <c r="BA122" s="607" t="s">
        <v>8404</v>
      </c>
    </row>
    <row r="123" spans="1:53" s="257" customFormat="1" ht="25.5" customHeight="1">
      <c r="A123" s="264"/>
      <c r="B123" s="610"/>
      <c r="C123" s="239" t="s">
        <v>8405</v>
      </c>
      <c r="D123" s="601"/>
      <c r="E123" s="239" t="s">
        <v>8406</v>
      </c>
      <c r="F123" s="601" t="s">
        <v>8405</v>
      </c>
      <c r="G123" s="601"/>
      <c r="H123" s="766"/>
      <c r="I123" s="239" t="s">
        <v>8405</v>
      </c>
      <c r="J123" s="599">
        <v>20688</v>
      </c>
      <c r="K123" s="599"/>
      <c r="L123" s="599"/>
      <c r="M123" s="601" t="s">
        <v>590</v>
      </c>
      <c r="N123" s="601" t="s">
        <v>590</v>
      </c>
      <c r="O123" s="599">
        <v>105</v>
      </c>
      <c r="P123" s="599">
        <v>90</v>
      </c>
      <c r="Q123" s="620">
        <v>20688</v>
      </c>
      <c r="R123" s="599"/>
      <c r="S123" s="599"/>
      <c r="T123" s="599"/>
      <c r="U123" s="599"/>
      <c r="V123" s="601">
        <v>2009</v>
      </c>
      <c r="W123" s="620"/>
      <c r="X123" s="620"/>
      <c r="Y123" s="620"/>
      <c r="Z123" s="620"/>
      <c r="AA123" s="620"/>
      <c r="AB123" s="620"/>
      <c r="AC123" s="620">
        <v>600</v>
      </c>
      <c r="AD123" s="601"/>
      <c r="AE123" s="601"/>
      <c r="AF123" s="604"/>
      <c r="AG123" s="604"/>
      <c r="AH123" s="604"/>
      <c r="AI123" s="604"/>
      <c r="AJ123" s="604"/>
      <c r="AK123" s="604"/>
      <c r="AL123" s="604"/>
      <c r="AM123" s="604"/>
      <c r="AN123" s="604"/>
      <c r="AO123" s="604"/>
      <c r="AP123" s="604"/>
      <c r="AQ123" s="604"/>
      <c r="AR123" s="604"/>
      <c r="AS123" s="604"/>
      <c r="AT123" s="604"/>
      <c r="AU123" s="604"/>
      <c r="AV123" s="604"/>
      <c r="AW123" s="604"/>
      <c r="AX123" s="604"/>
      <c r="AY123" s="602"/>
      <c r="AZ123" s="602"/>
      <c r="BA123" s="607" t="s">
        <v>15454</v>
      </c>
    </row>
    <row r="124" spans="1:53" s="257" customFormat="1" ht="25.5" customHeight="1">
      <c r="A124" s="264"/>
      <c r="B124" s="610"/>
      <c r="C124" s="239" t="s">
        <v>7587</v>
      </c>
      <c r="D124" s="601"/>
      <c r="E124" s="239" t="s">
        <v>8407</v>
      </c>
      <c r="F124" s="601" t="s">
        <v>7587</v>
      </c>
      <c r="G124" s="601"/>
      <c r="H124" s="766"/>
      <c r="I124" s="239" t="s">
        <v>7587</v>
      </c>
      <c r="J124" s="599">
        <v>20205</v>
      </c>
      <c r="K124" s="599"/>
      <c r="L124" s="599"/>
      <c r="M124" s="601" t="s">
        <v>382</v>
      </c>
      <c r="N124" s="601" t="s">
        <v>382</v>
      </c>
      <c r="O124" s="599">
        <v>90</v>
      </c>
      <c r="P124" s="599">
        <v>85</v>
      </c>
      <c r="Q124" s="620">
        <v>9505</v>
      </c>
      <c r="R124" s="599"/>
      <c r="S124" s="599"/>
      <c r="T124" s="599"/>
      <c r="U124" s="599"/>
      <c r="V124" s="601">
        <v>2014</v>
      </c>
      <c r="W124" s="620"/>
      <c r="X124" s="620"/>
      <c r="Y124" s="620"/>
      <c r="Z124" s="620"/>
      <c r="AA124" s="620"/>
      <c r="AB124" s="620"/>
      <c r="AC124" s="620">
        <v>854</v>
      </c>
      <c r="AD124" s="601"/>
      <c r="AE124" s="601"/>
      <c r="AF124" s="604"/>
      <c r="AG124" s="604"/>
      <c r="AH124" s="604"/>
      <c r="AI124" s="604"/>
      <c r="AJ124" s="604"/>
      <c r="AK124" s="604"/>
      <c r="AL124" s="604"/>
      <c r="AM124" s="604"/>
      <c r="AN124" s="604"/>
      <c r="AO124" s="604"/>
      <c r="AP124" s="604"/>
      <c r="AQ124" s="604"/>
      <c r="AR124" s="604"/>
      <c r="AS124" s="604"/>
      <c r="AT124" s="604"/>
      <c r="AU124" s="604"/>
      <c r="AV124" s="604"/>
      <c r="AW124" s="604"/>
      <c r="AX124" s="604"/>
      <c r="AY124" s="602"/>
      <c r="AZ124" s="602"/>
      <c r="BA124" s="607"/>
    </row>
    <row r="125" spans="1:53" s="257" customFormat="1" ht="25.5" customHeight="1">
      <c r="A125" s="264"/>
      <c r="B125" s="623"/>
      <c r="C125" s="607" t="s">
        <v>7594</v>
      </c>
      <c r="D125" s="606"/>
      <c r="E125" s="793" t="s">
        <v>8408</v>
      </c>
      <c r="F125" s="606" t="s">
        <v>7594</v>
      </c>
      <c r="G125" s="606"/>
      <c r="H125" s="606"/>
      <c r="I125" s="606" t="s">
        <v>8409</v>
      </c>
      <c r="J125" s="605">
        <v>17000</v>
      </c>
      <c r="K125" s="605">
        <v>97</v>
      </c>
      <c r="L125" s="605">
        <v>97</v>
      </c>
      <c r="M125" s="606" t="s">
        <v>382</v>
      </c>
      <c r="N125" s="606" t="s">
        <v>382</v>
      </c>
      <c r="O125" s="605">
        <v>105</v>
      </c>
      <c r="P125" s="605">
        <v>95</v>
      </c>
      <c r="Q125" s="625">
        <v>10000</v>
      </c>
      <c r="R125" s="605">
        <v>30</v>
      </c>
      <c r="S125" s="605">
        <v>30</v>
      </c>
      <c r="T125" s="606"/>
      <c r="U125" s="606"/>
      <c r="V125" s="764">
        <v>2014</v>
      </c>
      <c r="W125" s="795"/>
      <c r="X125" s="795"/>
      <c r="Y125" s="795"/>
      <c r="Z125" s="795"/>
      <c r="AA125" s="795"/>
      <c r="AB125" s="795"/>
      <c r="AC125" s="625">
        <v>2100</v>
      </c>
      <c r="AD125" s="606"/>
      <c r="AE125" s="606"/>
      <c r="AF125" s="606"/>
      <c r="AG125" s="606"/>
      <c r="AH125" s="606"/>
      <c r="AI125" s="606"/>
      <c r="AJ125" s="606"/>
      <c r="AK125" s="606"/>
      <c r="AL125" s="606"/>
      <c r="AM125" s="606"/>
      <c r="AN125" s="606"/>
      <c r="AO125" s="606"/>
      <c r="AP125" s="606"/>
      <c r="AQ125" s="606"/>
      <c r="AR125" s="606"/>
      <c r="AS125" s="606"/>
      <c r="AT125" s="606"/>
      <c r="AU125" s="606"/>
      <c r="AV125" s="606"/>
      <c r="AW125" s="606"/>
      <c r="AX125" s="606"/>
      <c r="AY125" s="606"/>
      <c r="AZ125" s="606"/>
      <c r="BA125" s="245"/>
    </row>
    <row r="126" spans="1:53" s="257" customFormat="1" ht="25.5" customHeight="1">
      <c r="A126" s="264"/>
      <c r="B126" s="762" t="s">
        <v>3738</v>
      </c>
      <c r="C126" s="321" t="s">
        <v>3739</v>
      </c>
      <c r="D126" s="604"/>
      <c r="E126" s="740">
        <f>COUNTA(E127:E155)</f>
        <v>23</v>
      </c>
      <c r="F126" s="604"/>
      <c r="G126" s="604"/>
      <c r="H126" s="604"/>
      <c r="I126" s="604"/>
      <c r="J126" s="599">
        <f>SUM(J127:J155)</f>
        <v>642448</v>
      </c>
      <c r="K126" s="599">
        <f>SUM(K127:K155)</f>
        <v>7570.14</v>
      </c>
      <c r="L126" s="599">
        <f>SUM(L127:L155)</f>
        <v>12033.14</v>
      </c>
      <c r="M126" s="599"/>
      <c r="N126" s="599"/>
      <c r="O126" s="599"/>
      <c r="P126" s="599"/>
      <c r="Q126" s="599"/>
      <c r="R126" s="599"/>
      <c r="S126" s="599"/>
      <c r="T126" s="599"/>
      <c r="U126" s="599"/>
      <c r="V126" s="599"/>
      <c r="W126" s="599"/>
      <c r="X126" s="599"/>
      <c r="Y126" s="599"/>
      <c r="Z126" s="599"/>
      <c r="AA126" s="599"/>
      <c r="AB126" s="599"/>
      <c r="AC126" s="599"/>
      <c r="AD126" s="601"/>
      <c r="AE126" s="601"/>
      <c r="AF126" s="321"/>
      <c r="AG126" s="321"/>
      <c r="AH126" s="321"/>
      <c r="AI126" s="321"/>
      <c r="AJ126" s="321"/>
      <c r="AK126" s="606"/>
      <c r="AL126" s="606"/>
      <c r="AM126" s="321"/>
      <c r="AN126" s="321"/>
      <c r="AO126" s="321"/>
      <c r="AP126" s="321"/>
      <c r="AQ126" s="321"/>
      <c r="AR126" s="321"/>
      <c r="AS126" s="321"/>
      <c r="AT126" s="321"/>
      <c r="AU126" s="321"/>
      <c r="AV126" s="321"/>
      <c r="AW126" s="321"/>
      <c r="AX126" s="321"/>
      <c r="AY126" s="321"/>
      <c r="AZ126" s="321"/>
      <c r="BA126" s="606"/>
    </row>
    <row r="127" spans="1:53" s="622" customFormat="1" ht="24" customHeight="1">
      <c r="A127" s="621"/>
      <c r="B127" s="597"/>
      <c r="C127" s="783" t="s">
        <v>963</v>
      </c>
      <c r="D127" s="782"/>
      <c r="E127" s="614" t="s">
        <v>2648</v>
      </c>
      <c r="F127" s="782" t="s">
        <v>963</v>
      </c>
      <c r="G127" s="783" t="s">
        <v>966</v>
      </c>
      <c r="H127" s="782"/>
      <c r="I127" s="782" t="s">
        <v>10207</v>
      </c>
      <c r="J127" s="615">
        <v>22717</v>
      </c>
      <c r="K127" s="615">
        <v>5970</v>
      </c>
      <c r="L127" s="615">
        <v>9994</v>
      </c>
      <c r="M127" s="782" t="s">
        <v>202</v>
      </c>
      <c r="N127" s="819" t="s">
        <v>202</v>
      </c>
      <c r="O127" s="818">
        <v>118.2</v>
      </c>
      <c r="P127" s="829">
        <v>96</v>
      </c>
      <c r="Q127" s="830">
        <v>13356</v>
      </c>
      <c r="R127" s="616">
        <v>8160</v>
      </c>
      <c r="S127" s="616">
        <v>8160</v>
      </c>
      <c r="T127" s="782"/>
      <c r="U127" s="782"/>
      <c r="V127" s="617">
        <v>2004</v>
      </c>
      <c r="W127" s="831"/>
      <c r="X127" s="831"/>
      <c r="Y127" s="831"/>
      <c r="Z127" s="831"/>
      <c r="AA127" s="831"/>
      <c r="AB127" s="831"/>
      <c r="AC127" s="832">
        <v>17104</v>
      </c>
      <c r="AD127" s="617"/>
      <c r="AE127" s="617"/>
      <c r="AF127" s="783"/>
      <c r="AG127" s="783"/>
      <c r="AH127" s="783"/>
      <c r="AI127" s="783"/>
      <c r="AJ127" s="783"/>
      <c r="AK127" s="819"/>
      <c r="AL127" s="819"/>
      <c r="AM127" s="783"/>
      <c r="AN127" s="783"/>
      <c r="AO127" s="783"/>
      <c r="AP127" s="783"/>
      <c r="AQ127" s="783"/>
      <c r="AR127" s="783"/>
      <c r="AS127" s="783"/>
      <c r="AT127" s="783"/>
      <c r="AU127" s="783"/>
      <c r="AV127" s="783"/>
      <c r="AW127" s="783"/>
      <c r="AX127" s="783"/>
      <c r="AY127" s="783"/>
      <c r="AZ127" s="783"/>
      <c r="BA127" s="833"/>
    </row>
    <row r="128" spans="1:53" s="622" customFormat="1" ht="24" customHeight="1">
      <c r="A128" s="621"/>
      <c r="B128" s="597"/>
      <c r="C128" s="783" t="s">
        <v>963</v>
      </c>
      <c r="D128" s="782"/>
      <c r="E128" s="614" t="s">
        <v>2649</v>
      </c>
      <c r="F128" s="782" t="s">
        <v>963</v>
      </c>
      <c r="G128" s="783" t="s">
        <v>966</v>
      </c>
      <c r="H128" s="782"/>
      <c r="I128" s="782" t="s">
        <v>10207</v>
      </c>
      <c r="J128" s="615">
        <v>47000</v>
      </c>
      <c r="K128" s="615"/>
      <c r="L128" s="615"/>
      <c r="M128" s="782" t="s">
        <v>406</v>
      </c>
      <c r="N128" s="819" t="s">
        <v>406</v>
      </c>
      <c r="O128" s="818">
        <v>120</v>
      </c>
      <c r="P128" s="829">
        <v>92</v>
      </c>
      <c r="Q128" s="830">
        <v>27000</v>
      </c>
      <c r="R128" s="616">
        <v>200</v>
      </c>
      <c r="S128" s="616">
        <v>200</v>
      </c>
      <c r="T128" s="782"/>
      <c r="U128" s="782"/>
      <c r="V128" s="617">
        <v>2014</v>
      </c>
      <c r="W128" s="831"/>
      <c r="X128" s="831"/>
      <c r="Y128" s="831"/>
      <c r="Z128" s="831"/>
      <c r="AA128" s="831"/>
      <c r="AB128" s="831"/>
      <c r="AC128" s="832">
        <v>980</v>
      </c>
      <c r="AD128" s="617"/>
      <c r="AE128" s="617"/>
      <c r="AF128" s="783"/>
      <c r="AG128" s="783"/>
      <c r="AH128" s="783"/>
      <c r="AI128" s="783"/>
      <c r="AJ128" s="783"/>
      <c r="AK128" s="819"/>
      <c r="AL128" s="819"/>
      <c r="AM128" s="783"/>
      <c r="AN128" s="783"/>
      <c r="AO128" s="783"/>
      <c r="AP128" s="783"/>
      <c r="AQ128" s="783"/>
      <c r="AR128" s="783"/>
      <c r="AS128" s="783"/>
      <c r="AT128" s="783"/>
      <c r="AU128" s="783"/>
      <c r="AV128" s="783"/>
      <c r="AW128" s="783"/>
      <c r="AX128" s="783"/>
      <c r="AY128" s="783"/>
      <c r="AZ128" s="783"/>
      <c r="BA128" s="833"/>
    </row>
    <row r="129" spans="1:53" s="622" customFormat="1" ht="24" customHeight="1">
      <c r="A129" s="621"/>
      <c r="B129" s="597"/>
      <c r="C129" s="612" t="s">
        <v>963</v>
      </c>
      <c r="D129" s="613"/>
      <c r="E129" s="614" t="s">
        <v>2650</v>
      </c>
      <c r="F129" s="613" t="s">
        <v>963</v>
      </c>
      <c r="G129" s="612" t="s">
        <v>966</v>
      </c>
      <c r="H129" s="613"/>
      <c r="I129" s="782" t="s">
        <v>10207</v>
      </c>
      <c r="J129" s="615">
        <v>9651</v>
      </c>
      <c r="K129" s="615"/>
      <c r="L129" s="615"/>
      <c r="M129" s="613" t="s">
        <v>406</v>
      </c>
      <c r="N129" s="613" t="s">
        <v>406</v>
      </c>
      <c r="O129" s="615">
        <v>75</v>
      </c>
      <c r="P129" s="615">
        <v>67</v>
      </c>
      <c r="Q129" s="615">
        <v>6000</v>
      </c>
      <c r="R129" s="616"/>
      <c r="S129" s="616"/>
      <c r="T129" s="613"/>
      <c r="U129" s="613"/>
      <c r="V129" s="617">
        <v>2011</v>
      </c>
      <c r="W129" s="615"/>
      <c r="X129" s="615"/>
      <c r="Y129" s="615"/>
      <c r="Z129" s="615"/>
      <c r="AA129" s="615"/>
      <c r="AB129" s="615"/>
      <c r="AC129" s="615">
        <v>150</v>
      </c>
      <c r="AD129" s="613"/>
      <c r="AE129" s="613"/>
      <c r="AF129" s="613"/>
      <c r="AG129" s="613"/>
      <c r="AH129" s="613"/>
      <c r="AI129" s="613"/>
      <c r="AJ129" s="613"/>
      <c r="AK129" s="613"/>
      <c r="AL129" s="613"/>
      <c r="AM129" s="613"/>
      <c r="AN129" s="613"/>
      <c r="AO129" s="613"/>
      <c r="AP129" s="613"/>
      <c r="AQ129" s="613"/>
      <c r="AR129" s="613"/>
      <c r="AS129" s="613"/>
      <c r="AT129" s="613"/>
      <c r="AU129" s="613"/>
      <c r="AV129" s="613"/>
      <c r="AW129" s="613"/>
      <c r="AX129" s="613"/>
      <c r="AY129" s="613"/>
      <c r="AZ129" s="613"/>
      <c r="BA129" s="833"/>
    </row>
    <row r="130" spans="1:53" s="257" customFormat="1" ht="24" customHeight="1">
      <c r="A130" s="264"/>
      <c r="B130" s="1401"/>
      <c r="C130" s="1402" t="s">
        <v>968</v>
      </c>
      <c r="D130" s="598" t="s">
        <v>2651</v>
      </c>
      <c r="E130" s="1395" t="s">
        <v>2652</v>
      </c>
      <c r="F130" s="1404" t="s">
        <v>968</v>
      </c>
      <c r="G130" s="555" t="s">
        <v>968</v>
      </c>
      <c r="H130" s="598">
        <v>16</v>
      </c>
      <c r="I130" s="1404" t="s">
        <v>968</v>
      </c>
      <c r="J130" s="1397">
        <v>101197</v>
      </c>
      <c r="K130" s="1397"/>
      <c r="L130" s="1397"/>
      <c r="M130" s="598" t="s">
        <v>406</v>
      </c>
      <c r="N130" s="598" t="s">
        <v>406</v>
      </c>
      <c r="O130" s="599">
        <v>122</v>
      </c>
      <c r="P130" s="599">
        <v>98</v>
      </c>
      <c r="Q130" s="600">
        <v>10070</v>
      </c>
      <c r="R130" s="600"/>
      <c r="S130" s="600"/>
      <c r="T130" s="598" t="s">
        <v>233</v>
      </c>
      <c r="U130" s="598" t="s">
        <v>587</v>
      </c>
      <c r="V130" s="601">
        <v>2009</v>
      </c>
      <c r="W130" s="599" t="s">
        <v>2653</v>
      </c>
      <c r="X130" s="599" t="s">
        <v>499</v>
      </c>
      <c r="Y130" s="599" t="s">
        <v>2654</v>
      </c>
      <c r="Z130" s="599"/>
      <c r="AA130" s="599"/>
      <c r="AB130" s="599"/>
      <c r="AC130" s="1397">
        <v>520</v>
      </c>
      <c r="AD130" s="598"/>
      <c r="AE130" s="598"/>
      <c r="AF130" s="598"/>
      <c r="AG130" s="598"/>
      <c r="AH130" s="598"/>
      <c r="AI130" s="598"/>
      <c r="AJ130" s="598"/>
      <c r="AK130" s="598"/>
      <c r="AL130" s="598"/>
      <c r="AM130" s="598"/>
      <c r="AN130" s="598"/>
      <c r="AO130" s="598"/>
      <c r="AP130" s="598"/>
      <c r="AQ130" s="598"/>
      <c r="AR130" s="598"/>
      <c r="AS130" s="598"/>
      <c r="AT130" s="598"/>
      <c r="AU130" s="598"/>
      <c r="AV130" s="598"/>
      <c r="AW130" s="598"/>
      <c r="AX130" s="598"/>
      <c r="AY130" s="598"/>
      <c r="AZ130" s="598"/>
      <c r="BA130" s="1402"/>
    </row>
    <row r="131" spans="1:53" s="257" customFormat="1" ht="24" customHeight="1">
      <c r="A131" s="264"/>
      <c r="B131" s="1401"/>
      <c r="C131" s="1403"/>
      <c r="D131" s="602"/>
      <c r="E131" s="1403"/>
      <c r="F131" s="1403"/>
      <c r="G131" s="602"/>
      <c r="H131" s="602"/>
      <c r="I131" s="1403"/>
      <c r="J131" s="1403"/>
      <c r="K131" s="1403"/>
      <c r="L131" s="1403"/>
      <c r="M131" s="598" t="s">
        <v>406</v>
      </c>
      <c r="N131" s="598" t="s">
        <v>406</v>
      </c>
      <c r="O131" s="599">
        <v>122</v>
      </c>
      <c r="P131" s="599">
        <v>98</v>
      </c>
      <c r="Q131" s="600">
        <v>10070</v>
      </c>
      <c r="R131" s="600"/>
      <c r="S131" s="600"/>
      <c r="T131" s="598" t="s">
        <v>233</v>
      </c>
      <c r="U131" s="598" t="s">
        <v>587</v>
      </c>
      <c r="V131" s="601">
        <v>2009</v>
      </c>
      <c r="W131" s="599" t="s">
        <v>3008</v>
      </c>
      <c r="X131" s="599" t="s">
        <v>499</v>
      </c>
      <c r="Y131" s="599" t="s">
        <v>3009</v>
      </c>
      <c r="Z131" s="599"/>
      <c r="AA131" s="599"/>
      <c r="AB131" s="599"/>
      <c r="AC131" s="1397"/>
      <c r="AD131" s="598"/>
      <c r="AE131" s="598"/>
      <c r="AF131" s="598"/>
      <c r="AG131" s="598"/>
      <c r="AH131" s="598"/>
      <c r="AI131" s="598"/>
      <c r="AJ131" s="598"/>
      <c r="AK131" s="598"/>
      <c r="AL131" s="598"/>
      <c r="AM131" s="598"/>
      <c r="AN131" s="598"/>
      <c r="AO131" s="598"/>
      <c r="AP131" s="598"/>
      <c r="AQ131" s="598"/>
      <c r="AR131" s="598"/>
      <c r="AS131" s="598"/>
      <c r="AT131" s="598"/>
      <c r="AU131" s="598"/>
      <c r="AV131" s="598"/>
      <c r="AW131" s="598"/>
      <c r="AX131" s="598"/>
      <c r="AY131" s="598"/>
      <c r="AZ131" s="598"/>
      <c r="BA131" s="1402"/>
    </row>
    <row r="132" spans="1:53" s="257" customFormat="1" ht="24" customHeight="1">
      <c r="A132" s="264"/>
      <c r="B132" s="1401"/>
      <c r="C132" s="1403"/>
      <c r="D132" s="602"/>
      <c r="E132" s="1403"/>
      <c r="F132" s="1403"/>
      <c r="G132" s="602"/>
      <c r="H132" s="602"/>
      <c r="I132" s="1403"/>
      <c r="J132" s="1403"/>
      <c r="K132" s="1403"/>
      <c r="L132" s="1403"/>
      <c r="M132" s="598" t="s">
        <v>406</v>
      </c>
      <c r="N132" s="598" t="s">
        <v>406</v>
      </c>
      <c r="O132" s="599">
        <v>70</v>
      </c>
      <c r="P132" s="599">
        <v>65</v>
      </c>
      <c r="Q132" s="600">
        <v>4800</v>
      </c>
      <c r="R132" s="600"/>
      <c r="S132" s="600"/>
      <c r="T132" s="598" t="s">
        <v>233</v>
      </c>
      <c r="U132" s="598" t="s">
        <v>587</v>
      </c>
      <c r="V132" s="601">
        <v>2009</v>
      </c>
      <c r="W132" s="599" t="s">
        <v>3010</v>
      </c>
      <c r="X132" s="599" t="s">
        <v>499</v>
      </c>
      <c r="Y132" s="599" t="s">
        <v>3011</v>
      </c>
      <c r="Z132" s="599"/>
      <c r="AA132" s="599"/>
      <c r="AB132" s="599"/>
      <c r="AC132" s="1397"/>
      <c r="AD132" s="598"/>
      <c r="AE132" s="598"/>
      <c r="AF132" s="598"/>
      <c r="AG132" s="598"/>
      <c r="AH132" s="598"/>
      <c r="AI132" s="598"/>
      <c r="AJ132" s="598"/>
      <c r="AK132" s="598"/>
      <c r="AL132" s="598"/>
      <c r="AM132" s="598"/>
      <c r="AN132" s="598"/>
      <c r="AO132" s="598"/>
      <c r="AP132" s="598"/>
      <c r="AQ132" s="598"/>
      <c r="AR132" s="598"/>
      <c r="AS132" s="598"/>
      <c r="AT132" s="598"/>
      <c r="AU132" s="598"/>
      <c r="AV132" s="598"/>
      <c r="AW132" s="598"/>
      <c r="AX132" s="598"/>
      <c r="AY132" s="598"/>
      <c r="AZ132" s="598"/>
      <c r="BA132" s="1402"/>
    </row>
    <row r="133" spans="1:53" s="257" customFormat="1" ht="24" customHeight="1">
      <c r="A133" s="264"/>
      <c r="B133" s="603"/>
      <c r="C133" s="1402" t="s">
        <v>968</v>
      </c>
      <c r="D133" s="602"/>
      <c r="E133" s="1405" t="s">
        <v>10314</v>
      </c>
      <c r="F133" s="1404" t="s">
        <v>968</v>
      </c>
      <c r="G133" s="602"/>
      <c r="H133" s="602"/>
      <c r="I133" s="1404" t="s">
        <v>968</v>
      </c>
      <c r="J133" s="600">
        <v>11911</v>
      </c>
      <c r="K133" s="624"/>
      <c r="L133" s="624"/>
      <c r="M133" s="598" t="s">
        <v>6537</v>
      </c>
      <c r="N133" s="598" t="s">
        <v>6537</v>
      </c>
      <c r="O133" s="599">
        <v>116</v>
      </c>
      <c r="P133" s="599">
        <v>91.73</v>
      </c>
      <c r="Q133" s="600">
        <v>11911</v>
      </c>
      <c r="R133" s="600">
        <v>100</v>
      </c>
      <c r="S133" s="600">
        <v>100</v>
      </c>
      <c r="T133" s="598"/>
      <c r="U133" s="598"/>
      <c r="V133" s="601">
        <v>2015</v>
      </c>
      <c r="W133" s="599"/>
      <c r="X133" s="599"/>
      <c r="Y133" s="599"/>
      <c r="Z133" s="599"/>
      <c r="AA133" s="599"/>
      <c r="AB133" s="599"/>
      <c r="AC133" s="599">
        <v>4007</v>
      </c>
      <c r="AD133" s="598"/>
      <c r="AE133" s="598"/>
      <c r="AF133" s="598"/>
      <c r="AG133" s="598"/>
      <c r="AH133" s="598"/>
      <c r="AI133" s="598"/>
      <c r="AJ133" s="598"/>
      <c r="AK133" s="598"/>
      <c r="AL133" s="598"/>
      <c r="AM133" s="598"/>
      <c r="AN133" s="598"/>
      <c r="AO133" s="598"/>
      <c r="AP133" s="598"/>
      <c r="AQ133" s="598"/>
      <c r="AR133" s="598"/>
      <c r="AS133" s="598"/>
      <c r="AT133" s="598"/>
      <c r="AU133" s="598"/>
      <c r="AV133" s="598"/>
      <c r="AW133" s="598"/>
      <c r="AX133" s="598"/>
      <c r="AY133" s="598"/>
      <c r="AZ133" s="598"/>
      <c r="BA133" s="1408"/>
    </row>
    <row r="134" spans="1:53" s="257" customFormat="1" ht="24" customHeight="1">
      <c r="A134" s="264"/>
      <c r="B134" s="603"/>
      <c r="C134" s="1403"/>
      <c r="D134" s="602"/>
      <c r="E134" s="1406"/>
      <c r="F134" s="1403"/>
      <c r="G134" s="602"/>
      <c r="H134" s="602"/>
      <c r="I134" s="1403"/>
      <c r="J134" s="600">
        <v>12995</v>
      </c>
      <c r="K134" s="624"/>
      <c r="L134" s="624"/>
      <c r="M134" s="598" t="s">
        <v>6545</v>
      </c>
      <c r="N134" s="598" t="s">
        <v>6545</v>
      </c>
      <c r="O134" s="599">
        <v>122.5</v>
      </c>
      <c r="P134" s="599">
        <v>99.5</v>
      </c>
      <c r="Q134" s="600">
        <v>12995</v>
      </c>
      <c r="R134" s="600"/>
      <c r="S134" s="600"/>
      <c r="T134" s="598"/>
      <c r="U134" s="598"/>
      <c r="V134" s="601">
        <v>2016</v>
      </c>
      <c r="W134" s="599"/>
      <c r="X134" s="599"/>
      <c r="Y134" s="599"/>
      <c r="Z134" s="599"/>
      <c r="AA134" s="599"/>
      <c r="AB134" s="599"/>
      <c r="AC134" s="1411">
        <v>1800</v>
      </c>
      <c r="AD134" s="598"/>
      <c r="AE134" s="598"/>
      <c r="AF134" s="598"/>
      <c r="AG134" s="598"/>
      <c r="AH134" s="598"/>
      <c r="AI134" s="598"/>
      <c r="AJ134" s="598"/>
      <c r="AK134" s="598"/>
      <c r="AL134" s="598"/>
      <c r="AM134" s="598"/>
      <c r="AN134" s="598"/>
      <c r="AO134" s="598"/>
      <c r="AP134" s="598"/>
      <c r="AQ134" s="598"/>
      <c r="AR134" s="598"/>
      <c r="AS134" s="598"/>
      <c r="AT134" s="598"/>
      <c r="AU134" s="598"/>
      <c r="AV134" s="598"/>
      <c r="AW134" s="598"/>
      <c r="AX134" s="598"/>
      <c r="AY134" s="598"/>
      <c r="AZ134" s="598"/>
      <c r="BA134" s="1409"/>
    </row>
    <row r="135" spans="1:53" s="257" customFormat="1" ht="24" customHeight="1">
      <c r="A135" s="264"/>
      <c r="B135" s="603"/>
      <c r="C135" s="1403"/>
      <c r="D135" s="602"/>
      <c r="E135" s="1407"/>
      <c r="F135" s="1403"/>
      <c r="G135" s="602"/>
      <c r="H135" s="602"/>
      <c r="I135" s="1403"/>
      <c r="J135" s="600">
        <v>4691</v>
      </c>
      <c r="K135" s="624"/>
      <c r="L135" s="624"/>
      <c r="M135" s="598" t="s">
        <v>6545</v>
      </c>
      <c r="N135" s="598" t="s">
        <v>6545</v>
      </c>
      <c r="O135" s="599">
        <v>68.58</v>
      </c>
      <c r="P135" s="599">
        <v>68.58</v>
      </c>
      <c r="Q135" s="600">
        <v>4691</v>
      </c>
      <c r="R135" s="600">
        <v>100</v>
      </c>
      <c r="S135" s="600">
        <v>100</v>
      </c>
      <c r="T135" s="598"/>
      <c r="U135" s="598"/>
      <c r="V135" s="601">
        <v>2016</v>
      </c>
      <c r="W135" s="599"/>
      <c r="X135" s="599"/>
      <c r="Y135" s="599"/>
      <c r="Z135" s="599"/>
      <c r="AA135" s="599"/>
      <c r="AB135" s="599"/>
      <c r="AC135" s="1412"/>
      <c r="AD135" s="598"/>
      <c r="AE135" s="598"/>
      <c r="AF135" s="598"/>
      <c r="AG135" s="598"/>
      <c r="AH135" s="598"/>
      <c r="AI135" s="598"/>
      <c r="AJ135" s="598"/>
      <c r="AK135" s="598"/>
      <c r="AL135" s="598"/>
      <c r="AM135" s="598"/>
      <c r="AN135" s="598"/>
      <c r="AO135" s="598"/>
      <c r="AP135" s="598"/>
      <c r="AQ135" s="598"/>
      <c r="AR135" s="598"/>
      <c r="AS135" s="598"/>
      <c r="AT135" s="598"/>
      <c r="AU135" s="598"/>
      <c r="AV135" s="598"/>
      <c r="AW135" s="598"/>
      <c r="AX135" s="598"/>
      <c r="AY135" s="598"/>
      <c r="AZ135" s="598"/>
      <c r="BA135" s="1410"/>
    </row>
    <row r="136" spans="1:53" s="257" customFormat="1" ht="24" customHeight="1">
      <c r="A136" s="264"/>
      <c r="B136" s="603"/>
      <c r="C136" s="555" t="s">
        <v>10209</v>
      </c>
      <c r="D136" s="598" t="s">
        <v>10315</v>
      </c>
      <c r="E136" s="618" t="s">
        <v>10316</v>
      </c>
      <c r="F136" s="598" t="s">
        <v>10209</v>
      </c>
      <c r="G136" s="598" t="s">
        <v>10317</v>
      </c>
      <c r="H136" s="834" t="s">
        <v>10318</v>
      </c>
      <c r="I136" s="607" t="s">
        <v>10281</v>
      </c>
      <c r="J136" s="599">
        <v>10040</v>
      </c>
      <c r="K136" s="599">
        <v>0</v>
      </c>
      <c r="L136" s="599">
        <v>0</v>
      </c>
      <c r="M136" s="598" t="s">
        <v>6537</v>
      </c>
      <c r="N136" s="598" t="s">
        <v>6537</v>
      </c>
      <c r="O136" s="599">
        <v>122</v>
      </c>
      <c r="P136" s="599">
        <v>98</v>
      </c>
      <c r="Q136" s="600">
        <v>10070</v>
      </c>
      <c r="R136" s="600">
        <v>0</v>
      </c>
      <c r="S136" s="600">
        <v>0</v>
      </c>
      <c r="T136" s="598" t="s">
        <v>6538</v>
      </c>
      <c r="U136" s="598" t="s">
        <v>7645</v>
      </c>
      <c r="V136" s="601">
        <v>2007</v>
      </c>
      <c r="W136" s="599" t="s">
        <v>10319</v>
      </c>
      <c r="X136" s="599" t="s">
        <v>7651</v>
      </c>
      <c r="Y136" s="599" t="s">
        <v>10320</v>
      </c>
      <c r="Z136" s="599"/>
      <c r="AA136" s="599"/>
      <c r="AB136" s="599"/>
      <c r="AC136" s="599">
        <v>150</v>
      </c>
      <c r="AD136" s="599"/>
      <c r="AE136" s="599">
        <v>150</v>
      </c>
      <c r="AF136" s="598"/>
      <c r="AG136" s="598"/>
      <c r="AH136" s="598"/>
      <c r="AI136" s="598"/>
      <c r="AJ136" s="598"/>
      <c r="AK136" s="598"/>
      <c r="AL136" s="598"/>
      <c r="AM136" s="598"/>
      <c r="AN136" s="598"/>
      <c r="AO136" s="598"/>
      <c r="AP136" s="598"/>
      <c r="AQ136" s="598"/>
      <c r="AR136" s="598"/>
      <c r="AS136" s="598"/>
      <c r="AT136" s="598"/>
      <c r="AU136" s="598"/>
      <c r="AV136" s="598"/>
      <c r="AW136" s="598"/>
      <c r="AX136" s="598"/>
      <c r="AY136" s="598"/>
      <c r="AZ136" s="598"/>
      <c r="BA136" s="555"/>
    </row>
    <row r="137" spans="1:53" s="257" customFormat="1" ht="24" customHeight="1">
      <c r="A137" s="264"/>
      <c r="B137" s="603"/>
      <c r="C137" s="1394" t="s">
        <v>10289</v>
      </c>
      <c r="D137" s="604"/>
      <c r="E137" s="1395" t="s">
        <v>10321</v>
      </c>
      <c r="F137" s="1396" t="s">
        <v>10289</v>
      </c>
      <c r="G137" s="321" t="s">
        <v>966</v>
      </c>
      <c r="H137" s="604"/>
      <c r="I137" s="1396" t="s">
        <v>10322</v>
      </c>
      <c r="J137" s="1397">
        <v>33150</v>
      </c>
      <c r="K137" s="1397">
        <v>532.14</v>
      </c>
      <c r="L137" s="1397">
        <v>532.14</v>
      </c>
      <c r="M137" s="1396" t="s">
        <v>6545</v>
      </c>
      <c r="N137" s="1398" t="s">
        <v>6545</v>
      </c>
      <c r="O137" s="605">
        <v>105</v>
      </c>
      <c r="P137" s="245">
        <v>38.44</v>
      </c>
      <c r="Q137" s="1399">
        <v>33150</v>
      </c>
      <c r="R137" s="1397"/>
      <c r="S137" s="1397"/>
      <c r="T137" s="604"/>
      <c r="U137" s="604"/>
      <c r="V137" s="601">
        <v>2009</v>
      </c>
      <c r="W137" s="321"/>
      <c r="X137" s="321"/>
      <c r="Y137" s="321"/>
      <c r="Z137" s="321"/>
      <c r="AA137" s="321"/>
      <c r="AB137" s="321"/>
      <c r="AC137" s="552">
        <v>100</v>
      </c>
      <c r="AD137" s="601"/>
      <c r="AE137" s="601"/>
      <c r="AF137" s="321"/>
      <c r="AG137" s="321"/>
      <c r="AH137" s="321"/>
      <c r="AI137" s="321"/>
      <c r="AJ137" s="321"/>
      <c r="AK137" s="606"/>
      <c r="AL137" s="606"/>
      <c r="AM137" s="321"/>
      <c r="AN137" s="321"/>
      <c r="AO137" s="321"/>
      <c r="AP137" s="321"/>
      <c r="AQ137" s="321"/>
      <c r="AR137" s="321"/>
      <c r="AS137" s="321"/>
      <c r="AT137" s="321"/>
      <c r="AU137" s="321"/>
      <c r="AV137" s="321"/>
      <c r="AW137" s="321"/>
      <c r="AX137" s="321"/>
      <c r="AY137" s="321"/>
      <c r="AZ137" s="321"/>
      <c r="BA137" s="607"/>
    </row>
    <row r="138" spans="1:53" s="257" customFormat="1" ht="24" customHeight="1">
      <c r="A138" s="264"/>
      <c r="B138" s="603"/>
      <c r="C138" s="1394"/>
      <c r="D138" s="604"/>
      <c r="E138" s="1395"/>
      <c r="F138" s="1396"/>
      <c r="G138" s="321" t="s">
        <v>966</v>
      </c>
      <c r="H138" s="604"/>
      <c r="I138" s="1396"/>
      <c r="J138" s="1397"/>
      <c r="K138" s="1397"/>
      <c r="L138" s="1397"/>
      <c r="M138" s="1396"/>
      <c r="N138" s="1398"/>
      <c r="O138" s="605">
        <v>80</v>
      </c>
      <c r="P138" s="245">
        <v>38</v>
      </c>
      <c r="Q138" s="1400"/>
      <c r="R138" s="1397"/>
      <c r="S138" s="1397"/>
      <c r="T138" s="604"/>
      <c r="U138" s="604"/>
      <c r="V138" s="601">
        <v>2014</v>
      </c>
      <c r="W138" s="608"/>
      <c r="X138" s="608"/>
      <c r="Y138" s="608"/>
      <c r="Z138" s="608"/>
      <c r="AA138" s="608"/>
      <c r="AB138" s="608"/>
      <c r="AC138" s="609">
        <v>510</v>
      </c>
      <c r="AD138" s="601"/>
      <c r="AE138" s="601"/>
      <c r="AF138" s="321"/>
      <c r="AG138" s="321"/>
      <c r="AH138" s="321"/>
      <c r="AI138" s="321"/>
      <c r="AJ138" s="321"/>
      <c r="AK138" s="606"/>
      <c r="AL138" s="606"/>
      <c r="AM138" s="321"/>
      <c r="AN138" s="321"/>
      <c r="AO138" s="321"/>
      <c r="AP138" s="321"/>
      <c r="AQ138" s="321"/>
      <c r="AR138" s="321"/>
      <c r="AS138" s="321"/>
      <c r="AT138" s="321"/>
      <c r="AU138" s="321"/>
      <c r="AV138" s="321"/>
      <c r="AW138" s="321"/>
      <c r="AX138" s="321"/>
      <c r="AY138" s="321"/>
      <c r="AZ138" s="321"/>
      <c r="BA138" s="607"/>
    </row>
    <row r="139" spans="1:53" s="257" customFormat="1" ht="27" customHeight="1">
      <c r="A139" s="264"/>
      <c r="B139" s="610"/>
      <c r="C139" s="555" t="s">
        <v>984</v>
      </c>
      <c r="D139" s="598"/>
      <c r="E139" s="618" t="s">
        <v>10323</v>
      </c>
      <c r="F139" s="598" t="s">
        <v>984</v>
      </c>
      <c r="G139" s="555" t="s">
        <v>984</v>
      </c>
      <c r="H139" s="598"/>
      <c r="I139" s="598" t="s">
        <v>10324</v>
      </c>
      <c r="J139" s="599">
        <v>18068</v>
      </c>
      <c r="K139" s="599">
        <v>243</v>
      </c>
      <c r="L139" s="599">
        <v>270</v>
      </c>
      <c r="M139" s="598" t="s">
        <v>6537</v>
      </c>
      <c r="N139" s="598" t="s">
        <v>10325</v>
      </c>
      <c r="O139" s="552" t="s">
        <v>10326</v>
      </c>
      <c r="P139" s="599" t="s">
        <v>10327</v>
      </c>
      <c r="Q139" s="619">
        <v>11827</v>
      </c>
      <c r="R139" s="600">
        <v>100</v>
      </c>
      <c r="S139" s="600">
        <v>100</v>
      </c>
      <c r="T139" s="598"/>
      <c r="U139" s="598"/>
      <c r="V139" s="601">
        <v>2016</v>
      </c>
      <c r="W139" s="620"/>
      <c r="X139" s="620"/>
      <c r="Y139" s="620"/>
      <c r="Z139" s="620"/>
      <c r="AA139" s="620"/>
      <c r="AB139" s="620"/>
      <c r="AC139" s="620"/>
      <c r="AD139" s="598"/>
      <c r="AE139" s="598"/>
      <c r="AF139" s="598"/>
      <c r="AG139" s="598"/>
      <c r="AH139" s="598"/>
      <c r="AI139" s="598"/>
      <c r="AJ139" s="598"/>
      <c r="AK139" s="598"/>
      <c r="AL139" s="598"/>
      <c r="AM139" s="598"/>
      <c r="AN139" s="598"/>
      <c r="AO139" s="598"/>
      <c r="AP139" s="598"/>
      <c r="AQ139" s="598"/>
      <c r="AR139" s="598"/>
      <c r="AS139" s="598"/>
      <c r="AT139" s="598"/>
      <c r="AU139" s="598"/>
      <c r="AV139" s="598"/>
      <c r="AW139" s="598"/>
      <c r="AX139" s="598"/>
      <c r="AY139" s="598"/>
      <c r="AZ139" s="598"/>
      <c r="BA139" s="555"/>
    </row>
    <row r="140" spans="1:53" s="622" customFormat="1" ht="27" customHeight="1">
      <c r="A140" s="621"/>
      <c r="B140" s="611"/>
      <c r="C140" s="612" t="s">
        <v>992</v>
      </c>
      <c r="D140" s="613"/>
      <c r="E140" s="614" t="s">
        <v>2656</v>
      </c>
      <c r="F140" s="613" t="s">
        <v>992</v>
      </c>
      <c r="G140" s="612" t="s">
        <v>2657</v>
      </c>
      <c r="H140" s="613"/>
      <c r="I140" s="613" t="s">
        <v>2657</v>
      </c>
      <c r="J140" s="615">
        <v>23903</v>
      </c>
      <c r="K140" s="615">
        <v>568</v>
      </c>
      <c r="L140" s="615">
        <v>973</v>
      </c>
      <c r="M140" s="613" t="s">
        <v>382</v>
      </c>
      <c r="N140" s="613" t="s">
        <v>382</v>
      </c>
      <c r="O140" s="615">
        <v>123</v>
      </c>
      <c r="P140" s="615">
        <v>98</v>
      </c>
      <c r="Q140" s="616">
        <v>13579</v>
      </c>
      <c r="R140" s="616">
        <v>240</v>
      </c>
      <c r="S140" s="616">
        <v>500</v>
      </c>
      <c r="T140" s="613"/>
      <c r="U140" s="613"/>
      <c r="V140" s="617">
        <v>2009</v>
      </c>
      <c r="W140" s="615"/>
      <c r="X140" s="615"/>
      <c r="Y140" s="615"/>
      <c r="Z140" s="615"/>
      <c r="AA140" s="615"/>
      <c r="AB140" s="615"/>
      <c r="AC140" s="615">
        <v>4619</v>
      </c>
      <c r="AD140" s="613"/>
      <c r="AE140" s="613"/>
      <c r="AF140" s="613"/>
      <c r="AG140" s="613"/>
      <c r="AH140" s="613"/>
      <c r="AI140" s="613"/>
      <c r="AJ140" s="613"/>
      <c r="AK140" s="613"/>
      <c r="AL140" s="613"/>
      <c r="AM140" s="613"/>
      <c r="AN140" s="613"/>
      <c r="AO140" s="613"/>
      <c r="AP140" s="613"/>
      <c r="AQ140" s="613"/>
      <c r="AR140" s="613"/>
      <c r="AS140" s="613"/>
      <c r="AT140" s="613"/>
      <c r="AU140" s="613"/>
      <c r="AV140" s="613"/>
      <c r="AW140" s="613"/>
      <c r="AX140" s="613"/>
      <c r="AY140" s="613"/>
      <c r="AZ140" s="613"/>
      <c r="BA140" s="613"/>
    </row>
    <row r="141" spans="1:53" s="257" customFormat="1" ht="27" customHeight="1">
      <c r="A141" s="264"/>
      <c r="B141" s="610"/>
      <c r="C141" s="555" t="s">
        <v>996</v>
      </c>
      <c r="D141" s="598" t="s">
        <v>2651</v>
      </c>
      <c r="E141" s="618" t="s">
        <v>2658</v>
      </c>
      <c r="F141" s="598" t="s">
        <v>996</v>
      </c>
      <c r="G141" s="555" t="s">
        <v>2659</v>
      </c>
      <c r="H141" s="598">
        <v>16</v>
      </c>
      <c r="I141" s="598" t="s">
        <v>2660</v>
      </c>
      <c r="J141" s="599">
        <v>29226</v>
      </c>
      <c r="K141" s="599"/>
      <c r="L141" s="599"/>
      <c r="M141" s="598" t="s">
        <v>6537</v>
      </c>
      <c r="N141" s="598" t="s">
        <v>406</v>
      </c>
      <c r="O141" s="599">
        <v>105</v>
      </c>
      <c r="P141" s="599">
        <v>98</v>
      </c>
      <c r="Q141" s="619">
        <v>9103</v>
      </c>
      <c r="R141" s="600"/>
      <c r="S141" s="600"/>
      <c r="T141" s="598" t="s">
        <v>233</v>
      </c>
      <c r="U141" s="598" t="s">
        <v>587</v>
      </c>
      <c r="V141" s="601">
        <v>2011</v>
      </c>
      <c r="W141" s="620" t="s">
        <v>2653</v>
      </c>
      <c r="X141" s="620" t="s">
        <v>499</v>
      </c>
      <c r="Y141" s="620" t="s">
        <v>2654</v>
      </c>
      <c r="Z141" s="620"/>
      <c r="AA141" s="620"/>
      <c r="AB141" s="620"/>
      <c r="AC141" s="620">
        <v>150</v>
      </c>
      <c r="AD141" s="598"/>
      <c r="AE141" s="598"/>
      <c r="AF141" s="598"/>
      <c r="AG141" s="598"/>
      <c r="AH141" s="598"/>
      <c r="AI141" s="598"/>
      <c r="AJ141" s="598"/>
      <c r="AK141" s="598"/>
      <c r="AL141" s="598"/>
      <c r="AM141" s="598"/>
      <c r="AN141" s="598"/>
      <c r="AO141" s="598"/>
      <c r="AP141" s="598"/>
      <c r="AQ141" s="598"/>
      <c r="AR141" s="598"/>
      <c r="AS141" s="598"/>
      <c r="AT141" s="598"/>
      <c r="AU141" s="598"/>
      <c r="AV141" s="598"/>
      <c r="AW141" s="598"/>
      <c r="AX141" s="598"/>
      <c r="AY141" s="598"/>
      <c r="AZ141" s="598"/>
      <c r="BA141" s="598"/>
    </row>
    <row r="142" spans="1:53" s="622" customFormat="1" ht="27" customHeight="1">
      <c r="A142" s="621"/>
      <c r="B142" s="611"/>
      <c r="C142" s="783" t="s">
        <v>431</v>
      </c>
      <c r="D142" s="782"/>
      <c r="E142" s="614" t="s">
        <v>2661</v>
      </c>
      <c r="F142" s="782" t="s">
        <v>431</v>
      </c>
      <c r="G142" s="783" t="s">
        <v>431</v>
      </c>
      <c r="H142" s="782"/>
      <c r="I142" s="782"/>
      <c r="J142" s="615">
        <v>40000</v>
      </c>
      <c r="K142" s="615"/>
      <c r="L142" s="615"/>
      <c r="M142" s="782" t="s">
        <v>406</v>
      </c>
      <c r="N142" s="819" t="s">
        <v>406</v>
      </c>
      <c r="O142" s="818">
        <v>97</v>
      </c>
      <c r="P142" s="829">
        <v>27</v>
      </c>
      <c r="Q142" s="830">
        <v>8300</v>
      </c>
      <c r="R142" s="616">
        <v>100</v>
      </c>
      <c r="S142" s="616">
        <v>200</v>
      </c>
      <c r="T142" s="782"/>
      <c r="U142" s="782"/>
      <c r="V142" s="617">
        <v>2011</v>
      </c>
      <c r="W142" s="831"/>
      <c r="X142" s="831"/>
      <c r="Y142" s="831"/>
      <c r="Z142" s="831"/>
      <c r="AA142" s="831"/>
      <c r="AB142" s="831"/>
      <c r="AC142" s="832">
        <v>374</v>
      </c>
      <c r="AD142" s="617"/>
      <c r="AE142" s="617"/>
      <c r="AF142" s="783"/>
      <c r="AG142" s="783"/>
      <c r="AH142" s="783"/>
      <c r="AI142" s="783"/>
      <c r="AJ142" s="783"/>
      <c r="AK142" s="819"/>
      <c r="AL142" s="819"/>
      <c r="AM142" s="783"/>
      <c r="AN142" s="783"/>
      <c r="AO142" s="783"/>
      <c r="AP142" s="783"/>
      <c r="AQ142" s="783"/>
      <c r="AR142" s="783"/>
      <c r="AS142" s="783"/>
      <c r="AT142" s="783"/>
      <c r="AU142" s="783"/>
      <c r="AV142" s="783"/>
      <c r="AW142" s="783"/>
      <c r="AX142" s="783"/>
      <c r="AY142" s="783"/>
      <c r="AZ142" s="783"/>
      <c r="BA142" s="833"/>
    </row>
    <row r="143" spans="1:53" s="257" customFormat="1" ht="24" customHeight="1">
      <c r="A143" s="264"/>
      <c r="B143" s="610"/>
      <c r="C143" s="1394" t="s">
        <v>10328</v>
      </c>
      <c r="D143" s="604"/>
      <c r="E143" s="1395" t="s">
        <v>10329</v>
      </c>
      <c r="F143" s="1396" t="s">
        <v>10328</v>
      </c>
      <c r="G143" s="321"/>
      <c r="H143" s="604"/>
      <c r="I143" s="1396" t="s">
        <v>10328</v>
      </c>
      <c r="J143" s="1397">
        <v>105553</v>
      </c>
      <c r="K143" s="599"/>
      <c r="L143" s="599"/>
      <c r="M143" s="604" t="s">
        <v>10330</v>
      </c>
      <c r="N143" s="606" t="s">
        <v>10331</v>
      </c>
      <c r="O143" s="605">
        <v>111</v>
      </c>
      <c r="P143" s="245">
        <v>27</v>
      </c>
      <c r="Q143" s="625">
        <v>13665</v>
      </c>
      <c r="R143" s="1417">
        <v>124</v>
      </c>
      <c r="S143" s="1417">
        <v>200</v>
      </c>
      <c r="T143" s="604"/>
      <c r="U143" s="604"/>
      <c r="V143" s="1414">
        <v>2015</v>
      </c>
      <c r="W143" s="608"/>
      <c r="X143" s="608"/>
      <c r="Y143" s="608"/>
      <c r="Z143" s="608"/>
      <c r="AA143" s="608"/>
      <c r="AB143" s="608"/>
      <c r="AC143" s="1415">
        <v>169</v>
      </c>
      <c r="AD143" s="601"/>
      <c r="AE143" s="601"/>
      <c r="AF143" s="321"/>
      <c r="AG143" s="321"/>
      <c r="AH143" s="321"/>
      <c r="AI143" s="321"/>
      <c r="AJ143" s="321"/>
      <c r="AK143" s="606"/>
      <c r="AL143" s="606"/>
      <c r="AM143" s="321"/>
      <c r="AN143" s="321"/>
      <c r="AO143" s="321"/>
      <c r="AP143" s="321"/>
      <c r="AQ143" s="321"/>
      <c r="AR143" s="321"/>
      <c r="AS143" s="321"/>
      <c r="AT143" s="321"/>
      <c r="AU143" s="321"/>
      <c r="AV143" s="321"/>
      <c r="AW143" s="321"/>
      <c r="AX143" s="321"/>
      <c r="AY143" s="321"/>
      <c r="AZ143" s="321"/>
      <c r="BA143" s="1398"/>
    </row>
    <row r="144" spans="1:53" s="257" customFormat="1" ht="24" customHeight="1">
      <c r="A144" s="264"/>
      <c r="B144" s="610"/>
      <c r="C144" s="1394"/>
      <c r="D144" s="604"/>
      <c r="E144" s="1395"/>
      <c r="F144" s="1413"/>
      <c r="G144" s="321"/>
      <c r="H144" s="604"/>
      <c r="I144" s="1413"/>
      <c r="J144" s="1413"/>
      <c r="K144" s="599"/>
      <c r="L144" s="599"/>
      <c r="M144" s="604" t="s">
        <v>10330</v>
      </c>
      <c r="N144" s="606" t="s">
        <v>10331</v>
      </c>
      <c r="O144" s="605">
        <v>105</v>
      </c>
      <c r="P144" s="245">
        <v>27</v>
      </c>
      <c r="Q144" s="605">
        <v>10711</v>
      </c>
      <c r="R144" s="1403"/>
      <c r="S144" s="1403"/>
      <c r="T144" s="604"/>
      <c r="U144" s="604"/>
      <c r="V144" s="1413"/>
      <c r="W144" s="321"/>
      <c r="X144" s="321"/>
      <c r="Y144" s="321"/>
      <c r="Z144" s="321"/>
      <c r="AA144" s="321"/>
      <c r="AB144" s="321"/>
      <c r="AC144" s="1416"/>
      <c r="AD144" s="601"/>
      <c r="AE144" s="601"/>
      <c r="AF144" s="321"/>
      <c r="AG144" s="321"/>
      <c r="AH144" s="321"/>
      <c r="AI144" s="321"/>
      <c r="AJ144" s="321"/>
      <c r="AK144" s="606"/>
      <c r="AL144" s="606"/>
      <c r="AM144" s="321"/>
      <c r="AN144" s="321"/>
      <c r="AO144" s="321"/>
      <c r="AP144" s="321"/>
      <c r="AQ144" s="321"/>
      <c r="AR144" s="321"/>
      <c r="AS144" s="321"/>
      <c r="AT144" s="321"/>
      <c r="AU144" s="321"/>
      <c r="AV144" s="321"/>
      <c r="AW144" s="321"/>
      <c r="AX144" s="321"/>
      <c r="AY144" s="321"/>
      <c r="AZ144" s="321"/>
      <c r="BA144" s="1398"/>
    </row>
    <row r="145" spans="1:53" s="257" customFormat="1" ht="24" customHeight="1">
      <c r="A145" s="264"/>
      <c r="B145" s="610"/>
      <c r="C145" s="321" t="s">
        <v>1018</v>
      </c>
      <c r="D145" s="604"/>
      <c r="E145" s="618" t="s">
        <v>2662</v>
      </c>
      <c r="F145" s="604" t="s">
        <v>1018</v>
      </c>
      <c r="G145" s="321"/>
      <c r="H145" s="604"/>
      <c r="I145" s="604" t="s">
        <v>1018</v>
      </c>
      <c r="J145" s="599">
        <v>9800</v>
      </c>
      <c r="K145" s="599"/>
      <c r="L145" s="599"/>
      <c r="M145" s="604" t="s">
        <v>382</v>
      </c>
      <c r="N145" s="606" t="s">
        <v>382</v>
      </c>
      <c r="O145" s="605">
        <v>104</v>
      </c>
      <c r="P145" s="245">
        <v>27</v>
      </c>
      <c r="Q145" s="605">
        <v>8567</v>
      </c>
      <c r="R145" s="600">
        <v>200</v>
      </c>
      <c r="S145" s="600">
        <v>200</v>
      </c>
      <c r="T145" s="604"/>
      <c r="U145" s="604"/>
      <c r="V145" s="601">
        <v>2012</v>
      </c>
      <c r="W145" s="321"/>
      <c r="X145" s="321"/>
      <c r="Y145" s="321"/>
      <c r="Z145" s="321"/>
      <c r="AA145" s="321"/>
      <c r="AB145" s="321"/>
      <c r="AC145" s="552">
        <v>1900</v>
      </c>
      <c r="AD145" s="601"/>
      <c r="AE145" s="601"/>
      <c r="AF145" s="321"/>
      <c r="AG145" s="321"/>
      <c r="AH145" s="321"/>
      <c r="AI145" s="321"/>
      <c r="AJ145" s="321"/>
      <c r="AK145" s="606"/>
      <c r="AL145" s="606"/>
      <c r="AM145" s="321"/>
      <c r="AN145" s="321"/>
      <c r="AO145" s="321"/>
      <c r="AP145" s="321"/>
      <c r="AQ145" s="321"/>
      <c r="AR145" s="321"/>
      <c r="AS145" s="321"/>
      <c r="AT145" s="321"/>
      <c r="AU145" s="321"/>
      <c r="AV145" s="321"/>
      <c r="AW145" s="321"/>
      <c r="AX145" s="321"/>
      <c r="AY145" s="321"/>
      <c r="AZ145" s="321"/>
      <c r="BA145" s="606"/>
    </row>
    <row r="146" spans="1:53" s="257" customFormat="1" ht="24" customHeight="1">
      <c r="A146" s="264"/>
      <c r="B146" s="610"/>
      <c r="C146" s="321" t="s">
        <v>10332</v>
      </c>
      <c r="D146" s="604"/>
      <c r="E146" s="618" t="s">
        <v>10333</v>
      </c>
      <c r="F146" s="604" t="s">
        <v>10332</v>
      </c>
      <c r="G146" s="321"/>
      <c r="H146" s="604"/>
      <c r="I146" s="604" t="s">
        <v>10332</v>
      </c>
      <c r="J146" s="599">
        <v>11000</v>
      </c>
      <c r="K146" s="599"/>
      <c r="L146" s="599"/>
      <c r="M146" s="604" t="s">
        <v>6545</v>
      </c>
      <c r="N146" s="606" t="s">
        <v>6545</v>
      </c>
      <c r="O146" s="605">
        <v>108</v>
      </c>
      <c r="P146" s="245" t="s">
        <v>10334</v>
      </c>
      <c r="Q146" s="605">
        <v>9000</v>
      </c>
      <c r="R146" s="600"/>
      <c r="S146" s="600"/>
      <c r="T146" s="604"/>
      <c r="U146" s="604"/>
      <c r="V146" s="601">
        <v>2014</v>
      </c>
      <c r="W146" s="321"/>
      <c r="X146" s="321"/>
      <c r="Y146" s="321"/>
      <c r="Z146" s="321"/>
      <c r="AA146" s="321"/>
      <c r="AB146" s="321"/>
      <c r="AC146" s="609">
        <v>44</v>
      </c>
      <c r="AD146" s="601"/>
      <c r="AE146" s="601"/>
      <c r="AF146" s="321"/>
      <c r="AG146" s="321"/>
      <c r="AH146" s="321"/>
      <c r="AI146" s="321"/>
      <c r="AJ146" s="321"/>
      <c r="AK146" s="606"/>
      <c r="AL146" s="606"/>
      <c r="AM146" s="321"/>
      <c r="AN146" s="321"/>
      <c r="AO146" s="321"/>
      <c r="AP146" s="321"/>
      <c r="AQ146" s="321"/>
      <c r="AR146" s="321"/>
      <c r="AS146" s="321"/>
      <c r="AT146" s="321"/>
      <c r="AU146" s="321"/>
      <c r="AV146" s="321"/>
      <c r="AW146" s="321"/>
      <c r="AX146" s="321"/>
      <c r="AY146" s="321"/>
      <c r="AZ146" s="321"/>
      <c r="BA146" s="606"/>
    </row>
    <row r="147" spans="1:53" s="257" customFormat="1" ht="24" customHeight="1">
      <c r="A147" s="264"/>
      <c r="B147" s="610"/>
      <c r="C147" s="321" t="s">
        <v>10236</v>
      </c>
      <c r="D147" s="604"/>
      <c r="E147" s="618" t="s">
        <v>10335</v>
      </c>
      <c r="F147" s="604" t="s">
        <v>10236</v>
      </c>
      <c r="G147" s="321"/>
      <c r="H147" s="604"/>
      <c r="I147" s="604" t="s">
        <v>10336</v>
      </c>
      <c r="J147" s="599">
        <v>12396</v>
      </c>
      <c r="K147" s="599"/>
      <c r="L147" s="599"/>
      <c r="M147" s="604" t="s">
        <v>6545</v>
      </c>
      <c r="N147" s="606" t="s">
        <v>6545</v>
      </c>
      <c r="O147" s="605">
        <v>110</v>
      </c>
      <c r="P147" s="245">
        <v>95</v>
      </c>
      <c r="Q147" s="605">
        <v>12000</v>
      </c>
      <c r="R147" s="600"/>
      <c r="S147" s="600"/>
      <c r="T147" s="604"/>
      <c r="U147" s="604"/>
      <c r="V147" s="601">
        <v>2013</v>
      </c>
      <c r="W147" s="321"/>
      <c r="X147" s="321"/>
      <c r="Y147" s="321"/>
      <c r="Z147" s="321"/>
      <c r="AA147" s="321"/>
      <c r="AB147" s="321"/>
      <c r="AC147" s="609">
        <v>350</v>
      </c>
      <c r="AD147" s="601"/>
      <c r="AE147" s="601"/>
      <c r="AF147" s="321"/>
      <c r="AG147" s="321"/>
      <c r="AH147" s="321"/>
      <c r="AI147" s="321"/>
      <c r="AJ147" s="321"/>
      <c r="AK147" s="606"/>
      <c r="AL147" s="606"/>
      <c r="AM147" s="321"/>
      <c r="AN147" s="321"/>
      <c r="AO147" s="321"/>
      <c r="AP147" s="321"/>
      <c r="AQ147" s="321"/>
      <c r="AR147" s="321"/>
      <c r="AS147" s="321"/>
      <c r="AT147" s="321"/>
      <c r="AU147" s="321"/>
      <c r="AV147" s="321"/>
      <c r="AW147" s="321"/>
      <c r="AX147" s="321"/>
      <c r="AY147" s="321"/>
      <c r="AZ147" s="321"/>
      <c r="BA147" s="607"/>
    </row>
    <row r="148" spans="1:53" s="622" customFormat="1" ht="24.75" customHeight="1">
      <c r="A148" s="621"/>
      <c r="B148" s="611"/>
      <c r="C148" s="783" t="s">
        <v>1025</v>
      </c>
      <c r="D148" s="782"/>
      <c r="E148" s="614" t="s">
        <v>2663</v>
      </c>
      <c r="F148" s="782" t="s">
        <v>1025</v>
      </c>
      <c r="G148" s="783" t="s">
        <v>1025</v>
      </c>
      <c r="H148" s="782"/>
      <c r="I148" s="782"/>
      <c r="J148" s="615">
        <v>21078</v>
      </c>
      <c r="K148" s="615"/>
      <c r="L148" s="615"/>
      <c r="M148" s="782" t="s">
        <v>406</v>
      </c>
      <c r="N148" s="819" t="s">
        <v>406</v>
      </c>
      <c r="O148" s="818">
        <v>120</v>
      </c>
      <c r="P148" s="829">
        <v>100</v>
      </c>
      <c r="Q148" s="830">
        <v>10000</v>
      </c>
      <c r="R148" s="616">
        <v>780</v>
      </c>
      <c r="S148" s="616">
        <v>780</v>
      </c>
      <c r="T148" s="782"/>
      <c r="U148" s="782"/>
      <c r="V148" s="617">
        <v>2008</v>
      </c>
      <c r="W148" s="831"/>
      <c r="X148" s="831"/>
      <c r="Y148" s="831"/>
      <c r="Z148" s="831"/>
      <c r="AA148" s="831"/>
      <c r="AB148" s="831"/>
      <c r="AC148" s="832">
        <v>322</v>
      </c>
      <c r="AD148" s="617"/>
      <c r="AE148" s="617"/>
      <c r="AF148" s="783"/>
      <c r="AG148" s="783"/>
      <c r="AH148" s="783"/>
      <c r="AI148" s="783"/>
      <c r="AJ148" s="783"/>
      <c r="AK148" s="819"/>
      <c r="AL148" s="819"/>
      <c r="AM148" s="783"/>
      <c r="AN148" s="783"/>
      <c r="AO148" s="783"/>
      <c r="AP148" s="783"/>
      <c r="AQ148" s="783"/>
      <c r="AR148" s="783"/>
      <c r="AS148" s="783"/>
      <c r="AT148" s="783"/>
      <c r="AU148" s="783"/>
      <c r="AV148" s="783"/>
      <c r="AW148" s="783"/>
      <c r="AX148" s="783"/>
      <c r="AY148" s="783"/>
      <c r="AZ148" s="783"/>
      <c r="BA148" s="819"/>
    </row>
    <row r="149" spans="1:53" s="622" customFormat="1" ht="24.75" customHeight="1">
      <c r="A149" s="621"/>
      <c r="B149" s="611"/>
      <c r="C149" s="783" t="s">
        <v>1025</v>
      </c>
      <c r="D149" s="782"/>
      <c r="E149" s="614" t="s">
        <v>10337</v>
      </c>
      <c r="F149" s="782" t="s">
        <v>1025</v>
      </c>
      <c r="G149" s="783" t="s">
        <v>1025</v>
      </c>
      <c r="H149" s="782"/>
      <c r="I149" s="782" t="s">
        <v>10248</v>
      </c>
      <c r="J149" s="615">
        <v>21078</v>
      </c>
      <c r="K149" s="615"/>
      <c r="L149" s="615"/>
      <c r="M149" s="782" t="s">
        <v>406</v>
      </c>
      <c r="N149" s="819" t="s">
        <v>406</v>
      </c>
      <c r="O149" s="818">
        <v>120</v>
      </c>
      <c r="P149" s="829">
        <v>97</v>
      </c>
      <c r="Q149" s="830">
        <v>10300</v>
      </c>
      <c r="R149" s="616"/>
      <c r="S149" s="616"/>
      <c r="T149" s="782"/>
      <c r="U149" s="782"/>
      <c r="V149" s="617">
        <v>2016</v>
      </c>
      <c r="W149" s="831"/>
      <c r="X149" s="831"/>
      <c r="Y149" s="831"/>
      <c r="Z149" s="831"/>
      <c r="AA149" s="831"/>
      <c r="AB149" s="831"/>
      <c r="AC149" s="832">
        <v>352</v>
      </c>
      <c r="AD149" s="617"/>
      <c r="AE149" s="617"/>
      <c r="AF149" s="783"/>
      <c r="AG149" s="783"/>
      <c r="AH149" s="783"/>
      <c r="AI149" s="783"/>
      <c r="AJ149" s="783"/>
      <c r="AK149" s="819"/>
      <c r="AL149" s="819"/>
      <c r="AM149" s="783"/>
      <c r="AN149" s="783"/>
      <c r="AO149" s="783"/>
      <c r="AP149" s="783"/>
      <c r="AQ149" s="783"/>
      <c r="AR149" s="783"/>
      <c r="AS149" s="783"/>
      <c r="AT149" s="783"/>
      <c r="AU149" s="783"/>
      <c r="AV149" s="783"/>
      <c r="AW149" s="783"/>
      <c r="AX149" s="783"/>
      <c r="AY149" s="783"/>
      <c r="AZ149" s="783"/>
      <c r="BA149" s="833"/>
    </row>
    <row r="150" spans="1:53" s="257" customFormat="1" ht="24" customHeight="1">
      <c r="A150" s="264"/>
      <c r="B150" s="603"/>
      <c r="C150" s="321" t="s">
        <v>10338</v>
      </c>
      <c r="D150" s="604"/>
      <c r="E150" s="618" t="s">
        <v>10339</v>
      </c>
      <c r="F150" s="604" t="s">
        <v>10338</v>
      </c>
      <c r="G150" s="321" t="s">
        <v>966</v>
      </c>
      <c r="H150" s="604"/>
      <c r="I150" s="604" t="s">
        <v>10338</v>
      </c>
      <c r="J150" s="599">
        <v>12653</v>
      </c>
      <c r="K150" s="599"/>
      <c r="L150" s="599"/>
      <c r="M150" s="607" t="s">
        <v>15457</v>
      </c>
      <c r="N150" s="607" t="s">
        <v>15458</v>
      </c>
      <c r="O150" s="605">
        <v>115.8</v>
      </c>
      <c r="P150" s="245">
        <v>91.4</v>
      </c>
      <c r="Q150" s="625">
        <v>10500</v>
      </c>
      <c r="R150" s="600">
        <v>3000</v>
      </c>
      <c r="S150" s="600">
        <v>3000</v>
      </c>
      <c r="T150" s="604"/>
      <c r="U150" s="604"/>
      <c r="V150" s="601">
        <v>2015</v>
      </c>
      <c r="W150" s="608"/>
      <c r="X150" s="608"/>
      <c r="Y150" s="608"/>
      <c r="Z150" s="608"/>
      <c r="AA150" s="608"/>
      <c r="AB150" s="608"/>
      <c r="AC150" s="609">
        <v>530</v>
      </c>
      <c r="AD150" s="601"/>
      <c r="AE150" s="601"/>
      <c r="AF150" s="321"/>
      <c r="AG150" s="321"/>
      <c r="AH150" s="321"/>
      <c r="AI150" s="321"/>
      <c r="AJ150" s="321"/>
      <c r="AK150" s="606"/>
      <c r="AL150" s="606"/>
      <c r="AM150" s="321"/>
      <c r="AN150" s="321"/>
      <c r="AO150" s="321"/>
      <c r="AP150" s="321"/>
      <c r="AQ150" s="321"/>
      <c r="AR150" s="321"/>
      <c r="AS150" s="321"/>
      <c r="AT150" s="321"/>
      <c r="AU150" s="321"/>
      <c r="AV150" s="321"/>
      <c r="AW150" s="321"/>
      <c r="AX150" s="321"/>
      <c r="AY150" s="321"/>
      <c r="AZ150" s="321"/>
      <c r="BA150" s="607"/>
    </row>
    <row r="151" spans="1:53" s="257" customFormat="1" ht="24" customHeight="1">
      <c r="A151" s="264"/>
      <c r="B151" s="610"/>
      <c r="C151" s="321" t="s">
        <v>10340</v>
      </c>
      <c r="D151" s="604"/>
      <c r="E151" s="618" t="s">
        <v>10341</v>
      </c>
      <c r="F151" s="604" t="s">
        <v>10340</v>
      </c>
      <c r="G151" s="321" t="s">
        <v>431</v>
      </c>
      <c r="H151" s="604"/>
      <c r="I151" s="321" t="s">
        <v>10306</v>
      </c>
      <c r="J151" s="599">
        <v>19016</v>
      </c>
      <c r="K151" s="599">
        <v>0</v>
      </c>
      <c r="L151" s="599">
        <v>0</v>
      </c>
      <c r="M151" s="604" t="s">
        <v>6537</v>
      </c>
      <c r="N151" s="606" t="s">
        <v>6537</v>
      </c>
      <c r="O151" s="605">
        <v>100</v>
      </c>
      <c r="P151" s="245">
        <v>27</v>
      </c>
      <c r="Q151" s="625">
        <v>9192</v>
      </c>
      <c r="R151" s="600">
        <v>0</v>
      </c>
      <c r="S151" s="600">
        <v>200</v>
      </c>
      <c r="T151" s="604"/>
      <c r="U151" s="604"/>
      <c r="V151" s="601">
        <v>2015</v>
      </c>
      <c r="W151" s="608"/>
      <c r="X151" s="608"/>
      <c r="Y151" s="608"/>
      <c r="Z151" s="608"/>
      <c r="AA151" s="608"/>
      <c r="AB151" s="608"/>
      <c r="AC151" s="609">
        <v>1152</v>
      </c>
      <c r="AD151" s="601"/>
      <c r="AE151" s="601"/>
      <c r="AF151" s="321"/>
      <c r="AG151" s="321"/>
      <c r="AH151" s="321"/>
      <c r="AI151" s="321"/>
      <c r="AJ151" s="321"/>
      <c r="AK151" s="606"/>
      <c r="AL151" s="606"/>
      <c r="AM151" s="321"/>
      <c r="AN151" s="321"/>
      <c r="AO151" s="321"/>
      <c r="AP151" s="321"/>
      <c r="AQ151" s="321"/>
      <c r="AR151" s="321"/>
      <c r="AS151" s="321"/>
      <c r="AT151" s="321"/>
      <c r="AU151" s="321"/>
      <c r="AV151" s="321"/>
      <c r="AW151" s="321"/>
      <c r="AX151" s="321"/>
      <c r="AY151" s="321"/>
      <c r="AZ151" s="321"/>
      <c r="BA151" s="607"/>
    </row>
    <row r="152" spans="1:53" s="257" customFormat="1" ht="24" customHeight="1">
      <c r="A152" s="264"/>
      <c r="B152" s="610"/>
      <c r="C152" s="321" t="s">
        <v>10340</v>
      </c>
      <c r="D152" s="604"/>
      <c r="E152" s="618" t="s">
        <v>10342</v>
      </c>
      <c r="F152" s="604" t="s">
        <v>10340</v>
      </c>
      <c r="G152" s="321" t="s">
        <v>966</v>
      </c>
      <c r="H152" s="604"/>
      <c r="I152" s="321" t="s">
        <v>10306</v>
      </c>
      <c r="J152" s="599">
        <v>13421</v>
      </c>
      <c r="K152" s="599">
        <v>0</v>
      </c>
      <c r="L152" s="599">
        <v>0</v>
      </c>
      <c r="M152" s="604" t="s">
        <v>6537</v>
      </c>
      <c r="N152" s="606" t="s">
        <v>6537</v>
      </c>
      <c r="O152" s="605">
        <v>110</v>
      </c>
      <c r="P152" s="245">
        <v>27</v>
      </c>
      <c r="Q152" s="625">
        <v>7814</v>
      </c>
      <c r="R152" s="600">
        <v>0</v>
      </c>
      <c r="S152" s="600">
        <v>200</v>
      </c>
      <c r="T152" s="604"/>
      <c r="U152" s="604"/>
      <c r="V152" s="601">
        <v>2016</v>
      </c>
      <c r="W152" s="608"/>
      <c r="X152" s="608"/>
      <c r="Y152" s="608"/>
      <c r="Z152" s="608"/>
      <c r="AA152" s="608"/>
      <c r="AB152" s="608"/>
      <c r="AC152" s="609">
        <v>60</v>
      </c>
      <c r="AD152" s="601"/>
      <c r="AE152" s="601"/>
      <c r="AF152" s="321"/>
      <c r="AG152" s="321"/>
      <c r="AH152" s="321"/>
      <c r="AI152" s="321"/>
      <c r="AJ152" s="321"/>
      <c r="AK152" s="606"/>
      <c r="AL152" s="606"/>
      <c r="AM152" s="321"/>
      <c r="AN152" s="321"/>
      <c r="AO152" s="321"/>
      <c r="AP152" s="321"/>
      <c r="AQ152" s="321"/>
      <c r="AR152" s="321"/>
      <c r="AS152" s="321"/>
      <c r="AT152" s="321"/>
      <c r="AU152" s="321"/>
      <c r="AV152" s="321"/>
      <c r="AW152" s="321"/>
      <c r="AX152" s="321"/>
      <c r="AY152" s="321"/>
      <c r="AZ152" s="321"/>
      <c r="BA152" s="607"/>
    </row>
    <row r="153" spans="1:53" s="257" customFormat="1" ht="24" customHeight="1">
      <c r="A153" s="258"/>
      <c r="B153" s="610"/>
      <c r="C153" s="321" t="s">
        <v>1039</v>
      </c>
      <c r="D153" s="604"/>
      <c r="E153" s="618" t="s">
        <v>2664</v>
      </c>
      <c r="F153" s="604" t="s">
        <v>1039</v>
      </c>
      <c r="G153" s="321" t="s">
        <v>1039</v>
      </c>
      <c r="H153" s="604"/>
      <c r="I153" s="604"/>
      <c r="J153" s="599">
        <v>32295</v>
      </c>
      <c r="K153" s="599">
        <v>165</v>
      </c>
      <c r="L153" s="599">
        <v>192</v>
      </c>
      <c r="M153" s="604" t="s">
        <v>382</v>
      </c>
      <c r="N153" s="606" t="s">
        <v>382</v>
      </c>
      <c r="O153" s="605">
        <v>114</v>
      </c>
      <c r="P153" s="245">
        <v>98</v>
      </c>
      <c r="Q153" s="605">
        <v>26000</v>
      </c>
      <c r="R153" s="600"/>
      <c r="S153" s="600"/>
      <c r="T153" s="604"/>
      <c r="U153" s="604"/>
      <c r="V153" s="601">
        <v>2011</v>
      </c>
      <c r="W153" s="321"/>
      <c r="X153" s="321"/>
      <c r="Y153" s="321"/>
      <c r="Z153" s="321"/>
      <c r="AA153" s="321"/>
      <c r="AB153" s="321"/>
      <c r="AC153" s="552">
        <v>700</v>
      </c>
      <c r="AD153" s="601"/>
      <c r="AE153" s="601"/>
      <c r="AF153" s="321"/>
      <c r="AG153" s="321"/>
      <c r="AH153" s="321"/>
      <c r="AI153" s="321"/>
      <c r="AJ153" s="321"/>
      <c r="AK153" s="606"/>
      <c r="AL153" s="606"/>
      <c r="AM153" s="321"/>
      <c r="AN153" s="321"/>
      <c r="AO153" s="321"/>
      <c r="AP153" s="321"/>
      <c r="AQ153" s="321"/>
      <c r="AR153" s="321"/>
      <c r="AS153" s="321"/>
      <c r="AT153" s="321"/>
      <c r="AU153" s="321"/>
      <c r="AV153" s="321"/>
      <c r="AW153" s="321"/>
      <c r="AX153" s="321"/>
      <c r="AY153" s="321"/>
      <c r="AZ153" s="321"/>
      <c r="BA153" s="606"/>
    </row>
    <row r="154" spans="1:53" s="257" customFormat="1" ht="24" customHeight="1">
      <c r="A154" s="258"/>
      <c r="B154" s="610"/>
      <c r="C154" s="555" t="s">
        <v>1043</v>
      </c>
      <c r="D154" s="598"/>
      <c r="E154" s="618" t="s">
        <v>2665</v>
      </c>
      <c r="F154" s="598" t="s">
        <v>1043</v>
      </c>
      <c r="G154" s="555" t="s">
        <v>1043</v>
      </c>
      <c r="H154" s="598"/>
      <c r="I154" s="598"/>
      <c r="J154" s="599">
        <v>9143</v>
      </c>
      <c r="K154" s="599">
        <v>69</v>
      </c>
      <c r="L154" s="599">
        <v>72</v>
      </c>
      <c r="M154" s="598" t="s">
        <v>382</v>
      </c>
      <c r="N154" s="598" t="s">
        <v>406</v>
      </c>
      <c r="O154" s="599">
        <v>105</v>
      </c>
      <c r="P154" s="599">
        <v>95</v>
      </c>
      <c r="Q154" s="600">
        <v>9143</v>
      </c>
      <c r="R154" s="600">
        <v>40</v>
      </c>
      <c r="S154" s="600">
        <v>200</v>
      </c>
      <c r="T154" s="598"/>
      <c r="U154" s="598"/>
      <c r="V154" s="601">
        <v>2011</v>
      </c>
      <c r="W154" s="599"/>
      <c r="X154" s="599"/>
      <c r="Y154" s="599"/>
      <c r="Z154" s="599"/>
      <c r="AA154" s="599"/>
      <c r="AB154" s="599"/>
      <c r="AC154" s="599">
        <v>356</v>
      </c>
      <c r="AD154" s="598"/>
      <c r="AE154" s="598"/>
      <c r="AF154" s="598"/>
      <c r="AG154" s="598"/>
      <c r="AH154" s="598"/>
      <c r="AI154" s="598"/>
      <c r="AJ154" s="598"/>
      <c r="AK154" s="598"/>
      <c r="AL154" s="598"/>
      <c r="AM154" s="598"/>
      <c r="AN154" s="598"/>
      <c r="AO154" s="598"/>
      <c r="AP154" s="598"/>
      <c r="AQ154" s="598"/>
      <c r="AR154" s="598"/>
      <c r="AS154" s="598"/>
      <c r="AT154" s="598"/>
      <c r="AU154" s="598"/>
      <c r="AV154" s="598"/>
      <c r="AW154" s="598"/>
      <c r="AX154" s="598"/>
      <c r="AY154" s="598"/>
      <c r="AZ154" s="598"/>
      <c r="BA154" s="598"/>
    </row>
    <row r="155" spans="1:53" s="257" customFormat="1" ht="24" customHeight="1">
      <c r="A155" s="258"/>
      <c r="B155" s="623"/>
      <c r="C155" s="555" t="s">
        <v>1053</v>
      </c>
      <c r="D155" s="598"/>
      <c r="E155" s="618" t="s">
        <v>2666</v>
      </c>
      <c r="F155" s="598" t="s">
        <v>1053</v>
      </c>
      <c r="G155" s="555" t="s">
        <v>2667</v>
      </c>
      <c r="H155" s="598"/>
      <c r="I155" s="598"/>
      <c r="J155" s="599">
        <v>10466</v>
      </c>
      <c r="K155" s="599">
        <v>23</v>
      </c>
      <c r="L155" s="599"/>
      <c r="M155" s="598" t="s">
        <v>406</v>
      </c>
      <c r="N155" s="598" t="s">
        <v>406</v>
      </c>
      <c r="O155" s="599">
        <v>120</v>
      </c>
      <c r="P155" s="599">
        <v>98</v>
      </c>
      <c r="Q155" s="600">
        <v>10466</v>
      </c>
      <c r="R155" s="600">
        <v>200</v>
      </c>
      <c r="S155" s="600">
        <v>500</v>
      </c>
      <c r="T155" s="598"/>
      <c r="U155" s="598"/>
      <c r="V155" s="601">
        <v>2006</v>
      </c>
      <c r="W155" s="599"/>
      <c r="X155" s="599"/>
      <c r="Y155" s="599"/>
      <c r="Z155" s="599"/>
      <c r="AA155" s="599"/>
      <c r="AB155" s="599"/>
      <c r="AC155" s="599">
        <v>307</v>
      </c>
      <c r="AD155" s="598"/>
      <c r="AE155" s="598"/>
      <c r="AF155" s="598"/>
      <c r="AG155" s="598"/>
      <c r="AH155" s="598"/>
      <c r="AI155" s="598"/>
      <c r="AJ155" s="598"/>
      <c r="AK155" s="598"/>
      <c r="AL155" s="598"/>
      <c r="AM155" s="598"/>
      <c r="AN155" s="598"/>
      <c r="AO155" s="598"/>
      <c r="AP155" s="598"/>
      <c r="AQ155" s="598"/>
      <c r="AR155" s="598"/>
      <c r="AS155" s="598"/>
      <c r="AT155" s="598"/>
      <c r="AU155" s="598"/>
      <c r="AV155" s="598"/>
      <c r="AW155" s="598"/>
      <c r="AX155" s="598"/>
      <c r="AY155" s="598"/>
      <c r="AZ155" s="598"/>
      <c r="BA155" s="598"/>
    </row>
    <row r="156" spans="1:53" s="257" customFormat="1" ht="24" customHeight="1">
      <c r="A156" s="258"/>
      <c r="B156" s="762" t="s">
        <v>3743</v>
      </c>
      <c r="C156" s="321" t="s">
        <v>3744</v>
      </c>
      <c r="D156" s="604"/>
      <c r="E156" s="740">
        <f>COUNTA(E157:E164)</f>
        <v>8</v>
      </c>
      <c r="F156" s="604"/>
      <c r="G156" s="604"/>
      <c r="H156" s="604"/>
      <c r="I156" s="604"/>
      <c r="J156" s="599">
        <f>SUM(J157:J164)</f>
        <v>1311062</v>
      </c>
      <c r="K156" s="599">
        <f>SUM(K157:K164)</f>
        <v>6193.5</v>
      </c>
      <c r="L156" s="599">
        <f>SUM(L157:L164)</f>
        <v>9717</v>
      </c>
      <c r="M156" s="601"/>
      <c r="N156" s="764"/>
      <c r="O156" s="605"/>
      <c r="P156" s="245"/>
      <c r="Q156" s="599"/>
      <c r="R156" s="599"/>
      <c r="S156" s="599"/>
      <c r="T156" s="599"/>
      <c r="U156" s="599"/>
      <c r="V156" s="601"/>
      <c r="W156" s="599"/>
      <c r="X156" s="599"/>
      <c r="Y156" s="599"/>
      <c r="Z156" s="599"/>
      <c r="AA156" s="552"/>
      <c r="AB156" s="552"/>
      <c r="AC156" s="605"/>
      <c r="AD156" s="601"/>
      <c r="AE156" s="601"/>
      <c r="AF156" s="321"/>
      <c r="AG156" s="321"/>
      <c r="AH156" s="321"/>
      <c r="AI156" s="321"/>
      <c r="AJ156" s="321"/>
      <c r="AK156" s="606"/>
      <c r="AL156" s="606"/>
      <c r="AM156" s="321"/>
      <c r="AN156" s="321"/>
      <c r="AO156" s="321"/>
      <c r="AP156" s="321"/>
      <c r="AQ156" s="321"/>
      <c r="AR156" s="321"/>
      <c r="AS156" s="321"/>
      <c r="AT156" s="321"/>
      <c r="AU156" s="321"/>
      <c r="AV156" s="321"/>
      <c r="AW156" s="321"/>
      <c r="AX156" s="321"/>
      <c r="AY156" s="321"/>
      <c r="AZ156" s="321"/>
      <c r="BA156" s="606"/>
    </row>
    <row r="157" spans="1:53" s="257" customFormat="1" ht="24" customHeight="1">
      <c r="A157" s="258"/>
      <c r="B157" s="623"/>
      <c r="C157" s="239" t="s">
        <v>582</v>
      </c>
      <c r="D157" s="601" t="s">
        <v>583</v>
      </c>
      <c r="E157" s="239" t="s">
        <v>10837</v>
      </c>
      <c r="F157" s="601" t="s">
        <v>582</v>
      </c>
      <c r="G157" s="601" t="s">
        <v>584</v>
      </c>
      <c r="H157" s="766" t="s">
        <v>585</v>
      </c>
      <c r="I157" s="239" t="s">
        <v>3154</v>
      </c>
      <c r="J157" s="599">
        <v>21780</v>
      </c>
      <c r="K157" s="599">
        <v>5828</v>
      </c>
      <c r="L157" s="599">
        <v>9356</v>
      </c>
      <c r="M157" s="601" t="s">
        <v>382</v>
      </c>
      <c r="N157" s="601" t="s">
        <v>382</v>
      </c>
      <c r="O157" s="599">
        <v>110</v>
      </c>
      <c r="P157" s="599">
        <v>99</v>
      </c>
      <c r="Q157" s="599">
        <v>10036</v>
      </c>
      <c r="R157" s="599">
        <v>9586</v>
      </c>
      <c r="S157" s="599">
        <v>12750</v>
      </c>
      <c r="T157" s="599" t="s">
        <v>586</v>
      </c>
      <c r="U157" s="599" t="s">
        <v>587</v>
      </c>
      <c r="V157" s="601">
        <v>1979</v>
      </c>
      <c r="W157" s="599"/>
      <c r="X157" s="599">
        <v>844</v>
      </c>
      <c r="Y157" s="599">
        <v>775</v>
      </c>
      <c r="Z157" s="599"/>
      <c r="AA157" s="599">
        <v>400</v>
      </c>
      <c r="AB157" s="599"/>
      <c r="AC157" s="600">
        <v>2937</v>
      </c>
      <c r="AD157" s="601">
        <v>1990</v>
      </c>
      <c r="AE157" s="601">
        <v>2000</v>
      </c>
      <c r="AF157" s="604">
        <v>1</v>
      </c>
      <c r="AG157" s="604">
        <v>1075</v>
      </c>
      <c r="AH157" s="604">
        <v>50</v>
      </c>
      <c r="AI157" s="604" t="s">
        <v>588</v>
      </c>
      <c r="AJ157" s="604">
        <v>300</v>
      </c>
      <c r="AK157" s="604"/>
      <c r="AL157" s="604"/>
      <c r="AM157" s="604"/>
      <c r="AN157" s="604"/>
      <c r="AO157" s="604"/>
      <c r="AP157" s="604"/>
      <c r="AQ157" s="604"/>
      <c r="AR157" s="604"/>
      <c r="AS157" s="604"/>
      <c r="AT157" s="604"/>
      <c r="AU157" s="604"/>
      <c r="AV157" s="604"/>
      <c r="AW157" s="604"/>
      <c r="AX157" s="604"/>
      <c r="AY157" s="604"/>
      <c r="AZ157" s="604"/>
      <c r="BA157" s="604"/>
    </row>
    <row r="158" spans="1:53" s="257" customFormat="1" ht="25.5" customHeight="1">
      <c r="A158" s="258"/>
      <c r="B158" s="623"/>
      <c r="C158" s="742" t="s">
        <v>3745</v>
      </c>
      <c r="D158" s="601"/>
      <c r="E158" s="239" t="s">
        <v>3746</v>
      </c>
      <c r="F158" s="601" t="s">
        <v>3745</v>
      </c>
      <c r="G158" s="601"/>
      <c r="H158" s="776"/>
      <c r="I158" s="239" t="s">
        <v>3745</v>
      </c>
      <c r="J158" s="798">
        <v>14400</v>
      </c>
      <c r="K158" s="604"/>
      <c r="L158" s="599"/>
      <c r="M158" s="601" t="s">
        <v>3257</v>
      </c>
      <c r="N158" s="601" t="s">
        <v>3226</v>
      </c>
      <c r="O158" s="599">
        <v>110</v>
      </c>
      <c r="P158" s="599">
        <v>98</v>
      </c>
      <c r="Q158" s="599">
        <v>8832</v>
      </c>
      <c r="R158" s="604"/>
      <c r="S158" s="604"/>
      <c r="T158" s="599"/>
      <c r="U158" s="599"/>
      <c r="V158" s="601">
        <v>2012</v>
      </c>
      <c r="W158" s="599"/>
      <c r="X158" s="599"/>
      <c r="Y158" s="599"/>
      <c r="Z158" s="599"/>
      <c r="AA158" s="599"/>
      <c r="AB158" s="599"/>
      <c r="AC158" s="799">
        <v>150</v>
      </c>
      <c r="AD158" s="601"/>
      <c r="AE158" s="601"/>
      <c r="AF158" s="604"/>
      <c r="AG158" s="604"/>
      <c r="AH158" s="604"/>
      <c r="AI158" s="604"/>
      <c r="AJ158" s="604"/>
      <c r="AK158" s="604"/>
      <c r="AL158" s="604"/>
      <c r="AM158" s="604"/>
      <c r="AN158" s="604"/>
      <c r="AO158" s="604"/>
      <c r="AP158" s="604"/>
      <c r="AQ158" s="604"/>
      <c r="AR158" s="604"/>
      <c r="AS158" s="604"/>
      <c r="AT158" s="604"/>
      <c r="AU158" s="604"/>
      <c r="AV158" s="604"/>
      <c r="AW158" s="604"/>
      <c r="AX158" s="604"/>
      <c r="AY158" s="604"/>
      <c r="AZ158" s="604"/>
      <c r="BA158" s="239"/>
    </row>
    <row r="159" spans="1:53" s="257" customFormat="1" ht="25.5" customHeight="1">
      <c r="A159" s="258"/>
      <c r="B159" s="623"/>
      <c r="C159" s="239" t="s">
        <v>3747</v>
      </c>
      <c r="D159" s="601" t="s">
        <v>3748</v>
      </c>
      <c r="E159" s="239" t="s">
        <v>3749</v>
      </c>
      <c r="F159" s="601" t="s">
        <v>3747</v>
      </c>
      <c r="G159" s="601" t="s">
        <v>3750</v>
      </c>
      <c r="H159" s="776" t="s">
        <v>3751</v>
      </c>
      <c r="I159" s="239" t="s">
        <v>3747</v>
      </c>
      <c r="J159" s="599">
        <v>14400</v>
      </c>
      <c r="K159" s="599">
        <v>188.5</v>
      </c>
      <c r="L159" s="599">
        <v>184</v>
      </c>
      <c r="M159" s="601" t="s">
        <v>3257</v>
      </c>
      <c r="N159" s="601" t="s">
        <v>3257</v>
      </c>
      <c r="O159" s="599">
        <v>114</v>
      </c>
      <c r="P159" s="599">
        <v>98</v>
      </c>
      <c r="Q159" s="599">
        <v>12720</v>
      </c>
      <c r="R159" s="599"/>
      <c r="S159" s="599">
        <v>500</v>
      </c>
      <c r="T159" s="599" t="s">
        <v>3250</v>
      </c>
      <c r="U159" s="599" t="s">
        <v>3251</v>
      </c>
      <c r="V159" s="601">
        <v>2005</v>
      </c>
      <c r="W159" s="599"/>
      <c r="X159" s="599">
        <v>844</v>
      </c>
      <c r="Y159" s="599">
        <v>775</v>
      </c>
      <c r="Z159" s="599"/>
      <c r="AA159" s="599">
        <v>400</v>
      </c>
      <c r="AB159" s="599"/>
      <c r="AC159" s="600">
        <v>247</v>
      </c>
      <c r="AD159" s="601">
        <v>1990</v>
      </c>
      <c r="AE159" s="601">
        <v>2000</v>
      </c>
      <c r="AF159" s="604">
        <v>1</v>
      </c>
      <c r="AG159" s="604">
        <v>1075</v>
      </c>
      <c r="AH159" s="604">
        <v>50</v>
      </c>
      <c r="AI159" s="604" t="s">
        <v>3752</v>
      </c>
      <c r="AJ159" s="604">
        <v>300</v>
      </c>
      <c r="AK159" s="604"/>
      <c r="AL159" s="604"/>
      <c r="AM159" s="604"/>
      <c r="AN159" s="604"/>
      <c r="AO159" s="604"/>
      <c r="AP159" s="604"/>
      <c r="AQ159" s="604"/>
      <c r="AR159" s="604"/>
      <c r="AS159" s="604"/>
      <c r="AT159" s="604"/>
      <c r="AU159" s="604"/>
      <c r="AV159" s="604"/>
      <c r="AW159" s="604"/>
      <c r="AX159" s="604"/>
      <c r="AY159" s="604"/>
      <c r="AZ159" s="604"/>
      <c r="BA159" s="604"/>
    </row>
    <row r="160" spans="1:53" s="257" customFormat="1" ht="25.5" customHeight="1">
      <c r="A160" s="258"/>
      <c r="B160" s="623"/>
      <c r="C160" s="239" t="s">
        <v>3747</v>
      </c>
      <c r="D160" s="601"/>
      <c r="E160" s="239" t="s">
        <v>3753</v>
      </c>
      <c r="F160" s="601" t="s">
        <v>3747</v>
      </c>
      <c r="G160" s="601"/>
      <c r="H160" s="776"/>
      <c r="I160" s="239" t="s">
        <v>3747</v>
      </c>
      <c r="J160" s="798">
        <v>8300</v>
      </c>
      <c r="K160" s="604"/>
      <c r="L160" s="599"/>
      <c r="M160" s="601" t="s">
        <v>3257</v>
      </c>
      <c r="N160" s="601" t="s">
        <v>3257</v>
      </c>
      <c r="O160" s="599">
        <v>99</v>
      </c>
      <c r="P160" s="599">
        <v>88</v>
      </c>
      <c r="Q160" s="599">
        <v>8300</v>
      </c>
      <c r="R160" s="604"/>
      <c r="S160" s="604">
        <v>300</v>
      </c>
      <c r="T160" s="599"/>
      <c r="U160" s="599"/>
      <c r="V160" s="601">
        <v>2011</v>
      </c>
      <c r="W160" s="599"/>
      <c r="X160" s="599"/>
      <c r="Y160" s="599"/>
      <c r="Z160" s="599"/>
      <c r="AA160" s="599"/>
      <c r="AB160" s="599"/>
      <c r="AC160" s="799">
        <v>187</v>
      </c>
      <c r="AD160" s="601"/>
      <c r="AE160" s="601"/>
      <c r="AF160" s="604"/>
      <c r="AG160" s="604"/>
      <c r="AH160" s="604"/>
      <c r="AI160" s="604"/>
      <c r="AJ160" s="604"/>
      <c r="AK160" s="604"/>
      <c r="AL160" s="604"/>
      <c r="AM160" s="604"/>
      <c r="AN160" s="604"/>
      <c r="AO160" s="604"/>
      <c r="AP160" s="604"/>
      <c r="AQ160" s="604"/>
      <c r="AR160" s="604"/>
      <c r="AS160" s="604"/>
      <c r="AT160" s="604"/>
      <c r="AU160" s="604"/>
      <c r="AV160" s="604"/>
      <c r="AW160" s="604"/>
      <c r="AX160" s="604"/>
      <c r="AY160" s="604"/>
      <c r="AZ160" s="604"/>
      <c r="BA160" s="321"/>
    </row>
    <row r="161" spans="1:53" s="257" customFormat="1" ht="25.5" customHeight="1">
      <c r="A161" s="258"/>
      <c r="B161" s="623"/>
      <c r="C161" s="239" t="s">
        <v>3754</v>
      </c>
      <c r="D161" s="601"/>
      <c r="E161" s="239" t="s">
        <v>3755</v>
      </c>
      <c r="F161" s="601" t="s">
        <v>3756</v>
      </c>
      <c r="G161" s="601"/>
      <c r="H161" s="776"/>
      <c r="I161" s="239" t="s">
        <v>3757</v>
      </c>
      <c r="J161" s="599">
        <v>1041180</v>
      </c>
      <c r="K161" s="599"/>
      <c r="L161" s="599"/>
      <c r="M161" s="239" t="s">
        <v>3758</v>
      </c>
      <c r="N161" s="601" t="s">
        <v>3226</v>
      </c>
      <c r="O161" s="599"/>
      <c r="P161" s="599">
        <v>14.63</v>
      </c>
      <c r="Q161" s="620">
        <v>12000</v>
      </c>
      <c r="R161" s="599"/>
      <c r="S161" s="599"/>
      <c r="T161" s="599"/>
      <c r="U161" s="599"/>
      <c r="V161" s="601">
        <v>2011</v>
      </c>
      <c r="W161" s="620"/>
      <c r="X161" s="620"/>
      <c r="Y161" s="620"/>
      <c r="Z161" s="620"/>
      <c r="AA161" s="620"/>
      <c r="AB161" s="620"/>
      <c r="AC161" s="619"/>
      <c r="AD161" s="601"/>
      <c r="AE161" s="601"/>
      <c r="AF161" s="604"/>
      <c r="AG161" s="604"/>
      <c r="AH161" s="604"/>
      <c r="AI161" s="604"/>
      <c r="AJ161" s="604"/>
      <c r="AK161" s="604"/>
      <c r="AL161" s="604"/>
      <c r="AM161" s="604"/>
      <c r="AN161" s="604"/>
      <c r="AO161" s="604"/>
      <c r="AP161" s="604"/>
      <c r="AQ161" s="604"/>
      <c r="AR161" s="604"/>
      <c r="AS161" s="604"/>
      <c r="AT161" s="604"/>
      <c r="AU161" s="604"/>
      <c r="AV161" s="604"/>
      <c r="AW161" s="604"/>
      <c r="AX161" s="604"/>
      <c r="AY161" s="604"/>
      <c r="AZ161" s="604"/>
      <c r="BA161" s="604"/>
    </row>
    <row r="162" spans="1:53" s="257" customFormat="1" ht="25.5" customHeight="1">
      <c r="A162" s="258"/>
      <c r="B162" s="623"/>
      <c r="C162" s="239" t="s">
        <v>3754</v>
      </c>
      <c r="D162" s="601"/>
      <c r="E162" s="239" t="s">
        <v>3759</v>
      </c>
      <c r="F162" s="601" t="s">
        <v>3754</v>
      </c>
      <c r="G162" s="601"/>
      <c r="H162" s="776"/>
      <c r="I162" s="239" t="s">
        <v>3754</v>
      </c>
      <c r="J162" s="599">
        <v>16002</v>
      </c>
      <c r="K162" s="599"/>
      <c r="L162" s="599"/>
      <c r="M162" s="239" t="s">
        <v>3257</v>
      </c>
      <c r="N162" s="601" t="s">
        <v>3257</v>
      </c>
      <c r="O162" s="599">
        <v>110</v>
      </c>
      <c r="P162" s="599">
        <v>95</v>
      </c>
      <c r="Q162" s="620">
        <v>16002</v>
      </c>
      <c r="R162" s="599">
        <v>50</v>
      </c>
      <c r="S162" s="599"/>
      <c r="T162" s="599"/>
      <c r="U162" s="599"/>
      <c r="V162" s="601">
        <v>2013</v>
      </c>
      <c r="W162" s="620"/>
      <c r="X162" s="620"/>
      <c r="Y162" s="620"/>
      <c r="Z162" s="620"/>
      <c r="AA162" s="620"/>
      <c r="AB162" s="620"/>
      <c r="AC162" s="619">
        <v>800</v>
      </c>
      <c r="AD162" s="601"/>
      <c r="AE162" s="601"/>
      <c r="AF162" s="604"/>
      <c r="AG162" s="604"/>
      <c r="AH162" s="604"/>
      <c r="AI162" s="604"/>
      <c r="AJ162" s="604"/>
      <c r="AK162" s="604"/>
      <c r="AL162" s="604"/>
      <c r="AM162" s="604"/>
      <c r="AN162" s="604"/>
      <c r="AO162" s="604"/>
      <c r="AP162" s="604"/>
      <c r="AQ162" s="604"/>
      <c r="AR162" s="604"/>
      <c r="AS162" s="604"/>
      <c r="AT162" s="604"/>
      <c r="AU162" s="604"/>
      <c r="AV162" s="604"/>
      <c r="AW162" s="604"/>
      <c r="AX162" s="604"/>
      <c r="AY162" s="604"/>
      <c r="AZ162" s="604"/>
      <c r="BA162" s="604"/>
    </row>
    <row r="163" spans="1:53" s="257" customFormat="1" ht="25.5" customHeight="1">
      <c r="A163" s="258"/>
      <c r="B163" s="623"/>
      <c r="C163" s="239" t="s">
        <v>3760</v>
      </c>
      <c r="D163" s="601"/>
      <c r="E163" s="239" t="s">
        <v>3761</v>
      </c>
      <c r="F163" s="601" t="s">
        <v>3760</v>
      </c>
      <c r="G163" s="601"/>
      <c r="H163" s="766"/>
      <c r="I163" s="239" t="s">
        <v>3760</v>
      </c>
      <c r="J163" s="599">
        <v>30000</v>
      </c>
      <c r="K163" s="599">
        <v>177</v>
      </c>
      <c r="L163" s="599">
        <v>177</v>
      </c>
      <c r="M163" s="601" t="s">
        <v>3257</v>
      </c>
      <c r="N163" s="601" t="s">
        <v>3257</v>
      </c>
      <c r="O163" s="599">
        <v>110</v>
      </c>
      <c r="P163" s="599">
        <v>98</v>
      </c>
      <c r="Q163" s="620">
        <v>12720</v>
      </c>
      <c r="R163" s="599"/>
      <c r="S163" s="599"/>
      <c r="T163" s="599"/>
      <c r="U163" s="599"/>
      <c r="V163" s="601">
        <v>2008</v>
      </c>
      <c r="W163" s="620"/>
      <c r="X163" s="620"/>
      <c r="Y163" s="620"/>
      <c r="Z163" s="620"/>
      <c r="AA163" s="620"/>
      <c r="AB163" s="620"/>
      <c r="AC163" s="619">
        <v>2107</v>
      </c>
      <c r="AD163" s="601"/>
      <c r="AE163" s="601"/>
      <c r="AF163" s="604"/>
      <c r="AG163" s="604"/>
      <c r="AH163" s="604"/>
      <c r="AI163" s="604"/>
      <c r="AJ163" s="604"/>
      <c r="AK163" s="604"/>
      <c r="AL163" s="604"/>
      <c r="AM163" s="604"/>
      <c r="AN163" s="604"/>
      <c r="AO163" s="604"/>
      <c r="AP163" s="604"/>
      <c r="AQ163" s="604"/>
      <c r="AR163" s="604"/>
      <c r="AS163" s="604"/>
      <c r="AT163" s="604"/>
      <c r="AU163" s="604"/>
      <c r="AV163" s="604"/>
      <c r="AW163" s="604"/>
      <c r="AX163" s="604"/>
      <c r="AY163" s="604"/>
      <c r="AZ163" s="604"/>
      <c r="BA163" s="604"/>
    </row>
    <row r="164" spans="1:53" s="257" customFormat="1" ht="25.5" customHeight="1">
      <c r="A164" s="258"/>
      <c r="B164" s="623"/>
      <c r="C164" s="239" t="s">
        <v>3762</v>
      </c>
      <c r="D164" s="601"/>
      <c r="E164" s="239" t="s">
        <v>3763</v>
      </c>
      <c r="F164" s="601" t="s">
        <v>3762</v>
      </c>
      <c r="G164" s="601"/>
      <c r="H164" s="766"/>
      <c r="I164" s="239" t="s">
        <v>3762</v>
      </c>
      <c r="J164" s="599">
        <v>165000</v>
      </c>
      <c r="K164" s="599"/>
      <c r="L164" s="599"/>
      <c r="M164" s="601" t="s">
        <v>3257</v>
      </c>
      <c r="N164" s="601" t="s">
        <v>3257</v>
      </c>
      <c r="O164" s="599">
        <v>114</v>
      </c>
      <c r="P164" s="599">
        <v>95</v>
      </c>
      <c r="Q164" s="620">
        <v>11168</v>
      </c>
      <c r="R164" s="599"/>
      <c r="S164" s="599"/>
      <c r="T164" s="599"/>
      <c r="U164" s="599"/>
      <c r="V164" s="601">
        <v>2011</v>
      </c>
      <c r="W164" s="620"/>
      <c r="X164" s="620"/>
      <c r="Y164" s="620"/>
      <c r="Z164" s="620"/>
      <c r="AA164" s="620"/>
      <c r="AB164" s="620"/>
      <c r="AC164" s="619">
        <v>10000</v>
      </c>
      <c r="AD164" s="601"/>
      <c r="AE164" s="601"/>
      <c r="AF164" s="604"/>
      <c r="AG164" s="604"/>
      <c r="AH164" s="604"/>
      <c r="AI164" s="604"/>
      <c r="AJ164" s="604"/>
      <c r="AK164" s="604"/>
      <c r="AL164" s="604"/>
      <c r="AM164" s="604"/>
      <c r="AN164" s="604"/>
      <c r="AO164" s="604"/>
      <c r="AP164" s="604"/>
      <c r="AQ164" s="604"/>
      <c r="AR164" s="604"/>
      <c r="AS164" s="604"/>
      <c r="AT164" s="604"/>
      <c r="AU164" s="604"/>
      <c r="AV164" s="604"/>
      <c r="AW164" s="604"/>
      <c r="AX164" s="604"/>
      <c r="AY164" s="604"/>
      <c r="AZ164" s="604"/>
      <c r="BA164" s="604"/>
    </row>
    <row r="165" spans="1:53" s="257" customFormat="1" ht="25.5" customHeight="1">
      <c r="A165" s="258"/>
      <c r="B165" s="762" t="s">
        <v>3764</v>
      </c>
      <c r="C165" s="321" t="s">
        <v>3765</v>
      </c>
      <c r="D165" s="601"/>
      <c r="E165" s="800">
        <f>COUNTA(E166:E177)</f>
        <v>12</v>
      </c>
      <c r="F165" s="601"/>
      <c r="G165" s="601"/>
      <c r="H165" s="601"/>
      <c r="I165" s="601"/>
      <c r="J165" s="599">
        <f>SUM(J166:J177)</f>
        <v>320681</v>
      </c>
      <c r="K165" s="599">
        <f>SUM(K166:K177)</f>
        <v>192</v>
      </c>
      <c r="L165" s="599">
        <f>SUM(L166:L177)</f>
        <v>280</v>
      </c>
      <c r="M165" s="601"/>
      <c r="N165" s="764"/>
      <c r="O165" s="764"/>
      <c r="P165" s="751"/>
      <c r="Q165" s="801"/>
      <c r="R165" s="601"/>
      <c r="S165" s="601"/>
      <c r="T165" s="601"/>
      <c r="U165" s="601"/>
      <c r="V165" s="601"/>
      <c r="W165" s="575"/>
      <c r="X165" s="575"/>
      <c r="Y165" s="575"/>
      <c r="Z165" s="575"/>
      <c r="AA165" s="575"/>
      <c r="AB165" s="575"/>
      <c r="AC165" s="575"/>
      <c r="AD165" s="601"/>
      <c r="AE165" s="601"/>
      <c r="AF165" s="239"/>
      <c r="AG165" s="239"/>
      <c r="AH165" s="239"/>
      <c r="AI165" s="239"/>
      <c r="AJ165" s="239"/>
      <c r="AK165" s="764"/>
      <c r="AL165" s="764"/>
      <c r="AM165" s="239"/>
      <c r="AN165" s="239"/>
      <c r="AO165" s="239"/>
      <c r="AP165" s="239"/>
      <c r="AQ165" s="239"/>
      <c r="AR165" s="239"/>
      <c r="AS165" s="239"/>
      <c r="AT165" s="239"/>
      <c r="AU165" s="239"/>
      <c r="AV165" s="239"/>
      <c r="AW165" s="239"/>
      <c r="AX165" s="239"/>
      <c r="AY165" s="239"/>
      <c r="AZ165" s="239"/>
      <c r="BA165" s="764"/>
    </row>
    <row r="166" spans="1:53" s="257" customFormat="1" ht="25.5" customHeight="1">
      <c r="A166" s="258"/>
      <c r="B166" s="603"/>
      <c r="C166" s="239" t="s">
        <v>2575</v>
      </c>
      <c r="D166" s="601"/>
      <c r="E166" s="800" t="s">
        <v>11288</v>
      </c>
      <c r="F166" s="601" t="s">
        <v>2575</v>
      </c>
      <c r="G166" s="601"/>
      <c r="H166" s="601"/>
      <c r="I166" s="601" t="s">
        <v>1317</v>
      </c>
      <c r="J166" s="599">
        <v>111365</v>
      </c>
      <c r="K166" s="599"/>
      <c r="L166" s="599"/>
      <c r="M166" s="601" t="s">
        <v>590</v>
      </c>
      <c r="N166" s="764" t="s">
        <v>590</v>
      </c>
      <c r="O166" s="764">
        <v>125</v>
      </c>
      <c r="P166" s="751">
        <v>98</v>
      </c>
      <c r="Q166" s="802">
        <v>111365</v>
      </c>
      <c r="R166" s="601"/>
      <c r="S166" s="601"/>
      <c r="T166" s="601"/>
      <c r="U166" s="601"/>
      <c r="V166" s="601">
        <v>2013</v>
      </c>
      <c r="W166" s="575"/>
      <c r="X166" s="575"/>
      <c r="Y166" s="575"/>
      <c r="Z166" s="575"/>
      <c r="AA166" s="575"/>
      <c r="AB166" s="575"/>
      <c r="AC166" s="608">
        <v>62000</v>
      </c>
      <c r="AD166" s="601"/>
      <c r="AE166" s="601"/>
      <c r="AF166" s="239"/>
      <c r="AG166" s="239"/>
      <c r="AH166" s="239"/>
      <c r="AI166" s="239"/>
      <c r="AJ166" s="239"/>
      <c r="AK166" s="764"/>
      <c r="AL166" s="764"/>
      <c r="AM166" s="239"/>
      <c r="AN166" s="239"/>
      <c r="AO166" s="239"/>
      <c r="AP166" s="239"/>
      <c r="AQ166" s="239"/>
      <c r="AR166" s="239"/>
      <c r="AS166" s="239"/>
      <c r="AT166" s="239"/>
      <c r="AU166" s="239"/>
      <c r="AV166" s="239"/>
      <c r="AW166" s="239"/>
      <c r="AX166" s="239"/>
      <c r="AY166" s="239"/>
      <c r="AZ166" s="239"/>
      <c r="BA166" s="764"/>
    </row>
    <row r="167" spans="1:53" s="257" customFormat="1" ht="25.5" customHeight="1">
      <c r="A167" s="258"/>
      <c r="B167" s="603"/>
      <c r="C167" s="239" t="s">
        <v>11225</v>
      </c>
      <c r="D167" s="601"/>
      <c r="E167" s="239" t="s">
        <v>11289</v>
      </c>
      <c r="F167" s="239" t="s">
        <v>11225</v>
      </c>
      <c r="G167" s="601"/>
      <c r="H167" s="766"/>
      <c r="I167" s="239" t="s">
        <v>11227</v>
      </c>
      <c r="J167" s="599">
        <v>12836</v>
      </c>
      <c r="K167" s="599">
        <v>192</v>
      </c>
      <c r="L167" s="599">
        <v>280</v>
      </c>
      <c r="M167" s="601" t="s">
        <v>382</v>
      </c>
      <c r="N167" s="601" t="s">
        <v>382</v>
      </c>
      <c r="O167" s="599">
        <v>120</v>
      </c>
      <c r="P167" s="599">
        <v>95</v>
      </c>
      <c r="Q167" s="599">
        <v>12836</v>
      </c>
      <c r="R167" s="599"/>
      <c r="S167" s="599">
        <v>1248</v>
      </c>
      <c r="T167" s="552"/>
      <c r="U167" s="599"/>
      <c r="V167" s="601">
        <v>2012</v>
      </c>
      <c r="W167" s="599"/>
      <c r="X167" s="599"/>
      <c r="Y167" s="599"/>
      <c r="Z167" s="599"/>
      <c r="AA167" s="599"/>
      <c r="AB167" s="599"/>
      <c r="AC167" s="599">
        <v>5000</v>
      </c>
      <c r="AD167" s="601"/>
      <c r="AE167" s="601"/>
      <c r="AF167" s="604"/>
      <c r="AG167" s="604"/>
      <c r="AH167" s="604"/>
      <c r="AI167" s="604"/>
      <c r="AJ167" s="604"/>
      <c r="AK167" s="604"/>
      <c r="AL167" s="604"/>
      <c r="AM167" s="604"/>
      <c r="AN167" s="604"/>
      <c r="AO167" s="604"/>
      <c r="AP167" s="604"/>
      <c r="AQ167" s="604"/>
      <c r="AR167" s="604"/>
      <c r="AS167" s="604"/>
      <c r="AT167" s="604"/>
      <c r="AU167" s="604"/>
      <c r="AV167" s="604"/>
      <c r="AW167" s="604"/>
      <c r="AX167" s="604"/>
      <c r="AY167" s="604"/>
      <c r="AZ167" s="604"/>
      <c r="BA167" s="803"/>
    </row>
    <row r="168" spans="1:53" s="257" customFormat="1" ht="25.5" customHeight="1">
      <c r="A168" s="258"/>
      <c r="B168" s="603"/>
      <c r="C168" s="239" t="s">
        <v>2578</v>
      </c>
      <c r="D168" s="601"/>
      <c r="E168" s="239" t="s">
        <v>11290</v>
      </c>
      <c r="F168" s="239" t="s">
        <v>2578</v>
      </c>
      <c r="G168" s="601"/>
      <c r="H168" s="766"/>
      <c r="I168" s="239" t="s">
        <v>11291</v>
      </c>
      <c r="J168" s="599">
        <v>13000</v>
      </c>
      <c r="K168" s="599"/>
      <c r="L168" s="599"/>
      <c r="M168" s="601" t="s">
        <v>590</v>
      </c>
      <c r="N168" s="601" t="s">
        <v>590</v>
      </c>
      <c r="O168" s="599">
        <v>100</v>
      </c>
      <c r="P168" s="599">
        <v>98</v>
      </c>
      <c r="Q168" s="599">
        <v>13000</v>
      </c>
      <c r="R168" s="599"/>
      <c r="S168" s="599"/>
      <c r="T168" s="552"/>
      <c r="U168" s="599"/>
      <c r="V168" s="601">
        <v>2010</v>
      </c>
      <c r="W168" s="599"/>
      <c r="X168" s="599"/>
      <c r="Y168" s="599"/>
      <c r="Z168" s="599"/>
      <c r="AA168" s="599"/>
      <c r="AB168" s="599"/>
      <c r="AC168" s="599"/>
      <c r="AD168" s="601"/>
      <c r="AE168" s="601"/>
      <c r="AF168" s="604"/>
      <c r="AG168" s="604"/>
      <c r="AH168" s="604"/>
      <c r="AI168" s="604"/>
      <c r="AJ168" s="604"/>
      <c r="AK168" s="604"/>
      <c r="AL168" s="604"/>
      <c r="AM168" s="604"/>
      <c r="AN168" s="604"/>
      <c r="AO168" s="604"/>
      <c r="AP168" s="604"/>
      <c r="AQ168" s="604"/>
      <c r="AR168" s="604"/>
      <c r="AS168" s="604"/>
      <c r="AT168" s="604"/>
      <c r="AU168" s="604"/>
      <c r="AV168" s="604"/>
      <c r="AW168" s="604"/>
      <c r="AX168" s="604"/>
      <c r="AY168" s="604"/>
      <c r="AZ168" s="604"/>
      <c r="BA168" s="803" t="s">
        <v>11292</v>
      </c>
    </row>
    <row r="169" spans="1:53" s="257" customFormat="1" ht="25.5" customHeight="1">
      <c r="A169" s="258"/>
      <c r="B169" s="603"/>
      <c r="C169" s="239" t="s">
        <v>2578</v>
      </c>
      <c r="D169" s="601"/>
      <c r="E169" s="239" t="s">
        <v>11293</v>
      </c>
      <c r="F169" s="239" t="s">
        <v>2578</v>
      </c>
      <c r="G169" s="601"/>
      <c r="H169" s="766"/>
      <c r="I169" s="239" t="s">
        <v>11291</v>
      </c>
      <c r="J169" s="599">
        <v>18063</v>
      </c>
      <c r="K169" s="599"/>
      <c r="L169" s="599"/>
      <c r="M169" s="601" t="s">
        <v>590</v>
      </c>
      <c r="N169" s="601" t="s">
        <v>590</v>
      </c>
      <c r="O169" s="599">
        <v>120</v>
      </c>
      <c r="P169" s="599">
        <v>98</v>
      </c>
      <c r="Q169" s="599">
        <v>9962</v>
      </c>
      <c r="R169" s="599">
        <v>120</v>
      </c>
      <c r="S169" s="599">
        <v>200</v>
      </c>
      <c r="T169" s="552"/>
      <c r="U169" s="599"/>
      <c r="V169" s="601">
        <v>2014</v>
      </c>
      <c r="W169" s="599"/>
      <c r="X169" s="599"/>
      <c r="Y169" s="599"/>
      <c r="Z169" s="599"/>
      <c r="AA169" s="599"/>
      <c r="AB169" s="599"/>
      <c r="AC169" s="599">
        <v>1200</v>
      </c>
      <c r="AD169" s="601"/>
      <c r="AE169" s="601"/>
      <c r="AF169" s="604"/>
      <c r="AG169" s="604"/>
      <c r="AH169" s="604"/>
      <c r="AI169" s="604"/>
      <c r="AJ169" s="604"/>
      <c r="AK169" s="604"/>
      <c r="AL169" s="604"/>
      <c r="AM169" s="604"/>
      <c r="AN169" s="604"/>
      <c r="AO169" s="604"/>
      <c r="AP169" s="604"/>
      <c r="AQ169" s="604"/>
      <c r="AR169" s="604"/>
      <c r="AS169" s="604"/>
      <c r="AT169" s="604"/>
      <c r="AU169" s="604"/>
      <c r="AV169" s="604"/>
      <c r="AW169" s="604"/>
      <c r="AX169" s="604"/>
      <c r="AY169" s="604"/>
      <c r="AZ169" s="604"/>
      <c r="BA169" s="803"/>
    </row>
    <row r="170" spans="1:53" s="257" customFormat="1" ht="25.5" customHeight="1">
      <c r="A170" s="258"/>
      <c r="B170" s="603"/>
      <c r="C170" s="239" t="s">
        <v>2594</v>
      </c>
      <c r="D170" s="601"/>
      <c r="E170" s="239" t="s">
        <v>11294</v>
      </c>
      <c r="F170" s="239" t="s">
        <v>2594</v>
      </c>
      <c r="G170" s="601"/>
      <c r="H170" s="766"/>
      <c r="I170" s="239" t="s">
        <v>2594</v>
      </c>
      <c r="J170" s="599">
        <v>10000</v>
      </c>
      <c r="K170" s="599"/>
      <c r="L170" s="599"/>
      <c r="M170" s="601" t="s">
        <v>590</v>
      </c>
      <c r="N170" s="601" t="s">
        <v>590</v>
      </c>
      <c r="O170" s="599">
        <v>70</v>
      </c>
      <c r="P170" s="599">
        <v>63</v>
      </c>
      <c r="Q170" s="599">
        <v>6400</v>
      </c>
      <c r="R170" s="599">
        <v>60</v>
      </c>
      <c r="S170" s="599"/>
      <c r="T170" s="552"/>
      <c r="U170" s="599"/>
      <c r="V170" s="601">
        <v>2016</v>
      </c>
      <c r="W170" s="599"/>
      <c r="X170" s="599"/>
      <c r="Y170" s="599"/>
      <c r="Z170" s="599"/>
      <c r="AA170" s="599"/>
      <c r="AB170" s="599"/>
      <c r="AC170" s="599">
        <v>60</v>
      </c>
      <c r="AD170" s="601"/>
      <c r="AE170" s="601"/>
      <c r="AF170" s="604"/>
      <c r="AG170" s="604"/>
      <c r="AH170" s="604"/>
      <c r="AI170" s="604"/>
      <c r="AJ170" s="604"/>
      <c r="AK170" s="604"/>
      <c r="AL170" s="604"/>
      <c r="AM170" s="604"/>
      <c r="AN170" s="604"/>
      <c r="AO170" s="604"/>
      <c r="AP170" s="604"/>
      <c r="AQ170" s="604"/>
      <c r="AR170" s="604"/>
      <c r="AS170" s="604"/>
      <c r="AT170" s="604"/>
      <c r="AU170" s="604"/>
      <c r="AV170" s="604"/>
      <c r="AW170" s="604"/>
      <c r="AX170" s="604"/>
      <c r="AY170" s="604"/>
      <c r="AZ170" s="604"/>
      <c r="BA170" s="803" t="s">
        <v>11295</v>
      </c>
    </row>
    <row r="171" spans="1:53" s="257" customFormat="1" ht="25.5" customHeight="1">
      <c r="A171" s="258" t="s">
        <v>204</v>
      </c>
      <c r="B171" s="623"/>
      <c r="C171" s="607" t="s">
        <v>2583</v>
      </c>
      <c r="D171" s="602"/>
      <c r="E171" s="793" t="s">
        <v>11296</v>
      </c>
      <c r="F171" s="606" t="s">
        <v>2583</v>
      </c>
      <c r="G171" s="606"/>
      <c r="H171" s="606"/>
      <c r="I171" s="607" t="s">
        <v>11297</v>
      </c>
      <c r="J171" s="605">
        <v>40577</v>
      </c>
      <c r="K171" s="605"/>
      <c r="L171" s="605"/>
      <c r="M171" s="606" t="s">
        <v>590</v>
      </c>
      <c r="N171" s="606" t="s">
        <v>202</v>
      </c>
      <c r="O171" s="605">
        <v>118</v>
      </c>
      <c r="P171" s="605">
        <v>98</v>
      </c>
      <c r="Q171" s="605">
        <v>25000</v>
      </c>
      <c r="R171" s="605"/>
      <c r="S171" s="605"/>
      <c r="T171" s="606"/>
      <c r="U171" s="606"/>
      <c r="V171" s="764">
        <v>2012</v>
      </c>
      <c r="W171" s="606"/>
      <c r="X171" s="606"/>
      <c r="Y171" s="606"/>
      <c r="Z171" s="606"/>
      <c r="AA171" s="606"/>
      <c r="AB171" s="606"/>
      <c r="AC171" s="605"/>
      <c r="AD171" s="606"/>
      <c r="AE171" s="606"/>
      <c r="AF171" s="606"/>
      <c r="AG171" s="606"/>
      <c r="AH171" s="606"/>
      <c r="AI171" s="606"/>
      <c r="AJ171" s="606"/>
      <c r="AK171" s="606"/>
      <c r="AL171" s="606"/>
      <c r="AM171" s="606"/>
      <c r="AN171" s="606"/>
      <c r="AO171" s="606"/>
      <c r="AP171" s="606"/>
      <c r="AQ171" s="606"/>
      <c r="AR171" s="606"/>
      <c r="AS171" s="606"/>
      <c r="AT171" s="606"/>
      <c r="AU171" s="606"/>
      <c r="AV171" s="606"/>
      <c r="AW171" s="606"/>
      <c r="AX171" s="606"/>
      <c r="AY171" s="606"/>
      <c r="AZ171" s="606"/>
      <c r="BA171" s="606" t="s">
        <v>11298</v>
      </c>
    </row>
    <row r="172" spans="1:53" s="257" customFormat="1" ht="25.5" customHeight="1">
      <c r="A172" s="258"/>
      <c r="B172" s="603"/>
      <c r="C172" s="239" t="s">
        <v>11239</v>
      </c>
      <c r="D172" s="601"/>
      <c r="E172" s="239" t="s">
        <v>11299</v>
      </c>
      <c r="F172" s="239" t="s">
        <v>11239</v>
      </c>
      <c r="G172" s="601"/>
      <c r="H172" s="766"/>
      <c r="I172" s="239" t="s">
        <v>11300</v>
      </c>
      <c r="J172" s="599">
        <v>16662</v>
      </c>
      <c r="K172" s="599"/>
      <c r="L172" s="599"/>
      <c r="M172" s="601" t="s">
        <v>382</v>
      </c>
      <c r="N172" s="601" t="s">
        <v>590</v>
      </c>
      <c r="O172" s="599">
        <v>120</v>
      </c>
      <c r="P172" s="599">
        <v>90</v>
      </c>
      <c r="Q172" s="599">
        <v>10742</v>
      </c>
      <c r="R172" s="599">
        <v>53</v>
      </c>
      <c r="S172" s="599"/>
      <c r="T172" s="552"/>
      <c r="U172" s="599"/>
      <c r="V172" s="601">
        <v>2013</v>
      </c>
      <c r="W172" s="599"/>
      <c r="X172" s="599"/>
      <c r="Y172" s="599"/>
      <c r="Z172" s="599"/>
      <c r="AA172" s="599"/>
      <c r="AB172" s="599"/>
      <c r="AC172" s="599">
        <v>1200</v>
      </c>
      <c r="AD172" s="601"/>
      <c r="AE172" s="601"/>
      <c r="AF172" s="604"/>
      <c r="AG172" s="604"/>
      <c r="AH172" s="604"/>
      <c r="AI172" s="604"/>
      <c r="AJ172" s="604"/>
      <c r="AK172" s="604"/>
      <c r="AL172" s="604"/>
      <c r="AM172" s="604"/>
      <c r="AN172" s="604"/>
      <c r="AO172" s="604"/>
      <c r="AP172" s="604"/>
      <c r="AQ172" s="604"/>
      <c r="AR172" s="604"/>
      <c r="AS172" s="604"/>
      <c r="AT172" s="604"/>
      <c r="AU172" s="604"/>
      <c r="AV172" s="604"/>
      <c r="AW172" s="604"/>
      <c r="AX172" s="604"/>
      <c r="AY172" s="604"/>
      <c r="AZ172" s="604"/>
      <c r="BA172" s="803"/>
    </row>
    <row r="173" spans="1:53" s="257" customFormat="1" ht="25.5" customHeight="1">
      <c r="A173" s="258"/>
      <c r="B173" s="603"/>
      <c r="C173" s="239" t="s">
        <v>1057</v>
      </c>
      <c r="D173" s="601"/>
      <c r="E173" s="239" t="s">
        <v>11301</v>
      </c>
      <c r="F173" s="239" t="s">
        <v>1057</v>
      </c>
      <c r="G173" s="601"/>
      <c r="H173" s="766"/>
      <c r="I173" s="239" t="s">
        <v>1057</v>
      </c>
      <c r="J173" s="599">
        <v>25000</v>
      </c>
      <c r="K173" s="599"/>
      <c r="L173" s="599"/>
      <c r="M173" s="601" t="s">
        <v>202</v>
      </c>
      <c r="N173" s="601" t="s">
        <v>202</v>
      </c>
      <c r="O173" s="599">
        <v>105</v>
      </c>
      <c r="P173" s="599">
        <v>86</v>
      </c>
      <c r="Q173" s="599">
        <v>25000</v>
      </c>
      <c r="R173" s="599"/>
      <c r="S173" s="599"/>
      <c r="T173" s="552"/>
      <c r="U173" s="599"/>
      <c r="V173" s="601">
        <v>2012</v>
      </c>
      <c r="W173" s="599"/>
      <c r="X173" s="599"/>
      <c r="Y173" s="599"/>
      <c r="Z173" s="599"/>
      <c r="AA173" s="599"/>
      <c r="AB173" s="599"/>
      <c r="AC173" s="599">
        <v>70</v>
      </c>
      <c r="AD173" s="601"/>
      <c r="AE173" s="601"/>
      <c r="AF173" s="604"/>
      <c r="AG173" s="604"/>
      <c r="AH173" s="604"/>
      <c r="AI173" s="604"/>
      <c r="AJ173" s="604"/>
      <c r="AK173" s="604"/>
      <c r="AL173" s="604"/>
      <c r="AM173" s="604"/>
      <c r="AN173" s="604"/>
      <c r="AO173" s="604"/>
      <c r="AP173" s="604"/>
      <c r="AQ173" s="604"/>
      <c r="AR173" s="604"/>
      <c r="AS173" s="604"/>
      <c r="AT173" s="604"/>
      <c r="AU173" s="604"/>
      <c r="AV173" s="604"/>
      <c r="AW173" s="604"/>
      <c r="AX173" s="604"/>
      <c r="AY173" s="604"/>
      <c r="AZ173" s="604"/>
      <c r="BA173" s="803" t="s">
        <v>11292</v>
      </c>
    </row>
    <row r="174" spans="1:53" s="257" customFormat="1" ht="25.5" customHeight="1">
      <c r="A174" s="258"/>
      <c r="B174" s="603"/>
      <c r="C174" s="239" t="s">
        <v>11251</v>
      </c>
      <c r="D174" s="601"/>
      <c r="E174" s="239" t="s">
        <v>11302</v>
      </c>
      <c r="F174" s="239" t="s">
        <v>11251</v>
      </c>
      <c r="G174" s="601"/>
      <c r="H174" s="766"/>
      <c r="I174" s="239" t="s">
        <v>11251</v>
      </c>
      <c r="J174" s="599">
        <v>12700</v>
      </c>
      <c r="K174" s="599"/>
      <c r="L174" s="599"/>
      <c r="M174" s="601" t="s">
        <v>382</v>
      </c>
      <c r="N174" s="601" t="s">
        <v>590</v>
      </c>
      <c r="O174" s="599">
        <v>116</v>
      </c>
      <c r="P174" s="599">
        <v>96</v>
      </c>
      <c r="Q174" s="599">
        <v>10301</v>
      </c>
      <c r="R174" s="599"/>
      <c r="S174" s="599">
        <v>200</v>
      </c>
      <c r="T174" s="552"/>
      <c r="U174" s="599"/>
      <c r="V174" s="601">
        <v>2014</v>
      </c>
      <c r="W174" s="599"/>
      <c r="X174" s="599"/>
      <c r="Y174" s="599"/>
      <c r="Z174" s="599"/>
      <c r="AA174" s="599"/>
      <c r="AB174" s="599"/>
      <c r="AC174" s="599">
        <v>700</v>
      </c>
      <c r="AD174" s="601"/>
      <c r="AE174" s="601"/>
      <c r="AF174" s="604"/>
      <c r="AG174" s="604"/>
      <c r="AH174" s="604"/>
      <c r="AI174" s="604"/>
      <c r="AJ174" s="604"/>
      <c r="AK174" s="604"/>
      <c r="AL174" s="604"/>
      <c r="AM174" s="604"/>
      <c r="AN174" s="604"/>
      <c r="AO174" s="604"/>
      <c r="AP174" s="604"/>
      <c r="AQ174" s="604"/>
      <c r="AR174" s="604"/>
      <c r="AS174" s="604"/>
      <c r="AT174" s="604"/>
      <c r="AU174" s="604"/>
      <c r="AV174" s="604"/>
      <c r="AW174" s="604"/>
      <c r="AX174" s="604"/>
      <c r="AY174" s="604"/>
      <c r="AZ174" s="604"/>
      <c r="BA174" s="803"/>
    </row>
    <row r="175" spans="1:53" s="257" customFormat="1" ht="25.5" customHeight="1">
      <c r="A175" s="258"/>
      <c r="B175" s="603"/>
      <c r="C175" s="239" t="s">
        <v>11254</v>
      </c>
      <c r="D175" s="601"/>
      <c r="E175" s="239" t="s">
        <v>11303</v>
      </c>
      <c r="F175" s="239" t="s">
        <v>11254</v>
      </c>
      <c r="G175" s="601"/>
      <c r="H175" s="766"/>
      <c r="I175" s="239" t="s">
        <v>11254</v>
      </c>
      <c r="J175" s="599">
        <v>30367</v>
      </c>
      <c r="K175" s="599"/>
      <c r="L175" s="599"/>
      <c r="M175" s="601" t="s">
        <v>590</v>
      </c>
      <c r="N175" s="601" t="s">
        <v>202</v>
      </c>
      <c r="O175" s="599">
        <v>105</v>
      </c>
      <c r="P175" s="599">
        <v>90</v>
      </c>
      <c r="Q175" s="599">
        <v>7682</v>
      </c>
      <c r="R175" s="599"/>
      <c r="S175" s="599">
        <v>120</v>
      </c>
      <c r="T175" s="552"/>
      <c r="U175" s="599"/>
      <c r="V175" s="601">
        <v>2013</v>
      </c>
      <c r="W175" s="599"/>
      <c r="X175" s="599"/>
      <c r="Y175" s="599"/>
      <c r="Z175" s="599"/>
      <c r="AA175" s="599"/>
      <c r="AB175" s="599"/>
      <c r="AC175" s="599">
        <v>480</v>
      </c>
      <c r="AD175" s="601"/>
      <c r="AE175" s="601"/>
      <c r="AF175" s="604"/>
      <c r="AG175" s="604"/>
      <c r="AH175" s="604"/>
      <c r="AI175" s="604"/>
      <c r="AJ175" s="604"/>
      <c r="AK175" s="604"/>
      <c r="AL175" s="604"/>
      <c r="AM175" s="604"/>
      <c r="AN175" s="604"/>
      <c r="AO175" s="604"/>
      <c r="AP175" s="604"/>
      <c r="AQ175" s="604"/>
      <c r="AR175" s="604"/>
      <c r="AS175" s="604"/>
      <c r="AT175" s="604"/>
      <c r="AU175" s="604"/>
      <c r="AV175" s="604"/>
      <c r="AW175" s="604"/>
      <c r="AX175" s="604"/>
      <c r="AY175" s="604"/>
      <c r="AZ175" s="604"/>
      <c r="BA175" s="803" t="s">
        <v>11292</v>
      </c>
    </row>
    <row r="176" spans="1:53" s="257" customFormat="1" ht="25.5" customHeight="1">
      <c r="A176" s="258"/>
      <c r="B176" s="603"/>
      <c r="C176" s="239" t="s">
        <v>11254</v>
      </c>
      <c r="D176" s="601"/>
      <c r="E176" s="239" t="s">
        <v>11304</v>
      </c>
      <c r="F176" s="239" t="s">
        <v>11254</v>
      </c>
      <c r="G176" s="601"/>
      <c r="H176" s="766"/>
      <c r="I176" s="239" t="s">
        <v>11254</v>
      </c>
      <c r="J176" s="599">
        <v>17629</v>
      </c>
      <c r="K176" s="599"/>
      <c r="L176" s="599"/>
      <c r="M176" s="601" t="s">
        <v>590</v>
      </c>
      <c r="N176" s="601" t="s">
        <v>202</v>
      </c>
      <c r="O176" s="599">
        <v>95</v>
      </c>
      <c r="P176" s="599">
        <v>86</v>
      </c>
      <c r="Q176" s="599">
        <v>6281</v>
      </c>
      <c r="R176" s="599"/>
      <c r="S176" s="599">
        <v>60</v>
      </c>
      <c r="T176" s="552"/>
      <c r="U176" s="599"/>
      <c r="V176" s="601">
        <v>2010</v>
      </c>
      <c r="W176" s="599"/>
      <c r="X176" s="599"/>
      <c r="Y176" s="599"/>
      <c r="Z176" s="599"/>
      <c r="AA176" s="599"/>
      <c r="AB176" s="599"/>
      <c r="AC176" s="599">
        <v>100</v>
      </c>
      <c r="AD176" s="601"/>
      <c r="AE176" s="601"/>
      <c r="AF176" s="604"/>
      <c r="AG176" s="604"/>
      <c r="AH176" s="604"/>
      <c r="AI176" s="604"/>
      <c r="AJ176" s="604"/>
      <c r="AK176" s="604"/>
      <c r="AL176" s="604"/>
      <c r="AM176" s="604"/>
      <c r="AN176" s="604"/>
      <c r="AO176" s="604"/>
      <c r="AP176" s="604"/>
      <c r="AQ176" s="604"/>
      <c r="AR176" s="604"/>
      <c r="AS176" s="604"/>
      <c r="AT176" s="604"/>
      <c r="AU176" s="604"/>
      <c r="AV176" s="604"/>
      <c r="AW176" s="604"/>
      <c r="AX176" s="604"/>
      <c r="AY176" s="604"/>
      <c r="AZ176" s="604"/>
      <c r="BA176" s="803" t="s">
        <v>11292</v>
      </c>
    </row>
    <row r="177" spans="1:53" s="257" customFormat="1" ht="25.5" customHeight="1">
      <c r="A177" s="258"/>
      <c r="B177" s="603"/>
      <c r="C177" s="239" t="s">
        <v>11254</v>
      </c>
      <c r="D177" s="601"/>
      <c r="E177" s="239" t="s">
        <v>11305</v>
      </c>
      <c r="F177" s="239" t="s">
        <v>11254</v>
      </c>
      <c r="G177" s="601"/>
      <c r="H177" s="766"/>
      <c r="I177" s="239" t="s">
        <v>11254</v>
      </c>
      <c r="J177" s="599">
        <v>12482</v>
      </c>
      <c r="K177" s="599"/>
      <c r="L177" s="599"/>
      <c r="M177" s="601" t="s">
        <v>590</v>
      </c>
      <c r="N177" s="601" t="s">
        <v>590</v>
      </c>
      <c r="O177" s="599">
        <v>110</v>
      </c>
      <c r="P177" s="599">
        <v>90</v>
      </c>
      <c r="Q177" s="599">
        <v>7665</v>
      </c>
      <c r="R177" s="599"/>
      <c r="S177" s="599">
        <v>200</v>
      </c>
      <c r="T177" s="552"/>
      <c r="U177" s="599"/>
      <c r="V177" s="601">
        <v>2011</v>
      </c>
      <c r="W177" s="599"/>
      <c r="X177" s="599"/>
      <c r="Y177" s="599"/>
      <c r="Z177" s="599"/>
      <c r="AA177" s="599"/>
      <c r="AB177" s="599"/>
      <c r="AC177" s="599">
        <v>70</v>
      </c>
      <c r="AD177" s="601"/>
      <c r="AE177" s="601"/>
      <c r="AF177" s="604"/>
      <c r="AG177" s="604"/>
      <c r="AH177" s="604"/>
      <c r="AI177" s="604"/>
      <c r="AJ177" s="604"/>
      <c r="AK177" s="604"/>
      <c r="AL177" s="604"/>
      <c r="AM177" s="604"/>
      <c r="AN177" s="604"/>
      <c r="AO177" s="604"/>
      <c r="AP177" s="604"/>
      <c r="AQ177" s="604"/>
      <c r="AR177" s="604"/>
      <c r="AS177" s="604"/>
      <c r="AT177" s="604"/>
      <c r="AU177" s="604"/>
      <c r="AV177" s="604"/>
      <c r="AW177" s="604"/>
      <c r="AX177" s="604"/>
      <c r="AY177" s="604"/>
      <c r="AZ177" s="604"/>
      <c r="BA177" s="803"/>
    </row>
    <row r="178" spans="1:53" s="257" customFormat="1" ht="25.5" customHeight="1">
      <c r="A178" s="259" t="s">
        <v>207</v>
      </c>
      <c r="B178" s="804" t="s">
        <v>3767</v>
      </c>
      <c r="C178" s="805" t="s">
        <v>3285</v>
      </c>
      <c r="D178" s="806"/>
      <c r="E178" s="740">
        <f>COUNTA(E179:E197)</f>
        <v>19</v>
      </c>
      <c r="F178" s="806"/>
      <c r="G178" s="806"/>
      <c r="H178" s="807"/>
      <c r="I178" s="806" t="s">
        <v>3768</v>
      </c>
      <c r="J178" s="599">
        <f>SUM(J179:J197)</f>
        <v>320540</v>
      </c>
      <c r="K178" s="599">
        <f>SUM(K179:K197)</f>
        <v>20072.740000000002</v>
      </c>
      <c r="L178" s="599">
        <f>SUM(L179:L197)</f>
        <v>26286</v>
      </c>
      <c r="M178" s="601"/>
      <c r="N178" s="601"/>
      <c r="O178" s="599"/>
      <c r="P178" s="599"/>
      <c r="Q178" s="599"/>
      <c r="R178" s="599"/>
      <c r="S178" s="599"/>
      <c r="T178" s="599"/>
      <c r="U178" s="599"/>
      <c r="V178" s="601"/>
      <c r="W178" s="599"/>
      <c r="X178" s="599"/>
      <c r="Y178" s="599"/>
      <c r="Z178" s="599"/>
      <c r="AA178" s="599"/>
      <c r="AB178" s="599"/>
      <c r="AC178" s="599"/>
      <c r="AD178" s="601"/>
      <c r="AE178" s="601"/>
      <c r="AF178" s="806"/>
      <c r="AG178" s="806"/>
      <c r="AH178" s="806"/>
      <c r="AI178" s="806"/>
      <c r="AJ178" s="806"/>
      <c r="AK178" s="806"/>
      <c r="AL178" s="806"/>
      <c r="AM178" s="806"/>
      <c r="AN178" s="806"/>
      <c r="AO178" s="806"/>
      <c r="AP178" s="806"/>
      <c r="AQ178" s="806"/>
      <c r="AR178" s="806"/>
      <c r="AS178" s="806"/>
      <c r="AT178" s="806"/>
      <c r="AU178" s="806"/>
      <c r="AV178" s="806"/>
      <c r="AW178" s="806"/>
      <c r="AX178" s="806"/>
      <c r="AY178" s="806"/>
      <c r="AZ178" s="806"/>
      <c r="BA178" s="806"/>
    </row>
    <row r="179" spans="1:53" s="257" customFormat="1" ht="25.5" customHeight="1">
      <c r="A179" s="258"/>
      <c r="B179" s="808"/>
      <c r="C179" s="239" t="s">
        <v>11833</v>
      </c>
      <c r="D179" s="601" t="s">
        <v>11328</v>
      </c>
      <c r="E179" s="239" t="s">
        <v>11992</v>
      </c>
      <c r="F179" s="601" t="s">
        <v>11833</v>
      </c>
      <c r="G179" s="601" t="s">
        <v>11330</v>
      </c>
      <c r="H179" s="766" t="s">
        <v>11331</v>
      </c>
      <c r="I179" s="239" t="s">
        <v>401</v>
      </c>
      <c r="J179" s="599">
        <v>19229</v>
      </c>
      <c r="K179" s="599">
        <v>11598</v>
      </c>
      <c r="L179" s="599">
        <v>11598</v>
      </c>
      <c r="M179" s="601" t="s">
        <v>202</v>
      </c>
      <c r="N179" s="601" t="s">
        <v>202</v>
      </c>
      <c r="O179" s="599">
        <v>110</v>
      </c>
      <c r="P179" s="599">
        <v>98</v>
      </c>
      <c r="Q179" s="599">
        <v>10780</v>
      </c>
      <c r="R179" s="599">
        <v>7800</v>
      </c>
      <c r="S179" s="599">
        <v>10000</v>
      </c>
      <c r="T179" s="552" t="s">
        <v>11993</v>
      </c>
      <c r="U179" s="599" t="s">
        <v>11994</v>
      </c>
      <c r="V179" s="601">
        <v>1980</v>
      </c>
      <c r="W179" s="599"/>
      <c r="X179" s="599">
        <v>633</v>
      </c>
      <c r="Y179" s="599"/>
      <c r="Z179" s="599"/>
      <c r="AA179" s="599"/>
      <c r="AB179" s="599"/>
      <c r="AC179" s="599">
        <v>633</v>
      </c>
      <c r="AD179" s="601">
        <v>2003</v>
      </c>
      <c r="AE179" s="601"/>
      <c r="AF179" s="806">
        <v>1</v>
      </c>
      <c r="AG179" s="806" t="s">
        <v>8645</v>
      </c>
      <c r="AH179" s="806">
        <v>6</v>
      </c>
      <c r="AI179" s="806" t="s">
        <v>11995</v>
      </c>
      <c r="AJ179" s="806" t="s">
        <v>8645</v>
      </c>
      <c r="AK179" s="806"/>
      <c r="AL179" s="806"/>
      <c r="AM179" s="806"/>
      <c r="AN179" s="806"/>
      <c r="AO179" s="806"/>
      <c r="AP179" s="806"/>
      <c r="AQ179" s="806"/>
      <c r="AR179" s="806"/>
      <c r="AS179" s="806"/>
      <c r="AT179" s="806"/>
      <c r="AU179" s="806"/>
      <c r="AV179" s="806"/>
      <c r="AW179" s="806"/>
      <c r="AX179" s="806"/>
      <c r="AY179" s="806"/>
      <c r="AZ179" s="806"/>
      <c r="BA179" s="806"/>
    </row>
    <row r="180" spans="1:53" s="257" customFormat="1" ht="25.5" customHeight="1">
      <c r="A180" s="258"/>
      <c r="B180" s="808"/>
      <c r="C180" s="239" t="s">
        <v>11833</v>
      </c>
      <c r="D180" s="601" t="s">
        <v>11328</v>
      </c>
      <c r="E180" s="239" t="s">
        <v>11996</v>
      </c>
      <c r="F180" s="601" t="s">
        <v>11833</v>
      </c>
      <c r="G180" s="601" t="s">
        <v>11330</v>
      </c>
      <c r="H180" s="766" t="s">
        <v>11331</v>
      </c>
      <c r="I180" s="239" t="s">
        <v>401</v>
      </c>
      <c r="J180" s="599">
        <v>8100</v>
      </c>
      <c r="K180" s="599"/>
      <c r="L180" s="599"/>
      <c r="M180" s="601" t="s">
        <v>406</v>
      </c>
      <c r="N180" s="601" t="s">
        <v>406</v>
      </c>
      <c r="O180" s="599">
        <v>110</v>
      </c>
      <c r="P180" s="599">
        <v>90</v>
      </c>
      <c r="Q180" s="599">
        <v>7054</v>
      </c>
      <c r="R180" s="599"/>
      <c r="S180" s="599"/>
      <c r="T180" s="552" t="s">
        <v>11993</v>
      </c>
      <c r="U180" s="599" t="s">
        <v>11994</v>
      </c>
      <c r="V180" s="601">
        <v>2012</v>
      </c>
      <c r="W180" s="599"/>
      <c r="X180" s="599">
        <v>633</v>
      </c>
      <c r="Y180" s="599"/>
      <c r="Z180" s="599"/>
      <c r="AA180" s="599"/>
      <c r="AB180" s="599"/>
      <c r="AC180" s="599">
        <v>300</v>
      </c>
      <c r="AD180" s="601">
        <v>2003</v>
      </c>
      <c r="AE180" s="601"/>
      <c r="AF180" s="806">
        <v>1</v>
      </c>
      <c r="AG180" s="806" t="s">
        <v>8645</v>
      </c>
      <c r="AH180" s="806">
        <v>6</v>
      </c>
      <c r="AI180" s="806" t="s">
        <v>11995</v>
      </c>
      <c r="AJ180" s="806" t="s">
        <v>8645</v>
      </c>
      <c r="AK180" s="806"/>
      <c r="AL180" s="806"/>
      <c r="AM180" s="806"/>
      <c r="AN180" s="806"/>
      <c r="AO180" s="806"/>
      <c r="AP180" s="806"/>
      <c r="AQ180" s="806"/>
      <c r="AR180" s="806"/>
      <c r="AS180" s="806"/>
      <c r="AT180" s="806"/>
      <c r="AU180" s="806"/>
      <c r="AV180" s="806"/>
      <c r="AW180" s="806"/>
      <c r="AX180" s="806"/>
      <c r="AY180" s="806"/>
      <c r="AZ180" s="806"/>
      <c r="BA180" s="806"/>
    </row>
    <row r="181" spans="1:53" s="257" customFormat="1" ht="25.5" customHeight="1">
      <c r="A181" s="258" t="s">
        <v>204</v>
      </c>
      <c r="B181" s="808"/>
      <c r="C181" s="239" t="s">
        <v>11853</v>
      </c>
      <c r="D181" s="601"/>
      <c r="E181" s="239" t="s">
        <v>11997</v>
      </c>
      <c r="F181" s="601" t="s">
        <v>11853</v>
      </c>
      <c r="G181" s="601"/>
      <c r="H181" s="766"/>
      <c r="I181" s="239" t="s">
        <v>11853</v>
      </c>
      <c r="J181" s="599">
        <v>10000</v>
      </c>
      <c r="K181" s="599"/>
      <c r="L181" s="599"/>
      <c r="M181" s="601" t="s">
        <v>406</v>
      </c>
      <c r="N181" s="601" t="s">
        <v>406</v>
      </c>
      <c r="O181" s="599">
        <v>116</v>
      </c>
      <c r="P181" s="599">
        <v>91</v>
      </c>
      <c r="Q181" s="599">
        <v>14135</v>
      </c>
      <c r="R181" s="599">
        <v>120</v>
      </c>
      <c r="S181" s="599">
        <v>120</v>
      </c>
      <c r="T181" s="552"/>
      <c r="U181" s="599"/>
      <c r="V181" s="601">
        <v>2009</v>
      </c>
      <c r="W181" s="599"/>
      <c r="X181" s="599"/>
      <c r="Y181" s="599"/>
      <c r="Z181" s="599"/>
      <c r="AA181" s="599"/>
      <c r="AB181" s="599"/>
      <c r="AC181" s="599">
        <v>203</v>
      </c>
      <c r="AD181" s="601"/>
      <c r="AE181" s="601"/>
      <c r="AF181" s="806"/>
      <c r="AG181" s="806"/>
      <c r="AH181" s="806"/>
      <c r="AI181" s="806"/>
      <c r="AJ181" s="806"/>
      <c r="AK181" s="806"/>
      <c r="AL181" s="806"/>
      <c r="AM181" s="806"/>
      <c r="AN181" s="806"/>
      <c r="AO181" s="806"/>
      <c r="AP181" s="806"/>
      <c r="AQ181" s="806"/>
      <c r="AR181" s="806"/>
      <c r="AS181" s="806"/>
      <c r="AT181" s="806"/>
      <c r="AU181" s="806"/>
      <c r="AV181" s="806"/>
      <c r="AW181" s="806"/>
      <c r="AX181" s="806"/>
      <c r="AY181" s="806"/>
      <c r="AZ181" s="806"/>
      <c r="BA181" s="806"/>
    </row>
    <row r="182" spans="1:53" s="257" customFormat="1" ht="25.5" customHeight="1">
      <c r="A182" s="258"/>
      <c r="B182" s="808"/>
      <c r="C182" s="239" t="s">
        <v>11853</v>
      </c>
      <c r="D182" s="601"/>
      <c r="E182" s="239" t="s">
        <v>1318</v>
      </c>
      <c r="F182" s="601" t="s">
        <v>11853</v>
      </c>
      <c r="G182" s="601"/>
      <c r="H182" s="766"/>
      <c r="I182" s="239" t="s">
        <v>11853</v>
      </c>
      <c r="J182" s="599">
        <v>10000</v>
      </c>
      <c r="K182" s="599"/>
      <c r="L182" s="599"/>
      <c r="M182" s="601" t="s">
        <v>406</v>
      </c>
      <c r="N182" s="601" t="s">
        <v>406</v>
      </c>
      <c r="O182" s="599">
        <v>100</v>
      </c>
      <c r="P182" s="599">
        <v>90</v>
      </c>
      <c r="Q182" s="599">
        <v>10000</v>
      </c>
      <c r="R182" s="599">
        <v>0</v>
      </c>
      <c r="S182" s="599">
        <v>0</v>
      </c>
      <c r="T182" s="552"/>
      <c r="U182" s="599"/>
      <c r="V182" s="601">
        <v>2013</v>
      </c>
      <c r="W182" s="599"/>
      <c r="X182" s="599"/>
      <c r="Y182" s="599"/>
      <c r="Z182" s="599"/>
      <c r="AA182" s="599"/>
      <c r="AB182" s="599"/>
      <c r="AC182" s="599">
        <v>381</v>
      </c>
      <c r="AD182" s="601"/>
      <c r="AE182" s="601"/>
      <c r="AF182" s="806"/>
      <c r="AG182" s="806"/>
      <c r="AH182" s="806"/>
      <c r="AI182" s="806"/>
      <c r="AJ182" s="806"/>
      <c r="AK182" s="806"/>
      <c r="AL182" s="806"/>
      <c r="AM182" s="806"/>
      <c r="AN182" s="806"/>
      <c r="AO182" s="806"/>
      <c r="AP182" s="806"/>
      <c r="AQ182" s="806"/>
      <c r="AR182" s="806"/>
      <c r="AS182" s="806"/>
      <c r="AT182" s="806"/>
      <c r="AU182" s="806"/>
      <c r="AV182" s="806"/>
      <c r="AW182" s="806"/>
      <c r="AX182" s="806"/>
      <c r="AY182" s="806"/>
      <c r="AZ182" s="806"/>
      <c r="BA182" s="806"/>
    </row>
    <row r="183" spans="1:53" s="257" customFormat="1" ht="25.5" customHeight="1">
      <c r="A183" s="258"/>
      <c r="B183" s="623"/>
      <c r="C183" s="239" t="s">
        <v>11853</v>
      </c>
      <c r="D183" s="601" t="s">
        <v>11998</v>
      </c>
      <c r="E183" s="239" t="s">
        <v>11999</v>
      </c>
      <c r="F183" s="601" t="s">
        <v>11853</v>
      </c>
      <c r="G183" s="601" t="s">
        <v>12000</v>
      </c>
      <c r="H183" s="766"/>
      <c r="I183" s="239" t="s">
        <v>12001</v>
      </c>
      <c r="J183" s="599">
        <v>33000</v>
      </c>
      <c r="K183" s="599">
        <v>7290</v>
      </c>
      <c r="L183" s="599">
        <v>13176</v>
      </c>
      <c r="M183" s="601" t="s">
        <v>382</v>
      </c>
      <c r="N183" s="601" t="s">
        <v>382</v>
      </c>
      <c r="O183" s="599">
        <v>122</v>
      </c>
      <c r="P183" s="599">
        <v>98</v>
      </c>
      <c r="Q183" s="599">
        <v>13466</v>
      </c>
      <c r="R183" s="599">
        <v>9837</v>
      </c>
      <c r="S183" s="599">
        <v>11000</v>
      </c>
      <c r="T183" s="552" t="s">
        <v>233</v>
      </c>
      <c r="U183" s="599" t="s">
        <v>587</v>
      </c>
      <c r="V183" s="601">
        <v>1989</v>
      </c>
      <c r="W183" s="599">
        <v>1481</v>
      </c>
      <c r="X183" s="599"/>
      <c r="Y183" s="599">
        <v>750</v>
      </c>
      <c r="Z183" s="599"/>
      <c r="AA183" s="599"/>
      <c r="AB183" s="599"/>
      <c r="AC183" s="599">
        <v>2244</v>
      </c>
      <c r="AD183" s="601"/>
      <c r="AE183" s="601"/>
      <c r="AF183" s="806">
        <v>1</v>
      </c>
      <c r="AG183" s="806">
        <v>1200</v>
      </c>
      <c r="AH183" s="806">
        <v>6</v>
      </c>
      <c r="AI183" s="806" t="s">
        <v>12002</v>
      </c>
      <c r="AJ183" s="806"/>
      <c r="AK183" s="806"/>
      <c r="AL183" s="806"/>
      <c r="AM183" s="806"/>
      <c r="AN183" s="806"/>
      <c r="AO183" s="806"/>
      <c r="AP183" s="806"/>
      <c r="AQ183" s="806"/>
      <c r="AR183" s="806"/>
      <c r="AS183" s="806"/>
      <c r="AT183" s="806"/>
      <c r="AU183" s="806"/>
      <c r="AV183" s="806"/>
      <c r="AW183" s="806"/>
      <c r="AX183" s="806"/>
      <c r="AY183" s="806"/>
      <c r="AZ183" s="806"/>
      <c r="BA183" s="806"/>
    </row>
    <row r="184" spans="1:53" s="257" customFormat="1" ht="25.5" customHeight="1">
      <c r="A184" s="258"/>
      <c r="B184" s="808"/>
      <c r="C184" s="239" t="s">
        <v>11853</v>
      </c>
      <c r="D184" s="601"/>
      <c r="E184" s="239" t="s">
        <v>12003</v>
      </c>
      <c r="F184" s="601" t="s">
        <v>11853</v>
      </c>
      <c r="G184" s="601"/>
      <c r="H184" s="766"/>
      <c r="I184" s="239" t="s">
        <v>11853</v>
      </c>
      <c r="J184" s="599">
        <v>5000</v>
      </c>
      <c r="K184" s="599"/>
      <c r="L184" s="599"/>
      <c r="M184" s="601" t="s">
        <v>406</v>
      </c>
      <c r="N184" s="601" t="s">
        <v>406</v>
      </c>
      <c r="O184" s="599">
        <v>65</v>
      </c>
      <c r="P184" s="599">
        <v>61</v>
      </c>
      <c r="Q184" s="599">
        <v>4923</v>
      </c>
      <c r="R184" s="599"/>
      <c r="S184" s="599"/>
      <c r="T184" s="552"/>
      <c r="U184" s="599"/>
      <c r="V184" s="601">
        <v>2010</v>
      </c>
      <c r="W184" s="599"/>
      <c r="X184" s="599"/>
      <c r="Y184" s="599"/>
      <c r="Z184" s="599"/>
      <c r="AA184" s="599"/>
      <c r="AB184" s="599"/>
      <c r="AC184" s="599">
        <v>277</v>
      </c>
      <c r="AD184" s="601"/>
      <c r="AE184" s="601"/>
      <c r="AF184" s="806"/>
      <c r="AG184" s="806"/>
      <c r="AH184" s="806"/>
      <c r="AI184" s="806"/>
      <c r="AJ184" s="806"/>
      <c r="AK184" s="806"/>
      <c r="AL184" s="806"/>
      <c r="AM184" s="806"/>
      <c r="AN184" s="806"/>
      <c r="AO184" s="806"/>
      <c r="AP184" s="806"/>
      <c r="AQ184" s="806"/>
      <c r="AR184" s="806"/>
      <c r="AS184" s="806"/>
      <c r="AT184" s="806"/>
      <c r="AU184" s="806"/>
      <c r="AV184" s="806"/>
      <c r="AW184" s="806"/>
      <c r="AX184" s="806"/>
      <c r="AY184" s="806"/>
      <c r="AZ184" s="806"/>
      <c r="BA184" s="806"/>
    </row>
    <row r="185" spans="1:53" s="257" customFormat="1" ht="25.5" customHeight="1">
      <c r="A185" s="258"/>
      <c r="B185" s="808"/>
      <c r="C185" s="239" t="s">
        <v>11861</v>
      </c>
      <c r="D185" s="601"/>
      <c r="E185" s="239" t="s">
        <v>12004</v>
      </c>
      <c r="F185" s="601" t="s">
        <v>11861</v>
      </c>
      <c r="G185" s="601"/>
      <c r="H185" s="766"/>
      <c r="I185" s="239" t="s">
        <v>11861</v>
      </c>
      <c r="J185" s="599">
        <v>23195</v>
      </c>
      <c r="K185" s="599">
        <v>392.74</v>
      </c>
      <c r="L185" s="599">
        <v>874</v>
      </c>
      <c r="M185" s="601" t="s">
        <v>382</v>
      </c>
      <c r="N185" s="601" t="s">
        <v>382</v>
      </c>
      <c r="O185" s="599">
        <v>121</v>
      </c>
      <c r="P185" s="599">
        <v>98</v>
      </c>
      <c r="Q185" s="599">
        <v>12768</v>
      </c>
      <c r="R185" s="599">
        <v>224</v>
      </c>
      <c r="S185" s="599">
        <v>224</v>
      </c>
      <c r="T185" s="599"/>
      <c r="U185" s="599"/>
      <c r="V185" s="601">
        <v>2011</v>
      </c>
      <c r="W185" s="599"/>
      <c r="X185" s="599"/>
      <c r="Y185" s="599"/>
      <c r="Z185" s="599"/>
      <c r="AA185" s="599"/>
      <c r="AB185" s="599"/>
      <c r="AC185" s="599">
        <v>8693</v>
      </c>
      <c r="AD185" s="601"/>
      <c r="AE185" s="601"/>
      <c r="AF185" s="806"/>
      <c r="AG185" s="806"/>
      <c r="AH185" s="806"/>
      <c r="AI185" s="806"/>
      <c r="AJ185" s="806"/>
      <c r="AK185" s="806"/>
      <c r="AL185" s="806"/>
      <c r="AM185" s="806"/>
      <c r="AN185" s="806"/>
      <c r="AO185" s="806"/>
      <c r="AP185" s="806"/>
      <c r="AQ185" s="806"/>
      <c r="AR185" s="806"/>
      <c r="AS185" s="806"/>
      <c r="AT185" s="806"/>
      <c r="AU185" s="806"/>
      <c r="AV185" s="806"/>
      <c r="AW185" s="806"/>
      <c r="AX185" s="806"/>
      <c r="AY185" s="806"/>
      <c r="AZ185" s="806"/>
      <c r="BA185" s="805"/>
    </row>
    <row r="186" spans="1:53" s="257" customFormat="1" ht="25.5" customHeight="1">
      <c r="A186" s="258"/>
      <c r="B186" s="808"/>
      <c r="C186" s="239" t="s">
        <v>11861</v>
      </c>
      <c r="D186" s="601"/>
      <c r="E186" s="239" t="s">
        <v>12005</v>
      </c>
      <c r="F186" s="601" t="s">
        <v>11861</v>
      </c>
      <c r="G186" s="601"/>
      <c r="H186" s="766"/>
      <c r="I186" s="239" t="s">
        <v>11861</v>
      </c>
      <c r="J186" s="599">
        <v>15232</v>
      </c>
      <c r="K186" s="599"/>
      <c r="L186" s="599"/>
      <c r="M186" s="601" t="s">
        <v>590</v>
      </c>
      <c r="N186" s="601" t="s">
        <v>590</v>
      </c>
      <c r="O186" s="599">
        <v>121</v>
      </c>
      <c r="P186" s="599">
        <v>98</v>
      </c>
      <c r="Q186" s="620">
        <v>13558</v>
      </c>
      <c r="R186" s="599"/>
      <c r="S186" s="599"/>
      <c r="T186" s="599"/>
      <c r="U186" s="599"/>
      <c r="V186" s="601">
        <v>2011</v>
      </c>
      <c r="W186" s="620"/>
      <c r="X186" s="620"/>
      <c r="Y186" s="620"/>
      <c r="Z186" s="620"/>
      <c r="AA186" s="620"/>
      <c r="AB186" s="620"/>
      <c r="AC186" s="620"/>
      <c r="AD186" s="601"/>
      <c r="AE186" s="601"/>
      <c r="AF186" s="806"/>
      <c r="AG186" s="806"/>
      <c r="AH186" s="806"/>
      <c r="AI186" s="806"/>
      <c r="AJ186" s="806"/>
      <c r="AK186" s="806"/>
      <c r="AL186" s="806"/>
      <c r="AM186" s="806"/>
      <c r="AN186" s="806"/>
      <c r="AO186" s="806"/>
      <c r="AP186" s="806"/>
      <c r="AQ186" s="806"/>
      <c r="AR186" s="806"/>
      <c r="AS186" s="806"/>
      <c r="AT186" s="806"/>
      <c r="AU186" s="806"/>
      <c r="AV186" s="806"/>
      <c r="AW186" s="806"/>
      <c r="AX186" s="806"/>
      <c r="AY186" s="806"/>
      <c r="AZ186" s="806"/>
      <c r="BA186" s="805"/>
    </row>
    <row r="187" spans="1:53" s="257" customFormat="1" ht="25.5" customHeight="1">
      <c r="A187" s="258"/>
      <c r="B187" s="808"/>
      <c r="C187" s="239" t="s">
        <v>11861</v>
      </c>
      <c r="D187" s="601"/>
      <c r="E187" s="239" t="s">
        <v>8289</v>
      </c>
      <c r="F187" s="601" t="s">
        <v>11861</v>
      </c>
      <c r="G187" s="601"/>
      <c r="H187" s="766"/>
      <c r="I187" s="239" t="s">
        <v>12006</v>
      </c>
      <c r="J187" s="599">
        <v>12649</v>
      </c>
      <c r="K187" s="599"/>
      <c r="L187" s="599"/>
      <c r="M187" s="601" t="s">
        <v>382</v>
      </c>
      <c r="N187" s="601" t="s">
        <v>382</v>
      </c>
      <c r="O187" s="599">
        <v>70</v>
      </c>
      <c r="P187" s="552">
        <v>63</v>
      </c>
      <c r="Q187" s="620">
        <v>4544</v>
      </c>
      <c r="R187" s="599">
        <v>60</v>
      </c>
      <c r="S187" s="599">
        <v>60</v>
      </c>
      <c r="T187" s="599"/>
      <c r="U187" s="599"/>
      <c r="V187" s="601">
        <v>2014</v>
      </c>
      <c r="W187" s="620"/>
      <c r="X187" s="620"/>
      <c r="Y187" s="620"/>
      <c r="Z187" s="620"/>
      <c r="AA187" s="620"/>
      <c r="AB187" s="620"/>
      <c r="AC187" s="620">
        <v>1000</v>
      </c>
      <c r="AD187" s="601"/>
      <c r="AE187" s="601"/>
      <c r="AF187" s="806"/>
      <c r="AG187" s="806"/>
      <c r="AH187" s="806"/>
      <c r="AI187" s="806"/>
      <c r="AJ187" s="806"/>
      <c r="AK187" s="806"/>
      <c r="AL187" s="806"/>
      <c r="AM187" s="806"/>
      <c r="AN187" s="806"/>
      <c r="AO187" s="806"/>
      <c r="AP187" s="806"/>
      <c r="AQ187" s="806"/>
      <c r="AR187" s="806"/>
      <c r="AS187" s="806"/>
      <c r="AT187" s="806"/>
      <c r="AU187" s="806"/>
      <c r="AV187" s="806"/>
      <c r="AW187" s="806"/>
      <c r="AX187" s="806"/>
      <c r="AY187" s="806"/>
      <c r="AZ187" s="806"/>
      <c r="BA187" s="805"/>
    </row>
    <row r="188" spans="1:53" s="257" customFormat="1" ht="25.5" customHeight="1">
      <c r="A188" s="258"/>
      <c r="B188" s="808"/>
      <c r="C188" s="239" t="s">
        <v>11861</v>
      </c>
      <c r="D188" s="601"/>
      <c r="E188" s="239" t="s">
        <v>12007</v>
      </c>
      <c r="F188" s="601" t="s">
        <v>11861</v>
      </c>
      <c r="G188" s="601"/>
      <c r="H188" s="766"/>
      <c r="I188" s="239" t="s">
        <v>12006</v>
      </c>
      <c r="J188" s="599">
        <v>14000</v>
      </c>
      <c r="K188" s="599"/>
      <c r="L188" s="599"/>
      <c r="M188" s="601" t="s">
        <v>590</v>
      </c>
      <c r="N188" s="601" t="s">
        <v>590</v>
      </c>
      <c r="O188" s="599">
        <v>120</v>
      </c>
      <c r="P188" s="552">
        <v>91</v>
      </c>
      <c r="Q188" s="620">
        <v>12008</v>
      </c>
      <c r="R188" s="599"/>
      <c r="S188" s="599"/>
      <c r="T188" s="599"/>
      <c r="U188" s="599"/>
      <c r="V188" s="601">
        <v>2014</v>
      </c>
      <c r="W188" s="620"/>
      <c r="X188" s="620"/>
      <c r="Y188" s="620"/>
      <c r="Z188" s="620"/>
      <c r="AA188" s="620"/>
      <c r="AB188" s="620"/>
      <c r="AC188" s="620">
        <v>528</v>
      </c>
      <c r="AD188" s="601"/>
      <c r="AE188" s="601"/>
      <c r="AF188" s="806"/>
      <c r="AG188" s="806"/>
      <c r="AH188" s="806"/>
      <c r="AI188" s="806"/>
      <c r="AJ188" s="806"/>
      <c r="AK188" s="806"/>
      <c r="AL188" s="806"/>
      <c r="AM188" s="806"/>
      <c r="AN188" s="806"/>
      <c r="AO188" s="806"/>
      <c r="AP188" s="806"/>
      <c r="AQ188" s="806"/>
      <c r="AR188" s="806"/>
      <c r="AS188" s="806"/>
      <c r="AT188" s="806"/>
      <c r="AU188" s="806"/>
      <c r="AV188" s="806"/>
      <c r="AW188" s="806"/>
      <c r="AX188" s="806"/>
      <c r="AY188" s="806"/>
      <c r="AZ188" s="806"/>
      <c r="BA188" s="805"/>
    </row>
    <row r="189" spans="1:53" s="257" customFormat="1" ht="25.5" customHeight="1">
      <c r="A189" s="258"/>
      <c r="B189" s="808"/>
      <c r="C189" s="239" t="s">
        <v>11891</v>
      </c>
      <c r="D189" s="601"/>
      <c r="E189" s="239" t="s">
        <v>12008</v>
      </c>
      <c r="F189" s="601" t="s">
        <v>11891</v>
      </c>
      <c r="G189" s="601"/>
      <c r="H189" s="766"/>
      <c r="I189" s="239" t="s">
        <v>12009</v>
      </c>
      <c r="J189" s="599">
        <v>15000</v>
      </c>
      <c r="K189" s="599"/>
      <c r="L189" s="599"/>
      <c r="M189" s="601" t="s">
        <v>590</v>
      </c>
      <c r="N189" s="601" t="s">
        <v>590</v>
      </c>
      <c r="O189" s="599">
        <v>107</v>
      </c>
      <c r="P189" s="552">
        <v>27</v>
      </c>
      <c r="Q189" s="620">
        <v>12000</v>
      </c>
      <c r="R189" s="599"/>
      <c r="S189" s="599"/>
      <c r="T189" s="599"/>
      <c r="U189" s="599"/>
      <c r="V189" s="601">
        <v>2014</v>
      </c>
      <c r="W189" s="620"/>
      <c r="X189" s="620"/>
      <c r="Y189" s="620"/>
      <c r="Z189" s="620"/>
      <c r="AA189" s="620"/>
      <c r="AB189" s="620"/>
      <c r="AC189" s="620">
        <v>500</v>
      </c>
      <c r="AD189" s="601"/>
      <c r="AE189" s="601"/>
      <c r="AF189" s="806"/>
      <c r="AG189" s="806"/>
      <c r="AH189" s="806"/>
      <c r="AI189" s="806"/>
      <c r="AJ189" s="806"/>
      <c r="AK189" s="806"/>
      <c r="AL189" s="806"/>
      <c r="AM189" s="806"/>
      <c r="AN189" s="806"/>
      <c r="AO189" s="806"/>
      <c r="AP189" s="806"/>
      <c r="AQ189" s="806"/>
      <c r="AR189" s="806"/>
      <c r="AS189" s="806"/>
      <c r="AT189" s="806"/>
      <c r="AU189" s="806"/>
      <c r="AV189" s="806"/>
      <c r="AW189" s="806"/>
      <c r="AX189" s="806"/>
      <c r="AY189" s="806"/>
      <c r="AZ189" s="806"/>
      <c r="BA189" s="805"/>
    </row>
    <row r="190" spans="1:53" s="257" customFormat="1" ht="25.5" customHeight="1">
      <c r="A190" s="258"/>
      <c r="B190" s="808"/>
      <c r="C190" s="239" t="s">
        <v>11880</v>
      </c>
      <c r="D190" s="601"/>
      <c r="E190" s="239" t="s">
        <v>12010</v>
      </c>
      <c r="F190" s="601" t="s">
        <v>11880</v>
      </c>
      <c r="G190" s="601"/>
      <c r="H190" s="766"/>
      <c r="I190" s="239" t="s">
        <v>11880</v>
      </c>
      <c r="J190" s="599">
        <v>9400</v>
      </c>
      <c r="K190" s="599"/>
      <c r="L190" s="599"/>
      <c r="M190" s="601" t="s">
        <v>202</v>
      </c>
      <c r="N190" s="601" t="s">
        <v>202</v>
      </c>
      <c r="O190" s="599">
        <v>102</v>
      </c>
      <c r="P190" s="552" t="s">
        <v>12011</v>
      </c>
      <c r="Q190" s="620">
        <v>9400</v>
      </c>
      <c r="R190" s="599"/>
      <c r="S190" s="599"/>
      <c r="T190" s="599"/>
      <c r="U190" s="599"/>
      <c r="V190" s="601">
        <v>2009</v>
      </c>
      <c r="W190" s="620"/>
      <c r="X190" s="620"/>
      <c r="Y190" s="620"/>
      <c r="Z190" s="620"/>
      <c r="AA190" s="620"/>
      <c r="AB190" s="620"/>
      <c r="AC190" s="620">
        <v>211</v>
      </c>
      <c r="AD190" s="601"/>
      <c r="AE190" s="601"/>
      <c r="AF190" s="806"/>
      <c r="AG190" s="806"/>
      <c r="AH190" s="806"/>
      <c r="AI190" s="806"/>
      <c r="AJ190" s="806"/>
      <c r="AK190" s="806"/>
      <c r="AL190" s="806"/>
      <c r="AM190" s="806"/>
      <c r="AN190" s="806"/>
      <c r="AO190" s="806"/>
      <c r="AP190" s="806"/>
      <c r="AQ190" s="806"/>
      <c r="AR190" s="806"/>
      <c r="AS190" s="806"/>
      <c r="AT190" s="806"/>
      <c r="AU190" s="806"/>
      <c r="AV190" s="806"/>
      <c r="AW190" s="806"/>
      <c r="AX190" s="806"/>
      <c r="AY190" s="806"/>
      <c r="AZ190" s="806"/>
      <c r="BA190" s="805"/>
    </row>
    <row r="191" spans="1:53" s="257" customFormat="1" ht="25.5" customHeight="1">
      <c r="A191" s="258"/>
      <c r="B191" s="808"/>
      <c r="C191" s="239" t="s">
        <v>11880</v>
      </c>
      <c r="D191" s="601"/>
      <c r="E191" s="239" t="s">
        <v>12012</v>
      </c>
      <c r="F191" s="601" t="s">
        <v>11880</v>
      </c>
      <c r="G191" s="601"/>
      <c r="H191" s="766"/>
      <c r="I191" s="239" t="s">
        <v>11880</v>
      </c>
      <c r="J191" s="599">
        <v>8200</v>
      </c>
      <c r="K191" s="599"/>
      <c r="L191" s="599"/>
      <c r="M191" s="601" t="s">
        <v>202</v>
      </c>
      <c r="N191" s="601" t="s">
        <v>202</v>
      </c>
      <c r="O191" s="599">
        <v>90</v>
      </c>
      <c r="P191" s="552">
        <v>90</v>
      </c>
      <c r="Q191" s="620">
        <v>8200</v>
      </c>
      <c r="R191" s="599"/>
      <c r="S191" s="599"/>
      <c r="T191" s="599"/>
      <c r="U191" s="599"/>
      <c r="V191" s="601">
        <v>2013</v>
      </c>
      <c r="W191" s="620"/>
      <c r="X191" s="620"/>
      <c r="Y191" s="620"/>
      <c r="Z191" s="620"/>
      <c r="AA191" s="620"/>
      <c r="AB191" s="620"/>
      <c r="AC191" s="620">
        <v>300</v>
      </c>
      <c r="AD191" s="601"/>
      <c r="AE191" s="601"/>
      <c r="AF191" s="806"/>
      <c r="AG191" s="806"/>
      <c r="AH191" s="806"/>
      <c r="AI191" s="806"/>
      <c r="AJ191" s="806"/>
      <c r="AK191" s="806"/>
      <c r="AL191" s="806"/>
      <c r="AM191" s="806"/>
      <c r="AN191" s="806"/>
      <c r="AO191" s="806"/>
      <c r="AP191" s="806"/>
      <c r="AQ191" s="806"/>
      <c r="AR191" s="806"/>
      <c r="AS191" s="806"/>
      <c r="AT191" s="806"/>
      <c r="AU191" s="806"/>
      <c r="AV191" s="806"/>
      <c r="AW191" s="806"/>
      <c r="AX191" s="806"/>
      <c r="AY191" s="806"/>
      <c r="AZ191" s="806"/>
      <c r="BA191" s="805"/>
    </row>
    <row r="192" spans="1:53" s="257" customFormat="1" ht="25.5" customHeight="1">
      <c r="A192" s="258"/>
      <c r="B192" s="808"/>
      <c r="C192" s="239" t="s">
        <v>11896</v>
      </c>
      <c r="D192" s="601"/>
      <c r="E192" s="239" t="s">
        <v>12013</v>
      </c>
      <c r="F192" s="601" t="s">
        <v>11896</v>
      </c>
      <c r="G192" s="601"/>
      <c r="H192" s="766"/>
      <c r="I192" s="239" t="s">
        <v>11896</v>
      </c>
      <c r="J192" s="599">
        <v>35970</v>
      </c>
      <c r="K192" s="599"/>
      <c r="L192" s="599"/>
      <c r="M192" s="601" t="s">
        <v>590</v>
      </c>
      <c r="N192" s="601" t="s">
        <v>590</v>
      </c>
      <c r="O192" s="599">
        <v>110</v>
      </c>
      <c r="P192" s="552">
        <v>100</v>
      </c>
      <c r="Q192" s="620">
        <v>12386</v>
      </c>
      <c r="R192" s="599">
        <v>0</v>
      </c>
      <c r="S192" s="599">
        <v>300</v>
      </c>
      <c r="T192" s="599"/>
      <c r="U192" s="599"/>
      <c r="V192" s="601">
        <v>2010</v>
      </c>
      <c r="W192" s="620"/>
      <c r="X192" s="620"/>
      <c r="Y192" s="620"/>
      <c r="Z192" s="620"/>
      <c r="AA192" s="620"/>
      <c r="AB192" s="620"/>
      <c r="AC192" s="620">
        <v>300</v>
      </c>
      <c r="AD192" s="601"/>
      <c r="AE192" s="601"/>
      <c r="AF192" s="806"/>
      <c r="AG192" s="806"/>
      <c r="AH192" s="806"/>
      <c r="AI192" s="806"/>
      <c r="AJ192" s="806"/>
      <c r="AK192" s="806"/>
      <c r="AL192" s="806"/>
      <c r="AM192" s="806"/>
      <c r="AN192" s="806"/>
      <c r="AO192" s="806"/>
      <c r="AP192" s="806"/>
      <c r="AQ192" s="806"/>
      <c r="AR192" s="806"/>
      <c r="AS192" s="806"/>
      <c r="AT192" s="806"/>
      <c r="AU192" s="806"/>
      <c r="AV192" s="806"/>
      <c r="AW192" s="806"/>
      <c r="AX192" s="806"/>
      <c r="AY192" s="806"/>
      <c r="AZ192" s="806"/>
      <c r="BA192" s="805"/>
    </row>
    <row r="193" spans="1:53" s="257" customFormat="1" ht="25.5" customHeight="1">
      <c r="A193" s="258"/>
      <c r="B193" s="808"/>
      <c r="C193" s="239" t="s">
        <v>11972</v>
      </c>
      <c r="D193" s="601"/>
      <c r="E193" s="239" t="s">
        <v>12014</v>
      </c>
      <c r="F193" s="601" t="s">
        <v>11972</v>
      </c>
      <c r="G193" s="601"/>
      <c r="H193" s="766"/>
      <c r="I193" s="239" t="s">
        <v>11972</v>
      </c>
      <c r="J193" s="599">
        <v>25136</v>
      </c>
      <c r="K193" s="599"/>
      <c r="L193" s="599"/>
      <c r="M193" s="601" t="s">
        <v>590</v>
      </c>
      <c r="N193" s="601" t="s">
        <v>382</v>
      </c>
      <c r="O193" s="599">
        <v>105</v>
      </c>
      <c r="P193" s="552">
        <v>91</v>
      </c>
      <c r="Q193" s="620">
        <v>10500</v>
      </c>
      <c r="R193" s="599"/>
      <c r="S193" s="599"/>
      <c r="T193" s="599"/>
      <c r="U193" s="599"/>
      <c r="V193" s="601">
        <v>2014</v>
      </c>
      <c r="W193" s="620"/>
      <c r="X193" s="620"/>
      <c r="Y193" s="620"/>
      <c r="Z193" s="620"/>
      <c r="AA193" s="620"/>
      <c r="AB193" s="620"/>
      <c r="AC193" s="620">
        <v>2200</v>
      </c>
      <c r="AD193" s="601"/>
      <c r="AE193" s="601"/>
      <c r="AF193" s="806"/>
      <c r="AG193" s="806"/>
      <c r="AH193" s="806"/>
      <c r="AI193" s="806"/>
      <c r="AJ193" s="806"/>
      <c r="AK193" s="806"/>
      <c r="AL193" s="806"/>
      <c r="AM193" s="806"/>
      <c r="AN193" s="806"/>
      <c r="AO193" s="806"/>
      <c r="AP193" s="806"/>
      <c r="AQ193" s="806"/>
      <c r="AR193" s="806"/>
      <c r="AS193" s="806"/>
      <c r="AT193" s="806"/>
      <c r="AU193" s="806"/>
      <c r="AV193" s="806"/>
      <c r="AW193" s="806"/>
      <c r="AX193" s="806"/>
      <c r="AY193" s="806"/>
      <c r="AZ193" s="806"/>
      <c r="BA193" s="805"/>
    </row>
    <row r="194" spans="1:53" s="257" customFormat="1" ht="25.5" customHeight="1">
      <c r="A194" s="258"/>
      <c r="B194" s="808"/>
      <c r="C194" s="239" t="s">
        <v>463</v>
      </c>
      <c r="D194" s="601"/>
      <c r="E194" s="239" t="s">
        <v>12015</v>
      </c>
      <c r="F194" s="601" t="s">
        <v>463</v>
      </c>
      <c r="G194" s="601"/>
      <c r="H194" s="766"/>
      <c r="I194" s="239" t="s">
        <v>463</v>
      </c>
      <c r="J194" s="599">
        <v>23752</v>
      </c>
      <c r="K194" s="599"/>
      <c r="L194" s="599"/>
      <c r="M194" s="601" t="s">
        <v>202</v>
      </c>
      <c r="N194" s="601" t="s">
        <v>202</v>
      </c>
      <c r="O194" s="599">
        <v>90</v>
      </c>
      <c r="P194" s="552">
        <v>90</v>
      </c>
      <c r="Q194" s="620">
        <v>8200</v>
      </c>
      <c r="R194" s="599">
        <v>0</v>
      </c>
      <c r="S194" s="599">
        <v>0</v>
      </c>
      <c r="T194" s="599"/>
      <c r="U194" s="599"/>
      <c r="V194" s="601">
        <v>2014</v>
      </c>
      <c r="W194" s="620"/>
      <c r="X194" s="620"/>
      <c r="Y194" s="620"/>
      <c r="Z194" s="620"/>
      <c r="AA194" s="620"/>
      <c r="AB194" s="620"/>
      <c r="AC194" s="620">
        <v>800</v>
      </c>
      <c r="AD194" s="601"/>
      <c r="AE194" s="601"/>
      <c r="AF194" s="806"/>
      <c r="AG194" s="806"/>
      <c r="AH194" s="806"/>
      <c r="AI194" s="806"/>
      <c r="AJ194" s="806"/>
      <c r="AK194" s="806"/>
      <c r="AL194" s="806"/>
      <c r="AM194" s="806"/>
      <c r="AN194" s="806"/>
      <c r="AO194" s="806"/>
      <c r="AP194" s="806"/>
      <c r="AQ194" s="806"/>
      <c r="AR194" s="806"/>
      <c r="AS194" s="806"/>
      <c r="AT194" s="806"/>
      <c r="AU194" s="806"/>
      <c r="AV194" s="806"/>
      <c r="AW194" s="806"/>
      <c r="AX194" s="806"/>
      <c r="AY194" s="806"/>
      <c r="AZ194" s="806"/>
      <c r="BA194" s="805"/>
    </row>
    <row r="195" spans="1:53" s="257" customFormat="1" ht="25.5" customHeight="1">
      <c r="A195" s="258"/>
      <c r="B195" s="808"/>
      <c r="C195" s="607" t="s">
        <v>11956</v>
      </c>
      <c r="D195" s="606" t="s">
        <v>11328</v>
      </c>
      <c r="E195" s="793" t="s">
        <v>12016</v>
      </c>
      <c r="F195" s="606" t="s">
        <v>11956</v>
      </c>
      <c r="G195" s="606" t="s">
        <v>11330</v>
      </c>
      <c r="H195" s="606" t="s">
        <v>11331</v>
      </c>
      <c r="I195" s="606" t="s">
        <v>11956</v>
      </c>
      <c r="J195" s="605">
        <v>17650</v>
      </c>
      <c r="K195" s="605">
        <v>131</v>
      </c>
      <c r="L195" s="605">
        <v>131</v>
      </c>
      <c r="M195" s="606" t="s">
        <v>382</v>
      </c>
      <c r="N195" s="606" t="s">
        <v>202</v>
      </c>
      <c r="O195" s="605">
        <v>122</v>
      </c>
      <c r="P195" s="605">
        <v>27</v>
      </c>
      <c r="Q195" s="625">
        <v>17650</v>
      </c>
      <c r="R195" s="605">
        <v>72</v>
      </c>
      <c r="S195" s="605">
        <v>72</v>
      </c>
      <c r="T195" s="606" t="s">
        <v>11993</v>
      </c>
      <c r="U195" s="606" t="s">
        <v>11994</v>
      </c>
      <c r="V195" s="764">
        <v>2014</v>
      </c>
      <c r="W195" s="795"/>
      <c r="X195" s="795">
        <v>633</v>
      </c>
      <c r="Y195" s="795"/>
      <c r="Z195" s="795"/>
      <c r="AA195" s="795"/>
      <c r="AB195" s="795"/>
      <c r="AC195" s="625">
        <v>1000</v>
      </c>
      <c r="AD195" s="606">
        <v>2003</v>
      </c>
      <c r="AE195" s="606"/>
      <c r="AF195" s="606">
        <v>1</v>
      </c>
      <c r="AG195" s="606" t="s">
        <v>8645</v>
      </c>
      <c r="AH195" s="606">
        <v>6</v>
      </c>
      <c r="AI195" s="606" t="s">
        <v>11995</v>
      </c>
      <c r="AJ195" s="606" t="s">
        <v>8645</v>
      </c>
      <c r="AK195" s="606"/>
      <c r="AL195" s="606"/>
      <c r="AM195" s="606"/>
      <c r="AN195" s="606"/>
      <c r="AO195" s="606"/>
      <c r="AP195" s="606"/>
      <c r="AQ195" s="606"/>
      <c r="AR195" s="606"/>
      <c r="AS195" s="606"/>
      <c r="AT195" s="606"/>
      <c r="AU195" s="606"/>
      <c r="AV195" s="606"/>
      <c r="AW195" s="606"/>
      <c r="AX195" s="606"/>
      <c r="AY195" s="606"/>
      <c r="AZ195" s="606"/>
      <c r="BA195" s="606"/>
    </row>
    <row r="196" spans="1:53" s="257" customFormat="1" ht="25.5" customHeight="1">
      <c r="A196" s="258"/>
      <c r="B196" s="808"/>
      <c r="C196" s="239" t="s">
        <v>11979</v>
      </c>
      <c r="D196" s="601"/>
      <c r="E196" s="239" t="s">
        <v>8313</v>
      </c>
      <c r="F196" s="601" t="s">
        <v>11979</v>
      </c>
      <c r="G196" s="601"/>
      <c r="H196" s="766"/>
      <c r="I196" s="239" t="s">
        <v>11979</v>
      </c>
      <c r="J196" s="599">
        <v>2123</v>
      </c>
      <c r="K196" s="599">
        <v>661</v>
      </c>
      <c r="L196" s="599">
        <v>507</v>
      </c>
      <c r="M196" s="601" t="s">
        <v>382</v>
      </c>
      <c r="N196" s="601" t="s">
        <v>382</v>
      </c>
      <c r="O196" s="599"/>
      <c r="P196" s="599"/>
      <c r="Q196" s="620">
        <v>457</v>
      </c>
      <c r="R196" s="599">
        <v>0</v>
      </c>
      <c r="S196" s="599">
        <v>0</v>
      </c>
      <c r="T196" s="552"/>
      <c r="U196" s="599"/>
      <c r="V196" s="601">
        <v>2015</v>
      </c>
      <c r="W196" s="620"/>
      <c r="X196" s="620"/>
      <c r="Y196" s="620"/>
      <c r="Z196" s="620"/>
      <c r="AA196" s="620"/>
      <c r="AB196" s="620"/>
      <c r="AC196" s="620">
        <v>470</v>
      </c>
      <c r="AD196" s="601"/>
      <c r="AE196" s="601"/>
      <c r="AF196" s="806"/>
      <c r="AG196" s="806"/>
      <c r="AH196" s="806"/>
      <c r="AI196" s="806"/>
      <c r="AJ196" s="806"/>
      <c r="AK196" s="806"/>
      <c r="AL196" s="806"/>
      <c r="AM196" s="806"/>
      <c r="AN196" s="806"/>
      <c r="AO196" s="806"/>
      <c r="AP196" s="806"/>
      <c r="AQ196" s="806"/>
      <c r="AR196" s="806"/>
      <c r="AS196" s="806"/>
      <c r="AT196" s="806"/>
      <c r="AU196" s="806"/>
      <c r="AV196" s="806"/>
      <c r="AW196" s="806"/>
      <c r="AX196" s="806"/>
      <c r="AY196" s="806"/>
      <c r="AZ196" s="806"/>
      <c r="BA196" s="806"/>
    </row>
    <row r="197" spans="1:53" s="257" customFormat="1" ht="25.5" customHeight="1">
      <c r="A197" s="258"/>
      <c r="B197" s="808"/>
      <c r="C197" s="239" t="s">
        <v>11979</v>
      </c>
      <c r="D197" s="601"/>
      <c r="E197" s="239" t="s">
        <v>12017</v>
      </c>
      <c r="F197" s="601" t="s">
        <v>11979</v>
      </c>
      <c r="G197" s="601"/>
      <c r="H197" s="766"/>
      <c r="I197" s="239" t="s">
        <v>11979</v>
      </c>
      <c r="J197" s="599">
        <v>32904</v>
      </c>
      <c r="K197" s="599"/>
      <c r="L197" s="599"/>
      <c r="M197" s="601" t="s">
        <v>382</v>
      </c>
      <c r="N197" s="601" t="s">
        <v>382</v>
      </c>
      <c r="O197" s="599"/>
      <c r="P197" s="599"/>
      <c r="Q197" s="620"/>
      <c r="R197" s="599"/>
      <c r="S197" s="599"/>
      <c r="T197" s="552"/>
      <c r="U197" s="599"/>
      <c r="V197" s="601">
        <v>2016</v>
      </c>
      <c r="W197" s="620"/>
      <c r="X197" s="620"/>
      <c r="Y197" s="620"/>
      <c r="Z197" s="620"/>
      <c r="AA197" s="620"/>
      <c r="AB197" s="620"/>
      <c r="AC197" s="620">
        <v>3434</v>
      </c>
      <c r="AD197" s="601"/>
      <c r="AE197" s="601"/>
      <c r="AF197" s="806"/>
      <c r="AG197" s="806"/>
      <c r="AH197" s="806"/>
      <c r="AI197" s="806"/>
      <c r="AJ197" s="806"/>
      <c r="AK197" s="806"/>
      <c r="AL197" s="806"/>
      <c r="AM197" s="806"/>
      <c r="AN197" s="806"/>
      <c r="AO197" s="806"/>
      <c r="AP197" s="806"/>
      <c r="AQ197" s="806"/>
      <c r="AR197" s="806"/>
      <c r="AS197" s="806"/>
      <c r="AT197" s="806"/>
      <c r="AU197" s="806"/>
      <c r="AV197" s="806"/>
      <c r="AW197" s="806"/>
      <c r="AX197" s="806"/>
      <c r="AY197" s="806"/>
      <c r="AZ197" s="806"/>
      <c r="BA197" s="805"/>
    </row>
    <row r="198" spans="1:53" s="257" customFormat="1" ht="25.5" customHeight="1">
      <c r="A198" s="258"/>
      <c r="B198" s="762" t="s">
        <v>3780</v>
      </c>
      <c r="C198" s="321" t="s">
        <v>3285</v>
      </c>
      <c r="D198" s="604"/>
      <c r="E198" s="740">
        <f>COUNTA(E199:E218)</f>
        <v>20</v>
      </c>
      <c r="F198" s="604"/>
      <c r="G198" s="604"/>
      <c r="H198" s="604"/>
      <c r="I198" s="604"/>
      <c r="J198" s="599">
        <f>SUM(J199:J218)</f>
        <v>1125413</v>
      </c>
      <c r="K198" s="599">
        <f>SUM(K199:K218)</f>
        <v>5432.02</v>
      </c>
      <c r="L198" s="599">
        <f>SUM(L199:L218)</f>
        <v>22010.02</v>
      </c>
      <c r="M198" s="601"/>
      <c r="N198" s="764"/>
      <c r="O198" s="605"/>
      <c r="P198" s="245"/>
      <c r="Q198" s="625"/>
      <c r="R198" s="599"/>
      <c r="S198" s="599"/>
      <c r="T198" s="599"/>
      <c r="U198" s="599"/>
      <c r="V198" s="601"/>
      <c r="W198" s="609"/>
      <c r="X198" s="609"/>
      <c r="Y198" s="609"/>
      <c r="Z198" s="609"/>
      <c r="AA198" s="609"/>
      <c r="AB198" s="609"/>
      <c r="AC198" s="609"/>
      <c r="AD198" s="601"/>
      <c r="AE198" s="601"/>
      <c r="AF198" s="321"/>
      <c r="AG198" s="321"/>
      <c r="AH198" s="321"/>
      <c r="AI198" s="321"/>
      <c r="AJ198" s="321"/>
      <c r="AK198" s="606"/>
      <c r="AL198" s="606"/>
      <c r="AM198" s="321"/>
      <c r="AN198" s="321"/>
      <c r="AO198" s="321"/>
      <c r="AP198" s="321"/>
      <c r="AQ198" s="321"/>
      <c r="AR198" s="321"/>
      <c r="AS198" s="321"/>
      <c r="AT198" s="321"/>
      <c r="AU198" s="321"/>
      <c r="AV198" s="321"/>
      <c r="AW198" s="321"/>
      <c r="AX198" s="321"/>
      <c r="AY198" s="321"/>
      <c r="AZ198" s="321"/>
      <c r="BA198" s="606"/>
    </row>
    <row r="199" spans="1:53" s="257" customFormat="1" ht="25.5" customHeight="1">
      <c r="A199" s="258"/>
      <c r="B199" s="623"/>
      <c r="C199" s="239" t="s">
        <v>2612</v>
      </c>
      <c r="D199" s="601"/>
      <c r="E199" s="239" t="s">
        <v>12702</v>
      </c>
      <c r="F199" s="601" t="s">
        <v>2612</v>
      </c>
      <c r="G199" s="601"/>
      <c r="H199" s="601"/>
      <c r="I199" s="601" t="s">
        <v>2612</v>
      </c>
      <c r="J199" s="599">
        <v>40434</v>
      </c>
      <c r="K199" s="599">
        <v>476</v>
      </c>
      <c r="L199" s="599">
        <v>476</v>
      </c>
      <c r="M199" s="601" t="s">
        <v>382</v>
      </c>
      <c r="N199" s="764" t="s">
        <v>382</v>
      </c>
      <c r="O199" s="605">
        <v>115</v>
      </c>
      <c r="P199" s="245">
        <v>98</v>
      </c>
      <c r="Q199" s="625">
        <v>16000</v>
      </c>
      <c r="R199" s="599">
        <v>370</v>
      </c>
      <c r="S199" s="599">
        <v>500</v>
      </c>
      <c r="T199" s="599"/>
      <c r="U199" s="599"/>
      <c r="V199" s="601">
        <v>2008</v>
      </c>
      <c r="W199" s="609"/>
      <c r="X199" s="609"/>
      <c r="Y199" s="609"/>
      <c r="Z199" s="609"/>
      <c r="AA199" s="609"/>
      <c r="AB199" s="609"/>
      <c r="AC199" s="609">
        <v>3300</v>
      </c>
      <c r="AD199" s="601"/>
      <c r="AE199" s="601"/>
      <c r="AF199" s="321"/>
      <c r="AG199" s="321"/>
      <c r="AH199" s="321"/>
      <c r="AI199" s="321"/>
      <c r="AJ199" s="321"/>
      <c r="AK199" s="606"/>
      <c r="AL199" s="606"/>
      <c r="AM199" s="321"/>
      <c r="AN199" s="321"/>
      <c r="AO199" s="321"/>
      <c r="AP199" s="321"/>
      <c r="AQ199" s="321"/>
      <c r="AR199" s="321"/>
      <c r="AS199" s="321"/>
      <c r="AT199" s="321"/>
      <c r="AU199" s="321"/>
      <c r="AV199" s="321"/>
      <c r="AW199" s="321"/>
      <c r="AX199" s="321"/>
      <c r="AY199" s="321"/>
      <c r="AZ199" s="321"/>
      <c r="BA199" s="606"/>
    </row>
    <row r="200" spans="1:53" s="257" customFormat="1" ht="25.5" customHeight="1">
      <c r="A200" s="258"/>
      <c r="B200" s="603"/>
      <c r="C200" s="239" t="s">
        <v>2612</v>
      </c>
      <c r="D200" s="601"/>
      <c r="E200" s="239" t="s">
        <v>12703</v>
      </c>
      <c r="F200" s="601" t="s">
        <v>2612</v>
      </c>
      <c r="G200" s="601"/>
      <c r="H200" s="601"/>
      <c r="I200" s="601" t="s">
        <v>2612</v>
      </c>
      <c r="J200" s="599">
        <v>874</v>
      </c>
      <c r="K200" s="599">
        <v>874</v>
      </c>
      <c r="L200" s="599">
        <v>982</v>
      </c>
      <c r="M200" s="601" t="s">
        <v>382</v>
      </c>
      <c r="N200" s="764">
        <v>0</v>
      </c>
      <c r="O200" s="605">
        <v>38</v>
      </c>
      <c r="P200" s="245">
        <v>0</v>
      </c>
      <c r="Q200" s="625">
        <v>760</v>
      </c>
      <c r="R200" s="599">
        <v>0</v>
      </c>
      <c r="S200" s="599">
        <v>30</v>
      </c>
      <c r="T200" s="599"/>
      <c r="U200" s="599"/>
      <c r="V200" s="601">
        <v>2009</v>
      </c>
      <c r="W200" s="609"/>
      <c r="X200" s="609"/>
      <c r="Y200" s="609"/>
      <c r="Z200" s="609"/>
      <c r="AA200" s="609"/>
      <c r="AB200" s="609"/>
      <c r="AC200" s="609">
        <v>860</v>
      </c>
      <c r="AD200" s="601"/>
      <c r="AE200" s="601"/>
      <c r="AF200" s="321"/>
      <c r="AG200" s="321"/>
      <c r="AH200" s="321"/>
      <c r="AI200" s="321"/>
      <c r="AJ200" s="321"/>
      <c r="AK200" s="606"/>
      <c r="AL200" s="606"/>
      <c r="AM200" s="321"/>
      <c r="AN200" s="321"/>
      <c r="AO200" s="321"/>
      <c r="AP200" s="321"/>
      <c r="AQ200" s="321"/>
      <c r="AR200" s="321"/>
      <c r="AS200" s="321"/>
      <c r="AT200" s="321"/>
      <c r="AU200" s="321"/>
      <c r="AV200" s="321"/>
      <c r="AW200" s="321"/>
      <c r="AX200" s="321"/>
      <c r="AY200" s="321"/>
      <c r="AZ200" s="321"/>
      <c r="BA200" s="606"/>
    </row>
    <row r="201" spans="1:53" s="257" customFormat="1" ht="25.5" customHeight="1">
      <c r="A201" s="258"/>
      <c r="B201" s="603"/>
      <c r="C201" s="239" t="s">
        <v>12483</v>
      </c>
      <c r="D201" s="601"/>
      <c r="E201" s="239" t="s">
        <v>12704</v>
      </c>
      <c r="F201" s="601" t="s">
        <v>12483</v>
      </c>
      <c r="G201" s="601"/>
      <c r="H201" s="601"/>
      <c r="I201" s="601" t="s">
        <v>12483</v>
      </c>
      <c r="J201" s="599">
        <v>43340</v>
      </c>
      <c r="K201" s="599"/>
      <c r="L201" s="599"/>
      <c r="M201" s="601" t="s">
        <v>590</v>
      </c>
      <c r="N201" s="764" t="s">
        <v>590</v>
      </c>
      <c r="O201" s="605">
        <v>80</v>
      </c>
      <c r="P201" s="245">
        <v>60</v>
      </c>
      <c r="Q201" s="625">
        <v>4910</v>
      </c>
      <c r="R201" s="599"/>
      <c r="S201" s="599"/>
      <c r="T201" s="599"/>
      <c r="U201" s="599"/>
      <c r="V201" s="601">
        <v>2015</v>
      </c>
      <c r="W201" s="609"/>
      <c r="X201" s="609"/>
      <c r="Y201" s="609"/>
      <c r="Z201" s="609"/>
      <c r="AA201" s="609"/>
      <c r="AB201" s="609"/>
      <c r="AC201" s="609"/>
      <c r="AD201" s="601"/>
      <c r="AE201" s="601"/>
      <c r="AF201" s="321"/>
      <c r="AG201" s="321"/>
      <c r="AH201" s="321"/>
      <c r="AI201" s="321"/>
      <c r="AJ201" s="321"/>
      <c r="AK201" s="606"/>
      <c r="AL201" s="606"/>
      <c r="AM201" s="321"/>
      <c r="AN201" s="321"/>
      <c r="AO201" s="321"/>
      <c r="AP201" s="321"/>
      <c r="AQ201" s="321"/>
      <c r="AR201" s="321"/>
      <c r="AS201" s="321"/>
      <c r="AT201" s="321"/>
      <c r="AU201" s="321"/>
      <c r="AV201" s="321"/>
      <c r="AW201" s="321"/>
      <c r="AX201" s="321"/>
      <c r="AY201" s="321"/>
      <c r="AZ201" s="321"/>
      <c r="BA201" s="606"/>
    </row>
    <row r="202" spans="1:53" s="257" customFormat="1" ht="25.5" customHeight="1">
      <c r="A202" s="258"/>
      <c r="B202" s="603"/>
      <c r="C202" s="239" t="s">
        <v>12483</v>
      </c>
      <c r="D202" s="601"/>
      <c r="E202" s="239" t="s">
        <v>12705</v>
      </c>
      <c r="F202" s="601" t="s">
        <v>12483</v>
      </c>
      <c r="G202" s="601"/>
      <c r="H202" s="601"/>
      <c r="I202" s="601" t="s">
        <v>12483</v>
      </c>
      <c r="J202" s="599">
        <v>43340</v>
      </c>
      <c r="K202" s="599"/>
      <c r="L202" s="599"/>
      <c r="M202" s="601" t="s">
        <v>590</v>
      </c>
      <c r="N202" s="764" t="s">
        <v>590</v>
      </c>
      <c r="O202" s="605">
        <v>110</v>
      </c>
      <c r="P202" s="245">
        <v>90</v>
      </c>
      <c r="Q202" s="625">
        <v>7906</v>
      </c>
      <c r="R202" s="599"/>
      <c r="S202" s="599"/>
      <c r="T202" s="599"/>
      <c r="U202" s="599"/>
      <c r="V202" s="601">
        <v>2015</v>
      </c>
      <c r="W202" s="609"/>
      <c r="X202" s="609"/>
      <c r="Y202" s="609"/>
      <c r="Z202" s="609"/>
      <c r="AA202" s="609"/>
      <c r="AB202" s="609"/>
      <c r="AC202" s="609"/>
      <c r="AD202" s="601"/>
      <c r="AE202" s="601"/>
      <c r="AF202" s="321"/>
      <c r="AG202" s="321"/>
      <c r="AH202" s="321"/>
      <c r="AI202" s="321"/>
      <c r="AJ202" s="321"/>
      <c r="AK202" s="606"/>
      <c r="AL202" s="606"/>
      <c r="AM202" s="321"/>
      <c r="AN202" s="321"/>
      <c r="AO202" s="321"/>
      <c r="AP202" s="321"/>
      <c r="AQ202" s="321"/>
      <c r="AR202" s="321"/>
      <c r="AS202" s="321"/>
      <c r="AT202" s="321"/>
      <c r="AU202" s="321"/>
      <c r="AV202" s="321"/>
      <c r="AW202" s="321"/>
      <c r="AX202" s="321"/>
      <c r="AY202" s="321"/>
      <c r="AZ202" s="321"/>
      <c r="BA202" s="606"/>
    </row>
    <row r="203" spans="1:53" s="257" customFormat="1" ht="25.5" customHeight="1">
      <c r="A203" s="258"/>
      <c r="B203" s="603"/>
      <c r="C203" s="239" t="s">
        <v>12488</v>
      </c>
      <c r="D203" s="601"/>
      <c r="E203" s="239" t="s">
        <v>12706</v>
      </c>
      <c r="F203" s="601" t="s">
        <v>12488</v>
      </c>
      <c r="G203" s="601"/>
      <c r="H203" s="601"/>
      <c r="I203" s="601" t="s">
        <v>12488</v>
      </c>
      <c r="J203" s="599">
        <v>8200</v>
      </c>
      <c r="K203" s="599">
        <v>0</v>
      </c>
      <c r="L203" s="599">
        <v>8200</v>
      </c>
      <c r="M203" s="601" t="s">
        <v>590</v>
      </c>
      <c r="N203" s="764" t="s">
        <v>406</v>
      </c>
      <c r="O203" s="605">
        <v>100</v>
      </c>
      <c r="P203" s="245">
        <v>95</v>
      </c>
      <c r="Q203" s="625">
        <v>8200</v>
      </c>
      <c r="R203" s="599">
        <v>0</v>
      </c>
      <c r="S203" s="599">
        <v>0</v>
      </c>
      <c r="T203" s="599"/>
      <c r="U203" s="599"/>
      <c r="V203" s="601">
        <v>2012</v>
      </c>
      <c r="W203" s="609"/>
      <c r="X203" s="609"/>
      <c r="Y203" s="609"/>
      <c r="Z203" s="609"/>
      <c r="AA203" s="609"/>
      <c r="AB203" s="609"/>
      <c r="AC203" s="609">
        <v>80</v>
      </c>
      <c r="AD203" s="601"/>
      <c r="AE203" s="601"/>
      <c r="AF203" s="321"/>
      <c r="AG203" s="321"/>
      <c r="AH203" s="321"/>
      <c r="AI203" s="321"/>
      <c r="AJ203" s="321"/>
      <c r="AK203" s="606"/>
      <c r="AL203" s="606"/>
      <c r="AM203" s="321"/>
      <c r="AN203" s="321"/>
      <c r="AO203" s="321"/>
      <c r="AP203" s="321"/>
      <c r="AQ203" s="321"/>
      <c r="AR203" s="321"/>
      <c r="AS203" s="321"/>
      <c r="AT203" s="321"/>
      <c r="AU203" s="321"/>
      <c r="AV203" s="321"/>
      <c r="AW203" s="321"/>
      <c r="AX203" s="321"/>
      <c r="AY203" s="321"/>
      <c r="AZ203" s="321"/>
      <c r="BA203" s="606"/>
    </row>
    <row r="204" spans="1:53" s="257" customFormat="1" ht="25.5" customHeight="1">
      <c r="A204" s="258"/>
      <c r="B204" s="603"/>
      <c r="C204" s="239" t="s">
        <v>12488</v>
      </c>
      <c r="D204" s="601"/>
      <c r="E204" s="239" t="s">
        <v>12707</v>
      </c>
      <c r="F204" s="601" t="s">
        <v>12488</v>
      </c>
      <c r="G204" s="601"/>
      <c r="H204" s="601"/>
      <c r="I204" s="601" t="s">
        <v>12488</v>
      </c>
      <c r="J204" s="599">
        <v>107300</v>
      </c>
      <c r="K204" s="599">
        <v>0</v>
      </c>
      <c r="L204" s="599">
        <v>0</v>
      </c>
      <c r="M204" s="601" t="s">
        <v>590</v>
      </c>
      <c r="N204" s="764" t="s">
        <v>590</v>
      </c>
      <c r="O204" s="605">
        <v>122</v>
      </c>
      <c r="P204" s="245">
        <v>99</v>
      </c>
      <c r="Q204" s="625">
        <v>13150</v>
      </c>
      <c r="R204" s="599">
        <v>80</v>
      </c>
      <c r="S204" s="599">
        <v>100</v>
      </c>
      <c r="T204" s="599"/>
      <c r="U204" s="599"/>
      <c r="V204" s="601">
        <v>2015</v>
      </c>
      <c r="W204" s="609"/>
      <c r="X204" s="609"/>
      <c r="Y204" s="609"/>
      <c r="Z204" s="609"/>
      <c r="AA204" s="609"/>
      <c r="AB204" s="609"/>
      <c r="AC204" s="609">
        <v>900</v>
      </c>
      <c r="AD204" s="601"/>
      <c r="AE204" s="601"/>
      <c r="AF204" s="321"/>
      <c r="AG204" s="321"/>
      <c r="AH204" s="321"/>
      <c r="AI204" s="321"/>
      <c r="AJ204" s="321"/>
      <c r="AK204" s="606"/>
      <c r="AL204" s="606"/>
      <c r="AM204" s="321"/>
      <c r="AN204" s="321"/>
      <c r="AO204" s="321"/>
      <c r="AP204" s="321"/>
      <c r="AQ204" s="321"/>
      <c r="AR204" s="321"/>
      <c r="AS204" s="321"/>
      <c r="AT204" s="321"/>
      <c r="AU204" s="321"/>
      <c r="AV204" s="321"/>
      <c r="AW204" s="321"/>
      <c r="AX204" s="321"/>
      <c r="AY204" s="321"/>
      <c r="AZ204" s="321"/>
      <c r="BA204" s="607"/>
    </row>
    <row r="205" spans="1:53" s="257" customFormat="1" ht="25.5" customHeight="1">
      <c r="A205" s="258"/>
      <c r="B205" s="603"/>
      <c r="C205" s="239" t="s">
        <v>12495</v>
      </c>
      <c r="D205" s="601"/>
      <c r="E205" s="239" t="s">
        <v>12708</v>
      </c>
      <c r="F205" s="601" t="s">
        <v>12495</v>
      </c>
      <c r="G205" s="601"/>
      <c r="H205" s="601"/>
      <c r="I205" s="601" t="s">
        <v>12495</v>
      </c>
      <c r="J205" s="599">
        <v>16000</v>
      </c>
      <c r="K205" s="599">
        <v>0</v>
      </c>
      <c r="L205" s="599"/>
      <c r="M205" s="601" t="s">
        <v>202</v>
      </c>
      <c r="N205" s="764" t="s">
        <v>202</v>
      </c>
      <c r="O205" s="605">
        <v>122</v>
      </c>
      <c r="P205" s="245">
        <v>99</v>
      </c>
      <c r="Q205" s="625">
        <v>13867</v>
      </c>
      <c r="R205" s="599"/>
      <c r="S205" s="599"/>
      <c r="T205" s="599"/>
      <c r="U205" s="599"/>
      <c r="V205" s="601">
        <v>2013</v>
      </c>
      <c r="W205" s="609"/>
      <c r="X205" s="609"/>
      <c r="Y205" s="609"/>
      <c r="Z205" s="609"/>
      <c r="AA205" s="609"/>
      <c r="AB205" s="609"/>
      <c r="AC205" s="609">
        <v>338</v>
      </c>
      <c r="AD205" s="601"/>
      <c r="AE205" s="601"/>
      <c r="AF205" s="321"/>
      <c r="AG205" s="321"/>
      <c r="AH205" s="321"/>
      <c r="AI205" s="321"/>
      <c r="AJ205" s="321"/>
      <c r="AK205" s="606"/>
      <c r="AL205" s="606"/>
      <c r="AM205" s="321"/>
      <c r="AN205" s="321"/>
      <c r="AO205" s="321"/>
      <c r="AP205" s="321"/>
      <c r="AQ205" s="321"/>
      <c r="AR205" s="321"/>
      <c r="AS205" s="321"/>
      <c r="AT205" s="321"/>
      <c r="AU205" s="321"/>
      <c r="AV205" s="321"/>
      <c r="AW205" s="321"/>
      <c r="AX205" s="321"/>
      <c r="AY205" s="321"/>
      <c r="AZ205" s="321"/>
      <c r="BA205" s="607"/>
    </row>
    <row r="206" spans="1:53" s="257" customFormat="1" ht="25.5" customHeight="1">
      <c r="A206" s="258"/>
      <c r="B206" s="603"/>
      <c r="C206" s="239" t="s">
        <v>12504</v>
      </c>
      <c r="D206" s="601"/>
      <c r="E206" s="239" t="s">
        <v>12709</v>
      </c>
      <c r="F206" s="601" t="s">
        <v>12504</v>
      </c>
      <c r="G206" s="601"/>
      <c r="H206" s="601"/>
      <c r="I206" s="601" t="s">
        <v>12504</v>
      </c>
      <c r="J206" s="599">
        <v>37229</v>
      </c>
      <c r="K206" s="799"/>
      <c r="L206" s="599"/>
      <c r="M206" s="601" t="s">
        <v>382</v>
      </c>
      <c r="N206" s="764" t="s">
        <v>382</v>
      </c>
      <c r="O206" s="605">
        <v>124</v>
      </c>
      <c r="P206" s="245">
        <v>100</v>
      </c>
      <c r="Q206" s="625"/>
      <c r="R206" s="599"/>
      <c r="S206" s="599"/>
      <c r="T206" s="599"/>
      <c r="U206" s="599"/>
      <c r="V206" s="601">
        <v>2016</v>
      </c>
      <c r="W206" s="609"/>
      <c r="X206" s="609"/>
      <c r="Y206" s="609"/>
      <c r="Z206" s="609"/>
      <c r="AA206" s="609"/>
      <c r="AB206" s="609"/>
      <c r="AC206" s="609">
        <v>3900</v>
      </c>
      <c r="AD206" s="601"/>
      <c r="AE206" s="601"/>
      <c r="AF206" s="321"/>
      <c r="AG206" s="321"/>
      <c r="AH206" s="321"/>
      <c r="AI206" s="321"/>
      <c r="AJ206" s="321"/>
      <c r="AK206" s="606"/>
      <c r="AL206" s="606"/>
      <c r="AM206" s="321"/>
      <c r="AN206" s="321"/>
      <c r="AO206" s="321"/>
      <c r="AP206" s="321"/>
      <c r="AQ206" s="321"/>
      <c r="AR206" s="321"/>
      <c r="AS206" s="321"/>
      <c r="AT206" s="321"/>
      <c r="AU206" s="321"/>
      <c r="AV206" s="321"/>
      <c r="AW206" s="321"/>
      <c r="AX206" s="321"/>
      <c r="AY206" s="321"/>
      <c r="AZ206" s="321"/>
      <c r="BA206" s="606"/>
    </row>
    <row r="207" spans="1:53" s="257" customFormat="1" ht="25.5" customHeight="1">
      <c r="A207" s="258"/>
      <c r="B207" s="603"/>
      <c r="C207" s="239" t="s">
        <v>12504</v>
      </c>
      <c r="D207" s="601"/>
      <c r="E207" s="239" t="s">
        <v>12710</v>
      </c>
      <c r="F207" s="601" t="s">
        <v>12504</v>
      </c>
      <c r="G207" s="601"/>
      <c r="H207" s="601"/>
      <c r="I207" s="601" t="s">
        <v>12504</v>
      </c>
      <c r="J207" s="599">
        <v>37229</v>
      </c>
      <c r="K207" s="799"/>
      <c r="L207" s="599"/>
      <c r="M207" s="601" t="s">
        <v>382</v>
      </c>
      <c r="N207" s="764" t="s">
        <v>382</v>
      </c>
      <c r="O207" s="605">
        <v>108</v>
      </c>
      <c r="P207" s="245">
        <v>89</v>
      </c>
      <c r="Q207" s="625"/>
      <c r="R207" s="599"/>
      <c r="S207" s="599"/>
      <c r="T207" s="599"/>
      <c r="U207" s="599"/>
      <c r="V207" s="601">
        <v>2016</v>
      </c>
      <c r="W207" s="609"/>
      <c r="X207" s="609"/>
      <c r="Y207" s="609"/>
      <c r="Z207" s="609"/>
      <c r="AA207" s="609"/>
      <c r="AB207" s="609"/>
      <c r="AC207" s="609">
        <v>3900</v>
      </c>
      <c r="AD207" s="601"/>
      <c r="AE207" s="601"/>
      <c r="AF207" s="321"/>
      <c r="AG207" s="321"/>
      <c r="AH207" s="321"/>
      <c r="AI207" s="321"/>
      <c r="AJ207" s="321"/>
      <c r="AK207" s="606"/>
      <c r="AL207" s="606"/>
      <c r="AM207" s="321"/>
      <c r="AN207" s="321"/>
      <c r="AO207" s="321"/>
      <c r="AP207" s="321"/>
      <c r="AQ207" s="321"/>
      <c r="AR207" s="321"/>
      <c r="AS207" s="321"/>
      <c r="AT207" s="321"/>
      <c r="AU207" s="321"/>
      <c r="AV207" s="321"/>
      <c r="AW207" s="321"/>
      <c r="AX207" s="321"/>
      <c r="AY207" s="321"/>
      <c r="AZ207" s="321"/>
      <c r="BA207" s="606"/>
    </row>
    <row r="208" spans="1:53" s="257" customFormat="1" ht="25.5" customHeight="1">
      <c r="A208" s="258"/>
      <c r="B208" s="603"/>
      <c r="C208" s="239" t="s">
        <v>12509</v>
      </c>
      <c r="D208" s="601"/>
      <c r="E208" s="239" t="s">
        <v>12711</v>
      </c>
      <c r="F208" s="601" t="s">
        <v>12509</v>
      </c>
      <c r="G208" s="601"/>
      <c r="H208" s="601"/>
      <c r="I208" s="601" t="s">
        <v>12509</v>
      </c>
      <c r="J208" s="599">
        <v>16860</v>
      </c>
      <c r="K208" s="599">
        <v>150</v>
      </c>
      <c r="L208" s="599">
        <v>150</v>
      </c>
      <c r="M208" s="601" t="s">
        <v>382</v>
      </c>
      <c r="N208" s="764" t="s">
        <v>12712</v>
      </c>
      <c r="O208" s="605">
        <v>123</v>
      </c>
      <c r="P208" s="245">
        <v>98</v>
      </c>
      <c r="Q208" s="625">
        <v>13500</v>
      </c>
      <c r="R208" s="599">
        <v>100</v>
      </c>
      <c r="S208" s="599">
        <v>100</v>
      </c>
      <c r="T208" s="599"/>
      <c r="U208" s="599"/>
      <c r="V208" s="601">
        <v>2010</v>
      </c>
      <c r="W208" s="609"/>
      <c r="X208" s="609"/>
      <c r="Y208" s="609"/>
      <c r="Z208" s="609"/>
      <c r="AA208" s="609"/>
      <c r="AB208" s="609"/>
      <c r="AC208" s="609">
        <v>3100</v>
      </c>
      <c r="AD208" s="601"/>
      <c r="AE208" s="601"/>
      <c r="AF208" s="321"/>
      <c r="AG208" s="321"/>
      <c r="AH208" s="321"/>
      <c r="AI208" s="321"/>
      <c r="AJ208" s="321"/>
      <c r="AK208" s="606"/>
      <c r="AL208" s="606"/>
      <c r="AM208" s="321"/>
      <c r="AN208" s="321"/>
      <c r="AO208" s="321"/>
      <c r="AP208" s="321"/>
      <c r="AQ208" s="321"/>
      <c r="AR208" s="321"/>
      <c r="AS208" s="321"/>
      <c r="AT208" s="321"/>
      <c r="AU208" s="321"/>
      <c r="AV208" s="321"/>
      <c r="AW208" s="321"/>
      <c r="AX208" s="321"/>
      <c r="AY208" s="321"/>
      <c r="AZ208" s="321"/>
      <c r="BA208" s="809"/>
    </row>
    <row r="209" spans="1:53" s="257" customFormat="1" ht="25.5" customHeight="1">
      <c r="A209" s="258"/>
      <c r="B209" s="603"/>
      <c r="C209" s="239" t="s">
        <v>12531</v>
      </c>
      <c r="D209" s="601"/>
      <c r="E209" s="239" t="s">
        <v>12713</v>
      </c>
      <c r="F209" s="601" t="s">
        <v>12531</v>
      </c>
      <c r="G209" s="601"/>
      <c r="H209" s="601"/>
      <c r="I209" s="601" t="s">
        <v>12531</v>
      </c>
      <c r="J209" s="599">
        <v>390198</v>
      </c>
      <c r="K209" s="599">
        <v>1483</v>
      </c>
      <c r="L209" s="599">
        <v>5483</v>
      </c>
      <c r="M209" s="601" t="s">
        <v>406</v>
      </c>
      <c r="N209" s="764" t="s">
        <v>406</v>
      </c>
      <c r="O209" s="605">
        <v>93</v>
      </c>
      <c r="P209" s="245">
        <v>28</v>
      </c>
      <c r="Q209" s="625">
        <v>7900</v>
      </c>
      <c r="R209" s="599"/>
      <c r="S209" s="599"/>
      <c r="T209" s="599"/>
      <c r="U209" s="599"/>
      <c r="V209" s="601">
        <v>1990</v>
      </c>
      <c r="W209" s="609"/>
      <c r="X209" s="609"/>
      <c r="Y209" s="609"/>
      <c r="Z209" s="609"/>
      <c r="AA209" s="609"/>
      <c r="AB209" s="609"/>
      <c r="AC209" s="609">
        <v>100</v>
      </c>
      <c r="AD209" s="601"/>
      <c r="AE209" s="601"/>
      <c r="AF209" s="321"/>
      <c r="AG209" s="321"/>
      <c r="AH209" s="321"/>
      <c r="AI209" s="321"/>
      <c r="AJ209" s="321"/>
      <c r="AK209" s="606"/>
      <c r="AL209" s="606"/>
      <c r="AM209" s="321"/>
      <c r="AN209" s="321"/>
      <c r="AO209" s="321"/>
      <c r="AP209" s="321"/>
      <c r="AQ209" s="321"/>
      <c r="AR209" s="321"/>
      <c r="AS209" s="321"/>
      <c r="AT209" s="321"/>
      <c r="AU209" s="321"/>
      <c r="AV209" s="321"/>
      <c r="AW209" s="321"/>
      <c r="AX209" s="321"/>
      <c r="AY209" s="321"/>
      <c r="AZ209" s="321"/>
      <c r="BA209" s="810"/>
    </row>
    <row r="210" spans="1:53" s="257" customFormat="1" ht="25.5" customHeight="1">
      <c r="A210" s="258"/>
      <c r="B210" s="603"/>
      <c r="C210" s="239" t="s">
        <v>12531</v>
      </c>
      <c r="D210" s="601"/>
      <c r="E210" s="239" t="s">
        <v>12714</v>
      </c>
      <c r="F210" s="601" t="s">
        <v>12531</v>
      </c>
      <c r="G210" s="601"/>
      <c r="H210" s="601"/>
      <c r="I210" s="601" t="s">
        <v>12531</v>
      </c>
      <c r="J210" s="599">
        <v>71104</v>
      </c>
      <c r="K210" s="599">
        <v>280</v>
      </c>
      <c r="L210" s="599">
        <v>550</v>
      </c>
      <c r="M210" s="601" t="s">
        <v>12715</v>
      </c>
      <c r="N210" s="764" t="s">
        <v>406</v>
      </c>
      <c r="O210" s="605">
        <v>116</v>
      </c>
      <c r="P210" s="245">
        <v>38</v>
      </c>
      <c r="Q210" s="625">
        <v>11581</v>
      </c>
      <c r="R210" s="599">
        <v>60</v>
      </c>
      <c r="S210" s="599"/>
      <c r="T210" s="599"/>
      <c r="U210" s="599"/>
      <c r="V210" s="601">
        <v>2014</v>
      </c>
      <c r="W210" s="609"/>
      <c r="X210" s="609"/>
      <c r="Y210" s="609"/>
      <c r="Z210" s="609"/>
      <c r="AA210" s="609"/>
      <c r="AB210" s="609"/>
      <c r="AC210" s="552">
        <v>1700</v>
      </c>
      <c r="AD210" s="601"/>
      <c r="AE210" s="601"/>
      <c r="AF210" s="321"/>
      <c r="AG210" s="321"/>
      <c r="AH210" s="321"/>
      <c r="AI210" s="321"/>
      <c r="AJ210" s="321"/>
      <c r="AK210" s="606"/>
      <c r="AL210" s="606"/>
      <c r="AM210" s="321"/>
      <c r="AN210" s="321"/>
      <c r="AO210" s="321"/>
      <c r="AP210" s="321"/>
      <c r="AQ210" s="321"/>
      <c r="AR210" s="321"/>
      <c r="AS210" s="321"/>
      <c r="AT210" s="321"/>
      <c r="AU210" s="321"/>
      <c r="AV210" s="321"/>
      <c r="AW210" s="321"/>
      <c r="AX210" s="321"/>
      <c r="AY210" s="321"/>
      <c r="AZ210" s="321"/>
      <c r="BA210" s="606"/>
    </row>
    <row r="211" spans="1:53" s="257" customFormat="1" ht="25.5" customHeight="1">
      <c r="A211" s="258"/>
      <c r="B211" s="603"/>
      <c r="C211" s="239" t="s">
        <v>12531</v>
      </c>
      <c r="D211" s="601"/>
      <c r="E211" s="239" t="s">
        <v>12716</v>
      </c>
      <c r="F211" s="601" t="s">
        <v>12531</v>
      </c>
      <c r="G211" s="601"/>
      <c r="H211" s="601"/>
      <c r="I211" s="601" t="s">
        <v>12717</v>
      </c>
      <c r="J211" s="599">
        <v>166058</v>
      </c>
      <c r="K211" s="599">
        <v>124.8</v>
      </c>
      <c r="L211" s="599">
        <v>124.8</v>
      </c>
      <c r="M211" s="601" t="s">
        <v>12715</v>
      </c>
      <c r="N211" s="764" t="s">
        <v>12715</v>
      </c>
      <c r="O211" s="605">
        <v>116</v>
      </c>
      <c r="P211" s="245">
        <v>38</v>
      </c>
      <c r="Q211" s="625">
        <v>10516</v>
      </c>
      <c r="R211" s="599"/>
      <c r="S211" s="599"/>
      <c r="T211" s="599"/>
      <c r="U211" s="599"/>
      <c r="V211" s="601">
        <v>2014</v>
      </c>
      <c r="W211" s="609"/>
      <c r="X211" s="609"/>
      <c r="Y211" s="609"/>
      <c r="Z211" s="609"/>
      <c r="AA211" s="609"/>
      <c r="AB211" s="609"/>
      <c r="AC211" s="552">
        <v>2217</v>
      </c>
      <c r="AD211" s="601"/>
      <c r="AE211" s="601"/>
      <c r="AF211" s="321"/>
      <c r="AG211" s="321"/>
      <c r="AH211" s="321"/>
      <c r="AI211" s="321"/>
      <c r="AJ211" s="321"/>
      <c r="AK211" s="606"/>
      <c r="AL211" s="606"/>
      <c r="AM211" s="321"/>
      <c r="AN211" s="321"/>
      <c r="AO211" s="321"/>
      <c r="AP211" s="321"/>
      <c r="AQ211" s="321"/>
      <c r="AR211" s="321"/>
      <c r="AS211" s="321"/>
      <c r="AT211" s="321"/>
      <c r="AU211" s="321"/>
      <c r="AV211" s="321"/>
      <c r="AW211" s="321"/>
      <c r="AX211" s="321"/>
      <c r="AY211" s="321"/>
      <c r="AZ211" s="321"/>
      <c r="BA211" s="606"/>
    </row>
    <row r="212" spans="1:53" s="257" customFormat="1" ht="25.5" customHeight="1">
      <c r="A212" s="258"/>
      <c r="B212" s="603"/>
      <c r="C212" s="239" t="s">
        <v>12537</v>
      </c>
      <c r="D212" s="601"/>
      <c r="E212" s="239" t="s">
        <v>12718</v>
      </c>
      <c r="F212" s="601" t="s">
        <v>12537</v>
      </c>
      <c r="G212" s="601"/>
      <c r="H212" s="601"/>
      <c r="I212" s="601" t="s">
        <v>12537</v>
      </c>
      <c r="J212" s="599">
        <v>12662</v>
      </c>
      <c r="K212" s="599"/>
      <c r="L212" s="599"/>
      <c r="M212" s="601" t="s">
        <v>590</v>
      </c>
      <c r="N212" s="764" t="s">
        <v>590</v>
      </c>
      <c r="O212" s="605">
        <v>100</v>
      </c>
      <c r="P212" s="245">
        <v>120</v>
      </c>
      <c r="Q212" s="625">
        <v>13662</v>
      </c>
      <c r="R212" s="599">
        <v>40</v>
      </c>
      <c r="S212" s="599"/>
      <c r="T212" s="599"/>
      <c r="U212" s="599"/>
      <c r="V212" s="601">
        <v>2014</v>
      </c>
      <c r="W212" s="609"/>
      <c r="X212" s="609"/>
      <c r="Y212" s="609"/>
      <c r="Z212" s="609"/>
      <c r="AA212" s="609"/>
      <c r="AB212" s="609"/>
      <c r="AC212" s="552">
        <v>700</v>
      </c>
      <c r="AD212" s="601"/>
      <c r="AE212" s="601"/>
      <c r="AF212" s="321"/>
      <c r="AG212" s="321"/>
      <c r="AH212" s="321"/>
      <c r="AI212" s="321"/>
      <c r="AJ212" s="321"/>
      <c r="AK212" s="606"/>
      <c r="AL212" s="606"/>
      <c r="AM212" s="321"/>
      <c r="AN212" s="321"/>
      <c r="AO212" s="321"/>
      <c r="AP212" s="321"/>
      <c r="AQ212" s="321"/>
      <c r="AR212" s="321"/>
      <c r="AS212" s="321"/>
      <c r="AT212" s="321"/>
      <c r="AU212" s="321"/>
      <c r="AV212" s="321"/>
      <c r="AW212" s="321"/>
      <c r="AX212" s="321"/>
      <c r="AY212" s="321"/>
      <c r="AZ212" s="321"/>
      <c r="BA212" s="606"/>
    </row>
    <row r="213" spans="1:53" s="257" customFormat="1" ht="25.5" customHeight="1">
      <c r="A213" s="258"/>
      <c r="B213" s="603"/>
      <c r="C213" s="239" t="s">
        <v>12539</v>
      </c>
      <c r="D213" s="601"/>
      <c r="E213" s="239" t="s">
        <v>12719</v>
      </c>
      <c r="F213" s="601" t="s">
        <v>12539</v>
      </c>
      <c r="G213" s="601"/>
      <c r="H213" s="601"/>
      <c r="I213" s="601" t="s">
        <v>12539</v>
      </c>
      <c r="J213" s="599">
        <v>9808</v>
      </c>
      <c r="K213" s="599">
        <v>1483</v>
      </c>
      <c r="L213" s="599">
        <v>5483</v>
      </c>
      <c r="M213" s="601" t="s">
        <v>406</v>
      </c>
      <c r="N213" s="764" t="s">
        <v>406</v>
      </c>
      <c r="O213" s="605">
        <v>62</v>
      </c>
      <c r="P213" s="245">
        <v>19</v>
      </c>
      <c r="Q213" s="605">
        <v>4000</v>
      </c>
      <c r="R213" s="599">
        <v>100</v>
      </c>
      <c r="S213" s="599">
        <v>100</v>
      </c>
      <c r="T213" s="599"/>
      <c r="U213" s="599"/>
      <c r="V213" s="601">
        <v>2004</v>
      </c>
      <c r="W213" s="552"/>
      <c r="X213" s="552"/>
      <c r="Y213" s="552"/>
      <c r="Z213" s="552"/>
      <c r="AA213" s="552"/>
      <c r="AB213" s="552"/>
      <c r="AC213" s="552">
        <v>200</v>
      </c>
      <c r="AD213" s="601"/>
      <c r="AE213" s="601"/>
      <c r="AF213" s="321"/>
      <c r="AG213" s="321"/>
      <c r="AH213" s="321"/>
      <c r="AI213" s="321"/>
      <c r="AJ213" s="321"/>
      <c r="AK213" s="606"/>
      <c r="AL213" s="606"/>
      <c r="AM213" s="321"/>
      <c r="AN213" s="321"/>
      <c r="AO213" s="321"/>
      <c r="AP213" s="321"/>
      <c r="AQ213" s="321"/>
      <c r="AR213" s="321"/>
      <c r="AS213" s="321"/>
      <c r="AT213" s="321"/>
      <c r="AU213" s="321"/>
      <c r="AV213" s="321"/>
      <c r="AW213" s="321"/>
      <c r="AX213" s="321"/>
      <c r="AY213" s="321"/>
      <c r="AZ213" s="321"/>
      <c r="BA213" s="606"/>
    </row>
    <row r="214" spans="1:53" s="257" customFormat="1" ht="25.5" customHeight="1">
      <c r="A214" s="258"/>
      <c r="B214" s="603"/>
      <c r="C214" s="239" t="s">
        <v>12539</v>
      </c>
      <c r="D214" s="601" t="s">
        <v>12720</v>
      </c>
      <c r="E214" s="239" t="s">
        <v>12721</v>
      </c>
      <c r="F214" s="601" t="s">
        <v>12539</v>
      </c>
      <c r="G214" s="601" t="s">
        <v>12542</v>
      </c>
      <c r="H214" s="766"/>
      <c r="I214" s="601" t="s">
        <v>12539</v>
      </c>
      <c r="J214" s="599">
        <v>23031</v>
      </c>
      <c r="K214" s="599">
        <v>198</v>
      </c>
      <c r="L214" s="599">
        <v>198</v>
      </c>
      <c r="M214" s="601" t="s">
        <v>406</v>
      </c>
      <c r="N214" s="601" t="s">
        <v>406</v>
      </c>
      <c r="O214" s="599">
        <v>100</v>
      </c>
      <c r="P214" s="599">
        <v>120</v>
      </c>
      <c r="Q214" s="620">
        <v>12000</v>
      </c>
      <c r="R214" s="599">
        <v>99</v>
      </c>
      <c r="S214" s="599">
        <v>99</v>
      </c>
      <c r="T214" s="599" t="s">
        <v>586</v>
      </c>
      <c r="U214" s="599" t="s">
        <v>587</v>
      </c>
      <c r="V214" s="601">
        <v>2000</v>
      </c>
      <c r="W214" s="620">
        <v>200</v>
      </c>
      <c r="X214" s="620">
        <v>200</v>
      </c>
      <c r="Y214" s="620"/>
      <c r="Z214" s="620"/>
      <c r="AA214" s="620"/>
      <c r="AB214" s="620"/>
      <c r="AC214" s="620">
        <v>400</v>
      </c>
      <c r="AD214" s="601"/>
      <c r="AE214" s="601"/>
      <c r="AF214" s="604"/>
      <c r="AG214" s="604"/>
      <c r="AH214" s="604"/>
      <c r="AI214" s="604"/>
      <c r="AJ214" s="604"/>
      <c r="AK214" s="604"/>
      <c r="AL214" s="604" t="s">
        <v>12722</v>
      </c>
      <c r="AM214" s="604"/>
      <c r="AN214" s="604"/>
      <c r="AO214" s="604"/>
      <c r="AP214" s="604"/>
      <c r="AQ214" s="604"/>
      <c r="AR214" s="604"/>
      <c r="AS214" s="604"/>
      <c r="AT214" s="604"/>
      <c r="AU214" s="604"/>
      <c r="AV214" s="604"/>
      <c r="AW214" s="604"/>
      <c r="AX214" s="604"/>
      <c r="AY214" s="604"/>
      <c r="AZ214" s="604"/>
      <c r="BA214" s="604"/>
    </row>
    <row r="215" spans="1:53" s="257" customFormat="1" ht="25.5" customHeight="1">
      <c r="A215" s="258"/>
      <c r="B215" s="603"/>
      <c r="C215" s="239" t="s">
        <v>12539</v>
      </c>
      <c r="D215" s="601" t="s">
        <v>12720</v>
      </c>
      <c r="E215" s="239" t="s">
        <v>12723</v>
      </c>
      <c r="F215" s="601" t="s">
        <v>12539</v>
      </c>
      <c r="G215" s="601" t="s">
        <v>12542</v>
      </c>
      <c r="H215" s="766"/>
      <c r="I215" s="601" t="s">
        <v>12539</v>
      </c>
      <c r="J215" s="599">
        <v>15000</v>
      </c>
      <c r="K215" s="599">
        <v>200</v>
      </c>
      <c r="L215" s="599">
        <v>200</v>
      </c>
      <c r="M215" s="239" t="s">
        <v>12724</v>
      </c>
      <c r="N215" s="239" t="s">
        <v>12724</v>
      </c>
      <c r="O215" s="599">
        <v>125</v>
      </c>
      <c r="P215" s="599">
        <v>99</v>
      </c>
      <c r="Q215" s="620">
        <v>12000</v>
      </c>
      <c r="R215" s="599">
        <v>150</v>
      </c>
      <c r="S215" s="599">
        <v>150</v>
      </c>
      <c r="T215" s="599" t="s">
        <v>586</v>
      </c>
      <c r="U215" s="599" t="s">
        <v>587</v>
      </c>
      <c r="V215" s="601">
        <v>2014</v>
      </c>
      <c r="W215" s="620">
        <v>4000</v>
      </c>
      <c r="X215" s="779" t="s">
        <v>8395</v>
      </c>
      <c r="Y215" s="620"/>
      <c r="Z215" s="620"/>
      <c r="AA215" s="620"/>
      <c r="AB215" s="620"/>
      <c r="AC215" s="620">
        <v>400</v>
      </c>
      <c r="AD215" s="601"/>
      <c r="AE215" s="601"/>
      <c r="AF215" s="604"/>
      <c r="AG215" s="604"/>
      <c r="AH215" s="604"/>
      <c r="AI215" s="604"/>
      <c r="AJ215" s="604"/>
      <c r="AK215" s="604"/>
      <c r="AL215" s="604" t="s">
        <v>12722</v>
      </c>
      <c r="AM215" s="604"/>
      <c r="AN215" s="604"/>
      <c r="AO215" s="604"/>
      <c r="AP215" s="604"/>
      <c r="AQ215" s="604"/>
      <c r="AR215" s="604"/>
      <c r="AS215" s="604"/>
      <c r="AT215" s="604"/>
      <c r="AU215" s="604"/>
      <c r="AV215" s="604"/>
      <c r="AW215" s="604"/>
      <c r="AX215" s="604"/>
      <c r="AY215" s="604"/>
      <c r="AZ215" s="604"/>
      <c r="BA215" s="604"/>
    </row>
    <row r="216" spans="1:53" s="257" customFormat="1" ht="25.5" customHeight="1">
      <c r="A216" s="258"/>
      <c r="B216" s="603"/>
      <c r="C216" s="239" t="s">
        <v>12544</v>
      </c>
      <c r="D216" s="601"/>
      <c r="E216" s="239" t="s">
        <v>12725</v>
      </c>
      <c r="F216" s="601" t="s">
        <v>12544</v>
      </c>
      <c r="G216" s="601"/>
      <c r="H216" s="601"/>
      <c r="I216" s="601" t="s">
        <v>12544</v>
      </c>
      <c r="J216" s="599">
        <v>39129</v>
      </c>
      <c r="K216" s="599"/>
      <c r="L216" s="599"/>
      <c r="M216" s="601" t="s">
        <v>12726</v>
      </c>
      <c r="N216" s="764" t="s">
        <v>202</v>
      </c>
      <c r="O216" s="605">
        <v>117</v>
      </c>
      <c r="P216" s="245">
        <v>92</v>
      </c>
      <c r="Q216" s="625">
        <v>11193</v>
      </c>
      <c r="R216" s="599">
        <v>80</v>
      </c>
      <c r="S216" s="599">
        <v>80</v>
      </c>
      <c r="T216" s="599"/>
      <c r="U216" s="599"/>
      <c r="V216" s="601">
        <v>2013</v>
      </c>
      <c r="W216" s="609"/>
      <c r="X216" s="609"/>
      <c r="Y216" s="609"/>
      <c r="Z216" s="609"/>
      <c r="AA216" s="609"/>
      <c r="AB216" s="609"/>
      <c r="AC216" s="552">
        <v>350</v>
      </c>
      <c r="AD216" s="601"/>
      <c r="AE216" s="601"/>
      <c r="AF216" s="321"/>
      <c r="AG216" s="321"/>
      <c r="AH216" s="321"/>
      <c r="AI216" s="321"/>
      <c r="AJ216" s="321"/>
      <c r="AK216" s="606"/>
      <c r="AL216" s="606"/>
      <c r="AM216" s="321"/>
      <c r="AN216" s="321"/>
      <c r="AO216" s="321"/>
      <c r="AP216" s="321"/>
      <c r="AQ216" s="321"/>
      <c r="AR216" s="321"/>
      <c r="AS216" s="321"/>
      <c r="AT216" s="321"/>
      <c r="AU216" s="321"/>
      <c r="AV216" s="321"/>
      <c r="AW216" s="321"/>
      <c r="AX216" s="321"/>
      <c r="AY216" s="321"/>
      <c r="AZ216" s="321"/>
      <c r="BA216" s="606"/>
    </row>
    <row r="217" spans="1:53" s="257" customFormat="1" ht="25.5" customHeight="1">
      <c r="A217" s="258"/>
      <c r="B217" s="603"/>
      <c r="C217" s="239" t="s">
        <v>12522</v>
      </c>
      <c r="D217" s="601"/>
      <c r="E217" s="239" t="s">
        <v>12727</v>
      </c>
      <c r="F217" s="601" t="s">
        <v>12522</v>
      </c>
      <c r="G217" s="601"/>
      <c r="H217" s="766"/>
      <c r="I217" s="601" t="s">
        <v>12522</v>
      </c>
      <c r="J217" s="599">
        <v>8686</v>
      </c>
      <c r="K217" s="599"/>
      <c r="L217" s="599"/>
      <c r="M217" s="601" t="s">
        <v>590</v>
      </c>
      <c r="N217" s="601" t="s">
        <v>590</v>
      </c>
      <c r="O217" s="599">
        <v>100</v>
      </c>
      <c r="P217" s="599">
        <v>95</v>
      </c>
      <c r="Q217" s="620">
        <v>8686</v>
      </c>
      <c r="R217" s="599"/>
      <c r="S217" s="599"/>
      <c r="T217" s="599"/>
      <c r="U217" s="599"/>
      <c r="V217" s="601">
        <v>2013</v>
      </c>
      <c r="W217" s="620"/>
      <c r="X217" s="620"/>
      <c r="Y217" s="620"/>
      <c r="Z217" s="620"/>
      <c r="AA217" s="620"/>
      <c r="AB217" s="620"/>
      <c r="AC217" s="620">
        <v>143</v>
      </c>
      <c r="AD217" s="601"/>
      <c r="AE217" s="601"/>
      <c r="AF217" s="604"/>
      <c r="AG217" s="604"/>
      <c r="AH217" s="604"/>
      <c r="AI217" s="604"/>
      <c r="AJ217" s="604"/>
      <c r="AK217" s="604"/>
      <c r="AL217" s="604"/>
      <c r="AM217" s="604"/>
      <c r="AN217" s="604"/>
      <c r="AO217" s="604"/>
      <c r="AP217" s="604"/>
      <c r="AQ217" s="604"/>
      <c r="AR217" s="604"/>
      <c r="AS217" s="604"/>
      <c r="AT217" s="604"/>
      <c r="AU217" s="604"/>
      <c r="AV217" s="604"/>
      <c r="AW217" s="604"/>
      <c r="AX217" s="604"/>
      <c r="AY217" s="604"/>
      <c r="AZ217" s="604"/>
      <c r="BA217" s="604"/>
    </row>
    <row r="218" spans="1:53" s="257" customFormat="1" ht="25.5" customHeight="1">
      <c r="A218" s="258"/>
      <c r="B218" s="603"/>
      <c r="C218" s="239" t="s">
        <v>12555</v>
      </c>
      <c r="D218" s="601"/>
      <c r="E218" s="239" t="s">
        <v>12728</v>
      </c>
      <c r="F218" s="601" t="s">
        <v>12555</v>
      </c>
      <c r="G218" s="601"/>
      <c r="H218" s="766"/>
      <c r="I218" s="601" t="s">
        <v>12555</v>
      </c>
      <c r="J218" s="599">
        <v>38931</v>
      </c>
      <c r="K218" s="599">
        <v>163.22</v>
      </c>
      <c r="L218" s="599">
        <v>163.22</v>
      </c>
      <c r="M218" s="601" t="s">
        <v>12715</v>
      </c>
      <c r="N218" s="601" t="s">
        <v>406</v>
      </c>
      <c r="O218" s="599">
        <v>117</v>
      </c>
      <c r="P218" s="599">
        <v>95</v>
      </c>
      <c r="Q218" s="620">
        <v>11760</v>
      </c>
      <c r="R218" s="599">
        <v>100</v>
      </c>
      <c r="S218" s="599">
        <v>100</v>
      </c>
      <c r="T218" s="599"/>
      <c r="U218" s="599"/>
      <c r="V218" s="601">
        <v>2009</v>
      </c>
      <c r="W218" s="620"/>
      <c r="X218" s="620"/>
      <c r="Y218" s="620"/>
      <c r="Z218" s="620"/>
      <c r="AA218" s="620"/>
      <c r="AB218" s="620"/>
      <c r="AC218" s="620">
        <v>1200</v>
      </c>
      <c r="AD218" s="601"/>
      <c r="AE218" s="601"/>
      <c r="AF218" s="604"/>
      <c r="AG218" s="604"/>
      <c r="AH218" s="604"/>
      <c r="AI218" s="604"/>
      <c r="AJ218" s="604"/>
      <c r="AK218" s="604"/>
      <c r="AL218" s="604"/>
      <c r="AM218" s="604"/>
      <c r="AN218" s="604"/>
      <c r="AO218" s="604"/>
      <c r="AP218" s="604"/>
      <c r="AQ218" s="604"/>
      <c r="AR218" s="604"/>
      <c r="AS218" s="604"/>
      <c r="AT218" s="604"/>
      <c r="AU218" s="604"/>
      <c r="AV218" s="604"/>
      <c r="AW218" s="604"/>
      <c r="AX218" s="604"/>
      <c r="AY218" s="604"/>
      <c r="AZ218" s="604"/>
      <c r="BA218" s="604"/>
    </row>
    <row r="219" spans="1:53" s="257" customFormat="1" ht="25.5" customHeight="1">
      <c r="A219" s="258"/>
      <c r="B219" s="762" t="s">
        <v>3786</v>
      </c>
      <c r="C219" s="321" t="s">
        <v>3285</v>
      </c>
      <c r="D219" s="604"/>
      <c r="E219" s="740">
        <f>COUNTA(E220:E239)</f>
        <v>20</v>
      </c>
      <c r="F219" s="604"/>
      <c r="G219" s="604"/>
      <c r="H219" s="604"/>
      <c r="I219" s="604"/>
      <c r="J219" s="599">
        <f>SUM(J220:J239)</f>
        <v>611648</v>
      </c>
      <c r="K219" s="599">
        <f>SUM(K220:K239)</f>
        <v>7448.12</v>
      </c>
      <c r="L219" s="599">
        <f>SUM(L220:L239)</f>
        <v>81321</v>
      </c>
      <c r="M219" s="601"/>
      <c r="N219" s="764"/>
      <c r="O219" s="605"/>
      <c r="P219" s="245"/>
      <c r="Q219" s="625"/>
      <c r="R219" s="599"/>
      <c r="S219" s="599"/>
      <c r="T219" s="599"/>
      <c r="U219" s="599"/>
      <c r="V219" s="601"/>
      <c r="W219" s="609"/>
      <c r="X219" s="609"/>
      <c r="Y219" s="609"/>
      <c r="Z219" s="609"/>
      <c r="AA219" s="609"/>
      <c r="AB219" s="609"/>
      <c r="AC219" s="609"/>
      <c r="AD219" s="601"/>
      <c r="AE219" s="601"/>
      <c r="AF219" s="321"/>
      <c r="AG219" s="321"/>
      <c r="AH219" s="321"/>
      <c r="AI219" s="321"/>
      <c r="AJ219" s="321"/>
      <c r="AK219" s="606"/>
      <c r="AL219" s="606"/>
      <c r="AM219" s="321"/>
      <c r="AN219" s="321"/>
      <c r="AO219" s="321"/>
      <c r="AP219" s="321"/>
      <c r="AQ219" s="321"/>
      <c r="AR219" s="321"/>
      <c r="AS219" s="321"/>
      <c r="AT219" s="321"/>
      <c r="AU219" s="321"/>
      <c r="AV219" s="321"/>
      <c r="AW219" s="321"/>
      <c r="AX219" s="321"/>
      <c r="AY219" s="321"/>
      <c r="AZ219" s="321"/>
      <c r="BA219" s="606"/>
    </row>
    <row r="220" spans="1:53" s="257" customFormat="1" ht="25.5" customHeight="1">
      <c r="A220" s="258"/>
      <c r="B220" s="603"/>
      <c r="C220" s="239" t="s">
        <v>3787</v>
      </c>
      <c r="D220" s="601"/>
      <c r="E220" s="239" t="s">
        <v>3788</v>
      </c>
      <c r="F220" s="601" t="s">
        <v>3787</v>
      </c>
      <c r="G220" s="601"/>
      <c r="H220" s="601"/>
      <c r="I220" s="601" t="s">
        <v>3789</v>
      </c>
      <c r="J220" s="599">
        <v>235752</v>
      </c>
      <c r="K220" s="599">
        <v>7279</v>
      </c>
      <c r="L220" s="599">
        <v>20196</v>
      </c>
      <c r="M220" s="601" t="s">
        <v>3439</v>
      </c>
      <c r="N220" s="764" t="s">
        <v>3257</v>
      </c>
      <c r="O220" s="605">
        <v>122</v>
      </c>
      <c r="P220" s="245">
        <v>99</v>
      </c>
      <c r="Q220" s="625">
        <v>23580</v>
      </c>
      <c r="R220" s="599">
        <v>15000</v>
      </c>
      <c r="S220" s="599">
        <v>15000</v>
      </c>
      <c r="T220" s="599"/>
      <c r="U220" s="599"/>
      <c r="V220" s="601">
        <v>2012</v>
      </c>
      <c r="W220" s="609"/>
      <c r="X220" s="609"/>
      <c r="Y220" s="609"/>
      <c r="Z220" s="609"/>
      <c r="AA220" s="609"/>
      <c r="AB220" s="609"/>
      <c r="AC220" s="811">
        <v>31700</v>
      </c>
      <c r="AD220" s="601"/>
      <c r="AE220" s="601"/>
      <c r="AF220" s="321"/>
      <c r="AG220" s="321"/>
      <c r="AH220" s="321"/>
      <c r="AI220" s="321"/>
      <c r="AJ220" s="321"/>
      <c r="AK220" s="606"/>
      <c r="AL220" s="606"/>
      <c r="AM220" s="321"/>
      <c r="AN220" s="321"/>
      <c r="AO220" s="321"/>
      <c r="AP220" s="321"/>
      <c r="AQ220" s="321"/>
      <c r="AR220" s="321"/>
      <c r="AS220" s="321"/>
      <c r="AT220" s="321"/>
      <c r="AU220" s="321"/>
      <c r="AV220" s="321"/>
      <c r="AW220" s="321"/>
      <c r="AX220" s="321"/>
      <c r="AY220" s="321"/>
      <c r="AZ220" s="321"/>
      <c r="BA220" s="606"/>
    </row>
    <row r="221" spans="1:53" s="257" customFormat="1" ht="25.5" customHeight="1">
      <c r="A221" s="258"/>
      <c r="B221" s="603"/>
      <c r="C221" s="239" t="s">
        <v>3787</v>
      </c>
      <c r="D221" s="601"/>
      <c r="E221" s="239" t="s">
        <v>3790</v>
      </c>
      <c r="F221" s="601" t="s">
        <v>3787</v>
      </c>
      <c r="G221" s="601"/>
      <c r="H221" s="601"/>
      <c r="I221" s="601" t="s">
        <v>3791</v>
      </c>
      <c r="J221" s="599">
        <v>19600</v>
      </c>
      <c r="K221" s="599" t="s">
        <v>3259</v>
      </c>
      <c r="L221" s="599" t="s">
        <v>3259</v>
      </c>
      <c r="M221" s="601" t="s">
        <v>3792</v>
      </c>
      <c r="N221" s="764" t="s">
        <v>3792</v>
      </c>
      <c r="O221" s="605">
        <v>120</v>
      </c>
      <c r="P221" s="245">
        <v>92</v>
      </c>
      <c r="Q221" s="625">
        <v>11040</v>
      </c>
      <c r="R221" s="599">
        <v>100</v>
      </c>
      <c r="S221" s="599">
        <v>100</v>
      </c>
      <c r="T221" s="599"/>
      <c r="U221" s="599"/>
      <c r="V221" s="601">
        <v>2012</v>
      </c>
      <c r="W221" s="609"/>
      <c r="X221" s="609"/>
      <c r="Y221" s="609"/>
      <c r="Z221" s="609"/>
      <c r="AA221" s="609"/>
      <c r="AB221" s="609"/>
      <c r="AC221" s="811">
        <v>200</v>
      </c>
      <c r="AD221" s="601"/>
      <c r="AE221" s="601"/>
      <c r="AF221" s="321"/>
      <c r="AG221" s="321"/>
      <c r="AH221" s="321"/>
      <c r="AI221" s="321"/>
      <c r="AJ221" s="321"/>
      <c r="AK221" s="606"/>
      <c r="AL221" s="606"/>
      <c r="AM221" s="321"/>
      <c r="AN221" s="321"/>
      <c r="AO221" s="321"/>
      <c r="AP221" s="321"/>
      <c r="AQ221" s="321"/>
      <c r="AR221" s="321"/>
      <c r="AS221" s="321"/>
      <c r="AT221" s="321"/>
      <c r="AU221" s="321"/>
      <c r="AV221" s="321"/>
      <c r="AW221" s="321"/>
      <c r="AX221" s="321"/>
      <c r="AY221" s="321"/>
      <c r="AZ221" s="321"/>
      <c r="BA221" s="606"/>
    </row>
    <row r="222" spans="1:53" s="257" customFormat="1" ht="25.5" customHeight="1">
      <c r="A222" s="258"/>
      <c r="B222" s="603"/>
      <c r="C222" s="239" t="s">
        <v>3787</v>
      </c>
      <c r="D222" s="601"/>
      <c r="E222" s="239" t="s">
        <v>3793</v>
      </c>
      <c r="F222" s="601" t="s">
        <v>3787</v>
      </c>
      <c r="G222" s="601"/>
      <c r="H222" s="601"/>
      <c r="I222" s="601" t="s">
        <v>3787</v>
      </c>
      <c r="J222" s="599">
        <v>20800</v>
      </c>
      <c r="K222" s="599"/>
      <c r="L222" s="599"/>
      <c r="M222" s="601" t="s">
        <v>3229</v>
      </c>
      <c r="N222" s="764" t="s">
        <v>3229</v>
      </c>
      <c r="O222" s="605">
        <v>122</v>
      </c>
      <c r="P222" s="245">
        <v>99</v>
      </c>
      <c r="Q222" s="605">
        <v>12603</v>
      </c>
      <c r="R222" s="599">
        <v>100</v>
      </c>
      <c r="S222" s="599">
        <v>100</v>
      </c>
      <c r="T222" s="599"/>
      <c r="U222" s="599"/>
      <c r="V222" s="601">
        <v>2012</v>
      </c>
      <c r="W222" s="552"/>
      <c r="X222" s="552"/>
      <c r="Y222" s="552"/>
      <c r="Z222" s="552"/>
      <c r="AA222" s="552"/>
      <c r="AB222" s="552"/>
      <c r="AC222" s="811">
        <v>200</v>
      </c>
      <c r="AD222" s="601"/>
      <c r="AE222" s="601"/>
      <c r="AF222" s="321"/>
      <c r="AG222" s="321"/>
      <c r="AH222" s="321"/>
      <c r="AI222" s="321"/>
      <c r="AJ222" s="321"/>
      <c r="AK222" s="606"/>
      <c r="AL222" s="606"/>
      <c r="AM222" s="321"/>
      <c r="AN222" s="321"/>
      <c r="AO222" s="321"/>
      <c r="AP222" s="321"/>
      <c r="AQ222" s="321"/>
      <c r="AR222" s="321"/>
      <c r="AS222" s="321"/>
      <c r="AT222" s="321"/>
      <c r="AU222" s="321"/>
      <c r="AV222" s="321"/>
      <c r="AW222" s="321"/>
      <c r="AX222" s="321"/>
      <c r="AY222" s="321"/>
      <c r="AZ222" s="321"/>
      <c r="BA222" s="606"/>
    </row>
    <row r="223" spans="1:53" s="257" customFormat="1" ht="25.5" customHeight="1">
      <c r="A223" s="258"/>
      <c r="B223" s="603"/>
      <c r="C223" s="239" t="s">
        <v>3794</v>
      </c>
      <c r="D223" s="601"/>
      <c r="E223" s="239" t="s">
        <v>3795</v>
      </c>
      <c r="F223" s="601" t="s">
        <v>3794</v>
      </c>
      <c r="G223" s="601"/>
      <c r="H223" s="766"/>
      <c r="I223" s="239" t="s">
        <v>3796</v>
      </c>
      <c r="J223" s="599">
        <v>61125</v>
      </c>
      <c r="K223" s="599">
        <v>169.12</v>
      </c>
      <c r="L223" s="599">
        <v>61125</v>
      </c>
      <c r="M223" s="601" t="s">
        <v>3257</v>
      </c>
      <c r="N223" s="601" t="s">
        <v>3257</v>
      </c>
      <c r="O223" s="599">
        <v>115</v>
      </c>
      <c r="P223" s="599">
        <v>92</v>
      </c>
      <c r="Q223" s="599">
        <v>11248</v>
      </c>
      <c r="R223" s="599">
        <v>60</v>
      </c>
      <c r="S223" s="599">
        <v>60</v>
      </c>
      <c r="T223" s="599"/>
      <c r="U223" s="599"/>
      <c r="V223" s="601">
        <v>2007</v>
      </c>
      <c r="W223" s="599"/>
      <c r="X223" s="599"/>
      <c r="Y223" s="599"/>
      <c r="Z223" s="599"/>
      <c r="AA223" s="599"/>
      <c r="AB223" s="599"/>
      <c r="AC223" s="599">
        <v>4161</v>
      </c>
      <c r="AD223" s="601"/>
      <c r="AE223" s="601"/>
      <c r="AF223" s="604"/>
      <c r="AG223" s="604"/>
      <c r="AH223" s="604"/>
      <c r="AI223" s="604"/>
      <c r="AJ223" s="604"/>
      <c r="AK223" s="604"/>
      <c r="AL223" s="604"/>
      <c r="AM223" s="604"/>
      <c r="AN223" s="604"/>
      <c r="AO223" s="604"/>
      <c r="AP223" s="604"/>
      <c r="AQ223" s="604"/>
      <c r="AR223" s="604"/>
      <c r="AS223" s="604"/>
      <c r="AT223" s="604"/>
      <c r="AU223" s="604"/>
      <c r="AV223" s="604"/>
      <c r="AW223" s="604"/>
      <c r="AX223" s="604"/>
      <c r="AY223" s="604"/>
      <c r="AZ223" s="604"/>
      <c r="BA223" s="604"/>
    </row>
    <row r="224" spans="1:53" s="257" customFormat="1" ht="25.5" customHeight="1">
      <c r="A224" s="258" t="s">
        <v>341</v>
      </c>
      <c r="B224" s="603"/>
      <c r="C224" s="239" t="s">
        <v>3797</v>
      </c>
      <c r="D224" s="601"/>
      <c r="E224" s="239" t="s">
        <v>3798</v>
      </c>
      <c r="F224" s="601" t="s">
        <v>3797</v>
      </c>
      <c r="G224" s="601"/>
      <c r="H224" s="766"/>
      <c r="I224" s="239" t="s">
        <v>3799</v>
      </c>
      <c r="J224" s="599">
        <v>12000</v>
      </c>
      <c r="K224" s="599"/>
      <c r="L224" s="599"/>
      <c r="M224" s="601" t="s">
        <v>3792</v>
      </c>
      <c r="N224" s="601" t="s">
        <v>3792</v>
      </c>
      <c r="O224" s="599">
        <v>110</v>
      </c>
      <c r="P224" s="599">
        <v>78</v>
      </c>
      <c r="Q224" s="599">
        <v>11000</v>
      </c>
      <c r="R224" s="599"/>
      <c r="S224" s="599"/>
      <c r="T224" s="599"/>
      <c r="U224" s="599"/>
      <c r="V224" s="601">
        <v>2011</v>
      </c>
      <c r="W224" s="599"/>
      <c r="X224" s="599"/>
      <c r="Y224" s="599"/>
      <c r="Z224" s="599"/>
      <c r="AA224" s="599"/>
      <c r="AB224" s="599"/>
      <c r="AC224" s="599">
        <v>300</v>
      </c>
      <c r="AD224" s="601"/>
      <c r="AE224" s="601"/>
      <c r="AF224" s="604"/>
      <c r="AG224" s="604"/>
      <c r="AH224" s="604"/>
      <c r="AI224" s="604"/>
      <c r="AJ224" s="604"/>
      <c r="AK224" s="604"/>
      <c r="AL224" s="604"/>
      <c r="AM224" s="604"/>
      <c r="AN224" s="604"/>
      <c r="AO224" s="604"/>
      <c r="AP224" s="604"/>
      <c r="AQ224" s="604"/>
      <c r="AR224" s="604"/>
      <c r="AS224" s="604"/>
      <c r="AT224" s="604"/>
      <c r="AU224" s="604"/>
      <c r="AV224" s="604"/>
      <c r="AW224" s="604"/>
      <c r="AX224" s="604"/>
      <c r="AY224" s="604"/>
      <c r="AZ224" s="604"/>
      <c r="BA224" s="604"/>
    </row>
    <row r="225" spans="1:53" s="257" customFormat="1" ht="25.5" customHeight="1">
      <c r="A225" s="258"/>
      <c r="B225" s="603"/>
      <c r="C225" s="239" t="s">
        <v>3797</v>
      </c>
      <c r="D225" s="601"/>
      <c r="E225" s="239" t="s">
        <v>3800</v>
      </c>
      <c r="F225" s="601" t="s">
        <v>3797</v>
      </c>
      <c r="G225" s="601"/>
      <c r="H225" s="766"/>
      <c r="I225" s="239" t="s">
        <v>3799</v>
      </c>
      <c r="J225" s="599">
        <v>6600</v>
      </c>
      <c r="K225" s="552"/>
      <c r="L225" s="599"/>
      <c r="M225" s="601" t="s">
        <v>3792</v>
      </c>
      <c r="N225" s="601" t="s">
        <v>3792</v>
      </c>
      <c r="O225" s="599">
        <v>75</v>
      </c>
      <c r="P225" s="599">
        <v>60</v>
      </c>
      <c r="Q225" s="599">
        <v>5600</v>
      </c>
      <c r="R225" s="599"/>
      <c r="S225" s="599"/>
      <c r="T225" s="599"/>
      <c r="U225" s="599"/>
      <c r="V225" s="601">
        <v>2011</v>
      </c>
      <c r="W225" s="599"/>
      <c r="X225" s="599"/>
      <c r="Y225" s="599"/>
      <c r="Z225" s="599"/>
      <c r="AA225" s="599"/>
      <c r="AB225" s="599"/>
      <c r="AC225" s="599">
        <v>160</v>
      </c>
      <c r="AD225" s="601"/>
      <c r="AE225" s="601"/>
      <c r="AF225" s="604"/>
      <c r="AG225" s="604"/>
      <c r="AH225" s="604"/>
      <c r="AI225" s="604"/>
      <c r="AJ225" s="604"/>
      <c r="AK225" s="604"/>
      <c r="AL225" s="604"/>
      <c r="AM225" s="604"/>
      <c r="AN225" s="604"/>
      <c r="AO225" s="604"/>
      <c r="AP225" s="604"/>
      <c r="AQ225" s="604"/>
      <c r="AR225" s="604"/>
      <c r="AS225" s="604"/>
      <c r="AT225" s="604"/>
      <c r="AU225" s="604"/>
      <c r="AV225" s="604"/>
      <c r="AW225" s="604"/>
      <c r="AX225" s="604"/>
      <c r="AY225" s="604"/>
      <c r="AZ225" s="604"/>
      <c r="BA225" s="604"/>
    </row>
    <row r="226" spans="1:53" s="257" customFormat="1" ht="25.5" customHeight="1">
      <c r="A226" s="258"/>
      <c r="B226" s="603"/>
      <c r="C226" s="239" t="s">
        <v>3797</v>
      </c>
      <c r="D226" s="601"/>
      <c r="E226" s="239" t="s">
        <v>3801</v>
      </c>
      <c r="F226" s="601" t="s">
        <v>3797</v>
      </c>
      <c r="G226" s="601"/>
      <c r="H226" s="766"/>
      <c r="I226" s="239" t="s">
        <v>3799</v>
      </c>
      <c r="J226" s="599">
        <v>12000</v>
      </c>
      <c r="K226" s="552"/>
      <c r="L226" s="599"/>
      <c r="M226" s="601" t="s">
        <v>3792</v>
      </c>
      <c r="N226" s="601" t="s">
        <v>3792</v>
      </c>
      <c r="O226" s="599">
        <v>110</v>
      </c>
      <c r="P226" s="599">
        <v>78</v>
      </c>
      <c r="Q226" s="599">
        <v>11000</v>
      </c>
      <c r="R226" s="599"/>
      <c r="S226" s="599"/>
      <c r="T226" s="599"/>
      <c r="U226" s="599"/>
      <c r="V226" s="601">
        <v>2011</v>
      </c>
      <c r="W226" s="599"/>
      <c r="X226" s="599"/>
      <c r="Y226" s="599"/>
      <c r="Z226" s="599"/>
      <c r="AA226" s="599"/>
      <c r="AB226" s="599"/>
      <c r="AC226" s="599">
        <v>300</v>
      </c>
      <c r="AD226" s="601"/>
      <c r="AE226" s="601"/>
      <c r="AF226" s="604"/>
      <c r="AG226" s="604"/>
      <c r="AH226" s="604"/>
      <c r="AI226" s="604"/>
      <c r="AJ226" s="604"/>
      <c r="AK226" s="604"/>
      <c r="AL226" s="604"/>
      <c r="AM226" s="604"/>
      <c r="AN226" s="604"/>
      <c r="AO226" s="604"/>
      <c r="AP226" s="604"/>
      <c r="AQ226" s="604"/>
      <c r="AR226" s="604"/>
      <c r="AS226" s="604"/>
      <c r="AT226" s="604"/>
      <c r="AU226" s="604"/>
      <c r="AV226" s="604"/>
      <c r="AW226" s="604"/>
      <c r="AX226" s="604"/>
      <c r="AY226" s="604"/>
      <c r="AZ226" s="604"/>
      <c r="BA226" s="604"/>
    </row>
    <row r="227" spans="1:53" s="257" customFormat="1" ht="25.5" customHeight="1">
      <c r="A227" s="258"/>
      <c r="B227" s="603"/>
      <c r="C227" s="239" t="s">
        <v>3802</v>
      </c>
      <c r="D227" s="601"/>
      <c r="E227" s="239" t="s">
        <v>3803</v>
      </c>
      <c r="F227" s="601" t="s">
        <v>3802</v>
      </c>
      <c r="G227" s="601"/>
      <c r="H227" s="766"/>
      <c r="I227" s="601" t="s">
        <v>3802</v>
      </c>
      <c r="J227" s="599">
        <v>16532</v>
      </c>
      <c r="K227" s="599"/>
      <c r="L227" s="599"/>
      <c r="M227" s="601" t="s">
        <v>3257</v>
      </c>
      <c r="N227" s="601" t="s">
        <v>3226</v>
      </c>
      <c r="O227" s="599">
        <v>116</v>
      </c>
      <c r="P227" s="599">
        <v>90</v>
      </c>
      <c r="Q227" s="599">
        <v>16532</v>
      </c>
      <c r="R227" s="599"/>
      <c r="S227" s="599"/>
      <c r="T227" s="599"/>
      <c r="U227" s="599"/>
      <c r="V227" s="601">
        <v>2012</v>
      </c>
      <c r="W227" s="599"/>
      <c r="X227" s="599"/>
      <c r="Y227" s="599"/>
      <c r="Z227" s="599"/>
      <c r="AA227" s="599"/>
      <c r="AB227" s="599"/>
      <c r="AC227" s="599"/>
      <c r="AD227" s="601"/>
      <c r="AE227" s="601"/>
      <c r="AF227" s="604"/>
      <c r="AG227" s="604"/>
      <c r="AH227" s="604"/>
      <c r="AI227" s="604"/>
      <c r="AJ227" s="604"/>
      <c r="AK227" s="604"/>
      <c r="AL227" s="604"/>
      <c r="AM227" s="604"/>
      <c r="AN227" s="604"/>
      <c r="AO227" s="604"/>
      <c r="AP227" s="604"/>
      <c r="AQ227" s="604"/>
      <c r="AR227" s="604"/>
      <c r="AS227" s="604"/>
      <c r="AT227" s="604"/>
      <c r="AU227" s="604"/>
      <c r="AV227" s="604"/>
      <c r="AW227" s="604"/>
      <c r="AX227" s="604"/>
      <c r="AY227" s="604"/>
      <c r="AZ227" s="604"/>
      <c r="BA227" s="604" t="s">
        <v>3804</v>
      </c>
    </row>
    <row r="228" spans="1:53" s="257" customFormat="1" ht="25.5" customHeight="1">
      <c r="A228" s="258" t="s">
        <v>341</v>
      </c>
      <c r="B228" s="603"/>
      <c r="C228" s="239" t="s">
        <v>3802</v>
      </c>
      <c r="D228" s="601"/>
      <c r="E228" s="239" t="s">
        <v>3805</v>
      </c>
      <c r="F228" s="601" t="s">
        <v>3802</v>
      </c>
      <c r="G228" s="601"/>
      <c r="H228" s="766"/>
      <c r="I228" s="601" t="s">
        <v>3802</v>
      </c>
      <c r="J228" s="599">
        <v>43030</v>
      </c>
      <c r="K228" s="599"/>
      <c r="L228" s="599"/>
      <c r="M228" s="601" t="s">
        <v>3257</v>
      </c>
      <c r="N228" s="601" t="s">
        <v>3226</v>
      </c>
      <c r="O228" s="599">
        <v>110</v>
      </c>
      <c r="P228" s="599">
        <v>93</v>
      </c>
      <c r="Q228" s="599">
        <v>43030</v>
      </c>
      <c r="R228" s="599"/>
      <c r="S228" s="599"/>
      <c r="T228" s="599"/>
      <c r="U228" s="599"/>
      <c r="V228" s="601"/>
      <c r="W228" s="599"/>
      <c r="X228" s="599"/>
      <c r="Y228" s="599"/>
      <c r="Z228" s="599"/>
      <c r="AA228" s="599"/>
      <c r="AB228" s="599"/>
      <c r="AC228" s="599"/>
      <c r="AD228" s="601"/>
      <c r="AE228" s="601"/>
      <c r="AF228" s="604"/>
      <c r="AG228" s="604"/>
      <c r="AH228" s="604"/>
      <c r="AI228" s="604"/>
      <c r="AJ228" s="604"/>
      <c r="AK228" s="604"/>
      <c r="AL228" s="604"/>
      <c r="AM228" s="604"/>
      <c r="AN228" s="604"/>
      <c r="AO228" s="604"/>
      <c r="AP228" s="604"/>
      <c r="AQ228" s="604"/>
      <c r="AR228" s="604"/>
      <c r="AS228" s="604"/>
      <c r="AT228" s="604"/>
      <c r="AU228" s="604"/>
      <c r="AV228" s="604"/>
      <c r="AW228" s="604"/>
      <c r="AX228" s="604"/>
      <c r="AY228" s="604"/>
      <c r="AZ228" s="604"/>
      <c r="BA228" s="604" t="s">
        <v>3806</v>
      </c>
    </row>
    <row r="229" spans="1:53" s="257" customFormat="1" ht="25.5" customHeight="1">
      <c r="A229" s="258"/>
      <c r="B229" s="603"/>
      <c r="C229" s="239" t="s">
        <v>3802</v>
      </c>
      <c r="D229" s="601"/>
      <c r="E229" s="239" t="s">
        <v>3807</v>
      </c>
      <c r="F229" s="601" t="s">
        <v>3802</v>
      </c>
      <c r="G229" s="601"/>
      <c r="H229" s="766"/>
      <c r="I229" s="601" t="s">
        <v>3802</v>
      </c>
      <c r="J229" s="599">
        <v>8882</v>
      </c>
      <c r="K229" s="599"/>
      <c r="L229" s="599"/>
      <c r="M229" s="601" t="s">
        <v>3257</v>
      </c>
      <c r="N229" s="601" t="s">
        <v>3257</v>
      </c>
      <c r="O229" s="599">
        <v>114</v>
      </c>
      <c r="P229" s="599">
        <v>95</v>
      </c>
      <c r="Q229" s="599">
        <v>8882</v>
      </c>
      <c r="R229" s="599"/>
      <c r="S229" s="599"/>
      <c r="T229" s="599"/>
      <c r="U229" s="599"/>
      <c r="V229" s="601"/>
      <c r="W229" s="599"/>
      <c r="X229" s="599"/>
      <c r="Y229" s="599"/>
      <c r="Z229" s="599"/>
      <c r="AA229" s="599"/>
      <c r="AB229" s="599"/>
      <c r="AC229" s="599"/>
      <c r="AD229" s="601"/>
      <c r="AE229" s="601"/>
      <c r="AF229" s="604"/>
      <c r="AG229" s="604"/>
      <c r="AH229" s="604"/>
      <c r="AI229" s="604"/>
      <c r="AJ229" s="604"/>
      <c r="AK229" s="604"/>
      <c r="AL229" s="604"/>
      <c r="AM229" s="604"/>
      <c r="AN229" s="604"/>
      <c r="AO229" s="604"/>
      <c r="AP229" s="604"/>
      <c r="AQ229" s="604"/>
      <c r="AR229" s="604"/>
      <c r="AS229" s="604"/>
      <c r="AT229" s="604"/>
      <c r="AU229" s="604"/>
      <c r="AV229" s="604"/>
      <c r="AW229" s="604"/>
      <c r="AX229" s="604"/>
      <c r="AY229" s="604"/>
      <c r="AZ229" s="604"/>
      <c r="BA229" s="604" t="s">
        <v>3808</v>
      </c>
    </row>
    <row r="230" spans="1:53" s="257" customFormat="1" ht="25.5" customHeight="1">
      <c r="A230" s="258"/>
      <c r="B230" s="603"/>
      <c r="C230" s="239" t="s">
        <v>3802</v>
      </c>
      <c r="D230" s="601"/>
      <c r="E230" s="239" t="s">
        <v>3809</v>
      </c>
      <c r="F230" s="601" t="s">
        <v>3802</v>
      </c>
      <c r="G230" s="601"/>
      <c r="H230" s="766"/>
      <c r="I230" s="601" t="s">
        <v>3802</v>
      </c>
      <c r="J230" s="599">
        <v>8233</v>
      </c>
      <c r="K230" s="599"/>
      <c r="L230" s="599"/>
      <c r="M230" s="601" t="s">
        <v>3257</v>
      </c>
      <c r="N230" s="601" t="s">
        <v>3257</v>
      </c>
      <c r="O230" s="599">
        <v>106</v>
      </c>
      <c r="P230" s="599">
        <v>91</v>
      </c>
      <c r="Q230" s="599">
        <v>8233</v>
      </c>
      <c r="R230" s="599"/>
      <c r="S230" s="599"/>
      <c r="T230" s="599"/>
      <c r="U230" s="599"/>
      <c r="V230" s="601">
        <v>2009</v>
      </c>
      <c r="W230" s="599"/>
      <c r="X230" s="599"/>
      <c r="Y230" s="599"/>
      <c r="Z230" s="599"/>
      <c r="AA230" s="599"/>
      <c r="AB230" s="599"/>
      <c r="AC230" s="599">
        <v>50</v>
      </c>
      <c r="AD230" s="601"/>
      <c r="AE230" s="601"/>
      <c r="AF230" s="604"/>
      <c r="AG230" s="604"/>
      <c r="AH230" s="604"/>
      <c r="AI230" s="604"/>
      <c r="AJ230" s="604"/>
      <c r="AK230" s="604"/>
      <c r="AL230" s="604"/>
      <c r="AM230" s="604"/>
      <c r="AN230" s="604"/>
      <c r="AO230" s="604"/>
      <c r="AP230" s="604"/>
      <c r="AQ230" s="604"/>
      <c r="AR230" s="604"/>
      <c r="AS230" s="604"/>
      <c r="AT230" s="604"/>
      <c r="AU230" s="604"/>
      <c r="AV230" s="604"/>
      <c r="AW230" s="604"/>
      <c r="AX230" s="604"/>
      <c r="AY230" s="604"/>
      <c r="AZ230" s="604"/>
      <c r="BA230" s="604" t="s">
        <v>3808</v>
      </c>
    </row>
    <row r="231" spans="1:53" s="257" customFormat="1" ht="25.5" customHeight="1">
      <c r="A231" s="258" t="s">
        <v>341</v>
      </c>
      <c r="B231" s="603"/>
      <c r="C231" s="239" t="s">
        <v>3810</v>
      </c>
      <c r="D231" s="601"/>
      <c r="E231" s="239" t="s">
        <v>3811</v>
      </c>
      <c r="F231" s="601" t="s">
        <v>3810</v>
      </c>
      <c r="G231" s="601"/>
      <c r="H231" s="766"/>
      <c r="I231" s="601" t="s">
        <v>3810</v>
      </c>
      <c r="J231" s="599">
        <v>10800</v>
      </c>
      <c r="K231" s="552"/>
      <c r="L231" s="599"/>
      <c r="M231" s="601" t="s">
        <v>3257</v>
      </c>
      <c r="N231" s="601" t="s">
        <v>3257</v>
      </c>
      <c r="O231" s="599">
        <v>110</v>
      </c>
      <c r="P231" s="599">
        <v>90</v>
      </c>
      <c r="Q231" s="599">
        <v>9824</v>
      </c>
      <c r="R231" s="599"/>
      <c r="S231" s="599"/>
      <c r="T231" s="599"/>
      <c r="U231" s="599"/>
      <c r="V231" s="601">
        <v>2012</v>
      </c>
      <c r="W231" s="599"/>
      <c r="X231" s="599"/>
      <c r="Y231" s="599"/>
      <c r="Z231" s="599"/>
      <c r="AA231" s="599"/>
      <c r="AB231" s="599"/>
      <c r="AC231" s="599">
        <v>60</v>
      </c>
      <c r="AD231" s="601"/>
      <c r="AE231" s="601"/>
      <c r="AF231" s="604"/>
      <c r="AG231" s="604"/>
      <c r="AH231" s="604"/>
      <c r="AI231" s="604"/>
      <c r="AJ231" s="604"/>
      <c r="AK231" s="604"/>
      <c r="AL231" s="604"/>
      <c r="AM231" s="604"/>
      <c r="AN231" s="604"/>
      <c r="AO231" s="604"/>
      <c r="AP231" s="604"/>
      <c r="AQ231" s="604"/>
      <c r="AR231" s="604"/>
      <c r="AS231" s="604"/>
      <c r="AT231" s="604"/>
      <c r="AU231" s="604"/>
      <c r="AV231" s="604"/>
      <c r="AW231" s="604"/>
      <c r="AX231" s="604"/>
      <c r="AY231" s="604"/>
      <c r="AZ231" s="604"/>
      <c r="BA231" s="321"/>
    </row>
    <row r="232" spans="1:53" s="257" customFormat="1" ht="25.5" customHeight="1">
      <c r="A232" s="258"/>
      <c r="B232" s="603"/>
      <c r="C232" s="239" t="s">
        <v>3812</v>
      </c>
      <c r="D232" s="601"/>
      <c r="E232" s="239" t="s">
        <v>3813</v>
      </c>
      <c r="F232" s="601" t="s">
        <v>3812</v>
      </c>
      <c r="G232" s="601"/>
      <c r="H232" s="766"/>
      <c r="I232" s="239" t="s">
        <v>3814</v>
      </c>
      <c r="J232" s="599">
        <v>16661</v>
      </c>
      <c r="K232" s="599"/>
      <c r="L232" s="599"/>
      <c r="M232" s="601" t="s">
        <v>3257</v>
      </c>
      <c r="N232" s="601" t="s">
        <v>3257</v>
      </c>
      <c r="O232" s="599">
        <v>115</v>
      </c>
      <c r="P232" s="599">
        <v>95</v>
      </c>
      <c r="Q232" s="599">
        <v>16661</v>
      </c>
      <c r="R232" s="599"/>
      <c r="S232" s="599"/>
      <c r="T232" s="599"/>
      <c r="U232" s="599"/>
      <c r="V232" s="601">
        <v>2008</v>
      </c>
      <c r="W232" s="599"/>
      <c r="X232" s="599"/>
      <c r="Y232" s="599"/>
      <c r="Z232" s="599"/>
      <c r="AA232" s="599"/>
      <c r="AB232" s="599"/>
      <c r="AC232" s="599">
        <v>300</v>
      </c>
      <c r="AD232" s="601"/>
      <c r="AE232" s="601"/>
      <c r="AF232" s="604"/>
      <c r="AG232" s="604"/>
      <c r="AH232" s="604"/>
      <c r="AI232" s="604"/>
      <c r="AJ232" s="604"/>
      <c r="AK232" s="604"/>
      <c r="AL232" s="604"/>
      <c r="AM232" s="604"/>
      <c r="AN232" s="604"/>
      <c r="AO232" s="604"/>
      <c r="AP232" s="604"/>
      <c r="AQ232" s="604"/>
      <c r="AR232" s="604"/>
      <c r="AS232" s="604"/>
      <c r="AT232" s="604"/>
      <c r="AU232" s="604"/>
      <c r="AV232" s="604"/>
      <c r="AW232" s="604"/>
      <c r="AX232" s="604"/>
      <c r="AY232" s="604"/>
      <c r="AZ232" s="604"/>
      <c r="BA232" s="604"/>
    </row>
    <row r="233" spans="1:53" s="257" customFormat="1" ht="25.5" customHeight="1">
      <c r="A233" s="258"/>
      <c r="B233" s="603"/>
      <c r="C233" s="751" t="s">
        <v>3815</v>
      </c>
      <c r="D233" s="764"/>
      <c r="E233" s="751" t="s">
        <v>3816</v>
      </c>
      <c r="F233" s="764" t="s">
        <v>3815</v>
      </c>
      <c r="G233" s="812"/>
      <c r="H233" s="812"/>
      <c r="I233" s="764" t="s">
        <v>3815</v>
      </c>
      <c r="J233" s="605">
        <v>29000</v>
      </c>
      <c r="K233" s="605"/>
      <c r="L233" s="605"/>
      <c r="M233" s="764" t="s">
        <v>3257</v>
      </c>
      <c r="N233" s="764" t="s">
        <v>3257</v>
      </c>
      <c r="O233" s="605">
        <v>110</v>
      </c>
      <c r="P233" s="605">
        <v>95</v>
      </c>
      <c r="Q233" s="605">
        <v>5366</v>
      </c>
      <c r="R233" s="605"/>
      <c r="S233" s="605"/>
      <c r="T233" s="606"/>
      <c r="U233" s="606"/>
      <c r="V233" s="764">
        <v>2013</v>
      </c>
      <c r="W233" s="606"/>
      <c r="X233" s="606"/>
      <c r="Y233" s="606"/>
      <c r="Z233" s="606"/>
      <c r="AA233" s="606"/>
      <c r="AB233" s="606"/>
      <c r="AC233" s="605">
        <v>26</v>
      </c>
      <c r="AD233" s="606"/>
      <c r="AE233" s="606"/>
      <c r="AF233" s="606"/>
      <c r="AG233" s="606"/>
      <c r="AH233" s="606"/>
      <c r="AI233" s="606"/>
      <c r="AJ233" s="606"/>
      <c r="AK233" s="606"/>
      <c r="AL233" s="606"/>
      <c r="AM233" s="606"/>
      <c r="AN233" s="606"/>
      <c r="AO233" s="606"/>
      <c r="AP233" s="606"/>
      <c r="AQ233" s="606"/>
      <c r="AR233" s="606"/>
      <c r="AS233" s="606"/>
      <c r="AT233" s="606"/>
      <c r="AU233" s="606"/>
      <c r="AV233" s="606"/>
      <c r="AW233" s="606"/>
      <c r="AX233" s="606"/>
      <c r="AY233" s="606"/>
      <c r="AZ233" s="606"/>
      <c r="BA233" s="606"/>
    </row>
    <row r="234" spans="1:53" s="257" customFormat="1" ht="25.5" customHeight="1">
      <c r="A234" s="258" t="s">
        <v>341</v>
      </c>
      <c r="B234" s="603"/>
      <c r="C234" s="751" t="s">
        <v>3817</v>
      </c>
      <c r="D234" s="764"/>
      <c r="E234" s="751" t="s">
        <v>3818</v>
      </c>
      <c r="F234" s="764" t="s">
        <v>3817</v>
      </c>
      <c r="G234" s="812"/>
      <c r="H234" s="812"/>
      <c r="I234" s="764" t="s">
        <v>3817</v>
      </c>
      <c r="J234" s="605">
        <v>22877</v>
      </c>
      <c r="K234" s="605"/>
      <c r="L234" s="605"/>
      <c r="M234" s="764" t="s">
        <v>3257</v>
      </c>
      <c r="N234" s="764" t="s">
        <v>3257</v>
      </c>
      <c r="O234" s="605">
        <v>105</v>
      </c>
      <c r="P234" s="605">
        <v>103</v>
      </c>
      <c r="Q234" s="605">
        <v>7235</v>
      </c>
      <c r="R234" s="605"/>
      <c r="S234" s="605"/>
      <c r="T234" s="606"/>
      <c r="U234" s="606"/>
      <c r="V234" s="764">
        <v>2013</v>
      </c>
      <c r="W234" s="606"/>
      <c r="X234" s="606"/>
      <c r="Y234" s="606"/>
      <c r="Z234" s="606"/>
      <c r="AA234" s="606"/>
      <c r="AB234" s="606"/>
      <c r="AC234" s="605">
        <v>950</v>
      </c>
      <c r="AD234" s="606"/>
      <c r="AE234" s="606"/>
      <c r="AF234" s="606"/>
      <c r="AG234" s="606"/>
      <c r="AH234" s="606"/>
      <c r="AI234" s="606"/>
      <c r="AJ234" s="606"/>
      <c r="AK234" s="606"/>
      <c r="AL234" s="606"/>
      <c r="AM234" s="606"/>
      <c r="AN234" s="606"/>
      <c r="AO234" s="606"/>
      <c r="AP234" s="606"/>
      <c r="AQ234" s="606"/>
      <c r="AR234" s="606"/>
      <c r="AS234" s="606"/>
      <c r="AT234" s="606"/>
      <c r="AU234" s="606"/>
      <c r="AV234" s="606"/>
      <c r="AW234" s="606"/>
      <c r="AX234" s="606"/>
      <c r="AY234" s="606"/>
      <c r="AZ234" s="606"/>
      <c r="BA234" s="606" t="s">
        <v>3804</v>
      </c>
    </row>
    <row r="235" spans="1:53" s="257" customFormat="1" ht="25.5" customHeight="1">
      <c r="A235" s="265"/>
      <c r="B235" s="603"/>
      <c r="C235" s="239" t="s">
        <v>3819</v>
      </c>
      <c r="D235" s="601"/>
      <c r="E235" s="239" t="s">
        <v>3820</v>
      </c>
      <c r="F235" s="601" t="s">
        <v>3819</v>
      </c>
      <c r="G235" s="601"/>
      <c r="H235" s="766"/>
      <c r="I235" s="239" t="s">
        <v>3821</v>
      </c>
      <c r="J235" s="599">
        <v>24749</v>
      </c>
      <c r="K235" s="552"/>
      <c r="L235" s="599"/>
      <c r="M235" s="601" t="s">
        <v>3257</v>
      </c>
      <c r="N235" s="601" t="s">
        <v>3257</v>
      </c>
      <c r="O235" s="599">
        <v>100</v>
      </c>
      <c r="P235" s="599">
        <v>96</v>
      </c>
      <c r="Q235" s="599">
        <v>18000</v>
      </c>
      <c r="R235" s="599"/>
      <c r="S235" s="599"/>
      <c r="T235" s="599"/>
      <c r="U235" s="599"/>
      <c r="V235" s="601">
        <v>2009</v>
      </c>
      <c r="W235" s="599"/>
      <c r="X235" s="599"/>
      <c r="Y235" s="599"/>
      <c r="Z235" s="599"/>
      <c r="AA235" s="599"/>
      <c r="AB235" s="599"/>
      <c r="AC235" s="599">
        <v>76</v>
      </c>
      <c r="AD235" s="601"/>
      <c r="AE235" s="601"/>
      <c r="AF235" s="604"/>
      <c r="AG235" s="604"/>
      <c r="AH235" s="604"/>
      <c r="AI235" s="604"/>
      <c r="AJ235" s="604"/>
      <c r="AK235" s="604"/>
      <c r="AL235" s="604"/>
      <c r="AM235" s="604"/>
      <c r="AN235" s="604"/>
      <c r="AO235" s="604"/>
      <c r="AP235" s="604"/>
      <c r="AQ235" s="604"/>
      <c r="AR235" s="604"/>
      <c r="AS235" s="604"/>
      <c r="AT235" s="604"/>
      <c r="AU235" s="604"/>
      <c r="AV235" s="604"/>
      <c r="AW235" s="604"/>
      <c r="AX235" s="604"/>
      <c r="AY235" s="604"/>
      <c r="AZ235" s="604"/>
      <c r="BA235" s="606"/>
    </row>
    <row r="236" spans="1:53" s="257" customFormat="1" ht="25.5" customHeight="1">
      <c r="A236" s="265"/>
      <c r="B236" s="603"/>
      <c r="C236" s="239" t="s">
        <v>3822</v>
      </c>
      <c r="D236" s="601"/>
      <c r="E236" s="239" t="s">
        <v>3823</v>
      </c>
      <c r="F236" s="601" t="s">
        <v>3822</v>
      </c>
      <c r="G236" s="601"/>
      <c r="H236" s="766"/>
      <c r="I236" s="601" t="s">
        <v>3822</v>
      </c>
      <c r="J236" s="599">
        <v>14450</v>
      </c>
      <c r="K236" s="599"/>
      <c r="L236" s="599"/>
      <c r="M236" s="601" t="s">
        <v>3229</v>
      </c>
      <c r="N236" s="601" t="s">
        <v>3229</v>
      </c>
      <c r="O236" s="599">
        <v>110</v>
      </c>
      <c r="P236" s="599">
        <v>98</v>
      </c>
      <c r="Q236" s="599">
        <v>10780</v>
      </c>
      <c r="R236" s="599">
        <v>80</v>
      </c>
      <c r="S236" s="599">
        <v>1000</v>
      </c>
      <c r="T236" s="599"/>
      <c r="U236" s="599"/>
      <c r="V236" s="601">
        <v>2012</v>
      </c>
      <c r="W236" s="599"/>
      <c r="X236" s="599"/>
      <c r="Y236" s="599"/>
      <c r="Z236" s="599"/>
      <c r="AA236" s="599"/>
      <c r="AB236" s="599"/>
      <c r="AC236" s="599">
        <v>1500</v>
      </c>
      <c r="AD236" s="601"/>
      <c r="AE236" s="601"/>
      <c r="AF236" s="604"/>
      <c r="AG236" s="604"/>
      <c r="AH236" s="604"/>
      <c r="AI236" s="604"/>
      <c r="AJ236" s="604"/>
      <c r="AK236" s="604"/>
      <c r="AL236" s="604"/>
      <c r="AM236" s="604"/>
      <c r="AN236" s="604"/>
      <c r="AO236" s="604"/>
      <c r="AP236" s="604"/>
      <c r="AQ236" s="604"/>
      <c r="AR236" s="604"/>
      <c r="AS236" s="604"/>
      <c r="AT236" s="604"/>
      <c r="AU236" s="604"/>
      <c r="AV236" s="604"/>
      <c r="AW236" s="604"/>
      <c r="AX236" s="604"/>
      <c r="AY236" s="604"/>
      <c r="AZ236" s="604"/>
      <c r="BA236" s="604"/>
    </row>
    <row r="237" spans="1:53" s="257" customFormat="1" ht="25.5" customHeight="1">
      <c r="B237" s="603"/>
      <c r="C237" s="239" t="s">
        <v>3824</v>
      </c>
      <c r="D237" s="601"/>
      <c r="E237" s="239" t="s">
        <v>3825</v>
      </c>
      <c r="F237" s="601" t="s">
        <v>3824</v>
      </c>
      <c r="G237" s="601"/>
      <c r="H237" s="766"/>
      <c r="I237" s="601" t="s">
        <v>3826</v>
      </c>
      <c r="J237" s="599">
        <v>26165</v>
      </c>
      <c r="K237" s="599"/>
      <c r="L237" s="599"/>
      <c r="M237" s="601" t="s">
        <v>3257</v>
      </c>
      <c r="N237" s="601" t="s">
        <v>3257</v>
      </c>
      <c r="O237" s="599">
        <v>105</v>
      </c>
      <c r="P237" s="599">
        <v>91</v>
      </c>
      <c r="Q237" s="599">
        <v>19012</v>
      </c>
      <c r="R237" s="599"/>
      <c r="S237" s="599"/>
      <c r="T237" s="599"/>
      <c r="U237" s="599"/>
      <c r="V237" s="601">
        <v>2013</v>
      </c>
      <c r="W237" s="599"/>
      <c r="X237" s="599"/>
      <c r="Y237" s="599"/>
      <c r="Z237" s="599"/>
      <c r="AA237" s="599"/>
      <c r="AB237" s="599"/>
      <c r="AC237" s="599">
        <v>520</v>
      </c>
      <c r="AD237" s="601"/>
      <c r="AE237" s="601"/>
      <c r="AF237" s="604"/>
      <c r="AG237" s="604"/>
      <c r="AH237" s="604"/>
      <c r="AI237" s="604"/>
      <c r="AJ237" s="604"/>
      <c r="AK237" s="604"/>
      <c r="AL237" s="604"/>
      <c r="AM237" s="604"/>
      <c r="AN237" s="604"/>
      <c r="AO237" s="604"/>
      <c r="AP237" s="604"/>
      <c r="AQ237" s="604"/>
      <c r="AR237" s="604"/>
      <c r="AS237" s="604"/>
      <c r="AT237" s="604"/>
      <c r="AU237" s="604"/>
      <c r="AV237" s="604"/>
      <c r="AW237" s="604"/>
      <c r="AX237" s="604"/>
      <c r="AY237" s="604"/>
      <c r="AZ237" s="604"/>
      <c r="BA237" s="604" t="s">
        <v>3804</v>
      </c>
    </row>
    <row r="238" spans="1:53" s="257" customFormat="1" ht="25.5" customHeight="1">
      <c r="B238" s="603"/>
      <c r="C238" s="239" t="s">
        <v>3827</v>
      </c>
      <c r="D238" s="601"/>
      <c r="E238" s="239" t="s">
        <v>3828</v>
      </c>
      <c r="F238" s="601" t="s">
        <v>3827</v>
      </c>
      <c r="G238" s="601"/>
      <c r="H238" s="766"/>
      <c r="I238" s="601" t="s">
        <v>3827</v>
      </c>
      <c r="J238" s="599">
        <v>9392</v>
      </c>
      <c r="K238" s="599"/>
      <c r="L238" s="599"/>
      <c r="M238" s="601" t="s">
        <v>3257</v>
      </c>
      <c r="N238" s="601" t="s">
        <v>3257</v>
      </c>
      <c r="O238" s="599">
        <v>80</v>
      </c>
      <c r="P238" s="599">
        <v>70</v>
      </c>
      <c r="Q238" s="599">
        <v>9392</v>
      </c>
      <c r="R238" s="599"/>
      <c r="S238" s="599"/>
      <c r="T238" s="599"/>
      <c r="U238" s="599"/>
      <c r="V238" s="601">
        <v>2012</v>
      </c>
      <c r="W238" s="599"/>
      <c r="X238" s="599"/>
      <c r="Y238" s="599"/>
      <c r="Z238" s="599"/>
      <c r="AA238" s="599"/>
      <c r="AB238" s="599"/>
      <c r="AC238" s="599">
        <v>136</v>
      </c>
      <c r="AD238" s="601"/>
      <c r="AE238" s="601"/>
      <c r="AF238" s="604"/>
      <c r="AG238" s="604"/>
      <c r="AH238" s="604"/>
      <c r="AI238" s="604"/>
      <c r="AJ238" s="604"/>
      <c r="AK238" s="604"/>
      <c r="AL238" s="604"/>
      <c r="AM238" s="604"/>
      <c r="AN238" s="604"/>
      <c r="AO238" s="604"/>
      <c r="AP238" s="604"/>
      <c r="AQ238" s="604"/>
      <c r="AR238" s="604"/>
      <c r="AS238" s="604"/>
      <c r="AT238" s="604"/>
      <c r="AU238" s="604"/>
      <c r="AV238" s="604"/>
      <c r="AW238" s="604"/>
      <c r="AX238" s="604"/>
      <c r="AY238" s="604"/>
      <c r="AZ238" s="604"/>
      <c r="BA238" s="604"/>
    </row>
    <row r="239" spans="1:53" s="257" customFormat="1" ht="25.5" customHeight="1">
      <c r="B239" s="603"/>
      <c r="C239" s="239" t="s">
        <v>3829</v>
      </c>
      <c r="D239" s="601"/>
      <c r="E239" s="239" t="s">
        <v>3830</v>
      </c>
      <c r="F239" s="601" t="s">
        <v>3829</v>
      </c>
      <c r="G239" s="601"/>
      <c r="H239" s="766"/>
      <c r="I239" s="239" t="s">
        <v>3831</v>
      </c>
      <c r="J239" s="599">
        <v>13000</v>
      </c>
      <c r="K239" s="552"/>
      <c r="L239" s="599"/>
      <c r="M239" s="601" t="s">
        <v>3257</v>
      </c>
      <c r="N239" s="601" t="s">
        <v>3257</v>
      </c>
      <c r="O239" s="599">
        <v>100</v>
      </c>
      <c r="P239" s="599">
        <v>90</v>
      </c>
      <c r="Q239" s="599">
        <v>9000</v>
      </c>
      <c r="R239" s="599"/>
      <c r="S239" s="599"/>
      <c r="T239" s="599"/>
      <c r="U239" s="599"/>
      <c r="V239" s="601">
        <v>2010</v>
      </c>
      <c r="W239" s="599"/>
      <c r="X239" s="599"/>
      <c r="Y239" s="599"/>
      <c r="Z239" s="599"/>
      <c r="AA239" s="599"/>
      <c r="AB239" s="599"/>
      <c r="AC239" s="599">
        <v>70</v>
      </c>
      <c r="AD239" s="601"/>
      <c r="AE239" s="601"/>
      <c r="AF239" s="604"/>
      <c r="AG239" s="604"/>
      <c r="AH239" s="604"/>
      <c r="AI239" s="604"/>
      <c r="AJ239" s="604"/>
      <c r="AK239" s="604"/>
      <c r="AL239" s="604"/>
      <c r="AM239" s="604"/>
      <c r="AN239" s="604"/>
      <c r="AO239" s="604"/>
      <c r="AP239" s="604"/>
      <c r="AQ239" s="604"/>
      <c r="AR239" s="604"/>
      <c r="AS239" s="604"/>
      <c r="AT239" s="604"/>
      <c r="AU239" s="604"/>
      <c r="AV239" s="604"/>
      <c r="AW239" s="604"/>
      <c r="AX239" s="604"/>
      <c r="AY239" s="604"/>
      <c r="AZ239" s="604"/>
      <c r="BA239" s="606"/>
    </row>
    <row r="240" spans="1:53" s="257" customFormat="1" ht="25.5" customHeight="1">
      <c r="B240" s="762" t="s">
        <v>3686</v>
      </c>
      <c r="C240" s="321" t="s">
        <v>3285</v>
      </c>
      <c r="D240" s="604"/>
      <c r="E240" s="740">
        <f>COUNTA(E241:E264)</f>
        <v>24</v>
      </c>
      <c r="F240" s="604"/>
      <c r="G240" s="604"/>
      <c r="H240" s="775"/>
      <c r="I240" s="604"/>
      <c r="J240" s="599">
        <f>SUM(J241:J264)</f>
        <v>529783</v>
      </c>
      <c r="K240" s="599">
        <f>SUM(K241:K264)</f>
        <v>13922.3</v>
      </c>
      <c r="L240" s="599">
        <f>SUM(L241:L264)</f>
        <v>41023.300000000003</v>
      </c>
      <c r="M240" s="601"/>
      <c r="N240" s="601"/>
      <c r="O240" s="599"/>
      <c r="P240" s="599"/>
      <c r="Q240" s="599"/>
      <c r="R240" s="599"/>
      <c r="S240" s="599"/>
      <c r="T240" s="600"/>
      <c r="U240" s="600"/>
      <c r="V240" s="601"/>
      <c r="W240" s="599"/>
      <c r="X240" s="599"/>
      <c r="Y240" s="599"/>
      <c r="Z240" s="599"/>
      <c r="AA240" s="599"/>
      <c r="AB240" s="599"/>
      <c r="AC240" s="599"/>
      <c r="AD240" s="601"/>
      <c r="AE240" s="601"/>
      <c r="AF240" s="604"/>
      <c r="AG240" s="604"/>
      <c r="AH240" s="604"/>
      <c r="AI240" s="604"/>
      <c r="AJ240" s="604"/>
      <c r="AK240" s="604"/>
      <c r="AL240" s="604"/>
      <c r="AM240" s="604"/>
      <c r="AN240" s="604"/>
      <c r="AO240" s="604"/>
      <c r="AP240" s="604"/>
      <c r="AQ240" s="604"/>
      <c r="AR240" s="604"/>
      <c r="AS240" s="604"/>
      <c r="AT240" s="604"/>
      <c r="AU240" s="604"/>
      <c r="AV240" s="604"/>
      <c r="AW240" s="604"/>
      <c r="AX240" s="604"/>
      <c r="AY240" s="604"/>
      <c r="AZ240" s="604"/>
      <c r="BA240" s="604"/>
    </row>
    <row r="241" spans="1:53" s="257" customFormat="1" ht="25.5" customHeight="1">
      <c r="B241" s="623"/>
      <c r="C241" s="239" t="s">
        <v>398</v>
      </c>
      <c r="D241" s="601" t="s">
        <v>399</v>
      </c>
      <c r="E241" s="239" t="s">
        <v>403</v>
      </c>
      <c r="F241" s="601" t="s">
        <v>398</v>
      </c>
      <c r="G241" s="601" t="s">
        <v>404</v>
      </c>
      <c r="H241" s="813" t="s">
        <v>405</v>
      </c>
      <c r="I241" s="601" t="s">
        <v>398</v>
      </c>
      <c r="J241" s="599">
        <v>15000</v>
      </c>
      <c r="K241" s="599">
        <v>0</v>
      </c>
      <c r="L241" s="599">
        <v>13000</v>
      </c>
      <c r="M241" s="601" t="s">
        <v>406</v>
      </c>
      <c r="N241" s="601" t="s">
        <v>406</v>
      </c>
      <c r="O241" s="599">
        <v>105</v>
      </c>
      <c r="P241" s="599">
        <v>96</v>
      </c>
      <c r="Q241" s="599">
        <v>13000</v>
      </c>
      <c r="R241" s="599">
        <v>200</v>
      </c>
      <c r="S241" s="599">
        <v>200</v>
      </c>
      <c r="T241" s="599" t="s">
        <v>586</v>
      </c>
      <c r="U241" s="599" t="s">
        <v>587</v>
      </c>
      <c r="V241" s="601">
        <v>2007</v>
      </c>
      <c r="W241" s="599"/>
      <c r="X241" s="599">
        <v>1050000000</v>
      </c>
      <c r="Y241" s="599">
        <v>1050000000</v>
      </c>
      <c r="Z241" s="599"/>
      <c r="AA241" s="599"/>
      <c r="AB241" s="599"/>
      <c r="AC241" s="599">
        <v>100</v>
      </c>
      <c r="AD241" s="601">
        <v>1997</v>
      </c>
      <c r="AE241" s="601"/>
      <c r="AF241" s="604">
        <v>1</v>
      </c>
      <c r="AG241" s="604">
        <v>1000000000</v>
      </c>
      <c r="AH241" s="604">
        <v>6</v>
      </c>
      <c r="AI241" s="604" t="s">
        <v>407</v>
      </c>
      <c r="AJ241" s="604">
        <v>2400000000</v>
      </c>
      <c r="AK241" s="604"/>
      <c r="AL241" s="604"/>
      <c r="AM241" s="604"/>
      <c r="AN241" s="604"/>
      <c r="AO241" s="604"/>
      <c r="AP241" s="604"/>
      <c r="AQ241" s="604"/>
      <c r="AR241" s="604"/>
      <c r="AS241" s="604"/>
      <c r="AT241" s="604"/>
      <c r="AU241" s="604"/>
      <c r="AV241" s="604"/>
      <c r="AW241" s="604"/>
      <c r="AX241" s="604"/>
      <c r="AY241" s="604"/>
      <c r="AZ241" s="604"/>
      <c r="BA241" s="321"/>
    </row>
    <row r="242" spans="1:53" s="257" customFormat="1" ht="25.5" customHeight="1">
      <c r="B242" s="623"/>
      <c r="C242" s="239" t="s">
        <v>398</v>
      </c>
      <c r="D242" s="601" t="s">
        <v>399</v>
      </c>
      <c r="E242" s="239" t="s">
        <v>408</v>
      </c>
      <c r="F242" s="601" t="s">
        <v>398</v>
      </c>
      <c r="G242" s="601" t="s">
        <v>404</v>
      </c>
      <c r="H242" s="813" t="s">
        <v>405</v>
      </c>
      <c r="I242" s="601" t="s">
        <v>401</v>
      </c>
      <c r="J242" s="599">
        <v>23484</v>
      </c>
      <c r="K242" s="599">
        <v>10327</v>
      </c>
      <c r="L242" s="599">
        <v>18248</v>
      </c>
      <c r="M242" s="601" t="s">
        <v>382</v>
      </c>
      <c r="N242" s="601" t="s">
        <v>382</v>
      </c>
      <c r="O242" s="599">
        <v>117</v>
      </c>
      <c r="P242" s="599">
        <v>96</v>
      </c>
      <c r="Q242" s="599">
        <v>12780</v>
      </c>
      <c r="R242" s="599">
        <v>14164</v>
      </c>
      <c r="S242" s="599">
        <v>14164</v>
      </c>
      <c r="T242" s="599" t="s">
        <v>586</v>
      </c>
      <c r="U242" s="599" t="s">
        <v>587</v>
      </c>
      <c r="V242" s="601">
        <v>1982</v>
      </c>
      <c r="W242" s="599"/>
      <c r="X242" s="599">
        <v>1050000000</v>
      </c>
      <c r="Y242" s="599">
        <v>1050000000</v>
      </c>
      <c r="Z242" s="599"/>
      <c r="AA242" s="599"/>
      <c r="AB242" s="599"/>
      <c r="AC242" s="599">
        <v>16500</v>
      </c>
      <c r="AD242" s="601">
        <v>1997</v>
      </c>
      <c r="AE242" s="601"/>
      <c r="AF242" s="604">
        <v>1</v>
      </c>
      <c r="AG242" s="604">
        <v>1000000000</v>
      </c>
      <c r="AH242" s="604">
        <v>6</v>
      </c>
      <c r="AI242" s="604" t="s">
        <v>407</v>
      </c>
      <c r="AJ242" s="604">
        <v>2400000000</v>
      </c>
      <c r="AK242" s="604"/>
      <c r="AL242" s="604"/>
      <c r="AM242" s="604"/>
      <c r="AN242" s="604"/>
      <c r="AO242" s="604"/>
      <c r="AP242" s="604"/>
      <c r="AQ242" s="604"/>
      <c r="AR242" s="604"/>
      <c r="AS242" s="604"/>
      <c r="AT242" s="604"/>
      <c r="AU242" s="604"/>
      <c r="AV242" s="604"/>
      <c r="AW242" s="604"/>
      <c r="AX242" s="604"/>
      <c r="AY242" s="604"/>
      <c r="AZ242" s="604"/>
      <c r="BA242" s="321"/>
    </row>
    <row r="243" spans="1:53" s="257" customFormat="1" ht="25.5" customHeight="1">
      <c r="B243" s="623"/>
      <c r="C243" s="239" t="s">
        <v>398</v>
      </c>
      <c r="D243" s="601" t="s">
        <v>409</v>
      </c>
      <c r="E243" s="239" t="s">
        <v>410</v>
      </c>
      <c r="F243" s="601" t="s">
        <v>398</v>
      </c>
      <c r="G243" s="601" t="s">
        <v>411</v>
      </c>
      <c r="H243" s="813"/>
      <c r="I243" s="239" t="s">
        <v>401</v>
      </c>
      <c r="J243" s="599">
        <v>27705</v>
      </c>
      <c r="K243" s="552">
        <v>2500</v>
      </c>
      <c r="L243" s="599">
        <v>2500</v>
      </c>
      <c r="M243" s="601" t="s">
        <v>406</v>
      </c>
      <c r="N243" s="601" t="s">
        <v>406</v>
      </c>
      <c r="O243" s="599">
        <v>110</v>
      </c>
      <c r="P243" s="599">
        <v>98</v>
      </c>
      <c r="Q243" s="599">
        <v>15000</v>
      </c>
      <c r="R243" s="599">
        <v>1620</v>
      </c>
      <c r="S243" s="599">
        <v>1620</v>
      </c>
      <c r="T243" s="599" t="s">
        <v>233</v>
      </c>
      <c r="U243" s="599" t="s">
        <v>587</v>
      </c>
      <c r="V243" s="601">
        <v>1963</v>
      </c>
      <c r="W243" s="599"/>
      <c r="X243" s="599"/>
      <c r="Y243" s="599"/>
      <c r="Z243" s="599"/>
      <c r="AA243" s="599"/>
      <c r="AB243" s="599"/>
      <c r="AC243" s="599">
        <v>150</v>
      </c>
      <c r="AD243" s="601"/>
      <c r="AE243" s="601"/>
      <c r="AF243" s="604"/>
      <c r="AG243" s="604"/>
      <c r="AH243" s="604"/>
      <c r="AI243" s="604"/>
      <c r="AJ243" s="604"/>
      <c r="AK243" s="604"/>
      <c r="AL243" s="604"/>
      <c r="AM243" s="604"/>
      <c r="AN243" s="604"/>
      <c r="AO243" s="604"/>
      <c r="AP243" s="604"/>
      <c r="AQ243" s="604"/>
      <c r="AR243" s="604"/>
      <c r="AS243" s="604"/>
      <c r="AT243" s="604"/>
      <c r="AU243" s="604"/>
      <c r="AV243" s="604"/>
      <c r="AW243" s="604"/>
      <c r="AX243" s="604"/>
      <c r="AY243" s="604"/>
      <c r="AZ243" s="604"/>
      <c r="BA243" s="604"/>
    </row>
    <row r="244" spans="1:53" s="257" customFormat="1" ht="25.5" customHeight="1">
      <c r="B244" s="623"/>
      <c r="C244" s="239" t="s">
        <v>398</v>
      </c>
      <c r="D244" s="601" t="s">
        <v>409</v>
      </c>
      <c r="E244" s="239" t="s">
        <v>14216</v>
      </c>
      <c r="F244" s="601" t="s">
        <v>398</v>
      </c>
      <c r="G244" s="601" t="s">
        <v>411</v>
      </c>
      <c r="H244" s="813"/>
      <c r="I244" s="239" t="s">
        <v>398</v>
      </c>
      <c r="J244" s="599">
        <v>11483</v>
      </c>
      <c r="K244" s="552"/>
      <c r="L244" s="599"/>
      <c r="M244" s="601" t="s">
        <v>406</v>
      </c>
      <c r="N244" s="601" t="s">
        <v>406</v>
      </c>
      <c r="O244" s="599">
        <v>122</v>
      </c>
      <c r="P244" s="599">
        <v>100</v>
      </c>
      <c r="Q244" s="599">
        <v>11483</v>
      </c>
      <c r="R244" s="599"/>
      <c r="S244" s="599"/>
      <c r="T244" s="599" t="s">
        <v>233</v>
      </c>
      <c r="U244" s="599" t="s">
        <v>587</v>
      </c>
      <c r="V244" s="601">
        <v>2012</v>
      </c>
      <c r="W244" s="599"/>
      <c r="X244" s="599"/>
      <c r="Y244" s="599"/>
      <c r="Z244" s="599"/>
      <c r="AA244" s="599"/>
      <c r="AB244" s="599"/>
      <c r="AC244" s="599">
        <v>1000</v>
      </c>
      <c r="AD244" s="601"/>
      <c r="AE244" s="601"/>
      <c r="AF244" s="604"/>
      <c r="AG244" s="604"/>
      <c r="AH244" s="604"/>
      <c r="AI244" s="604"/>
      <c r="AJ244" s="604"/>
      <c r="AK244" s="604"/>
      <c r="AL244" s="604"/>
      <c r="AM244" s="604"/>
      <c r="AN244" s="604"/>
      <c r="AO244" s="604"/>
      <c r="AP244" s="604"/>
      <c r="AQ244" s="604"/>
      <c r="AR244" s="604"/>
      <c r="AS244" s="604"/>
      <c r="AT244" s="604"/>
      <c r="AU244" s="604"/>
      <c r="AV244" s="604"/>
      <c r="AW244" s="604"/>
      <c r="AX244" s="604"/>
      <c r="AY244" s="604"/>
      <c r="AZ244" s="604"/>
      <c r="BA244" s="604"/>
    </row>
    <row r="245" spans="1:53" s="257" customFormat="1" ht="25.5" customHeight="1">
      <c r="B245" s="623"/>
      <c r="C245" s="239" t="s">
        <v>398</v>
      </c>
      <c r="D245" s="601" t="s">
        <v>409</v>
      </c>
      <c r="E245" s="239" t="s">
        <v>1320</v>
      </c>
      <c r="F245" s="601" t="s">
        <v>398</v>
      </c>
      <c r="G245" s="601" t="s">
        <v>411</v>
      </c>
      <c r="H245" s="813"/>
      <c r="I245" s="239" t="s">
        <v>398</v>
      </c>
      <c r="J245" s="599">
        <v>11483</v>
      </c>
      <c r="K245" s="552"/>
      <c r="L245" s="599"/>
      <c r="M245" s="601" t="s">
        <v>406</v>
      </c>
      <c r="N245" s="601" t="s">
        <v>406</v>
      </c>
      <c r="O245" s="599">
        <v>122</v>
      </c>
      <c r="P245" s="599">
        <v>100</v>
      </c>
      <c r="Q245" s="599">
        <v>11483</v>
      </c>
      <c r="R245" s="599"/>
      <c r="S245" s="599"/>
      <c r="T245" s="599" t="s">
        <v>233</v>
      </c>
      <c r="U245" s="599" t="s">
        <v>587</v>
      </c>
      <c r="V245" s="601">
        <v>2012</v>
      </c>
      <c r="W245" s="599"/>
      <c r="X245" s="599"/>
      <c r="Y245" s="599"/>
      <c r="Z245" s="599"/>
      <c r="AA245" s="599"/>
      <c r="AB245" s="599"/>
      <c r="AC245" s="599"/>
      <c r="AD245" s="601"/>
      <c r="AE245" s="601"/>
      <c r="AF245" s="604"/>
      <c r="AG245" s="604"/>
      <c r="AH245" s="604"/>
      <c r="AI245" s="604"/>
      <c r="AJ245" s="604"/>
      <c r="AK245" s="604"/>
      <c r="AL245" s="604"/>
      <c r="AM245" s="604"/>
      <c r="AN245" s="604"/>
      <c r="AO245" s="604"/>
      <c r="AP245" s="604"/>
      <c r="AQ245" s="604"/>
      <c r="AR245" s="604"/>
      <c r="AS245" s="604"/>
      <c r="AT245" s="604"/>
      <c r="AU245" s="604"/>
      <c r="AV245" s="604"/>
      <c r="AW245" s="604"/>
      <c r="AX245" s="604"/>
      <c r="AY245" s="604"/>
      <c r="AZ245" s="604"/>
      <c r="BA245" s="604"/>
    </row>
    <row r="246" spans="1:53" s="257" customFormat="1" ht="25.5" customHeight="1">
      <c r="B246" s="623"/>
      <c r="C246" s="239" t="s">
        <v>398</v>
      </c>
      <c r="D246" s="601" t="s">
        <v>409</v>
      </c>
      <c r="E246" s="239" t="s">
        <v>1321</v>
      </c>
      <c r="F246" s="601" t="s">
        <v>398</v>
      </c>
      <c r="G246" s="601" t="s">
        <v>411</v>
      </c>
      <c r="H246" s="813"/>
      <c r="I246" s="239" t="s">
        <v>398</v>
      </c>
      <c r="J246" s="599">
        <v>7478</v>
      </c>
      <c r="K246" s="552"/>
      <c r="L246" s="599"/>
      <c r="M246" s="601" t="s">
        <v>406</v>
      </c>
      <c r="N246" s="601" t="s">
        <v>406</v>
      </c>
      <c r="O246" s="599">
        <v>100</v>
      </c>
      <c r="P246" s="599">
        <v>80</v>
      </c>
      <c r="Q246" s="599">
        <v>7478</v>
      </c>
      <c r="R246" s="599"/>
      <c r="S246" s="599"/>
      <c r="T246" s="599" t="s">
        <v>233</v>
      </c>
      <c r="U246" s="599" t="s">
        <v>587</v>
      </c>
      <c r="V246" s="601">
        <v>2012</v>
      </c>
      <c r="W246" s="599"/>
      <c r="X246" s="599"/>
      <c r="Y246" s="599"/>
      <c r="Z246" s="599"/>
      <c r="AA246" s="599"/>
      <c r="AB246" s="599"/>
      <c r="AC246" s="599"/>
      <c r="AD246" s="601"/>
      <c r="AE246" s="601"/>
      <c r="AF246" s="604"/>
      <c r="AG246" s="604"/>
      <c r="AH246" s="604"/>
      <c r="AI246" s="604"/>
      <c r="AJ246" s="604"/>
      <c r="AK246" s="604"/>
      <c r="AL246" s="604"/>
      <c r="AM246" s="604"/>
      <c r="AN246" s="604"/>
      <c r="AO246" s="604"/>
      <c r="AP246" s="604"/>
      <c r="AQ246" s="604"/>
      <c r="AR246" s="604"/>
      <c r="AS246" s="604"/>
      <c r="AT246" s="604"/>
      <c r="AU246" s="604"/>
      <c r="AV246" s="604"/>
      <c r="AW246" s="604"/>
      <c r="AX246" s="604"/>
      <c r="AY246" s="604"/>
      <c r="AZ246" s="604"/>
      <c r="BA246" s="604"/>
    </row>
    <row r="247" spans="1:53" s="257" customFormat="1" ht="25.5" customHeight="1">
      <c r="B247" s="623"/>
      <c r="C247" s="239" t="s">
        <v>398</v>
      </c>
      <c r="D247" s="601" t="s">
        <v>409</v>
      </c>
      <c r="E247" s="239" t="s">
        <v>1322</v>
      </c>
      <c r="F247" s="601" t="s">
        <v>398</v>
      </c>
      <c r="G247" s="601" t="s">
        <v>411</v>
      </c>
      <c r="H247" s="813"/>
      <c r="I247" s="239" t="s">
        <v>398</v>
      </c>
      <c r="J247" s="599">
        <v>7478</v>
      </c>
      <c r="K247" s="552"/>
      <c r="L247" s="599"/>
      <c r="M247" s="601" t="s">
        <v>406</v>
      </c>
      <c r="N247" s="601" t="s">
        <v>406</v>
      </c>
      <c r="O247" s="599">
        <v>100</v>
      </c>
      <c r="P247" s="599">
        <v>80</v>
      </c>
      <c r="Q247" s="599">
        <v>7478</v>
      </c>
      <c r="R247" s="599"/>
      <c r="S247" s="599"/>
      <c r="T247" s="599" t="s">
        <v>233</v>
      </c>
      <c r="U247" s="599" t="s">
        <v>587</v>
      </c>
      <c r="V247" s="601">
        <v>2012</v>
      </c>
      <c r="W247" s="599"/>
      <c r="X247" s="599"/>
      <c r="Y247" s="599"/>
      <c r="Z247" s="599"/>
      <c r="AA247" s="599"/>
      <c r="AB247" s="599"/>
      <c r="AC247" s="599"/>
      <c r="AD247" s="601"/>
      <c r="AE247" s="601"/>
      <c r="AF247" s="604"/>
      <c r="AG247" s="604"/>
      <c r="AH247" s="604"/>
      <c r="AI247" s="604"/>
      <c r="AJ247" s="604"/>
      <c r="AK247" s="604"/>
      <c r="AL247" s="604"/>
      <c r="AM247" s="604"/>
      <c r="AN247" s="604"/>
      <c r="AO247" s="604"/>
      <c r="AP247" s="604"/>
      <c r="AQ247" s="604"/>
      <c r="AR247" s="604"/>
      <c r="AS247" s="604"/>
      <c r="AT247" s="604"/>
      <c r="AU247" s="604"/>
      <c r="AV247" s="604"/>
      <c r="AW247" s="604"/>
      <c r="AX247" s="604"/>
      <c r="AY247" s="604"/>
      <c r="AZ247" s="604"/>
      <c r="BA247" s="604"/>
    </row>
    <row r="248" spans="1:53" s="257" customFormat="1" ht="25.5" customHeight="1">
      <c r="B248" s="623"/>
      <c r="C248" s="239" t="s">
        <v>398</v>
      </c>
      <c r="D248" s="601" t="s">
        <v>409</v>
      </c>
      <c r="E248" s="239" t="s">
        <v>1323</v>
      </c>
      <c r="F248" s="601" t="s">
        <v>398</v>
      </c>
      <c r="G248" s="601" t="s">
        <v>411</v>
      </c>
      <c r="H248" s="813"/>
      <c r="I248" s="239" t="s">
        <v>398</v>
      </c>
      <c r="J248" s="599">
        <v>7478</v>
      </c>
      <c r="K248" s="552"/>
      <c r="L248" s="599"/>
      <c r="M248" s="601" t="s">
        <v>406</v>
      </c>
      <c r="N248" s="601" t="s">
        <v>406</v>
      </c>
      <c r="O248" s="599">
        <v>100</v>
      </c>
      <c r="P248" s="599">
        <v>80</v>
      </c>
      <c r="Q248" s="599">
        <v>7478</v>
      </c>
      <c r="R248" s="599"/>
      <c r="S248" s="599"/>
      <c r="T248" s="599" t="s">
        <v>233</v>
      </c>
      <c r="U248" s="599" t="s">
        <v>587</v>
      </c>
      <c r="V248" s="601">
        <v>2012</v>
      </c>
      <c r="W248" s="599"/>
      <c r="X248" s="599"/>
      <c r="Y248" s="599"/>
      <c r="Z248" s="599"/>
      <c r="AA248" s="599"/>
      <c r="AB248" s="599"/>
      <c r="AC248" s="599"/>
      <c r="AD248" s="601"/>
      <c r="AE248" s="601"/>
      <c r="AF248" s="604"/>
      <c r="AG248" s="604"/>
      <c r="AH248" s="604"/>
      <c r="AI248" s="604"/>
      <c r="AJ248" s="604"/>
      <c r="AK248" s="604"/>
      <c r="AL248" s="604"/>
      <c r="AM248" s="604"/>
      <c r="AN248" s="604"/>
      <c r="AO248" s="604"/>
      <c r="AP248" s="604"/>
      <c r="AQ248" s="604"/>
      <c r="AR248" s="604"/>
      <c r="AS248" s="604"/>
      <c r="AT248" s="604"/>
      <c r="AU248" s="604"/>
      <c r="AV248" s="604"/>
      <c r="AW248" s="604"/>
      <c r="AX248" s="604"/>
      <c r="AY248" s="604"/>
      <c r="AZ248" s="604"/>
      <c r="BA248" s="604"/>
    </row>
    <row r="249" spans="1:53" s="836" customFormat="1" ht="25.5" customHeight="1">
      <c r="A249" s="835"/>
      <c r="B249" s="623"/>
      <c r="C249" s="751" t="s">
        <v>13881</v>
      </c>
      <c r="D249" s="764"/>
      <c r="E249" s="751" t="s">
        <v>14217</v>
      </c>
      <c r="F249" s="764" t="s">
        <v>13881</v>
      </c>
      <c r="G249" s="764"/>
      <c r="H249" s="764"/>
      <c r="I249" s="751" t="s">
        <v>14040</v>
      </c>
      <c r="J249" s="605"/>
      <c r="K249" s="814">
        <v>95.3</v>
      </c>
      <c r="L249" s="814">
        <v>95.3</v>
      </c>
      <c r="M249" s="764" t="s">
        <v>382</v>
      </c>
      <c r="N249" s="764" t="s">
        <v>382</v>
      </c>
      <c r="O249" s="605">
        <v>120</v>
      </c>
      <c r="P249" s="605">
        <v>100</v>
      </c>
      <c r="Q249" s="605">
        <v>30619</v>
      </c>
      <c r="R249" s="605">
        <v>200</v>
      </c>
      <c r="S249" s="605"/>
      <c r="T249" s="605"/>
      <c r="U249" s="605"/>
      <c r="V249" s="764">
        <v>2015</v>
      </c>
      <c r="W249" s="605"/>
      <c r="X249" s="605"/>
      <c r="Y249" s="605"/>
      <c r="Z249" s="605"/>
      <c r="AA249" s="605"/>
      <c r="AB249" s="605"/>
      <c r="AC249" s="605">
        <v>5065</v>
      </c>
      <c r="AD249" s="606"/>
      <c r="AE249" s="606"/>
      <c r="AF249" s="606"/>
      <c r="AG249" s="606"/>
      <c r="AH249" s="606"/>
      <c r="AI249" s="606"/>
      <c r="AJ249" s="606"/>
      <c r="AK249" s="606"/>
      <c r="AL249" s="606"/>
      <c r="AM249" s="606"/>
      <c r="AN249" s="606"/>
      <c r="AO249" s="606"/>
      <c r="AP249" s="606"/>
      <c r="AQ249" s="606"/>
      <c r="AR249" s="606"/>
      <c r="AS249" s="606"/>
      <c r="AT249" s="606"/>
      <c r="AU249" s="606"/>
      <c r="AV249" s="606"/>
      <c r="AW249" s="606"/>
      <c r="AX249" s="606"/>
      <c r="AY249" s="606"/>
      <c r="AZ249" s="606"/>
      <c r="BA249" s="607"/>
    </row>
    <row r="250" spans="1:53" s="257" customFormat="1" ht="25.5" customHeight="1">
      <c r="B250" s="623"/>
      <c r="C250" s="751" t="s">
        <v>13887</v>
      </c>
      <c r="D250" s="764"/>
      <c r="E250" s="751" t="s">
        <v>14218</v>
      </c>
      <c r="F250" s="764" t="s">
        <v>13887</v>
      </c>
      <c r="G250" s="764"/>
      <c r="H250" s="764"/>
      <c r="I250" s="751" t="s">
        <v>13887</v>
      </c>
      <c r="J250" s="605">
        <v>9380</v>
      </c>
      <c r="K250" s="605"/>
      <c r="L250" s="605"/>
      <c r="M250" s="764" t="s">
        <v>406</v>
      </c>
      <c r="N250" s="764" t="s">
        <v>406</v>
      </c>
      <c r="O250" s="605">
        <v>112</v>
      </c>
      <c r="P250" s="605">
        <v>92</v>
      </c>
      <c r="Q250" s="605">
        <v>9167</v>
      </c>
      <c r="R250" s="605">
        <v>200</v>
      </c>
      <c r="S250" s="605">
        <v>200</v>
      </c>
      <c r="T250" s="605"/>
      <c r="U250" s="605"/>
      <c r="V250" s="764">
        <v>2012</v>
      </c>
      <c r="W250" s="605"/>
      <c r="X250" s="605"/>
      <c r="Y250" s="605"/>
      <c r="Z250" s="605"/>
      <c r="AA250" s="605"/>
      <c r="AB250" s="605"/>
      <c r="AC250" s="605">
        <v>450</v>
      </c>
      <c r="AD250" s="606"/>
      <c r="AE250" s="606"/>
      <c r="AF250" s="606"/>
      <c r="AG250" s="606"/>
      <c r="AH250" s="606"/>
      <c r="AI250" s="606"/>
      <c r="AJ250" s="606"/>
      <c r="AK250" s="606"/>
      <c r="AL250" s="606"/>
      <c r="AM250" s="606"/>
      <c r="AN250" s="606"/>
      <c r="AO250" s="606"/>
      <c r="AP250" s="606"/>
      <c r="AQ250" s="606"/>
      <c r="AR250" s="606"/>
      <c r="AS250" s="606"/>
      <c r="AT250" s="606"/>
      <c r="AU250" s="606"/>
      <c r="AV250" s="606"/>
      <c r="AW250" s="606"/>
      <c r="AX250" s="606"/>
      <c r="AY250" s="606"/>
      <c r="AZ250" s="606"/>
      <c r="BA250" s="606"/>
    </row>
    <row r="251" spans="1:53" s="257" customFormat="1" ht="25.5" customHeight="1">
      <c r="B251" s="623"/>
      <c r="C251" s="239" t="s">
        <v>1061</v>
      </c>
      <c r="D251" s="604" t="s">
        <v>14219</v>
      </c>
      <c r="E251" s="618" t="s">
        <v>14220</v>
      </c>
      <c r="F251" s="604" t="s">
        <v>14221</v>
      </c>
      <c r="G251" s="604" t="s">
        <v>1062</v>
      </c>
      <c r="H251" s="775"/>
      <c r="I251" s="321" t="s">
        <v>13898</v>
      </c>
      <c r="J251" s="599">
        <v>12800</v>
      </c>
      <c r="K251" s="599">
        <v>289</v>
      </c>
      <c r="L251" s="599">
        <v>289</v>
      </c>
      <c r="M251" s="601" t="s">
        <v>406</v>
      </c>
      <c r="N251" s="601" t="s">
        <v>406</v>
      </c>
      <c r="O251" s="599">
        <v>107</v>
      </c>
      <c r="P251" s="599">
        <v>93</v>
      </c>
      <c r="Q251" s="599">
        <v>12800</v>
      </c>
      <c r="R251" s="599">
        <v>50</v>
      </c>
      <c r="S251" s="599">
        <v>150</v>
      </c>
      <c r="T251" s="599" t="s">
        <v>586</v>
      </c>
      <c r="U251" s="599" t="s">
        <v>1060</v>
      </c>
      <c r="V251" s="601">
        <v>2001</v>
      </c>
      <c r="W251" s="599"/>
      <c r="X251" s="599"/>
      <c r="Y251" s="599"/>
      <c r="Z251" s="599"/>
      <c r="AA251" s="599"/>
      <c r="AB251" s="599"/>
      <c r="AC251" s="599">
        <v>500</v>
      </c>
      <c r="AD251" s="601"/>
      <c r="AE251" s="601"/>
      <c r="AF251" s="604"/>
      <c r="AG251" s="604"/>
      <c r="AH251" s="604"/>
      <c r="AI251" s="604"/>
      <c r="AJ251" s="604"/>
      <c r="AK251" s="604"/>
      <c r="AL251" s="604"/>
      <c r="AM251" s="604"/>
      <c r="AN251" s="604"/>
      <c r="AO251" s="604"/>
      <c r="AP251" s="604"/>
      <c r="AQ251" s="604"/>
      <c r="AR251" s="604"/>
      <c r="AS251" s="604"/>
      <c r="AT251" s="604"/>
      <c r="AU251" s="604"/>
      <c r="AV251" s="604"/>
      <c r="AW251" s="604"/>
      <c r="AX251" s="604"/>
      <c r="AY251" s="604"/>
      <c r="AZ251" s="604"/>
      <c r="BA251" s="604"/>
    </row>
    <row r="252" spans="1:53" s="257" customFormat="1" ht="25.5" customHeight="1">
      <c r="B252" s="623"/>
      <c r="C252" s="239" t="s">
        <v>1061</v>
      </c>
      <c r="D252" s="604"/>
      <c r="E252" s="618" t="s">
        <v>14222</v>
      </c>
      <c r="F252" s="604" t="s">
        <v>14221</v>
      </c>
      <c r="G252" s="604"/>
      <c r="H252" s="775"/>
      <c r="I252" s="321" t="s">
        <v>14223</v>
      </c>
      <c r="J252" s="599">
        <v>22800</v>
      </c>
      <c r="K252" s="599"/>
      <c r="L252" s="599"/>
      <c r="M252" s="601" t="s">
        <v>406</v>
      </c>
      <c r="N252" s="601" t="s">
        <v>406</v>
      </c>
      <c r="O252" s="599">
        <v>110</v>
      </c>
      <c r="P252" s="599">
        <v>90</v>
      </c>
      <c r="Q252" s="599">
        <v>22800</v>
      </c>
      <c r="R252" s="599"/>
      <c r="S252" s="599"/>
      <c r="T252" s="599"/>
      <c r="U252" s="599"/>
      <c r="V252" s="601">
        <v>2013</v>
      </c>
      <c r="W252" s="599"/>
      <c r="X252" s="599"/>
      <c r="Y252" s="599"/>
      <c r="Z252" s="599"/>
      <c r="AA252" s="599"/>
      <c r="AB252" s="599"/>
      <c r="AC252" s="599">
        <v>600</v>
      </c>
      <c r="AD252" s="601"/>
      <c r="AE252" s="601"/>
      <c r="AF252" s="604"/>
      <c r="AG252" s="604"/>
      <c r="AH252" s="604"/>
      <c r="AI252" s="604"/>
      <c r="AJ252" s="604"/>
      <c r="AK252" s="604"/>
      <c r="AL252" s="604"/>
      <c r="AM252" s="604"/>
      <c r="AN252" s="604"/>
      <c r="AO252" s="604"/>
      <c r="AP252" s="604"/>
      <c r="AQ252" s="604"/>
      <c r="AR252" s="604"/>
      <c r="AS252" s="604"/>
      <c r="AT252" s="604"/>
      <c r="AU252" s="604"/>
      <c r="AV252" s="604"/>
      <c r="AW252" s="604"/>
      <c r="AX252" s="604"/>
      <c r="AY252" s="604"/>
      <c r="AZ252" s="604"/>
      <c r="BA252" s="604"/>
    </row>
    <row r="253" spans="1:53" s="257" customFormat="1" ht="25.5" customHeight="1">
      <c r="B253" s="623"/>
      <c r="C253" s="239" t="s">
        <v>1061</v>
      </c>
      <c r="D253" s="604"/>
      <c r="E253" s="618" t="s">
        <v>14224</v>
      </c>
      <c r="F253" s="604" t="s">
        <v>14221</v>
      </c>
      <c r="G253" s="604"/>
      <c r="H253" s="775"/>
      <c r="I253" s="321" t="s">
        <v>14065</v>
      </c>
      <c r="J253" s="599">
        <v>12500</v>
      </c>
      <c r="K253" s="599"/>
      <c r="L253" s="599"/>
      <c r="M253" s="601" t="s">
        <v>202</v>
      </c>
      <c r="N253" s="601" t="s">
        <v>202</v>
      </c>
      <c r="O253" s="599">
        <v>112</v>
      </c>
      <c r="P253" s="599">
        <v>90</v>
      </c>
      <c r="Q253" s="599">
        <v>10500</v>
      </c>
      <c r="R253" s="599"/>
      <c r="S253" s="599"/>
      <c r="T253" s="599"/>
      <c r="U253" s="599"/>
      <c r="V253" s="601">
        <v>2014</v>
      </c>
      <c r="W253" s="599"/>
      <c r="X253" s="599"/>
      <c r="Y253" s="599"/>
      <c r="Z253" s="599"/>
      <c r="AA253" s="599"/>
      <c r="AB253" s="599"/>
      <c r="AC253" s="599">
        <v>250</v>
      </c>
      <c r="AD253" s="601"/>
      <c r="AE253" s="601"/>
      <c r="AF253" s="604"/>
      <c r="AG253" s="604"/>
      <c r="AH253" s="604"/>
      <c r="AI253" s="604"/>
      <c r="AJ253" s="604"/>
      <c r="AK253" s="604"/>
      <c r="AL253" s="604"/>
      <c r="AM253" s="604"/>
      <c r="AN253" s="604"/>
      <c r="AO253" s="604"/>
      <c r="AP253" s="604"/>
      <c r="AQ253" s="604"/>
      <c r="AR253" s="604"/>
      <c r="AS253" s="604"/>
      <c r="AT253" s="604"/>
      <c r="AU253" s="604"/>
      <c r="AV253" s="604"/>
      <c r="AW253" s="604"/>
      <c r="AX253" s="604"/>
      <c r="AY253" s="604"/>
      <c r="AZ253" s="604"/>
      <c r="BA253" s="604" t="s">
        <v>14225</v>
      </c>
    </row>
    <row r="254" spans="1:53" s="257" customFormat="1" ht="25.5" customHeight="1">
      <c r="B254" s="623"/>
      <c r="C254" s="239" t="s">
        <v>1061</v>
      </c>
      <c r="D254" s="604"/>
      <c r="E254" s="618" t="s">
        <v>14226</v>
      </c>
      <c r="F254" s="604" t="s">
        <v>14221</v>
      </c>
      <c r="G254" s="604"/>
      <c r="H254" s="775"/>
      <c r="I254" s="321" t="s">
        <v>14065</v>
      </c>
      <c r="J254" s="599">
        <v>12500</v>
      </c>
      <c r="K254" s="599"/>
      <c r="L254" s="599"/>
      <c r="M254" s="601" t="s">
        <v>406</v>
      </c>
      <c r="N254" s="601" t="s">
        <v>406</v>
      </c>
      <c r="O254" s="599">
        <v>112</v>
      </c>
      <c r="P254" s="599">
        <v>90</v>
      </c>
      <c r="Q254" s="599">
        <v>10500</v>
      </c>
      <c r="R254" s="599"/>
      <c r="S254" s="599"/>
      <c r="T254" s="599"/>
      <c r="U254" s="599"/>
      <c r="V254" s="601">
        <v>2014</v>
      </c>
      <c r="W254" s="599"/>
      <c r="X254" s="599"/>
      <c r="Y254" s="599"/>
      <c r="Z254" s="599"/>
      <c r="AA254" s="599"/>
      <c r="AB254" s="599"/>
      <c r="AC254" s="599">
        <v>200</v>
      </c>
      <c r="AD254" s="601"/>
      <c r="AE254" s="601"/>
      <c r="AF254" s="604"/>
      <c r="AG254" s="604"/>
      <c r="AH254" s="604"/>
      <c r="AI254" s="604"/>
      <c r="AJ254" s="604"/>
      <c r="AK254" s="604"/>
      <c r="AL254" s="604"/>
      <c r="AM254" s="604"/>
      <c r="AN254" s="604"/>
      <c r="AO254" s="604"/>
      <c r="AP254" s="604"/>
      <c r="AQ254" s="604"/>
      <c r="AR254" s="604"/>
      <c r="AS254" s="604"/>
      <c r="AT254" s="604"/>
      <c r="AU254" s="604"/>
      <c r="AV254" s="604"/>
      <c r="AW254" s="604"/>
      <c r="AX254" s="604"/>
      <c r="AY254" s="604"/>
      <c r="AZ254" s="604"/>
      <c r="BA254" s="604" t="s">
        <v>14225</v>
      </c>
    </row>
    <row r="255" spans="1:53" s="257" customFormat="1" ht="25.5" customHeight="1">
      <c r="B255" s="623"/>
      <c r="C255" s="239" t="s">
        <v>1061</v>
      </c>
      <c r="D255" s="604"/>
      <c r="E255" s="618" t="s">
        <v>14227</v>
      </c>
      <c r="F255" s="604" t="s">
        <v>14221</v>
      </c>
      <c r="G255" s="604"/>
      <c r="H255" s="775"/>
      <c r="I255" s="321" t="s">
        <v>14228</v>
      </c>
      <c r="J255" s="599">
        <v>67507</v>
      </c>
      <c r="K255" s="599"/>
      <c r="L255" s="599"/>
      <c r="M255" s="601" t="s">
        <v>406</v>
      </c>
      <c r="N255" s="601" t="s">
        <v>406</v>
      </c>
      <c r="O255" s="599">
        <v>105</v>
      </c>
      <c r="P255" s="599">
        <v>95</v>
      </c>
      <c r="Q255" s="599">
        <v>12434</v>
      </c>
      <c r="R255" s="599"/>
      <c r="S255" s="599"/>
      <c r="T255" s="599"/>
      <c r="U255" s="599"/>
      <c r="V255" s="601">
        <v>2014</v>
      </c>
      <c r="W255" s="599"/>
      <c r="X255" s="599"/>
      <c r="Y255" s="599"/>
      <c r="Z255" s="599"/>
      <c r="AA255" s="599"/>
      <c r="AB255" s="599"/>
      <c r="AC255" s="599"/>
      <c r="AD255" s="601"/>
      <c r="AE255" s="601"/>
      <c r="AF255" s="604"/>
      <c r="AG255" s="604"/>
      <c r="AH255" s="604"/>
      <c r="AI255" s="604"/>
      <c r="AJ255" s="604"/>
      <c r="AK255" s="604"/>
      <c r="AL255" s="604"/>
      <c r="AM255" s="604"/>
      <c r="AN255" s="604"/>
      <c r="AO255" s="604"/>
      <c r="AP255" s="604"/>
      <c r="AQ255" s="604"/>
      <c r="AR255" s="604"/>
      <c r="AS255" s="604"/>
      <c r="AT255" s="604"/>
      <c r="AU255" s="604"/>
      <c r="AV255" s="604"/>
      <c r="AW255" s="604"/>
      <c r="AX255" s="604"/>
      <c r="AY255" s="604"/>
      <c r="AZ255" s="604"/>
      <c r="BA255" s="604"/>
    </row>
    <row r="256" spans="1:53" s="257" customFormat="1" ht="25.5" customHeight="1">
      <c r="B256" s="623"/>
      <c r="C256" s="239" t="s">
        <v>1061</v>
      </c>
      <c r="D256" s="604"/>
      <c r="E256" s="618" t="s">
        <v>14229</v>
      </c>
      <c r="F256" s="604" t="s">
        <v>14221</v>
      </c>
      <c r="G256" s="604"/>
      <c r="H256" s="775"/>
      <c r="I256" s="321" t="s">
        <v>14228</v>
      </c>
      <c r="J256" s="599">
        <v>67507</v>
      </c>
      <c r="K256" s="599"/>
      <c r="L256" s="599"/>
      <c r="M256" s="601" t="s">
        <v>406</v>
      </c>
      <c r="N256" s="601" t="s">
        <v>406</v>
      </c>
      <c r="O256" s="599">
        <v>105</v>
      </c>
      <c r="P256" s="599">
        <v>95</v>
      </c>
      <c r="Q256" s="599">
        <v>11935</v>
      </c>
      <c r="R256" s="599"/>
      <c r="S256" s="599"/>
      <c r="T256" s="599"/>
      <c r="U256" s="599"/>
      <c r="V256" s="601">
        <v>2015</v>
      </c>
      <c r="W256" s="599"/>
      <c r="X256" s="599"/>
      <c r="Y256" s="599"/>
      <c r="Z256" s="599"/>
      <c r="AA256" s="599"/>
      <c r="AB256" s="599"/>
      <c r="AC256" s="599"/>
      <c r="AD256" s="601"/>
      <c r="AE256" s="601"/>
      <c r="AF256" s="604"/>
      <c r="AG256" s="604"/>
      <c r="AH256" s="604"/>
      <c r="AI256" s="604"/>
      <c r="AJ256" s="604"/>
      <c r="AK256" s="604"/>
      <c r="AL256" s="604"/>
      <c r="AM256" s="604"/>
      <c r="AN256" s="604"/>
      <c r="AO256" s="604"/>
      <c r="AP256" s="604"/>
      <c r="AQ256" s="604"/>
      <c r="AR256" s="604"/>
      <c r="AS256" s="604"/>
      <c r="AT256" s="604"/>
      <c r="AU256" s="604"/>
      <c r="AV256" s="604"/>
      <c r="AW256" s="604"/>
      <c r="AX256" s="604"/>
      <c r="AY256" s="604"/>
      <c r="AZ256" s="604"/>
      <c r="BA256" s="604"/>
    </row>
    <row r="257" spans="2:53" s="257" customFormat="1" ht="25.5" customHeight="1">
      <c r="B257" s="623"/>
      <c r="C257" s="607" t="s">
        <v>13904</v>
      </c>
      <c r="D257" s="606"/>
      <c r="E257" s="793" t="s">
        <v>14230</v>
      </c>
      <c r="F257" s="606" t="s">
        <v>13904</v>
      </c>
      <c r="G257" s="606"/>
      <c r="H257" s="606"/>
      <c r="I257" s="606" t="s">
        <v>10345</v>
      </c>
      <c r="J257" s="605">
        <v>11593</v>
      </c>
      <c r="K257" s="605"/>
      <c r="L257" s="605"/>
      <c r="M257" s="606" t="s">
        <v>406</v>
      </c>
      <c r="N257" s="606" t="s">
        <v>1117</v>
      </c>
      <c r="O257" s="605">
        <v>105.1</v>
      </c>
      <c r="P257" s="605">
        <v>109.74</v>
      </c>
      <c r="Q257" s="605">
        <v>11593</v>
      </c>
      <c r="R257" s="605"/>
      <c r="S257" s="605"/>
      <c r="T257" s="606"/>
      <c r="U257" s="606"/>
      <c r="V257" s="764">
        <v>2013</v>
      </c>
      <c r="W257" s="606"/>
      <c r="X257" s="606"/>
      <c r="Y257" s="606"/>
      <c r="Z257" s="606"/>
      <c r="AA257" s="606"/>
      <c r="AB257" s="606"/>
      <c r="AC257" s="605">
        <v>700</v>
      </c>
      <c r="AD257" s="606"/>
      <c r="AE257" s="606"/>
      <c r="AF257" s="606"/>
      <c r="AG257" s="606"/>
      <c r="AH257" s="606"/>
      <c r="AI257" s="606"/>
      <c r="AJ257" s="606"/>
      <c r="AK257" s="606"/>
      <c r="AL257" s="606"/>
      <c r="AM257" s="606"/>
      <c r="AN257" s="606"/>
      <c r="AO257" s="606"/>
      <c r="AP257" s="606"/>
      <c r="AQ257" s="606"/>
      <c r="AR257" s="606"/>
      <c r="AS257" s="606"/>
      <c r="AT257" s="606"/>
      <c r="AU257" s="606"/>
      <c r="AV257" s="606"/>
      <c r="AW257" s="606"/>
      <c r="AX257" s="606"/>
      <c r="AY257" s="606"/>
      <c r="AZ257" s="606"/>
      <c r="BA257" s="607"/>
    </row>
    <row r="258" spans="2:53" s="257" customFormat="1" ht="25.5" customHeight="1">
      <c r="B258" s="623"/>
      <c r="C258" s="751" t="s">
        <v>13914</v>
      </c>
      <c r="D258" s="764"/>
      <c r="E258" s="751" t="s">
        <v>14231</v>
      </c>
      <c r="F258" s="764" t="s">
        <v>13914</v>
      </c>
      <c r="G258" s="764"/>
      <c r="H258" s="764"/>
      <c r="I258" s="239" t="s">
        <v>14232</v>
      </c>
      <c r="J258" s="605">
        <v>22580</v>
      </c>
      <c r="K258" s="605">
        <v>217</v>
      </c>
      <c r="L258" s="605">
        <v>210</v>
      </c>
      <c r="M258" s="764" t="s">
        <v>382</v>
      </c>
      <c r="N258" s="764" t="s">
        <v>382</v>
      </c>
      <c r="O258" s="605">
        <v>100</v>
      </c>
      <c r="P258" s="605">
        <v>93</v>
      </c>
      <c r="Q258" s="605">
        <v>18740</v>
      </c>
      <c r="R258" s="605">
        <v>108</v>
      </c>
      <c r="S258" s="605">
        <v>108</v>
      </c>
      <c r="T258" s="605"/>
      <c r="U258" s="605"/>
      <c r="V258" s="764">
        <v>2008</v>
      </c>
      <c r="W258" s="605"/>
      <c r="X258" s="605"/>
      <c r="Y258" s="605"/>
      <c r="Z258" s="605"/>
      <c r="AA258" s="605"/>
      <c r="AB258" s="605"/>
      <c r="AC258" s="605">
        <v>2100</v>
      </c>
      <c r="AD258" s="606"/>
      <c r="AE258" s="606"/>
      <c r="AF258" s="606"/>
      <c r="AG258" s="606"/>
      <c r="AH258" s="606"/>
      <c r="AI258" s="606"/>
      <c r="AJ258" s="606"/>
      <c r="AK258" s="606"/>
      <c r="AL258" s="606"/>
      <c r="AM258" s="606"/>
      <c r="AN258" s="606"/>
      <c r="AO258" s="606"/>
      <c r="AP258" s="606"/>
      <c r="AQ258" s="606"/>
      <c r="AR258" s="606"/>
      <c r="AS258" s="606"/>
      <c r="AT258" s="606"/>
      <c r="AU258" s="606"/>
      <c r="AV258" s="606"/>
      <c r="AW258" s="606"/>
      <c r="AX258" s="606"/>
      <c r="AY258" s="606"/>
      <c r="AZ258" s="606"/>
      <c r="BA258" s="607"/>
    </row>
    <row r="259" spans="2:53" s="257" customFormat="1" ht="25.5" customHeight="1">
      <c r="B259" s="623"/>
      <c r="C259" s="239" t="s">
        <v>1064</v>
      </c>
      <c r="D259" s="601" t="s">
        <v>399</v>
      </c>
      <c r="E259" s="239" t="s">
        <v>14233</v>
      </c>
      <c r="F259" s="601" t="s">
        <v>1064</v>
      </c>
      <c r="G259" s="601" t="s">
        <v>404</v>
      </c>
      <c r="H259" s="813" t="s">
        <v>405</v>
      </c>
      <c r="I259" s="601" t="s">
        <v>14234</v>
      </c>
      <c r="J259" s="599">
        <v>126000</v>
      </c>
      <c r="K259" s="599"/>
      <c r="L259" s="599"/>
      <c r="M259" s="601" t="s">
        <v>1117</v>
      </c>
      <c r="N259" s="601" t="s">
        <v>1117</v>
      </c>
      <c r="O259" s="599">
        <v>100</v>
      </c>
      <c r="P259" s="599">
        <v>96</v>
      </c>
      <c r="Q259" s="599">
        <v>36000</v>
      </c>
      <c r="R259" s="599"/>
      <c r="S259" s="599"/>
      <c r="T259" s="599" t="s">
        <v>586</v>
      </c>
      <c r="U259" s="599" t="s">
        <v>587</v>
      </c>
      <c r="V259" s="601">
        <v>2011</v>
      </c>
      <c r="W259" s="599"/>
      <c r="X259" s="599">
        <v>1050000000</v>
      </c>
      <c r="Y259" s="599">
        <v>1050000000</v>
      </c>
      <c r="Z259" s="599"/>
      <c r="AA259" s="599"/>
      <c r="AB259" s="599"/>
      <c r="AC259" s="599">
        <v>1500</v>
      </c>
      <c r="AD259" s="601">
        <v>1997</v>
      </c>
      <c r="AE259" s="601"/>
      <c r="AF259" s="604">
        <v>1</v>
      </c>
      <c r="AG259" s="604">
        <v>1000000000</v>
      </c>
      <c r="AH259" s="604">
        <v>6</v>
      </c>
      <c r="AI259" s="604" t="s">
        <v>407</v>
      </c>
      <c r="AJ259" s="604">
        <v>2400000000</v>
      </c>
      <c r="AK259" s="604"/>
      <c r="AL259" s="604"/>
      <c r="AM259" s="604"/>
      <c r="AN259" s="604"/>
      <c r="AO259" s="604"/>
      <c r="AP259" s="604"/>
      <c r="AQ259" s="604"/>
      <c r="AR259" s="604"/>
      <c r="AS259" s="604"/>
      <c r="AT259" s="604"/>
      <c r="AU259" s="604"/>
      <c r="AV259" s="604"/>
      <c r="AW259" s="604"/>
      <c r="AX259" s="604"/>
      <c r="AY259" s="604"/>
      <c r="AZ259" s="604"/>
      <c r="BA259" s="321"/>
    </row>
    <row r="260" spans="2:53" s="257" customFormat="1" ht="25.5" customHeight="1">
      <c r="B260" s="623"/>
      <c r="C260" s="239" t="s">
        <v>13943</v>
      </c>
      <c r="D260" s="601"/>
      <c r="E260" s="239" t="s">
        <v>14235</v>
      </c>
      <c r="F260" s="601" t="s">
        <v>13943</v>
      </c>
      <c r="G260" s="601"/>
      <c r="H260" s="766"/>
      <c r="I260" s="239" t="s">
        <v>574</v>
      </c>
      <c r="J260" s="599">
        <v>4100</v>
      </c>
      <c r="K260" s="599">
        <v>0</v>
      </c>
      <c r="L260" s="599">
        <v>4100</v>
      </c>
      <c r="M260" s="764" t="s">
        <v>382</v>
      </c>
      <c r="N260" s="764" t="s">
        <v>382</v>
      </c>
      <c r="O260" s="599">
        <v>65</v>
      </c>
      <c r="P260" s="599">
        <v>60</v>
      </c>
      <c r="Q260" s="599">
        <v>4100</v>
      </c>
      <c r="R260" s="599">
        <v>88</v>
      </c>
      <c r="S260" s="599">
        <v>88</v>
      </c>
      <c r="T260" s="599"/>
      <c r="U260" s="599"/>
      <c r="V260" s="764">
        <v>2015</v>
      </c>
      <c r="W260" s="605"/>
      <c r="X260" s="605"/>
      <c r="Y260" s="605"/>
      <c r="Z260" s="605"/>
      <c r="AA260" s="605"/>
      <c r="AB260" s="605"/>
      <c r="AC260" s="605">
        <v>650</v>
      </c>
      <c r="AD260" s="601"/>
      <c r="AE260" s="601"/>
      <c r="AF260" s="604"/>
      <c r="AG260" s="604"/>
      <c r="AH260" s="604"/>
      <c r="AI260" s="604"/>
      <c r="AJ260" s="604"/>
      <c r="AK260" s="604"/>
      <c r="AL260" s="604"/>
      <c r="AM260" s="604"/>
      <c r="AN260" s="604"/>
      <c r="AO260" s="604"/>
      <c r="AP260" s="604"/>
      <c r="AQ260" s="604"/>
      <c r="AR260" s="604"/>
      <c r="AS260" s="604"/>
      <c r="AT260" s="604"/>
      <c r="AU260" s="604"/>
      <c r="AV260" s="604"/>
      <c r="AW260" s="604"/>
      <c r="AX260" s="604"/>
      <c r="AY260" s="604"/>
      <c r="AZ260" s="604"/>
      <c r="BA260" s="604"/>
    </row>
    <row r="261" spans="2:53" s="257" customFormat="1" ht="25.5" customHeight="1">
      <c r="B261" s="623"/>
      <c r="C261" s="239" t="s">
        <v>13950</v>
      </c>
      <c r="D261" s="601"/>
      <c r="E261" s="239" t="s">
        <v>14236</v>
      </c>
      <c r="F261" s="601" t="s">
        <v>13950</v>
      </c>
      <c r="G261" s="601"/>
      <c r="H261" s="766"/>
      <c r="I261" s="239" t="s">
        <v>13950</v>
      </c>
      <c r="J261" s="599">
        <v>2047</v>
      </c>
      <c r="K261" s="599">
        <v>0</v>
      </c>
      <c r="L261" s="599">
        <v>2047</v>
      </c>
      <c r="M261" s="764" t="s">
        <v>406</v>
      </c>
      <c r="N261" s="764" t="s">
        <v>406</v>
      </c>
      <c r="O261" s="599">
        <v>111</v>
      </c>
      <c r="P261" s="599">
        <v>63</v>
      </c>
      <c r="Q261" s="599">
        <v>2047</v>
      </c>
      <c r="R261" s="599"/>
      <c r="S261" s="599"/>
      <c r="T261" s="599"/>
      <c r="U261" s="599"/>
      <c r="V261" s="764">
        <v>2009</v>
      </c>
      <c r="W261" s="605"/>
      <c r="X261" s="605"/>
      <c r="Y261" s="605"/>
      <c r="Z261" s="605"/>
      <c r="AA261" s="605"/>
      <c r="AB261" s="605"/>
      <c r="AC261" s="605">
        <v>18</v>
      </c>
      <c r="AD261" s="601"/>
      <c r="AE261" s="601"/>
      <c r="AF261" s="604"/>
      <c r="AG261" s="604"/>
      <c r="AH261" s="604"/>
      <c r="AI261" s="604"/>
      <c r="AJ261" s="604"/>
      <c r="AK261" s="604"/>
      <c r="AL261" s="604"/>
      <c r="AM261" s="604"/>
      <c r="AN261" s="604"/>
      <c r="AO261" s="604"/>
      <c r="AP261" s="604"/>
      <c r="AQ261" s="604"/>
      <c r="AR261" s="604"/>
      <c r="AS261" s="604"/>
      <c r="AT261" s="604"/>
      <c r="AU261" s="604"/>
      <c r="AV261" s="604"/>
      <c r="AW261" s="604"/>
      <c r="AX261" s="604"/>
      <c r="AY261" s="604"/>
      <c r="AZ261" s="604"/>
      <c r="BA261" s="604"/>
    </row>
    <row r="262" spans="2:53" s="257" customFormat="1" ht="25.5" customHeight="1">
      <c r="B262" s="623"/>
      <c r="C262" s="239" t="s">
        <v>13963</v>
      </c>
      <c r="D262" s="601" t="s">
        <v>14143</v>
      </c>
      <c r="E262" s="239" t="s">
        <v>14237</v>
      </c>
      <c r="F262" s="601" t="s">
        <v>13963</v>
      </c>
      <c r="G262" s="601" t="s">
        <v>14238</v>
      </c>
      <c r="H262" s="766" t="s">
        <v>13966</v>
      </c>
      <c r="I262" s="239" t="s">
        <v>10345</v>
      </c>
      <c r="J262" s="599">
        <v>15680</v>
      </c>
      <c r="K262" s="599">
        <v>494</v>
      </c>
      <c r="L262" s="599">
        <v>534</v>
      </c>
      <c r="M262" s="601" t="s">
        <v>382</v>
      </c>
      <c r="N262" s="601" t="s">
        <v>382</v>
      </c>
      <c r="O262" s="599">
        <v>105</v>
      </c>
      <c r="P262" s="599">
        <v>95</v>
      </c>
      <c r="Q262" s="599">
        <v>12665</v>
      </c>
      <c r="R262" s="599">
        <v>1200</v>
      </c>
      <c r="S262" s="599">
        <v>1200</v>
      </c>
      <c r="T262" s="599" t="s">
        <v>586</v>
      </c>
      <c r="U262" s="599" t="s">
        <v>8854</v>
      </c>
      <c r="V262" s="601">
        <v>2003</v>
      </c>
      <c r="W262" s="599">
        <v>1465</v>
      </c>
      <c r="X262" s="599">
        <v>259</v>
      </c>
      <c r="Y262" s="599">
        <v>1724</v>
      </c>
      <c r="Z262" s="599"/>
      <c r="AA262" s="599"/>
      <c r="AB262" s="599"/>
      <c r="AC262" s="599">
        <v>3448</v>
      </c>
      <c r="AD262" s="601"/>
      <c r="AE262" s="601"/>
      <c r="AF262" s="604">
        <v>1</v>
      </c>
      <c r="AG262" s="604"/>
      <c r="AH262" s="604">
        <v>6</v>
      </c>
      <c r="AI262" s="604"/>
      <c r="AJ262" s="604"/>
      <c r="AK262" s="604" t="s">
        <v>14239</v>
      </c>
      <c r="AL262" s="604"/>
      <c r="AM262" s="604"/>
      <c r="AN262" s="604"/>
      <c r="AO262" s="604"/>
      <c r="AP262" s="604"/>
      <c r="AQ262" s="604"/>
      <c r="AR262" s="604"/>
      <c r="AS262" s="604"/>
      <c r="AT262" s="604"/>
      <c r="AU262" s="604"/>
      <c r="AV262" s="604"/>
      <c r="AW262" s="604"/>
      <c r="AX262" s="604"/>
      <c r="AY262" s="604"/>
      <c r="AZ262" s="604"/>
      <c r="BA262" s="604"/>
    </row>
    <row r="263" spans="2:53" s="257" customFormat="1" ht="25.5" customHeight="1">
      <c r="B263" s="623"/>
      <c r="C263" s="239" t="s">
        <v>13985</v>
      </c>
      <c r="D263" s="601" t="s">
        <v>14143</v>
      </c>
      <c r="E263" s="239" t="s">
        <v>14240</v>
      </c>
      <c r="F263" s="601" t="s">
        <v>13985</v>
      </c>
      <c r="G263" s="601" t="s">
        <v>14238</v>
      </c>
      <c r="H263" s="766" t="s">
        <v>13966</v>
      </c>
      <c r="I263" s="239" t="s">
        <v>13985</v>
      </c>
      <c r="J263" s="599">
        <v>15600</v>
      </c>
      <c r="K263" s="599"/>
      <c r="L263" s="599"/>
      <c r="M263" s="601" t="s">
        <v>382</v>
      </c>
      <c r="N263" s="601" t="s">
        <v>406</v>
      </c>
      <c r="O263" s="599">
        <v>97</v>
      </c>
      <c r="P263" s="599">
        <v>29</v>
      </c>
      <c r="Q263" s="599">
        <v>7026</v>
      </c>
      <c r="R263" s="599"/>
      <c r="S263" s="599"/>
      <c r="T263" s="599" t="s">
        <v>586</v>
      </c>
      <c r="U263" s="599" t="s">
        <v>8854</v>
      </c>
      <c r="V263" s="601">
        <v>2014</v>
      </c>
      <c r="W263" s="599">
        <v>1465</v>
      </c>
      <c r="X263" s="599">
        <v>259</v>
      </c>
      <c r="Y263" s="599">
        <v>1724</v>
      </c>
      <c r="Z263" s="599"/>
      <c r="AA263" s="599"/>
      <c r="AB263" s="599"/>
      <c r="AC263" s="599">
        <v>442</v>
      </c>
      <c r="AD263" s="601"/>
      <c r="AE263" s="601"/>
      <c r="AF263" s="604">
        <v>1</v>
      </c>
      <c r="AG263" s="604"/>
      <c r="AH263" s="604">
        <v>6</v>
      </c>
      <c r="AI263" s="604"/>
      <c r="AJ263" s="604"/>
      <c r="AK263" s="604" t="s">
        <v>14239</v>
      </c>
      <c r="AL263" s="604"/>
      <c r="AM263" s="604"/>
      <c r="AN263" s="604"/>
      <c r="AO263" s="604"/>
      <c r="AP263" s="604"/>
      <c r="AQ263" s="604"/>
      <c r="AR263" s="604"/>
      <c r="AS263" s="604"/>
      <c r="AT263" s="604"/>
      <c r="AU263" s="604"/>
      <c r="AV263" s="604"/>
      <c r="AW263" s="604"/>
      <c r="AX263" s="604"/>
      <c r="AY263" s="604"/>
      <c r="AZ263" s="604"/>
      <c r="BA263" s="604"/>
    </row>
    <row r="264" spans="2:53" s="257" customFormat="1" ht="25.5" customHeight="1">
      <c r="B264" s="623"/>
      <c r="C264" s="239" t="s">
        <v>13985</v>
      </c>
      <c r="D264" s="601" t="s">
        <v>14143</v>
      </c>
      <c r="E264" s="239" t="s">
        <v>14241</v>
      </c>
      <c r="F264" s="601" t="s">
        <v>13985</v>
      </c>
      <c r="G264" s="601" t="s">
        <v>14238</v>
      </c>
      <c r="H264" s="766" t="s">
        <v>13966</v>
      </c>
      <c r="I264" s="239" t="s">
        <v>13985</v>
      </c>
      <c r="J264" s="599">
        <v>15600</v>
      </c>
      <c r="K264" s="599"/>
      <c r="L264" s="599"/>
      <c r="M264" s="601" t="s">
        <v>382</v>
      </c>
      <c r="N264" s="601" t="s">
        <v>406</v>
      </c>
      <c r="O264" s="599">
        <v>97</v>
      </c>
      <c r="P264" s="599">
        <v>29</v>
      </c>
      <c r="Q264" s="599">
        <v>7026</v>
      </c>
      <c r="R264" s="599"/>
      <c r="S264" s="599"/>
      <c r="T264" s="599" t="s">
        <v>586</v>
      </c>
      <c r="U264" s="599" t="s">
        <v>8854</v>
      </c>
      <c r="V264" s="601">
        <v>2014</v>
      </c>
      <c r="W264" s="599">
        <v>1465</v>
      </c>
      <c r="X264" s="599">
        <v>259</v>
      </c>
      <c r="Y264" s="599">
        <v>1724</v>
      </c>
      <c r="Z264" s="599"/>
      <c r="AA264" s="599"/>
      <c r="AB264" s="599"/>
      <c r="AC264" s="599">
        <v>442</v>
      </c>
      <c r="AD264" s="601"/>
      <c r="AE264" s="601"/>
      <c r="AF264" s="604">
        <v>1</v>
      </c>
      <c r="AG264" s="604"/>
      <c r="AH264" s="604">
        <v>6</v>
      </c>
      <c r="AI264" s="604"/>
      <c r="AJ264" s="604"/>
      <c r="AK264" s="604" t="s">
        <v>14239</v>
      </c>
      <c r="AL264" s="604"/>
      <c r="AM264" s="604"/>
      <c r="AN264" s="604"/>
      <c r="AO264" s="604"/>
      <c r="AP264" s="604"/>
      <c r="AQ264" s="604"/>
      <c r="AR264" s="604"/>
      <c r="AS264" s="604"/>
      <c r="AT264" s="604"/>
      <c r="AU264" s="604"/>
      <c r="AV264" s="604"/>
      <c r="AW264" s="604"/>
      <c r="AX264" s="604"/>
      <c r="AY264" s="604"/>
      <c r="AZ264" s="604"/>
      <c r="BA264" s="604"/>
    </row>
    <row r="265" spans="2:53" s="257" customFormat="1" ht="25.5" customHeight="1">
      <c r="B265" s="762" t="s">
        <v>3835</v>
      </c>
      <c r="C265" s="321" t="s">
        <v>3220</v>
      </c>
      <c r="D265" s="604"/>
      <c r="E265" s="740">
        <f>COUNTA(E266:E269)</f>
        <v>4</v>
      </c>
      <c r="F265" s="604"/>
      <c r="G265" s="604"/>
      <c r="H265" s="775"/>
      <c r="I265" s="321"/>
      <c r="J265" s="599">
        <f>SUM(J266:J269)</f>
        <v>84827</v>
      </c>
      <c r="K265" s="599">
        <f>SUM(K266:K269)</f>
        <v>6970</v>
      </c>
      <c r="L265" s="599">
        <f>SUM(L266:L269)</f>
        <v>13428</v>
      </c>
      <c r="M265" s="601"/>
      <c r="N265" s="601"/>
      <c r="O265" s="599"/>
      <c r="P265" s="599"/>
      <c r="Q265" s="599"/>
      <c r="R265" s="599"/>
      <c r="S265" s="599"/>
      <c r="T265" s="599"/>
      <c r="U265" s="599"/>
      <c r="V265" s="601"/>
      <c r="W265" s="599"/>
      <c r="X265" s="599"/>
      <c r="Y265" s="599"/>
      <c r="Z265" s="599"/>
      <c r="AA265" s="599"/>
      <c r="AB265" s="599"/>
      <c r="AC265" s="599"/>
      <c r="AD265" s="601"/>
      <c r="AE265" s="601"/>
      <c r="AF265" s="604"/>
      <c r="AG265" s="604"/>
      <c r="AH265" s="604"/>
      <c r="AI265" s="604"/>
      <c r="AJ265" s="604"/>
      <c r="AK265" s="604"/>
      <c r="AL265" s="604"/>
      <c r="AM265" s="604"/>
      <c r="AN265" s="604"/>
      <c r="AO265" s="604"/>
      <c r="AP265" s="604"/>
      <c r="AQ265" s="604"/>
      <c r="AR265" s="604"/>
      <c r="AS265" s="604"/>
      <c r="AT265" s="604"/>
      <c r="AU265" s="604"/>
      <c r="AV265" s="604"/>
      <c r="AW265" s="604"/>
      <c r="AX265" s="604"/>
      <c r="AY265" s="604"/>
      <c r="AZ265" s="604"/>
      <c r="BA265" s="604"/>
    </row>
    <row r="266" spans="2:53" s="257" customFormat="1" ht="25.5" customHeight="1">
      <c r="B266" s="623"/>
      <c r="C266" s="239" t="s">
        <v>15070</v>
      </c>
      <c r="D266" s="601" t="s">
        <v>15071</v>
      </c>
      <c r="E266" s="239" t="s">
        <v>15210</v>
      </c>
      <c r="F266" s="239" t="s">
        <v>15211</v>
      </c>
      <c r="G266" s="601" t="s">
        <v>15090</v>
      </c>
      <c r="H266" s="766" t="s">
        <v>15075</v>
      </c>
      <c r="I266" s="239" t="s">
        <v>15212</v>
      </c>
      <c r="J266" s="599">
        <v>27058</v>
      </c>
      <c r="K266" s="599">
        <v>5692</v>
      </c>
      <c r="L266" s="599">
        <v>11484</v>
      </c>
      <c r="M266" s="601" t="s">
        <v>382</v>
      </c>
      <c r="N266" s="601" t="s">
        <v>382</v>
      </c>
      <c r="O266" s="599">
        <v>123</v>
      </c>
      <c r="P266" s="599">
        <v>100</v>
      </c>
      <c r="Q266" s="599" t="s">
        <v>15213</v>
      </c>
      <c r="R266" s="599">
        <v>8547</v>
      </c>
      <c r="S266" s="599">
        <v>12000</v>
      </c>
      <c r="T266" s="552" t="s">
        <v>15214</v>
      </c>
      <c r="U266" s="599" t="s">
        <v>432</v>
      </c>
      <c r="V266" s="601">
        <v>1984</v>
      </c>
      <c r="W266" s="599"/>
      <c r="X266" s="599"/>
      <c r="Y266" s="599" t="s">
        <v>15215</v>
      </c>
      <c r="Z266" s="599" t="s">
        <v>15216</v>
      </c>
      <c r="AA266" s="599"/>
      <c r="AB266" s="599"/>
      <c r="AC266" s="599">
        <v>2054</v>
      </c>
      <c r="AD266" s="601"/>
      <c r="AE266" s="601"/>
      <c r="AF266" s="604" t="s">
        <v>9451</v>
      </c>
      <c r="AG266" s="604" t="s">
        <v>15217</v>
      </c>
      <c r="AH266" s="604"/>
      <c r="AI266" s="604"/>
      <c r="AJ266" s="604"/>
      <c r="AK266" s="604"/>
      <c r="AL266" s="604"/>
      <c r="AM266" s="604"/>
      <c r="AN266" s="604"/>
      <c r="AO266" s="604"/>
      <c r="AP266" s="604"/>
      <c r="AQ266" s="604"/>
      <c r="AR266" s="604"/>
      <c r="AS266" s="604"/>
      <c r="AT266" s="604"/>
      <c r="AU266" s="604"/>
      <c r="AV266" s="604"/>
      <c r="AW266" s="604"/>
      <c r="AX266" s="604"/>
      <c r="AY266" s="604"/>
      <c r="AZ266" s="604"/>
      <c r="BA266" s="321"/>
    </row>
    <row r="267" spans="2:53" s="257" customFormat="1" ht="44.25" customHeight="1">
      <c r="B267" s="623"/>
      <c r="C267" s="239" t="s">
        <v>15117</v>
      </c>
      <c r="D267" s="601" t="s">
        <v>15071</v>
      </c>
      <c r="E267" s="239" t="s">
        <v>15218</v>
      </c>
      <c r="F267" s="239" t="s">
        <v>15211</v>
      </c>
      <c r="G267" s="601" t="s">
        <v>15090</v>
      </c>
      <c r="H267" s="766" t="s">
        <v>15075</v>
      </c>
      <c r="I267" s="239" t="s">
        <v>15122</v>
      </c>
      <c r="J267" s="599"/>
      <c r="K267" s="599"/>
      <c r="L267" s="599"/>
      <c r="M267" s="239" t="s">
        <v>12726</v>
      </c>
      <c r="N267" s="239" t="s">
        <v>202</v>
      </c>
      <c r="O267" s="552">
        <v>120</v>
      </c>
      <c r="P267" s="552">
        <v>95</v>
      </c>
      <c r="Q267" s="599">
        <v>12000</v>
      </c>
      <c r="R267" s="599"/>
      <c r="S267" s="599">
        <v>200</v>
      </c>
      <c r="T267" s="552" t="s">
        <v>15214</v>
      </c>
      <c r="U267" s="599" t="s">
        <v>432</v>
      </c>
      <c r="V267" s="601">
        <v>2011</v>
      </c>
      <c r="W267" s="599"/>
      <c r="X267" s="599"/>
      <c r="Y267" s="599" t="s">
        <v>15215</v>
      </c>
      <c r="Z267" s="599" t="s">
        <v>15216</v>
      </c>
      <c r="AA267" s="599"/>
      <c r="AB267" s="599"/>
      <c r="AC267" s="599">
        <v>295</v>
      </c>
      <c r="AD267" s="601"/>
      <c r="AE267" s="601"/>
      <c r="AF267" s="604" t="s">
        <v>9451</v>
      </c>
      <c r="AG267" s="604" t="s">
        <v>15217</v>
      </c>
      <c r="AH267" s="604"/>
      <c r="AI267" s="604"/>
      <c r="AJ267" s="604"/>
      <c r="AK267" s="604"/>
      <c r="AL267" s="604"/>
      <c r="AM267" s="604"/>
      <c r="AN267" s="604"/>
      <c r="AO267" s="604"/>
      <c r="AP267" s="604"/>
      <c r="AQ267" s="604"/>
      <c r="AR267" s="604"/>
      <c r="AS267" s="604"/>
      <c r="AT267" s="604"/>
      <c r="AU267" s="604"/>
      <c r="AV267" s="604"/>
      <c r="AW267" s="604"/>
      <c r="AX267" s="604"/>
      <c r="AY267" s="604"/>
      <c r="AZ267" s="604"/>
      <c r="BA267" s="751" t="s">
        <v>15219</v>
      </c>
    </row>
    <row r="268" spans="2:53" s="257" customFormat="1" ht="39.75" customHeight="1">
      <c r="B268" s="623"/>
      <c r="C268" s="239" t="s">
        <v>15117</v>
      </c>
      <c r="D268" s="601" t="s">
        <v>15071</v>
      </c>
      <c r="E268" s="239" t="s">
        <v>15220</v>
      </c>
      <c r="F268" s="239" t="s">
        <v>15211</v>
      </c>
      <c r="G268" s="601" t="s">
        <v>15090</v>
      </c>
      <c r="H268" s="766" t="s">
        <v>15075</v>
      </c>
      <c r="I268" s="239" t="s">
        <v>15122</v>
      </c>
      <c r="J268" s="599">
        <v>42000</v>
      </c>
      <c r="K268" s="599">
        <v>1278</v>
      </c>
      <c r="L268" s="599">
        <v>1944</v>
      </c>
      <c r="M268" s="239" t="s">
        <v>15221</v>
      </c>
      <c r="N268" s="239" t="s">
        <v>954</v>
      </c>
      <c r="O268" s="552" t="s">
        <v>15222</v>
      </c>
      <c r="P268" s="552" t="s">
        <v>15223</v>
      </c>
      <c r="Q268" s="599">
        <v>21243</v>
      </c>
      <c r="R268" s="599">
        <v>720</v>
      </c>
      <c r="S268" s="599">
        <v>1000</v>
      </c>
      <c r="T268" s="552" t="s">
        <v>15214</v>
      </c>
      <c r="U268" s="599" t="s">
        <v>432</v>
      </c>
      <c r="V268" s="601">
        <v>2005</v>
      </c>
      <c r="W268" s="599"/>
      <c r="X268" s="599"/>
      <c r="Y268" s="599" t="s">
        <v>15215</v>
      </c>
      <c r="Z268" s="599" t="s">
        <v>15216</v>
      </c>
      <c r="AA268" s="599"/>
      <c r="AB268" s="599"/>
      <c r="AC268" s="599">
        <v>8467</v>
      </c>
      <c r="AD268" s="601"/>
      <c r="AE268" s="601"/>
      <c r="AF268" s="604" t="s">
        <v>9451</v>
      </c>
      <c r="AG268" s="604" t="s">
        <v>15217</v>
      </c>
      <c r="AH268" s="604"/>
      <c r="AI268" s="604"/>
      <c r="AJ268" s="604"/>
      <c r="AK268" s="604"/>
      <c r="AL268" s="604"/>
      <c r="AM268" s="604"/>
      <c r="AN268" s="604"/>
      <c r="AO268" s="604"/>
      <c r="AP268" s="604"/>
      <c r="AQ268" s="604"/>
      <c r="AR268" s="604"/>
      <c r="AS268" s="604"/>
      <c r="AT268" s="604"/>
      <c r="AU268" s="604"/>
      <c r="AV268" s="604"/>
      <c r="AW268" s="604"/>
      <c r="AX268" s="604"/>
      <c r="AY268" s="604"/>
      <c r="AZ268" s="604"/>
      <c r="BA268" s="321"/>
    </row>
    <row r="269" spans="2:53" s="622" customFormat="1" ht="46.5" customHeight="1">
      <c r="B269" s="777"/>
      <c r="C269" s="239" t="s">
        <v>15117</v>
      </c>
      <c r="D269" s="815"/>
      <c r="E269" s="816" t="s">
        <v>15224</v>
      </c>
      <c r="F269" s="239" t="s">
        <v>15211</v>
      </c>
      <c r="G269" s="815"/>
      <c r="H269" s="815"/>
      <c r="I269" s="239" t="s">
        <v>15456</v>
      </c>
      <c r="J269" s="817">
        <v>15769</v>
      </c>
      <c r="K269" s="818"/>
      <c r="L269" s="818"/>
      <c r="M269" s="819" t="s">
        <v>406</v>
      </c>
      <c r="N269" s="819" t="s">
        <v>406</v>
      </c>
      <c r="O269" s="818">
        <v>119</v>
      </c>
      <c r="P269" s="818">
        <v>96</v>
      </c>
      <c r="Q269" s="818">
        <v>13464</v>
      </c>
      <c r="R269" s="820"/>
      <c r="S269" s="820"/>
      <c r="T269" s="821"/>
      <c r="U269" s="821"/>
      <c r="V269" s="822">
        <v>2015</v>
      </c>
      <c r="W269" s="821"/>
      <c r="X269" s="821"/>
      <c r="Y269" s="821"/>
      <c r="Z269" s="821"/>
      <c r="AA269" s="821"/>
      <c r="AB269" s="821"/>
      <c r="AC269" s="823"/>
      <c r="AD269" s="821"/>
      <c r="AE269" s="821"/>
      <c r="AF269" s="821"/>
      <c r="AG269" s="821"/>
      <c r="AH269" s="821"/>
      <c r="AI269" s="821"/>
      <c r="AJ269" s="821"/>
      <c r="AK269" s="821"/>
      <c r="AL269" s="821"/>
      <c r="AM269" s="821"/>
      <c r="AN269" s="821"/>
      <c r="AO269" s="821"/>
      <c r="AP269" s="821"/>
      <c r="AQ269" s="821"/>
      <c r="AR269" s="821"/>
      <c r="AS269" s="821"/>
      <c r="AT269" s="821"/>
      <c r="AU269" s="821"/>
      <c r="AV269" s="821"/>
      <c r="AW269" s="821"/>
      <c r="AX269" s="821"/>
      <c r="AY269" s="821"/>
      <c r="AZ269" s="821"/>
      <c r="BA269" s="821"/>
    </row>
    <row r="270" spans="2:53" s="622" customFormat="1" ht="31.9" customHeight="1">
      <c r="C270" s="824"/>
      <c r="E270" s="825"/>
      <c r="J270" s="826"/>
      <c r="K270" s="826"/>
      <c r="L270" s="826"/>
      <c r="O270" s="826"/>
      <c r="P270" s="826"/>
      <c r="Q270" s="826"/>
      <c r="R270" s="827"/>
      <c r="S270" s="827"/>
      <c r="V270" s="828"/>
      <c r="AC270" s="826"/>
    </row>
    <row r="271" spans="2:53" s="622" customFormat="1">
      <c r="C271" s="824"/>
      <c r="E271" s="825"/>
      <c r="J271" s="826"/>
      <c r="K271" s="826"/>
      <c r="L271" s="826"/>
      <c r="O271" s="826"/>
      <c r="P271" s="826"/>
      <c r="Q271" s="826"/>
      <c r="R271" s="827"/>
      <c r="S271" s="827"/>
      <c r="V271" s="828"/>
      <c r="AC271" s="826"/>
    </row>
    <row r="272" spans="2:53" s="622" customFormat="1">
      <c r="C272" s="824"/>
      <c r="E272" s="825"/>
      <c r="J272" s="826"/>
      <c r="K272" s="826"/>
      <c r="L272" s="826"/>
      <c r="O272" s="826"/>
      <c r="P272" s="826"/>
      <c r="Q272" s="826"/>
      <c r="R272" s="827"/>
      <c r="S272" s="827"/>
      <c r="V272" s="828"/>
      <c r="AC272" s="826"/>
    </row>
    <row r="273" spans="3:29" s="622" customFormat="1">
      <c r="C273" s="824"/>
      <c r="E273" s="825"/>
      <c r="J273" s="826"/>
      <c r="K273" s="826"/>
      <c r="L273" s="826"/>
      <c r="O273" s="826"/>
      <c r="P273" s="826"/>
      <c r="Q273" s="826"/>
      <c r="R273" s="827"/>
      <c r="S273" s="827"/>
      <c r="V273" s="828"/>
      <c r="AC273" s="826"/>
    </row>
    <row r="274" spans="3:29" s="622" customFormat="1">
      <c r="C274" s="824"/>
      <c r="E274" s="825"/>
      <c r="J274" s="826"/>
      <c r="K274" s="826"/>
      <c r="L274" s="826"/>
      <c r="O274" s="826"/>
      <c r="P274" s="826"/>
      <c r="Q274" s="826"/>
      <c r="R274" s="827"/>
      <c r="S274" s="827"/>
      <c r="V274" s="828"/>
      <c r="AC274" s="826"/>
    </row>
    <row r="275" spans="3:29" s="622" customFormat="1">
      <c r="C275" s="824"/>
      <c r="E275" s="825"/>
      <c r="J275" s="826"/>
      <c r="K275" s="826"/>
      <c r="L275" s="826"/>
      <c r="O275" s="826"/>
      <c r="P275" s="826"/>
      <c r="Q275" s="826"/>
      <c r="R275" s="827"/>
      <c r="S275" s="827"/>
      <c r="V275" s="828"/>
      <c r="AC275" s="826"/>
    </row>
    <row r="276" spans="3:29" s="622" customFormat="1">
      <c r="C276" s="824"/>
      <c r="E276" s="825"/>
      <c r="J276" s="826"/>
      <c r="K276" s="826"/>
      <c r="L276" s="826"/>
      <c r="O276" s="826"/>
      <c r="P276" s="826"/>
      <c r="Q276" s="826"/>
      <c r="R276" s="827"/>
      <c r="S276" s="827"/>
      <c r="V276" s="828"/>
      <c r="AC276" s="826"/>
    </row>
    <row r="277" spans="3:29" s="622" customFormat="1">
      <c r="C277" s="824"/>
      <c r="E277" s="825"/>
      <c r="J277" s="826"/>
      <c r="K277" s="826"/>
      <c r="L277" s="826"/>
      <c r="O277" s="826"/>
      <c r="P277" s="826"/>
      <c r="Q277" s="826"/>
      <c r="R277" s="827"/>
      <c r="S277" s="827"/>
      <c r="V277" s="828"/>
      <c r="AC277" s="826"/>
    </row>
    <row r="278" spans="3:29" s="622" customFormat="1">
      <c r="C278" s="824"/>
      <c r="E278" s="825"/>
      <c r="J278" s="826"/>
      <c r="K278" s="826"/>
      <c r="L278" s="826"/>
      <c r="O278" s="826"/>
      <c r="P278" s="826"/>
      <c r="Q278" s="826"/>
      <c r="R278" s="827"/>
      <c r="S278" s="827"/>
      <c r="V278" s="828"/>
      <c r="AC278" s="826"/>
    </row>
    <row r="279" spans="3:29" s="622" customFormat="1">
      <c r="C279" s="824"/>
      <c r="E279" s="825"/>
      <c r="J279" s="826"/>
      <c r="K279" s="826"/>
      <c r="L279" s="826"/>
      <c r="O279" s="826"/>
      <c r="P279" s="826"/>
      <c r="Q279" s="826"/>
      <c r="R279" s="827"/>
      <c r="S279" s="827"/>
      <c r="V279" s="828"/>
      <c r="AC279" s="826"/>
    </row>
    <row r="280" spans="3:29" s="622" customFormat="1">
      <c r="C280" s="824"/>
      <c r="E280" s="825"/>
      <c r="J280" s="826"/>
      <c r="K280" s="826"/>
      <c r="L280" s="826"/>
      <c r="O280" s="826"/>
      <c r="P280" s="826"/>
      <c r="Q280" s="826"/>
      <c r="R280" s="827"/>
      <c r="S280" s="827"/>
      <c r="V280" s="828"/>
      <c r="AC280" s="826"/>
    </row>
    <row r="281" spans="3:29" s="622" customFormat="1">
      <c r="C281" s="824"/>
      <c r="E281" s="825"/>
      <c r="J281" s="826"/>
      <c r="K281" s="826"/>
      <c r="L281" s="826"/>
      <c r="O281" s="826"/>
      <c r="P281" s="826"/>
      <c r="Q281" s="826"/>
      <c r="R281" s="827"/>
      <c r="S281" s="827"/>
      <c r="V281" s="828"/>
      <c r="AC281" s="826"/>
    </row>
    <row r="282" spans="3:29" s="622" customFormat="1">
      <c r="C282" s="824"/>
      <c r="E282" s="825"/>
      <c r="J282" s="826"/>
      <c r="K282" s="826"/>
      <c r="L282" s="826"/>
      <c r="O282" s="826"/>
      <c r="P282" s="826"/>
      <c r="Q282" s="826"/>
      <c r="R282" s="827"/>
      <c r="S282" s="827"/>
      <c r="V282" s="828"/>
      <c r="AC282" s="826"/>
    </row>
    <row r="283" spans="3:29" s="622" customFormat="1">
      <c r="C283" s="824"/>
      <c r="E283" s="825"/>
      <c r="J283" s="826"/>
      <c r="K283" s="826"/>
      <c r="L283" s="826"/>
      <c r="O283" s="826"/>
      <c r="P283" s="826"/>
      <c r="Q283" s="826"/>
      <c r="R283" s="827"/>
      <c r="S283" s="827"/>
      <c r="V283" s="828"/>
      <c r="AC283" s="826"/>
    </row>
    <row r="284" spans="3:29" s="622" customFormat="1">
      <c r="C284" s="824"/>
      <c r="E284" s="825"/>
      <c r="J284" s="826"/>
      <c r="K284" s="826"/>
      <c r="L284" s="826"/>
      <c r="O284" s="826"/>
      <c r="P284" s="826"/>
      <c r="Q284" s="826"/>
      <c r="R284" s="827"/>
      <c r="S284" s="827"/>
      <c r="V284" s="828"/>
      <c r="AC284" s="826"/>
    </row>
    <row r="285" spans="3:29" s="622" customFormat="1">
      <c r="C285" s="824"/>
      <c r="E285" s="825"/>
      <c r="J285" s="826"/>
      <c r="K285" s="826"/>
      <c r="L285" s="826"/>
      <c r="O285" s="826"/>
      <c r="P285" s="826"/>
      <c r="Q285" s="826"/>
      <c r="R285" s="827"/>
      <c r="S285" s="827"/>
      <c r="V285" s="828"/>
      <c r="AC285" s="826"/>
    </row>
    <row r="286" spans="3:29" s="622" customFormat="1">
      <c r="C286" s="824"/>
      <c r="E286" s="825"/>
      <c r="J286" s="826"/>
      <c r="K286" s="826"/>
      <c r="L286" s="826"/>
      <c r="O286" s="826"/>
      <c r="P286" s="826"/>
      <c r="Q286" s="826"/>
      <c r="R286" s="827"/>
      <c r="S286" s="827"/>
      <c r="V286" s="828"/>
      <c r="AC286" s="826"/>
    </row>
    <row r="287" spans="3:29" s="622" customFormat="1">
      <c r="C287" s="824"/>
      <c r="E287" s="825"/>
      <c r="J287" s="826"/>
      <c r="K287" s="826"/>
      <c r="L287" s="826"/>
      <c r="O287" s="826"/>
      <c r="P287" s="826"/>
      <c r="Q287" s="826"/>
      <c r="R287" s="827"/>
      <c r="S287" s="827"/>
      <c r="V287" s="828"/>
      <c r="AC287" s="826"/>
    </row>
    <row r="288" spans="3:29" s="622" customFormat="1">
      <c r="C288" s="824"/>
      <c r="E288" s="825"/>
      <c r="J288" s="826"/>
      <c r="K288" s="826"/>
      <c r="L288" s="826"/>
      <c r="O288" s="826"/>
      <c r="P288" s="826"/>
      <c r="Q288" s="826"/>
      <c r="R288" s="827"/>
      <c r="S288" s="827"/>
      <c r="V288" s="828"/>
      <c r="AC288" s="826"/>
    </row>
    <row r="289" spans="3:29" s="622" customFormat="1">
      <c r="C289" s="824"/>
      <c r="E289" s="825"/>
      <c r="J289" s="826"/>
      <c r="K289" s="826"/>
      <c r="L289" s="826"/>
      <c r="O289" s="826"/>
      <c r="P289" s="826"/>
      <c r="Q289" s="826"/>
      <c r="R289" s="827"/>
      <c r="S289" s="827"/>
      <c r="V289" s="828"/>
      <c r="AC289" s="826"/>
    </row>
    <row r="290" spans="3:29" s="622" customFormat="1">
      <c r="C290" s="824"/>
      <c r="E290" s="825"/>
      <c r="J290" s="826"/>
      <c r="K290" s="826"/>
      <c r="L290" s="826"/>
      <c r="O290" s="826"/>
      <c r="P290" s="826"/>
      <c r="Q290" s="826"/>
      <c r="R290" s="827"/>
      <c r="S290" s="827"/>
      <c r="V290" s="828"/>
      <c r="AC290" s="826"/>
    </row>
    <row r="291" spans="3:29" s="622" customFormat="1">
      <c r="C291" s="824"/>
      <c r="E291" s="825"/>
      <c r="J291" s="826"/>
      <c r="K291" s="826"/>
      <c r="L291" s="826"/>
      <c r="O291" s="826"/>
      <c r="P291" s="826"/>
      <c r="Q291" s="826"/>
      <c r="R291" s="827"/>
      <c r="S291" s="827"/>
      <c r="V291" s="828"/>
      <c r="AC291" s="826"/>
    </row>
    <row r="292" spans="3:29" s="622" customFormat="1">
      <c r="C292" s="824"/>
      <c r="E292" s="825"/>
      <c r="J292" s="826"/>
      <c r="K292" s="826"/>
      <c r="L292" s="826"/>
      <c r="O292" s="826"/>
      <c r="P292" s="826"/>
      <c r="Q292" s="826"/>
      <c r="R292" s="827"/>
      <c r="S292" s="827"/>
      <c r="V292" s="828"/>
      <c r="AC292" s="826"/>
    </row>
    <row r="293" spans="3:29" s="622" customFormat="1">
      <c r="C293" s="824"/>
      <c r="E293" s="825"/>
      <c r="J293" s="826"/>
      <c r="K293" s="826"/>
      <c r="L293" s="826"/>
      <c r="O293" s="826"/>
      <c r="P293" s="826"/>
      <c r="Q293" s="826"/>
      <c r="R293" s="827"/>
      <c r="S293" s="827"/>
      <c r="V293" s="828"/>
      <c r="AC293" s="826"/>
    </row>
    <row r="294" spans="3:29" s="622" customFormat="1">
      <c r="C294" s="824"/>
      <c r="E294" s="825"/>
      <c r="J294" s="826"/>
      <c r="K294" s="826"/>
      <c r="L294" s="826"/>
      <c r="O294" s="826"/>
      <c r="P294" s="826"/>
      <c r="Q294" s="826"/>
      <c r="R294" s="827"/>
      <c r="S294" s="827"/>
      <c r="V294" s="828"/>
      <c r="AC294" s="826"/>
    </row>
    <row r="295" spans="3:29" s="622" customFormat="1">
      <c r="C295" s="824"/>
      <c r="E295" s="825"/>
      <c r="J295" s="826"/>
      <c r="K295" s="826"/>
      <c r="L295" s="826"/>
      <c r="O295" s="826"/>
      <c r="P295" s="826"/>
      <c r="Q295" s="826"/>
      <c r="R295" s="827"/>
      <c r="S295" s="827"/>
      <c r="V295" s="828"/>
      <c r="AC295" s="826"/>
    </row>
    <row r="296" spans="3:29" s="622" customFormat="1">
      <c r="C296" s="824"/>
      <c r="E296" s="825"/>
      <c r="J296" s="826"/>
      <c r="K296" s="826"/>
      <c r="L296" s="826"/>
      <c r="O296" s="826"/>
      <c r="P296" s="826"/>
      <c r="Q296" s="826"/>
      <c r="R296" s="827"/>
      <c r="S296" s="827"/>
      <c r="V296" s="828"/>
      <c r="AC296" s="826"/>
    </row>
    <row r="297" spans="3:29" s="622" customFormat="1">
      <c r="C297" s="824"/>
      <c r="E297" s="825"/>
      <c r="J297" s="826"/>
      <c r="K297" s="826"/>
      <c r="L297" s="826"/>
      <c r="O297" s="826"/>
      <c r="P297" s="826"/>
      <c r="Q297" s="826"/>
      <c r="R297" s="827"/>
      <c r="S297" s="827"/>
      <c r="V297" s="828"/>
      <c r="AC297" s="826"/>
    </row>
    <row r="298" spans="3:29" s="622" customFormat="1">
      <c r="C298" s="824"/>
      <c r="E298" s="825"/>
      <c r="J298" s="826"/>
      <c r="K298" s="826"/>
      <c r="L298" s="826"/>
      <c r="O298" s="826"/>
      <c r="P298" s="826"/>
      <c r="Q298" s="826"/>
      <c r="R298" s="827"/>
      <c r="S298" s="827"/>
      <c r="V298" s="828"/>
      <c r="AC298" s="826"/>
    </row>
    <row r="299" spans="3:29" s="622" customFormat="1">
      <c r="C299" s="824"/>
      <c r="E299" s="825"/>
      <c r="J299" s="826"/>
      <c r="K299" s="826"/>
      <c r="L299" s="826"/>
      <c r="O299" s="826"/>
      <c r="P299" s="826"/>
      <c r="Q299" s="826"/>
      <c r="R299" s="827"/>
      <c r="S299" s="827"/>
      <c r="V299" s="828"/>
      <c r="AC299" s="826"/>
    </row>
    <row r="300" spans="3:29" s="622" customFormat="1">
      <c r="C300" s="824"/>
      <c r="E300" s="825"/>
      <c r="J300" s="826"/>
      <c r="K300" s="826"/>
      <c r="L300" s="826"/>
      <c r="O300" s="826"/>
      <c r="P300" s="826"/>
      <c r="Q300" s="826"/>
      <c r="R300" s="827"/>
      <c r="S300" s="827"/>
      <c r="V300" s="828"/>
      <c r="AC300" s="826"/>
    </row>
    <row r="301" spans="3:29" s="622" customFormat="1">
      <c r="C301" s="824"/>
      <c r="E301" s="825"/>
      <c r="J301" s="826"/>
      <c r="K301" s="826"/>
      <c r="L301" s="826"/>
      <c r="O301" s="826"/>
      <c r="P301" s="826"/>
      <c r="Q301" s="826"/>
      <c r="R301" s="827"/>
      <c r="S301" s="827"/>
      <c r="V301" s="828"/>
      <c r="AC301" s="826"/>
    </row>
    <row r="302" spans="3:29" s="622" customFormat="1">
      <c r="C302" s="824"/>
      <c r="E302" s="825"/>
      <c r="J302" s="826"/>
      <c r="K302" s="826"/>
      <c r="L302" s="826"/>
      <c r="O302" s="826"/>
      <c r="P302" s="826"/>
      <c r="Q302" s="826"/>
      <c r="R302" s="827"/>
      <c r="S302" s="827"/>
      <c r="V302" s="828"/>
      <c r="AC302" s="826"/>
    </row>
    <row r="303" spans="3:29" s="622" customFormat="1">
      <c r="C303" s="824"/>
      <c r="E303" s="825"/>
      <c r="J303" s="826"/>
      <c r="K303" s="826"/>
      <c r="L303" s="826"/>
      <c r="O303" s="826"/>
      <c r="P303" s="826"/>
      <c r="Q303" s="826"/>
      <c r="R303" s="827"/>
      <c r="S303" s="827"/>
      <c r="V303" s="828"/>
      <c r="AC303" s="826"/>
    </row>
    <row r="304" spans="3:29" s="622" customFormat="1">
      <c r="C304" s="824"/>
      <c r="E304" s="825"/>
      <c r="J304" s="826"/>
      <c r="K304" s="826"/>
      <c r="L304" s="826"/>
      <c r="O304" s="826"/>
      <c r="P304" s="826"/>
      <c r="Q304" s="826"/>
      <c r="R304" s="827"/>
      <c r="S304" s="827"/>
      <c r="V304" s="828"/>
      <c r="AC304" s="826"/>
    </row>
    <row r="305" spans="3:29" s="622" customFormat="1">
      <c r="C305" s="824"/>
      <c r="E305" s="825"/>
      <c r="J305" s="826"/>
      <c r="K305" s="826"/>
      <c r="L305" s="826"/>
      <c r="O305" s="826"/>
      <c r="P305" s="826"/>
      <c r="Q305" s="826"/>
      <c r="R305" s="827"/>
      <c r="S305" s="827"/>
      <c r="V305" s="828"/>
      <c r="AC305" s="826"/>
    </row>
    <row r="306" spans="3:29" s="622" customFormat="1">
      <c r="C306" s="824"/>
      <c r="E306" s="825"/>
      <c r="J306" s="826"/>
      <c r="K306" s="826"/>
      <c r="L306" s="826"/>
      <c r="O306" s="826"/>
      <c r="P306" s="826"/>
      <c r="Q306" s="826"/>
      <c r="R306" s="827"/>
      <c r="S306" s="827"/>
      <c r="V306" s="828"/>
      <c r="AC306" s="826"/>
    </row>
    <row r="307" spans="3:29" s="622" customFormat="1">
      <c r="C307" s="824"/>
      <c r="E307" s="825"/>
      <c r="J307" s="826"/>
      <c r="K307" s="826"/>
      <c r="L307" s="826"/>
      <c r="O307" s="826"/>
      <c r="P307" s="826"/>
      <c r="Q307" s="826"/>
      <c r="R307" s="827"/>
      <c r="S307" s="827"/>
      <c r="V307" s="828"/>
      <c r="AC307" s="826"/>
    </row>
    <row r="308" spans="3:29" s="622" customFormat="1">
      <c r="C308" s="824"/>
      <c r="E308" s="825"/>
      <c r="J308" s="826"/>
      <c r="K308" s="826"/>
      <c r="L308" s="826"/>
      <c r="O308" s="826"/>
      <c r="P308" s="826"/>
      <c r="Q308" s="826"/>
      <c r="R308" s="827"/>
      <c r="S308" s="827"/>
      <c r="V308" s="828"/>
      <c r="AC308" s="826"/>
    </row>
    <row r="309" spans="3:29" s="622" customFormat="1">
      <c r="C309" s="824"/>
      <c r="E309" s="825"/>
      <c r="J309" s="826"/>
      <c r="K309" s="826"/>
      <c r="L309" s="826"/>
      <c r="O309" s="826"/>
      <c r="P309" s="826"/>
      <c r="Q309" s="826"/>
      <c r="R309" s="827"/>
      <c r="S309" s="827"/>
      <c r="V309" s="828"/>
      <c r="AC309" s="826"/>
    </row>
    <row r="310" spans="3:29" s="622" customFormat="1">
      <c r="C310" s="824"/>
      <c r="E310" s="825"/>
      <c r="J310" s="826"/>
      <c r="K310" s="826"/>
      <c r="L310" s="826"/>
      <c r="O310" s="826"/>
      <c r="P310" s="826"/>
      <c r="Q310" s="826"/>
      <c r="R310" s="827"/>
      <c r="S310" s="827"/>
      <c r="V310" s="828"/>
      <c r="AC310" s="826"/>
    </row>
    <row r="311" spans="3:29" s="622" customFormat="1">
      <c r="C311" s="824"/>
      <c r="E311" s="825"/>
      <c r="J311" s="826"/>
      <c r="K311" s="826"/>
      <c r="L311" s="826"/>
      <c r="O311" s="826"/>
      <c r="P311" s="826"/>
      <c r="Q311" s="826"/>
      <c r="R311" s="827"/>
      <c r="S311" s="827"/>
      <c r="V311" s="828"/>
      <c r="AC311" s="826"/>
    </row>
    <row r="312" spans="3:29" s="622" customFormat="1">
      <c r="C312" s="824"/>
      <c r="E312" s="825"/>
      <c r="J312" s="826"/>
      <c r="K312" s="826"/>
      <c r="L312" s="826"/>
      <c r="O312" s="826"/>
      <c r="P312" s="826"/>
      <c r="Q312" s="826"/>
      <c r="R312" s="827"/>
      <c r="S312" s="827"/>
      <c r="V312" s="828"/>
      <c r="AC312" s="826"/>
    </row>
    <row r="313" spans="3:29" s="622" customFormat="1">
      <c r="C313" s="824"/>
      <c r="E313" s="825"/>
      <c r="J313" s="826"/>
      <c r="K313" s="826"/>
      <c r="L313" s="826"/>
      <c r="O313" s="826"/>
      <c r="P313" s="826"/>
      <c r="Q313" s="826"/>
      <c r="R313" s="827"/>
      <c r="S313" s="827"/>
      <c r="V313" s="828"/>
      <c r="AC313" s="826"/>
    </row>
    <row r="314" spans="3:29" s="622" customFormat="1">
      <c r="C314" s="824"/>
      <c r="E314" s="825"/>
      <c r="J314" s="826"/>
      <c r="K314" s="826"/>
      <c r="L314" s="826"/>
      <c r="O314" s="826"/>
      <c r="P314" s="826"/>
      <c r="Q314" s="826"/>
      <c r="R314" s="827"/>
      <c r="S314" s="827"/>
      <c r="V314" s="828"/>
      <c r="AC314" s="826"/>
    </row>
    <row r="315" spans="3:29" s="622" customFormat="1">
      <c r="C315" s="824"/>
      <c r="E315" s="825"/>
      <c r="J315" s="826"/>
      <c r="K315" s="826"/>
      <c r="L315" s="826"/>
      <c r="O315" s="826"/>
      <c r="P315" s="826"/>
      <c r="Q315" s="826"/>
      <c r="R315" s="827"/>
      <c r="S315" s="827"/>
      <c r="V315" s="828"/>
      <c r="AC315" s="826"/>
    </row>
    <row r="316" spans="3:29" s="622" customFormat="1">
      <c r="C316" s="824"/>
      <c r="E316" s="825"/>
      <c r="J316" s="826"/>
      <c r="K316" s="826"/>
      <c r="L316" s="826"/>
      <c r="O316" s="826"/>
      <c r="P316" s="826"/>
      <c r="Q316" s="826"/>
      <c r="R316" s="827"/>
      <c r="S316" s="827"/>
      <c r="V316" s="828"/>
      <c r="AC316" s="826"/>
    </row>
    <row r="317" spans="3:29" s="622" customFormat="1">
      <c r="C317" s="824"/>
      <c r="E317" s="825"/>
      <c r="J317" s="826"/>
      <c r="K317" s="826"/>
      <c r="L317" s="826"/>
      <c r="O317" s="826"/>
      <c r="P317" s="826"/>
      <c r="Q317" s="826"/>
      <c r="R317" s="827"/>
      <c r="S317" s="827"/>
      <c r="V317" s="828"/>
      <c r="AC317" s="826"/>
    </row>
    <row r="318" spans="3:29" s="622" customFormat="1">
      <c r="C318" s="824"/>
      <c r="E318" s="825"/>
      <c r="J318" s="826"/>
      <c r="K318" s="826"/>
      <c r="L318" s="826"/>
      <c r="O318" s="826"/>
      <c r="P318" s="826"/>
      <c r="Q318" s="826"/>
      <c r="R318" s="827"/>
      <c r="S318" s="827"/>
      <c r="V318" s="828"/>
      <c r="AC318" s="826"/>
    </row>
    <row r="319" spans="3:29" s="622" customFormat="1">
      <c r="C319" s="824"/>
      <c r="E319" s="825"/>
      <c r="J319" s="826"/>
      <c r="K319" s="826"/>
      <c r="L319" s="826"/>
      <c r="O319" s="826"/>
      <c r="P319" s="826"/>
      <c r="Q319" s="826"/>
      <c r="R319" s="827"/>
      <c r="S319" s="827"/>
      <c r="V319" s="828"/>
      <c r="AC319" s="826"/>
    </row>
    <row r="320" spans="3:29" s="622" customFormat="1">
      <c r="C320" s="824"/>
      <c r="E320" s="825"/>
      <c r="J320" s="826"/>
      <c r="K320" s="826"/>
      <c r="L320" s="826"/>
      <c r="O320" s="826"/>
      <c r="P320" s="826"/>
      <c r="Q320" s="826"/>
      <c r="R320" s="827"/>
      <c r="S320" s="827"/>
      <c r="V320" s="828"/>
      <c r="AC320" s="826"/>
    </row>
    <row r="321" spans="3:29" s="622" customFormat="1">
      <c r="C321" s="824"/>
      <c r="E321" s="825"/>
      <c r="J321" s="826"/>
      <c r="K321" s="826"/>
      <c r="L321" s="826"/>
      <c r="O321" s="826"/>
      <c r="P321" s="826"/>
      <c r="Q321" s="826"/>
      <c r="R321" s="827"/>
      <c r="S321" s="827"/>
      <c r="V321" s="828"/>
      <c r="AC321" s="826"/>
    </row>
    <row r="322" spans="3:29" s="622" customFormat="1">
      <c r="C322" s="824"/>
      <c r="E322" s="825"/>
      <c r="J322" s="826"/>
      <c r="K322" s="826"/>
      <c r="L322" s="826"/>
      <c r="O322" s="826"/>
      <c r="P322" s="826"/>
      <c r="Q322" s="826"/>
      <c r="R322" s="827"/>
      <c r="S322" s="827"/>
      <c r="V322" s="828"/>
      <c r="AC322" s="826"/>
    </row>
    <row r="323" spans="3:29" s="622" customFormat="1">
      <c r="C323" s="824"/>
      <c r="E323" s="825"/>
      <c r="J323" s="826"/>
      <c r="K323" s="826"/>
      <c r="L323" s="826"/>
      <c r="O323" s="826"/>
      <c r="P323" s="826"/>
      <c r="Q323" s="826"/>
      <c r="R323" s="827"/>
      <c r="S323" s="827"/>
      <c r="V323" s="828"/>
      <c r="AC323" s="826"/>
    </row>
    <row r="324" spans="3:29" s="622" customFormat="1">
      <c r="C324" s="824"/>
      <c r="E324" s="825"/>
      <c r="J324" s="826"/>
      <c r="K324" s="826"/>
      <c r="L324" s="826"/>
      <c r="O324" s="826"/>
      <c r="P324" s="826"/>
      <c r="Q324" s="826"/>
      <c r="R324" s="827"/>
      <c r="S324" s="827"/>
      <c r="V324" s="828"/>
      <c r="AC324" s="826"/>
    </row>
    <row r="325" spans="3:29" s="622" customFormat="1">
      <c r="C325" s="824"/>
      <c r="E325" s="825"/>
      <c r="J325" s="826"/>
      <c r="K325" s="826"/>
      <c r="L325" s="826"/>
      <c r="O325" s="826"/>
      <c r="P325" s="826"/>
      <c r="Q325" s="826"/>
      <c r="R325" s="827"/>
      <c r="S325" s="827"/>
      <c r="V325" s="828"/>
      <c r="AC325" s="826"/>
    </row>
    <row r="326" spans="3:29" s="622" customFormat="1">
      <c r="C326" s="824"/>
      <c r="E326" s="825"/>
      <c r="J326" s="826"/>
      <c r="K326" s="826"/>
      <c r="L326" s="826"/>
      <c r="O326" s="826"/>
      <c r="P326" s="826"/>
      <c r="Q326" s="826"/>
      <c r="R326" s="827"/>
      <c r="S326" s="827"/>
      <c r="V326" s="828"/>
      <c r="AC326" s="826"/>
    </row>
    <row r="327" spans="3:29" s="622" customFormat="1">
      <c r="C327" s="824"/>
      <c r="E327" s="825"/>
      <c r="J327" s="826"/>
      <c r="K327" s="826"/>
      <c r="L327" s="826"/>
      <c r="O327" s="826"/>
      <c r="P327" s="826"/>
      <c r="Q327" s="826"/>
      <c r="R327" s="827"/>
      <c r="S327" s="827"/>
      <c r="V327" s="828"/>
      <c r="AC327" s="826"/>
    </row>
    <row r="328" spans="3:29" s="622" customFormat="1">
      <c r="C328" s="824"/>
      <c r="E328" s="825"/>
      <c r="J328" s="826"/>
      <c r="K328" s="826"/>
      <c r="L328" s="826"/>
      <c r="O328" s="826"/>
      <c r="P328" s="826"/>
      <c r="Q328" s="826"/>
      <c r="R328" s="827"/>
      <c r="S328" s="827"/>
      <c r="V328" s="828"/>
      <c r="AC328" s="826"/>
    </row>
    <row r="329" spans="3:29" s="622" customFormat="1">
      <c r="C329" s="824"/>
      <c r="E329" s="825"/>
      <c r="J329" s="826"/>
      <c r="K329" s="826"/>
      <c r="L329" s="826"/>
      <c r="O329" s="826"/>
      <c r="P329" s="826"/>
      <c r="Q329" s="826"/>
      <c r="R329" s="827"/>
      <c r="S329" s="827"/>
      <c r="V329" s="828"/>
      <c r="AC329" s="826"/>
    </row>
    <row r="330" spans="3:29" s="622" customFormat="1">
      <c r="C330" s="824"/>
      <c r="E330" s="825"/>
      <c r="J330" s="826"/>
      <c r="K330" s="826"/>
      <c r="L330" s="826"/>
      <c r="O330" s="826"/>
      <c r="P330" s="826"/>
      <c r="Q330" s="826"/>
      <c r="R330" s="827"/>
      <c r="S330" s="827"/>
      <c r="V330" s="828"/>
      <c r="AC330" s="826"/>
    </row>
    <row r="331" spans="3:29" s="622" customFormat="1">
      <c r="C331" s="824"/>
      <c r="E331" s="825"/>
      <c r="J331" s="826"/>
      <c r="K331" s="826"/>
      <c r="L331" s="826"/>
      <c r="O331" s="826"/>
      <c r="P331" s="826"/>
      <c r="Q331" s="826"/>
      <c r="R331" s="827"/>
      <c r="S331" s="827"/>
      <c r="V331" s="828"/>
      <c r="AC331" s="826"/>
    </row>
    <row r="332" spans="3:29" s="622" customFormat="1">
      <c r="C332" s="824"/>
      <c r="E332" s="825"/>
      <c r="J332" s="826"/>
      <c r="K332" s="826"/>
      <c r="L332" s="826"/>
      <c r="O332" s="826"/>
      <c r="P332" s="826"/>
      <c r="Q332" s="826"/>
      <c r="R332" s="827"/>
      <c r="S332" s="827"/>
      <c r="V332" s="828"/>
      <c r="AC332" s="826"/>
    </row>
    <row r="333" spans="3:29" s="622" customFormat="1">
      <c r="C333" s="824"/>
      <c r="E333" s="825"/>
      <c r="J333" s="826"/>
      <c r="K333" s="826"/>
      <c r="L333" s="826"/>
      <c r="O333" s="826"/>
      <c r="P333" s="826"/>
      <c r="Q333" s="826"/>
      <c r="R333" s="827"/>
      <c r="S333" s="827"/>
      <c r="V333" s="828"/>
      <c r="AC333" s="826"/>
    </row>
  </sheetData>
  <mergeCells count="75">
    <mergeCell ref="V143:V144"/>
    <mergeCell ref="AC143:AC144"/>
    <mergeCell ref="BA143:BA144"/>
    <mergeCell ref="R137:R138"/>
    <mergeCell ref="S137:S138"/>
    <mergeCell ref="R143:R144"/>
    <mergeCell ref="S143:S144"/>
    <mergeCell ref="C143:C144"/>
    <mergeCell ref="E143:E144"/>
    <mergeCell ref="F143:F144"/>
    <mergeCell ref="I143:I144"/>
    <mergeCell ref="J143:J144"/>
    <mergeCell ref="C133:C135"/>
    <mergeCell ref="E133:E135"/>
    <mergeCell ref="F133:F135"/>
    <mergeCell ref="I133:I135"/>
    <mergeCell ref="BA133:BA135"/>
    <mergeCell ref="AC134:AC135"/>
    <mergeCell ref="J130:J132"/>
    <mergeCell ref="K130:K132"/>
    <mergeCell ref="L130:L132"/>
    <mergeCell ref="AC130:AC132"/>
    <mergeCell ref="BA130:BA132"/>
    <mergeCell ref="B130:B132"/>
    <mergeCell ref="C130:C132"/>
    <mergeCell ref="E130:E132"/>
    <mergeCell ref="F130:F132"/>
    <mergeCell ref="I130:I132"/>
    <mergeCell ref="K137:K138"/>
    <mergeCell ref="L137:L138"/>
    <mergeCell ref="M137:M138"/>
    <mergeCell ref="N137:N138"/>
    <mergeCell ref="Q137:Q138"/>
    <mergeCell ref="C137:C138"/>
    <mergeCell ref="E137:E138"/>
    <mergeCell ref="F137:F138"/>
    <mergeCell ref="I137:I138"/>
    <mergeCell ref="J137:J138"/>
    <mergeCell ref="S1:BA1"/>
    <mergeCell ref="AV3:AZ3"/>
    <mergeCell ref="AH3:AJ3"/>
    <mergeCell ref="AK3:AK4"/>
    <mergeCell ref="AL3:AP3"/>
    <mergeCell ref="AQ3:AU3"/>
    <mergeCell ref="AD3:AD4"/>
    <mergeCell ref="AE3:AE4"/>
    <mergeCell ref="BA2:BA4"/>
    <mergeCell ref="AF3:AG3"/>
    <mergeCell ref="AD2:AE2"/>
    <mergeCell ref="AF2:AK2"/>
    <mergeCell ref="AL2:AZ2"/>
    <mergeCell ref="W2:AC4"/>
    <mergeCell ref="R2:U2"/>
    <mergeCell ref="V2:V4"/>
    <mergeCell ref="B1:E1"/>
    <mergeCell ref="L2:L4"/>
    <mergeCell ref="M2:Q2"/>
    <mergeCell ref="M3:N3"/>
    <mergeCell ref="J2:J4"/>
    <mergeCell ref="K2:K4"/>
    <mergeCell ref="E2:E4"/>
    <mergeCell ref="S3:S4"/>
    <mergeCell ref="T3:T4"/>
    <mergeCell ref="U3:U4"/>
    <mergeCell ref="F2:F4"/>
    <mergeCell ref="G2:G4"/>
    <mergeCell ref="I2:I4"/>
    <mergeCell ref="O3:O4"/>
    <mergeCell ref="P3:P4"/>
    <mergeCell ref="Q3:Q4"/>
    <mergeCell ref="A2:A4"/>
    <mergeCell ref="B2:B4"/>
    <mergeCell ref="C2:C4"/>
    <mergeCell ref="D2:D4"/>
    <mergeCell ref="R3:R4"/>
  </mergeCells>
  <phoneticPr fontId="2" type="noConversion"/>
  <hyperlinks>
    <hyperlink ref="H67" r:id="rId1" display="www.stadium.seoul.kr"/>
    <hyperlink ref="H136" r:id="rId2"/>
  </hyperlinks>
  <printOptions horizontalCentered="1"/>
  <pageMargins left="0.78740157480314965" right="0.78740157480314965" top="0.98425196850393704" bottom="0.98425196850393704" header="0.39370078740157483" footer="0.39370078740157483"/>
  <pageSetup paperSize="9" scale="75" orientation="landscape" horizontalDpi="300" verticalDpi="300" r:id="rId3"/>
  <headerFooter alignWithMargins="0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BF18"/>
  <sheetViews>
    <sheetView view="pageBreakPreview" zoomScaleNormal="100" zoomScaleSheetLayoutView="100" workbookViewId="0">
      <pane ySplit="5" topLeftCell="A6" activePane="bottomLeft" state="frozen"/>
      <selection activeCell="A17" sqref="A17:L17"/>
      <selection pane="bottomLeft" activeCell="BF7" sqref="BF7"/>
    </sheetView>
  </sheetViews>
  <sheetFormatPr defaultColWidth="8.88671875" defaultRowHeight="10.5"/>
  <cols>
    <col min="1" max="1" width="8.88671875" style="3" hidden="1" customWidth="1"/>
    <col min="2" max="2" width="3.77734375" style="3" customWidth="1"/>
    <col min="3" max="3" width="6.6640625" style="3" bestFit="1" customWidth="1"/>
    <col min="4" max="4" width="12.77734375" style="10" customWidth="1"/>
    <col min="5" max="5" width="6.6640625" style="3" bestFit="1" customWidth="1"/>
    <col min="6" max="7" width="8.88671875" style="3" hidden="1" customWidth="1"/>
    <col min="8" max="8" width="12.88671875" style="3" customWidth="1"/>
    <col min="9" max="10" width="8.88671875" style="3" hidden="1" customWidth="1"/>
    <col min="11" max="11" width="6.5546875" style="4" customWidth="1"/>
    <col min="12" max="12" width="6.109375" style="4" customWidth="1"/>
    <col min="13" max="13" width="6.44140625" style="4" customWidth="1"/>
    <col min="14" max="14" width="6.44140625" style="3" customWidth="1"/>
    <col min="15" max="15" width="5.109375" style="5" customWidth="1"/>
    <col min="16" max="16" width="4.6640625" style="4" customWidth="1"/>
    <col min="17" max="17" width="6" style="4" customWidth="1"/>
    <col min="18" max="18" width="6" style="4" hidden="1" customWidth="1"/>
    <col min="19" max="19" width="4.21875" style="4" customWidth="1"/>
    <col min="20" max="20" width="4.33203125" style="4" customWidth="1"/>
    <col min="21" max="21" width="8.88671875" style="4" hidden="1" customWidth="1"/>
    <col min="22" max="22" width="6.33203125" style="4" bestFit="1" customWidth="1"/>
    <col min="23" max="23" width="5.77734375" style="4" customWidth="1"/>
    <col min="24" max="26" width="8.88671875" style="3" hidden="1" customWidth="1"/>
    <col min="27" max="27" width="5.77734375" style="7" customWidth="1"/>
    <col min="28" max="33" width="8.88671875" style="3" hidden="1" customWidth="1"/>
    <col min="34" max="34" width="6" style="4" customWidth="1"/>
    <col min="35" max="57" width="8.88671875" style="3" hidden="1" customWidth="1"/>
    <col min="58" max="58" width="10.88671875" style="8" customWidth="1"/>
    <col min="59" max="16384" width="8.88671875" style="3"/>
  </cols>
  <sheetData>
    <row r="1" spans="1:58" ht="22.9" customHeight="1">
      <c r="B1" s="1420" t="s">
        <v>120</v>
      </c>
      <c r="C1" s="1420"/>
      <c r="D1" s="1420"/>
      <c r="W1" s="1421" t="s">
        <v>346</v>
      </c>
      <c r="X1" s="1421"/>
      <c r="Y1" s="1421"/>
      <c r="Z1" s="1421"/>
      <c r="AA1" s="1421"/>
      <c r="AB1" s="1421"/>
      <c r="AC1" s="1421"/>
      <c r="AD1" s="1421"/>
      <c r="AE1" s="1421"/>
      <c r="AF1" s="1421"/>
      <c r="AG1" s="1421"/>
      <c r="AH1" s="1421"/>
      <c r="AI1" s="1421"/>
      <c r="AJ1" s="1421"/>
      <c r="AK1" s="1421"/>
      <c r="AL1" s="1421"/>
      <c r="AM1" s="1421"/>
      <c r="AN1" s="1421"/>
      <c r="AO1" s="1421"/>
      <c r="AP1" s="1421"/>
      <c r="AQ1" s="1421"/>
      <c r="AR1" s="1421"/>
      <c r="AS1" s="1421"/>
      <c r="AT1" s="1421"/>
      <c r="AU1" s="1421"/>
      <c r="AV1" s="1421"/>
      <c r="AW1" s="1421"/>
      <c r="AX1" s="1421"/>
      <c r="AY1" s="1421"/>
      <c r="AZ1" s="1421"/>
      <c r="BA1" s="1421"/>
      <c r="BB1" s="1421"/>
      <c r="BC1" s="1421"/>
      <c r="BD1" s="1421"/>
      <c r="BE1" s="1421"/>
      <c r="BF1" s="1421"/>
    </row>
    <row r="2" spans="1:58" s="6" customFormat="1" ht="21" customHeight="1">
      <c r="A2" s="1418" t="s">
        <v>475</v>
      </c>
      <c r="B2" s="1346" t="s">
        <v>476</v>
      </c>
      <c r="C2" s="1346" t="s">
        <v>477</v>
      </c>
      <c r="D2" s="1346" t="s">
        <v>479</v>
      </c>
      <c r="E2" s="1346" t="s">
        <v>480</v>
      </c>
      <c r="F2" s="1346" t="s">
        <v>481</v>
      </c>
      <c r="G2" s="109"/>
      <c r="H2" s="1346" t="s">
        <v>482</v>
      </c>
      <c r="I2" s="1346" t="s">
        <v>483</v>
      </c>
      <c r="J2" s="1346" t="s">
        <v>484</v>
      </c>
      <c r="K2" s="1346" t="s">
        <v>485</v>
      </c>
      <c r="L2" s="1346" t="s">
        <v>486</v>
      </c>
      <c r="M2" s="1346" t="s">
        <v>487</v>
      </c>
      <c r="N2" s="1346" t="s">
        <v>488</v>
      </c>
      <c r="O2" s="1346"/>
      <c r="P2" s="1346"/>
      <c r="Q2" s="1346"/>
      <c r="R2" s="1346"/>
      <c r="S2" s="1346"/>
      <c r="T2" s="1346"/>
      <c r="U2" s="109"/>
      <c r="V2" s="1346" t="s">
        <v>489</v>
      </c>
      <c r="W2" s="1346"/>
      <c r="X2" s="1346"/>
      <c r="Y2" s="1346"/>
      <c r="Z2" s="1346" t="s">
        <v>515</v>
      </c>
      <c r="AA2" s="1346" t="s">
        <v>212</v>
      </c>
      <c r="AB2" s="1347" t="s">
        <v>131</v>
      </c>
      <c r="AC2" s="1347"/>
      <c r="AD2" s="1347"/>
      <c r="AE2" s="1347"/>
      <c r="AF2" s="1347"/>
      <c r="AG2" s="1347"/>
      <c r="AH2" s="1347"/>
      <c r="AI2" s="1346" t="s">
        <v>491</v>
      </c>
      <c r="AJ2" s="1346"/>
      <c r="AK2" s="1346" t="s">
        <v>492</v>
      </c>
      <c r="AL2" s="1346"/>
      <c r="AM2" s="1346"/>
      <c r="AN2" s="1346"/>
      <c r="AO2" s="1346"/>
      <c r="AP2" s="1419"/>
      <c r="AQ2" s="1346" t="s">
        <v>516</v>
      </c>
      <c r="AR2" s="1419"/>
      <c r="AS2" s="1419"/>
      <c r="AT2" s="1419"/>
      <c r="AU2" s="1419"/>
      <c r="AV2" s="1419"/>
      <c r="AW2" s="1419"/>
      <c r="AX2" s="1419"/>
      <c r="AY2" s="1419"/>
      <c r="AZ2" s="1419"/>
      <c r="BA2" s="1419"/>
      <c r="BB2" s="1419"/>
      <c r="BC2" s="1419"/>
      <c r="BD2" s="1419"/>
      <c r="BE2" s="1419"/>
      <c r="BF2" s="1346" t="s">
        <v>494</v>
      </c>
    </row>
    <row r="3" spans="1:58" s="6" customFormat="1" ht="20.25" customHeight="1">
      <c r="A3" s="1418"/>
      <c r="B3" s="1346"/>
      <c r="C3" s="1346"/>
      <c r="D3" s="1346"/>
      <c r="E3" s="1346"/>
      <c r="F3" s="1346"/>
      <c r="G3" s="109" t="s">
        <v>554</v>
      </c>
      <c r="H3" s="1346"/>
      <c r="I3" s="1346"/>
      <c r="J3" s="1346"/>
      <c r="K3" s="1346"/>
      <c r="L3" s="1346"/>
      <c r="M3" s="1346"/>
      <c r="N3" s="1346" t="s">
        <v>555</v>
      </c>
      <c r="O3" s="1419"/>
      <c r="P3" s="1419"/>
      <c r="Q3" s="1419"/>
      <c r="R3" s="1346" t="s">
        <v>517</v>
      </c>
      <c r="S3" s="1419"/>
      <c r="T3" s="1419"/>
      <c r="U3" s="1419"/>
      <c r="V3" s="1346" t="s">
        <v>557</v>
      </c>
      <c r="W3" s="1346" t="s">
        <v>385</v>
      </c>
      <c r="X3" s="1346" t="s">
        <v>559</v>
      </c>
      <c r="Y3" s="1346" t="s">
        <v>560</v>
      </c>
      <c r="Z3" s="1346"/>
      <c r="AA3" s="1346"/>
      <c r="AB3" s="1348"/>
      <c r="AC3" s="1348"/>
      <c r="AD3" s="1348"/>
      <c r="AE3" s="1348"/>
      <c r="AF3" s="1348"/>
      <c r="AG3" s="1348"/>
      <c r="AH3" s="1348"/>
      <c r="AI3" s="1346" t="s">
        <v>561</v>
      </c>
      <c r="AJ3" s="1346" t="s">
        <v>562</v>
      </c>
      <c r="AK3" s="1346" t="s">
        <v>563</v>
      </c>
      <c r="AL3" s="1346"/>
      <c r="AM3" s="1346" t="s">
        <v>564</v>
      </c>
      <c r="AN3" s="1419"/>
      <c r="AO3" s="1419"/>
      <c r="AP3" s="1419" t="s">
        <v>565</v>
      </c>
      <c r="AQ3" s="1346" t="s">
        <v>566</v>
      </c>
      <c r="AR3" s="1419"/>
      <c r="AS3" s="1419"/>
      <c r="AT3" s="1419"/>
      <c r="AU3" s="1419"/>
      <c r="AV3" s="1346" t="s">
        <v>567</v>
      </c>
      <c r="AW3" s="1419"/>
      <c r="AX3" s="1419"/>
      <c r="AY3" s="1419"/>
      <c r="AZ3" s="1419"/>
      <c r="BA3" s="1346" t="s">
        <v>215</v>
      </c>
      <c r="BB3" s="1419"/>
      <c r="BC3" s="1419"/>
      <c r="BD3" s="1419"/>
      <c r="BE3" s="1419"/>
      <c r="BF3" s="1346"/>
    </row>
    <row r="4" spans="1:58" s="6" customFormat="1" ht="28.5" customHeight="1">
      <c r="A4" s="1418"/>
      <c r="B4" s="1346"/>
      <c r="C4" s="1346"/>
      <c r="D4" s="1346"/>
      <c r="E4" s="1346"/>
      <c r="F4" s="1346"/>
      <c r="G4" s="109"/>
      <c r="H4" s="1346"/>
      <c r="I4" s="1346"/>
      <c r="J4" s="1346"/>
      <c r="K4" s="1346"/>
      <c r="L4" s="1346"/>
      <c r="M4" s="1346"/>
      <c r="N4" s="109" t="s">
        <v>109</v>
      </c>
      <c r="O4" s="109" t="s">
        <v>110</v>
      </c>
      <c r="P4" s="109" t="s">
        <v>518</v>
      </c>
      <c r="Q4" s="109" t="s">
        <v>469</v>
      </c>
      <c r="R4" s="109" t="s">
        <v>216</v>
      </c>
      <c r="S4" s="109" t="s">
        <v>205</v>
      </c>
      <c r="T4" s="109" t="s">
        <v>206</v>
      </c>
      <c r="U4" s="109" t="s">
        <v>470</v>
      </c>
      <c r="V4" s="1346"/>
      <c r="W4" s="1346"/>
      <c r="X4" s="1346"/>
      <c r="Y4" s="1346"/>
      <c r="Z4" s="1346"/>
      <c r="AA4" s="1346"/>
      <c r="AB4" s="1349"/>
      <c r="AC4" s="1349"/>
      <c r="AD4" s="1349"/>
      <c r="AE4" s="1349"/>
      <c r="AF4" s="1349"/>
      <c r="AG4" s="1349"/>
      <c r="AH4" s="1349"/>
      <c r="AI4" s="1346"/>
      <c r="AJ4" s="1346"/>
      <c r="AK4" s="109" t="s">
        <v>218</v>
      </c>
      <c r="AL4" s="109" t="s">
        <v>219</v>
      </c>
      <c r="AM4" s="109" t="s">
        <v>218</v>
      </c>
      <c r="AN4" s="109" t="s">
        <v>220</v>
      </c>
      <c r="AO4" s="109" t="s">
        <v>219</v>
      </c>
      <c r="AP4" s="1419"/>
      <c r="AQ4" s="110" t="s">
        <v>221</v>
      </c>
      <c r="AR4" s="109" t="s">
        <v>222</v>
      </c>
      <c r="AS4" s="109" t="s">
        <v>191</v>
      </c>
      <c r="AT4" s="109" t="s">
        <v>223</v>
      </c>
      <c r="AU4" s="109" t="s">
        <v>224</v>
      </c>
      <c r="AV4" s="109" t="s">
        <v>221</v>
      </c>
      <c r="AW4" s="109" t="s">
        <v>222</v>
      </c>
      <c r="AX4" s="109" t="s">
        <v>191</v>
      </c>
      <c r="AY4" s="109" t="s">
        <v>223</v>
      </c>
      <c r="AZ4" s="109" t="s">
        <v>224</v>
      </c>
      <c r="BA4" s="109" t="s">
        <v>221</v>
      </c>
      <c r="BB4" s="109" t="s">
        <v>222</v>
      </c>
      <c r="BC4" s="109" t="s">
        <v>191</v>
      </c>
      <c r="BD4" s="109" t="s">
        <v>223</v>
      </c>
      <c r="BE4" s="109" t="s">
        <v>224</v>
      </c>
      <c r="BF4" s="1346"/>
    </row>
    <row r="5" spans="1:58" s="266" customFormat="1" ht="27" customHeight="1">
      <c r="A5" s="251"/>
      <c r="B5" s="356" t="s">
        <v>51</v>
      </c>
      <c r="C5" s="419" t="s">
        <v>4</v>
      </c>
      <c r="D5" s="357">
        <f>COUNTA(D6,D7,D8,D9,D10,D11,D13:D13,D14,D15,D16,D17)</f>
        <v>11</v>
      </c>
      <c r="E5" s="380"/>
      <c r="F5" s="380"/>
      <c r="G5" s="380"/>
      <c r="H5" s="380"/>
      <c r="I5" s="380"/>
      <c r="J5" s="380"/>
      <c r="K5" s="359">
        <f>SUM(K6:K12,K14:K17)</f>
        <v>492120</v>
      </c>
      <c r="L5" s="359">
        <f>SUM(L6:L12,L14:L17)</f>
        <v>68732.45</v>
      </c>
      <c r="M5" s="359">
        <f>SUM(M6:M12,M14:M17)</f>
        <v>105517.8</v>
      </c>
      <c r="N5" s="380"/>
      <c r="O5" s="412"/>
      <c r="P5" s="359"/>
      <c r="Q5" s="359"/>
      <c r="R5" s="359"/>
      <c r="S5" s="359"/>
      <c r="T5" s="359"/>
      <c r="U5" s="359"/>
      <c r="V5" s="359"/>
      <c r="W5" s="359"/>
      <c r="X5" s="380"/>
      <c r="Y5" s="380"/>
      <c r="Z5" s="380"/>
      <c r="AA5" s="356"/>
      <c r="AB5" s="380"/>
      <c r="AC5" s="380"/>
      <c r="AD5" s="380"/>
      <c r="AE5" s="380"/>
      <c r="AF5" s="380"/>
      <c r="AG5" s="380"/>
      <c r="AH5" s="359"/>
      <c r="AI5" s="356"/>
      <c r="AJ5" s="356"/>
      <c r="AK5" s="380"/>
      <c r="AL5" s="380"/>
      <c r="AM5" s="380"/>
      <c r="AN5" s="380"/>
      <c r="AO5" s="380"/>
      <c r="AP5" s="394"/>
      <c r="AQ5" s="394"/>
      <c r="AR5" s="380"/>
      <c r="AS5" s="380"/>
      <c r="AT5" s="380"/>
      <c r="AU5" s="380"/>
      <c r="AV5" s="380"/>
      <c r="AW5" s="380"/>
      <c r="AX5" s="380"/>
      <c r="AY5" s="380"/>
      <c r="AZ5" s="380"/>
      <c r="BA5" s="380"/>
      <c r="BB5" s="380"/>
      <c r="BC5" s="380"/>
      <c r="BD5" s="380"/>
      <c r="BE5" s="380"/>
      <c r="BF5" s="380"/>
    </row>
    <row r="6" spans="1:58" s="266" customFormat="1" ht="27" customHeight="1">
      <c r="A6" s="251"/>
      <c r="B6" s="356" t="s">
        <v>85</v>
      </c>
      <c r="C6" s="419" t="s">
        <v>890</v>
      </c>
      <c r="D6" s="356" t="s">
        <v>1324</v>
      </c>
      <c r="E6" s="356" t="s">
        <v>1325</v>
      </c>
      <c r="F6" s="356"/>
      <c r="G6" s="356"/>
      <c r="H6" s="356" t="s">
        <v>1326</v>
      </c>
      <c r="I6" s="380"/>
      <c r="J6" s="380"/>
      <c r="K6" s="359">
        <v>10672</v>
      </c>
      <c r="L6" s="359">
        <v>7639</v>
      </c>
      <c r="M6" s="359">
        <v>10672</v>
      </c>
      <c r="N6" s="356" t="s">
        <v>78</v>
      </c>
      <c r="O6" s="359">
        <v>333.3</v>
      </c>
      <c r="P6" s="359">
        <v>7</v>
      </c>
      <c r="Q6" s="359">
        <v>3753</v>
      </c>
      <c r="R6" s="359"/>
      <c r="S6" s="359"/>
      <c r="T6" s="359"/>
      <c r="U6" s="359"/>
      <c r="V6" s="359">
        <v>10042</v>
      </c>
      <c r="W6" s="359">
        <v>10042</v>
      </c>
      <c r="X6" s="380"/>
      <c r="Y6" s="380"/>
      <c r="Z6" s="380"/>
      <c r="AA6" s="356">
        <v>1986</v>
      </c>
      <c r="AB6" s="380"/>
      <c r="AC6" s="380"/>
      <c r="AD6" s="380"/>
      <c r="AE6" s="380"/>
      <c r="AF6" s="380"/>
      <c r="AG6" s="380"/>
      <c r="AH6" s="359">
        <v>14000</v>
      </c>
      <c r="AI6" s="356"/>
      <c r="AJ6" s="356"/>
      <c r="AK6" s="380"/>
      <c r="AL6" s="380"/>
      <c r="AM6" s="380"/>
      <c r="AN6" s="380"/>
      <c r="AO6" s="380"/>
      <c r="AP6" s="394"/>
      <c r="AQ6" s="394"/>
      <c r="AR6" s="380"/>
      <c r="AS6" s="380"/>
      <c r="AT6" s="380"/>
      <c r="AU6" s="380"/>
      <c r="AV6" s="380"/>
      <c r="AW6" s="380"/>
      <c r="AX6" s="380"/>
      <c r="AY6" s="380"/>
      <c r="AZ6" s="380"/>
      <c r="BA6" s="380"/>
      <c r="BB6" s="380"/>
      <c r="BC6" s="380"/>
      <c r="BD6" s="380"/>
      <c r="BE6" s="380"/>
      <c r="BF6" s="380" t="s">
        <v>1327</v>
      </c>
    </row>
    <row r="7" spans="1:58" s="266" customFormat="1" ht="36" customHeight="1">
      <c r="A7" s="254" t="s">
        <v>204</v>
      </c>
      <c r="B7" s="356" t="s">
        <v>2878</v>
      </c>
      <c r="C7" s="356" t="s">
        <v>1092</v>
      </c>
      <c r="D7" s="356" t="s">
        <v>1328</v>
      </c>
      <c r="E7" s="356" t="s">
        <v>906</v>
      </c>
      <c r="F7" s="356" t="s">
        <v>1329</v>
      </c>
      <c r="G7" s="455" t="s">
        <v>1330</v>
      </c>
      <c r="H7" s="356" t="s">
        <v>1331</v>
      </c>
      <c r="I7" s="448" t="s">
        <v>1332</v>
      </c>
      <c r="J7" s="448" t="s">
        <v>1333</v>
      </c>
      <c r="K7" s="359">
        <v>31341</v>
      </c>
      <c r="L7" s="359">
        <v>19176</v>
      </c>
      <c r="M7" s="359">
        <v>36541</v>
      </c>
      <c r="N7" s="356" t="s">
        <v>2041</v>
      </c>
      <c r="O7" s="359">
        <v>333.3</v>
      </c>
      <c r="P7" s="359">
        <v>9</v>
      </c>
      <c r="Q7" s="359">
        <v>3000</v>
      </c>
      <c r="R7" s="359"/>
      <c r="S7" s="359">
        <v>58</v>
      </c>
      <c r="T7" s="359">
        <v>65</v>
      </c>
      <c r="U7" s="359"/>
      <c r="V7" s="359">
        <v>6730</v>
      </c>
      <c r="W7" s="359">
        <v>20000</v>
      </c>
      <c r="X7" s="448" t="s">
        <v>586</v>
      </c>
      <c r="Y7" s="448" t="s">
        <v>1334</v>
      </c>
      <c r="Z7" s="448">
        <v>1</v>
      </c>
      <c r="AA7" s="356">
        <v>2002</v>
      </c>
      <c r="AB7" s="448"/>
      <c r="AC7" s="448"/>
      <c r="AD7" s="448"/>
      <c r="AE7" s="448"/>
      <c r="AF7" s="448"/>
      <c r="AG7" s="448"/>
      <c r="AH7" s="359">
        <v>75200</v>
      </c>
      <c r="AI7" s="356"/>
      <c r="AJ7" s="356"/>
      <c r="AK7" s="448" t="s">
        <v>1335</v>
      </c>
      <c r="AL7" s="448"/>
      <c r="AM7" s="448"/>
      <c r="AN7" s="448"/>
      <c r="AO7" s="448"/>
      <c r="AP7" s="448" t="s">
        <v>1289</v>
      </c>
      <c r="AQ7" s="448"/>
      <c r="AR7" s="448"/>
      <c r="AS7" s="448"/>
      <c r="AT7" s="448"/>
      <c r="AU7" s="448"/>
      <c r="AV7" s="448"/>
      <c r="AW7" s="448"/>
      <c r="AX7" s="448"/>
      <c r="AY7" s="448"/>
      <c r="AZ7" s="448"/>
      <c r="BA7" s="448"/>
      <c r="BB7" s="448"/>
      <c r="BC7" s="448"/>
      <c r="BD7" s="448"/>
      <c r="BE7" s="448"/>
      <c r="BF7" s="456"/>
    </row>
    <row r="8" spans="1:58" s="266" customFormat="1" ht="27" customHeight="1">
      <c r="A8" s="254" t="s">
        <v>226</v>
      </c>
      <c r="B8" s="356" t="s">
        <v>3643</v>
      </c>
      <c r="C8" s="356" t="s">
        <v>3839</v>
      </c>
      <c r="D8" s="356" t="s">
        <v>3840</v>
      </c>
      <c r="E8" s="356" t="s">
        <v>3645</v>
      </c>
      <c r="F8" s="356" t="s">
        <v>3841</v>
      </c>
      <c r="G8" s="356" t="s">
        <v>3842</v>
      </c>
      <c r="H8" s="356" t="s">
        <v>6647</v>
      </c>
      <c r="I8" s="356">
        <v>5</v>
      </c>
      <c r="J8" s="380" t="s">
        <v>3843</v>
      </c>
      <c r="K8" s="359">
        <v>46972</v>
      </c>
      <c r="L8" s="359">
        <v>1929</v>
      </c>
      <c r="M8" s="359">
        <v>1157</v>
      </c>
      <c r="N8" s="356" t="s">
        <v>3844</v>
      </c>
      <c r="O8" s="359">
        <v>333.3</v>
      </c>
      <c r="P8" s="359">
        <v>9</v>
      </c>
      <c r="Q8" s="359">
        <v>10891</v>
      </c>
      <c r="R8" s="359"/>
      <c r="S8" s="359">
        <v>9</v>
      </c>
      <c r="T8" s="359">
        <v>333.3</v>
      </c>
      <c r="U8" s="359"/>
      <c r="V8" s="359">
        <v>1500</v>
      </c>
      <c r="W8" s="359">
        <v>2000</v>
      </c>
      <c r="X8" s="380" t="s">
        <v>3258</v>
      </c>
      <c r="Y8" s="380" t="s">
        <v>3251</v>
      </c>
      <c r="Z8" s="380" t="s">
        <v>3845</v>
      </c>
      <c r="AA8" s="356">
        <v>1984</v>
      </c>
      <c r="AB8" s="380"/>
      <c r="AC8" s="380" t="s">
        <v>3846</v>
      </c>
      <c r="AD8" s="380"/>
      <c r="AE8" s="380"/>
      <c r="AF8" s="380"/>
      <c r="AG8" s="380"/>
      <c r="AH8" s="359">
        <v>1550</v>
      </c>
      <c r="AI8" s="356"/>
      <c r="AJ8" s="356"/>
      <c r="AK8" s="380"/>
      <c r="AL8" s="380"/>
      <c r="AM8" s="380"/>
      <c r="AN8" s="380"/>
      <c r="AO8" s="380"/>
      <c r="AP8" s="380"/>
      <c r="AQ8" s="380"/>
      <c r="AR8" s="380"/>
      <c r="AS8" s="380"/>
      <c r="AT8" s="380"/>
      <c r="AU8" s="380"/>
      <c r="AV8" s="380"/>
      <c r="AW8" s="380"/>
      <c r="AX8" s="380"/>
      <c r="AY8" s="380"/>
      <c r="AZ8" s="380"/>
      <c r="BA8" s="380"/>
      <c r="BB8" s="380"/>
      <c r="BC8" s="380"/>
      <c r="BD8" s="380"/>
      <c r="BE8" s="380"/>
      <c r="BF8" s="380"/>
    </row>
    <row r="9" spans="1:58" s="266" customFormat="1" ht="27" customHeight="1">
      <c r="A9" s="254"/>
      <c r="B9" s="419" t="s">
        <v>3648</v>
      </c>
      <c r="C9" s="419" t="s">
        <v>3847</v>
      </c>
      <c r="D9" s="419" t="s">
        <v>3848</v>
      </c>
      <c r="E9" s="419" t="s">
        <v>3435</v>
      </c>
      <c r="F9" s="419"/>
      <c r="G9" s="419"/>
      <c r="H9" s="419" t="s">
        <v>3849</v>
      </c>
      <c r="I9" s="394"/>
      <c r="J9" s="394"/>
      <c r="K9" s="418">
        <v>59356</v>
      </c>
      <c r="L9" s="418">
        <v>2282</v>
      </c>
      <c r="M9" s="418">
        <v>3611</v>
      </c>
      <c r="N9" s="419" t="s">
        <v>3850</v>
      </c>
      <c r="O9" s="418">
        <v>333.33</v>
      </c>
      <c r="P9" s="418">
        <v>7</v>
      </c>
      <c r="Q9" s="418"/>
      <c r="R9" s="418"/>
      <c r="S9" s="418"/>
      <c r="T9" s="418"/>
      <c r="U9" s="418"/>
      <c r="V9" s="418">
        <v>1549</v>
      </c>
      <c r="W9" s="418">
        <v>1549</v>
      </c>
      <c r="X9" s="418">
        <v>252</v>
      </c>
      <c r="Y9" s="394"/>
      <c r="Z9" s="394"/>
      <c r="AA9" s="394">
        <v>2006</v>
      </c>
      <c r="AB9" s="419">
        <v>2006</v>
      </c>
      <c r="AC9" s="394"/>
      <c r="AD9" s="394"/>
      <c r="AE9" s="394"/>
      <c r="AF9" s="394"/>
      <c r="AG9" s="394"/>
      <c r="AH9" s="418"/>
      <c r="AI9" s="418">
        <v>22700</v>
      </c>
      <c r="AJ9" s="394"/>
      <c r="AK9" s="394"/>
      <c r="AL9" s="394"/>
      <c r="AM9" s="394"/>
      <c r="AN9" s="394"/>
      <c r="AO9" s="394"/>
      <c r="AP9" s="394"/>
      <c r="AQ9" s="394"/>
      <c r="AR9" s="394"/>
      <c r="AS9" s="394"/>
      <c r="AT9" s="394"/>
      <c r="AU9" s="394"/>
      <c r="AV9" s="394"/>
      <c r="AW9" s="394"/>
      <c r="AX9" s="394"/>
      <c r="AY9" s="394"/>
      <c r="AZ9" s="394"/>
      <c r="BA9" s="394"/>
      <c r="BB9" s="394"/>
      <c r="BC9" s="394"/>
      <c r="BD9" s="394"/>
      <c r="BE9" s="394"/>
      <c r="BF9" s="454"/>
    </row>
    <row r="10" spans="1:58" s="266" customFormat="1" ht="27" customHeight="1">
      <c r="A10" s="254" t="s">
        <v>226</v>
      </c>
      <c r="B10" s="356" t="s">
        <v>3851</v>
      </c>
      <c r="C10" s="356" t="s">
        <v>3852</v>
      </c>
      <c r="D10" s="356" t="s">
        <v>3853</v>
      </c>
      <c r="E10" s="356" t="s">
        <v>3854</v>
      </c>
      <c r="F10" s="356" t="s">
        <v>3855</v>
      </c>
      <c r="G10" s="413" t="s">
        <v>3856</v>
      </c>
      <c r="H10" s="419" t="s">
        <v>3224</v>
      </c>
      <c r="I10" s="380">
        <v>65</v>
      </c>
      <c r="J10" s="380" t="s">
        <v>3857</v>
      </c>
      <c r="K10" s="359">
        <v>59499</v>
      </c>
      <c r="L10" s="359">
        <v>664</v>
      </c>
      <c r="M10" s="359">
        <v>903</v>
      </c>
      <c r="N10" s="356" t="s">
        <v>3858</v>
      </c>
      <c r="O10" s="359">
        <v>333.3</v>
      </c>
      <c r="P10" s="359">
        <v>7.5</v>
      </c>
      <c r="Q10" s="359">
        <v>9276</v>
      </c>
      <c r="R10" s="359" t="s">
        <v>3859</v>
      </c>
      <c r="S10" s="359"/>
      <c r="T10" s="359"/>
      <c r="U10" s="359" t="s">
        <v>3860</v>
      </c>
      <c r="V10" s="359">
        <v>2540</v>
      </c>
      <c r="W10" s="359">
        <v>3000</v>
      </c>
      <c r="X10" s="380" t="s">
        <v>3250</v>
      </c>
      <c r="Y10" s="380" t="s">
        <v>3251</v>
      </c>
      <c r="Z10" s="380" t="s">
        <v>3861</v>
      </c>
      <c r="AA10" s="356">
        <v>1994</v>
      </c>
      <c r="AB10" s="380"/>
      <c r="AC10" s="380">
        <v>3153</v>
      </c>
      <c r="AD10" s="380">
        <v>2177</v>
      </c>
      <c r="AE10" s="380"/>
      <c r="AF10" s="380"/>
      <c r="AG10" s="380"/>
      <c r="AH10" s="359">
        <v>5330</v>
      </c>
      <c r="AI10" s="356">
        <v>2001</v>
      </c>
      <c r="AJ10" s="356"/>
      <c r="AK10" s="380">
        <v>1</v>
      </c>
      <c r="AL10" s="380">
        <v>207</v>
      </c>
      <c r="AM10" s="380"/>
      <c r="AN10" s="380"/>
      <c r="AO10" s="380"/>
      <c r="AP10" s="380"/>
      <c r="AQ10" s="380"/>
      <c r="AR10" s="380"/>
      <c r="AS10" s="380"/>
      <c r="AT10" s="380"/>
      <c r="AU10" s="380"/>
      <c r="AV10" s="380"/>
      <c r="AW10" s="380"/>
      <c r="AX10" s="380"/>
      <c r="AY10" s="380"/>
      <c r="AZ10" s="380"/>
      <c r="BA10" s="380"/>
      <c r="BB10" s="380"/>
      <c r="BC10" s="380"/>
      <c r="BD10" s="380"/>
      <c r="BE10" s="380"/>
      <c r="BF10" s="380"/>
    </row>
    <row r="11" spans="1:58" s="266" customFormat="1" ht="27" customHeight="1">
      <c r="A11" s="254" t="s">
        <v>226</v>
      </c>
      <c r="B11" s="356" t="s">
        <v>3247</v>
      </c>
      <c r="C11" s="356" t="s">
        <v>3263</v>
      </c>
      <c r="D11" s="356" t="s">
        <v>3862</v>
      </c>
      <c r="E11" s="356" t="s">
        <v>3263</v>
      </c>
      <c r="F11" s="356" t="s">
        <v>3863</v>
      </c>
      <c r="G11" s="413" t="s">
        <v>3264</v>
      </c>
      <c r="H11" s="356" t="s">
        <v>3864</v>
      </c>
      <c r="I11" s="380">
        <v>12</v>
      </c>
      <c r="J11" s="380"/>
      <c r="K11" s="359">
        <v>25456</v>
      </c>
      <c r="L11" s="359">
        <v>6372</v>
      </c>
      <c r="M11" s="359">
        <v>1292</v>
      </c>
      <c r="N11" s="380" t="s">
        <v>3439</v>
      </c>
      <c r="O11" s="359">
        <v>333.33</v>
      </c>
      <c r="P11" s="359">
        <v>7.5</v>
      </c>
      <c r="Q11" s="359">
        <v>2401.58</v>
      </c>
      <c r="R11" s="359" t="s">
        <v>3865</v>
      </c>
      <c r="S11" s="359">
        <v>44</v>
      </c>
      <c r="T11" s="359">
        <v>119</v>
      </c>
      <c r="U11" s="359"/>
      <c r="V11" s="359">
        <v>2500</v>
      </c>
      <c r="W11" s="359">
        <v>3000</v>
      </c>
      <c r="X11" s="380" t="s">
        <v>3250</v>
      </c>
      <c r="Y11" s="380" t="s">
        <v>3865</v>
      </c>
      <c r="Z11" s="380" t="s">
        <v>3866</v>
      </c>
      <c r="AA11" s="356">
        <v>1989</v>
      </c>
      <c r="AB11" s="380">
        <v>997</v>
      </c>
      <c r="AC11" s="380">
        <v>1410</v>
      </c>
      <c r="AD11" s="380">
        <v>700</v>
      </c>
      <c r="AE11" s="380"/>
      <c r="AF11" s="380"/>
      <c r="AG11" s="380"/>
      <c r="AH11" s="359">
        <v>3107</v>
      </c>
      <c r="AI11" s="356"/>
      <c r="AJ11" s="356"/>
      <c r="AK11" s="380" t="s">
        <v>3867</v>
      </c>
      <c r="AL11" s="380"/>
      <c r="AM11" s="380"/>
      <c r="AN11" s="380"/>
      <c r="AO11" s="380"/>
      <c r="AP11" s="380"/>
      <c r="AQ11" s="380" t="s">
        <v>3868</v>
      </c>
      <c r="AR11" s="380"/>
      <c r="AS11" s="380">
        <v>750</v>
      </c>
      <c r="AT11" s="380"/>
      <c r="AU11" s="380"/>
      <c r="AV11" s="380"/>
      <c r="AW11" s="449"/>
      <c r="AX11" s="449"/>
      <c r="AY11" s="449"/>
      <c r="AZ11" s="449"/>
      <c r="BA11" s="449"/>
      <c r="BB11" s="449"/>
      <c r="BC11" s="449"/>
      <c r="BD11" s="449"/>
      <c r="BE11" s="449"/>
      <c r="BF11" s="394"/>
    </row>
    <row r="12" spans="1:58" s="266" customFormat="1" ht="27" customHeight="1">
      <c r="A12" s="267" t="s">
        <v>226</v>
      </c>
      <c r="B12" s="360" t="s">
        <v>3284</v>
      </c>
      <c r="C12" s="356" t="s">
        <v>3765</v>
      </c>
      <c r="D12" s="357">
        <f>COUNTA(D13:D13)</f>
        <v>1</v>
      </c>
      <c r="E12" s="356"/>
      <c r="F12" s="356"/>
      <c r="G12" s="413"/>
      <c r="H12" s="356"/>
      <c r="I12" s="380"/>
      <c r="J12" s="380"/>
      <c r="K12" s="359">
        <f>SUM(K13:K13)</f>
        <v>82346</v>
      </c>
      <c r="L12" s="359">
        <f>SUM(L13:L13)</f>
        <v>1702</v>
      </c>
      <c r="M12" s="359">
        <f>SUM(M13:M13)</f>
        <v>4071</v>
      </c>
      <c r="N12" s="356"/>
      <c r="O12" s="359"/>
      <c r="P12" s="359"/>
      <c r="Q12" s="359"/>
      <c r="R12" s="359"/>
      <c r="S12" s="359"/>
      <c r="T12" s="359"/>
      <c r="U12" s="359"/>
      <c r="V12" s="359">
        <f>SUM(V13:V13)</f>
        <v>1350</v>
      </c>
      <c r="W12" s="359">
        <f>SUM(W13:W13)</f>
        <v>1500</v>
      </c>
      <c r="X12" s="380"/>
      <c r="Y12" s="380"/>
      <c r="Z12" s="380"/>
      <c r="AA12" s="356"/>
      <c r="AB12" s="380"/>
      <c r="AC12" s="380"/>
      <c r="AD12" s="380"/>
      <c r="AE12" s="380"/>
      <c r="AF12" s="380"/>
      <c r="AG12" s="380"/>
      <c r="AH12" s="359">
        <f>SUM(AH13:AH13)</f>
        <v>23900</v>
      </c>
      <c r="AI12" s="356"/>
      <c r="AJ12" s="356"/>
      <c r="AK12" s="380"/>
      <c r="AL12" s="380"/>
      <c r="AM12" s="380"/>
      <c r="AN12" s="380"/>
      <c r="AO12" s="380"/>
      <c r="AP12" s="380"/>
      <c r="AQ12" s="380"/>
      <c r="AR12" s="380"/>
      <c r="AS12" s="380"/>
      <c r="AT12" s="380"/>
      <c r="AU12" s="380"/>
      <c r="AV12" s="380"/>
      <c r="AW12" s="449"/>
      <c r="AX12" s="449"/>
      <c r="AY12" s="449"/>
      <c r="AZ12" s="449"/>
      <c r="BA12" s="449"/>
      <c r="BB12" s="449"/>
      <c r="BC12" s="449"/>
      <c r="BD12" s="449"/>
      <c r="BE12" s="449"/>
      <c r="BF12" s="394"/>
    </row>
    <row r="13" spans="1:58" s="266" customFormat="1" ht="27" customHeight="1">
      <c r="A13" s="267"/>
      <c r="B13" s="365"/>
      <c r="C13" s="356" t="s">
        <v>3872</v>
      </c>
      <c r="D13" s="356" t="s">
        <v>3873</v>
      </c>
      <c r="E13" s="356" t="s">
        <v>3872</v>
      </c>
      <c r="F13" s="356" t="s">
        <v>3869</v>
      </c>
      <c r="G13" s="413"/>
      <c r="H13" s="356" t="s">
        <v>3872</v>
      </c>
      <c r="I13" s="359">
        <v>1</v>
      </c>
      <c r="J13" s="412"/>
      <c r="K13" s="359">
        <v>82346</v>
      </c>
      <c r="L13" s="359">
        <v>1702</v>
      </c>
      <c r="M13" s="359">
        <v>4071</v>
      </c>
      <c r="N13" s="356" t="s">
        <v>3850</v>
      </c>
      <c r="O13" s="359">
        <v>333.33</v>
      </c>
      <c r="P13" s="359">
        <v>9</v>
      </c>
      <c r="Q13" s="359">
        <v>3332</v>
      </c>
      <c r="R13" s="359" t="s">
        <v>3871</v>
      </c>
      <c r="S13" s="402" t="s">
        <v>3874</v>
      </c>
      <c r="T13" s="359">
        <v>333.33</v>
      </c>
      <c r="U13" s="359"/>
      <c r="V13" s="359">
        <v>1350</v>
      </c>
      <c r="W13" s="359">
        <v>1500</v>
      </c>
      <c r="X13" s="412" t="s">
        <v>770</v>
      </c>
      <c r="Y13" s="412" t="s">
        <v>3251</v>
      </c>
      <c r="Z13" s="412" t="s">
        <v>771</v>
      </c>
      <c r="AA13" s="356">
        <v>2012</v>
      </c>
      <c r="AB13" s="359">
        <v>732</v>
      </c>
      <c r="AC13" s="359"/>
      <c r="AD13" s="359">
        <v>500</v>
      </c>
      <c r="AE13" s="412"/>
      <c r="AF13" s="412"/>
      <c r="AG13" s="412"/>
      <c r="AH13" s="359">
        <v>23900</v>
      </c>
      <c r="AI13" s="412"/>
      <c r="AJ13" s="412"/>
      <c r="AK13" s="412"/>
      <c r="AL13" s="412"/>
      <c r="AM13" s="412"/>
      <c r="AN13" s="412"/>
      <c r="AO13" s="412"/>
      <c r="AP13" s="412"/>
      <c r="AQ13" s="412"/>
      <c r="AR13" s="412"/>
      <c r="AS13" s="412"/>
      <c r="AT13" s="412"/>
      <c r="AU13" s="412"/>
      <c r="AV13" s="412"/>
      <c r="AW13" s="412"/>
      <c r="AX13" s="412"/>
      <c r="AY13" s="412"/>
      <c r="AZ13" s="412"/>
      <c r="BA13" s="412"/>
      <c r="BB13" s="412"/>
      <c r="BC13" s="412"/>
      <c r="BD13" s="412"/>
      <c r="BE13" s="412"/>
      <c r="BF13" s="452"/>
    </row>
    <row r="14" spans="1:58" s="266" customFormat="1" ht="27" customHeight="1">
      <c r="A14" s="254" t="s">
        <v>226</v>
      </c>
      <c r="B14" s="356" t="s">
        <v>3875</v>
      </c>
      <c r="C14" s="356" t="s">
        <v>3876</v>
      </c>
      <c r="D14" s="356" t="s">
        <v>3877</v>
      </c>
      <c r="E14" s="356" t="s">
        <v>3876</v>
      </c>
      <c r="F14" s="356" t="s">
        <v>3878</v>
      </c>
      <c r="G14" s="413" t="s">
        <v>3879</v>
      </c>
      <c r="H14" s="356" t="s">
        <v>3876</v>
      </c>
      <c r="I14" s="380">
        <v>4</v>
      </c>
      <c r="J14" s="380" t="s">
        <v>3880</v>
      </c>
      <c r="K14" s="447">
        <v>64948</v>
      </c>
      <c r="L14" s="359">
        <v>2127</v>
      </c>
      <c r="M14" s="359">
        <v>2249</v>
      </c>
      <c r="N14" s="356" t="s">
        <v>3439</v>
      </c>
      <c r="O14" s="359">
        <v>500</v>
      </c>
      <c r="P14" s="359">
        <v>7.5</v>
      </c>
      <c r="Q14" s="359">
        <v>3750</v>
      </c>
      <c r="R14" s="359" t="s">
        <v>3439</v>
      </c>
      <c r="S14" s="359">
        <v>2.5</v>
      </c>
      <c r="T14" s="359">
        <v>500</v>
      </c>
      <c r="U14" s="359"/>
      <c r="V14" s="359">
        <v>7000</v>
      </c>
      <c r="W14" s="359">
        <v>7000</v>
      </c>
      <c r="X14" s="380" t="s">
        <v>3258</v>
      </c>
      <c r="Y14" s="380" t="s">
        <v>3251</v>
      </c>
      <c r="Z14" s="380" t="s">
        <v>3881</v>
      </c>
      <c r="AA14" s="356">
        <v>1990</v>
      </c>
      <c r="AB14" s="380">
        <v>1217</v>
      </c>
      <c r="AC14" s="380">
        <v>1121</v>
      </c>
      <c r="AD14" s="380">
        <v>600</v>
      </c>
      <c r="AE14" s="380"/>
      <c r="AF14" s="380"/>
      <c r="AG14" s="380"/>
      <c r="AH14" s="359">
        <v>3938</v>
      </c>
      <c r="AI14" s="356" t="s">
        <v>3882</v>
      </c>
      <c r="AJ14" s="356"/>
      <c r="AK14" s="380" t="s">
        <v>3883</v>
      </c>
      <c r="AL14" s="380">
        <v>870</v>
      </c>
      <c r="AM14" s="380"/>
      <c r="AN14" s="380"/>
      <c r="AO14" s="380"/>
      <c r="AP14" s="380"/>
      <c r="AQ14" s="380"/>
      <c r="AR14" s="380"/>
      <c r="AS14" s="380"/>
      <c r="AT14" s="380"/>
      <c r="AU14" s="380"/>
      <c r="AV14" s="380"/>
      <c r="AW14" s="380"/>
      <c r="AX14" s="380"/>
      <c r="AY14" s="380"/>
      <c r="AZ14" s="380"/>
      <c r="BA14" s="380"/>
      <c r="BB14" s="380"/>
      <c r="BC14" s="380"/>
      <c r="BD14" s="380"/>
      <c r="BE14" s="380"/>
      <c r="BF14" s="380" t="s">
        <v>3884</v>
      </c>
    </row>
    <row r="15" spans="1:58" s="266" customFormat="1" ht="27" customHeight="1">
      <c r="A15" s="254" t="s">
        <v>226</v>
      </c>
      <c r="B15" s="356" t="s">
        <v>3767</v>
      </c>
      <c r="C15" s="356" t="s">
        <v>3769</v>
      </c>
      <c r="D15" s="356" t="s">
        <v>3885</v>
      </c>
      <c r="E15" s="356" t="s">
        <v>3769</v>
      </c>
      <c r="F15" s="356" t="s">
        <v>3770</v>
      </c>
      <c r="G15" s="413" t="s">
        <v>3771</v>
      </c>
      <c r="H15" s="356" t="s">
        <v>3886</v>
      </c>
      <c r="I15" s="416" t="s">
        <v>3887</v>
      </c>
      <c r="J15" s="416" t="s">
        <v>3888</v>
      </c>
      <c r="K15" s="359">
        <v>33013</v>
      </c>
      <c r="L15" s="359">
        <v>858</v>
      </c>
      <c r="M15" s="359">
        <v>858</v>
      </c>
      <c r="N15" s="356" t="s">
        <v>3889</v>
      </c>
      <c r="O15" s="359">
        <v>333.3</v>
      </c>
      <c r="P15" s="359">
        <v>9</v>
      </c>
      <c r="Q15" s="359">
        <v>2970</v>
      </c>
      <c r="R15" s="359" t="s">
        <v>3889</v>
      </c>
      <c r="S15" s="359">
        <v>30</v>
      </c>
      <c r="T15" s="359">
        <v>57</v>
      </c>
      <c r="U15" s="359"/>
      <c r="V15" s="359">
        <v>2500</v>
      </c>
      <c r="W15" s="359">
        <v>3000</v>
      </c>
      <c r="X15" s="416" t="s">
        <v>3890</v>
      </c>
      <c r="Y15" s="416" t="s">
        <v>3251</v>
      </c>
      <c r="Z15" s="416" t="s">
        <v>3891</v>
      </c>
      <c r="AA15" s="356">
        <v>1991</v>
      </c>
      <c r="AB15" s="416"/>
      <c r="AC15" s="416">
        <v>2623</v>
      </c>
      <c r="AD15" s="416">
        <v>1500</v>
      </c>
      <c r="AE15" s="416"/>
      <c r="AF15" s="416"/>
      <c r="AG15" s="416"/>
      <c r="AH15" s="359">
        <v>4123</v>
      </c>
      <c r="AI15" s="356">
        <v>2003</v>
      </c>
      <c r="AJ15" s="356"/>
      <c r="AK15" s="416">
        <v>1</v>
      </c>
      <c r="AL15" s="415">
        <v>190</v>
      </c>
      <c r="AM15" s="416"/>
      <c r="AN15" s="416"/>
      <c r="AO15" s="416"/>
      <c r="AP15" s="416"/>
      <c r="AQ15" s="416"/>
      <c r="AR15" s="416"/>
      <c r="AS15" s="416"/>
      <c r="AT15" s="416"/>
      <c r="AU15" s="416"/>
      <c r="AV15" s="416"/>
      <c r="AW15" s="416"/>
      <c r="AX15" s="416"/>
      <c r="AY15" s="416"/>
      <c r="AZ15" s="416"/>
      <c r="BA15" s="416"/>
      <c r="BB15" s="416"/>
      <c r="BC15" s="416"/>
      <c r="BD15" s="416"/>
      <c r="BE15" s="416"/>
      <c r="BF15" s="416"/>
    </row>
    <row r="16" spans="1:58" s="266" customFormat="1" ht="27" customHeight="1">
      <c r="A16" s="254" t="s">
        <v>226</v>
      </c>
      <c r="B16" s="356" t="s">
        <v>3780</v>
      </c>
      <c r="C16" s="356" t="s">
        <v>3783</v>
      </c>
      <c r="D16" s="356" t="s">
        <v>3892</v>
      </c>
      <c r="E16" s="356" t="s">
        <v>3893</v>
      </c>
      <c r="F16" s="356" t="s">
        <v>3894</v>
      </c>
      <c r="G16" s="413"/>
      <c r="H16" s="356" t="s">
        <v>3895</v>
      </c>
      <c r="I16" s="380"/>
      <c r="J16" s="380" t="s">
        <v>3896</v>
      </c>
      <c r="K16" s="359">
        <v>28017</v>
      </c>
      <c r="L16" s="359">
        <v>1103.45</v>
      </c>
      <c r="M16" s="359">
        <v>1824.8</v>
      </c>
      <c r="N16" s="356" t="s">
        <v>3225</v>
      </c>
      <c r="O16" s="359">
        <v>333.3</v>
      </c>
      <c r="P16" s="359">
        <v>7</v>
      </c>
      <c r="Q16" s="359">
        <v>9762</v>
      </c>
      <c r="R16" s="359"/>
      <c r="S16" s="359">
        <v>7</v>
      </c>
      <c r="T16" s="359">
        <v>333</v>
      </c>
      <c r="U16" s="359"/>
      <c r="V16" s="359">
        <v>1282</v>
      </c>
      <c r="W16" s="359">
        <v>1282</v>
      </c>
      <c r="X16" s="380" t="s">
        <v>3250</v>
      </c>
      <c r="Y16" s="380" t="s">
        <v>3897</v>
      </c>
      <c r="Z16" s="380"/>
      <c r="AA16" s="356">
        <v>1987</v>
      </c>
      <c r="AB16" s="380"/>
      <c r="AC16" s="380"/>
      <c r="AD16" s="380">
        <v>800</v>
      </c>
      <c r="AE16" s="380"/>
      <c r="AF16" s="380"/>
      <c r="AG16" s="380"/>
      <c r="AH16" s="359">
        <v>1432</v>
      </c>
      <c r="AI16" s="356"/>
      <c r="AJ16" s="356"/>
      <c r="AK16" s="380"/>
      <c r="AL16" s="380"/>
      <c r="AM16" s="380"/>
      <c r="AN16" s="380"/>
      <c r="AO16" s="380"/>
      <c r="AP16" s="380"/>
      <c r="AQ16" s="380"/>
      <c r="AR16" s="380"/>
      <c r="AS16" s="380"/>
      <c r="AT16" s="380"/>
      <c r="AU16" s="380"/>
      <c r="AV16" s="380"/>
      <c r="AW16" s="380"/>
      <c r="AX16" s="380"/>
      <c r="AY16" s="380"/>
      <c r="AZ16" s="380"/>
      <c r="BA16" s="380"/>
      <c r="BB16" s="380"/>
      <c r="BC16" s="380"/>
      <c r="BD16" s="380"/>
      <c r="BE16" s="380"/>
      <c r="BF16" s="380"/>
    </row>
    <row r="17" spans="1:58" s="266" customFormat="1" ht="27" customHeight="1">
      <c r="A17" s="254" t="s">
        <v>226</v>
      </c>
      <c r="B17" s="356" t="s">
        <v>3686</v>
      </c>
      <c r="C17" s="356" t="s">
        <v>3898</v>
      </c>
      <c r="D17" s="356" t="s">
        <v>3899</v>
      </c>
      <c r="E17" s="356" t="s">
        <v>3900</v>
      </c>
      <c r="F17" s="356" t="s">
        <v>3901</v>
      </c>
      <c r="G17" s="413" t="s">
        <v>3902</v>
      </c>
      <c r="H17" s="356" t="s">
        <v>3901</v>
      </c>
      <c r="I17" s="380"/>
      <c r="J17" s="380" t="s">
        <v>3903</v>
      </c>
      <c r="K17" s="359">
        <v>50500</v>
      </c>
      <c r="L17" s="359">
        <v>24880</v>
      </c>
      <c r="M17" s="359">
        <v>42339</v>
      </c>
      <c r="N17" s="356" t="s">
        <v>3225</v>
      </c>
      <c r="O17" s="359">
        <v>333.3</v>
      </c>
      <c r="P17" s="412">
        <v>9.6999999999999993</v>
      </c>
      <c r="Q17" s="359">
        <f>O17*P17</f>
        <v>3233.0099999999998</v>
      </c>
      <c r="R17" s="359" t="s">
        <v>3904</v>
      </c>
      <c r="S17" s="359">
        <v>40</v>
      </c>
      <c r="T17" s="359">
        <v>70</v>
      </c>
      <c r="U17" s="359"/>
      <c r="V17" s="359">
        <v>7000</v>
      </c>
      <c r="W17" s="359">
        <v>12000</v>
      </c>
      <c r="X17" s="380" t="s">
        <v>3905</v>
      </c>
      <c r="Y17" s="380" t="s">
        <v>3251</v>
      </c>
      <c r="Z17" s="380" t="s">
        <v>3906</v>
      </c>
      <c r="AA17" s="356">
        <v>1996</v>
      </c>
      <c r="AB17" s="380">
        <v>48096</v>
      </c>
      <c r="AC17" s="380">
        <v>17000</v>
      </c>
      <c r="AD17" s="380"/>
      <c r="AE17" s="380"/>
      <c r="AF17" s="380"/>
      <c r="AG17" s="380"/>
      <c r="AH17" s="359">
        <v>65096</v>
      </c>
      <c r="AI17" s="356"/>
      <c r="AJ17" s="356"/>
      <c r="AK17" s="380"/>
      <c r="AL17" s="380"/>
      <c r="AM17" s="380"/>
      <c r="AN17" s="380"/>
      <c r="AO17" s="380"/>
      <c r="AP17" s="380"/>
      <c r="AQ17" s="380"/>
      <c r="AR17" s="380"/>
      <c r="AS17" s="380"/>
      <c r="AT17" s="380"/>
      <c r="AU17" s="380"/>
      <c r="AV17" s="380"/>
      <c r="AW17" s="380"/>
      <c r="AX17" s="380"/>
      <c r="AY17" s="380"/>
      <c r="AZ17" s="380"/>
      <c r="BA17" s="380"/>
      <c r="BB17" s="380"/>
      <c r="BC17" s="380"/>
      <c r="BD17" s="380"/>
      <c r="BE17" s="380"/>
      <c r="BF17" s="380"/>
    </row>
    <row r="18" spans="1:58">
      <c r="B18" s="7"/>
      <c r="C18" s="7"/>
      <c r="D18" s="7"/>
      <c r="E18" s="7"/>
      <c r="F18" s="7"/>
      <c r="G18" s="7"/>
      <c r="H18" s="7"/>
    </row>
  </sheetData>
  <mergeCells count="37">
    <mergeCell ref="B1:D1"/>
    <mergeCell ref="W1:BF1"/>
    <mergeCell ref="AQ3:AU3"/>
    <mergeCell ref="AV3:AZ3"/>
    <mergeCell ref="BA3:BE3"/>
    <mergeCell ref="AJ3:AJ4"/>
    <mergeCell ref="AK3:AL3"/>
    <mergeCell ref="AM3:AO3"/>
    <mergeCell ref="AP3:AP4"/>
    <mergeCell ref="AK2:AP2"/>
    <mergeCell ref="BF2:BF4"/>
    <mergeCell ref="N3:Q3"/>
    <mergeCell ref="R3:U3"/>
    <mergeCell ref="V3:V4"/>
    <mergeCell ref="W3:W4"/>
    <mergeCell ref="X3:X4"/>
    <mergeCell ref="AQ2:BE2"/>
    <mergeCell ref="N2:T2"/>
    <mergeCell ref="V2:Y2"/>
    <mergeCell ref="AA2:AA4"/>
    <mergeCell ref="J2:J4"/>
    <mergeCell ref="K2:K4"/>
    <mergeCell ref="L2:L4"/>
    <mergeCell ref="M2:M4"/>
    <mergeCell ref="Y3:Y4"/>
    <mergeCell ref="Z2:Z4"/>
    <mergeCell ref="AI2:AJ2"/>
    <mergeCell ref="AI3:AI4"/>
    <mergeCell ref="AB2:AH4"/>
    <mergeCell ref="E2:E4"/>
    <mergeCell ref="F2:F4"/>
    <mergeCell ref="H2:H4"/>
    <mergeCell ref="I2:I4"/>
    <mergeCell ref="A2:A4"/>
    <mergeCell ref="B2:B4"/>
    <mergeCell ref="C2:C4"/>
    <mergeCell ref="D2:D4"/>
  </mergeCells>
  <phoneticPr fontId="2" type="noConversion"/>
  <hyperlinks>
    <hyperlink ref="G10" r:id="rId1"/>
    <hyperlink ref="G14" r:id="rId2"/>
  </hyperlinks>
  <pageMargins left="0.78740157480314965" right="0.78740157480314965" top="0.98425196850393704" bottom="0.98425196850393704" header="0.51181102362204722" footer="0.51181102362204722"/>
  <pageSetup paperSize="9" scale="88" orientation="landscape" horizontalDpi="300" verticalDpi="300" r:id="rId3"/>
  <headerFooter alignWithMargins="0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0.14999847407452621"/>
  </sheetPr>
  <dimension ref="A1:AX814"/>
  <sheetViews>
    <sheetView view="pageBreakPreview" topLeftCell="B1" zoomScaleNormal="100" zoomScaleSheetLayoutView="100" workbookViewId="0">
      <pane ySplit="4" topLeftCell="A751" activePane="bottomLeft" state="frozen"/>
      <selection activeCell="A17" sqref="A17:L17"/>
      <selection pane="bottomLeft" activeCell="AX768" sqref="AX768"/>
    </sheetView>
  </sheetViews>
  <sheetFormatPr defaultColWidth="8.88671875" defaultRowHeight="10.5"/>
  <cols>
    <col min="1" max="1" width="7.109375" style="163" hidden="1" customWidth="1"/>
    <col min="2" max="2" width="4.21875" style="163" customWidth="1"/>
    <col min="3" max="3" width="6.88671875" style="165" customWidth="1"/>
    <col min="4" max="4" width="0" style="163" hidden="1" customWidth="1"/>
    <col min="5" max="5" width="16.77734375" style="168" customWidth="1"/>
    <col min="6" max="6" width="7.44140625" style="165" customWidth="1"/>
    <col min="7" max="8" width="0" style="163" hidden="1" customWidth="1"/>
    <col min="9" max="9" width="15.109375" style="163" customWidth="1"/>
    <col min="10" max="10" width="0" style="163" hidden="1" customWidth="1"/>
    <col min="11" max="11" width="7.88671875" style="167" customWidth="1"/>
    <col min="12" max="12" width="6.33203125" style="167" customWidth="1"/>
    <col min="13" max="13" width="6" style="167" customWidth="1"/>
    <col min="14" max="14" width="5.5546875" style="163" hidden="1" customWidth="1"/>
    <col min="15" max="15" width="8.6640625" style="165" customWidth="1"/>
    <col min="16" max="16" width="7.44140625" style="167" customWidth="1"/>
    <col min="17" max="17" width="5.33203125" style="167" customWidth="1"/>
    <col min="18" max="18" width="5.5546875" style="167" customWidth="1"/>
    <col min="19" max="19" width="6.21875" style="167" customWidth="1"/>
    <col min="20" max="20" width="8.88671875" style="163" hidden="1" customWidth="1"/>
    <col min="21" max="21" width="0" style="163" hidden="1" customWidth="1"/>
    <col min="22" max="22" width="5.44140625" style="165" bestFit="1" customWidth="1"/>
    <col min="23" max="27" width="0" style="163" hidden="1" customWidth="1"/>
    <col min="28" max="28" width="6.21875" style="168" customWidth="1"/>
    <col min="29" max="49" width="0" style="163" hidden="1" customWidth="1"/>
    <col min="50" max="50" width="11.88671875" style="163" customWidth="1"/>
    <col min="51" max="16384" width="8.88671875" style="163"/>
  </cols>
  <sheetData>
    <row r="1" spans="1:50" ht="22.9" customHeight="1">
      <c r="B1" s="1433" t="s">
        <v>119</v>
      </c>
      <c r="C1" s="1433"/>
      <c r="D1" s="1433"/>
      <c r="E1" s="1433"/>
      <c r="S1" s="1434" t="s">
        <v>346</v>
      </c>
      <c r="T1" s="1434"/>
      <c r="U1" s="1434"/>
      <c r="V1" s="1434"/>
      <c r="W1" s="1434"/>
      <c r="X1" s="1434"/>
      <c r="Y1" s="1434"/>
      <c r="Z1" s="1434"/>
      <c r="AA1" s="1434"/>
      <c r="AB1" s="1434"/>
      <c r="AC1" s="1434"/>
      <c r="AD1" s="1434"/>
      <c r="AE1" s="1434"/>
      <c r="AF1" s="1434"/>
      <c r="AG1" s="1434"/>
      <c r="AH1" s="1434"/>
      <c r="AI1" s="1434"/>
      <c r="AJ1" s="1434"/>
      <c r="AK1" s="1434"/>
      <c r="AL1" s="1434"/>
      <c r="AM1" s="1434"/>
      <c r="AN1" s="1434"/>
      <c r="AO1" s="1434"/>
      <c r="AP1" s="1434"/>
      <c r="AQ1" s="1434"/>
      <c r="AR1" s="1434"/>
      <c r="AS1" s="1434"/>
      <c r="AT1" s="1434"/>
      <c r="AU1" s="1434"/>
      <c r="AV1" s="1434"/>
      <c r="AW1" s="1434"/>
      <c r="AX1" s="1434"/>
    </row>
    <row r="2" spans="1:50" ht="18.75" customHeight="1">
      <c r="A2" s="1431" t="s">
        <v>475</v>
      </c>
      <c r="B2" s="1422" t="s">
        <v>476</v>
      </c>
      <c r="C2" s="1362" t="s">
        <v>477</v>
      </c>
      <c r="D2" s="1422" t="s">
        <v>478</v>
      </c>
      <c r="E2" s="1430" t="s">
        <v>479</v>
      </c>
      <c r="F2" s="1362" t="s">
        <v>480</v>
      </c>
      <c r="G2" s="1422" t="s">
        <v>481</v>
      </c>
      <c r="H2" s="1302"/>
      <c r="I2" s="1422" t="s">
        <v>482</v>
      </c>
      <c r="J2" s="1422" t="s">
        <v>483</v>
      </c>
      <c r="K2" s="1430" t="s">
        <v>485</v>
      </c>
      <c r="L2" s="1430" t="s">
        <v>486</v>
      </c>
      <c r="M2" s="1430" t="s">
        <v>487</v>
      </c>
      <c r="N2" s="1422" t="s">
        <v>211</v>
      </c>
      <c r="O2" s="1422" t="s">
        <v>488</v>
      </c>
      <c r="P2" s="1422"/>
      <c r="Q2" s="1422"/>
      <c r="R2" s="1435" t="s">
        <v>489</v>
      </c>
      <c r="S2" s="1435"/>
      <c r="T2" s="1435"/>
      <c r="U2" s="1435"/>
      <c r="V2" s="1362" t="s">
        <v>212</v>
      </c>
      <c r="W2" s="1424" t="s">
        <v>131</v>
      </c>
      <c r="X2" s="1425"/>
      <c r="Y2" s="1425"/>
      <c r="Z2" s="1425"/>
      <c r="AA2" s="1425"/>
      <c r="AB2" s="1426"/>
      <c r="AC2" s="1362" t="s">
        <v>491</v>
      </c>
      <c r="AD2" s="1362"/>
      <c r="AE2" s="1422" t="s">
        <v>492</v>
      </c>
      <c r="AF2" s="1422"/>
      <c r="AG2" s="1422"/>
      <c r="AH2" s="1422"/>
      <c r="AI2" s="1422"/>
      <c r="AJ2" s="1423"/>
      <c r="AK2" s="1422" t="s">
        <v>493</v>
      </c>
      <c r="AL2" s="1423"/>
      <c r="AM2" s="1423"/>
      <c r="AN2" s="1423"/>
      <c r="AO2" s="1423"/>
      <c r="AP2" s="1423"/>
      <c r="AQ2" s="1423"/>
      <c r="AR2" s="1423"/>
      <c r="AS2" s="1423"/>
      <c r="AT2" s="1423"/>
      <c r="AU2" s="1423"/>
      <c r="AV2" s="1423"/>
      <c r="AW2" s="1423"/>
      <c r="AX2" s="1422" t="s">
        <v>494</v>
      </c>
    </row>
    <row r="3" spans="1:50" ht="24.75" customHeight="1">
      <c r="A3" s="1431"/>
      <c r="B3" s="1422"/>
      <c r="C3" s="1362"/>
      <c r="D3" s="1422"/>
      <c r="E3" s="1430"/>
      <c r="F3" s="1362"/>
      <c r="G3" s="1422"/>
      <c r="H3" s="1302" t="s">
        <v>554</v>
      </c>
      <c r="I3" s="1422"/>
      <c r="J3" s="1422"/>
      <c r="K3" s="1430"/>
      <c r="L3" s="1430"/>
      <c r="M3" s="1430"/>
      <c r="N3" s="1422"/>
      <c r="O3" s="1273" t="s">
        <v>216</v>
      </c>
      <c r="P3" s="1270" t="s">
        <v>191</v>
      </c>
      <c r="Q3" s="1270" t="s">
        <v>213</v>
      </c>
      <c r="R3" s="1270" t="s">
        <v>557</v>
      </c>
      <c r="S3" s="1270" t="s">
        <v>558</v>
      </c>
      <c r="T3" s="1302" t="s">
        <v>559</v>
      </c>
      <c r="U3" s="1302" t="s">
        <v>560</v>
      </c>
      <c r="V3" s="1362"/>
      <c r="W3" s="1427"/>
      <c r="X3" s="1428"/>
      <c r="Y3" s="1428"/>
      <c r="Z3" s="1428"/>
      <c r="AA3" s="1428"/>
      <c r="AB3" s="1429"/>
      <c r="AC3" s="1273" t="s">
        <v>561</v>
      </c>
      <c r="AD3" s="1273" t="s">
        <v>562</v>
      </c>
      <c r="AE3" s="1422" t="s">
        <v>563</v>
      </c>
      <c r="AF3" s="1422"/>
      <c r="AG3" s="1422" t="s">
        <v>564</v>
      </c>
      <c r="AH3" s="1423"/>
      <c r="AI3" s="1423"/>
      <c r="AJ3" s="1303" t="s">
        <v>565</v>
      </c>
      <c r="AK3" s="1422" t="s">
        <v>566</v>
      </c>
      <c r="AL3" s="1423"/>
      <c r="AM3" s="1423"/>
      <c r="AN3" s="1423"/>
      <c r="AO3" s="1423"/>
      <c r="AP3" s="1422" t="s">
        <v>567</v>
      </c>
      <c r="AQ3" s="1423"/>
      <c r="AR3" s="1423"/>
      <c r="AS3" s="1423"/>
      <c r="AT3" s="1423"/>
      <c r="AU3" s="1422" t="s">
        <v>215</v>
      </c>
      <c r="AV3" s="1423"/>
      <c r="AW3" s="1423"/>
      <c r="AX3" s="1422"/>
    </row>
    <row r="4" spans="1:50" ht="26.1" customHeight="1">
      <c r="A4" s="154"/>
      <c r="B4" s="101" t="s">
        <v>51</v>
      </c>
      <c r="C4" s="678" t="s">
        <v>4</v>
      </c>
      <c r="D4" s="101"/>
      <c r="E4" s="837">
        <f>COUNTA(E6:E63,E65:E94,E96:E119,E121:E150,E152:E169,E171:E179,E181:E187,E189:E193,E195:E356,E358:E426,E428:E458,E460:E491,E493:E549,E551:E603,E605:E656,E658:E753,E755:E761)</f>
        <v>740</v>
      </c>
      <c r="F4" s="678"/>
      <c r="G4" s="101"/>
      <c r="H4" s="101"/>
      <c r="I4" s="101"/>
      <c r="J4" s="101"/>
      <c r="K4" s="187">
        <f>SUM(K5,K64,K95,K120,K151,K170,K180,K188,K194,K357,K427,K459,K492,K550,K604,K657,K754)</f>
        <v>7546245.8000000007</v>
      </c>
      <c r="L4" s="187">
        <f>SUM(L5,L64,L95,L120,L151,L170,L180,L188,L194,L357,L427,L459,L492,L550,L604,L657,L754)</f>
        <v>235053.14</v>
      </c>
      <c r="M4" s="187">
        <f>SUM(M5,M64,M95,M120,M151,M170,M180,M188,M194,M357,M427,M459,M492,M550,M604,M657,M754)</f>
        <v>331025.94999999995</v>
      </c>
      <c r="N4" s="187" t="e">
        <f>SUM(N5,N64,N87,N114,N132,N154,N164,N170,N174,N317,N397,N427,N456,N512,N568,#REF!,N702)</f>
        <v>#REF!</v>
      </c>
      <c r="O4" s="187"/>
      <c r="P4" s="187">
        <f>SUM(P5,P64,P95,P120,P151,P170,P180,P188,P194,P357,P427,P459,P492,P550,P604,P657,P801)</f>
        <v>2306007.3650000002</v>
      </c>
      <c r="Q4" s="187">
        <f>SUM(Q5,Q64,Q95,Q120,Q151,Q170,Q180,Q188,Q194,Q357,Q427,Q459,Q492,Q550,Q604,Q657,Q801)</f>
        <v>6080</v>
      </c>
      <c r="R4" s="187"/>
      <c r="S4" s="187"/>
      <c r="T4" s="101"/>
      <c r="U4" s="101"/>
      <c r="V4" s="678"/>
      <c r="W4" s="101"/>
      <c r="X4" s="101"/>
      <c r="Y4" s="101"/>
      <c r="Z4" s="101"/>
      <c r="AA4" s="101"/>
      <c r="AB4" s="187"/>
      <c r="AC4" s="678"/>
      <c r="AD4" s="678"/>
      <c r="AE4" s="101"/>
      <c r="AF4" s="101"/>
      <c r="AG4" s="101"/>
      <c r="AH4" s="101"/>
      <c r="AI4" s="101"/>
      <c r="AJ4" s="838"/>
      <c r="AK4" s="838"/>
      <c r="AL4" s="101"/>
      <c r="AM4" s="101"/>
      <c r="AN4" s="101"/>
      <c r="AO4" s="101"/>
      <c r="AP4" s="101"/>
      <c r="AQ4" s="101"/>
      <c r="AR4" s="101"/>
      <c r="AS4" s="101"/>
      <c r="AT4" s="101"/>
      <c r="AU4" s="101"/>
      <c r="AV4" s="101"/>
      <c r="AW4" s="101"/>
      <c r="AX4" s="101"/>
    </row>
    <row r="5" spans="1:50" ht="26.1" customHeight="1">
      <c r="A5" s="268"/>
      <c r="B5" s="594" t="s">
        <v>85</v>
      </c>
      <c r="C5" s="151" t="s">
        <v>84</v>
      </c>
      <c r="D5" s="177"/>
      <c r="E5" s="544">
        <f>COUNTA(E6:E63)</f>
        <v>58</v>
      </c>
      <c r="F5" s="320"/>
      <c r="G5" s="177"/>
      <c r="H5" s="177"/>
      <c r="I5" s="177"/>
      <c r="J5" s="177"/>
      <c r="K5" s="319">
        <f>SUM(K6:K63)</f>
        <v>334938.49</v>
      </c>
      <c r="L5" s="319">
        <f>SUM(L6:L63)</f>
        <v>17934.05</v>
      </c>
      <c r="M5" s="319">
        <f>SUM(M6:M63)</f>
        <v>40985.08</v>
      </c>
      <c r="N5" s="319">
        <f>SUM(N6:N63)</f>
        <v>0</v>
      </c>
      <c r="O5" s="319"/>
      <c r="P5" s="319">
        <f>SUM(P6:P63)</f>
        <v>193915.49</v>
      </c>
      <c r="Q5" s="319">
        <f>SUM(Q6:Q63)</f>
        <v>281</v>
      </c>
      <c r="R5" s="187"/>
      <c r="S5" s="319"/>
      <c r="T5" s="177"/>
      <c r="U5" s="177"/>
      <c r="V5" s="320"/>
      <c r="W5" s="177"/>
      <c r="X5" s="177"/>
      <c r="Y5" s="177"/>
      <c r="Z5" s="177"/>
      <c r="AA5" s="177"/>
      <c r="AB5" s="319"/>
      <c r="AC5" s="320"/>
      <c r="AD5" s="320"/>
      <c r="AE5" s="177"/>
      <c r="AF5" s="177"/>
      <c r="AG5" s="177"/>
      <c r="AH5" s="177"/>
      <c r="AI5" s="177"/>
      <c r="AJ5" s="99"/>
      <c r="AK5" s="99"/>
      <c r="AL5" s="177"/>
      <c r="AM5" s="177"/>
      <c r="AN5" s="177"/>
      <c r="AO5" s="177"/>
      <c r="AP5" s="177"/>
      <c r="AQ5" s="177"/>
      <c r="AR5" s="177"/>
      <c r="AS5" s="177"/>
      <c r="AT5" s="177"/>
      <c r="AU5" s="177"/>
      <c r="AV5" s="177"/>
      <c r="AW5" s="177"/>
      <c r="AX5" s="177"/>
    </row>
    <row r="6" spans="1:50" ht="26.1" customHeight="1">
      <c r="A6" s="269" t="s">
        <v>2629</v>
      </c>
      <c r="B6" s="147"/>
      <c r="C6" s="151" t="s">
        <v>742</v>
      </c>
      <c r="D6" s="177" t="s">
        <v>2707</v>
      </c>
      <c r="E6" s="640" t="s">
        <v>2708</v>
      </c>
      <c r="F6" s="320" t="s">
        <v>742</v>
      </c>
      <c r="G6" s="177" t="s">
        <v>1336</v>
      </c>
      <c r="H6" s="148" t="s">
        <v>1337</v>
      </c>
      <c r="I6" s="177" t="s">
        <v>1338</v>
      </c>
      <c r="J6" s="177">
        <v>3</v>
      </c>
      <c r="K6" s="640">
        <v>5238</v>
      </c>
      <c r="L6" s="640">
        <v>48</v>
      </c>
      <c r="M6" s="640">
        <v>48</v>
      </c>
      <c r="N6" s="177"/>
      <c r="O6" s="320" t="s">
        <v>2709</v>
      </c>
      <c r="P6" s="640">
        <v>3774</v>
      </c>
      <c r="Q6" s="640">
        <v>6</v>
      </c>
      <c r="R6" s="640"/>
      <c r="S6" s="640"/>
      <c r="T6" s="177"/>
      <c r="U6" s="177"/>
      <c r="V6" s="320">
        <v>1996</v>
      </c>
      <c r="W6" s="177">
        <v>261</v>
      </c>
      <c r="X6" s="177"/>
      <c r="Y6" s="177"/>
      <c r="Z6" s="177"/>
      <c r="AA6" s="177"/>
      <c r="AB6" s="640">
        <v>261</v>
      </c>
      <c r="AC6" s="177"/>
      <c r="AD6" s="177"/>
      <c r="AE6" s="177"/>
      <c r="AF6" s="177"/>
      <c r="AG6" s="177">
        <v>9</v>
      </c>
      <c r="AH6" s="177">
        <v>500</v>
      </c>
      <c r="AI6" s="177">
        <v>4865</v>
      </c>
      <c r="AJ6" s="320"/>
      <c r="AK6" s="177"/>
      <c r="AL6" s="177"/>
      <c r="AM6" s="177"/>
      <c r="AN6" s="177"/>
      <c r="AO6" s="177"/>
      <c r="AP6" s="177"/>
      <c r="AQ6" s="177"/>
      <c r="AR6" s="177"/>
      <c r="AS6" s="177"/>
      <c r="AT6" s="839"/>
      <c r="AU6" s="177"/>
      <c r="AV6" s="177"/>
      <c r="AW6" s="177"/>
      <c r="AX6" s="840"/>
    </row>
    <row r="7" spans="1:50" ht="26.1" customHeight="1">
      <c r="A7" s="269"/>
      <c r="B7" s="147"/>
      <c r="C7" s="151" t="s">
        <v>69</v>
      </c>
      <c r="D7" s="177" t="s">
        <v>1339</v>
      </c>
      <c r="E7" s="319" t="s">
        <v>2710</v>
      </c>
      <c r="F7" s="320" t="s">
        <v>72</v>
      </c>
      <c r="G7" s="177" t="s">
        <v>1340</v>
      </c>
      <c r="H7" s="148" t="s">
        <v>1341</v>
      </c>
      <c r="I7" s="177" t="s">
        <v>2711</v>
      </c>
      <c r="J7" s="177"/>
      <c r="K7" s="319">
        <v>10545</v>
      </c>
      <c r="L7" s="319">
        <v>191</v>
      </c>
      <c r="M7" s="319"/>
      <c r="N7" s="177"/>
      <c r="O7" s="320" t="s">
        <v>90</v>
      </c>
      <c r="P7" s="319">
        <v>7603</v>
      </c>
      <c r="Q7" s="319">
        <v>9</v>
      </c>
      <c r="R7" s="319">
        <v>2000</v>
      </c>
      <c r="S7" s="319"/>
      <c r="T7" s="177" t="s">
        <v>61</v>
      </c>
      <c r="U7" s="177"/>
      <c r="V7" s="320">
        <v>1974</v>
      </c>
      <c r="W7" s="177"/>
      <c r="X7" s="177"/>
      <c r="Y7" s="177"/>
      <c r="Z7" s="177"/>
      <c r="AA7" s="177"/>
      <c r="AB7" s="319"/>
      <c r="AC7" s="320">
        <v>1974</v>
      </c>
      <c r="AD7" s="320"/>
      <c r="AE7" s="177"/>
      <c r="AF7" s="177"/>
      <c r="AG7" s="177" t="s">
        <v>32</v>
      </c>
      <c r="AH7" s="177"/>
      <c r="AI7" s="177"/>
      <c r="AJ7" s="177"/>
      <c r="AK7" s="177"/>
      <c r="AL7" s="177"/>
      <c r="AM7" s="177"/>
      <c r="AN7" s="177"/>
      <c r="AO7" s="177"/>
      <c r="AP7" s="177"/>
      <c r="AQ7" s="177"/>
      <c r="AR7" s="177"/>
      <c r="AS7" s="177"/>
      <c r="AT7" s="177"/>
      <c r="AU7" s="177"/>
      <c r="AV7" s="177"/>
      <c r="AW7" s="177"/>
      <c r="AX7" s="177"/>
    </row>
    <row r="8" spans="1:50" ht="26.1" customHeight="1">
      <c r="A8" s="269" t="s">
        <v>495</v>
      </c>
      <c r="B8" s="591"/>
      <c r="C8" s="151" t="s">
        <v>69</v>
      </c>
      <c r="D8" s="177"/>
      <c r="E8" s="640" t="s">
        <v>2713</v>
      </c>
      <c r="F8" s="320" t="s">
        <v>69</v>
      </c>
      <c r="G8" s="177"/>
      <c r="H8" s="177"/>
      <c r="I8" s="177" t="s">
        <v>2714</v>
      </c>
      <c r="J8" s="177"/>
      <c r="K8" s="640">
        <v>7371</v>
      </c>
      <c r="L8" s="640"/>
      <c r="M8" s="640"/>
      <c r="N8" s="177"/>
      <c r="O8" s="320" t="s">
        <v>66</v>
      </c>
      <c r="P8" s="640">
        <v>1343</v>
      </c>
      <c r="Q8" s="640">
        <v>2</v>
      </c>
      <c r="R8" s="319">
        <v>16</v>
      </c>
      <c r="S8" s="319">
        <v>16</v>
      </c>
      <c r="T8" s="177"/>
      <c r="U8" s="177"/>
      <c r="V8" s="320"/>
      <c r="W8" s="177"/>
      <c r="X8" s="177"/>
      <c r="Y8" s="177"/>
      <c r="Z8" s="177"/>
      <c r="AA8" s="177"/>
      <c r="AB8" s="640"/>
      <c r="AC8" s="320"/>
      <c r="AD8" s="320"/>
      <c r="AE8" s="177"/>
      <c r="AF8" s="177"/>
      <c r="AG8" s="177"/>
      <c r="AH8" s="177"/>
      <c r="AI8" s="177"/>
      <c r="AJ8" s="177"/>
      <c r="AK8" s="177"/>
      <c r="AL8" s="177"/>
      <c r="AM8" s="177"/>
      <c r="AN8" s="177"/>
      <c r="AO8" s="177"/>
      <c r="AP8" s="177"/>
      <c r="AQ8" s="177"/>
      <c r="AR8" s="177"/>
      <c r="AS8" s="177"/>
      <c r="AT8" s="177"/>
      <c r="AU8" s="177"/>
      <c r="AV8" s="177"/>
      <c r="AW8" s="177"/>
      <c r="AX8" s="177"/>
    </row>
    <row r="9" spans="1:50" ht="26.1" customHeight="1">
      <c r="A9" s="269" t="s">
        <v>496</v>
      </c>
      <c r="B9" s="591"/>
      <c r="C9" s="153" t="s">
        <v>608</v>
      </c>
      <c r="D9" s="99"/>
      <c r="E9" s="642" t="s">
        <v>2715</v>
      </c>
      <c r="F9" s="105" t="s">
        <v>72</v>
      </c>
      <c r="G9" s="99" t="s">
        <v>2716</v>
      </c>
      <c r="H9" s="99" t="s">
        <v>1342</v>
      </c>
      <c r="I9" s="99" t="s">
        <v>612</v>
      </c>
      <c r="J9" s="99"/>
      <c r="K9" s="642">
        <v>3793</v>
      </c>
      <c r="L9" s="642"/>
      <c r="M9" s="642"/>
      <c r="N9" s="99"/>
      <c r="O9" s="105" t="s">
        <v>66</v>
      </c>
      <c r="P9" s="642">
        <v>2086</v>
      </c>
      <c r="Q9" s="642">
        <v>8</v>
      </c>
      <c r="R9" s="642"/>
      <c r="S9" s="642"/>
      <c r="T9" s="99"/>
      <c r="U9" s="99"/>
      <c r="V9" s="105">
        <v>1991</v>
      </c>
      <c r="W9" s="99">
        <v>114</v>
      </c>
      <c r="X9" s="177"/>
      <c r="Y9" s="177"/>
      <c r="Z9" s="177"/>
      <c r="AA9" s="177"/>
      <c r="AB9" s="640">
        <v>114</v>
      </c>
      <c r="AC9" s="177"/>
      <c r="AD9" s="177"/>
      <c r="AE9" s="177"/>
      <c r="AF9" s="177"/>
      <c r="AG9" s="177"/>
      <c r="AH9" s="177"/>
      <c r="AI9" s="177"/>
      <c r="AJ9" s="177"/>
      <c r="AK9" s="177"/>
      <c r="AL9" s="177"/>
      <c r="AM9" s="177"/>
      <c r="AN9" s="177"/>
      <c r="AO9" s="177"/>
      <c r="AP9" s="177"/>
      <c r="AQ9" s="177"/>
      <c r="AR9" s="177"/>
      <c r="AS9" s="177"/>
      <c r="AT9" s="177"/>
      <c r="AU9" s="177"/>
      <c r="AV9" s="177"/>
      <c r="AW9" s="177"/>
      <c r="AX9" s="177"/>
    </row>
    <row r="10" spans="1:50" ht="26.1" customHeight="1">
      <c r="A10" s="269">
        <v>4</v>
      </c>
      <c r="B10" s="591"/>
      <c r="C10" s="153" t="s">
        <v>608</v>
      </c>
      <c r="D10" s="99"/>
      <c r="E10" s="642" t="s">
        <v>2717</v>
      </c>
      <c r="F10" s="105" t="s">
        <v>72</v>
      </c>
      <c r="G10" s="99" t="s">
        <v>2716</v>
      </c>
      <c r="H10" s="99" t="s">
        <v>1342</v>
      </c>
      <c r="I10" s="99" t="s">
        <v>2718</v>
      </c>
      <c r="J10" s="99"/>
      <c r="K10" s="642">
        <v>6832</v>
      </c>
      <c r="L10" s="642">
        <v>190.8</v>
      </c>
      <c r="M10" s="642"/>
      <c r="N10" s="99"/>
      <c r="O10" s="105" t="s">
        <v>82</v>
      </c>
      <c r="P10" s="642">
        <v>6832</v>
      </c>
      <c r="Q10" s="642">
        <v>10</v>
      </c>
      <c r="R10" s="642"/>
      <c r="S10" s="642"/>
      <c r="T10" s="99"/>
      <c r="U10" s="99"/>
      <c r="V10" s="105">
        <v>1999</v>
      </c>
      <c r="W10" s="99">
        <v>114</v>
      </c>
      <c r="X10" s="177"/>
      <c r="Y10" s="177"/>
      <c r="Z10" s="177"/>
      <c r="AA10" s="177"/>
      <c r="AB10" s="640"/>
      <c r="AC10" s="177"/>
      <c r="AD10" s="177"/>
      <c r="AE10" s="177"/>
      <c r="AF10" s="177"/>
      <c r="AG10" s="177"/>
      <c r="AH10" s="177"/>
      <c r="AI10" s="177"/>
      <c r="AJ10" s="177"/>
      <c r="AK10" s="177"/>
      <c r="AL10" s="177"/>
      <c r="AM10" s="177"/>
      <c r="AN10" s="177"/>
      <c r="AO10" s="177"/>
      <c r="AP10" s="177"/>
      <c r="AQ10" s="177"/>
      <c r="AR10" s="177"/>
      <c r="AS10" s="177"/>
      <c r="AT10" s="177"/>
      <c r="AU10" s="177"/>
      <c r="AV10" s="177"/>
      <c r="AW10" s="177"/>
      <c r="AX10" s="177"/>
    </row>
    <row r="11" spans="1:50" ht="26.1" customHeight="1">
      <c r="A11" s="269"/>
      <c r="B11" s="591"/>
      <c r="C11" s="153" t="s">
        <v>608</v>
      </c>
      <c r="D11" s="99"/>
      <c r="E11" s="642" t="s">
        <v>2719</v>
      </c>
      <c r="F11" s="105" t="s">
        <v>72</v>
      </c>
      <c r="G11" s="99" t="s">
        <v>2716</v>
      </c>
      <c r="H11" s="99" t="s">
        <v>1342</v>
      </c>
      <c r="I11" s="99" t="s">
        <v>2718</v>
      </c>
      <c r="J11" s="99"/>
      <c r="K11" s="642">
        <v>1944</v>
      </c>
      <c r="L11" s="642"/>
      <c r="M11" s="642"/>
      <c r="N11" s="99"/>
      <c r="O11" s="105" t="s">
        <v>66</v>
      </c>
      <c r="P11" s="642">
        <v>1944</v>
      </c>
      <c r="Q11" s="642">
        <v>3</v>
      </c>
      <c r="R11" s="642"/>
      <c r="S11" s="642"/>
      <c r="T11" s="99"/>
      <c r="U11" s="99"/>
      <c r="V11" s="105">
        <v>1999</v>
      </c>
      <c r="W11" s="99">
        <v>114</v>
      </c>
      <c r="X11" s="177"/>
      <c r="Y11" s="177"/>
      <c r="Z11" s="177"/>
      <c r="AA11" s="177"/>
      <c r="AB11" s="640"/>
      <c r="AC11" s="177"/>
      <c r="AD11" s="177"/>
      <c r="AE11" s="177"/>
      <c r="AF11" s="177"/>
      <c r="AG11" s="177"/>
      <c r="AH11" s="177"/>
      <c r="AI11" s="177"/>
      <c r="AJ11" s="177"/>
      <c r="AK11" s="177"/>
      <c r="AL11" s="177"/>
      <c r="AM11" s="177"/>
      <c r="AN11" s="177"/>
      <c r="AO11" s="177"/>
      <c r="AP11" s="177"/>
      <c r="AQ11" s="177"/>
      <c r="AR11" s="177"/>
      <c r="AS11" s="177"/>
      <c r="AT11" s="177"/>
      <c r="AU11" s="177"/>
      <c r="AV11" s="177"/>
      <c r="AW11" s="177"/>
      <c r="AX11" s="177"/>
    </row>
    <row r="12" spans="1:50" ht="26.1" customHeight="1">
      <c r="A12" s="269"/>
      <c r="B12" s="591"/>
      <c r="C12" s="151" t="s">
        <v>70</v>
      </c>
      <c r="D12" s="177" t="s">
        <v>2720</v>
      </c>
      <c r="E12" s="319" t="s">
        <v>2721</v>
      </c>
      <c r="F12" s="320" t="s">
        <v>72</v>
      </c>
      <c r="G12" s="177" t="s">
        <v>1340</v>
      </c>
      <c r="H12" s="148" t="s">
        <v>1341</v>
      </c>
      <c r="I12" s="177" t="s">
        <v>2722</v>
      </c>
      <c r="J12" s="177"/>
      <c r="K12" s="319">
        <v>2665</v>
      </c>
      <c r="L12" s="319"/>
      <c r="M12" s="319"/>
      <c r="N12" s="177"/>
      <c r="O12" s="320" t="s">
        <v>66</v>
      </c>
      <c r="P12" s="319">
        <v>2665</v>
      </c>
      <c r="Q12" s="319">
        <v>5</v>
      </c>
      <c r="R12" s="319"/>
      <c r="S12" s="319"/>
      <c r="T12" s="177"/>
      <c r="U12" s="177"/>
      <c r="V12" s="320">
        <v>2005</v>
      </c>
      <c r="W12" s="177"/>
      <c r="X12" s="177"/>
      <c r="Y12" s="177"/>
      <c r="Z12" s="177"/>
      <c r="AA12" s="177"/>
      <c r="AB12" s="319"/>
      <c r="AC12" s="320"/>
      <c r="AD12" s="320"/>
      <c r="AE12" s="177"/>
      <c r="AF12" s="177"/>
      <c r="AG12" s="177"/>
      <c r="AH12" s="177"/>
      <c r="AI12" s="177"/>
      <c r="AJ12" s="177"/>
      <c r="AK12" s="177"/>
      <c r="AL12" s="177"/>
      <c r="AM12" s="177"/>
      <c r="AN12" s="177"/>
      <c r="AO12" s="177"/>
      <c r="AP12" s="177"/>
      <c r="AQ12" s="177"/>
      <c r="AR12" s="177"/>
      <c r="AS12" s="177"/>
      <c r="AT12" s="177"/>
      <c r="AU12" s="177"/>
      <c r="AV12" s="177"/>
      <c r="AW12" s="177"/>
      <c r="AX12" s="177"/>
    </row>
    <row r="13" spans="1:50" ht="26.1" customHeight="1">
      <c r="A13" s="269"/>
      <c r="B13" s="591"/>
      <c r="C13" s="153" t="s">
        <v>70</v>
      </c>
      <c r="D13" s="99"/>
      <c r="E13" s="642" t="s">
        <v>2723</v>
      </c>
      <c r="F13" s="105" t="s">
        <v>72</v>
      </c>
      <c r="G13" s="99"/>
      <c r="H13" s="99"/>
      <c r="I13" s="99" t="s">
        <v>2722</v>
      </c>
      <c r="J13" s="99"/>
      <c r="K13" s="642">
        <v>1225</v>
      </c>
      <c r="L13" s="642"/>
      <c r="M13" s="642"/>
      <c r="N13" s="99"/>
      <c r="O13" s="105" t="s">
        <v>79</v>
      </c>
      <c r="P13" s="642">
        <v>1225</v>
      </c>
      <c r="Q13" s="642">
        <v>2</v>
      </c>
      <c r="R13" s="642"/>
      <c r="S13" s="642"/>
      <c r="T13" s="99"/>
      <c r="U13" s="99"/>
      <c r="V13" s="105"/>
      <c r="W13" s="99"/>
      <c r="X13" s="177"/>
      <c r="Y13" s="177"/>
      <c r="Z13" s="177"/>
      <c r="AA13" s="177"/>
      <c r="AB13" s="640"/>
      <c r="AC13" s="177"/>
      <c r="AD13" s="177"/>
      <c r="AE13" s="177"/>
      <c r="AF13" s="177"/>
      <c r="AG13" s="177"/>
      <c r="AH13" s="177"/>
      <c r="AI13" s="177"/>
      <c r="AJ13" s="177"/>
      <c r="AK13" s="177"/>
      <c r="AL13" s="177"/>
      <c r="AM13" s="177"/>
      <c r="AN13" s="177"/>
      <c r="AO13" s="177"/>
      <c r="AP13" s="177"/>
      <c r="AQ13" s="177"/>
      <c r="AR13" s="177"/>
      <c r="AS13" s="177"/>
      <c r="AT13" s="177"/>
      <c r="AU13" s="177"/>
      <c r="AV13" s="177"/>
      <c r="AW13" s="177"/>
      <c r="AX13" s="177"/>
    </row>
    <row r="14" spans="1:50" ht="26.1" customHeight="1">
      <c r="A14" s="269"/>
      <c r="B14" s="591"/>
      <c r="C14" s="153" t="s">
        <v>70</v>
      </c>
      <c r="D14" s="99"/>
      <c r="E14" s="100" t="s">
        <v>2724</v>
      </c>
      <c r="F14" s="105" t="s">
        <v>72</v>
      </c>
      <c r="G14" s="99"/>
      <c r="H14" s="99"/>
      <c r="I14" s="99" t="s">
        <v>621</v>
      </c>
      <c r="J14" s="99"/>
      <c r="K14" s="100">
        <v>1400</v>
      </c>
      <c r="L14" s="100"/>
      <c r="M14" s="100"/>
      <c r="N14" s="99"/>
      <c r="O14" s="320" t="s">
        <v>66</v>
      </c>
      <c r="P14" s="100">
        <v>1400</v>
      </c>
      <c r="Q14" s="100">
        <v>2</v>
      </c>
      <c r="R14" s="100"/>
      <c r="S14" s="100"/>
      <c r="T14" s="99"/>
      <c r="U14" s="99"/>
      <c r="V14" s="105"/>
      <c r="W14" s="99"/>
      <c r="X14" s="99"/>
      <c r="Y14" s="99"/>
      <c r="Z14" s="99"/>
      <c r="AA14" s="99"/>
      <c r="AB14" s="100"/>
      <c r="AC14" s="99"/>
      <c r="AD14" s="99"/>
      <c r="AE14" s="99"/>
      <c r="AF14" s="99"/>
      <c r="AG14" s="99"/>
      <c r="AH14" s="99"/>
      <c r="AI14" s="99"/>
      <c r="AJ14" s="99"/>
      <c r="AK14" s="99"/>
      <c r="AL14" s="99"/>
      <c r="AM14" s="99"/>
      <c r="AN14" s="99"/>
      <c r="AO14" s="99"/>
      <c r="AP14" s="99"/>
      <c r="AQ14" s="99"/>
      <c r="AR14" s="99"/>
      <c r="AS14" s="99"/>
      <c r="AT14" s="99"/>
      <c r="AU14" s="99"/>
      <c r="AV14" s="99"/>
      <c r="AW14" s="99"/>
      <c r="AX14" s="99"/>
    </row>
    <row r="15" spans="1:50" ht="26.1" customHeight="1">
      <c r="A15" s="269"/>
      <c r="B15" s="591"/>
      <c r="C15" s="153" t="s">
        <v>70</v>
      </c>
      <c r="D15" s="99" t="s">
        <v>2725</v>
      </c>
      <c r="E15" s="100" t="s">
        <v>2726</v>
      </c>
      <c r="F15" s="105" t="s">
        <v>70</v>
      </c>
      <c r="G15" s="99"/>
      <c r="H15" s="99"/>
      <c r="I15" s="99" t="s">
        <v>750</v>
      </c>
      <c r="J15" s="99"/>
      <c r="K15" s="100">
        <v>1339</v>
      </c>
      <c r="L15" s="100"/>
      <c r="M15" s="100"/>
      <c r="N15" s="99"/>
      <c r="O15" s="105" t="s">
        <v>66</v>
      </c>
      <c r="P15" s="100">
        <v>1120</v>
      </c>
      <c r="Q15" s="100">
        <v>2</v>
      </c>
      <c r="R15" s="100"/>
      <c r="S15" s="100"/>
      <c r="T15" s="99"/>
      <c r="U15" s="99"/>
      <c r="V15" s="105">
        <v>2007</v>
      </c>
      <c r="W15" s="99"/>
      <c r="X15" s="99"/>
      <c r="Y15" s="99"/>
      <c r="Z15" s="99"/>
      <c r="AA15" s="99"/>
      <c r="AB15" s="100"/>
      <c r="AC15" s="99"/>
      <c r="AD15" s="99"/>
      <c r="AE15" s="99"/>
      <c r="AF15" s="99"/>
      <c r="AG15" s="99"/>
      <c r="AH15" s="99"/>
      <c r="AI15" s="99"/>
      <c r="AJ15" s="99"/>
      <c r="AK15" s="99"/>
      <c r="AL15" s="99"/>
      <c r="AM15" s="99"/>
      <c r="AN15" s="99"/>
      <c r="AO15" s="99"/>
      <c r="AP15" s="99"/>
      <c r="AQ15" s="99"/>
      <c r="AR15" s="99"/>
      <c r="AS15" s="99"/>
      <c r="AT15" s="99"/>
      <c r="AU15" s="99"/>
      <c r="AV15" s="99"/>
      <c r="AW15" s="99"/>
      <c r="AX15" s="99"/>
    </row>
    <row r="16" spans="1:50" ht="26.1" customHeight="1">
      <c r="A16" s="269"/>
      <c r="B16" s="591"/>
      <c r="C16" s="153" t="s">
        <v>70</v>
      </c>
      <c r="D16" s="99" t="s">
        <v>2727</v>
      </c>
      <c r="E16" s="100" t="s">
        <v>2728</v>
      </c>
      <c r="F16" s="105" t="s">
        <v>70</v>
      </c>
      <c r="G16" s="99"/>
      <c r="H16" s="99"/>
      <c r="I16" s="99" t="s">
        <v>750</v>
      </c>
      <c r="J16" s="99"/>
      <c r="K16" s="100">
        <v>1800</v>
      </c>
      <c r="L16" s="100"/>
      <c r="M16" s="100"/>
      <c r="N16" s="99"/>
      <c r="O16" s="105" t="s">
        <v>66</v>
      </c>
      <c r="P16" s="100">
        <v>528</v>
      </c>
      <c r="Q16" s="100">
        <v>3</v>
      </c>
      <c r="R16" s="100"/>
      <c r="S16" s="100"/>
      <c r="T16" s="99"/>
      <c r="U16" s="99"/>
      <c r="V16" s="105">
        <v>2009</v>
      </c>
      <c r="W16" s="99"/>
      <c r="X16" s="99"/>
      <c r="Y16" s="99"/>
      <c r="Z16" s="99"/>
      <c r="AA16" s="99"/>
      <c r="AB16" s="100"/>
      <c r="AC16" s="99"/>
      <c r="AD16" s="99"/>
      <c r="AE16" s="99"/>
      <c r="AF16" s="99"/>
      <c r="AG16" s="99"/>
      <c r="AH16" s="99"/>
      <c r="AI16" s="99"/>
      <c r="AJ16" s="99"/>
      <c r="AK16" s="99"/>
      <c r="AL16" s="99"/>
      <c r="AM16" s="99"/>
      <c r="AN16" s="99"/>
      <c r="AO16" s="99"/>
      <c r="AP16" s="99"/>
      <c r="AQ16" s="99"/>
      <c r="AR16" s="99"/>
      <c r="AS16" s="99"/>
      <c r="AT16" s="99"/>
      <c r="AU16" s="99"/>
      <c r="AV16" s="99"/>
      <c r="AW16" s="99"/>
      <c r="AX16" s="99"/>
    </row>
    <row r="17" spans="1:50" ht="26.1" customHeight="1">
      <c r="A17" s="269">
        <v>5</v>
      </c>
      <c r="B17" s="591"/>
      <c r="C17" s="153" t="s">
        <v>624</v>
      </c>
      <c r="D17" s="99"/>
      <c r="E17" s="642" t="s">
        <v>2729</v>
      </c>
      <c r="F17" s="105" t="s">
        <v>72</v>
      </c>
      <c r="G17" s="99" t="s">
        <v>2716</v>
      </c>
      <c r="H17" s="99" t="s">
        <v>1342</v>
      </c>
      <c r="I17" s="99" t="s">
        <v>612</v>
      </c>
      <c r="J17" s="99"/>
      <c r="K17" s="642">
        <v>2680</v>
      </c>
      <c r="L17" s="642"/>
      <c r="M17" s="642"/>
      <c r="N17" s="99"/>
      <c r="O17" s="105" t="s">
        <v>66</v>
      </c>
      <c r="P17" s="642">
        <v>2680</v>
      </c>
      <c r="Q17" s="642">
        <v>4</v>
      </c>
      <c r="R17" s="642"/>
      <c r="S17" s="642"/>
      <c r="T17" s="99"/>
      <c r="U17" s="99"/>
      <c r="V17" s="105">
        <v>1991</v>
      </c>
      <c r="W17" s="99">
        <v>127</v>
      </c>
      <c r="X17" s="177"/>
      <c r="Y17" s="177"/>
      <c r="Z17" s="177"/>
      <c r="AA17" s="177"/>
      <c r="AB17" s="640">
        <v>127</v>
      </c>
      <c r="AC17" s="177"/>
      <c r="AD17" s="177"/>
      <c r="AE17" s="177"/>
      <c r="AF17" s="177"/>
      <c r="AG17" s="177"/>
      <c r="AH17" s="177"/>
      <c r="AI17" s="177"/>
      <c r="AJ17" s="177"/>
      <c r="AK17" s="177"/>
      <c r="AL17" s="177"/>
      <c r="AM17" s="177"/>
      <c r="AN17" s="177"/>
      <c r="AO17" s="177"/>
      <c r="AP17" s="177"/>
      <c r="AQ17" s="177"/>
      <c r="AR17" s="177"/>
      <c r="AS17" s="177"/>
      <c r="AT17" s="177"/>
      <c r="AU17" s="177"/>
      <c r="AV17" s="177"/>
      <c r="AW17" s="177"/>
      <c r="AX17" s="177"/>
    </row>
    <row r="18" spans="1:50" ht="26.1" customHeight="1">
      <c r="A18" s="269">
        <v>6</v>
      </c>
      <c r="B18" s="591"/>
      <c r="C18" s="151" t="s">
        <v>624</v>
      </c>
      <c r="D18" s="177" t="s">
        <v>2730</v>
      </c>
      <c r="E18" s="640" t="s">
        <v>2731</v>
      </c>
      <c r="F18" s="320" t="s">
        <v>624</v>
      </c>
      <c r="G18" s="177"/>
      <c r="H18" s="148"/>
      <c r="I18" s="177" t="s">
        <v>624</v>
      </c>
      <c r="J18" s="177"/>
      <c r="K18" s="841">
        <v>3465</v>
      </c>
      <c r="L18" s="640"/>
      <c r="M18" s="640"/>
      <c r="N18" s="177"/>
      <c r="O18" s="320" t="s">
        <v>6370</v>
      </c>
      <c r="P18" s="841">
        <v>3465</v>
      </c>
      <c r="Q18" s="640">
        <v>6</v>
      </c>
      <c r="R18" s="640"/>
      <c r="S18" s="640"/>
      <c r="T18" s="177"/>
      <c r="U18" s="177"/>
      <c r="V18" s="320">
        <v>1999</v>
      </c>
      <c r="W18" s="177" t="s">
        <v>2732</v>
      </c>
      <c r="X18" s="177"/>
      <c r="Y18" s="177"/>
      <c r="Z18" s="177"/>
      <c r="AA18" s="177"/>
      <c r="AB18" s="640"/>
      <c r="AC18" s="320"/>
      <c r="AD18" s="320"/>
      <c r="AE18" s="177"/>
      <c r="AF18" s="177"/>
      <c r="AG18" s="177" t="s">
        <v>775</v>
      </c>
      <c r="AH18" s="177"/>
      <c r="AI18" s="177"/>
      <c r="AJ18" s="177"/>
      <c r="AK18" s="177"/>
      <c r="AL18" s="177"/>
      <c r="AM18" s="177"/>
      <c r="AN18" s="177"/>
      <c r="AO18" s="177"/>
      <c r="AP18" s="177"/>
      <c r="AQ18" s="177"/>
      <c r="AR18" s="177"/>
      <c r="AS18" s="177"/>
      <c r="AT18" s="177"/>
      <c r="AU18" s="177"/>
      <c r="AV18" s="177"/>
      <c r="AW18" s="177"/>
      <c r="AX18" s="149"/>
    </row>
    <row r="19" spans="1:50" ht="26.1" customHeight="1">
      <c r="A19" s="269">
        <v>7</v>
      </c>
      <c r="B19" s="591"/>
      <c r="C19" s="152" t="s">
        <v>624</v>
      </c>
      <c r="D19" s="177" t="s">
        <v>2730</v>
      </c>
      <c r="E19" s="640" t="s">
        <v>2733</v>
      </c>
      <c r="F19" s="177" t="s">
        <v>72</v>
      </c>
      <c r="G19" s="177"/>
      <c r="H19" s="148"/>
      <c r="I19" s="177" t="s">
        <v>2734</v>
      </c>
      <c r="J19" s="177"/>
      <c r="K19" s="640">
        <v>2397.69</v>
      </c>
      <c r="L19" s="842">
        <v>867.08</v>
      </c>
      <c r="M19" s="842">
        <v>867.08</v>
      </c>
      <c r="N19" s="177"/>
      <c r="O19" s="105" t="s">
        <v>64</v>
      </c>
      <c r="P19" s="640">
        <v>2397.69</v>
      </c>
      <c r="Q19" s="640">
        <v>3</v>
      </c>
      <c r="R19" s="640"/>
      <c r="S19" s="640"/>
      <c r="T19" s="177"/>
      <c r="U19" s="177"/>
      <c r="V19" s="320">
        <v>1973</v>
      </c>
      <c r="W19" s="177" t="s">
        <v>2732</v>
      </c>
      <c r="X19" s="177"/>
      <c r="Y19" s="177"/>
      <c r="Z19" s="177"/>
      <c r="AA19" s="177"/>
      <c r="AB19" s="640"/>
      <c r="AC19" s="320"/>
      <c r="AD19" s="320"/>
      <c r="AE19" s="177"/>
      <c r="AF19" s="177"/>
      <c r="AG19" s="177" t="s">
        <v>775</v>
      </c>
      <c r="AH19" s="177"/>
      <c r="AI19" s="177"/>
      <c r="AJ19" s="177"/>
      <c r="AK19" s="177"/>
      <c r="AL19" s="177"/>
      <c r="AM19" s="177"/>
      <c r="AN19" s="177"/>
      <c r="AO19" s="177"/>
      <c r="AP19" s="177"/>
      <c r="AQ19" s="177"/>
      <c r="AR19" s="177"/>
      <c r="AS19" s="177"/>
      <c r="AT19" s="177"/>
      <c r="AU19" s="177"/>
      <c r="AV19" s="177"/>
      <c r="AW19" s="177"/>
      <c r="AX19" s="320" t="s">
        <v>2735</v>
      </c>
    </row>
    <row r="20" spans="1:50" ht="26.1" customHeight="1">
      <c r="A20" s="269"/>
      <c r="B20" s="591"/>
      <c r="C20" s="152" t="s">
        <v>642</v>
      </c>
      <c r="D20" s="177"/>
      <c r="E20" s="640" t="s">
        <v>2736</v>
      </c>
      <c r="F20" s="177" t="s">
        <v>642</v>
      </c>
      <c r="G20" s="177"/>
      <c r="H20" s="148"/>
      <c r="I20" s="680" t="s">
        <v>15470</v>
      </c>
      <c r="J20" s="177"/>
      <c r="K20" s="640">
        <v>1782</v>
      </c>
      <c r="L20" s="842"/>
      <c r="M20" s="842"/>
      <c r="N20" s="177"/>
      <c r="O20" s="105" t="s">
        <v>2737</v>
      </c>
      <c r="P20" s="640">
        <v>1782</v>
      </c>
      <c r="Q20" s="640">
        <v>4</v>
      </c>
      <c r="R20" s="640"/>
      <c r="S20" s="640"/>
      <c r="T20" s="177"/>
      <c r="U20" s="177"/>
      <c r="V20" s="320"/>
      <c r="W20" s="177"/>
      <c r="X20" s="177"/>
      <c r="Y20" s="177"/>
      <c r="Z20" s="177"/>
      <c r="AA20" s="177"/>
      <c r="AB20" s="640"/>
      <c r="AC20" s="320"/>
      <c r="AD20" s="320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320"/>
    </row>
    <row r="21" spans="1:50" ht="25.7" customHeight="1">
      <c r="A21" s="269"/>
      <c r="B21" s="591"/>
      <c r="C21" s="152" t="s">
        <v>642</v>
      </c>
      <c r="D21" s="177"/>
      <c r="E21" s="640" t="s">
        <v>2738</v>
      </c>
      <c r="F21" s="177" t="s">
        <v>642</v>
      </c>
      <c r="G21" s="177"/>
      <c r="H21" s="148"/>
      <c r="I21" s="177" t="s">
        <v>1343</v>
      </c>
      <c r="J21" s="177"/>
      <c r="K21" s="640">
        <v>7868</v>
      </c>
      <c r="L21" s="842"/>
      <c r="M21" s="842"/>
      <c r="N21" s="177"/>
      <c r="O21" s="105" t="s">
        <v>66</v>
      </c>
      <c r="P21" s="640">
        <v>4035</v>
      </c>
      <c r="Q21" s="640">
        <v>2</v>
      </c>
      <c r="R21" s="640"/>
      <c r="S21" s="640"/>
      <c r="T21" s="177"/>
      <c r="U21" s="177"/>
      <c r="V21" s="320"/>
      <c r="W21" s="177"/>
      <c r="X21" s="177"/>
      <c r="Y21" s="177"/>
      <c r="Z21" s="177"/>
      <c r="AA21" s="177"/>
      <c r="AB21" s="640"/>
      <c r="AC21" s="320"/>
      <c r="AD21" s="320"/>
      <c r="AE21" s="177"/>
      <c r="AF21" s="177"/>
      <c r="AG21" s="177"/>
      <c r="AH21" s="177"/>
      <c r="AI21" s="177"/>
      <c r="AJ21" s="177"/>
      <c r="AK21" s="177"/>
      <c r="AL21" s="177"/>
      <c r="AM21" s="177"/>
      <c r="AN21" s="177"/>
      <c r="AO21" s="177"/>
      <c r="AP21" s="177"/>
      <c r="AQ21" s="177"/>
      <c r="AR21" s="177"/>
      <c r="AS21" s="177"/>
      <c r="AT21" s="177"/>
      <c r="AU21" s="177"/>
      <c r="AV21" s="177"/>
      <c r="AW21" s="177"/>
      <c r="AX21" s="320"/>
    </row>
    <row r="22" spans="1:50" ht="25.7" customHeight="1">
      <c r="A22" s="269">
        <v>8</v>
      </c>
      <c r="B22" s="591"/>
      <c r="C22" s="151" t="s">
        <v>767</v>
      </c>
      <c r="D22" s="177" t="s">
        <v>1344</v>
      </c>
      <c r="E22" s="640" t="s">
        <v>2739</v>
      </c>
      <c r="F22" s="320" t="s">
        <v>767</v>
      </c>
      <c r="G22" s="177" t="s">
        <v>1345</v>
      </c>
      <c r="H22" s="156" t="s">
        <v>2740</v>
      </c>
      <c r="I22" s="177" t="s">
        <v>2741</v>
      </c>
      <c r="J22" s="177" t="s">
        <v>2742</v>
      </c>
      <c r="K22" s="640">
        <v>1197.8</v>
      </c>
      <c r="L22" s="640"/>
      <c r="M22" s="640"/>
      <c r="N22" s="177" t="s">
        <v>68</v>
      </c>
      <c r="O22" s="320" t="s">
        <v>66</v>
      </c>
      <c r="P22" s="640">
        <v>1145</v>
      </c>
      <c r="Q22" s="843">
        <v>3</v>
      </c>
      <c r="R22" s="640"/>
      <c r="S22" s="640"/>
      <c r="T22" s="177"/>
      <c r="U22" s="177"/>
      <c r="V22" s="320">
        <v>1984</v>
      </c>
      <c r="W22" s="177"/>
      <c r="X22" s="177" t="s">
        <v>1346</v>
      </c>
      <c r="Y22" s="177"/>
      <c r="Z22" s="177"/>
      <c r="AA22" s="177"/>
      <c r="AB22" s="640">
        <v>10</v>
      </c>
      <c r="AC22" s="320"/>
      <c r="AD22" s="320"/>
      <c r="AE22" s="177"/>
      <c r="AF22" s="177"/>
      <c r="AG22" s="177"/>
      <c r="AH22" s="177"/>
      <c r="AI22" s="177"/>
      <c r="AJ22" s="177"/>
      <c r="AK22" s="177"/>
      <c r="AL22" s="177"/>
      <c r="AM22" s="177"/>
      <c r="AN22" s="177"/>
      <c r="AO22" s="177"/>
      <c r="AP22" s="177"/>
      <c r="AQ22" s="177"/>
      <c r="AR22" s="177"/>
      <c r="AS22" s="177"/>
      <c r="AT22" s="177"/>
      <c r="AU22" s="177"/>
      <c r="AV22" s="177"/>
      <c r="AW22" s="177"/>
      <c r="AX22" s="177"/>
    </row>
    <row r="23" spans="1:50" ht="25.7" customHeight="1">
      <c r="A23" s="269">
        <v>9</v>
      </c>
      <c r="B23" s="591"/>
      <c r="C23" s="153" t="s">
        <v>73</v>
      </c>
      <c r="D23" s="99"/>
      <c r="E23" s="642" t="s">
        <v>2743</v>
      </c>
      <c r="F23" s="105" t="s">
        <v>72</v>
      </c>
      <c r="G23" s="99"/>
      <c r="H23" s="99"/>
      <c r="I23" s="99" t="s">
        <v>2744</v>
      </c>
      <c r="J23" s="99"/>
      <c r="K23" s="642">
        <v>5717</v>
      </c>
      <c r="L23" s="642">
        <v>2422</v>
      </c>
      <c r="M23" s="642">
        <v>2422</v>
      </c>
      <c r="N23" s="99"/>
      <c r="O23" s="105" t="s">
        <v>140</v>
      </c>
      <c r="P23" s="642">
        <v>2422</v>
      </c>
      <c r="Q23" s="642">
        <v>9</v>
      </c>
      <c r="R23" s="642"/>
      <c r="S23" s="642"/>
      <c r="T23" s="99"/>
      <c r="U23" s="99"/>
      <c r="V23" s="105">
        <v>2005</v>
      </c>
      <c r="W23" s="99"/>
      <c r="X23" s="99"/>
      <c r="Y23" s="99"/>
      <c r="Z23" s="99"/>
      <c r="AA23" s="99"/>
      <c r="AB23" s="642"/>
      <c r="AC23" s="99"/>
      <c r="AD23" s="99"/>
      <c r="AE23" s="99"/>
      <c r="AF23" s="99"/>
      <c r="AG23" s="99"/>
      <c r="AH23" s="99"/>
      <c r="AI23" s="99"/>
      <c r="AJ23" s="99"/>
      <c r="AK23" s="99"/>
      <c r="AL23" s="99"/>
      <c r="AM23" s="99"/>
      <c r="AN23" s="99"/>
      <c r="AO23" s="99"/>
      <c r="AP23" s="99"/>
      <c r="AQ23" s="99"/>
      <c r="AR23" s="99"/>
      <c r="AS23" s="99"/>
      <c r="AT23" s="99"/>
      <c r="AU23" s="99"/>
      <c r="AV23" s="99"/>
      <c r="AW23" s="99"/>
      <c r="AX23" s="642" t="s">
        <v>2745</v>
      </c>
    </row>
    <row r="24" spans="1:50" ht="25.7" customHeight="1">
      <c r="A24" s="269">
        <v>10</v>
      </c>
      <c r="B24" s="591"/>
      <c r="C24" s="151" t="s">
        <v>74</v>
      </c>
      <c r="D24" s="177" t="s">
        <v>2746</v>
      </c>
      <c r="E24" s="640" t="s">
        <v>2747</v>
      </c>
      <c r="F24" s="320" t="s">
        <v>74</v>
      </c>
      <c r="G24" s="177" t="s">
        <v>2748</v>
      </c>
      <c r="H24" s="99" t="s">
        <v>1347</v>
      </c>
      <c r="I24" s="177" t="s">
        <v>2749</v>
      </c>
      <c r="J24" s="177"/>
      <c r="K24" s="640">
        <v>3127</v>
      </c>
      <c r="L24" s="640">
        <v>103</v>
      </c>
      <c r="M24" s="640">
        <v>103</v>
      </c>
      <c r="N24" s="177" t="s">
        <v>68</v>
      </c>
      <c r="O24" s="320" t="s">
        <v>66</v>
      </c>
      <c r="P24" s="640">
        <v>2914</v>
      </c>
      <c r="Q24" s="640">
        <v>6</v>
      </c>
      <c r="R24" s="640"/>
      <c r="S24" s="640"/>
      <c r="T24" s="177"/>
      <c r="U24" s="177"/>
      <c r="V24" s="320">
        <v>1991</v>
      </c>
      <c r="W24" s="177">
        <v>300</v>
      </c>
      <c r="X24" s="177"/>
      <c r="Y24" s="177"/>
      <c r="Z24" s="177"/>
      <c r="AA24" s="177"/>
      <c r="AB24" s="640"/>
      <c r="AC24" s="320">
        <v>2002</v>
      </c>
      <c r="AD24" s="320"/>
      <c r="AE24" s="177"/>
      <c r="AF24" s="177"/>
      <c r="AG24" s="177">
        <v>6</v>
      </c>
      <c r="AH24" s="177">
        <v>400</v>
      </c>
      <c r="AI24" s="177">
        <v>26</v>
      </c>
      <c r="AJ24" s="177"/>
      <c r="AK24" s="177"/>
      <c r="AL24" s="177"/>
      <c r="AM24" s="177"/>
      <c r="AN24" s="177"/>
      <c r="AO24" s="177"/>
      <c r="AP24" s="177"/>
      <c r="AQ24" s="177"/>
      <c r="AR24" s="177"/>
      <c r="AS24" s="177"/>
      <c r="AT24" s="177"/>
      <c r="AU24" s="177"/>
      <c r="AV24" s="177"/>
      <c r="AW24" s="177"/>
      <c r="AX24" s="177"/>
    </row>
    <row r="25" spans="1:50" ht="25.7" customHeight="1">
      <c r="A25" s="269">
        <v>11</v>
      </c>
      <c r="B25" s="591"/>
      <c r="C25" s="153" t="s">
        <v>74</v>
      </c>
      <c r="D25" s="99" t="s">
        <v>2699</v>
      </c>
      <c r="E25" s="642" t="s">
        <v>2750</v>
      </c>
      <c r="F25" s="105" t="s">
        <v>74</v>
      </c>
      <c r="G25" s="99" t="s">
        <v>2751</v>
      </c>
      <c r="H25" s="99" t="s">
        <v>1347</v>
      </c>
      <c r="I25" s="99" t="s">
        <v>74</v>
      </c>
      <c r="J25" s="99">
        <v>3</v>
      </c>
      <c r="K25" s="642">
        <v>2340</v>
      </c>
      <c r="L25" s="642" t="s">
        <v>63</v>
      </c>
      <c r="M25" s="642"/>
      <c r="N25" s="177" t="s">
        <v>68</v>
      </c>
      <c r="O25" s="320" t="s">
        <v>140</v>
      </c>
      <c r="P25" s="640">
        <v>1680</v>
      </c>
      <c r="Q25" s="640">
        <v>4</v>
      </c>
      <c r="R25" s="640"/>
      <c r="S25" s="640"/>
      <c r="T25" s="177"/>
      <c r="U25" s="177"/>
      <c r="V25" s="320">
        <v>2001</v>
      </c>
      <c r="W25" s="177"/>
      <c r="X25" s="177"/>
      <c r="Y25" s="177"/>
      <c r="Z25" s="177"/>
      <c r="AA25" s="177"/>
      <c r="AB25" s="640"/>
      <c r="AC25" s="320"/>
      <c r="AD25" s="320"/>
      <c r="AE25" s="177"/>
      <c r="AF25" s="177"/>
      <c r="AG25" s="177"/>
      <c r="AH25" s="177"/>
      <c r="AI25" s="177"/>
      <c r="AJ25" s="177"/>
      <c r="AK25" s="177"/>
      <c r="AL25" s="177"/>
      <c r="AM25" s="177"/>
      <c r="AN25" s="177"/>
      <c r="AO25" s="177"/>
      <c r="AP25" s="177"/>
      <c r="AQ25" s="177"/>
      <c r="AR25" s="177"/>
      <c r="AS25" s="177"/>
      <c r="AT25" s="177"/>
      <c r="AU25" s="177"/>
      <c r="AV25" s="177"/>
      <c r="AW25" s="177"/>
      <c r="AX25" s="177"/>
    </row>
    <row r="26" spans="1:50" ht="25.7" customHeight="1">
      <c r="A26" s="269">
        <v>12</v>
      </c>
      <c r="B26" s="591"/>
      <c r="C26" s="153" t="s">
        <v>74</v>
      </c>
      <c r="D26" s="99"/>
      <c r="E26" s="642" t="s">
        <v>2752</v>
      </c>
      <c r="F26" s="105" t="s">
        <v>72</v>
      </c>
      <c r="G26" s="99"/>
      <c r="H26" s="99"/>
      <c r="I26" s="99" t="s">
        <v>74</v>
      </c>
      <c r="J26" s="99"/>
      <c r="K26" s="642">
        <v>38000</v>
      </c>
      <c r="L26" s="642"/>
      <c r="M26" s="642"/>
      <c r="N26" s="177"/>
      <c r="O26" s="320" t="s">
        <v>64</v>
      </c>
      <c r="P26" s="640">
        <v>1857</v>
      </c>
      <c r="Q26" s="640">
        <v>3</v>
      </c>
      <c r="R26" s="640"/>
      <c r="S26" s="640"/>
      <c r="T26" s="177"/>
      <c r="U26" s="177"/>
      <c r="V26" s="320">
        <v>2009</v>
      </c>
      <c r="W26" s="177"/>
      <c r="X26" s="177"/>
      <c r="Y26" s="177"/>
      <c r="Z26" s="177"/>
      <c r="AA26" s="177"/>
      <c r="AB26" s="640"/>
      <c r="AC26" s="320"/>
      <c r="AD26" s="320"/>
      <c r="AE26" s="177"/>
      <c r="AF26" s="177"/>
      <c r="AG26" s="177"/>
      <c r="AH26" s="177"/>
      <c r="AI26" s="177"/>
      <c r="AJ26" s="177"/>
      <c r="AK26" s="177"/>
      <c r="AL26" s="177"/>
      <c r="AM26" s="177"/>
      <c r="AN26" s="177"/>
      <c r="AO26" s="177"/>
      <c r="AP26" s="177"/>
      <c r="AQ26" s="177"/>
      <c r="AR26" s="177"/>
      <c r="AS26" s="177"/>
      <c r="AT26" s="177"/>
      <c r="AU26" s="177"/>
      <c r="AV26" s="177"/>
      <c r="AW26" s="177"/>
      <c r="AX26" s="177"/>
    </row>
    <row r="27" spans="1:50" ht="25.7" customHeight="1">
      <c r="A27" s="269">
        <v>13</v>
      </c>
      <c r="B27" s="591"/>
      <c r="C27" s="151" t="s">
        <v>658</v>
      </c>
      <c r="D27" s="177" t="s">
        <v>1348</v>
      </c>
      <c r="E27" s="640" t="s">
        <v>2753</v>
      </c>
      <c r="F27" s="320" t="s">
        <v>658</v>
      </c>
      <c r="G27" s="177" t="s">
        <v>1349</v>
      </c>
      <c r="H27" s="148" t="s">
        <v>1350</v>
      </c>
      <c r="I27" s="177" t="s">
        <v>1351</v>
      </c>
      <c r="J27" s="177" t="s">
        <v>1352</v>
      </c>
      <c r="K27" s="640">
        <v>9988</v>
      </c>
      <c r="L27" s="640"/>
      <c r="M27" s="640"/>
      <c r="N27" s="177" t="s">
        <v>68</v>
      </c>
      <c r="O27" s="320" t="s">
        <v>6371</v>
      </c>
      <c r="P27" s="640">
        <v>2164</v>
      </c>
      <c r="Q27" s="640">
        <v>3</v>
      </c>
      <c r="R27" s="640"/>
      <c r="S27" s="640"/>
      <c r="T27" s="177"/>
      <c r="U27" s="177"/>
      <c r="V27" s="320">
        <v>2003</v>
      </c>
      <c r="W27" s="177"/>
      <c r="X27" s="177"/>
      <c r="Y27" s="177"/>
      <c r="Z27" s="177"/>
      <c r="AA27" s="177"/>
      <c r="AB27" s="640"/>
      <c r="AC27" s="320"/>
      <c r="AD27" s="320"/>
      <c r="AE27" s="177"/>
      <c r="AF27" s="177"/>
      <c r="AG27" s="177">
        <v>4</v>
      </c>
      <c r="AH27" s="177"/>
      <c r="AI27" s="177"/>
      <c r="AJ27" s="177"/>
      <c r="AK27" s="177"/>
      <c r="AL27" s="177"/>
      <c r="AM27" s="177"/>
      <c r="AN27" s="177"/>
      <c r="AO27" s="177"/>
      <c r="AP27" s="177"/>
      <c r="AQ27" s="177"/>
      <c r="AR27" s="177"/>
      <c r="AS27" s="177"/>
      <c r="AT27" s="177"/>
      <c r="AU27" s="177"/>
      <c r="AV27" s="177"/>
      <c r="AW27" s="177"/>
      <c r="AX27" s="177" t="s">
        <v>3059</v>
      </c>
    </row>
    <row r="28" spans="1:50" ht="25.7" customHeight="1">
      <c r="A28" s="270">
        <v>14</v>
      </c>
      <c r="B28" s="591"/>
      <c r="C28" s="151" t="s">
        <v>661</v>
      </c>
      <c r="D28" s="177"/>
      <c r="E28" s="640" t="s">
        <v>2754</v>
      </c>
      <c r="F28" s="320" t="s">
        <v>661</v>
      </c>
      <c r="G28" s="177"/>
      <c r="H28" s="148"/>
      <c r="I28" s="177" t="s">
        <v>2755</v>
      </c>
      <c r="J28" s="177"/>
      <c r="K28" s="640">
        <v>1564</v>
      </c>
      <c r="L28" s="640"/>
      <c r="M28" s="640"/>
      <c r="N28" s="640"/>
      <c r="O28" s="320" t="s">
        <v>64</v>
      </c>
      <c r="P28" s="640">
        <v>1564</v>
      </c>
      <c r="Q28" s="640">
        <v>2</v>
      </c>
      <c r="R28" s="640"/>
      <c r="S28" s="640"/>
      <c r="T28" s="177"/>
      <c r="U28" s="177"/>
      <c r="V28" s="320">
        <v>1991</v>
      </c>
      <c r="W28" s="177"/>
      <c r="X28" s="177"/>
      <c r="Y28" s="177"/>
      <c r="Z28" s="177"/>
      <c r="AA28" s="177"/>
      <c r="AB28" s="640"/>
      <c r="AC28" s="320"/>
      <c r="AD28" s="320"/>
      <c r="AE28" s="177"/>
      <c r="AF28" s="177"/>
      <c r="AG28" s="177"/>
      <c r="AH28" s="177"/>
      <c r="AI28" s="177"/>
      <c r="AJ28" s="177"/>
      <c r="AK28" s="177"/>
      <c r="AL28" s="177"/>
      <c r="AM28" s="177"/>
      <c r="AN28" s="177"/>
      <c r="AO28" s="177"/>
      <c r="AP28" s="177"/>
      <c r="AQ28" s="177"/>
      <c r="AR28" s="177"/>
      <c r="AS28" s="177"/>
      <c r="AT28" s="177"/>
      <c r="AU28" s="177"/>
      <c r="AV28" s="177"/>
      <c r="AW28" s="177"/>
      <c r="AX28" s="177"/>
    </row>
    <row r="29" spans="1:50" ht="25.7" customHeight="1">
      <c r="A29" s="269">
        <v>15</v>
      </c>
      <c r="B29" s="147"/>
      <c r="C29" s="151" t="s">
        <v>661</v>
      </c>
      <c r="D29" s="177"/>
      <c r="E29" s="640" t="s">
        <v>2756</v>
      </c>
      <c r="F29" s="320" t="s">
        <v>661</v>
      </c>
      <c r="G29" s="177"/>
      <c r="H29" s="148"/>
      <c r="I29" s="177" t="s">
        <v>2755</v>
      </c>
      <c r="J29" s="177"/>
      <c r="K29" s="640">
        <v>1200</v>
      </c>
      <c r="L29" s="640"/>
      <c r="M29" s="640"/>
      <c r="N29" s="177"/>
      <c r="O29" s="320" t="s">
        <v>66</v>
      </c>
      <c r="P29" s="640">
        <v>1200</v>
      </c>
      <c r="Q29" s="640">
        <v>2</v>
      </c>
      <c r="R29" s="640"/>
      <c r="S29" s="640"/>
      <c r="T29" s="177"/>
      <c r="U29" s="177"/>
      <c r="V29" s="320">
        <v>1991</v>
      </c>
      <c r="W29" s="177"/>
      <c r="X29" s="177"/>
      <c r="Y29" s="177"/>
      <c r="Z29" s="177"/>
      <c r="AA29" s="177"/>
      <c r="AB29" s="640"/>
      <c r="AC29" s="320"/>
      <c r="AD29" s="320"/>
      <c r="AE29" s="177"/>
      <c r="AF29" s="177"/>
      <c r="AG29" s="177"/>
      <c r="AH29" s="177"/>
      <c r="AI29" s="177"/>
      <c r="AJ29" s="177"/>
      <c r="AK29" s="177"/>
      <c r="AL29" s="177"/>
      <c r="AM29" s="177"/>
      <c r="AN29" s="177"/>
      <c r="AO29" s="177"/>
      <c r="AP29" s="177"/>
      <c r="AQ29" s="177"/>
      <c r="AR29" s="177"/>
      <c r="AS29" s="177"/>
      <c r="AT29" s="177"/>
      <c r="AU29" s="177"/>
      <c r="AV29" s="177"/>
      <c r="AW29" s="177"/>
      <c r="AX29" s="177"/>
    </row>
    <row r="30" spans="1:50" ht="25.7" customHeight="1">
      <c r="A30" s="269">
        <v>16</v>
      </c>
      <c r="B30" s="147"/>
      <c r="C30" s="151" t="s">
        <v>661</v>
      </c>
      <c r="D30" s="177"/>
      <c r="E30" s="640" t="s">
        <v>2757</v>
      </c>
      <c r="F30" s="320" t="s">
        <v>661</v>
      </c>
      <c r="G30" s="177"/>
      <c r="H30" s="177"/>
      <c r="I30" s="177" t="s">
        <v>2755</v>
      </c>
      <c r="J30" s="177"/>
      <c r="K30" s="640">
        <v>1465</v>
      </c>
      <c r="L30" s="640"/>
      <c r="M30" s="640"/>
      <c r="N30" s="177"/>
      <c r="O30" s="320" t="s">
        <v>64</v>
      </c>
      <c r="P30" s="640">
        <v>1465</v>
      </c>
      <c r="Q30" s="640">
        <v>2</v>
      </c>
      <c r="R30" s="640"/>
      <c r="S30" s="640"/>
      <c r="T30" s="177"/>
      <c r="U30" s="177"/>
      <c r="V30" s="320">
        <v>2000</v>
      </c>
      <c r="W30" s="177"/>
      <c r="X30" s="177"/>
      <c r="Y30" s="177"/>
      <c r="Z30" s="177"/>
      <c r="AA30" s="177"/>
      <c r="AB30" s="640"/>
      <c r="AC30" s="320"/>
      <c r="AD30" s="320"/>
      <c r="AE30" s="177"/>
      <c r="AF30" s="177"/>
      <c r="AG30" s="177"/>
      <c r="AH30" s="177"/>
      <c r="AI30" s="177"/>
      <c r="AJ30" s="177"/>
      <c r="AK30" s="177"/>
      <c r="AL30" s="177"/>
      <c r="AM30" s="177"/>
      <c r="AN30" s="177"/>
      <c r="AO30" s="177"/>
      <c r="AP30" s="177"/>
      <c r="AQ30" s="177"/>
      <c r="AR30" s="177"/>
      <c r="AS30" s="177"/>
      <c r="AT30" s="177"/>
      <c r="AU30" s="177"/>
      <c r="AV30" s="177"/>
      <c r="AW30" s="177"/>
      <c r="AX30" s="177"/>
    </row>
    <row r="31" spans="1:50" ht="25.7" customHeight="1">
      <c r="A31" s="269">
        <v>18</v>
      </c>
      <c r="B31" s="147"/>
      <c r="C31" s="153" t="s">
        <v>662</v>
      </c>
      <c r="D31" s="99"/>
      <c r="E31" s="642" t="s">
        <v>2758</v>
      </c>
      <c r="F31" s="105" t="s">
        <v>72</v>
      </c>
      <c r="G31" s="99" t="s">
        <v>2716</v>
      </c>
      <c r="H31" s="99" t="s">
        <v>1342</v>
      </c>
      <c r="I31" s="99" t="s">
        <v>612</v>
      </c>
      <c r="J31" s="99"/>
      <c r="K31" s="642">
        <v>1304</v>
      </c>
      <c r="L31" s="642"/>
      <c r="M31" s="642"/>
      <c r="N31" s="99"/>
      <c r="O31" s="105" t="s">
        <v>66</v>
      </c>
      <c r="P31" s="642">
        <v>1304</v>
      </c>
      <c r="Q31" s="642">
        <v>5</v>
      </c>
      <c r="R31" s="642"/>
      <c r="S31" s="642"/>
      <c r="T31" s="99"/>
      <c r="U31" s="99"/>
      <c r="V31" s="105">
        <v>2009</v>
      </c>
      <c r="W31" s="644">
        <v>114</v>
      </c>
      <c r="X31" s="177"/>
      <c r="Y31" s="177"/>
      <c r="Z31" s="177"/>
      <c r="AA31" s="177"/>
      <c r="AB31" s="640">
        <v>114</v>
      </c>
      <c r="AC31" s="177"/>
      <c r="AD31" s="177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177"/>
      <c r="AW31" s="177"/>
      <c r="AX31" s="177"/>
    </row>
    <row r="32" spans="1:50" ht="25.7" customHeight="1">
      <c r="A32" s="270">
        <v>19</v>
      </c>
      <c r="B32" s="147"/>
      <c r="C32" s="151" t="s">
        <v>662</v>
      </c>
      <c r="D32" s="177"/>
      <c r="E32" s="640" t="s">
        <v>2759</v>
      </c>
      <c r="F32" s="320" t="s">
        <v>662</v>
      </c>
      <c r="G32" s="177"/>
      <c r="H32" s="177"/>
      <c r="I32" s="177" t="s">
        <v>2760</v>
      </c>
      <c r="J32" s="177"/>
      <c r="K32" s="640">
        <v>4260</v>
      </c>
      <c r="L32" s="640"/>
      <c r="M32" s="640">
        <v>4260</v>
      </c>
      <c r="N32" s="177"/>
      <c r="O32" s="320" t="s">
        <v>66</v>
      </c>
      <c r="P32" s="640">
        <v>4260</v>
      </c>
      <c r="Q32" s="640">
        <v>5</v>
      </c>
      <c r="R32" s="640"/>
      <c r="S32" s="640"/>
      <c r="T32" s="177"/>
      <c r="U32" s="177"/>
      <c r="V32" s="320">
        <v>1991</v>
      </c>
      <c r="W32" s="177"/>
      <c r="X32" s="177"/>
      <c r="Y32" s="177"/>
      <c r="Z32" s="177"/>
      <c r="AA32" s="177"/>
      <c r="AB32" s="640"/>
      <c r="AC32" s="320"/>
      <c r="AD32" s="320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177"/>
      <c r="AW32" s="177"/>
      <c r="AX32" s="177"/>
    </row>
    <row r="33" spans="1:50" ht="25.7" customHeight="1">
      <c r="A33" s="270">
        <v>20</v>
      </c>
      <c r="B33" s="147"/>
      <c r="C33" s="151" t="s">
        <v>662</v>
      </c>
      <c r="D33" s="177"/>
      <c r="E33" s="640" t="s">
        <v>2761</v>
      </c>
      <c r="F33" s="320" t="s">
        <v>72</v>
      </c>
      <c r="G33" s="177"/>
      <c r="H33" s="148"/>
      <c r="I33" s="177" t="s">
        <v>2762</v>
      </c>
      <c r="J33" s="177"/>
      <c r="K33" s="640">
        <v>2261</v>
      </c>
      <c r="L33" s="640"/>
      <c r="M33" s="640"/>
      <c r="N33" s="177"/>
      <c r="O33" s="320" t="s">
        <v>66</v>
      </c>
      <c r="P33" s="640">
        <v>1800</v>
      </c>
      <c r="Q33" s="640">
        <v>2</v>
      </c>
      <c r="R33" s="640"/>
      <c r="S33" s="640"/>
      <c r="T33" s="177"/>
      <c r="U33" s="177"/>
      <c r="V33" s="320">
        <v>2002</v>
      </c>
      <c r="W33" s="177"/>
      <c r="X33" s="177"/>
      <c r="Y33" s="177"/>
      <c r="Z33" s="177"/>
      <c r="AA33" s="177"/>
      <c r="AB33" s="640">
        <v>42</v>
      </c>
      <c r="AC33" s="320"/>
      <c r="AD33" s="320"/>
      <c r="AE33" s="177"/>
      <c r="AF33" s="177"/>
      <c r="AG33" s="177"/>
      <c r="AH33" s="177"/>
      <c r="AI33" s="177"/>
      <c r="AJ33" s="177"/>
      <c r="AK33" s="177"/>
      <c r="AL33" s="177"/>
      <c r="AM33" s="177"/>
      <c r="AN33" s="177"/>
      <c r="AO33" s="177"/>
      <c r="AP33" s="177"/>
      <c r="AQ33" s="177"/>
      <c r="AR33" s="177"/>
      <c r="AS33" s="177"/>
      <c r="AT33" s="177"/>
      <c r="AU33" s="177"/>
      <c r="AV33" s="177"/>
      <c r="AW33" s="177"/>
      <c r="AX33" s="177"/>
    </row>
    <row r="34" spans="1:50" ht="25.7" customHeight="1">
      <c r="A34" s="271"/>
      <c r="B34" s="147"/>
      <c r="C34" s="151" t="s">
        <v>604</v>
      </c>
      <c r="D34" s="177" t="s">
        <v>2763</v>
      </c>
      <c r="E34" s="640" t="s">
        <v>2764</v>
      </c>
      <c r="F34" s="320" t="s">
        <v>604</v>
      </c>
      <c r="G34" s="177" t="s">
        <v>2765</v>
      </c>
      <c r="H34" s="148" t="s">
        <v>2766</v>
      </c>
      <c r="I34" s="177" t="s">
        <v>680</v>
      </c>
      <c r="J34" s="177" t="s">
        <v>693</v>
      </c>
      <c r="K34" s="640">
        <v>16658</v>
      </c>
      <c r="L34" s="640"/>
      <c r="M34" s="640"/>
      <c r="N34" s="177" t="s">
        <v>68</v>
      </c>
      <c r="O34" s="320" t="s">
        <v>6372</v>
      </c>
      <c r="P34" s="640">
        <v>16658</v>
      </c>
      <c r="Q34" s="640">
        <v>18</v>
      </c>
      <c r="R34" s="640"/>
      <c r="S34" s="640"/>
      <c r="T34" s="177"/>
      <c r="U34" s="177"/>
      <c r="V34" s="320">
        <v>2002</v>
      </c>
      <c r="W34" s="177">
        <v>1500</v>
      </c>
      <c r="X34" s="177"/>
      <c r="Y34" s="177"/>
      <c r="Z34" s="177"/>
      <c r="AA34" s="177"/>
      <c r="AB34" s="640">
        <v>1500</v>
      </c>
      <c r="AC34" s="320"/>
      <c r="AD34" s="320"/>
      <c r="AE34" s="177"/>
      <c r="AF34" s="177"/>
      <c r="AG34" s="177" t="s">
        <v>2767</v>
      </c>
      <c r="AH34" s="177"/>
      <c r="AI34" s="177"/>
      <c r="AJ34" s="177" t="s">
        <v>2768</v>
      </c>
      <c r="AK34" s="177"/>
      <c r="AL34" s="177"/>
      <c r="AM34" s="177"/>
      <c r="AN34" s="177"/>
      <c r="AO34" s="177"/>
      <c r="AP34" s="177"/>
      <c r="AQ34" s="177"/>
      <c r="AR34" s="177"/>
      <c r="AS34" s="177"/>
      <c r="AT34" s="177"/>
      <c r="AU34" s="177"/>
      <c r="AV34" s="177"/>
      <c r="AW34" s="177"/>
      <c r="AX34" s="177"/>
    </row>
    <row r="35" spans="1:50" ht="25.7" customHeight="1">
      <c r="A35" s="270">
        <v>21</v>
      </c>
      <c r="B35" s="147"/>
      <c r="C35" s="151" t="s">
        <v>75</v>
      </c>
      <c r="D35" s="177" t="s">
        <v>684</v>
      </c>
      <c r="E35" s="640" t="s">
        <v>2769</v>
      </c>
      <c r="F35" s="320" t="s">
        <v>72</v>
      </c>
      <c r="G35" s="177" t="s">
        <v>2770</v>
      </c>
      <c r="H35" s="148"/>
      <c r="I35" s="177" t="s">
        <v>75</v>
      </c>
      <c r="J35" s="177">
        <v>1</v>
      </c>
      <c r="K35" s="640">
        <v>4000</v>
      </c>
      <c r="L35" s="640"/>
      <c r="M35" s="640"/>
      <c r="N35" s="177" t="s">
        <v>68</v>
      </c>
      <c r="O35" s="320" t="s">
        <v>66</v>
      </c>
      <c r="P35" s="640">
        <v>4000</v>
      </c>
      <c r="Q35" s="640">
        <v>4</v>
      </c>
      <c r="R35" s="640"/>
      <c r="S35" s="640"/>
      <c r="T35" s="177"/>
      <c r="U35" s="177"/>
      <c r="V35" s="320">
        <v>1990</v>
      </c>
      <c r="W35" s="177"/>
      <c r="X35" s="177"/>
      <c r="Y35" s="177"/>
      <c r="Z35" s="177"/>
      <c r="AA35" s="177"/>
      <c r="AB35" s="640">
        <v>200</v>
      </c>
      <c r="AC35" s="320"/>
      <c r="AD35" s="320"/>
      <c r="AE35" s="177"/>
      <c r="AF35" s="177"/>
      <c r="AG35" s="177"/>
      <c r="AH35" s="177"/>
      <c r="AI35" s="177"/>
      <c r="AJ35" s="177"/>
      <c r="AK35" s="177"/>
      <c r="AL35" s="177"/>
      <c r="AM35" s="177"/>
      <c r="AN35" s="177"/>
      <c r="AO35" s="177"/>
      <c r="AP35" s="177"/>
      <c r="AQ35" s="177"/>
      <c r="AR35" s="177"/>
      <c r="AS35" s="177"/>
      <c r="AT35" s="177"/>
      <c r="AU35" s="177"/>
      <c r="AV35" s="177"/>
      <c r="AW35" s="177"/>
      <c r="AX35" s="177"/>
    </row>
    <row r="36" spans="1:50" ht="25.7" customHeight="1">
      <c r="A36" s="269">
        <v>24</v>
      </c>
      <c r="B36" s="147"/>
      <c r="C36" s="151" t="s">
        <v>75</v>
      </c>
      <c r="D36" s="177" t="s">
        <v>2771</v>
      </c>
      <c r="E36" s="640" t="s">
        <v>2772</v>
      </c>
      <c r="F36" s="320" t="s">
        <v>75</v>
      </c>
      <c r="G36" s="177" t="s">
        <v>2773</v>
      </c>
      <c r="H36" s="177"/>
      <c r="I36" s="177" t="s">
        <v>75</v>
      </c>
      <c r="J36" s="177">
        <v>1</v>
      </c>
      <c r="K36" s="640">
        <v>22690</v>
      </c>
      <c r="L36" s="640"/>
      <c r="M36" s="640"/>
      <c r="N36" s="177" t="s">
        <v>68</v>
      </c>
      <c r="O36" s="320" t="s">
        <v>2774</v>
      </c>
      <c r="P36" s="640">
        <v>22690</v>
      </c>
      <c r="Q36" s="640">
        <v>6</v>
      </c>
      <c r="R36" s="640"/>
      <c r="S36" s="640"/>
      <c r="T36" s="177"/>
      <c r="U36" s="177"/>
      <c r="V36" s="320">
        <v>2002</v>
      </c>
      <c r="W36" s="177">
        <v>730</v>
      </c>
      <c r="X36" s="177"/>
      <c r="Y36" s="177"/>
      <c r="Z36" s="177"/>
      <c r="AA36" s="177"/>
      <c r="AB36" s="640">
        <v>730</v>
      </c>
      <c r="AC36" s="320"/>
      <c r="AD36" s="320"/>
      <c r="AE36" s="177"/>
      <c r="AF36" s="177"/>
      <c r="AG36" s="177">
        <v>8</v>
      </c>
      <c r="AH36" s="177"/>
      <c r="AI36" s="177">
        <v>74</v>
      </c>
      <c r="AJ36" s="177"/>
      <c r="AK36" s="177"/>
      <c r="AL36" s="177"/>
      <c r="AM36" s="177"/>
      <c r="AN36" s="177"/>
      <c r="AO36" s="177"/>
      <c r="AP36" s="177"/>
      <c r="AQ36" s="177"/>
      <c r="AR36" s="177"/>
      <c r="AS36" s="177"/>
      <c r="AT36" s="177"/>
      <c r="AU36" s="177"/>
      <c r="AV36" s="177"/>
      <c r="AW36" s="177"/>
      <c r="AX36" s="177"/>
    </row>
    <row r="37" spans="1:50" ht="25.7" customHeight="1">
      <c r="A37" s="269">
        <v>25</v>
      </c>
      <c r="B37" s="147"/>
      <c r="C37" s="151" t="s">
        <v>687</v>
      </c>
      <c r="D37" s="177" t="s">
        <v>688</v>
      </c>
      <c r="E37" s="640" t="s">
        <v>2775</v>
      </c>
      <c r="F37" s="320" t="s">
        <v>687</v>
      </c>
      <c r="G37" s="177" t="s">
        <v>2776</v>
      </c>
      <c r="H37" s="148"/>
      <c r="I37" s="177" t="s">
        <v>687</v>
      </c>
      <c r="J37" s="177">
        <v>1</v>
      </c>
      <c r="K37" s="640">
        <v>1764</v>
      </c>
      <c r="L37" s="640"/>
      <c r="M37" s="640"/>
      <c r="N37" s="177"/>
      <c r="O37" s="320" t="s">
        <v>66</v>
      </c>
      <c r="P37" s="640">
        <v>1558</v>
      </c>
      <c r="Q37" s="640">
        <v>3</v>
      </c>
      <c r="R37" s="640"/>
      <c r="S37" s="640">
        <v>300</v>
      </c>
      <c r="T37" s="177" t="s">
        <v>61</v>
      </c>
      <c r="U37" s="177"/>
      <c r="V37" s="320">
        <v>1989</v>
      </c>
      <c r="W37" s="177"/>
      <c r="X37" s="177"/>
      <c r="Y37" s="177"/>
      <c r="Z37" s="177"/>
      <c r="AA37" s="177"/>
      <c r="AB37" s="640"/>
      <c r="AC37" s="320" t="s">
        <v>2777</v>
      </c>
      <c r="AD37" s="320"/>
      <c r="AE37" s="177"/>
      <c r="AF37" s="177"/>
      <c r="AG37" s="177"/>
      <c r="AH37" s="177"/>
      <c r="AI37" s="177"/>
      <c r="AJ37" s="177"/>
      <c r="AK37" s="177"/>
      <c r="AL37" s="177"/>
      <c r="AM37" s="177"/>
      <c r="AN37" s="177"/>
      <c r="AO37" s="177"/>
      <c r="AP37" s="177"/>
      <c r="AQ37" s="177"/>
      <c r="AR37" s="177"/>
      <c r="AS37" s="177"/>
      <c r="AT37" s="177"/>
      <c r="AU37" s="177"/>
      <c r="AV37" s="177"/>
      <c r="AW37" s="177"/>
      <c r="AX37" s="177"/>
    </row>
    <row r="38" spans="1:50" ht="25.7" customHeight="1">
      <c r="A38" s="270">
        <v>26</v>
      </c>
      <c r="B38" s="147"/>
      <c r="C38" s="151" t="s">
        <v>687</v>
      </c>
      <c r="D38" s="177"/>
      <c r="E38" s="640" t="s">
        <v>2778</v>
      </c>
      <c r="F38" s="320" t="s">
        <v>72</v>
      </c>
      <c r="G38" s="177"/>
      <c r="H38" s="148"/>
      <c r="I38" s="177" t="s">
        <v>2779</v>
      </c>
      <c r="J38" s="177"/>
      <c r="K38" s="640">
        <v>2609</v>
      </c>
      <c r="L38" s="640"/>
      <c r="M38" s="640"/>
      <c r="N38" s="177"/>
      <c r="O38" s="320" t="s">
        <v>66</v>
      </c>
      <c r="P38" s="640">
        <v>2347</v>
      </c>
      <c r="Q38" s="640">
        <v>4</v>
      </c>
      <c r="R38" s="640"/>
      <c r="S38" s="640"/>
      <c r="T38" s="177"/>
      <c r="U38" s="177"/>
      <c r="V38" s="320">
        <v>2000</v>
      </c>
      <c r="W38" s="177"/>
      <c r="X38" s="177"/>
      <c r="Y38" s="177"/>
      <c r="Z38" s="177"/>
      <c r="AA38" s="177"/>
      <c r="AB38" s="640"/>
      <c r="AC38" s="320"/>
      <c r="AD38" s="320"/>
      <c r="AE38" s="177"/>
      <c r="AF38" s="177"/>
      <c r="AG38" s="177"/>
      <c r="AH38" s="177"/>
      <c r="AI38" s="177"/>
      <c r="AJ38" s="177"/>
      <c r="AK38" s="177"/>
      <c r="AL38" s="177"/>
      <c r="AM38" s="177"/>
      <c r="AN38" s="177"/>
      <c r="AO38" s="177"/>
      <c r="AP38" s="177"/>
      <c r="AQ38" s="177"/>
      <c r="AR38" s="177"/>
      <c r="AS38" s="177"/>
      <c r="AT38" s="177"/>
      <c r="AU38" s="177"/>
      <c r="AV38" s="177"/>
      <c r="AW38" s="177"/>
      <c r="AX38" s="177"/>
    </row>
    <row r="39" spans="1:50" ht="25.7" customHeight="1">
      <c r="A39" s="270"/>
      <c r="B39" s="147"/>
      <c r="C39" s="151" t="s">
        <v>6374</v>
      </c>
      <c r="D39" s="177"/>
      <c r="E39" s="640" t="s">
        <v>6375</v>
      </c>
      <c r="F39" s="320" t="s">
        <v>6374</v>
      </c>
      <c r="G39" s="177"/>
      <c r="H39" s="148"/>
      <c r="I39" s="177" t="s">
        <v>6376</v>
      </c>
      <c r="J39" s="177"/>
      <c r="K39" s="640">
        <v>2000</v>
      </c>
      <c r="L39" s="640"/>
      <c r="M39" s="640"/>
      <c r="N39" s="177"/>
      <c r="O39" s="320" t="s">
        <v>6377</v>
      </c>
      <c r="P39" s="640">
        <v>2000</v>
      </c>
      <c r="Q39" s="640">
        <v>4</v>
      </c>
      <c r="R39" s="640"/>
      <c r="S39" s="640"/>
      <c r="T39" s="177"/>
      <c r="U39" s="177"/>
      <c r="V39" s="320">
        <v>2016</v>
      </c>
      <c r="W39" s="177"/>
      <c r="X39" s="177"/>
      <c r="Y39" s="177"/>
      <c r="Z39" s="177"/>
      <c r="AA39" s="177"/>
      <c r="AB39" s="640">
        <v>400</v>
      </c>
      <c r="AC39" s="320"/>
      <c r="AD39" s="320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</row>
    <row r="40" spans="1:50" ht="25.7" customHeight="1">
      <c r="A40" s="269">
        <v>27</v>
      </c>
      <c r="B40" s="147"/>
      <c r="C40" s="151" t="s">
        <v>695</v>
      </c>
      <c r="D40" s="177"/>
      <c r="E40" s="640" t="s">
        <v>2780</v>
      </c>
      <c r="F40" s="320" t="s">
        <v>695</v>
      </c>
      <c r="G40" s="177"/>
      <c r="H40" s="148"/>
      <c r="I40" s="177" t="s">
        <v>2781</v>
      </c>
      <c r="J40" s="177"/>
      <c r="K40" s="640">
        <v>5080</v>
      </c>
      <c r="L40" s="640"/>
      <c r="M40" s="640"/>
      <c r="N40" s="177"/>
      <c r="O40" s="320" t="s">
        <v>64</v>
      </c>
      <c r="P40" s="640">
        <v>3875</v>
      </c>
      <c r="Q40" s="640">
        <v>6</v>
      </c>
      <c r="R40" s="640"/>
      <c r="S40" s="640"/>
      <c r="T40" s="177"/>
      <c r="U40" s="177"/>
      <c r="V40" s="320">
        <v>2010</v>
      </c>
      <c r="W40" s="177"/>
      <c r="X40" s="177"/>
      <c r="Y40" s="177"/>
      <c r="Z40" s="177"/>
      <c r="AA40" s="177"/>
      <c r="AB40" s="640">
        <v>950</v>
      </c>
      <c r="AC40" s="320"/>
      <c r="AD40" s="320"/>
      <c r="AE40" s="177"/>
      <c r="AF40" s="177"/>
      <c r="AG40" s="177"/>
      <c r="AH40" s="177"/>
      <c r="AI40" s="177"/>
      <c r="AJ40" s="177"/>
      <c r="AK40" s="177"/>
      <c r="AL40" s="177"/>
      <c r="AM40" s="177"/>
      <c r="AN40" s="177"/>
      <c r="AO40" s="177"/>
      <c r="AP40" s="177"/>
      <c r="AQ40" s="177"/>
      <c r="AR40" s="177"/>
      <c r="AS40" s="177"/>
      <c r="AT40" s="177"/>
      <c r="AU40" s="177"/>
      <c r="AV40" s="177"/>
      <c r="AW40" s="177"/>
      <c r="AX40" s="177" t="s">
        <v>2782</v>
      </c>
    </row>
    <row r="41" spans="1:50" ht="25.7" customHeight="1">
      <c r="A41" s="269">
        <v>28</v>
      </c>
      <c r="B41" s="147"/>
      <c r="C41" s="151" t="s">
        <v>698</v>
      </c>
      <c r="D41" s="654" t="s">
        <v>712</v>
      </c>
      <c r="E41" s="640" t="s">
        <v>2783</v>
      </c>
      <c r="F41" s="320" t="s">
        <v>698</v>
      </c>
      <c r="G41" s="654" t="s">
        <v>2784</v>
      </c>
      <c r="H41" s="844" t="s">
        <v>2785</v>
      </c>
      <c r="I41" s="654" t="s">
        <v>698</v>
      </c>
      <c r="J41" s="654" t="s">
        <v>2786</v>
      </c>
      <c r="K41" s="640" t="s">
        <v>2787</v>
      </c>
      <c r="L41" s="640"/>
      <c r="M41" s="640"/>
      <c r="N41" s="654"/>
      <c r="O41" s="320" t="s">
        <v>66</v>
      </c>
      <c r="P41" s="640" t="s">
        <v>2788</v>
      </c>
      <c r="Q41" s="640" t="s">
        <v>172</v>
      </c>
      <c r="R41" s="640"/>
      <c r="S41" s="640"/>
      <c r="T41" s="654"/>
      <c r="U41" s="654"/>
      <c r="V41" s="320">
        <v>1996</v>
      </c>
      <c r="W41" s="546">
        <v>20</v>
      </c>
      <c r="X41" s="546"/>
      <c r="Y41" s="546"/>
      <c r="Z41" s="546"/>
      <c r="AA41" s="546"/>
      <c r="AB41" s="640">
        <v>1050</v>
      </c>
      <c r="AC41" s="654"/>
      <c r="AD41" s="654"/>
      <c r="AE41" s="654"/>
      <c r="AF41" s="654"/>
      <c r="AG41" s="654"/>
      <c r="AH41" s="654"/>
      <c r="AI41" s="654"/>
      <c r="AJ41" s="654"/>
      <c r="AK41" s="654"/>
      <c r="AL41" s="654"/>
      <c r="AM41" s="654"/>
      <c r="AN41" s="654"/>
      <c r="AO41" s="654"/>
      <c r="AP41" s="654"/>
      <c r="AQ41" s="654"/>
      <c r="AR41" s="654"/>
      <c r="AS41" s="654"/>
      <c r="AT41" s="654"/>
      <c r="AU41" s="654"/>
      <c r="AV41" s="654"/>
      <c r="AW41" s="654"/>
      <c r="AX41" s="845"/>
    </row>
    <row r="42" spans="1:50" s="172" customFormat="1" ht="25.7" customHeight="1">
      <c r="A42" s="272"/>
      <c r="B42" s="147"/>
      <c r="C42" s="151" t="s">
        <v>121</v>
      </c>
      <c r="D42" s="689" t="s">
        <v>2789</v>
      </c>
      <c r="E42" s="640" t="s">
        <v>2790</v>
      </c>
      <c r="F42" s="320" t="s">
        <v>72</v>
      </c>
      <c r="G42" s="177" t="s">
        <v>2791</v>
      </c>
      <c r="H42" s="177"/>
      <c r="I42" s="177" t="s">
        <v>2792</v>
      </c>
      <c r="J42" s="177" t="s">
        <v>2793</v>
      </c>
      <c r="K42" s="640">
        <v>5810</v>
      </c>
      <c r="L42" s="640">
        <v>949</v>
      </c>
      <c r="M42" s="640"/>
      <c r="N42" s="177" t="s">
        <v>68</v>
      </c>
      <c r="O42" s="320" t="s">
        <v>66</v>
      </c>
      <c r="P42" s="640">
        <v>4861</v>
      </c>
      <c r="Q42" s="640">
        <v>7</v>
      </c>
      <c r="R42" s="640"/>
      <c r="S42" s="640"/>
      <c r="T42" s="177" t="s">
        <v>61</v>
      </c>
      <c r="U42" s="177"/>
      <c r="V42" s="320">
        <v>2007</v>
      </c>
      <c r="W42" s="177"/>
      <c r="X42" s="177"/>
      <c r="Y42" s="177"/>
      <c r="Z42" s="177"/>
      <c r="AA42" s="177"/>
      <c r="AB42" s="640"/>
      <c r="AC42" s="320"/>
      <c r="AD42" s="320"/>
      <c r="AE42" s="177"/>
      <c r="AF42" s="177"/>
      <c r="AG42" s="177">
        <v>1</v>
      </c>
      <c r="AH42" s="177"/>
      <c r="AI42" s="177"/>
      <c r="AJ42" s="177"/>
      <c r="AK42" s="177"/>
      <c r="AL42" s="177"/>
      <c r="AM42" s="177"/>
      <c r="AN42" s="177"/>
      <c r="AO42" s="177"/>
      <c r="AP42" s="177"/>
      <c r="AQ42" s="177"/>
      <c r="AR42" s="177"/>
      <c r="AS42" s="177"/>
      <c r="AT42" s="177"/>
      <c r="AU42" s="177"/>
      <c r="AV42" s="177"/>
      <c r="AW42" s="177"/>
      <c r="AX42" s="846"/>
    </row>
    <row r="43" spans="1:50" ht="25.7" customHeight="1">
      <c r="A43" s="270">
        <v>29</v>
      </c>
      <c r="B43" s="147"/>
      <c r="C43" s="151" t="s">
        <v>121</v>
      </c>
      <c r="D43" s="320" t="s">
        <v>2794</v>
      </c>
      <c r="E43" s="640" t="s">
        <v>2795</v>
      </c>
      <c r="F43" s="320" t="s">
        <v>72</v>
      </c>
      <c r="G43" s="320" t="s">
        <v>2796</v>
      </c>
      <c r="H43" s="847"/>
      <c r="I43" s="320" t="s">
        <v>2797</v>
      </c>
      <c r="J43" s="320">
        <v>2</v>
      </c>
      <c r="K43" s="640">
        <v>2836</v>
      </c>
      <c r="L43" s="640"/>
      <c r="M43" s="640"/>
      <c r="N43" s="320" t="s">
        <v>68</v>
      </c>
      <c r="O43" s="320" t="s">
        <v>66</v>
      </c>
      <c r="P43" s="640">
        <v>2830</v>
      </c>
      <c r="Q43" s="640">
        <v>5</v>
      </c>
      <c r="R43" s="640"/>
      <c r="S43" s="640"/>
      <c r="T43" s="320"/>
      <c r="U43" s="320"/>
      <c r="V43" s="320">
        <v>1993</v>
      </c>
      <c r="W43" s="320"/>
      <c r="X43" s="320">
        <v>150</v>
      </c>
      <c r="Y43" s="320"/>
      <c r="Z43" s="320"/>
      <c r="AA43" s="320"/>
      <c r="AB43" s="640">
        <v>150</v>
      </c>
      <c r="AC43" s="320"/>
      <c r="AD43" s="320"/>
      <c r="AE43" s="320"/>
      <c r="AF43" s="320"/>
      <c r="AG43" s="320">
        <v>5</v>
      </c>
      <c r="AH43" s="320"/>
      <c r="AI43" s="320"/>
      <c r="AJ43" s="320"/>
      <c r="AK43" s="320"/>
      <c r="AL43" s="320"/>
      <c r="AM43" s="320"/>
      <c r="AN43" s="320"/>
      <c r="AO43" s="320"/>
      <c r="AP43" s="320"/>
      <c r="AQ43" s="320"/>
      <c r="AR43" s="320"/>
      <c r="AS43" s="320"/>
      <c r="AT43" s="320"/>
      <c r="AU43" s="320"/>
      <c r="AV43" s="320"/>
      <c r="AW43" s="320"/>
      <c r="AX43" s="320"/>
    </row>
    <row r="44" spans="1:50" ht="25.7" customHeight="1">
      <c r="A44" s="269">
        <v>30</v>
      </c>
      <c r="B44" s="147"/>
      <c r="C44" s="151" t="s">
        <v>121</v>
      </c>
      <c r="D44" s="320" t="s">
        <v>2798</v>
      </c>
      <c r="E44" s="640" t="s">
        <v>2799</v>
      </c>
      <c r="F44" s="320" t="s">
        <v>121</v>
      </c>
      <c r="G44" s="320" t="s">
        <v>2800</v>
      </c>
      <c r="H44" s="320"/>
      <c r="I44" s="320" t="s">
        <v>121</v>
      </c>
      <c r="J44" s="320">
        <v>1</v>
      </c>
      <c r="K44" s="640">
        <v>3600</v>
      </c>
      <c r="L44" s="640">
        <v>148</v>
      </c>
      <c r="M44" s="640">
        <v>148</v>
      </c>
      <c r="N44" s="320" t="s">
        <v>68</v>
      </c>
      <c r="O44" s="320" t="s">
        <v>66</v>
      </c>
      <c r="P44" s="640">
        <v>3100</v>
      </c>
      <c r="Q44" s="640">
        <v>6</v>
      </c>
      <c r="R44" s="640"/>
      <c r="S44" s="640"/>
      <c r="T44" s="320"/>
      <c r="U44" s="320"/>
      <c r="V44" s="320">
        <v>1979</v>
      </c>
      <c r="W44" s="320"/>
      <c r="X44" s="320">
        <v>180</v>
      </c>
      <c r="Y44" s="320"/>
      <c r="Z44" s="320"/>
      <c r="AA44" s="320"/>
      <c r="AB44" s="640">
        <v>180</v>
      </c>
      <c r="AC44" s="320"/>
      <c r="AD44" s="320"/>
      <c r="AE44" s="320"/>
      <c r="AF44" s="320"/>
      <c r="AG44" s="320">
        <v>5</v>
      </c>
      <c r="AH44" s="320"/>
      <c r="AI44" s="320"/>
      <c r="AJ44" s="320"/>
      <c r="AK44" s="320"/>
      <c r="AL44" s="320"/>
      <c r="AM44" s="320"/>
      <c r="AN44" s="320"/>
      <c r="AO44" s="320"/>
      <c r="AP44" s="320"/>
      <c r="AQ44" s="320"/>
      <c r="AR44" s="320"/>
      <c r="AS44" s="320"/>
      <c r="AT44" s="320"/>
      <c r="AU44" s="320"/>
      <c r="AV44" s="320"/>
      <c r="AW44" s="320"/>
      <c r="AX44" s="320"/>
    </row>
    <row r="45" spans="1:50" ht="25.7" customHeight="1">
      <c r="A45" s="269">
        <v>31</v>
      </c>
      <c r="B45" s="591"/>
      <c r="C45" s="151" t="s">
        <v>720</v>
      </c>
      <c r="D45" s="177" t="s">
        <v>2801</v>
      </c>
      <c r="E45" s="640" t="s">
        <v>2802</v>
      </c>
      <c r="F45" s="320" t="s">
        <v>720</v>
      </c>
      <c r="G45" s="177" t="s">
        <v>2803</v>
      </c>
      <c r="H45" s="148"/>
      <c r="I45" s="320" t="s">
        <v>720</v>
      </c>
      <c r="J45" s="177" t="s">
        <v>93</v>
      </c>
      <c r="K45" s="640">
        <v>1043</v>
      </c>
      <c r="L45" s="640"/>
      <c r="M45" s="640"/>
      <c r="N45" s="177" t="s">
        <v>68</v>
      </c>
      <c r="O45" s="320" t="s">
        <v>6373</v>
      </c>
      <c r="P45" s="640">
        <v>1043</v>
      </c>
      <c r="Q45" s="640">
        <v>4</v>
      </c>
      <c r="R45" s="640"/>
      <c r="S45" s="640"/>
      <c r="T45" s="177"/>
      <c r="U45" s="177"/>
      <c r="V45" s="320">
        <v>1992</v>
      </c>
      <c r="W45" s="177"/>
      <c r="X45" s="177"/>
      <c r="Y45" s="177"/>
      <c r="Z45" s="177"/>
      <c r="AA45" s="177"/>
      <c r="AB45" s="640">
        <v>115</v>
      </c>
      <c r="AC45" s="320"/>
      <c r="AD45" s="320"/>
      <c r="AE45" s="177"/>
      <c r="AF45" s="177"/>
      <c r="AG45" s="177"/>
      <c r="AH45" s="177"/>
      <c r="AI45" s="177"/>
      <c r="AJ45" s="177"/>
      <c r="AK45" s="177"/>
      <c r="AL45" s="177"/>
      <c r="AM45" s="177"/>
      <c r="AN45" s="177"/>
      <c r="AO45" s="177"/>
      <c r="AP45" s="177"/>
      <c r="AQ45" s="177"/>
      <c r="AR45" s="177"/>
      <c r="AS45" s="177"/>
      <c r="AT45" s="177"/>
      <c r="AU45" s="177"/>
      <c r="AV45" s="177"/>
      <c r="AW45" s="177"/>
      <c r="AX45" s="177"/>
    </row>
    <row r="46" spans="1:50" ht="25.7" customHeight="1">
      <c r="A46" s="269">
        <v>32</v>
      </c>
      <c r="B46" s="147"/>
      <c r="C46" s="848" t="s">
        <v>720</v>
      </c>
      <c r="D46" s="99"/>
      <c r="E46" s="99" t="s">
        <v>2804</v>
      </c>
      <c r="F46" s="99" t="s">
        <v>720</v>
      </c>
      <c r="G46" s="99"/>
      <c r="H46" s="99"/>
      <c r="I46" s="105" t="s">
        <v>720</v>
      </c>
      <c r="J46" s="99"/>
      <c r="K46" s="99">
        <v>1177</v>
      </c>
      <c r="L46" s="99"/>
      <c r="M46" s="99"/>
      <c r="N46" s="99"/>
      <c r="O46" s="105" t="s">
        <v>66</v>
      </c>
      <c r="P46" s="99"/>
      <c r="Q46" s="99">
        <v>2</v>
      </c>
      <c r="R46" s="99"/>
      <c r="S46" s="99"/>
      <c r="T46" s="99"/>
      <c r="U46" s="99"/>
      <c r="V46" s="99">
        <v>2008</v>
      </c>
      <c r="W46" s="99"/>
      <c r="X46" s="99"/>
      <c r="Y46" s="99"/>
      <c r="Z46" s="99"/>
      <c r="AA46" s="99"/>
      <c r="AB46" s="99">
        <v>599</v>
      </c>
      <c r="AC46" s="320"/>
      <c r="AD46" s="320"/>
      <c r="AE46" s="177"/>
      <c r="AF46" s="177"/>
      <c r="AG46" s="177"/>
      <c r="AH46" s="177"/>
      <c r="AI46" s="177"/>
      <c r="AJ46" s="177"/>
      <c r="AK46" s="177"/>
      <c r="AL46" s="177"/>
      <c r="AM46" s="177"/>
      <c r="AN46" s="177"/>
      <c r="AO46" s="177"/>
      <c r="AP46" s="177"/>
      <c r="AQ46" s="177"/>
      <c r="AR46" s="177"/>
      <c r="AS46" s="177"/>
      <c r="AT46" s="177"/>
      <c r="AU46" s="177"/>
      <c r="AV46" s="177"/>
      <c r="AW46" s="177"/>
      <c r="AX46" s="177"/>
    </row>
    <row r="47" spans="1:50" ht="25.7" customHeight="1">
      <c r="A47" s="269">
        <v>33</v>
      </c>
      <c r="B47" s="147"/>
      <c r="C47" s="153" t="s">
        <v>724</v>
      </c>
      <c r="D47" s="99"/>
      <c r="E47" s="100" t="s">
        <v>2805</v>
      </c>
      <c r="F47" s="105" t="s">
        <v>72</v>
      </c>
      <c r="G47" s="99" t="s">
        <v>2716</v>
      </c>
      <c r="H47" s="99" t="s">
        <v>1342</v>
      </c>
      <c r="I47" s="99" t="s">
        <v>2806</v>
      </c>
      <c r="J47" s="99"/>
      <c r="K47" s="100">
        <v>1304</v>
      </c>
      <c r="L47" s="100"/>
      <c r="M47" s="100"/>
      <c r="N47" s="99"/>
      <c r="O47" s="105" t="s">
        <v>66</v>
      </c>
      <c r="P47" s="100">
        <v>1304</v>
      </c>
      <c r="Q47" s="100">
        <v>5</v>
      </c>
      <c r="R47" s="100"/>
      <c r="S47" s="100"/>
      <c r="T47" s="99"/>
      <c r="U47" s="99"/>
      <c r="V47" s="105">
        <v>2009</v>
      </c>
      <c r="W47" s="644">
        <v>158</v>
      </c>
      <c r="X47" s="177"/>
      <c r="Y47" s="177"/>
      <c r="Z47" s="177"/>
      <c r="AA47" s="177"/>
      <c r="AB47" s="319">
        <v>158</v>
      </c>
      <c r="AC47" s="177"/>
      <c r="AD47" s="177"/>
      <c r="AE47" s="177"/>
      <c r="AF47" s="177"/>
      <c r="AG47" s="177"/>
      <c r="AH47" s="177"/>
      <c r="AI47" s="177"/>
      <c r="AJ47" s="177"/>
      <c r="AK47" s="177"/>
      <c r="AL47" s="177"/>
      <c r="AM47" s="177"/>
      <c r="AN47" s="177"/>
      <c r="AO47" s="177"/>
      <c r="AP47" s="177"/>
      <c r="AQ47" s="177"/>
      <c r="AR47" s="177"/>
      <c r="AS47" s="177"/>
      <c r="AT47" s="177"/>
      <c r="AU47" s="177"/>
      <c r="AV47" s="177"/>
      <c r="AW47" s="177"/>
      <c r="AX47" s="177"/>
    </row>
    <row r="48" spans="1:50" ht="25.7" customHeight="1">
      <c r="A48" s="269">
        <v>34</v>
      </c>
      <c r="B48" s="147"/>
      <c r="C48" s="151" t="s">
        <v>724</v>
      </c>
      <c r="D48" s="177" t="s">
        <v>2807</v>
      </c>
      <c r="E48" s="319" t="s">
        <v>2808</v>
      </c>
      <c r="F48" s="320" t="s">
        <v>72</v>
      </c>
      <c r="G48" s="177" t="s">
        <v>2791</v>
      </c>
      <c r="H48" s="148"/>
      <c r="I48" s="177" t="s">
        <v>724</v>
      </c>
      <c r="J48" s="177">
        <v>1</v>
      </c>
      <c r="K48" s="319">
        <v>7863</v>
      </c>
      <c r="L48" s="319">
        <v>709</v>
      </c>
      <c r="M48" s="319"/>
      <c r="N48" s="177" t="s">
        <v>2809</v>
      </c>
      <c r="O48" s="320" t="s">
        <v>90</v>
      </c>
      <c r="P48" s="319">
        <v>7863</v>
      </c>
      <c r="Q48" s="319">
        <v>11</v>
      </c>
      <c r="R48" s="319"/>
      <c r="S48" s="319"/>
      <c r="T48" s="177">
        <v>0</v>
      </c>
      <c r="U48" s="177">
        <v>0</v>
      </c>
      <c r="V48" s="320">
        <v>1991</v>
      </c>
      <c r="W48" s="177"/>
      <c r="X48" s="177"/>
      <c r="Y48" s="177"/>
      <c r="Z48" s="177"/>
      <c r="AA48" s="177"/>
      <c r="AB48" s="319">
        <v>1697</v>
      </c>
      <c r="AC48" s="320"/>
      <c r="AD48" s="320"/>
      <c r="AE48" s="177"/>
      <c r="AF48" s="177"/>
      <c r="AG48" s="177">
        <v>1</v>
      </c>
      <c r="AH48" s="177"/>
      <c r="AI48" s="177"/>
      <c r="AJ48" s="177" t="s">
        <v>2810</v>
      </c>
      <c r="AK48" s="177"/>
      <c r="AL48" s="177"/>
      <c r="AM48" s="177"/>
      <c r="AN48" s="177"/>
      <c r="AO48" s="177"/>
      <c r="AP48" s="177"/>
      <c r="AQ48" s="177"/>
      <c r="AR48" s="177"/>
      <c r="AS48" s="177"/>
      <c r="AT48" s="177"/>
      <c r="AU48" s="177"/>
      <c r="AV48" s="177"/>
      <c r="AW48" s="177"/>
      <c r="AX48" s="177"/>
    </row>
    <row r="49" spans="1:50" ht="25.7" customHeight="1">
      <c r="A49" s="269">
        <v>35</v>
      </c>
      <c r="B49" s="147"/>
      <c r="C49" s="151" t="s">
        <v>724</v>
      </c>
      <c r="D49" s="177"/>
      <c r="E49" s="319" t="s">
        <v>2811</v>
      </c>
      <c r="F49" s="320" t="s">
        <v>724</v>
      </c>
      <c r="G49" s="177"/>
      <c r="H49" s="148"/>
      <c r="I49" s="177" t="s">
        <v>1353</v>
      </c>
      <c r="J49" s="177"/>
      <c r="K49" s="319">
        <v>11606</v>
      </c>
      <c r="L49" s="319">
        <v>3120.17</v>
      </c>
      <c r="M49" s="319"/>
      <c r="N49" s="177"/>
      <c r="O49" s="320" t="s">
        <v>2812</v>
      </c>
      <c r="P49" s="319">
        <v>2035.8</v>
      </c>
      <c r="Q49" s="319">
        <v>3</v>
      </c>
      <c r="R49" s="319"/>
      <c r="S49" s="319"/>
      <c r="T49" s="177"/>
      <c r="U49" s="177"/>
      <c r="V49" s="320">
        <v>2006</v>
      </c>
      <c r="W49" s="177"/>
      <c r="X49" s="177"/>
      <c r="Y49" s="177"/>
      <c r="Z49" s="177"/>
      <c r="AA49" s="177"/>
      <c r="AB49" s="319">
        <v>5458</v>
      </c>
      <c r="AC49" s="320"/>
      <c r="AD49" s="320"/>
      <c r="AE49" s="177"/>
      <c r="AF49" s="177"/>
      <c r="AG49" s="177"/>
      <c r="AH49" s="177"/>
      <c r="AI49" s="177"/>
      <c r="AJ49" s="177"/>
      <c r="AK49" s="177"/>
      <c r="AL49" s="177"/>
      <c r="AM49" s="177"/>
      <c r="AN49" s="177"/>
      <c r="AO49" s="177"/>
      <c r="AP49" s="177"/>
      <c r="AQ49" s="177"/>
      <c r="AR49" s="177"/>
      <c r="AS49" s="177"/>
      <c r="AT49" s="177"/>
      <c r="AU49" s="177"/>
      <c r="AV49" s="177"/>
      <c r="AW49" s="177"/>
      <c r="AX49" s="177"/>
    </row>
    <row r="50" spans="1:50" ht="25.7" customHeight="1">
      <c r="A50" s="269"/>
      <c r="B50" s="147"/>
      <c r="C50" s="151" t="s">
        <v>724</v>
      </c>
      <c r="D50" s="177"/>
      <c r="E50" s="319" t="s">
        <v>2813</v>
      </c>
      <c r="F50" s="320" t="s">
        <v>724</v>
      </c>
      <c r="G50" s="177"/>
      <c r="H50" s="148"/>
      <c r="I50" s="177" t="s">
        <v>724</v>
      </c>
      <c r="J50" s="177"/>
      <c r="K50" s="319">
        <v>56000</v>
      </c>
      <c r="L50" s="319"/>
      <c r="M50" s="319"/>
      <c r="N50" s="177"/>
      <c r="O50" s="320" t="s">
        <v>232</v>
      </c>
      <c r="P50" s="319">
        <v>4479</v>
      </c>
      <c r="Q50" s="319">
        <v>8</v>
      </c>
      <c r="R50" s="319"/>
      <c r="S50" s="319"/>
      <c r="T50" s="177"/>
      <c r="U50" s="177"/>
      <c r="V50" s="320">
        <v>2005</v>
      </c>
      <c r="W50" s="177"/>
      <c r="X50" s="177"/>
      <c r="Y50" s="177"/>
      <c r="Z50" s="177"/>
      <c r="AA50" s="177"/>
      <c r="AB50" s="319">
        <v>8527</v>
      </c>
      <c r="AC50" s="320"/>
      <c r="AD50" s="320"/>
      <c r="AE50" s="177"/>
      <c r="AF50" s="177"/>
      <c r="AG50" s="177"/>
      <c r="AH50" s="177"/>
      <c r="AI50" s="177"/>
      <c r="AJ50" s="177"/>
      <c r="AK50" s="177"/>
      <c r="AL50" s="177"/>
      <c r="AM50" s="177"/>
      <c r="AN50" s="177"/>
      <c r="AO50" s="177"/>
      <c r="AP50" s="177"/>
      <c r="AQ50" s="177"/>
      <c r="AR50" s="177"/>
      <c r="AS50" s="177"/>
      <c r="AT50" s="177"/>
      <c r="AU50" s="177"/>
      <c r="AV50" s="177"/>
      <c r="AW50" s="177"/>
      <c r="AX50" s="177"/>
    </row>
    <row r="51" spans="1:50" ht="25.7" customHeight="1">
      <c r="A51" s="269"/>
      <c r="B51" s="147"/>
      <c r="C51" s="151" t="s">
        <v>3907</v>
      </c>
      <c r="D51" s="177"/>
      <c r="E51" s="319" t="s">
        <v>3908</v>
      </c>
      <c r="F51" s="320" t="s">
        <v>3907</v>
      </c>
      <c r="G51" s="177"/>
      <c r="H51" s="148"/>
      <c r="I51" s="177" t="s">
        <v>3907</v>
      </c>
      <c r="J51" s="177"/>
      <c r="K51" s="319">
        <v>8730</v>
      </c>
      <c r="L51" s="319"/>
      <c r="M51" s="319"/>
      <c r="N51" s="177"/>
      <c r="O51" s="320" t="s">
        <v>3909</v>
      </c>
      <c r="P51" s="319">
        <v>3419</v>
      </c>
      <c r="Q51" s="319">
        <v>6</v>
      </c>
      <c r="R51" s="319"/>
      <c r="S51" s="319"/>
      <c r="T51" s="177"/>
      <c r="U51" s="177"/>
      <c r="V51" s="320">
        <v>2012</v>
      </c>
      <c r="W51" s="177"/>
      <c r="X51" s="177"/>
      <c r="Y51" s="177"/>
      <c r="Z51" s="177"/>
      <c r="AA51" s="177"/>
      <c r="AB51" s="319">
        <v>1220</v>
      </c>
      <c r="AC51" s="320"/>
      <c r="AD51" s="320"/>
      <c r="AE51" s="177"/>
      <c r="AF51" s="177"/>
      <c r="AG51" s="177"/>
      <c r="AH51" s="177"/>
      <c r="AI51" s="177"/>
      <c r="AJ51" s="177"/>
      <c r="AK51" s="177"/>
      <c r="AL51" s="177"/>
      <c r="AM51" s="177"/>
      <c r="AN51" s="177"/>
      <c r="AO51" s="177"/>
      <c r="AP51" s="177"/>
      <c r="AQ51" s="177"/>
      <c r="AR51" s="177"/>
      <c r="AS51" s="177"/>
      <c r="AT51" s="177"/>
      <c r="AU51" s="177"/>
      <c r="AV51" s="177"/>
      <c r="AW51" s="177"/>
      <c r="AX51" s="177"/>
    </row>
    <row r="52" spans="1:50" ht="25.7" customHeight="1">
      <c r="A52" s="269"/>
      <c r="B52" s="147"/>
      <c r="C52" s="151" t="s">
        <v>3910</v>
      </c>
      <c r="D52" s="177" t="s">
        <v>3911</v>
      </c>
      <c r="E52" s="640" t="s">
        <v>3912</v>
      </c>
      <c r="F52" s="320" t="s">
        <v>3910</v>
      </c>
      <c r="G52" s="177" t="s">
        <v>3913</v>
      </c>
      <c r="H52" s="148" t="s">
        <v>3914</v>
      </c>
      <c r="I52" s="177" t="s">
        <v>3915</v>
      </c>
      <c r="J52" s="177">
        <v>2</v>
      </c>
      <c r="K52" s="640">
        <v>3251</v>
      </c>
      <c r="L52" s="640">
        <v>59</v>
      </c>
      <c r="M52" s="640">
        <v>2500</v>
      </c>
      <c r="N52" s="177" t="s">
        <v>3916</v>
      </c>
      <c r="O52" s="320" t="s">
        <v>3623</v>
      </c>
      <c r="P52" s="640">
        <v>2500</v>
      </c>
      <c r="Q52" s="640">
        <v>4</v>
      </c>
      <c r="R52" s="640"/>
      <c r="S52" s="640"/>
      <c r="T52" s="177">
        <v>0</v>
      </c>
      <c r="U52" s="177">
        <v>0</v>
      </c>
      <c r="V52" s="320">
        <v>1994</v>
      </c>
      <c r="W52" s="177">
        <v>90</v>
      </c>
      <c r="X52" s="177"/>
      <c r="Y52" s="177"/>
      <c r="Z52" s="177"/>
      <c r="AA52" s="177"/>
      <c r="AB52" s="640">
        <v>90</v>
      </c>
      <c r="AC52" s="320"/>
      <c r="AD52" s="320"/>
      <c r="AE52" s="177"/>
      <c r="AF52" s="177"/>
      <c r="AG52" s="177">
        <v>2</v>
      </c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  <c r="AW52" s="177"/>
      <c r="AX52" s="177"/>
    </row>
    <row r="53" spans="1:50" ht="25.7" customHeight="1">
      <c r="A53" s="269"/>
      <c r="B53" s="147"/>
      <c r="C53" s="151" t="s">
        <v>3910</v>
      </c>
      <c r="D53" s="177" t="s">
        <v>3917</v>
      </c>
      <c r="E53" s="640" t="s">
        <v>3918</v>
      </c>
      <c r="F53" s="320" t="s">
        <v>3910</v>
      </c>
      <c r="G53" s="177" t="s">
        <v>3919</v>
      </c>
      <c r="H53" s="148" t="s">
        <v>3914</v>
      </c>
      <c r="I53" s="177" t="s">
        <v>3915</v>
      </c>
      <c r="J53" s="177">
        <v>2</v>
      </c>
      <c r="K53" s="640">
        <v>1670</v>
      </c>
      <c r="L53" s="640">
        <v>34</v>
      </c>
      <c r="M53" s="640">
        <v>1500</v>
      </c>
      <c r="N53" s="177" t="s">
        <v>3916</v>
      </c>
      <c r="O53" s="320" t="s">
        <v>3623</v>
      </c>
      <c r="P53" s="640">
        <v>1500</v>
      </c>
      <c r="Q53" s="640">
        <v>2</v>
      </c>
      <c r="R53" s="640"/>
      <c r="S53" s="640"/>
      <c r="T53" s="177">
        <v>0</v>
      </c>
      <c r="U53" s="177">
        <v>0</v>
      </c>
      <c r="V53" s="320">
        <v>1990</v>
      </c>
      <c r="W53" s="177">
        <v>60</v>
      </c>
      <c r="X53" s="177"/>
      <c r="Y53" s="177"/>
      <c r="Z53" s="177"/>
      <c r="AA53" s="177"/>
      <c r="AB53" s="640">
        <v>60</v>
      </c>
      <c r="AC53" s="320"/>
      <c r="AD53" s="320"/>
      <c r="AE53" s="177"/>
      <c r="AF53" s="177"/>
      <c r="AG53" s="177">
        <v>0</v>
      </c>
      <c r="AH53" s="177"/>
      <c r="AI53" s="177"/>
      <c r="AJ53" s="177"/>
      <c r="AK53" s="177"/>
      <c r="AL53" s="177"/>
      <c r="AM53" s="177"/>
      <c r="AN53" s="177"/>
      <c r="AO53" s="177"/>
      <c r="AP53" s="177"/>
      <c r="AQ53" s="177"/>
      <c r="AR53" s="177"/>
      <c r="AS53" s="177"/>
      <c r="AT53" s="177"/>
      <c r="AU53" s="177"/>
      <c r="AV53" s="177"/>
      <c r="AW53" s="177"/>
      <c r="AX53" s="177"/>
    </row>
    <row r="54" spans="1:50" ht="25.7" customHeight="1">
      <c r="A54" s="269"/>
      <c r="B54" s="147"/>
      <c r="C54" s="153" t="s">
        <v>3910</v>
      </c>
      <c r="D54" s="99"/>
      <c r="E54" s="642" t="s">
        <v>3920</v>
      </c>
      <c r="F54" s="105" t="s">
        <v>3921</v>
      </c>
      <c r="G54" s="99"/>
      <c r="H54" s="99"/>
      <c r="I54" s="99" t="s">
        <v>3910</v>
      </c>
      <c r="J54" s="99"/>
      <c r="K54" s="642">
        <v>1400</v>
      </c>
      <c r="L54" s="642"/>
      <c r="M54" s="642"/>
      <c r="N54" s="99"/>
      <c r="O54" s="105" t="s">
        <v>3922</v>
      </c>
      <c r="P54" s="642"/>
      <c r="Q54" s="642">
        <v>2</v>
      </c>
      <c r="R54" s="642"/>
      <c r="S54" s="642"/>
      <c r="T54" s="99"/>
      <c r="U54" s="99"/>
      <c r="V54" s="105">
        <v>2008</v>
      </c>
      <c r="W54" s="644"/>
      <c r="X54" s="177"/>
      <c r="Y54" s="177"/>
      <c r="Z54" s="177"/>
      <c r="AA54" s="177"/>
      <c r="AB54" s="640">
        <v>240</v>
      </c>
      <c r="AC54" s="177"/>
      <c r="AD54" s="177"/>
      <c r="AE54" s="177"/>
      <c r="AF54" s="177"/>
      <c r="AG54" s="177"/>
      <c r="AH54" s="177"/>
      <c r="AI54" s="177"/>
      <c r="AJ54" s="177"/>
      <c r="AK54" s="177"/>
      <c r="AL54" s="177"/>
      <c r="AM54" s="177"/>
      <c r="AN54" s="177"/>
      <c r="AO54" s="177"/>
      <c r="AP54" s="177"/>
      <c r="AQ54" s="177"/>
      <c r="AR54" s="177"/>
      <c r="AS54" s="177"/>
      <c r="AT54" s="177"/>
      <c r="AU54" s="177"/>
      <c r="AV54" s="177"/>
      <c r="AW54" s="177"/>
      <c r="AX54" s="177"/>
    </row>
    <row r="55" spans="1:50" ht="25.7" customHeight="1">
      <c r="A55" s="269"/>
      <c r="B55" s="147"/>
      <c r="C55" s="151" t="s">
        <v>3923</v>
      </c>
      <c r="D55" s="177"/>
      <c r="E55" s="640" t="s">
        <v>3924</v>
      </c>
      <c r="F55" s="320" t="s">
        <v>3925</v>
      </c>
      <c r="G55" s="177"/>
      <c r="H55" s="148"/>
      <c r="I55" s="177" t="s">
        <v>3926</v>
      </c>
      <c r="J55" s="177"/>
      <c r="K55" s="640">
        <v>9064</v>
      </c>
      <c r="L55" s="640">
        <v>3993</v>
      </c>
      <c r="M55" s="640">
        <v>9064</v>
      </c>
      <c r="N55" s="177"/>
      <c r="O55" s="320" t="s">
        <v>3927</v>
      </c>
      <c r="P55" s="640">
        <v>15453</v>
      </c>
      <c r="Q55" s="640">
        <v>13</v>
      </c>
      <c r="R55" s="640">
        <v>9931</v>
      </c>
      <c r="S55" s="640">
        <v>10000</v>
      </c>
      <c r="T55" s="177"/>
      <c r="U55" s="177"/>
      <c r="V55" s="146">
        <v>1986</v>
      </c>
      <c r="W55" s="177"/>
      <c r="X55" s="177"/>
      <c r="Y55" s="177"/>
      <c r="Z55" s="177"/>
      <c r="AA55" s="177"/>
      <c r="AB55" s="640">
        <v>5800</v>
      </c>
      <c r="AC55" s="146"/>
      <c r="AD55" s="146"/>
      <c r="AE55" s="177"/>
      <c r="AF55" s="177"/>
      <c r="AG55" s="177"/>
      <c r="AH55" s="177"/>
      <c r="AI55" s="177"/>
      <c r="AJ55" s="177"/>
      <c r="AK55" s="177"/>
      <c r="AL55" s="177"/>
      <c r="AM55" s="177"/>
      <c r="AN55" s="177"/>
      <c r="AO55" s="177"/>
      <c r="AP55" s="177"/>
      <c r="AQ55" s="177"/>
      <c r="AR55" s="177"/>
      <c r="AS55" s="177"/>
      <c r="AT55" s="177"/>
      <c r="AU55" s="177"/>
      <c r="AV55" s="177"/>
      <c r="AW55" s="177"/>
      <c r="AX55" s="177"/>
    </row>
    <row r="56" spans="1:50" ht="25.7" customHeight="1">
      <c r="A56" s="269"/>
      <c r="B56" s="147"/>
      <c r="C56" s="151" t="s">
        <v>3923</v>
      </c>
      <c r="D56" s="177"/>
      <c r="E56" s="640" t="s">
        <v>3928</v>
      </c>
      <c r="F56" s="320" t="s">
        <v>3925</v>
      </c>
      <c r="G56" s="177"/>
      <c r="H56" s="148"/>
      <c r="I56" s="177" t="s">
        <v>3926</v>
      </c>
      <c r="J56" s="177"/>
      <c r="K56" s="640">
        <v>4994</v>
      </c>
      <c r="L56" s="640">
        <v>5054</v>
      </c>
      <c r="M56" s="640">
        <v>4994</v>
      </c>
      <c r="N56" s="177"/>
      <c r="O56" s="320" t="s">
        <v>3927</v>
      </c>
      <c r="P56" s="640">
        <v>4987</v>
      </c>
      <c r="Q56" s="640">
        <v>4</v>
      </c>
      <c r="R56" s="640"/>
      <c r="S56" s="640"/>
      <c r="T56" s="177"/>
      <c r="U56" s="177"/>
      <c r="V56" s="146">
        <v>2002</v>
      </c>
      <c r="W56" s="177"/>
      <c r="X56" s="177"/>
      <c r="Y56" s="177"/>
      <c r="Z56" s="177"/>
      <c r="AA56" s="177"/>
      <c r="AB56" s="640">
        <v>1400</v>
      </c>
      <c r="AC56" s="146"/>
      <c r="AD56" s="146"/>
      <c r="AE56" s="177"/>
      <c r="AF56" s="177"/>
      <c r="AG56" s="177"/>
      <c r="AH56" s="177"/>
      <c r="AI56" s="177"/>
      <c r="AJ56" s="177"/>
      <c r="AK56" s="177"/>
      <c r="AL56" s="177"/>
      <c r="AM56" s="177"/>
      <c r="AN56" s="177"/>
      <c r="AO56" s="177"/>
      <c r="AP56" s="177"/>
      <c r="AQ56" s="177"/>
      <c r="AR56" s="177"/>
      <c r="AS56" s="177"/>
      <c r="AT56" s="177"/>
      <c r="AU56" s="177"/>
      <c r="AV56" s="177"/>
      <c r="AW56" s="177"/>
      <c r="AX56" s="177"/>
    </row>
    <row r="57" spans="1:50" ht="25.7" customHeight="1">
      <c r="A57" s="273"/>
      <c r="B57" s="147"/>
      <c r="C57" s="151" t="s">
        <v>3923</v>
      </c>
      <c r="D57" s="177" t="s">
        <v>3929</v>
      </c>
      <c r="E57" s="640" t="s">
        <v>3930</v>
      </c>
      <c r="F57" s="320" t="s">
        <v>3923</v>
      </c>
      <c r="G57" s="177" t="s">
        <v>3931</v>
      </c>
      <c r="H57" s="148" t="s">
        <v>3932</v>
      </c>
      <c r="I57" s="177" t="s">
        <v>3933</v>
      </c>
      <c r="J57" s="177"/>
      <c r="K57" s="640">
        <v>1299</v>
      </c>
      <c r="L57" s="640"/>
      <c r="M57" s="640">
        <v>1299</v>
      </c>
      <c r="N57" s="177" t="s">
        <v>3916</v>
      </c>
      <c r="O57" s="320" t="s">
        <v>3623</v>
      </c>
      <c r="P57" s="640">
        <v>1299</v>
      </c>
      <c r="Q57" s="640">
        <v>2</v>
      </c>
      <c r="R57" s="640"/>
      <c r="S57" s="640"/>
      <c r="T57" s="177"/>
      <c r="U57" s="177"/>
      <c r="V57" s="146">
        <v>1990</v>
      </c>
      <c r="W57" s="177"/>
      <c r="X57" s="177"/>
      <c r="Y57" s="177"/>
      <c r="Z57" s="177"/>
      <c r="AA57" s="177"/>
      <c r="AB57" s="640">
        <v>120</v>
      </c>
      <c r="AC57" s="320"/>
      <c r="AD57" s="320"/>
      <c r="AE57" s="177"/>
      <c r="AF57" s="177"/>
      <c r="AG57" s="177"/>
      <c r="AH57" s="177"/>
      <c r="AI57" s="177"/>
      <c r="AJ57" s="177"/>
      <c r="AK57" s="177"/>
      <c r="AL57" s="177"/>
      <c r="AM57" s="177"/>
      <c r="AN57" s="177"/>
      <c r="AO57" s="177"/>
      <c r="AP57" s="177"/>
      <c r="AQ57" s="177"/>
      <c r="AR57" s="177"/>
      <c r="AS57" s="177"/>
      <c r="AT57" s="177"/>
      <c r="AU57" s="177"/>
      <c r="AV57" s="177"/>
      <c r="AW57" s="177"/>
      <c r="AX57" s="177"/>
    </row>
    <row r="58" spans="1:50" s="172" customFormat="1" ht="25.7" customHeight="1">
      <c r="A58" s="272"/>
      <c r="B58" s="147"/>
      <c r="C58" s="151" t="s">
        <v>3923</v>
      </c>
      <c r="D58" s="177" t="s">
        <v>3934</v>
      </c>
      <c r="E58" s="640" t="s">
        <v>3935</v>
      </c>
      <c r="F58" s="320" t="s">
        <v>3923</v>
      </c>
      <c r="G58" s="177" t="s">
        <v>3936</v>
      </c>
      <c r="H58" s="148" t="s">
        <v>3932</v>
      </c>
      <c r="I58" s="177" t="s">
        <v>3937</v>
      </c>
      <c r="J58" s="177"/>
      <c r="K58" s="640">
        <v>7038</v>
      </c>
      <c r="L58" s="640"/>
      <c r="M58" s="640">
        <v>7038</v>
      </c>
      <c r="N58" s="177" t="s">
        <v>3916</v>
      </c>
      <c r="O58" s="320" t="s">
        <v>3623</v>
      </c>
      <c r="P58" s="640">
        <v>3228</v>
      </c>
      <c r="Q58" s="640">
        <v>6</v>
      </c>
      <c r="R58" s="640"/>
      <c r="S58" s="640"/>
      <c r="T58" s="177"/>
      <c r="U58" s="177"/>
      <c r="V58" s="146">
        <v>1991</v>
      </c>
      <c r="W58" s="177" t="s">
        <v>3938</v>
      </c>
      <c r="X58" s="177"/>
      <c r="Y58" s="177"/>
      <c r="Z58" s="177"/>
      <c r="AA58" s="177"/>
      <c r="AB58" s="640">
        <v>237</v>
      </c>
      <c r="AC58" s="146" t="s">
        <v>3939</v>
      </c>
      <c r="AD58" s="146" t="s">
        <v>3940</v>
      </c>
      <c r="AE58" s="177"/>
      <c r="AF58" s="177"/>
      <c r="AG58" s="177">
        <v>4</v>
      </c>
      <c r="AH58" s="177"/>
      <c r="AI58" s="177"/>
      <c r="AJ58" s="177"/>
      <c r="AK58" s="177"/>
      <c r="AL58" s="177"/>
      <c r="AM58" s="177"/>
      <c r="AN58" s="177"/>
      <c r="AO58" s="177"/>
      <c r="AP58" s="177"/>
      <c r="AQ58" s="177"/>
      <c r="AR58" s="177"/>
      <c r="AS58" s="177"/>
      <c r="AT58" s="177"/>
      <c r="AU58" s="177"/>
      <c r="AV58" s="177"/>
      <c r="AW58" s="177"/>
      <c r="AX58" s="177"/>
    </row>
    <row r="59" spans="1:50" s="172" customFormat="1" ht="25.7" customHeight="1">
      <c r="A59" s="272"/>
      <c r="B59" s="147"/>
      <c r="C59" s="151" t="s">
        <v>3923</v>
      </c>
      <c r="D59" s="177" t="s">
        <v>3941</v>
      </c>
      <c r="E59" s="640" t="s">
        <v>3942</v>
      </c>
      <c r="F59" s="320" t="s">
        <v>3923</v>
      </c>
      <c r="G59" s="177" t="s">
        <v>3936</v>
      </c>
      <c r="H59" s="148" t="s">
        <v>3932</v>
      </c>
      <c r="I59" s="177" t="s">
        <v>3943</v>
      </c>
      <c r="J59" s="177"/>
      <c r="K59" s="640">
        <v>1472</v>
      </c>
      <c r="L59" s="640"/>
      <c r="M59" s="640">
        <v>1472</v>
      </c>
      <c r="N59" s="177" t="s">
        <v>3916</v>
      </c>
      <c r="O59" s="320" t="s">
        <v>3623</v>
      </c>
      <c r="P59" s="640">
        <v>1378</v>
      </c>
      <c r="Q59" s="640">
        <v>2</v>
      </c>
      <c r="R59" s="640"/>
      <c r="S59" s="640"/>
      <c r="T59" s="177"/>
      <c r="U59" s="177"/>
      <c r="V59" s="146">
        <v>1989</v>
      </c>
      <c r="W59" s="177" t="s">
        <v>3944</v>
      </c>
      <c r="X59" s="177"/>
      <c r="Y59" s="177"/>
      <c r="Z59" s="177"/>
      <c r="AA59" s="177"/>
      <c r="AB59" s="640">
        <v>19</v>
      </c>
      <c r="AC59" s="320"/>
      <c r="AD59" s="320"/>
      <c r="AE59" s="177"/>
      <c r="AF59" s="177"/>
      <c r="AG59" s="177"/>
      <c r="AH59" s="177"/>
      <c r="AI59" s="177"/>
      <c r="AJ59" s="177"/>
      <c r="AK59" s="177"/>
      <c r="AL59" s="177"/>
      <c r="AM59" s="177"/>
      <c r="AN59" s="177"/>
      <c r="AO59" s="177"/>
      <c r="AP59" s="177"/>
      <c r="AQ59" s="177"/>
      <c r="AR59" s="177"/>
      <c r="AS59" s="177"/>
      <c r="AT59" s="177"/>
      <c r="AU59" s="177"/>
      <c r="AV59" s="177"/>
      <c r="AW59" s="177"/>
      <c r="AX59" s="177"/>
    </row>
    <row r="60" spans="1:50" s="172" customFormat="1" ht="25.7" customHeight="1">
      <c r="A60" s="272"/>
      <c r="B60" s="147"/>
      <c r="C60" s="151" t="s">
        <v>3923</v>
      </c>
      <c r="D60" s="177"/>
      <c r="E60" s="640" t="s">
        <v>3945</v>
      </c>
      <c r="F60" s="320" t="s">
        <v>3923</v>
      </c>
      <c r="G60" s="177"/>
      <c r="H60" s="148"/>
      <c r="I60" s="177" t="s">
        <v>3943</v>
      </c>
      <c r="J60" s="177"/>
      <c r="K60" s="640">
        <v>1680</v>
      </c>
      <c r="L60" s="640"/>
      <c r="M60" s="640">
        <v>1680</v>
      </c>
      <c r="N60" s="177"/>
      <c r="O60" s="320" t="s">
        <v>3623</v>
      </c>
      <c r="P60" s="640">
        <v>1680</v>
      </c>
      <c r="Q60" s="640">
        <v>3</v>
      </c>
      <c r="R60" s="640"/>
      <c r="S60" s="640"/>
      <c r="T60" s="177"/>
      <c r="U60" s="177"/>
      <c r="V60" s="146">
        <v>2004</v>
      </c>
      <c r="W60" s="177"/>
      <c r="X60" s="177"/>
      <c r="Y60" s="177"/>
      <c r="Z60" s="177"/>
      <c r="AA60" s="177"/>
      <c r="AB60" s="640"/>
      <c r="AC60" s="320"/>
      <c r="AD60" s="320"/>
      <c r="AE60" s="177"/>
      <c r="AF60" s="177"/>
      <c r="AG60" s="177"/>
      <c r="AH60" s="177"/>
      <c r="AI60" s="177"/>
      <c r="AJ60" s="177"/>
      <c r="AK60" s="177"/>
      <c r="AL60" s="177"/>
      <c r="AM60" s="177"/>
      <c r="AN60" s="177"/>
      <c r="AO60" s="177"/>
      <c r="AP60" s="177"/>
      <c r="AQ60" s="177"/>
      <c r="AR60" s="177"/>
      <c r="AS60" s="177"/>
      <c r="AT60" s="177"/>
      <c r="AU60" s="177"/>
      <c r="AV60" s="177"/>
      <c r="AW60" s="177"/>
      <c r="AX60" s="177"/>
    </row>
    <row r="61" spans="1:50" s="172" customFormat="1" ht="25.7" customHeight="1">
      <c r="A61" s="272"/>
      <c r="B61" s="147"/>
      <c r="C61" s="151" t="s">
        <v>3946</v>
      </c>
      <c r="D61" s="177"/>
      <c r="E61" s="640" t="s">
        <v>3947</v>
      </c>
      <c r="F61" s="320" t="s">
        <v>3946</v>
      </c>
      <c r="G61" s="177"/>
      <c r="H61" s="148"/>
      <c r="I61" s="177" t="s">
        <v>3948</v>
      </c>
      <c r="J61" s="177"/>
      <c r="K61" s="640">
        <v>4313</v>
      </c>
      <c r="L61" s="640"/>
      <c r="M61" s="640"/>
      <c r="N61" s="177"/>
      <c r="O61" s="320" t="s">
        <v>3949</v>
      </c>
      <c r="P61" s="640"/>
      <c r="Q61" s="640">
        <v>10</v>
      </c>
      <c r="R61" s="640">
        <v>3000</v>
      </c>
      <c r="S61" s="640"/>
      <c r="T61" s="177"/>
      <c r="U61" s="177"/>
      <c r="V61" s="146">
        <v>2011</v>
      </c>
      <c r="W61" s="177"/>
      <c r="X61" s="177"/>
      <c r="Y61" s="177"/>
      <c r="Z61" s="177"/>
      <c r="AA61" s="177"/>
      <c r="AB61" s="640">
        <v>15</v>
      </c>
      <c r="AC61" s="320"/>
      <c r="AD61" s="320"/>
      <c r="AE61" s="177"/>
      <c r="AF61" s="177"/>
      <c r="AG61" s="177"/>
      <c r="AH61" s="177"/>
      <c r="AI61" s="177"/>
      <c r="AJ61" s="177"/>
      <c r="AK61" s="177"/>
      <c r="AL61" s="177"/>
      <c r="AM61" s="177"/>
      <c r="AN61" s="177"/>
      <c r="AO61" s="177"/>
      <c r="AP61" s="177"/>
      <c r="AQ61" s="177"/>
      <c r="AR61" s="177"/>
      <c r="AS61" s="177"/>
      <c r="AT61" s="177"/>
      <c r="AU61" s="177"/>
      <c r="AV61" s="177"/>
      <c r="AW61" s="177"/>
      <c r="AX61" s="177"/>
    </row>
    <row r="62" spans="1:50" s="172" customFormat="1" ht="25.7" customHeight="1">
      <c r="A62" s="272"/>
      <c r="B62" s="591"/>
      <c r="C62" s="151" t="s">
        <v>3946</v>
      </c>
      <c r="D62" s="177" t="s">
        <v>3950</v>
      </c>
      <c r="E62" s="640" t="s">
        <v>3951</v>
      </c>
      <c r="F62" s="320" t="s">
        <v>3946</v>
      </c>
      <c r="G62" s="177" t="s">
        <v>3952</v>
      </c>
      <c r="H62" s="148"/>
      <c r="I62" s="177" t="s">
        <v>3948</v>
      </c>
      <c r="J62" s="177" t="s">
        <v>3953</v>
      </c>
      <c r="K62" s="640">
        <v>3636</v>
      </c>
      <c r="L62" s="640">
        <v>46</v>
      </c>
      <c r="M62" s="640">
        <v>3590</v>
      </c>
      <c r="N62" s="177" t="s">
        <v>3916</v>
      </c>
      <c r="O62" s="320" t="s">
        <v>3622</v>
      </c>
      <c r="P62" s="640">
        <v>3590</v>
      </c>
      <c r="Q62" s="640">
        <v>6</v>
      </c>
      <c r="R62" s="640"/>
      <c r="S62" s="640"/>
      <c r="T62" s="177"/>
      <c r="U62" s="177"/>
      <c r="V62" s="320">
        <v>1991</v>
      </c>
      <c r="W62" s="177" t="s">
        <v>3954</v>
      </c>
      <c r="X62" s="177"/>
      <c r="Y62" s="177"/>
      <c r="Z62" s="177"/>
      <c r="AA62" s="177"/>
      <c r="AB62" s="640"/>
      <c r="AC62" s="320"/>
      <c r="AD62" s="320"/>
      <c r="AE62" s="177"/>
      <c r="AF62" s="177"/>
      <c r="AG62" s="177"/>
      <c r="AH62" s="177"/>
      <c r="AI62" s="177"/>
      <c r="AJ62" s="177"/>
      <c r="AK62" s="177"/>
      <c r="AL62" s="177"/>
      <c r="AM62" s="177"/>
      <c r="AN62" s="177"/>
      <c r="AO62" s="177"/>
      <c r="AP62" s="177"/>
      <c r="AQ62" s="177"/>
      <c r="AR62" s="177"/>
      <c r="AS62" s="177"/>
      <c r="AT62" s="177"/>
      <c r="AU62" s="177"/>
      <c r="AV62" s="177"/>
      <c r="AW62" s="177"/>
      <c r="AX62" s="177"/>
    </row>
    <row r="63" spans="1:50" s="172" customFormat="1" ht="25.7" customHeight="1">
      <c r="A63" s="272"/>
      <c r="B63" s="838"/>
      <c r="C63" s="153" t="s">
        <v>3946</v>
      </c>
      <c r="D63" s="99"/>
      <c r="E63" s="642" t="s">
        <v>3955</v>
      </c>
      <c r="F63" s="105" t="s">
        <v>3921</v>
      </c>
      <c r="G63" s="99" t="s">
        <v>3956</v>
      </c>
      <c r="H63" s="99" t="s">
        <v>3957</v>
      </c>
      <c r="I63" s="99" t="s">
        <v>3958</v>
      </c>
      <c r="J63" s="99"/>
      <c r="K63" s="642">
        <v>5583</v>
      </c>
      <c r="L63" s="642"/>
      <c r="M63" s="642"/>
      <c r="N63" s="99"/>
      <c r="O63" s="105" t="s">
        <v>3623</v>
      </c>
      <c r="P63" s="642">
        <v>5583</v>
      </c>
      <c r="Q63" s="642">
        <v>8</v>
      </c>
      <c r="R63" s="642"/>
      <c r="S63" s="642"/>
      <c r="T63" s="99"/>
      <c r="U63" s="99"/>
      <c r="V63" s="105">
        <v>1993</v>
      </c>
      <c r="W63" s="644">
        <v>316</v>
      </c>
      <c r="X63" s="177"/>
      <c r="Y63" s="177"/>
      <c r="Z63" s="177"/>
      <c r="AA63" s="177"/>
      <c r="AB63" s="640">
        <v>316</v>
      </c>
      <c r="AC63" s="177"/>
      <c r="AD63" s="177"/>
      <c r="AE63" s="177"/>
      <c r="AF63" s="177"/>
      <c r="AG63" s="177"/>
      <c r="AH63" s="177"/>
      <c r="AI63" s="177"/>
      <c r="AJ63" s="177"/>
      <c r="AK63" s="177"/>
      <c r="AL63" s="177"/>
      <c r="AM63" s="177"/>
      <c r="AN63" s="177"/>
      <c r="AO63" s="177"/>
      <c r="AP63" s="177"/>
      <c r="AQ63" s="177"/>
      <c r="AR63" s="177"/>
      <c r="AS63" s="177"/>
      <c r="AT63" s="177"/>
      <c r="AU63" s="177"/>
      <c r="AV63" s="177"/>
      <c r="AW63" s="177"/>
      <c r="AX63" s="177"/>
    </row>
    <row r="64" spans="1:50" ht="25.7" customHeight="1">
      <c r="A64" s="269"/>
      <c r="B64" s="849" t="s">
        <v>2878</v>
      </c>
      <c r="C64" s="151" t="s">
        <v>880</v>
      </c>
      <c r="D64" s="652"/>
      <c r="E64" s="544">
        <f>COUNTA(E65:E94)</f>
        <v>30</v>
      </c>
      <c r="F64" s="320"/>
      <c r="G64" s="652"/>
      <c r="H64" s="850"/>
      <c r="I64" s="652"/>
      <c r="J64" s="652"/>
      <c r="K64" s="319">
        <f>SUM(K65:K94)</f>
        <v>279860.08</v>
      </c>
      <c r="L64" s="319">
        <f>SUM(L65:L94)</f>
        <v>19966</v>
      </c>
      <c r="M64" s="319">
        <f>SUM(M65:M94)</f>
        <v>26895</v>
      </c>
      <c r="N64" s="319">
        <f>SUM(N65:N94)</f>
        <v>0</v>
      </c>
      <c r="O64" s="319"/>
      <c r="P64" s="319">
        <f>SUM(P65:P94)</f>
        <v>98618</v>
      </c>
      <c r="Q64" s="319">
        <f>SUM(Q65:Q94)</f>
        <v>157</v>
      </c>
      <c r="R64" s="319"/>
      <c r="S64" s="319"/>
      <c r="T64" s="652"/>
      <c r="U64" s="652"/>
      <c r="V64" s="320"/>
      <c r="W64" s="652"/>
      <c r="X64" s="652"/>
      <c r="Y64" s="652"/>
      <c r="Z64" s="652"/>
      <c r="AA64" s="652"/>
      <c r="AB64" s="319"/>
      <c r="AC64" s="320"/>
      <c r="AD64" s="320"/>
      <c r="AE64" s="652"/>
      <c r="AF64" s="652"/>
      <c r="AG64" s="652"/>
      <c r="AH64" s="652"/>
      <c r="AI64" s="652"/>
      <c r="AJ64" s="652"/>
      <c r="AK64" s="652"/>
      <c r="AL64" s="652"/>
      <c r="AM64" s="652"/>
      <c r="AN64" s="652"/>
      <c r="AO64" s="652"/>
      <c r="AP64" s="652"/>
      <c r="AQ64" s="652"/>
      <c r="AR64" s="652"/>
      <c r="AS64" s="652"/>
      <c r="AT64" s="652"/>
      <c r="AU64" s="652"/>
      <c r="AV64" s="652"/>
      <c r="AW64" s="652"/>
      <c r="AX64" s="652"/>
    </row>
    <row r="65" spans="1:50" ht="25.7" customHeight="1">
      <c r="A65" s="269"/>
      <c r="B65" s="851"/>
      <c r="C65" s="151" t="s">
        <v>1083</v>
      </c>
      <c r="D65" s="652"/>
      <c r="E65" s="544" t="s">
        <v>1355</v>
      </c>
      <c r="F65" s="320" t="s">
        <v>1083</v>
      </c>
      <c r="G65" s="652"/>
      <c r="H65" s="850"/>
      <c r="I65" s="652" t="s">
        <v>1083</v>
      </c>
      <c r="J65" s="652"/>
      <c r="K65" s="319">
        <v>641</v>
      </c>
      <c r="L65" s="319"/>
      <c r="M65" s="319"/>
      <c r="N65" s="319"/>
      <c r="O65" s="320" t="s">
        <v>1356</v>
      </c>
      <c r="P65" s="319">
        <v>630</v>
      </c>
      <c r="Q65" s="319">
        <v>1</v>
      </c>
      <c r="R65" s="319"/>
      <c r="S65" s="319"/>
      <c r="T65" s="652"/>
      <c r="U65" s="652"/>
      <c r="V65" s="320">
        <v>2007</v>
      </c>
      <c r="W65" s="652"/>
      <c r="X65" s="652"/>
      <c r="Y65" s="652"/>
      <c r="Z65" s="652"/>
      <c r="AA65" s="652"/>
      <c r="AB65" s="319"/>
      <c r="AC65" s="320"/>
      <c r="AD65" s="320"/>
      <c r="AE65" s="652"/>
      <c r="AF65" s="652"/>
      <c r="AG65" s="652"/>
      <c r="AH65" s="652"/>
      <c r="AI65" s="652"/>
      <c r="AJ65" s="652"/>
      <c r="AK65" s="652"/>
      <c r="AL65" s="652"/>
      <c r="AM65" s="652"/>
      <c r="AN65" s="652"/>
      <c r="AO65" s="652"/>
      <c r="AP65" s="652"/>
      <c r="AQ65" s="652"/>
      <c r="AR65" s="652"/>
      <c r="AS65" s="652"/>
      <c r="AT65" s="652"/>
      <c r="AU65" s="652"/>
      <c r="AV65" s="652"/>
      <c r="AW65" s="652"/>
      <c r="AX65" s="652"/>
    </row>
    <row r="66" spans="1:50" ht="25.7" customHeight="1">
      <c r="A66" s="269" t="s">
        <v>204</v>
      </c>
      <c r="B66" s="851"/>
      <c r="C66" s="151" t="s">
        <v>1104</v>
      </c>
      <c r="D66" s="652" t="s">
        <v>1285</v>
      </c>
      <c r="E66" s="319" t="s">
        <v>1357</v>
      </c>
      <c r="F66" s="320" t="s">
        <v>906</v>
      </c>
      <c r="G66" s="652" t="s">
        <v>907</v>
      </c>
      <c r="H66" s="850" t="s">
        <v>908</v>
      </c>
      <c r="I66" s="652" t="s">
        <v>886</v>
      </c>
      <c r="J66" s="652"/>
      <c r="K66" s="319">
        <v>10009</v>
      </c>
      <c r="L66" s="319">
        <v>7355</v>
      </c>
      <c r="M66" s="319">
        <v>7446</v>
      </c>
      <c r="N66" s="652" t="s">
        <v>231</v>
      </c>
      <c r="O66" s="320" t="s">
        <v>232</v>
      </c>
      <c r="P66" s="319">
        <v>5920</v>
      </c>
      <c r="Q66" s="319">
        <v>10</v>
      </c>
      <c r="R66" s="319">
        <v>843</v>
      </c>
      <c r="S66" s="319">
        <v>1100</v>
      </c>
      <c r="T66" s="652" t="s">
        <v>586</v>
      </c>
      <c r="U66" s="652" t="s">
        <v>587</v>
      </c>
      <c r="V66" s="320">
        <v>2016</v>
      </c>
      <c r="W66" s="652"/>
      <c r="X66" s="652">
        <v>353</v>
      </c>
      <c r="Y66" s="652"/>
      <c r="Z66" s="652"/>
      <c r="AA66" s="652"/>
      <c r="AB66" s="319">
        <v>3900</v>
      </c>
      <c r="AC66" s="320">
        <v>2000</v>
      </c>
      <c r="AD66" s="320">
        <v>2002</v>
      </c>
      <c r="AE66" s="652"/>
      <c r="AF66" s="652"/>
      <c r="AG66" s="652">
        <v>4</v>
      </c>
      <c r="AH66" s="652">
        <v>1180</v>
      </c>
      <c r="AI66" s="652">
        <v>82</v>
      </c>
      <c r="AJ66" s="652"/>
      <c r="AK66" s="652"/>
      <c r="AL66" s="652"/>
      <c r="AM66" s="652"/>
      <c r="AN66" s="652"/>
      <c r="AO66" s="652"/>
      <c r="AP66" s="652"/>
      <c r="AQ66" s="652"/>
      <c r="AR66" s="652"/>
      <c r="AS66" s="652"/>
      <c r="AT66" s="652"/>
      <c r="AU66" s="652"/>
      <c r="AV66" s="652"/>
      <c r="AW66" s="652"/>
      <c r="AX66" s="652"/>
    </row>
    <row r="67" spans="1:50" ht="25.7" customHeight="1">
      <c r="A67" s="269"/>
      <c r="B67" s="851"/>
      <c r="C67" s="151" t="s">
        <v>1092</v>
      </c>
      <c r="D67" s="652" t="s">
        <v>1358</v>
      </c>
      <c r="E67" s="319" t="s">
        <v>1359</v>
      </c>
      <c r="F67" s="320" t="s">
        <v>906</v>
      </c>
      <c r="G67" s="652" t="s">
        <v>1360</v>
      </c>
      <c r="H67" s="652" t="s">
        <v>1330</v>
      </c>
      <c r="I67" s="652" t="s">
        <v>1097</v>
      </c>
      <c r="J67" s="652"/>
      <c r="K67" s="319">
        <v>28718</v>
      </c>
      <c r="L67" s="319">
        <v>9734</v>
      </c>
      <c r="M67" s="319">
        <v>12413</v>
      </c>
      <c r="N67" s="652" t="s">
        <v>231</v>
      </c>
      <c r="O67" s="320" t="s">
        <v>1361</v>
      </c>
      <c r="P67" s="319">
        <v>15675</v>
      </c>
      <c r="Q67" s="319">
        <v>18</v>
      </c>
      <c r="R67" s="319">
        <v>5094</v>
      </c>
      <c r="S67" s="319">
        <v>5000</v>
      </c>
      <c r="T67" s="652" t="s">
        <v>586</v>
      </c>
      <c r="U67" s="652" t="s">
        <v>1334</v>
      </c>
      <c r="V67" s="320">
        <v>2002</v>
      </c>
      <c r="W67" s="652"/>
      <c r="X67" s="652"/>
      <c r="Y67" s="652"/>
      <c r="Z67" s="652"/>
      <c r="AA67" s="652"/>
      <c r="AB67" s="319"/>
      <c r="AC67" s="320"/>
      <c r="AD67" s="320"/>
      <c r="AE67" s="652" t="s">
        <v>1362</v>
      </c>
      <c r="AF67" s="652"/>
      <c r="AG67" s="652">
        <v>24</v>
      </c>
      <c r="AH67" s="652">
        <v>2206</v>
      </c>
      <c r="AI67" s="652"/>
      <c r="AJ67" s="652"/>
      <c r="AK67" s="652"/>
      <c r="AL67" s="652"/>
      <c r="AM67" s="652"/>
      <c r="AN67" s="652"/>
      <c r="AO67" s="652"/>
      <c r="AP67" s="652"/>
      <c r="AQ67" s="652"/>
      <c r="AR67" s="652"/>
      <c r="AS67" s="652"/>
      <c r="AT67" s="652"/>
      <c r="AU67" s="652"/>
      <c r="AV67" s="652"/>
      <c r="AW67" s="652"/>
      <c r="AX67" s="852"/>
    </row>
    <row r="68" spans="1:50" ht="25.7" customHeight="1">
      <c r="A68" s="269"/>
      <c r="B68" s="851"/>
      <c r="C68" s="151" t="s">
        <v>1070</v>
      </c>
      <c r="D68" s="652"/>
      <c r="E68" s="319" t="s">
        <v>1363</v>
      </c>
      <c r="F68" s="320" t="s">
        <v>906</v>
      </c>
      <c r="G68" s="652"/>
      <c r="H68" s="652"/>
      <c r="I68" s="652" t="s">
        <v>886</v>
      </c>
      <c r="J68" s="652"/>
      <c r="K68" s="319">
        <v>3340</v>
      </c>
      <c r="L68" s="319"/>
      <c r="M68" s="319"/>
      <c r="N68" s="652"/>
      <c r="O68" s="320" t="s">
        <v>382</v>
      </c>
      <c r="P68" s="319">
        <v>3340</v>
      </c>
      <c r="Q68" s="319">
        <v>4</v>
      </c>
      <c r="R68" s="319"/>
      <c r="S68" s="319"/>
      <c r="T68" s="652"/>
      <c r="U68" s="652"/>
      <c r="V68" s="320">
        <v>2002</v>
      </c>
      <c r="W68" s="652"/>
      <c r="X68" s="652"/>
      <c r="Y68" s="652"/>
      <c r="Z68" s="652"/>
      <c r="AA68" s="652"/>
      <c r="AB68" s="319"/>
      <c r="AC68" s="320"/>
      <c r="AD68" s="320"/>
      <c r="AE68" s="652"/>
      <c r="AF68" s="652"/>
      <c r="AG68" s="652"/>
      <c r="AH68" s="652"/>
      <c r="AI68" s="652"/>
      <c r="AJ68" s="652"/>
      <c r="AK68" s="652"/>
      <c r="AL68" s="652"/>
      <c r="AM68" s="652"/>
      <c r="AN68" s="652"/>
      <c r="AO68" s="652"/>
      <c r="AP68" s="652"/>
      <c r="AQ68" s="652"/>
      <c r="AR68" s="652"/>
      <c r="AS68" s="652"/>
      <c r="AT68" s="652"/>
      <c r="AU68" s="652"/>
      <c r="AV68" s="652"/>
      <c r="AW68" s="652"/>
      <c r="AX68" s="652"/>
    </row>
    <row r="69" spans="1:50" ht="25.7" customHeight="1">
      <c r="A69" s="269" t="s">
        <v>284</v>
      </c>
      <c r="B69" s="851"/>
      <c r="C69" s="853" t="s">
        <v>1079</v>
      </c>
      <c r="D69" s="854"/>
      <c r="E69" s="854" t="s">
        <v>1364</v>
      </c>
      <c r="F69" s="854" t="s">
        <v>906</v>
      </c>
      <c r="G69" s="652"/>
      <c r="H69" s="652"/>
      <c r="I69" s="683" t="s">
        <v>1365</v>
      </c>
      <c r="J69" s="652"/>
      <c r="K69" s="319">
        <v>2850</v>
      </c>
      <c r="L69" s="319"/>
      <c r="M69" s="319"/>
      <c r="N69" s="652"/>
      <c r="O69" s="854" t="s">
        <v>406</v>
      </c>
      <c r="P69" s="855">
        <v>2850</v>
      </c>
      <c r="Q69" s="854">
        <v>5</v>
      </c>
      <c r="R69" s="319">
        <v>500</v>
      </c>
      <c r="S69" s="319"/>
      <c r="T69" s="652"/>
      <c r="U69" s="652"/>
      <c r="V69" s="320">
        <v>1999</v>
      </c>
      <c r="W69" s="652"/>
      <c r="X69" s="652"/>
      <c r="Y69" s="652"/>
      <c r="Z69" s="652"/>
      <c r="AA69" s="652"/>
      <c r="AB69" s="319"/>
      <c r="AC69" s="320"/>
      <c r="AD69" s="320"/>
      <c r="AE69" s="652"/>
      <c r="AF69" s="652"/>
      <c r="AG69" s="652"/>
      <c r="AH69" s="652"/>
      <c r="AI69" s="652"/>
      <c r="AJ69" s="652"/>
      <c r="AK69" s="652"/>
      <c r="AL69" s="652"/>
      <c r="AM69" s="652"/>
      <c r="AN69" s="652"/>
      <c r="AO69" s="652"/>
      <c r="AP69" s="652"/>
      <c r="AQ69" s="652"/>
      <c r="AR69" s="652"/>
      <c r="AS69" s="652"/>
      <c r="AT69" s="652"/>
      <c r="AU69" s="652"/>
      <c r="AV69" s="652"/>
      <c r="AW69" s="652"/>
      <c r="AX69" s="652"/>
    </row>
    <row r="70" spans="1:50" ht="25.7" customHeight="1">
      <c r="A70" s="269"/>
      <c r="B70" s="851"/>
      <c r="C70" s="853" t="s">
        <v>1079</v>
      </c>
      <c r="D70" s="854"/>
      <c r="E70" s="854" t="s">
        <v>1366</v>
      </c>
      <c r="F70" s="854" t="s">
        <v>1367</v>
      </c>
      <c r="G70" s="652"/>
      <c r="H70" s="652"/>
      <c r="I70" s="683" t="s">
        <v>1368</v>
      </c>
      <c r="J70" s="652"/>
      <c r="K70" s="319">
        <v>1200</v>
      </c>
      <c r="L70" s="319"/>
      <c r="M70" s="319"/>
      <c r="N70" s="652"/>
      <c r="O70" s="854" t="s">
        <v>406</v>
      </c>
      <c r="P70" s="855">
        <v>1200</v>
      </c>
      <c r="Q70" s="854">
        <v>2</v>
      </c>
      <c r="R70" s="319"/>
      <c r="S70" s="319"/>
      <c r="T70" s="652"/>
      <c r="U70" s="652"/>
      <c r="V70" s="320">
        <v>1999</v>
      </c>
      <c r="W70" s="652"/>
      <c r="X70" s="652"/>
      <c r="Y70" s="652"/>
      <c r="Z70" s="652"/>
      <c r="AA70" s="652"/>
      <c r="AB70" s="319"/>
      <c r="AC70" s="320"/>
      <c r="AD70" s="320"/>
      <c r="AE70" s="652"/>
      <c r="AF70" s="652"/>
      <c r="AG70" s="652"/>
      <c r="AH70" s="652"/>
      <c r="AI70" s="652"/>
      <c r="AJ70" s="652"/>
      <c r="AK70" s="652"/>
      <c r="AL70" s="652"/>
      <c r="AM70" s="652"/>
      <c r="AN70" s="652"/>
      <c r="AO70" s="652"/>
      <c r="AP70" s="652"/>
      <c r="AQ70" s="652"/>
      <c r="AR70" s="652"/>
      <c r="AS70" s="652"/>
      <c r="AT70" s="652"/>
      <c r="AU70" s="652"/>
      <c r="AV70" s="652"/>
      <c r="AW70" s="652"/>
      <c r="AX70" s="652"/>
    </row>
    <row r="71" spans="1:50" ht="25.7" customHeight="1">
      <c r="A71" s="269"/>
      <c r="B71" s="851"/>
      <c r="C71" s="853" t="s">
        <v>1079</v>
      </c>
      <c r="D71" s="854"/>
      <c r="E71" s="854" t="s">
        <v>1369</v>
      </c>
      <c r="F71" s="854" t="s">
        <v>906</v>
      </c>
      <c r="G71" s="652"/>
      <c r="H71" s="652"/>
      <c r="I71" s="683" t="s">
        <v>1370</v>
      </c>
      <c r="J71" s="652"/>
      <c r="K71" s="319">
        <v>2100</v>
      </c>
      <c r="L71" s="319"/>
      <c r="M71" s="319"/>
      <c r="N71" s="652"/>
      <c r="O71" s="854" t="s">
        <v>406</v>
      </c>
      <c r="P71" s="855">
        <v>2100</v>
      </c>
      <c r="Q71" s="854">
        <v>3</v>
      </c>
      <c r="R71" s="319"/>
      <c r="S71" s="319"/>
      <c r="T71" s="652"/>
      <c r="U71" s="652"/>
      <c r="V71" s="320">
        <v>2008</v>
      </c>
      <c r="W71" s="652"/>
      <c r="X71" s="652"/>
      <c r="Y71" s="652"/>
      <c r="Z71" s="652"/>
      <c r="AA71" s="652"/>
      <c r="AB71" s="319"/>
      <c r="AC71" s="320"/>
      <c r="AD71" s="320"/>
      <c r="AE71" s="652"/>
      <c r="AF71" s="652"/>
      <c r="AG71" s="652"/>
      <c r="AH71" s="652"/>
      <c r="AI71" s="652"/>
      <c r="AJ71" s="652"/>
      <c r="AK71" s="652"/>
      <c r="AL71" s="652"/>
      <c r="AM71" s="652"/>
      <c r="AN71" s="652"/>
      <c r="AO71" s="652"/>
      <c r="AP71" s="652"/>
      <c r="AQ71" s="652"/>
      <c r="AR71" s="652"/>
      <c r="AS71" s="652"/>
      <c r="AT71" s="652"/>
      <c r="AU71" s="652"/>
      <c r="AV71" s="652"/>
      <c r="AW71" s="652"/>
      <c r="AX71" s="652"/>
    </row>
    <row r="72" spans="1:50" ht="25.7" customHeight="1">
      <c r="A72" s="269"/>
      <c r="B72" s="851"/>
      <c r="C72" s="853" t="s">
        <v>1079</v>
      </c>
      <c r="D72" s="854" t="s">
        <v>1371</v>
      </c>
      <c r="E72" s="854" t="s">
        <v>1372</v>
      </c>
      <c r="F72" s="854" t="s">
        <v>906</v>
      </c>
      <c r="G72" s="652"/>
      <c r="H72" s="652"/>
      <c r="I72" s="683" t="s">
        <v>1373</v>
      </c>
      <c r="J72" s="652"/>
      <c r="K72" s="319">
        <v>21214</v>
      </c>
      <c r="L72" s="319">
        <v>2800</v>
      </c>
      <c r="M72" s="319">
        <v>6959</v>
      </c>
      <c r="N72" s="652"/>
      <c r="O72" s="854" t="s">
        <v>406</v>
      </c>
      <c r="P72" s="855">
        <v>1188</v>
      </c>
      <c r="Q72" s="854">
        <v>2</v>
      </c>
      <c r="R72" s="319"/>
      <c r="S72" s="319"/>
      <c r="T72" s="652"/>
      <c r="U72" s="652"/>
      <c r="V72" s="320"/>
      <c r="W72" s="652"/>
      <c r="X72" s="652"/>
      <c r="Y72" s="652"/>
      <c r="Z72" s="652"/>
      <c r="AA72" s="652"/>
      <c r="AB72" s="319"/>
      <c r="AC72" s="320"/>
      <c r="AD72" s="320"/>
      <c r="AE72" s="652"/>
      <c r="AF72" s="652"/>
      <c r="AG72" s="652"/>
      <c r="AH72" s="652"/>
      <c r="AI72" s="652"/>
      <c r="AJ72" s="652"/>
      <c r="AK72" s="652"/>
      <c r="AL72" s="652"/>
      <c r="AM72" s="652"/>
      <c r="AN72" s="652"/>
      <c r="AO72" s="652"/>
      <c r="AP72" s="652"/>
      <c r="AQ72" s="652"/>
      <c r="AR72" s="652"/>
      <c r="AS72" s="652"/>
      <c r="AT72" s="652"/>
      <c r="AU72" s="652"/>
      <c r="AV72" s="652"/>
      <c r="AW72" s="652"/>
      <c r="AX72" s="652"/>
    </row>
    <row r="73" spans="1:50" ht="25.7" customHeight="1">
      <c r="A73" s="269"/>
      <c r="B73" s="851"/>
      <c r="C73" s="151" t="s">
        <v>1092</v>
      </c>
      <c r="D73" s="652"/>
      <c r="E73" s="319" t="s">
        <v>1374</v>
      </c>
      <c r="F73" s="320" t="s">
        <v>1375</v>
      </c>
      <c r="G73" s="652"/>
      <c r="H73" s="652"/>
      <c r="I73" s="652" t="s">
        <v>1095</v>
      </c>
      <c r="J73" s="652"/>
      <c r="K73" s="319">
        <v>1790</v>
      </c>
      <c r="L73" s="319"/>
      <c r="M73" s="319"/>
      <c r="N73" s="652"/>
      <c r="O73" s="320" t="s">
        <v>382</v>
      </c>
      <c r="P73" s="319">
        <v>1790</v>
      </c>
      <c r="Q73" s="319">
        <v>3</v>
      </c>
      <c r="R73" s="319"/>
      <c r="S73" s="319"/>
      <c r="T73" s="652"/>
      <c r="U73" s="652"/>
      <c r="V73" s="320"/>
      <c r="W73" s="652"/>
      <c r="X73" s="652"/>
      <c r="Y73" s="652"/>
      <c r="Z73" s="652"/>
      <c r="AA73" s="652"/>
      <c r="AB73" s="319"/>
      <c r="AC73" s="320"/>
      <c r="AD73" s="320"/>
      <c r="AE73" s="652"/>
      <c r="AF73" s="652"/>
      <c r="AG73" s="652"/>
      <c r="AH73" s="652"/>
      <c r="AI73" s="652"/>
      <c r="AJ73" s="652"/>
      <c r="AK73" s="652"/>
      <c r="AL73" s="652"/>
      <c r="AM73" s="652"/>
      <c r="AN73" s="652"/>
      <c r="AO73" s="652"/>
      <c r="AP73" s="652"/>
      <c r="AQ73" s="652"/>
      <c r="AR73" s="652"/>
      <c r="AS73" s="652"/>
      <c r="AT73" s="652"/>
      <c r="AU73" s="652"/>
      <c r="AV73" s="652"/>
      <c r="AW73" s="652"/>
      <c r="AX73" s="652"/>
    </row>
    <row r="74" spans="1:50" ht="25.7" customHeight="1">
      <c r="A74" s="269"/>
      <c r="B74" s="851"/>
      <c r="C74" s="151" t="s">
        <v>1092</v>
      </c>
      <c r="D74" s="652"/>
      <c r="E74" s="319" t="s">
        <v>6493</v>
      </c>
      <c r="F74" s="320" t="s">
        <v>1092</v>
      </c>
      <c r="G74" s="652"/>
      <c r="H74" s="652"/>
      <c r="I74" s="652" t="s">
        <v>1092</v>
      </c>
      <c r="J74" s="652"/>
      <c r="K74" s="319">
        <v>3840</v>
      </c>
      <c r="L74" s="319"/>
      <c r="M74" s="319"/>
      <c r="N74" s="652"/>
      <c r="O74" s="320" t="s">
        <v>232</v>
      </c>
      <c r="P74" s="319">
        <v>3840</v>
      </c>
      <c r="Q74" s="319">
        <v>6</v>
      </c>
      <c r="R74" s="319"/>
      <c r="S74" s="319"/>
      <c r="T74" s="652"/>
      <c r="U74" s="652"/>
      <c r="V74" s="320">
        <v>2016</v>
      </c>
      <c r="W74" s="652"/>
      <c r="X74" s="652"/>
      <c r="Y74" s="652"/>
      <c r="Z74" s="652"/>
      <c r="AA74" s="652"/>
      <c r="AB74" s="319"/>
      <c r="AC74" s="320"/>
      <c r="AD74" s="320"/>
      <c r="AE74" s="652"/>
      <c r="AF74" s="652"/>
      <c r="AG74" s="652"/>
      <c r="AH74" s="652"/>
      <c r="AI74" s="652"/>
      <c r="AJ74" s="652"/>
      <c r="AK74" s="652"/>
      <c r="AL74" s="652"/>
      <c r="AM74" s="652"/>
      <c r="AN74" s="652"/>
      <c r="AO74" s="652"/>
      <c r="AP74" s="652"/>
      <c r="AQ74" s="652"/>
      <c r="AR74" s="652"/>
      <c r="AS74" s="652"/>
      <c r="AT74" s="652"/>
      <c r="AU74" s="652"/>
      <c r="AV74" s="652"/>
      <c r="AW74" s="652"/>
      <c r="AX74" s="652"/>
    </row>
    <row r="75" spans="1:50" ht="25.7" customHeight="1">
      <c r="A75" s="269"/>
      <c r="B75" s="851"/>
      <c r="C75" s="151" t="s">
        <v>920</v>
      </c>
      <c r="D75" s="652"/>
      <c r="E75" s="544" t="s">
        <v>1376</v>
      </c>
      <c r="F75" s="320" t="s">
        <v>920</v>
      </c>
      <c r="G75" s="652"/>
      <c r="H75" s="652"/>
      <c r="I75" s="652" t="s">
        <v>920</v>
      </c>
      <c r="J75" s="652"/>
      <c r="K75" s="319">
        <v>5732</v>
      </c>
      <c r="L75" s="319"/>
      <c r="M75" s="319"/>
      <c r="N75" s="652"/>
      <c r="O75" s="320" t="s">
        <v>406</v>
      </c>
      <c r="P75" s="319">
        <v>5124</v>
      </c>
      <c r="Q75" s="319">
        <v>8</v>
      </c>
      <c r="R75" s="319"/>
      <c r="S75" s="319"/>
      <c r="T75" s="652"/>
      <c r="U75" s="652"/>
      <c r="V75" s="320">
        <v>2001</v>
      </c>
      <c r="W75" s="652"/>
      <c r="X75" s="652"/>
      <c r="Y75" s="652"/>
      <c r="Z75" s="652"/>
      <c r="AA75" s="652"/>
      <c r="AB75" s="319"/>
      <c r="AC75" s="320"/>
      <c r="AD75" s="320"/>
      <c r="AE75" s="652"/>
      <c r="AF75" s="652"/>
      <c r="AG75" s="652"/>
      <c r="AH75" s="652"/>
      <c r="AI75" s="652"/>
      <c r="AJ75" s="652"/>
      <c r="AK75" s="652"/>
      <c r="AL75" s="652"/>
      <c r="AM75" s="652"/>
      <c r="AN75" s="652"/>
      <c r="AO75" s="652"/>
      <c r="AP75" s="652"/>
      <c r="AQ75" s="652"/>
      <c r="AR75" s="652"/>
      <c r="AS75" s="652"/>
      <c r="AT75" s="652"/>
      <c r="AU75" s="652"/>
      <c r="AV75" s="652"/>
      <c r="AW75" s="652"/>
      <c r="AX75" s="856"/>
    </row>
    <row r="76" spans="1:50" ht="25.7" customHeight="1">
      <c r="A76" s="269"/>
      <c r="B76" s="851"/>
      <c r="C76" s="151" t="s">
        <v>953</v>
      </c>
      <c r="D76" s="652"/>
      <c r="E76" s="544" t="s">
        <v>1377</v>
      </c>
      <c r="F76" s="320" t="s">
        <v>906</v>
      </c>
      <c r="G76" s="652"/>
      <c r="H76" s="652"/>
      <c r="I76" s="105" t="s">
        <v>1107</v>
      </c>
      <c r="J76" s="652"/>
      <c r="K76" s="319">
        <v>7633</v>
      </c>
      <c r="L76" s="319"/>
      <c r="M76" s="319"/>
      <c r="N76" s="652"/>
      <c r="O76" s="320" t="s">
        <v>406</v>
      </c>
      <c r="P76" s="319">
        <v>7633</v>
      </c>
      <c r="Q76" s="319">
        <v>10</v>
      </c>
      <c r="R76" s="319"/>
      <c r="S76" s="319"/>
      <c r="T76" s="652"/>
      <c r="U76" s="652"/>
      <c r="V76" s="320">
        <v>2010</v>
      </c>
      <c r="W76" s="652"/>
      <c r="X76" s="652"/>
      <c r="Y76" s="652"/>
      <c r="Z76" s="652"/>
      <c r="AA76" s="652"/>
      <c r="AB76" s="319"/>
      <c r="AC76" s="320"/>
      <c r="AD76" s="320"/>
      <c r="AE76" s="652"/>
      <c r="AF76" s="652"/>
      <c r="AG76" s="652"/>
      <c r="AH76" s="652"/>
      <c r="AI76" s="652"/>
      <c r="AJ76" s="652"/>
      <c r="AK76" s="652"/>
      <c r="AL76" s="652"/>
      <c r="AM76" s="652"/>
      <c r="AN76" s="652"/>
      <c r="AO76" s="652"/>
      <c r="AP76" s="652"/>
      <c r="AQ76" s="652"/>
      <c r="AR76" s="652"/>
      <c r="AS76" s="652"/>
      <c r="AT76" s="652"/>
      <c r="AU76" s="652"/>
      <c r="AV76" s="652"/>
      <c r="AW76" s="652"/>
      <c r="AX76" s="652"/>
    </row>
    <row r="77" spans="1:50" ht="25.7" customHeight="1">
      <c r="A77" s="269"/>
      <c r="B77" s="857"/>
      <c r="C77" s="151" t="s">
        <v>1115</v>
      </c>
      <c r="D77" s="652"/>
      <c r="E77" s="544" t="s">
        <v>3058</v>
      </c>
      <c r="F77" s="320" t="s">
        <v>906</v>
      </c>
      <c r="G77" s="652"/>
      <c r="H77" s="652"/>
      <c r="I77" s="105" t="s">
        <v>1107</v>
      </c>
      <c r="J77" s="652"/>
      <c r="K77" s="319">
        <v>3129.08</v>
      </c>
      <c r="L77" s="319"/>
      <c r="M77" s="319"/>
      <c r="N77" s="652"/>
      <c r="O77" s="320" t="s">
        <v>406</v>
      </c>
      <c r="P77" s="319">
        <v>3129</v>
      </c>
      <c r="Q77" s="319">
        <v>12</v>
      </c>
      <c r="R77" s="319"/>
      <c r="S77" s="319"/>
      <c r="T77" s="652"/>
      <c r="U77" s="652"/>
      <c r="V77" s="320">
        <v>1999</v>
      </c>
      <c r="W77" s="652"/>
      <c r="X77" s="652"/>
      <c r="Y77" s="652"/>
      <c r="Z77" s="652"/>
      <c r="AA77" s="652"/>
      <c r="AB77" s="319"/>
      <c r="AC77" s="320"/>
      <c r="AD77" s="320"/>
      <c r="AE77" s="652"/>
      <c r="AF77" s="652"/>
      <c r="AG77" s="652"/>
      <c r="AH77" s="652"/>
      <c r="AI77" s="652"/>
      <c r="AJ77" s="652"/>
      <c r="AK77" s="652"/>
      <c r="AL77" s="652"/>
      <c r="AM77" s="652"/>
      <c r="AN77" s="652"/>
      <c r="AO77" s="652"/>
      <c r="AP77" s="652"/>
      <c r="AQ77" s="652"/>
      <c r="AR77" s="652"/>
      <c r="AS77" s="652"/>
      <c r="AT77" s="652"/>
      <c r="AU77" s="652"/>
      <c r="AV77" s="652"/>
      <c r="AW77" s="652"/>
      <c r="AX77" s="652"/>
    </row>
    <row r="78" spans="1:50" ht="25.7" customHeight="1">
      <c r="A78" s="269"/>
      <c r="B78" s="857"/>
      <c r="C78" s="151" t="s">
        <v>1115</v>
      </c>
      <c r="D78" s="652"/>
      <c r="E78" s="544" t="s">
        <v>3058</v>
      </c>
      <c r="F78" s="320" t="s">
        <v>906</v>
      </c>
      <c r="G78" s="652"/>
      <c r="H78" s="652"/>
      <c r="I78" s="105" t="s">
        <v>1107</v>
      </c>
      <c r="J78" s="652"/>
      <c r="K78" s="319">
        <v>1680</v>
      </c>
      <c r="L78" s="319"/>
      <c r="M78" s="319"/>
      <c r="N78" s="652"/>
      <c r="O78" s="320" t="s">
        <v>201</v>
      </c>
      <c r="P78" s="319">
        <v>1680</v>
      </c>
      <c r="Q78" s="319">
        <v>3</v>
      </c>
      <c r="R78" s="319"/>
      <c r="S78" s="319"/>
      <c r="T78" s="652"/>
      <c r="U78" s="652"/>
      <c r="V78" s="320">
        <v>2006</v>
      </c>
      <c r="W78" s="652"/>
      <c r="X78" s="652"/>
      <c r="Y78" s="652"/>
      <c r="Z78" s="652"/>
      <c r="AA78" s="652"/>
      <c r="AB78" s="319"/>
      <c r="AC78" s="320"/>
      <c r="AD78" s="320"/>
      <c r="AE78" s="652"/>
      <c r="AF78" s="652"/>
      <c r="AG78" s="652"/>
      <c r="AH78" s="652"/>
      <c r="AI78" s="652"/>
      <c r="AJ78" s="652"/>
      <c r="AK78" s="652"/>
      <c r="AL78" s="652"/>
      <c r="AM78" s="652"/>
      <c r="AN78" s="652"/>
      <c r="AO78" s="652"/>
      <c r="AP78" s="652"/>
      <c r="AQ78" s="652"/>
      <c r="AR78" s="652"/>
      <c r="AS78" s="652"/>
      <c r="AT78" s="652"/>
      <c r="AU78" s="652"/>
      <c r="AV78" s="652"/>
      <c r="AW78" s="652"/>
      <c r="AX78" s="652"/>
    </row>
    <row r="79" spans="1:50" ht="25.7" customHeight="1">
      <c r="A79" s="269"/>
      <c r="B79" s="857"/>
      <c r="C79" s="151" t="s">
        <v>1115</v>
      </c>
      <c r="D79" s="652"/>
      <c r="E79" s="544" t="s">
        <v>6494</v>
      </c>
      <c r="F79" s="320" t="s">
        <v>1115</v>
      </c>
      <c r="G79" s="652"/>
      <c r="H79" s="652"/>
      <c r="I79" s="105" t="s">
        <v>6495</v>
      </c>
      <c r="J79" s="652"/>
      <c r="K79" s="319">
        <v>2746</v>
      </c>
      <c r="L79" s="319"/>
      <c r="M79" s="319"/>
      <c r="N79" s="652"/>
      <c r="O79" s="320" t="s">
        <v>406</v>
      </c>
      <c r="P79" s="319"/>
      <c r="Q79" s="319">
        <v>4</v>
      </c>
      <c r="R79" s="319"/>
      <c r="S79" s="319"/>
      <c r="T79" s="652"/>
      <c r="U79" s="652"/>
      <c r="V79" s="320">
        <v>2016</v>
      </c>
      <c r="W79" s="652"/>
      <c r="X79" s="652"/>
      <c r="Y79" s="652"/>
      <c r="Z79" s="652"/>
      <c r="AA79" s="652"/>
      <c r="AB79" s="319"/>
      <c r="AC79" s="320"/>
      <c r="AD79" s="320"/>
      <c r="AE79" s="652"/>
      <c r="AF79" s="652"/>
      <c r="AG79" s="652"/>
      <c r="AH79" s="652"/>
      <c r="AI79" s="652"/>
      <c r="AJ79" s="652"/>
      <c r="AK79" s="652"/>
      <c r="AL79" s="652"/>
      <c r="AM79" s="652"/>
      <c r="AN79" s="652"/>
      <c r="AO79" s="652"/>
      <c r="AP79" s="652"/>
      <c r="AQ79" s="652"/>
      <c r="AR79" s="652"/>
      <c r="AS79" s="652"/>
      <c r="AT79" s="652"/>
      <c r="AU79" s="652"/>
      <c r="AV79" s="652"/>
      <c r="AW79" s="652"/>
      <c r="AX79" s="652"/>
    </row>
    <row r="80" spans="1:50" ht="25.7" customHeight="1">
      <c r="A80" s="269"/>
      <c r="B80" s="857"/>
      <c r="C80" s="153" t="s">
        <v>1070</v>
      </c>
      <c r="D80" s="105"/>
      <c r="E80" s="100" t="s">
        <v>1378</v>
      </c>
      <c r="F80" s="105" t="s">
        <v>906</v>
      </c>
      <c r="G80" s="105"/>
      <c r="H80" s="105"/>
      <c r="I80" s="105" t="s">
        <v>1107</v>
      </c>
      <c r="J80" s="105"/>
      <c r="K80" s="100">
        <v>3360</v>
      </c>
      <c r="L80" s="100"/>
      <c r="M80" s="100"/>
      <c r="N80" s="105"/>
      <c r="O80" s="105" t="s">
        <v>201</v>
      </c>
      <c r="P80" s="100">
        <v>3360</v>
      </c>
      <c r="Q80" s="100">
        <v>6</v>
      </c>
      <c r="R80" s="100"/>
      <c r="S80" s="100"/>
      <c r="T80" s="105"/>
      <c r="U80" s="105"/>
      <c r="V80" s="105">
        <v>2006</v>
      </c>
      <c r="W80" s="105"/>
      <c r="X80" s="105"/>
      <c r="Y80" s="105"/>
      <c r="Z80" s="105"/>
      <c r="AA80" s="105"/>
      <c r="AB80" s="100"/>
      <c r="AC80" s="105"/>
      <c r="AD80" s="105"/>
      <c r="AE80" s="105"/>
      <c r="AF80" s="105"/>
      <c r="AG80" s="105"/>
      <c r="AH80" s="105"/>
      <c r="AI80" s="105"/>
      <c r="AJ80" s="105"/>
      <c r="AK80" s="105"/>
      <c r="AL80" s="105"/>
      <c r="AM80" s="105"/>
      <c r="AN80" s="105"/>
      <c r="AO80" s="105"/>
      <c r="AP80" s="105"/>
      <c r="AQ80" s="105"/>
      <c r="AR80" s="105"/>
      <c r="AS80" s="105"/>
      <c r="AT80" s="105"/>
      <c r="AU80" s="105"/>
      <c r="AV80" s="105"/>
      <c r="AW80" s="105"/>
      <c r="AX80" s="105"/>
    </row>
    <row r="81" spans="1:50" ht="25.7" customHeight="1">
      <c r="A81" s="269"/>
      <c r="B81" s="857"/>
      <c r="C81" s="153" t="s">
        <v>1070</v>
      </c>
      <c r="D81" s="105"/>
      <c r="E81" s="100" t="s">
        <v>1379</v>
      </c>
      <c r="F81" s="105" t="s">
        <v>906</v>
      </c>
      <c r="G81" s="105"/>
      <c r="H81" s="105"/>
      <c r="I81" s="105" t="s">
        <v>1107</v>
      </c>
      <c r="J81" s="105"/>
      <c r="K81" s="100">
        <v>8866</v>
      </c>
      <c r="L81" s="100"/>
      <c r="M81" s="100"/>
      <c r="N81" s="105"/>
      <c r="O81" s="105" t="s">
        <v>406</v>
      </c>
      <c r="P81" s="100">
        <v>8866</v>
      </c>
      <c r="Q81" s="100">
        <v>8</v>
      </c>
      <c r="R81" s="100"/>
      <c r="S81" s="100"/>
      <c r="T81" s="105"/>
      <c r="U81" s="105"/>
      <c r="V81" s="105">
        <v>2012</v>
      </c>
      <c r="W81" s="105"/>
      <c r="X81" s="105"/>
      <c r="Y81" s="105"/>
      <c r="Z81" s="105"/>
      <c r="AA81" s="105"/>
      <c r="AB81" s="100"/>
      <c r="AC81" s="105"/>
      <c r="AD81" s="105"/>
      <c r="AE81" s="105"/>
      <c r="AF81" s="105"/>
      <c r="AG81" s="105"/>
      <c r="AH81" s="105"/>
      <c r="AI81" s="105"/>
      <c r="AJ81" s="105"/>
      <c r="AK81" s="105"/>
      <c r="AL81" s="105"/>
      <c r="AM81" s="105"/>
      <c r="AN81" s="105"/>
      <c r="AO81" s="105"/>
      <c r="AP81" s="105"/>
      <c r="AQ81" s="105"/>
      <c r="AR81" s="105"/>
      <c r="AS81" s="105"/>
      <c r="AT81" s="105"/>
      <c r="AU81" s="105"/>
      <c r="AV81" s="105"/>
      <c r="AW81" s="105"/>
      <c r="AX81" s="105"/>
    </row>
    <row r="82" spans="1:50" ht="25.7" customHeight="1">
      <c r="A82" s="269"/>
      <c r="B82" s="851"/>
      <c r="C82" s="153" t="s">
        <v>1070</v>
      </c>
      <c r="D82" s="105"/>
      <c r="E82" s="100" t="s">
        <v>1380</v>
      </c>
      <c r="F82" s="105" t="s">
        <v>1070</v>
      </c>
      <c r="G82" s="105"/>
      <c r="H82" s="105"/>
      <c r="I82" s="105" t="s">
        <v>1070</v>
      </c>
      <c r="J82" s="105"/>
      <c r="K82" s="100">
        <v>2408</v>
      </c>
      <c r="L82" s="100"/>
      <c r="M82" s="100"/>
      <c r="N82" s="105"/>
      <c r="O82" s="105" t="s">
        <v>232</v>
      </c>
      <c r="P82" s="100">
        <v>2408</v>
      </c>
      <c r="Q82" s="100">
        <v>4</v>
      </c>
      <c r="R82" s="100"/>
      <c r="S82" s="100"/>
      <c r="T82" s="105"/>
      <c r="U82" s="105"/>
      <c r="V82" s="105">
        <v>2005</v>
      </c>
      <c r="W82" s="105"/>
      <c r="X82" s="105"/>
      <c r="Y82" s="105"/>
      <c r="Z82" s="105"/>
      <c r="AA82" s="105"/>
      <c r="AB82" s="100"/>
      <c r="AC82" s="105"/>
      <c r="AD82" s="105"/>
      <c r="AE82" s="105"/>
      <c r="AF82" s="105"/>
      <c r="AG82" s="105"/>
      <c r="AH82" s="105"/>
      <c r="AI82" s="105"/>
      <c r="AJ82" s="105"/>
      <c r="AK82" s="105"/>
      <c r="AL82" s="105"/>
      <c r="AM82" s="105"/>
      <c r="AN82" s="105"/>
      <c r="AO82" s="105"/>
      <c r="AP82" s="105"/>
      <c r="AQ82" s="105"/>
      <c r="AR82" s="105"/>
      <c r="AS82" s="105"/>
      <c r="AT82" s="105"/>
      <c r="AU82" s="105"/>
      <c r="AV82" s="105"/>
      <c r="AW82" s="105"/>
      <c r="AX82" s="105"/>
    </row>
    <row r="83" spans="1:50" ht="25.7" customHeight="1">
      <c r="A83" s="269"/>
      <c r="B83" s="851"/>
      <c r="C83" s="153" t="s">
        <v>1070</v>
      </c>
      <c r="D83" s="105"/>
      <c r="E83" s="100" t="s">
        <v>1381</v>
      </c>
      <c r="F83" s="105" t="s">
        <v>1070</v>
      </c>
      <c r="G83" s="105"/>
      <c r="H83" s="105"/>
      <c r="I83" s="105" t="s">
        <v>1070</v>
      </c>
      <c r="J83" s="105"/>
      <c r="K83" s="100">
        <v>3592</v>
      </c>
      <c r="L83" s="100"/>
      <c r="M83" s="100"/>
      <c r="N83" s="105"/>
      <c r="O83" s="105" t="s">
        <v>6496</v>
      </c>
      <c r="P83" s="100">
        <v>3592</v>
      </c>
      <c r="Q83" s="100">
        <v>6</v>
      </c>
      <c r="R83" s="100"/>
      <c r="S83" s="100"/>
      <c r="T83" s="105"/>
      <c r="U83" s="105"/>
      <c r="V83" s="105" t="s">
        <v>6497</v>
      </c>
      <c r="W83" s="105"/>
      <c r="X83" s="105"/>
      <c r="Y83" s="105"/>
      <c r="Z83" s="105"/>
      <c r="AA83" s="105"/>
      <c r="AB83" s="100"/>
      <c r="AC83" s="105"/>
      <c r="AD83" s="105"/>
      <c r="AE83" s="105"/>
      <c r="AF83" s="105"/>
      <c r="AG83" s="105"/>
      <c r="AH83" s="105"/>
      <c r="AI83" s="105"/>
      <c r="AJ83" s="105"/>
      <c r="AK83" s="105"/>
      <c r="AL83" s="105"/>
      <c r="AM83" s="105"/>
      <c r="AN83" s="105"/>
      <c r="AO83" s="105"/>
      <c r="AP83" s="105"/>
      <c r="AQ83" s="105"/>
      <c r="AR83" s="105"/>
      <c r="AS83" s="105"/>
      <c r="AT83" s="105"/>
      <c r="AU83" s="105"/>
      <c r="AV83" s="105"/>
      <c r="AW83" s="105"/>
      <c r="AX83" s="105"/>
    </row>
    <row r="84" spans="1:50" ht="25.7" customHeight="1">
      <c r="A84" s="269"/>
      <c r="B84" s="851"/>
      <c r="C84" s="151" t="s">
        <v>1128</v>
      </c>
      <c r="D84" s="652"/>
      <c r="E84" s="319" t="s">
        <v>1382</v>
      </c>
      <c r="F84" s="320" t="s">
        <v>1128</v>
      </c>
      <c r="G84" s="652"/>
      <c r="H84" s="652"/>
      <c r="I84" s="652" t="s">
        <v>1128</v>
      </c>
      <c r="J84" s="652"/>
      <c r="K84" s="319">
        <v>5684</v>
      </c>
      <c r="L84" s="319">
        <v>77</v>
      </c>
      <c r="M84" s="319">
        <v>77</v>
      </c>
      <c r="N84" s="652"/>
      <c r="O84" s="320" t="s">
        <v>1383</v>
      </c>
      <c r="P84" s="319">
        <v>5320</v>
      </c>
      <c r="Q84" s="319">
        <v>8</v>
      </c>
      <c r="R84" s="319">
        <v>200</v>
      </c>
      <c r="S84" s="319">
        <v>500</v>
      </c>
      <c r="T84" s="652"/>
      <c r="U84" s="652"/>
      <c r="V84" s="320">
        <v>2002</v>
      </c>
      <c r="W84" s="652"/>
      <c r="X84" s="652"/>
      <c r="Y84" s="652"/>
      <c r="Z84" s="652"/>
      <c r="AA84" s="652"/>
      <c r="AB84" s="319"/>
      <c r="AC84" s="320"/>
      <c r="AD84" s="320"/>
      <c r="AE84" s="652"/>
      <c r="AF84" s="652"/>
      <c r="AG84" s="652"/>
      <c r="AH84" s="652"/>
      <c r="AI84" s="652"/>
      <c r="AJ84" s="652"/>
      <c r="AK84" s="652"/>
      <c r="AL84" s="652"/>
      <c r="AM84" s="652"/>
      <c r="AN84" s="652"/>
      <c r="AO84" s="652"/>
      <c r="AP84" s="652"/>
      <c r="AQ84" s="652"/>
      <c r="AR84" s="652"/>
      <c r="AS84" s="652"/>
      <c r="AT84" s="652"/>
      <c r="AU84" s="652"/>
      <c r="AV84" s="652"/>
      <c r="AW84" s="652"/>
      <c r="AX84" s="652"/>
    </row>
    <row r="85" spans="1:50" ht="25.7" customHeight="1">
      <c r="A85" s="269"/>
      <c r="B85" s="851"/>
      <c r="C85" s="151" t="s">
        <v>1128</v>
      </c>
      <c r="D85" s="652"/>
      <c r="E85" s="319" t="s">
        <v>1384</v>
      </c>
      <c r="F85" s="320" t="s">
        <v>906</v>
      </c>
      <c r="G85" s="652"/>
      <c r="H85" s="652"/>
      <c r="I85" s="652" t="s">
        <v>1128</v>
      </c>
      <c r="J85" s="652"/>
      <c r="K85" s="319">
        <v>3948</v>
      </c>
      <c r="L85" s="319"/>
      <c r="M85" s="319"/>
      <c r="N85" s="652"/>
      <c r="O85" s="320" t="s">
        <v>232</v>
      </c>
      <c r="P85" s="319">
        <v>3948</v>
      </c>
      <c r="Q85" s="319">
        <v>5</v>
      </c>
      <c r="R85" s="319">
        <v>100</v>
      </c>
      <c r="S85" s="319">
        <v>200</v>
      </c>
      <c r="T85" s="652"/>
      <c r="U85" s="652"/>
      <c r="V85" s="320">
        <v>1994</v>
      </c>
      <c r="W85" s="652"/>
      <c r="X85" s="652"/>
      <c r="Y85" s="652"/>
      <c r="Z85" s="652"/>
      <c r="AA85" s="652"/>
      <c r="AB85" s="319"/>
      <c r="AC85" s="320"/>
      <c r="AD85" s="320"/>
      <c r="AE85" s="652"/>
      <c r="AF85" s="652"/>
      <c r="AG85" s="652"/>
      <c r="AH85" s="652"/>
      <c r="AI85" s="652"/>
      <c r="AJ85" s="652"/>
      <c r="AK85" s="652"/>
      <c r="AL85" s="652"/>
      <c r="AM85" s="652"/>
      <c r="AN85" s="652"/>
      <c r="AO85" s="652"/>
      <c r="AP85" s="652"/>
      <c r="AQ85" s="652"/>
      <c r="AR85" s="652"/>
      <c r="AS85" s="652"/>
      <c r="AT85" s="652"/>
      <c r="AU85" s="652"/>
      <c r="AV85" s="652"/>
      <c r="AW85" s="652"/>
      <c r="AX85" s="652"/>
    </row>
    <row r="86" spans="1:50" ht="25.7" customHeight="1">
      <c r="A86" s="269"/>
      <c r="B86" s="851"/>
      <c r="C86" s="151" t="s">
        <v>1133</v>
      </c>
      <c r="D86" s="652"/>
      <c r="E86" s="544" t="s">
        <v>1134</v>
      </c>
      <c r="F86" s="320" t="s">
        <v>1133</v>
      </c>
      <c r="G86" s="652"/>
      <c r="H86" s="652"/>
      <c r="I86" s="652" t="s">
        <v>1135</v>
      </c>
      <c r="J86" s="652"/>
      <c r="K86" s="319">
        <v>140066</v>
      </c>
      <c r="L86" s="319"/>
      <c r="M86" s="319"/>
      <c r="N86" s="652"/>
      <c r="O86" s="320" t="s">
        <v>1385</v>
      </c>
      <c r="P86" s="319">
        <v>3793</v>
      </c>
      <c r="Q86" s="319">
        <v>6</v>
      </c>
      <c r="R86" s="319">
        <v>400</v>
      </c>
      <c r="S86" s="319">
        <v>400</v>
      </c>
      <c r="T86" s="652"/>
      <c r="U86" s="652"/>
      <c r="V86" s="320">
        <v>2012</v>
      </c>
      <c r="W86" s="652"/>
      <c r="X86" s="652"/>
      <c r="Y86" s="652"/>
      <c r="Z86" s="652"/>
      <c r="AA86" s="652"/>
      <c r="AB86" s="319"/>
      <c r="AC86" s="320"/>
      <c r="AD86" s="320"/>
      <c r="AE86" s="652"/>
      <c r="AF86" s="652"/>
      <c r="AG86" s="652"/>
      <c r="AH86" s="652"/>
      <c r="AI86" s="652"/>
      <c r="AJ86" s="652"/>
      <c r="AK86" s="652"/>
      <c r="AL86" s="652"/>
      <c r="AM86" s="652"/>
      <c r="AN86" s="652"/>
      <c r="AO86" s="652"/>
      <c r="AP86" s="652"/>
      <c r="AQ86" s="652"/>
      <c r="AR86" s="652"/>
      <c r="AS86" s="652"/>
      <c r="AT86" s="652"/>
      <c r="AU86" s="652"/>
      <c r="AV86" s="652"/>
      <c r="AW86" s="652"/>
      <c r="AX86" s="652"/>
    </row>
    <row r="87" spans="1:50" ht="25.7" customHeight="1">
      <c r="A87" s="269"/>
      <c r="B87" s="857"/>
      <c r="C87" s="151" t="s">
        <v>1133</v>
      </c>
      <c r="D87" s="652"/>
      <c r="E87" s="544" t="s">
        <v>1386</v>
      </c>
      <c r="F87" s="320" t="s">
        <v>1133</v>
      </c>
      <c r="G87" s="652"/>
      <c r="H87" s="652"/>
      <c r="I87" s="652" t="s">
        <v>1133</v>
      </c>
      <c r="J87" s="652"/>
      <c r="K87" s="319">
        <v>1234</v>
      </c>
      <c r="L87" s="319"/>
      <c r="M87" s="319"/>
      <c r="N87" s="652"/>
      <c r="O87" s="320" t="s">
        <v>1387</v>
      </c>
      <c r="P87" s="319">
        <v>1234</v>
      </c>
      <c r="Q87" s="319">
        <v>2</v>
      </c>
      <c r="R87" s="319"/>
      <c r="S87" s="319"/>
      <c r="T87" s="652"/>
      <c r="U87" s="652"/>
      <c r="V87" s="320">
        <v>2008</v>
      </c>
      <c r="W87" s="652"/>
      <c r="X87" s="652"/>
      <c r="Y87" s="652"/>
      <c r="Z87" s="652"/>
      <c r="AA87" s="652"/>
      <c r="AB87" s="319">
        <v>60</v>
      </c>
      <c r="AC87" s="320"/>
      <c r="AD87" s="320"/>
      <c r="AE87" s="652"/>
      <c r="AF87" s="652"/>
      <c r="AG87" s="652"/>
      <c r="AH87" s="652"/>
      <c r="AI87" s="652"/>
      <c r="AJ87" s="652"/>
      <c r="AK87" s="652"/>
      <c r="AL87" s="652"/>
      <c r="AM87" s="652"/>
      <c r="AN87" s="652"/>
      <c r="AO87" s="652"/>
      <c r="AP87" s="652"/>
      <c r="AQ87" s="652"/>
      <c r="AR87" s="652"/>
      <c r="AS87" s="652"/>
      <c r="AT87" s="652"/>
      <c r="AU87" s="652"/>
      <c r="AV87" s="652"/>
      <c r="AW87" s="652"/>
      <c r="AX87" s="652"/>
    </row>
    <row r="88" spans="1:50" ht="25.7" customHeight="1">
      <c r="A88" s="269" t="s">
        <v>226</v>
      </c>
      <c r="B88" s="851"/>
      <c r="C88" s="151" t="s">
        <v>1133</v>
      </c>
      <c r="D88" s="652"/>
      <c r="E88" s="544" t="s">
        <v>1388</v>
      </c>
      <c r="F88" s="320" t="s">
        <v>1133</v>
      </c>
      <c r="G88" s="652"/>
      <c r="H88" s="652"/>
      <c r="I88" s="652" t="s">
        <v>1135</v>
      </c>
      <c r="J88" s="652"/>
      <c r="K88" s="319">
        <v>2485</v>
      </c>
      <c r="L88" s="319"/>
      <c r="M88" s="319"/>
      <c r="N88" s="652"/>
      <c r="O88" s="320" t="s">
        <v>232</v>
      </c>
      <c r="P88" s="319">
        <v>2485</v>
      </c>
      <c r="Q88" s="319">
        <v>4</v>
      </c>
      <c r="R88" s="319"/>
      <c r="S88" s="319"/>
      <c r="T88" s="652"/>
      <c r="U88" s="652"/>
      <c r="V88" s="320">
        <v>2007</v>
      </c>
      <c r="W88" s="652"/>
      <c r="X88" s="652"/>
      <c r="Y88" s="652"/>
      <c r="Z88" s="652"/>
      <c r="AA88" s="652"/>
      <c r="AB88" s="319"/>
      <c r="AC88" s="320"/>
      <c r="AD88" s="320"/>
      <c r="AE88" s="652"/>
      <c r="AF88" s="652"/>
      <c r="AG88" s="652"/>
      <c r="AH88" s="652"/>
      <c r="AI88" s="652"/>
      <c r="AJ88" s="652"/>
      <c r="AK88" s="652"/>
      <c r="AL88" s="652"/>
      <c r="AM88" s="652"/>
      <c r="AN88" s="652"/>
      <c r="AO88" s="652"/>
      <c r="AP88" s="652"/>
      <c r="AQ88" s="652"/>
      <c r="AR88" s="652"/>
      <c r="AS88" s="652"/>
      <c r="AT88" s="652"/>
      <c r="AU88" s="652"/>
      <c r="AV88" s="652"/>
      <c r="AW88" s="652"/>
      <c r="AX88" s="652"/>
    </row>
    <row r="89" spans="1:50" ht="25.7" customHeight="1">
      <c r="A89" s="269"/>
      <c r="B89" s="1432"/>
      <c r="C89" s="151" t="s">
        <v>1070</v>
      </c>
      <c r="D89" s="652"/>
      <c r="E89" s="544" t="s">
        <v>2888</v>
      </c>
      <c r="F89" s="320" t="s">
        <v>906</v>
      </c>
      <c r="G89" s="652"/>
      <c r="H89" s="652"/>
      <c r="I89" s="652" t="s">
        <v>2889</v>
      </c>
      <c r="J89" s="652"/>
      <c r="K89" s="319">
        <v>700</v>
      </c>
      <c r="L89" s="319"/>
      <c r="M89" s="319"/>
      <c r="N89" s="652"/>
      <c r="O89" s="320" t="s">
        <v>590</v>
      </c>
      <c r="P89" s="319">
        <v>700</v>
      </c>
      <c r="Q89" s="319">
        <v>2</v>
      </c>
      <c r="R89" s="319"/>
      <c r="S89" s="319"/>
      <c r="T89" s="652"/>
      <c r="U89" s="652"/>
      <c r="V89" s="320">
        <v>2009</v>
      </c>
      <c r="W89" s="652"/>
      <c r="X89" s="652"/>
      <c r="Y89" s="652"/>
      <c r="Z89" s="652"/>
      <c r="AA89" s="652"/>
      <c r="AB89" s="319"/>
      <c r="AC89" s="320"/>
      <c r="AD89" s="320"/>
      <c r="AE89" s="652"/>
      <c r="AF89" s="652"/>
      <c r="AG89" s="652"/>
      <c r="AH89" s="652"/>
      <c r="AI89" s="652"/>
      <c r="AJ89" s="652"/>
      <c r="AK89" s="652"/>
      <c r="AL89" s="652"/>
      <c r="AM89" s="652"/>
      <c r="AN89" s="652"/>
      <c r="AO89" s="652"/>
      <c r="AP89" s="652"/>
      <c r="AQ89" s="652"/>
      <c r="AR89" s="652"/>
      <c r="AS89" s="652"/>
      <c r="AT89" s="652"/>
      <c r="AU89" s="652"/>
      <c r="AV89" s="652"/>
      <c r="AW89" s="652"/>
      <c r="AX89" s="652"/>
    </row>
    <row r="90" spans="1:50" ht="25.7" customHeight="1">
      <c r="A90" s="269"/>
      <c r="B90" s="1432"/>
      <c r="C90" s="151" t="s">
        <v>1133</v>
      </c>
      <c r="D90" s="652"/>
      <c r="E90" s="544" t="s">
        <v>2890</v>
      </c>
      <c r="F90" s="320" t="s">
        <v>906</v>
      </c>
      <c r="G90" s="652"/>
      <c r="H90" s="652"/>
      <c r="I90" s="652" t="s">
        <v>2891</v>
      </c>
      <c r="J90" s="652"/>
      <c r="K90" s="319">
        <v>1836</v>
      </c>
      <c r="L90" s="319"/>
      <c r="M90" s="319"/>
      <c r="N90" s="652"/>
      <c r="O90" s="320" t="s">
        <v>382</v>
      </c>
      <c r="P90" s="319">
        <v>1836</v>
      </c>
      <c r="Q90" s="319">
        <v>3</v>
      </c>
      <c r="R90" s="319"/>
      <c r="S90" s="319"/>
      <c r="T90" s="652"/>
      <c r="U90" s="652"/>
      <c r="V90" s="320">
        <v>2006</v>
      </c>
      <c r="W90" s="652"/>
      <c r="X90" s="652"/>
      <c r="Y90" s="652"/>
      <c r="Z90" s="652"/>
      <c r="AA90" s="652"/>
      <c r="AB90" s="319"/>
      <c r="AC90" s="320"/>
      <c r="AD90" s="320"/>
      <c r="AE90" s="652"/>
      <c r="AF90" s="652"/>
      <c r="AG90" s="652"/>
      <c r="AH90" s="652"/>
      <c r="AI90" s="652"/>
      <c r="AJ90" s="652"/>
      <c r="AK90" s="652"/>
      <c r="AL90" s="652"/>
      <c r="AM90" s="652"/>
      <c r="AN90" s="652"/>
      <c r="AO90" s="652"/>
      <c r="AP90" s="652"/>
      <c r="AQ90" s="652"/>
      <c r="AR90" s="652"/>
      <c r="AS90" s="652"/>
      <c r="AT90" s="652"/>
      <c r="AU90" s="652"/>
      <c r="AV90" s="652"/>
      <c r="AW90" s="652"/>
      <c r="AX90" s="652"/>
    </row>
    <row r="91" spans="1:50" ht="25.7" customHeight="1">
      <c r="A91" s="269"/>
      <c r="B91" s="1432"/>
      <c r="C91" s="151" t="s">
        <v>920</v>
      </c>
      <c r="D91" s="652"/>
      <c r="E91" s="544" t="s">
        <v>6501</v>
      </c>
      <c r="F91" s="320" t="s">
        <v>906</v>
      </c>
      <c r="G91" s="652"/>
      <c r="H91" s="652"/>
      <c r="I91" s="652" t="s">
        <v>6500</v>
      </c>
      <c r="J91" s="652"/>
      <c r="K91" s="319">
        <v>800</v>
      </c>
      <c r="L91" s="319"/>
      <c r="M91" s="319"/>
      <c r="N91" s="652"/>
      <c r="O91" s="320" t="s">
        <v>590</v>
      </c>
      <c r="P91" s="319">
        <v>800</v>
      </c>
      <c r="Q91" s="319">
        <v>1</v>
      </c>
      <c r="R91" s="319"/>
      <c r="S91" s="319"/>
      <c r="T91" s="652"/>
      <c r="U91" s="652"/>
      <c r="V91" s="320">
        <v>2003</v>
      </c>
      <c r="W91" s="652"/>
      <c r="X91" s="652"/>
      <c r="Y91" s="652"/>
      <c r="Z91" s="652"/>
      <c r="AA91" s="652"/>
      <c r="AB91" s="319"/>
      <c r="AC91" s="320"/>
      <c r="AD91" s="320"/>
      <c r="AE91" s="652"/>
      <c r="AF91" s="652"/>
      <c r="AG91" s="652"/>
      <c r="AH91" s="652"/>
      <c r="AI91" s="652"/>
      <c r="AJ91" s="652"/>
      <c r="AK91" s="652"/>
      <c r="AL91" s="652"/>
      <c r="AM91" s="652"/>
      <c r="AN91" s="652"/>
      <c r="AO91" s="652"/>
      <c r="AP91" s="652"/>
      <c r="AQ91" s="652"/>
      <c r="AR91" s="652"/>
      <c r="AS91" s="652"/>
      <c r="AT91" s="652"/>
      <c r="AU91" s="652"/>
      <c r="AV91" s="652"/>
      <c r="AW91" s="652"/>
      <c r="AX91" s="652"/>
    </row>
    <row r="92" spans="1:50" ht="25.7" customHeight="1">
      <c r="A92" s="269"/>
      <c r="B92" s="1432"/>
      <c r="C92" s="151" t="s">
        <v>1104</v>
      </c>
      <c r="D92" s="652"/>
      <c r="E92" s="544" t="s">
        <v>6499</v>
      </c>
      <c r="F92" s="320" t="s">
        <v>906</v>
      </c>
      <c r="G92" s="652"/>
      <c r="H92" s="652"/>
      <c r="I92" s="652" t="s">
        <v>2880</v>
      </c>
      <c r="J92" s="652"/>
      <c r="K92" s="319">
        <v>2248</v>
      </c>
      <c r="L92" s="319"/>
      <c r="M92" s="319"/>
      <c r="N92" s="652"/>
      <c r="O92" s="320" t="s">
        <v>590</v>
      </c>
      <c r="P92" s="319">
        <v>2248</v>
      </c>
      <c r="Q92" s="319">
        <v>3</v>
      </c>
      <c r="R92" s="319"/>
      <c r="S92" s="319"/>
      <c r="T92" s="652"/>
      <c r="U92" s="652"/>
      <c r="V92" s="320">
        <v>1998</v>
      </c>
      <c r="W92" s="652"/>
      <c r="X92" s="652"/>
      <c r="Y92" s="652"/>
      <c r="Z92" s="652"/>
      <c r="AA92" s="652"/>
      <c r="AB92" s="319"/>
      <c r="AC92" s="320"/>
      <c r="AD92" s="320"/>
      <c r="AE92" s="652"/>
      <c r="AF92" s="652"/>
      <c r="AG92" s="652"/>
      <c r="AH92" s="652"/>
      <c r="AI92" s="652"/>
      <c r="AJ92" s="652"/>
      <c r="AK92" s="652"/>
      <c r="AL92" s="652"/>
      <c r="AM92" s="652"/>
      <c r="AN92" s="652"/>
      <c r="AO92" s="652"/>
      <c r="AP92" s="652"/>
      <c r="AQ92" s="652"/>
      <c r="AR92" s="652"/>
      <c r="AS92" s="652"/>
      <c r="AT92" s="652"/>
      <c r="AU92" s="652"/>
      <c r="AV92" s="652"/>
      <c r="AW92" s="652"/>
      <c r="AX92" s="652"/>
    </row>
    <row r="93" spans="1:50" ht="25.7" customHeight="1">
      <c r="A93" s="269"/>
      <c r="B93" s="1432"/>
      <c r="C93" s="151" t="s">
        <v>920</v>
      </c>
      <c r="D93" s="652"/>
      <c r="E93" s="544" t="s">
        <v>6498</v>
      </c>
      <c r="F93" s="320" t="s">
        <v>906</v>
      </c>
      <c r="G93" s="652"/>
      <c r="H93" s="652"/>
      <c r="I93" s="652" t="s">
        <v>2919</v>
      </c>
      <c r="J93" s="652"/>
      <c r="K93" s="319">
        <v>4344</v>
      </c>
      <c r="L93" s="319"/>
      <c r="M93" s="319"/>
      <c r="N93" s="652"/>
      <c r="O93" s="320" t="s">
        <v>382</v>
      </c>
      <c r="P93" s="319">
        <v>262</v>
      </c>
      <c r="Q93" s="319">
        <v>5</v>
      </c>
      <c r="R93" s="319"/>
      <c r="S93" s="319"/>
      <c r="T93" s="652"/>
      <c r="U93" s="652"/>
      <c r="V93" s="320">
        <v>1997</v>
      </c>
      <c r="W93" s="652"/>
      <c r="X93" s="652"/>
      <c r="Y93" s="652"/>
      <c r="Z93" s="652"/>
      <c r="AA93" s="652"/>
      <c r="AB93" s="319"/>
      <c r="AC93" s="320"/>
      <c r="AD93" s="320"/>
      <c r="AE93" s="652"/>
      <c r="AF93" s="652"/>
      <c r="AG93" s="652"/>
      <c r="AH93" s="652"/>
      <c r="AI93" s="652"/>
      <c r="AJ93" s="652"/>
      <c r="AK93" s="652"/>
      <c r="AL93" s="652"/>
      <c r="AM93" s="652"/>
      <c r="AN93" s="652"/>
      <c r="AO93" s="652"/>
      <c r="AP93" s="652"/>
      <c r="AQ93" s="652"/>
      <c r="AR93" s="652"/>
      <c r="AS93" s="652"/>
      <c r="AT93" s="652"/>
      <c r="AU93" s="652"/>
      <c r="AV93" s="652"/>
      <c r="AW93" s="652"/>
      <c r="AX93" s="652"/>
    </row>
    <row r="94" spans="1:50" ht="25.7" customHeight="1">
      <c r="A94" s="269"/>
      <c r="B94" s="1432"/>
      <c r="C94" s="858" t="s">
        <v>1947</v>
      </c>
      <c r="D94" s="859"/>
      <c r="E94" s="860" t="s">
        <v>2892</v>
      </c>
      <c r="F94" s="859" t="s">
        <v>1947</v>
      </c>
      <c r="G94" s="859"/>
      <c r="H94" s="859"/>
      <c r="I94" s="859" t="s">
        <v>1947</v>
      </c>
      <c r="J94" s="859"/>
      <c r="K94" s="860">
        <v>1667</v>
      </c>
      <c r="L94" s="860"/>
      <c r="M94" s="860"/>
      <c r="N94" s="859"/>
      <c r="O94" s="859" t="s">
        <v>406</v>
      </c>
      <c r="P94" s="860">
        <v>1667</v>
      </c>
      <c r="Q94" s="860">
        <v>3</v>
      </c>
      <c r="R94" s="860"/>
      <c r="S94" s="860"/>
      <c r="T94" s="859"/>
      <c r="U94" s="859"/>
      <c r="V94" s="859">
        <v>2008</v>
      </c>
      <c r="W94" s="859"/>
      <c r="X94" s="859"/>
      <c r="Y94" s="859"/>
      <c r="Z94" s="859"/>
      <c r="AA94" s="859"/>
      <c r="AB94" s="860"/>
      <c r="AC94" s="859"/>
      <c r="AD94" s="859"/>
      <c r="AE94" s="859"/>
      <c r="AF94" s="859"/>
      <c r="AG94" s="859"/>
      <c r="AH94" s="859"/>
      <c r="AI94" s="859"/>
      <c r="AJ94" s="859"/>
      <c r="AK94" s="859"/>
      <c r="AL94" s="859"/>
      <c r="AM94" s="859"/>
      <c r="AN94" s="859"/>
      <c r="AO94" s="859"/>
      <c r="AP94" s="859"/>
      <c r="AQ94" s="859"/>
      <c r="AR94" s="859"/>
      <c r="AS94" s="859"/>
      <c r="AT94" s="859"/>
      <c r="AU94" s="859"/>
      <c r="AV94" s="859"/>
      <c r="AW94" s="859"/>
      <c r="AX94" s="859"/>
    </row>
    <row r="95" spans="1:50" ht="25.7" customHeight="1">
      <c r="A95" s="269"/>
      <c r="B95" s="594" t="s">
        <v>3959</v>
      </c>
      <c r="C95" s="151" t="s">
        <v>3426</v>
      </c>
      <c r="D95" s="177"/>
      <c r="E95" s="544">
        <f>COUNTA(E96:E119)</f>
        <v>24</v>
      </c>
      <c r="F95" s="320"/>
      <c r="G95" s="177"/>
      <c r="H95" s="177"/>
      <c r="I95" s="177"/>
      <c r="J95" s="177"/>
      <c r="K95" s="319">
        <f>SUM(K96:K119)</f>
        <v>260234</v>
      </c>
      <c r="L95" s="319">
        <f>SUM(L96:L119)</f>
        <v>3938</v>
      </c>
      <c r="M95" s="319">
        <f>SUM(M96:M119)</f>
        <v>3497</v>
      </c>
      <c r="N95" s="319">
        <f>SUM(N97:N119)</f>
        <v>0</v>
      </c>
      <c r="O95" s="319"/>
      <c r="P95" s="319">
        <f>SUM(P97:P119)</f>
        <v>63683</v>
      </c>
      <c r="Q95" s="319">
        <f>SUM(Q97:Q119)</f>
        <v>97</v>
      </c>
      <c r="R95" s="319"/>
      <c r="S95" s="319"/>
      <c r="T95" s="177"/>
      <c r="U95" s="177"/>
      <c r="V95" s="320"/>
      <c r="W95" s="177"/>
      <c r="X95" s="177"/>
      <c r="Y95" s="177"/>
      <c r="Z95" s="177"/>
      <c r="AA95" s="177"/>
      <c r="AB95" s="319"/>
      <c r="AC95" s="320"/>
      <c r="AD95" s="320"/>
      <c r="AE95" s="177"/>
      <c r="AF95" s="177"/>
      <c r="AG95" s="177"/>
      <c r="AH95" s="177"/>
      <c r="AI95" s="177"/>
      <c r="AJ95" s="177"/>
      <c r="AK95" s="177"/>
      <c r="AL95" s="177"/>
      <c r="AM95" s="177"/>
      <c r="AN95" s="177"/>
      <c r="AO95" s="177"/>
      <c r="AP95" s="177"/>
      <c r="AQ95" s="177"/>
      <c r="AR95" s="177"/>
      <c r="AS95" s="177"/>
      <c r="AT95" s="177"/>
      <c r="AU95" s="177"/>
      <c r="AV95" s="177"/>
      <c r="AW95" s="177"/>
      <c r="AX95" s="177"/>
    </row>
    <row r="96" spans="1:50" ht="25.7" customHeight="1">
      <c r="A96" s="269"/>
      <c r="B96" s="147"/>
      <c r="C96" s="151" t="s">
        <v>6648</v>
      </c>
      <c r="D96" s="177"/>
      <c r="E96" s="319" t="s">
        <v>6649</v>
      </c>
      <c r="F96" s="320" t="s">
        <v>3081</v>
      </c>
      <c r="G96" s="320"/>
      <c r="H96" s="177"/>
      <c r="I96" s="177" t="s">
        <v>6650</v>
      </c>
      <c r="J96" s="320"/>
      <c r="K96" s="319">
        <v>1490</v>
      </c>
      <c r="L96" s="319"/>
      <c r="M96" s="319"/>
      <c r="N96" s="177"/>
      <c r="O96" s="320"/>
      <c r="P96" s="319">
        <v>625</v>
      </c>
      <c r="Q96" s="319">
        <v>2</v>
      </c>
      <c r="R96" s="319"/>
      <c r="S96" s="319"/>
      <c r="T96" s="177"/>
      <c r="U96" s="177"/>
      <c r="V96" s="320">
        <v>1979</v>
      </c>
      <c r="W96" s="177"/>
      <c r="X96" s="177"/>
      <c r="Y96" s="177"/>
      <c r="Z96" s="177"/>
      <c r="AA96" s="177"/>
      <c r="AB96" s="319"/>
      <c r="AC96" s="320"/>
      <c r="AD96" s="320"/>
      <c r="AE96" s="177"/>
      <c r="AF96" s="177"/>
      <c r="AG96" s="320"/>
      <c r="AH96" s="177"/>
      <c r="AI96" s="177"/>
      <c r="AJ96" s="177"/>
      <c r="AK96" s="177"/>
      <c r="AL96" s="177"/>
      <c r="AM96" s="177"/>
      <c r="AN96" s="177"/>
      <c r="AO96" s="177"/>
      <c r="AP96" s="177"/>
      <c r="AQ96" s="177"/>
      <c r="AR96" s="177"/>
      <c r="AS96" s="177"/>
      <c r="AT96" s="177"/>
      <c r="AU96" s="177"/>
      <c r="AV96" s="177"/>
      <c r="AW96" s="177"/>
      <c r="AX96" s="177" t="s">
        <v>6651</v>
      </c>
    </row>
    <row r="97" spans="1:50" ht="25.7" customHeight="1">
      <c r="A97" s="269"/>
      <c r="B97" s="147"/>
      <c r="C97" s="151" t="s">
        <v>6652</v>
      </c>
      <c r="D97" s="177"/>
      <c r="E97" s="319" t="s">
        <v>6653</v>
      </c>
      <c r="F97" s="320" t="s">
        <v>3081</v>
      </c>
      <c r="G97" s="320"/>
      <c r="H97" s="177"/>
      <c r="I97" s="177" t="s">
        <v>15471</v>
      </c>
      <c r="J97" s="320"/>
      <c r="K97" s="319">
        <v>3125</v>
      </c>
      <c r="L97" s="319"/>
      <c r="M97" s="319"/>
      <c r="N97" s="177"/>
      <c r="O97" s="320" t="s">
        <v>1506</v>
      </c>
      <c r="P97" s="319">
        <v>2412</v>
      </c>
      <c r="Q97" s="319">
        <v>4</v>
      </c>
      <c r="R97" s="319"/>
      <c r="S97" s="319"/>
      <c r="T97" s="177"/>
      <c r="U97" s="177"/>
      <c r="V97" s="320">
        <v>2009</v>
      </c>
      <c r="W97" s="177"/>
      <c r="X97" s="177"/>
      <c r="Y97" s="177"/>
      <c r="Z97" s="177"/>
      <c r="AA97" s="177"/>
      <c r="AB97" s="319">
        <v>195</v>
      </c>
      <c r="AC97" s="320"/>
      <c r="AD97" s="320"/>
      <c r="AE97" s="177"/>
      <c r="AF97" s="177"/>
      <c r="AG97" s="320"/>
      <c r="AH97" s="177"/>
      <c r="AI97" s="177"/>
      <c r="AJ97" s="177"/>
      <c r="AK97" s="177"/>
      <c r="AL97" s="177"/>
      <c r="AM97" s="177"/>
      <c r="AN97" s="177"/>
      <c r="AO97" s="177"/>
      <c r="AP97" s="177"/>
      <c r="AQ97" s="177"/>
      <c r="AR97" s="177"/>
      <c r="AS97" s="177"/>
      <c r="AT97" s="177"/>
      <c r="AU97" s="177"/>
      <c r="AV97" s="177"/>
      <c r="AW97" s="177"/>
      <c r="AX97" s="149"/>
    </row>
    <row r="98" spans="1:50" ht="25.7" customHeight="1">
      <c r="A98" s="269"/>
      <c r="B98" s="147"/>
      <c r="C98" s="151" t="s">
        <v>6654</v>
      </c>
      <c r="D98" s="177" t="s">
        <v>6655</v>
      </c>
      <c r="E98" s="319" t="s">
        <v>6656</v>
      </c>
      <c r="F98" s="320" t="s">
        <v>3081</v>
      </c>
      <c r="G98" s="320" t="s">
        <v>6657</v>
      </c>
      <c r="H98" s="177"/>
      <c r="I98" s="177" t="s">
        <v>6658</v>
      </c>
      <c r="J98" s="320">
        <v>5</v>
      </c>
      <c r="K98" s="319">
        <v>4432</v>
      </c>
      <c r="L98" s="319">
        <v>100</v>
      </c>
      <c r="M98" s="319">
        <v>100</v>
      </c>
      <c r="N98" s="177" t="s">
        <v>231</v>
      </c>
      <c r="O98" s="320" t="s">
        <v>6659</v>
      </c>
      <c r="P98" s="319">
        <v>2998</v>
      </c>
      <c r="Q98" s="319">
        <v>5</v>
      </c>
      <c r="R98" s="319" t="s">
        <v>499</v>
      </c>
      <c r="S98" s="319" t="s">
        <v>499</v>
      </c>
      <c r="T98" s="177"/>
      <c r="U98" s="177"/>
      <c r="V98" s="320">
        <v>2016</v>
      </c>
      <c r="W98" s="177"/>
      <c r="X98" s="177" t="s">
        <v>6660</v>
      </c>
      <c r="Y98" s="177"/>
      <c r="Z98" s="177"/>
      <c r="AA98" s="177" t="s">
        <v>6661</v>
      </c>
      <c r="AB98" s="319">
        <v>670</v>
      </c>
      <c r="AC98" s="320"/>
      <c r="AD98" s="320"/>
      <c r="AE98" s="177"/>
      <c r="AF98" s="177"/>
      <c r="AG98" s="320"/>
      <c r="AH98" s="177"/>
      <c r="AI98" s="177"/>
      <c r="AJ98" s="177"/>
      <c r="AK98" s="177"/>
      <c r="AL98" s="177"/>
      <c r="AM98" s="177"/>
      <c r="AN98" s="177"/>
      <c r="AO98" s="177"/>
      <c r="AP98" s="177"/>
      <c r="AQ98" s="177"/>
      <c r="AR98" s="177"/>
      <c r="AS98" s="177"/>
      <c r="AT98" s="177"/>
      <c r="AU98" s="177"/>
      <c r="AV98" s="177"/>
      <c r="AW98" s="177"/>
      <c r="AX98" s="177"/>
    </row>
    <row r="99" spans="1:50" ht="25.7" customHeight="1">
      <c r="A99" s="269"/>
      <c r="B99" s="147"/>
      <c r="C99" s="151" t="s">
        <v>6654</v>
      </c>
      <c r="D99" s="177"/>
      <c r="E99" s="319" t="s">
        <v>6662</v>
      </c>
      <c r="F99" s="320" t="s">
        <v>3081</v>
      </c>
      <c r="G99" s="320"/>
      <c r="H99" s="177"/>
      <c r="I99" s="177" t="s">
        <v>15472</v>
      </c>
      <c r="J99" s="320"/>
      <c r="K99" s="319">
        <v>1860</v>
      </c>
      <c r="L99" s="319"/>
      <c r="M99" s="319"/>
      <c r="N99" s="177"/>
      <c r="O99" s="320" t="s">
        <v>382</v>
      </c>
      <c r="P99" s="319">
        <v>1657</v>
      </c>
      <c r="Q99" s="319">
        <v>3</v>
      </c>
      <c r="R99" s="319"/>
      <c r="S99" s="319"/>
      <c r="T99" s="177"/>
      <c r="U99" s="177"/>
      <c r="V99" s="320">
        <v>2011</v>
      </c>
      <c r="W99" s="177"/>
      <c r="X99" s="177"/>
      <c r="Y99" s="177"/>
      <c r="Z99" s="177"/>
      <c r="AA99" s="177"/>
      <c r="AB99" s="319">
        <v>142</v>
      </c>
      <c r="AC99" s="320"/>
      <c r="AD99" s="320"/>
      <c r="AE99" s="177"/>
      <c r="AF99" s="177"/>
      <c r="AG99" s="320"/>
      <c r="AH99" s="177"/>
      <c r="AI99" s="177"/>
      <c r="AJ99" s="177"/>
      <c r="AK99" s="177"/>
      <c r="AL99" s="177"/>
      <c r="AM99" s="177"/>
      <c r="AN99" s="177"/>
      <c r="AO99" s="177"/>
      <c r="AP99" s="177"/>
      <c r="AQ99" s="177"/>
      <c r="AR99" s="177"/>
      <c r="AS99" s="177"/>
      <c r="AT99" s="177"/>
      <c r="AU99" s="177"/>
      <c r="AV99" s="177"/>
      <c r="AW99" s="177"/>
      <c r="AX99" s="177" t="s">
        <v>6663</v>
      </c>
    </row>
    <row r="100" spans="1:50" ht="25.7" customHeight="1">
      <c r="A100" s="269"/>
      <c r="B100" s="147"/>
      <c r="C100" s="151" t="s">
        <v>6632</v>
      </c>
      <c r="D100" s="177" t="s">
        <v>6664</v>
      </c>
      <c r="E100" s="319" t="s">
        <v>6665</v>
      </c>
      <c r="F100" s="320" t="s">
        <v>3081</v>
      </c>
      <c r="G100" s="320" t="s">
        <v>6666</v>
      </c>
      <c r="H100" s="177" t="s">
        <v>6623</v>
      </c>
      <c r="I100" s="177" t="s">
        <v>6634</v>
      </c>
      <c r="J100" s="320"/>
      <c r="K100" s="319">
        <v>8090</v>
      </c>
      <c r="L100" s="319">
        <v>522</v>
      </c>
      <c r="M100" s="319">
        <v>522</v>
      </c>
      <c r="N100" s="177" t="s">
        <v>231</v>
      </c>
      <c r="O100" s="320" t="s">
        <v>1506</v>
      </c>
      <c r="P100" s="319">
        <v>4056</v>
      </c>
      <c r="Q100" s="319">
        <v>5</v>
      </c>
      <c r="R100" s="319">
        <v>1272</v>
      </c>
      <c r="S100" s="319">
        <v>3000</v>
      </c>
      <c r="T100" s="177" t="s">
        <v>233</v>
      </c>
      <c r="U100" s="177" t="s">
        <v>587</v>
      </c>
      <c r="V100" s="320">
        <v>1992</v>
      </c>
      <c r="W100" s="177"/>
      <c r="X100" s="177"/>
      <c r="Y100" s="177"/>
      <c r="Z100" s="177"/>
      <c r="AA100" s="177"/>
      <c r="AB100" s="319"/>
      <c r="AC100" s="320">
        <v>1992</v>
      </c>
      <c r="AD100" s="320"/>
      <c r="AE100" s="177"/>
      <c r="AF100" s="177"/>
      <c r="AG100" s="177"/>
      <c r="AH100" s="177"/>
      <c r="AI100" s="177"/>
      <c r="AJ100" s="177"/>
      <c r="AK100" s="177"/>
      <c r="AL100" s="177"/>
      <c r="AM100" s="177"/>
      <c r="AN100" s="177"/>
      <c r="AO100" s="177"/>
      <c r="AP100" s="177"/>
      <c r="AQ100" s="177"/>
      <c r="AR100" s="177"/>
      <c r="AS100" s="177"/>
      <c r="AT100" s="177"/>
      <c r="AU100" s="177"/>
      <c r="AV100" s="177"/>
      <c r="AW100" s="177"/>
      <c r="AX100" s="177"/>
    </row>
    <row r="101" spans="1:50" ht="25.7" customHeight="1">
      <c r="A101" s="269"/>
      <c r="B101" s="147"/>
      <c r="C101" s="151" t="s">
        <v>6632</v>
      </c>
      <c r="D101" s="177"/>
      <c r="E101" s="319" t="s">
        <v>6667</v>
      </c>
      <c r="F101" s="320" t="s">
        <v>953</v>
      </c>
      <c r="G101" s="320"/>
      <c r="H101" s="177"/>
      <c r="I101" s="680" t="s">
        <v>15473</v>
      </c>
      <c r="J101" s="320"/>
      <c r="K101" s="319">
        <v>5227</v>
      </c>
      <c r="L101" s="319">
        <v>30</v>
      </c>
      <c r="M101" s="319">
        <v>30</v>
      </c>
      <c r="N101" s="177"/>
      <c r="O101" s="320" t="s">
        <v>232</v>
      </c>
      <c r="P101" s="319">
        <v>2308</v>
      </c>
      <c r="Q101" s="319">
        <v>5</v>
      </c>
      <c r="R101" s="319"/>
      <c r="S101" s="319"/>
      <c r="T101" s="177"/>
      <c r="U101" s="177"/>
      <c r="V101" s="320">
        <v>1996</v>
      </c>
      <c r="W101" s="177"/>
      <c r="X101" s="177"/>
      <c r="Y101" s="177"/>
      <c r="Z101" s="177"/>
      <c r="AA101" s="177"/>
      <c r="AB101" s="319"/>
      <c r="AC101" s="320"/>
      <c r="AD101" s="320"/>
      <c r="AE101" s="177"/>
      <c r="AF101" s="177"/>
      <c r="AG101" s="177"/>
      <c r="AH101" s="177"/>
      <c r="AI101" s="177"/>
      <c r="AJ101" s="177"/>
      <c r="AK101" s="177"/>
      <c r="AL101" s="177"/>
      <c r="AM101" s="177"/>
      <c r="AN101" s="177"/>
      <c r="AO101" s="177"/>
      <c r="AP101" s="177"/>
      <c r="AQ101" s="177"/>
      <c r="AR101" s="177"/>
      <c r="AS101" s="177"/>
      <c r="AT101" s="177"/>
      <c r="AU101" s="177"/>
      <c r="AV101" s="177"/>
      <c r="AW101" s="177"/>
      <c r="AX101" s="177" t="s">
        <v>6668</v>
      </c>
    </row>
    <row r="102" spans="1:50" ht="25.7" customHeight="1">
      <c r="A102" s="269"/>
      <c r="B102" s="147"/>
      <c r="C102" s="151" t="s">
        <v>6632</v>
      </c>
      <c r="D102" s="177"/>
      <c r="E102" s="319" t="s">
        <v>6669</v>
      </c>
      <c r="F102" s="320" t="s">
        <v>953</v>
      </c>
      <c r="G102" s="320"/>
      <c r="H102" s="177"/>
      <c r="I102" s="177" t="s">
        <v>6670</v>
      </c>
      <c r="J102" s="320"/>
      <c r="K102" s="319">
        <v>7800</v>
      </c>
      <c r="L102" s="319">
        <v>95</v>
      </c>
      <c r="M102" s="319">
        <v>95</v>
      </c>
      <c r="N102" s="177"/>
      <c r="O102" s="320" t="s">
        <v>232</v>
      </c>
      <c r="P102" s="319">
        <v>3363</v>
      </c>
      <c r="Q102" s="319">
        <v>6</v>
      </c>
      <c r="R102" s="319"/>
      <c r="S102" s="319"/>
      <c r="T102" s="177"/>
      <c r="U102" s="177"/>
      <c r="V102" s="320">
        <v>2001</v>
      </c>
      <c r="W102" s="177"/>
      <c r="X102" s="177"/>
      <c r="Y102" s="177"/>
      <c r="Z102" s="177"/>
      <c r="AA102" s="177"/>
      <c r="AB102" s="319">
        <v>647</v>
      </c>
      <c r="AC102" s="320"/>
      <c r="AD102" s="320"/>
      <c r="AE102" s="177"/>
      <c r="AF102" s="177"/>
      <c r="AG102" s="177"/>
      <c r="AH102" s="177"/>
      <c r="AI102" s="177"/>
      <c r="AJ102" s="177"/>
      <c r="AK102" s="177"/>
      <c r="AL102" s="177"/>
      <c r="AM102" s="177"/>
      <c r="AN102" s="177"/>
      <c r="AO102" s="177"/>
      <c r="AP102" s="177"/>
      <c r="AQ102" s="177"/>
      <c r="AR102" s="177"/>
      <c r="AS102" s="177"/>
      <c r="AT102" s="177"/>
      <c r="AU102" s="177"/>
      <c r="AV102" s="177"/>
      <c r="AW102" s="177"/>
      <c r="AX102" s="177" t="s">
        <v>6671</v>
      </c>
    </row>
    <row r="103" spans="1:50" ht="25.7" customHeight="1">
      <c r="A103" s="269"/>
      <c r="B103" s="147"/>
      <c r="C103" s="151" t="s">
        <v>953</v>
      </c>
      <c r="D103" s="177"/>
      <c r="E103" s="319" t="s">
        <v>6672</v>
      </c>
      <c r="F103" s="320" t="s">
        <v>6673</v>
      </c>
      <c r="G103" s="320"/>
      <c r="H103" s="177"/>
      <c r="I103" s="177" t="s">
        <v>6674</v>
      </c>
      <c r="J103" s="320"/>
      <c r="K103" s="319">
        <v>1734</v>
      </c>
      <c r="L103" s="319"/>
      <c r="M103" s="319"/>
      <c r="N103" s="177"/>
      <c r="O103" s="320" t="s">
        <v>232</v>
      </c>
      <c r="P103" s="319">
        <v>1734</v>
      </c>
      <c r="Q103" s="319">
        <v>3</v>
      </c>
      <c r="R103" s="319"/>
      <c r="S103" s="319"/>
      <c r="T103" s="177"/>
      <c r="U103" s="177"/>
      <c r="V103" s="320">
        <v>1993</v>
      </c>
      <c r="W103" s="177"/>
      <c r="X103" s="177"/>
      <c r="Y103" s="177"/>
      <c r="Z103" s="177"/>
      <c r="AA103" s="177"/>
      <c r="AB103" s="319"/>
      <c r="AC103" s="320"/>
      <c r="AD103" s="320"/>
      <c r="AE103" s="177"/>
      <c r="AF103" s="177"/>
      <c r="AG103" s="177"/>
      <c r="AH103" s="177"/>
      <c r="AI103" s="177"/>
      <c r="AJ103" s="177"/>
      <c r="AK103" s="177"/>
      <c r="AL103" s="177"/>
      <c r="AM103" s="177"/>
      <c r="AN103" s="177"/>
      <c r="AO103" s="177"/>
      <c r="AP103" s="177"/>
      <c r="AQ103" s="177"/>
      <c r="AR103" s="177"/>
      <c r="AS103" s="177"/>
      <c r="AT103" s="177"/>
      <c r="AU103" s="177"/>
      <c r="AV103" s="177"/>
      <c r="AW103" s="177"/>
      <c r="AX103" s="177" t="s">
        <v>6675</v>
      </c>
    </row>
    <row r="104" spans="1:50" ht="25.7" customHeight="1">
      <c r="A104" s="269"/>
      <c r="B104" s="147"/>
      <c r="C104" s="151" t="s">
        <v>6630</v>
      </c>
      <c r="D104" s="177"/>
      <c r="E104" s="319" t="s">
        <v>6676</v>
      </c>
      <c r="F104" s="320" t="s">
        <v>6630</v>
      </c>
      <c r="G104" s="320"/>
      <c r="H104" s="177"/>
      <c r="I104" s="177" t="s">
        <v>6670</v>
      </c>
      <c r="J104" s="320"/>
      <c r="K104" s="319">
        <v>1813</v>
      </c>
      <c r="L104" s="319">
        <v>33</v>
      </c>
      <c r="M104" s="319">
        <v>33</v>
      </c>
      <c r="N104" s="177"/>
      <c r="O104" s="320" t="s">
        <v>232</v>
      </c>
      <c r="P104" s="319">
        <v>1773</v>
      </c>
      <c r="Q104" s="319">
        <v>3</v>
      </c>
      <c r="R104" s="319"/>
      <c r="S104" s="319"/>
      <c r="T104" s="177"/>
      <c r="U104" s="177"/>
      <c r="V104" s="320">
        <v>2009</v>
      </c>
      <c r="W104" s="177"/>
      <c r="X104" s="177"/>
      <c r="Y104" s="177"/>
      <c r="Z104" s="177"/>
      <c r="AA104" s="177"/>
      <c r="AB104" s="319"/>
      <c r="AC104" s="320"/>
      <c r="AD104" s="320"/>
      <c r="AE104" s="177"/>
      <c r="AF104" s="177"/>
      <c r="AG104" s="177"/>
      <c r="AH104" s="177"/>
      <c r="AI104" s="177"/>
      <c r="AJ104" s="177"/>
      <c r="AK104" s="177"/>
      <c r="AL104" s="177"/>
      <c r="AM104" s="177"/>
      <c r="AN104" s="177"/>
      <c r="AO104" s="177"/>
      <c r="AP104" s="177"/>
      <c r="AQ104" s="177"/>
      <c r="AR104" s="177"/>
      <c r="AS104" s="177"/>
      <c r="AT104" s="177"/>
      <c r="AU104" s="177"/>
      <c r="AV104" s="177"/>
      <c r="AW104" s="177"/>
      <c r="AX104" s="177" t="s">
        <v>6677</v>
      </c>
    </row>
    <row r="105" spans="1:50" ht="25.7" customHeight="1">
      <c r="A105" s="269"/>
      <c r="B105" s="147"/>
      <c r="C105" s="151" t="s">
        <v>6630</v>
      </c>
      <c r="D105" s="177"/>
      <c r="E105" s="319" t="s">
        <v>6678</v>
      </c>
      <c r="F105" s="320" t="s">
        <v>6630</v>
      </c>
      <c r="G105" s="320"/>
      <c r="H105" s="177"/>
      <c r="I105" s="177" t="s">
        <v>6630</v>
      </c>
      <c r="J105" s="320"/>
      <c r="K105" s="319">
        <v>1893</v>
      </c>
      <c r="L105" s="319"/>
      <c r="M105" s="319"/>
      <c r="N105" s="177"/>
      <c r="O105" s="320" t="s">
        <v>232</v>
      </c>
      <c r="P105" s="319">
        <v>1893</v>
      </c>
      <c r="Q105" s="319">
        <v>3</v>
      </c>
      <c r="R105" s="319"/>
      <c r="S105" s="319"/>
      <c r="T105" s="177"/>
      <c r="U105" s="177"/>
      <c r="V105" s="320"/>
      <c r="W105" s="177"/>
      <c r="X105" s="177"/>
      <c r="Y105" s="177"/>
      <c r="Z105" s="177"/>
      <c r="AA105" s="177"/>
      <c r="AB105" s="319"/>
      <c r="AC105" s="320"/>
      <c r="AD105" s="320"/>
      <c r="AE105" s="177"/>
      <c r="AF105" s="177"/>
      <c r="AG105" s="177"/>
      <c r="AH105" s="177"/>
      <c r="AI105" s="177"/>
      <c r="AJ105" s="177"/>
      <c r="AK105" s="177"/>
      <c r="AL105" s="177"/>
      <c r="AM105" s="177"/>
      <c r="AN105" s="177"/>
      <c r="AO105" s="177"/>
      <c r="AP105" s="177"/>
      <c r="AQ105" s="177"/>
      <c r="AR105" s="177"/>
      <c r="AS105" s="177"/>
      <c r="AT105" s="177"/>
      <c r="AU105" s="177"/>
      <c r="AV105" s="177"/>
      <c r="AW105" s="177"/>
      <c r="AX105" s="177"/>
    </row>
    <row r="106" spans="1:50" ht="25.7" customHeight="1">
      <c r="A106" s="269"/>
      <c r="B106" s="147"/>
      <c r="C106" s="151" t="s">
        <v>3079</v>
      </c>
      <c r="D106" s="177"/>
      <c r="E106" s="319" t="s">
        <v>6679</v>
      </c>
      <c r="F106" s="320" t="s">
        <v>6673</v>
      </c>
      <c r="G106" s="320"/>
      <c r="H106" s="177"/>
      <c r="I106" s="177" t="s">
        <v>6680</v>
      </c>
      <c r="J106" s="320"/>
      <c r="K106" s="319">
        <v>1188</v>
      </c>
      <c r="L106" s="319"/>
      <c r="M106" s="319"/>
      <c r="N106" s="177"/>
      <c r="O106" s="320" t="s">
        <v>232</v>
      </c>
      <c r="P106" s="319">
        <v>1188</v>
      </c>
      <c r="Q106" s="319">
        <v>2</v>
      </c>
      <c r="R106" s="319"/>
      <c r="S106" s="319"/>
      <c r="T106" s="177"/>
      <c r="U106" s="177"/>
      <c r="V106" s="320">
        <v>2001</v>
      </c>
      <c r="W106" s="177"/>
      <c r="X106" s="177"/>
      <c r="Y106" s="177"/>
      <c r="Z106" s="177"/>
      <c r="AA106" s="177"/>
      <c r="AB106" s="319"/>
      <c r="AC106" s="320"/>
      <c r="AD106" s="320"/>
      <c r="AE106" s="177"/>
      <c r="AF106" s="177"/>
      <c r="AG106" s="177"/>
      <c r="AH106" s="177"/>
      <c r="AI106" s="177"/>
      <c r="AJ106" s="177"/>
      <c r="AK106" s="177"/>
      <c r="AL106" s="177"/>
      <c r="AM106" s="177"/>
      <c r="AN106" s="177"/>
      <c r="AO106" s="177"/>
      <c r="AP106" s="177"/>
      <c r="AQ106" s="177"/>
      <c r="AR106" s="177"/>
      <c r="AS106" s="177"/>
      <c r="AT106" s="177"/>
      <c r="AU106" s="177"/>
      <c r="AV106" s="177"/>
      <c r="AW106" s="177"/>
      <c r="AX106" s="177" t="s">
        <v>6681</v>
      </c>
    </row>
    <row r="107" spans="1:50" ht="25.7" customHeight="1">
      <c r="A107" s="269"/>
      <c r="B107" s="147"/>
      <c r="C107" s="151" t="s">
        <v>3079</v>
      </c>
      <c r="D107" s="177" t="s">
        <v>6682</v>
      </c>
      <c r="E107" s="319" t="s">
        <v>6683</v>
      </c>
      <c r="F107" s="320" t="s">
        <v>3081</v>
      </c>
      <c r="G107" s="320" t="s">
        <v>6666</v>
      </c>
      <c r="H107" s="177" t="s">
        <v>6623</v>
      </c>
      <c r="I107" s="177" t="s">
        <v>6717</v>
      </c>
      <c r="J107" s="320">
        <v>5</v>
      </c>
      <c r="K107" s="319">
        <v>40577</v>
      </c>
      <c r="L107" s="319">
        <v>835</v>
      </c>
      <c r="M107" s="319">
        <v>636</v>
      </c>
      <c r="N107" s="177" t="s">
        <v>231</v>
      </c>
      <c r="O107" s="320" t="s">
        <v>6684</v>
      </c>
      <c r="P107" s="319">
        <v>2347</v>
      </c>
      <c r="Q107" s="319">
        <v>9</v>
      </c>
      <c r="R107" s="319">
        <v>500</v>
      </c>
      <c r="S107" s="319">
        <v>1000</v>
      </c>
      <c r="T107" s="177" t="s">
        <v>586</v>
      </c>
      <c r="U107" s="177" t="s">
        <v>587</v>
      </c>
      <c r="V107" s="320">
        <v>1992</v>
      </c>
      <c r="W107" s="177"/>
      <c r="X107" s="177" t="s">
        <v>6685</v>
      </c>
      <c r="Y107" s="177" t="s">
        <v>6686</v>
      </c>
      <c r="Z107" s="177"/>
      <c r="AA107" s="177"/>
      <c r="AB107" s="319">
        <v>1151</v>
      </c>
      <c r="AC107" s="320"/>
      <c r="AD107" s="320"/>
      <c r="AE107" s="177"/>
      <c r="AF107" s="177"/>
      <c r="AG107" s="320">
        <v>24</v>
      </c>
      <c r="AH107" s="177" t="s">
        <v>6687</v>
      </c>
      <c r="AI107" s="177"/>
      <c r="AJ107" s="177"/>
      <c r="AK107" s="177"/>
      <c r="AL107" s="177"/>
      <c r="AM107" s="177"/>
      <c r="AN107" s="177"/>
      <c r="AO107" s="177"/>
      <c r="AP107" s="177"/>
      <c r="AQ107" s="177"/>
      <c r="AR107" s="177"/>
      <c r="AS107" s="177"/>
      <c r="AT107" s="177"/>
      <c r="AU107" s="177"/>
      <c r="AV107" s="177"/>
      <c r="AW107" s="177"/>
      <c r="AX107" s="177" t="s">
        <v>6688</v>
      </c>
    </row>
    <row r="108" spans="1:50" ht="25.7" customHeight="1">
      <c r="A108" s="269" t="s">
        <v>135</v>
      </c>
      <c r="B108" s="147"/>
      <c r="C108" s="151" t="s">
        <v>3079</v>
      </c>
      <c r="D108" s="177" t="s">
        <v>6689</v>
      </c>
      <c r="E108" s="319" t="s">
        <v>6690</v>
      </c>
      <c r="F108" s="320" t="s">
        <v>3081</v>
      </c>
      <c r="G108" s="320" t="s">
        <v>6691</v>
      </c>
      <c r="H108" s="177"/>
      <c r="I108" s="177" t="s">
        <v>6717</v>
      </c>
      <c r="J108" s="320">
        <v>5</v>
      </c>
      <c r="K108" s="319">
        <v>15603</v>
      </c>
      <c r="L108" s="319">
        <v>2323</v>
      </c>
      <c r="M108" s="319">
        <v>2081</v>
      </c>
      <c r="N108" s="177" t="s">
        <v>231</v>
      </c>
      <c r="O108" s="320" t="s">
        <v>1506</v>
      </c>
      <c r="P108" s="319">
        <v>8003</v>
      </c>
      <c r="Q108" s="319">
        <v>10</v>
      </c>
      <c r="R108" s="319">
        <v>3615</v>
      </c>
      <c r="S108" s="319">
        <v>4000</v>
      </c>
      <c r="T108" s="177" t="s">
        <v>586</v>
      </c>
      <c r="U108" s="177" t="s">
        <v>587</v>
      </c>
      <c r="V108" s="320">
        <v>2003</v>
      </c>
      <c r="W108" s="177"/>
      <c r="X108" s="177" t="s">
        <v>6692</v>
      </c>
      <c r="Y108" s="177" t="s">
        <v>6693</v>
      </c>
      <c r="Z108" s="177"/>
      <c r="AA108" s="177" t="s">
        <v>6661</v>
      </c>
      <c r="AB108" s="319">
        <v>5000</v>
      </c>
      <c r="AC108" s="320"/>
      <c r="AD108" s="320"/>
      <c r="AE108" s="320">
        <v>2</v>
      </c>
      <c r="AF108" s="177" t="s">
        <v>6694</v>
      </c>
      <c r="AG108" s="320">
        <v>32</v>
      </c>
      <c r="AH108" s="320">
        <v>1000</v>
      </c>
      <c r="AI108" s="177" t="s">
        <v>6695</v>
      </c>
      <c r="AJ108" s="177"/>
      <c r="AK108" s="177"/>
      <c r="AL108" s="177"/>
      <c r="AM108" s="177"/>
      <c r="AN108" s="177"/>
      <c r="AO108" s="177"/>
      <c r="AP108" s="177"/>
      <c r="AQ108" s="177"/>
      <c r="AR108" s="177"/>
      <c r="AS108" s="177"/>
      <c r="AT108" s="177"/>
      <c r="AU108" s="177"/>
      <c r="AV108" s="177"/>
      <c r="AW108" s="177"/>
      <c r="AX108" s="177" t="s">
        <v>6688</v>
      </c>
    </row>
    <row r="109" spans="1:50" ht="25.7" customHeight="1">
      <c r="A109" s="274">
        <v>3</v>
      </c>
      <c r="B109" s="147"/>
      <c r="C109" s="151" t="s">
        <v>3079</v>
      </c>
      <c r="D109" s="177"/>
      <c r="E109" s="319" t="s">
        <v>6696</v>
      </c>
      <c r="F109" s="320" t="s">
        <v>3081</v>
      </c>
      <c r="G109" s="320"/>
      <c r="H109" s="177"/>
      <c r="I109" s="177" t="s">
        <v>6716</v>
      </c>
      <c r="J109" s="320"/>
      <c r="K109" s="319">
        <v>1739</v>
      </c>
      <c r="L109" s="319"/>
      <c r="M109" s="319"/>
      <c r="N109" s="177"/>
      <c r="O109" s="320" t="s">
        <v>1506</v>
      </c>
      <c r="P109" s="319">
        <v>1739</v>
      </c>
      <c r="Q109" s="319">
        <v>3</v>
      </c>
      <c r="R109" s="319"/>
      <c r="S109" s="319"/>
      <c r="T109" s="177"/>
      <c r="U109" s="177"/>
      <c r="V109" s="320">
        <v>2005</v>
      </c>
      <c r="W109" s="177"/>
      <c r="X109" s="177"/>
      <c r="Y109" s="177"/>
      <c r="Z109" s="177"/>
      <c r="AA109" s="177"/>
      <c r="AB109" s="319"/>
      <c r="AC109" s="320"/>
      <c r="AD109" s="320"/>
      <c r="AE109" s="320"/>
      <c r="AF109" s="177"/>
      <c r="AG109" s="320"/>
      <c r="AH109" s="320"/>
      <c r="AI109" s="177"/>
      <c r="AJ109" s="177"/>
      <c r="AK109" s="177"/>
      <c r="AL109" s="177"/>
      <c r="AM109" s="177"/>
      <c r="AN109" s="177"/>
      <c r="AO109" s="177"/>
      <c r="AP109" s="177"/>
      <c r="AQ109" s="177"/>
      <c r="AR109" s="177"/>
      <c r="AS109" s="177"/>
      <c r="AT109" s="177"/>
      <c r="AU109" s="177"/>
      <c r="AV109" s="177"/>
      <c r="AW109" s="177"/>
      <c r="AX109" s="177" t="s">
        <v>6698</v>
      </c>
    </row>
    <row r="110" spans="1:50" ht="25.7" customHeight="1">
      <c r="A110" s="274"/>
      <c r="B110" s="147"/>
      <c r="C110" s="151" t="s">
        <v>3079</v>
      </c>
      <c r="D110" s="177"/>
      <c r="E110" s="319" t="s">
        <v>3082</v>
      </c>
      <c r="F110" s="320" t="s">
        <v>3081</v>
      </c>
      <c r="G110" s="320"/>
      <c r="H110" s="177"/>
      <c r="I110" s="680" t="s">
        <v>6699</v>
      </c>
      <c r="J110" s="320"/>
      <c r="K110" s="319">
        <v>2400</v>
      </c>
      <c r="L110" s="319"/>
      <c r="M110" s="319"/>
      <c r="N110" s="177"/>
      <c r="O110" s="320" t="s">
        <v>232</v>
      </c>
      <c r="P110" s="319">
        <v>2400</v>
      </c>
      <c r="Q110" s="319">
        <v>3</v>
      </c>
      <c r="R110" s="319"/>
      <c r="S110" s="319"/>
      <c r="T110" s="177"/>
      <c r="U110" s="177"/>
      <c r="V110" s="320">
        <v>2015</v>
      </c>
      <c r="W110" s="177"/>
      <c r="X110" s="177"/>
      <c r="Y110" s="177"/>
      <c r="Z110" s="177"/>
      <c r="AA110" s="177"/>
      <c r="AB110" s="319"/>
      <c r="AC110" s="320"/>
      <c r="AD110" s="320"/>
      <c r="AE110" s="320"/>
      <c r="AF110" s="177"/>
      <c r="AG110" s="320"/>
      <c r="AH110" s="320"/>
      <c r="AI110" s="177"/>
      <c r="AJ110" s="177"/>
      <c r="AK110" s="177"/>
      <c r="AL110" s="177"/>
      <c r="AM110" s="177"/>
      <c r="AN110" s="177"/>
      <c r="AO110" s="177"/>
      <c r="AP110" s="177"/>
      <c r="AQ110" s="177"/>
      <c r="AR110" s="177"/>
      <c r="AS110" s="177"/>
      <c r="AT110" s="177"/>
      <c r="AU110" s="177"/>
      <c r="AV110" s="177"/>
      <c r="AW110" s="177"/>
      <c r="AX110" s="177" t="s">
        <v>3083</v>
      </c>
    </row>
    <row r="111" spans="1:50" ht="25.7" customHeight="1">
      <c r="A111" s="274">
        <v>4</v>
      </c>
      <c r="B111" s="147"/>
      <c r="C111" s="861" t="s">
        <v>3094</v>
      </c>
      <c r="D111" s="594"/>
      <c r="E111" s="567" t="s">
        <v>6700</v>
      </c>
      <c r="F111" s="566" t="s">
        <v>3094</v>
      </c>
      <c r="G111" s="566"/>
      <c r="H111" s="594"/>
      <c r="I111" s="1304" t="s">
        <v>15474</v>
      </c>
      <c r="J111" s="566"/>
      <c r="K111" s="567">
        <v>4714</v>
      </c>
      <c r="L111" s="567"/>
      <c r="M111" s="567"/>
      <c r="N111" s="594"/>
      <c r="O111" s="566" t="s">
        <v>232</v>
      </c>
      <c r="P111" s="567">
        <v>3568</v>
      </c>
      <c r="Q111" s="567">
        <v>6</v>
      </c>
      <c r="R111" s="567"/>
      <c r="S111" s="567"/>
      <c r="T111" s="594"/>
      <c r="U111" s="594"/>
      <c r="V111" s="566">
        <v>2002</v>
      </c>
      <c r="W111" s="594"/>
      <c r="X111" s="594"/>
      <c r="Y111" s="594"/>
      <c r="Z111" s="594"/>
      <c r="AA111" s="594"/>
      <c r="AB111" s="567">
        <v>235</v>
      </c>
      <c r="AC111" s="566"/>
      <c r="AD111" s="566"/>
      <c r="AE111" s="566"/>
      <c r="AF111" s="594"/>
      <c r="AG111" s="566"/>
      <c r="AH111" s="566"/>
      <c r="AI111" s="594"/>
      <c r="AJ111" s="594"/>
      <c r="AK111" s="594"/>
      <c r="AL111" s="594"/>
      <c r="AM111" s="594"/>
      <c r="AN111" s="594"/>
      <c r="AO111" s="594"/>
      <c r="AP111" s="594"/>
      <c r="AQ111" s="594"/>
      <c r="AR111" s="594"/>
      <c r="AS111" s="594"/>
      <c r="AT111" s="594"/>
      <c r="AU111" s="594"/>
      <c r="AV111" s="594"/>
      <c r="AW111" s="594"/>
      <c r="AX111" s="594"/>
    </row>
    <row r="112" spans="1:50" ht="25.7" customHeight="1">
      <c r="A112" s="274"/>
      <c r="B112" s="147"/>
      <c r="C112" s="151" t="s">
        <v>3094</v>
      </c>
      <c r="D112" s="177"/>
      <c r="E112" s="319" t="s">
        <v>6701</v>
      </c>
      <c r="F112" s="320" t="s">
        <v>3094</v>
      </c>
      <c r="G112" s="320"/>
      <c r="H112" s="177"/>
      <c r="I112" s="680" t="s">
        <v>15474</v>
      </c>
      <c r="J112" s="320"/>
      <c r="K112" s="319">
        <v>4328</v>
      </c>
      <c r="L112" s="319"/>
      <c r="M112" s="319"/>
      <c r="N112" s="177"/>
      <c r="O112" s="320" t="s">
        <v>232</v>
      </c>
      <c r="P112" s="319">
        <v>2440</v>
      </c>
      <c r="Q112" s="319">
        <v>4</v>
      </c>
      <c r="R112" s="319"/>
      <c r="S112" s="319"/>
      <c r="T112" s="177"/>
      <c r="U112" s="177"/>
      <c r="V112" s="320">
        <v>2002</v>
      </c>
      <c r="W112" s="177"/>
      <c r="X112" s="177"/>
      <c r="Y112" s="177"/>
      <c r="Z112" s="177"/>
      <c r="AA112" s="177"/>
      <c r="AB112" s="319">
        <v>419</v>
      </c>
      <c r="AC112" s="320"/>
      <c r="AD112" s="320"/>
      <c r="AE112" s="320"/>
      <c r="AF112" s="177"/>
      <c r="AG112" s="320"/>
      <c r="AH112" s="320"/>
      <c r="AI112" s="177"/>
      <c r="AJ112" s="177"/>
      <c r="AK112" s="177"/>
      <c r="AL112" s="177"/>
      <c r="AM112" s="177"/>
      <c r="AN112" s="177"/>
      <c r="AO112" s="177"/>
      <c r="AP112" s="177"/>
      <c r="AQ112" s="177"/>
      <c r="AR112" s="177"/>
      <c r="AS112" s="177"/>
      <c r="AT112" s="177"/>
      <c r="AU112" s="177"/>
      <c r="AV112" s="177"/>
      <c r="AW112" s="177"/>
      <c r="AX112" s="177"/>
    </row>
    <row r="113" spans="1:50" ht="25.7" customHeight="1">
      <c r="A113" s="274">
        <v>5</v>
      </c>
      <c r="B113" s="147"/>
      <c r="C113" s="151" t="s">
        <v>3094</v>
      </c>
      <c r="D113" s="177"/>
      <c r="E113" s="319" t="s">
        <v>6702</v>
      </c>
      <c r="F113" s="320" t="s">
        <v>3094</v>
      </c>
      <c r="G113" s="320"/>
      <c r="H113" s="177"/>
      <c r="I113" s="680" t="s">
        <v>15474</v>
      </c>
      <c r="J113" s="320"/>
      <c r="K113" s="319"/>
      <c r="L113" s="319"/>
      <c r="M113" s="319"/>
      <c r="N113" s="177"/>
      <c r="O113" s="320" t="s">
        <v>232</v>
      </c>
      <c r="P113" s="319">
        <v>1890</v>
      </c>
      <c r="Q113" s="319">
        <v>3</v>
      </c>
      <c r="R113" s="319"/>
      <c r="S113" s="319"/>
      <c r="T113" s="177"/>
      <c r="U113" s="177"/>
      <c r="V113" s="320">
        <v>1996</v>
      </c>
      <c r="W113" s="177"/>
      <c r="X113" s="177"/>
      <c r="Y113" s="177"/>
      <c r="Z113" s="177"/>
      <c r="AA113" s="177"/>
      <c r="AB113" s="319">
        <v>38</v>
      </c>
      <c r="AC113" s="320"/>
      <c r="AD113" s="320"/>
      <c r="AE113" s="320"/>
      <c r="AF113" s="177"/>
      <c r="AG113" s="320"/>
      <c r="AH113" s="320"/>
      <c r="AI113" s="177"/>
      <c r="AJ113" s="177"/>
      <c r="AK113" s="177"/>
      <c r="AL113" s="177"/>
      <c r="AM113" s="177"/>
      <c r="AN113" s="177"/>
      <c r="AO113" s="177"/>
      <c r="AP113" s="177"/>
      <c r="AQ113" s="177"/>
      <c r="AR113" s="177"/>
      <c r="AS113" s="177"/>
      <c r="AT113" s="177"/>
      <c r="AU113" s="177"/>
      <c r="AV113" s="177"/>
      <c r="AW113" s="177"/>
      <c r="AX113" s="177" t="s">
        <v>6703</v>
      </c>
    </row>
    <row r="114" spans="1:50" ht="25.7" customHeight="1">
      <c r="A114" s="274"/>
      <c r="B114" s="147"/>
      <c r="C114" s="151" t="s">
        <v>3094</v>
      </c>
      <c r="D114" s="177"/>
      <c r="E114" s="319" t="s">
        <v>6704</v>
      </c>
      <c r="F114" s="320" t="s">
        <v>3094</v>
      </c>
      <c r="G114" s="320"/>
      <c r="H114" s="177"/>
      <c r="I114" s="680" t="s">
        <v>6718</v>
      </c>
      <c r="J114" s="320"/>
      <c r="K114" s="319"/>
      <c r="L114" s="319"/>
      <c r="M114" s="319"/>
      <c r="N114" s="177"/>
      <c r="O114" s="320" t="s">
        <v>1516</v>
      </c>
      <c r="P114" s="319">
        <v>1693</v>
      </c>
      <c r="Q114" s="319">
        <v>2</v>
      </c>
      <c r="R114" s="319"/>
      <c r="S114" s="319"/>
      <c r="T114" s="177"/>
      <c r="U114" s="177"/>
      <c r="V114" s="320">
        <v>2008</v>
      </c>
      <c r="W114" s="177"/>
      <c r="X114" s="177"/>
      <c r="Y114" s="177"/>
      <c r="Z114" s="177"/>
      <c r="AA114" s="177"/>
      <c r="AB114" s="319">
        <v>100</v>
      </c>
      <c r="AC114" s="320"/>
      <c r="AD114" s="320"/>
      <c r="AE114" s="320"/>
      <c r="AF114" s="177"/>
      <c r="AG114" s="320"/>
      <c r="AH114" s="320"/>
      <c r="AI114" s="177"/>
      <c r="AJ114" s="177"/>
      <c r="AK114" s="177"/>
      <c r="AL114" s="177"/>
      <c r="AM114" s="177"/>
      <c r="AN114" s="177"/>
      <c r="AO114" s="177"/>
      <c r="AP114" s="177"/>
      <c r="AQ114" s="177"/>
      <c r="AR114" s="177"/>
      <c r="AS114" s="177"/>
      <c r="AT114" s="177"/>
      <c r="AU114" s="177"/>
      <c r="AV114" s="177"/>
      <c r="AW114" s="177"/>
      <c r="AX114" s="177" t="s">
        <v>6705</v>
      </c>
    </row>
    <row r="115" spans="1:50" ht="25.7" customHeight="1">
      <c r="A115" s="269" t="s">
        <v>204</v>
      </c>
      <c r="B115" s="147"/>
      <c r="C115" s="153" t="s">
        <v>3094</v>
      </c>
      <c r="D115" s="99"/>
      <c r="E115" s="100" t="s">
        <v>6706</v>
      </c>
      <c r="F115" s="105" t="s">
        <v>3081</v>
      </c>
      <c r="G115" s="99"/>
      <c r="H115" s="99"/>
      <c r="I115" s="99" t="s">
        <v>3100</v>
      </c>
      <c r="J115" s="99"/>
      <c r="K115" s="100">
        <v>3251</v>
      </c>
      <c r="L115" s="100"/>
      <c r="M115" s="100"/>
      <c r="N115" s="99"/>
      <c r="O115" s="105" t="s">
        <v>1506</v>
      </c>
      <c r="P115" s="100">
        <v>3251</v>
      </c>
      <c r="Q115" s="100">
        <v>5</v>
      </c>
      <c r="R115" s="100"/>
      <c r="S115" s="100"/>
      <c r="T115" s="99"/>
      <c r="U115" s="99"/>
      <c r="V115" s="105">
        <v>2010</v>
      </c>
      <c r="W115" s="99"/>
      <c r="X115" s="99"/>
      <c r="Y115" s="99"/>
      <c r="Z115" s="99"/>
      <c r="AA115" s="99"/>
      <c r="AB115" s="100">
        <v>410</v>
      </c>
      <c r="AC115" s="99"/>
      <c r="AD115" s="99"/>
      <c r="AE115" s="99"/>
      <c r="AF115" s="99"/>
      <c r="AG115" s="99"/>
      <c r="AH115" s="99"/>
      <c r="AI115" s="99"/>
      <c r="AJ115" s="99"/>
      <c r="AK115" s="99"/>
      <c r="AL115" s="99"/>
      <c r="AM115" s="99"/>
      <c r="AN115" s="99"/>
      <c r="AO115" s="99"/>
      <c r="AP115" s="99"/>
      <c r="AQ115" s="99"/>
      <c r="AR115" s="99"/>
      <c r="AS115" s="99"/>
      <c r="AT115" s="99"/>
      <c r="AU115" s="99"/>
      <c r="AV115" s="99"/>
      <c r="AW115" s="99"/>
      <c r="AX115" s="99" t="s">
        <v>6707</v>
      </c>
    </row>
    <row r="116" spans="1:50" ht="25.7" customHeight="1">
      <c r="A116" s="269"/>
      <c r="B116" s="150"/>
      <c r="C116" s="151" t="s">
        <v>3094</v>
      </c>
      <c r="D116" s="177"/>
      <c r="E116" s="319" t="s">
        <v>6708</v>
      </c>
      <c r="F116" s="320" t="s">
        <v>3094</v>
      </c>
      <c r="G116" s="320"/>
      <c r="H116" s="177"/>
      <c r="I116" s="680" t="s">
        <v>15474</v>
      </c>
      <c r="J116" s="320"/>
      <c r="K116" s="319"/>
      <c r="L116" s="319"/>
      <c r="M116" s="319"/>
      <c r="N116" s="177"/>
      <c r="O116" s="320" t="s">
        <v>232</v>
      </c>
      <c r="P116" s="319">
        <v>1831</v>
      </c>
      <c r="Q116" s="319">
        <v>2</v>
      </c>
      <c r="R116" s="319"/>
      <c r="S116" s="319"/>
      <c r="T116" s="177"/>
      <c r="U116" s="177"/>
      <c r="V116" s="320">
        <v>2010</v>
      </c>
      <c r="W116" s="177"/>
      <c r="X116" s="177"/>
      <c r="Y116" s="177"/>
      <c r="Z116" s="177"/>
      <c r="AA116" s="177"/>
      <c r="AB116" s="319"/>
      <c r="AC116" s="320"/>
      <c r="AD116" s="320"/>
      <c r="AE116" s="320"/>
      <c r="AF116" s="177"/>
      <c r="AG116" s="320"/>
      <c r="AH116" s="320"/>
      <c r="AI116" s="177"/>
      <c r="AJ116" s="177"/>
      <c r="AK116" s="177"/>
      <c r="AL116" s="177"/>
      <c r="AM116" s="177"/>
      <c r="AN116" s="177"/>
      <c r="AO116" s="177"/>
      <c r="AP116" s="177"/>
      <c r="AQ116" s="177"/>
      <c r="AR116" s="177"/>
      <c r="AS116" s="177"/>
      <c r="AT116" s="177"/>
      <c r="AU116" s="177"/>
      <c r="AV116" s="177"/>
      <c r="AW116" s="177"/>
      <c r="AX116" s="177" t="s">
        <v>6709</v>
      </c>
    </row>
    <row r="117" spans="1:50" ht="25.7" customHeight="1">
      <c r="A117" s="269"/>
      <c r="B117" s="150"/>
      <c r="C117" s="151" t="s">
        <v>3094</v>
      </c>
      <c r="D117" s="177"/>
      <c r="E117" s="319" t="s">
        <v>6710</v>
      </c>
      <c r="F117" s="320" t="s">
        <v>3094</v>
      </c>
      <c r="G117" s="320"/>
      <c r="H117" s="177"/>
      <c r="I117" s="680" t="s">
        <v>15474</v>
      </c>
      <c r="J117" s="320"/>
      <c r="K117" s="319">
        <v>4470</v>
      </c>
      <c r="L117" s="319"/>
      <c r="M117" s="319"/>
      <c r="N117" s="177"/>
      <c r="O117" s="320" t="s">
        <v>232</v>
      </c>
      <c r="P117" s="319">
        <v>2408</v>
      </c>
      <c r="Q117" s="319">
        <v>3</v>
      </c>
      <c r="R117" s="319"/>
      <c r="S117" s="319"/>
      <c r="T117" s="177"/>
      <c r="U117" s="177"/>
      <c r="V117" s="320">
        <v>1996</v>
      </c>
      <c r="W117" s="177"/>
      <c r="X117" s="177"/>
      <c r="Y117" s="177"/>
      <c r="Z117" s="177"/>
      <c r="AA117" s="177"/>
      <c r="AB117" s="319"/>
      <c r="AC117" s="320"/>
      <c r="AD117" s="320"/>
      <c r="AE117" s="320"/>
      <c r="AF117" s="177"/>
      <c r="AG117" s="320"/>
      <c r="AH117" s="320"/>
      <c r="AI117" s="177"/>
      <c r="AJ117" s="177"/>
      <c r="AK117" s="177"/>
      <c r="AL117" s="177"/>
      <c r="AM117" s="177"/>
      <c r="AN117" s="177"/>
      <c r="AO117" s="177"/>
      <c r="AP117" s="177"/>
      <c r="AQ117" s="177"/>
      <c r="AR117" s="177"/>
      <c r="AS117" s="177"/>
      <c r="AT117" s="177"/>
      <c r="AU117" s="177"/>
      <c r="AV117" s="177"/>
      <c r="AW117" s="177"/>
      <c r="AX117" s="177"/>
    </row>
    <row r="118" spans="1:50" ht="25.7" customHeight="1">
      <c r="A118" s="269"/>
      <c r="B118" s="862"/>
      <c r="C118" s="151" t="s">
        <v>3094</v>
      </c>
      <c r="D118" s="100" t="s">
        <v>6711</v>
      </c>
      <c r="E118" s="100" t="s">
        <v>6712</v>
      </c>
      <c r="F118" s="320" t="s">
        <v>3094</v>
      </c>
      <c r="G118" s="100"/>
      <c r="H118" s="100"/>
      <c r="I118" s="320" t="s">
        <v>6713</v>
      </c>
      <c r="J118" s="105" t="s">
        <v>3145</v>
      </c>
      <c r="K118" s="100">
        <v>144500</v>
      </c>
      <c r="L118" s="100"/>
      <c r="M118" s="100"/>
      <c r="N118" s="100"/>
      <c r="O118" s="105" t="s">
        <v>3145</v>
      </c>
      <c r="P118" s="100">
        <v>6900</v>
      </c>
      <c r="Q118" s="100">
        <v>6</v>
      </c>
      <c r="R118" s="106"/>
      <c r="S118" s="106"/>
      <c r="T118" s="106"/>
      <c r="U118" s="106"/>
      <c r="V118" s="105">
        <v>2014</v>
      </c>
      <c r="W118" s="106"/>
      <c r="X118" s="106"/>
      <c r="Y118" s="106"/>
      <c r="Z118" s="106"/>
      <c r="AA118" s="106"/>
      <c r="AB118" s="863">
        <v>53600</v>
      </c>
      <c r="AC118" s="106"/>
      <c r="AD118" s="106"/>
      <c r="AE118" s="106"/>
      <c r="AF118" s="106"/>
      <c r="AG118" s="106"/>
      <c r="AH118" s="106"/>
      <c r="AI118" s="106"/>
      <c r="AJ118" s="106"/>
      <c r="AK118" s="106"/>
      <c r="AL118" s="106"/>
      <c r="AM118" s="106"/>
      <c r="AN118" s="106"/>
      <c r="AO118" s="106"/>
      <c r="AP118" s="106"/>
      <c r="AQ118" s="106"/>
      <c r="AR118" s="106"/>
      <c r="AS118" s="106"/>
      <c r="AT118" s="106"/>
      <c r="AU118" s="106"/>
      <c r="AV118" s="106"/>
      <c r="AW118" s="106"/>
      <c r="AX118" s="320"/>
    </row>
    <row r="119" spans="1:50" ht="25.7" customHeight="1">
      <c r="A119" s="269"/>
      <c r="B119" s="150"/>
      <c r="C119" s="151" t="s">
        <v>3094</v>
      </c>
      <c r="D119" s="177"/>
      <c r="E119" s="319" t="s">
        <v>6714</v>
      </c>
      <c r="F119" s="320" t="s">
        <v>3094</v>
      </c>
      <c r="G119" s="320"/>
      <c r="H119" s="177"/>
      <c r="I119" s="680" t="s">
        <v>15474</v>
      </c>
      <c r="J119" s="320"/>
      <c r="K119" s="319"/>
      <c r="L119" s="319"/>
      <c r="M119" s="319"/>
      <c r="N119" s="177"/>
      <c r="O119" s="320" t="s">
        <v>232</v>
      </c>
      <c r="P119" s="319">
        <v>1831</v>
      </c>
      <c r="Q119" s="319">
        <v>2</v>
      </c>
      <c r="R119" s="319"/>
      <c r="S119" s="319"/>
      <c r="T119" s="177"/>
      <c r="U119" s="177"/>
      <c r="V119" s="320">
        <v>2010</v>
      </c>
      <c r="W119" s="177"/>
      <c r="X119" s="177"/>
      <c r="Y119" s="177"/>
      <c r="Z119" s="177"/>
      <c r="AA119" s="177"/>
      <c r="AB119" s="319"/>
      <c r="AC119" s="320"/>
      <c r="AD119" s="320"/>
      <c r="AE119" s="320"/>
      <c r="AF119" s="177"/>
      <c r="AG119" s="320"/>
      <c r="AH119" s="320"/>
      <c r="AI119" s="177"/>
      <c r="AJ119" s="177"/>
      <c r="AK119" s="177"/>
      <c r="AL119" s="177"/>
      <c r="AM119" s="177"/>
      <c r="AN119" s="177"/>
      <c r="AO119" s="177"/>
      <c r="AP119" s="177"/>
      <c r="AQ119" s="177"/>
      <c r="AR119" s="177"/>
      <c r="AS119" s="177"/>
      <c r="AT119" s="177"/>
      <c r="AU119" s="177"/>
      <c r="AV119" s="177"/>
      <c r="AW119" s="177"/>
      <c r="AX119" s="177" t="s">
        <v>6715</v>
      </c>
    </row>
    <row r="120" spans="1:50" ht="25.7" customHeight="1">
      <c r="A120" s="269"/>
      <c r="B120" s="594" t="s">
        <v>3966</v>
      </c>
      <c r="C120" s="151" t="s">
        <v>3625</v>
      </c>
      <c r="D120" s="177"/>
      <c r="E120" s="544">
        <f>COUNTA(E121:E150)</f>
        <v>30</v>
      </c>
      <c r="F120" s="320"/>
      <c r="G120" s="177"/>
      <c r="H120" s="177"/>
      <c r="I120" s="177"/>
      <c r="J120" s="177"/>
      <c r="K120" s="319">
        <f>SUM(K121:K150)</f>
        <v>563503.19999999995</v>
      </c>
      <c r="L120" s="319">
        <f>SUM(L121:L150)</f>
        <v>20186.52</v>
      </c>
      <c r="M120" s="319">
        <f>SUM(M121:M150)</f>
        <v>39792</v>
      </c>
      <c r="N120" s="319">
        <f>SUM(N121:N149)</f>
        <v>0</v>
      </c>
      <c r="O120" s="319"/>
      <c r="P120" s="319">
        <f>SUM(P121:P150)</f>
        <v>74249</v>
      </c>
      <c r="Q120" s="319">
        <f>SUM(Q121:Q150)</f>
        <v>118</v>
      </c>
      <c r="R120" s="319"/>
      <c r="S120" s="319"/>
      <c r="T120" s="177"/>
      <c r="U120" s="177"/>
      <c r="V120" s="320"/>
      <c r="W120" s="177"/>
      <c r="X120" s="177"/>
      <c r="Y120" s="177"/>
      <c r="Z120" s="177"/>
      <c r="AA120" s="177"/>
      <c r="AB120" s="319"/>
      <c r="AC120" s="320"/>
      <c r="AD120" s="320"/>
      <c r="AE120" s="177"/>
      <c r="AF120" s="177"/>
      <c r="AG120" s="177"/>
      <c r="AH120" s="177"/>
      <c r="AI120" s="177"/>
      <c r="AJ120" s="99"/>
      <c r="AK120" s="99"/>
      <c r="AL120" s="177"/>
      <c r="AM120" s="177"/>
      <c r="AN120" s="177"/>
      <c r="AO120" s="177"/>
      <c r="AP120" s="177"/>
      <c r="AQ120" s="177"/>
      <c r="AR120" s="177"/>
      <c r="AS120" s="177"/>
      <c r="AT120" s="177"/>
      <c r="AU120" s="177"/>
      <c r="AV120" s="177"/>
      <c r="AW120" s="177"/>
      <c r="AX120" s="177"/>
    </row>
    <row r="121" spans="1:50" ht="25.7" customHeight="1">
      <c r="A121" s="269"/>
      <c r="B121" s="150"/>
      <c r="C121" s="151" t="s">
        <v>913</v>
      </c>
      <c r="D121" s="177" t="s">
        <v>1389</v>
      </c>
      <c r="E121" s="319" t="s">
        <v>6861</v>
      </c>
      <c r="F121" s="320" t="s">
        <v>923</v>
      </c>
      <c r="G121" s="177" t="s">
        <v>1390</v>
      </c>
      <c r="H121" s="148" t="s">
        <v>1391</v>
      </c>
      <c r="I121" s="177" t="s">
        <v>1183</v>
      </c>
      <c r="J121" s="177">
        <v>3</v>
      </c>
      <c r="K121" s="319">
        <v>46821.2</v>
      </c>
      <c r="L121" s="319">
        <v>2832.04</v>
      </c>
      <c r="M121" s="319">
        <v>3297</v>
      </c>
      <c r="N121" s="177" t="s">
        <v>231</v>
      </c>
      <c r="O121" s="320" t="s">
        <v>1392</v>
      </c>
      <c r="P121" s="319">
        <v>11129</v>
      </c>
      <c r="Q121" s="319">
        <v>16</v>
      </c>
      <c r="R121" s="319">
        <v>176</v>
      </c>
      <c r="S121" s="319">
        <v>176</v>
      </c>
      <c r="T121" s="177" t="s">
        <v>586</v>
      </c>
      <c r="U121" s="177"/>
      <c r="V121" s="320">
        <v>1999</v>
      </c>
      <c r="W121" s="177"/>
      <c r="X121" s="177">
        <v>1856</v>
      </c>
      <c r="Y121" s="177"/>
      <c r="Z121" s="177"/>
      <c r="AA121" s="177"/>
      <c r="AB121" s="319">
        <v>1856</v>
      </c>
      <c r="AC121" s="320"/>
      <c r="AD121" s="320"/>
      <c r="AE121" s="177"/>
      <c r="AF121" s="177"/>
      <c r="AG121" s="177">
        <v>4</v>
      </c>
      <c r="AH121" s="177"/>
      <c r="AI121" s="177"/>
      <c r="AJ121" s="177"/>
      <c r="AK121" s="177"/>
      <c r="AL121" s="177"/>
      <c r="AM121" s="177"/>
      <c r="AN121" s="177"/>
      <c r="AO121" s="177"/>
      <c r="AP121" s="177"/>
      <c r="AQ121" s="177"/>
      <c r="AR121" s="177"/>
      <c r="AS121" s="177"/>
      <c r="AT121" s="177"/>
      <c r="AU121" s="177"/>
      <c r="AV121" s="177"/>
      <c r="AW121" s="177"/>
      <c r="AX121" s="149"/>
    </row>
    <row r="122" spans="1:50" ht="25.7" customHeight="1">
      <c r="A122" s="269"/>
      <c r="B122" s="150"/>
      <c r="C122" s="151" t="s">
        <v>913</v>
      </c>
      <c r="D122" s="177" t="s">
        <v>1389</v>
      </c>
      <c r="E122" s="319" t="s">
        <v>15475</v>
      </c>
      <c r="F122" s="320" t="s">
        <v>923</v>
      </c>
      <c r="G122" s="177"/>
      <c r="H122" s="148"/>
      <c r="I122" s="177" t="s">
        <v>6862</v>
      </c>
      <c r="J122" s="177"/>
      <c r="K122" s="319">
        <v>4063</v>
      </c>
      <c r="L122" s="319">
        <v>36</v>
      </c>
      <c r="M122" s="319">
        <v>36</v>
      </c>
      <c r="N122" s="177"/>
      <c r="O122" s="320" t="s">
        <v>6863</v>
      </c>
      <c r="P122" s="319">
        <v>4063</v>
      </c>
      <c r="Q122" s="319">
        <v>6</v>
      </c>
      <c r="R122" s="319"/>
      <c r="S122" s="319"/>
      <c r="T122" s="177"/>
      <c r="U122" s="177"/>
      <c r="V122" s="320">
        <v>2015</v>
      </c>
      <c r="W122" s="177"/>
      <c r="X122" s="177"/>
      <c r="Y122" s="177"/>
      <c r="Z122" s="177"/>
      <c r="AA122" s="177"/>
      <c r="AB122" s="319"/>
      <c r="AC122" s="320"/>
      <c r="AD122" s="320"/>
      <c r="AE122" s="177"/>
      <c r="AF122" s="177"/>
      <c r="AG122" s="177"/>
      <c r="AH122" s="177"/>
      <c r="AI122" s="177"/>
      <c r="AJ122" s="177"/>
      <c r="AK122" s="177"/>
      <c r="AL122" s="177"/>
      <c r="AM122" s="177"/>
      <c r="AN122" s="177"/>
      <c r="AO122" s="177"/>
      <c r="AP122" s="177"/>
      <c r="AQ122" s="177"/>
      <c r="AR122" s="177"/>
      <c r="AS122" s="177"/>
      <c r="AT122" s="177"/>
      <c r="AU122" s="177"/>
      <c r="AV122" s="177"/>
      <c r="AW122" s="177"/>
      <c r="AX122" s="149"/>
    </row>
    <row r="123" spans="1:50" ht="25.7" customHeight="1">
      <c r="A123" s="269"/>
      <c r="B123" s="147"/>
      <c r="C123" s="153" t="s">
        <v>913</v>
      </c>
      <c r="D123" s="99"/>
      <c r="E123" s="100" t="s">
        <v>6864</v>
      </c>
      <c r="F123" s="105" t="s">
        <v>913</v>
      </c>
      <c r="G123" s="99"/>
      <c r="H123" s="99"/>
      <c r="I123" s="99" t="s">
        <v>913</v>
      </c>
      <c r="J123" s="99"/>
      <c r="K123" s="100">
        <v>7200</v>
      </c>
      <c r="L123" s="100"/>
      <c r="M123" s="100"/>
      <c r="N123" s="99"/>
      <c r="O123" s="105" t="s">
        <v>6865</v>
      </c>
      <c r="P123" s="100">
        <v>1400</v>
      </c>
      <c r="Q123" s="100">
        <v>3</v>
      </c>
      <c r="R123" s="100"/>
      <c r="S123" s="100"/>
      <c r="T123" s="99"/>
      <c r="U123" s="99"/>
      <c r="V123" s="105">
        <v>1992</v>
      </c>
      <c r="W123" s="99"/>
      <c r="X123" s="99"/>
      <c r="Y123" s="99"/>
      <c r="Z123" s="99"/>
      <c r="AA123" s="99"/>
      <c r="AB123" s="100"/>
      <c r="AC123" s="99"/>
      <c r="AD123" s="99"/>
      <c r="AE123" s="99"/>
      <c r="AF123" s="99"/>
      <c r="AG123" s="99"/>
      <c r="AH123" s="99"/>
      <c r="AI123" s="99"/>
      <c r="AJ123" s="99"/>
      <c r="AK123" s="99"/>
      <c r="AL123" s="99"/>
      <c r="AM123" s="99"/>
      <c r="AN123" s="99"/>
      <c r="AO123" s="99"/>
      <c r="AP123" s="99"/>
      <c r="AQ123" s="99"/>
      <c r="AR123" s="99"/>
      <c r="AS123" s="99"/>
      <c r="AT123" s="99"/>
      <c r="AU123" s="99"/>
      <c r="AV123" s="99"/>
      <c r="AW123" s="99"/>
      <c r="AX123" s="99"/>
    </row>
    <row r="124" spans="1:50" ht="25.7" customHeight="1">
      <c r="A124" s="269"/>
      <c r="B124" s="147"/>
      <c r="C124" s="153" t="s">
        <v>1150</v>
      </c>
      <c r="D124" s="99"/>
      <c r="E124" s="100" t="s">
        <v>1393</v>
      </c>
      <c r="F124" s="105" t="s">
        <v>1150</v>
      </c>
      <c r="G124" s="99"/>
      <c r="H124" s="99"/>
      <c r="I124" s="99" t="s">
        <v>1394</v>
      </c>
      <c r="J124" s="99"/>
      <c r="K124" s="100">
        <v>1597</v>
      </c>
      <c r="L124" s="100"/>
      <c r="M124" s="100"/>
      <c r="N124" s="99"/>
      <c r="O124" s="105" t="s">
        <v>3145</v>
      </c>
      <c r="P124" s="100">
        <v>1078</v>
      </c>
      <c r="Q124" s="100">
        <v>2</v>
      </c>
      <c r="R124" s="100"/>
      <c r="S124" s="100"/>
      <c r="T124" s="99"/>
      <c r="U124" s="99"/>
      <c r="V124" s="105">
        <v>2006</v>
      </c>
      <c r="W124" s="99"/>
      <c r="X124" s="99"/>
      <c r="Y124" s="99"/>
      <c r="Z124" s="99"/>
      <c r="AA124" s="99"/>
      <c r="AB124" s="100">
        <v>80</v>
      </c>
      <c r="AC124" s="99"/>
      <c r="AD124" s="99"/>
      <c r="AE124" s="99"/>
      <c r="AF124" s="99"/>
      <c r="AG124" s="99"/>
      <c r="AH124" s="99"/>
      <c r="AI124" s="99"/>
      <c r="AJ124" s="99"/>
      <c r="AK124" s="99"/>
      <c r="AL124" s="99"/>
      <c r="AM124" s="99"/>
      <c r="AN124" s="99"/>
      <c r="AO124" s="99"/>
      <c r="AP124" s="99"/>
      <c r="AQ124" s="99"/>
      <c r="AR124" s="99"/>
      <c r="AS124" s="99"/>
      <c r="AT124" s="99"/>
      <c r="AU124" s="99"/>
      <c r="AV124" s="99"/>
      <c r="AW124" s="99"/>
      <c r="AX124" s="99"/>
    </row>
    <row r="125" spans="1:50" ht="25.7" customHeight="1">
      <c r="A125" s="269"/>
      <c r="B125" s="147"/>
      <c r="C125" s="153" t="s">
        <v>939</v>
      </c>
      <c r="D125" s="99"/>
      <c r="E125" s="100" t="s">
        <v>6866</v>
      </c>
      <c r="F125" s="105" t="s">
        <v>939</v>
      </c>
      <c r="G125" s="99"/>
      <c r="H125" s="99"/>
      <c r="I125" s="99" t="s">
        <v>6867</v>
      </c>
      <c r="J125" s="99"/>
      <c r="K125" s="100">
        <v>2496</v>
      </c>
      <c r="L125" s="100"/>
      <c r="M125" s="100"/>
      <c r="N125" s="99"/>
      <c r="O125" s="105" t="s">
        <v>590</v>
      </c>
      <c r="P125" s="100">
        <v>1776</v>
      </c>
      <c r="Q125" s="100">
        <v>3</v>
      </c>
      <c r="R125" s="100"/>
      <c r="S125" s="100"/>
      <c r="T125" s="99"/>
      <c r="U125" s="99"/>
      <c r="V125" s="105">
        <v>2011</v>
      </c>
      <c r="W125" s="99"/>
      <c r="X125" s="99"/>
      <c r="Y125" s="99"/>
      <c r="Z125" s="99"/>
      <c r="AA125" s="99"/>
      <c r="AB125" s="100">
        <v>164</v>
      </c>
      <c r="AC125" s="99"/>
      <c r="AD125" s="99"/>
      <c r="AE125" s="99"/>
      <c r="AF125" s="99"/>
      <c r="AG125" s="99"/>
      <c r="AH125" s="99"/>
      <c r="AI125" s="99"/>
      <c r="AJ125" s="99"/>
      <c r="AK125" s="99"/>
      <c r="AL125" s="99"/>
      <c r="AM125" s="99"/>
      <c r="AN125" s="99"/>
      <c r="AO125" s="99"/>
      <c r="AP125" s="99"/>
      <c r="AQ125" s="99"/>
      <c r="AR125" s="99"/>
      <c r="AS125" s="99"/>
      <c r="AT125" s="99"/>
      <c r="AU125" s="99"/>
      <c r="AV125" s="99"/>
      <c r="AW125" s="99"/>
      <c r="AX125" s="99"/>
    </row>
    <row r="126" spans="1:50" ht="25.7" customHeight="1">
      <c r="A126" s="269"/>
      <c r="B126" s="147"/>
      <c r="C126" s="153" t="s">
        <v>1166</v>
      </c>
      <c r="D126" s="99"/>
      <c r="E126" s="100" t="s">
        <v>1395</v>
      </c>
      <c r="F126" s="105" t="s">
        <v>1166</v>
      </c>
      <c r="G126" s="99"/>
      <c r="H126" s="99"/>
      <c r="I126" s="99" t="s">
        <v>1396</v>
      </c>
      <c r="J126" s="99"/>
      <c r="K126" s="100">
        <v>58594</v>
      </c>
      <c r="L126" s="100">
        <v>178</v>
      </c>
      <c r="M126" s="100">
        <v>2708</v>
      </c>
      <c r="N126" s="99"/>
      <c r="O126" s="105" t="s">
        <v>1397</v>
      </c>
      <c r="P126" s="100">
        <v>2708</v>
      </c>
      <c r="Q126" s="100">
        <v>5</v>
      </c>
      <c r="R126" s="100"/>
      <c r="S126" s="100"/>
      <c r="T126" s="99"/>
      <c r="U126" s="99"/>
      <c r="V126" s="105">
        <v>2009</v>
      </c>
      <c r="W126" s="99"/>
      <c r="X126" s="99"/>
      <c r="Y126" s="99"/>
      <c r="Z126" s="99"/>
      <c r="AA126" s="99"/>
      <c r="AB126" s="100">
        <v>600</v>
      </c>
      <c r="AC126" s="99"/>
      <c r="AD126" s="99"/>
      <c r="AE126" s="99"/>
      <c r="AF126" s="99"/>
      <c r="AG126" s="99"/>
      <c r="AH126" s="99"/>
      <c r="AI126" s="99"/>
      <c r="AJ126" s="99"/>
      <c r="AK126" s="99"/>
      <c r="AL126" s="99"/>
      <c r="AM126" s="99"/>
      <c r="AN126" s="99"/>
      <c r="AO126" s="99"/>
      <c r="AP126" s="99"/>
      <c r="AQ126" s="99"/>
      <c r="AR126" s="99"/>
      <c r="AS126" s="99"/>
      <c r="AT126" s="99"/>
      <c r="AU126" s="99"/>
      <c r="AV126" s="99"/>
      <c r="AW126" s="99"/>
      <c r="AX126" s="99"/>
    </row>
    <row r="127" spans="1:50" ht="25.7" customHeight="1">
      <c r="A127" s="269"/>
      <c r="B127" s="147"/>
      <c r="C127" s="153" t="s">
        <v>1166</v>
      </c>
      <c r="D127" s="99"/>
      <c r="E127" s="100" t="s">
        <v>1398</v>
      </c>
      <c r="F127" s="105" t="s">
        <v>1166</v>
      </c>
      <c r="G127" s="99"/>
      <c r="H127" s="99"/>
      <c r="I127" s="99" t="s">
        <v>1396</v>
      </c>
      <c r="J127" s="99"/>
      <c r="K127" s="100">
        <v>10125</v>
      </c>
      <c r="L127" s="100"/>
      <c r="M127" s="100">
        <v>1600</v>
      </c>
      <c r="N127" s="99"/>
      <c r="O127" s="105" t="s">
        <v>1399</v>
      </c>
      <c r="P127" s="100">
        <v>1600</v>
      </c>
      <c r="Q127" s="100">
        <v>3</v>
      </c>
      <c r="R127" s="100"/>
      <c r="S127" s="100"/>
      <c r="T127" s="99"/>
      <c r="U127" s="99"/>
      <c r="V127" s="105">
        <v>2009</v>
      </c>
      <c r="W127" s="99"/>
      <c r="X127" s="99"/>
      <c r="Y127" s="99"/>
      <c r="Z127" s="99"/>
      <c r="AA127" s="99"/>
      <c r="AB127" s="100">
        <v>500</v>
      </c>
      <c r="AC127" s="99"/>
      <c r="AD127" s="99"/>
      <c r="AE127" s="99"/>
      <c r="AF127" s="99"/>
      <c r="AG127" s="99"/>
      <c r="AH127" s="99"/>
      <c r="AI127" s="99"/>
      <c r="AJ127" s="99"/>
      <c r="AK127" s="99"/>
      <c r="AL127" s="99"/>
      <c r="AM127" s="99"/>
      <c r="AN127" s="99"/>
      <c r="AO127" s="99"/>
      <c r="AP127" s="99"/>
      <c r="AQ127" s="99"/>
      <c r="AR127" s="99"/>
      <c r="AS127" s="99"/>
      <c r="AT127" s="99"/>
      <c r="AU127" s="99"/>
      <c r="AV127" s="99"/>
      <c r="AW127" s="99"/>
      <c r="AX127" s="99"/>
    </row>
    <row r="128" spans="1:50" ht="25.7" customHeight="1">
      <c r="A128" s="269"/>
      <c r="B128" s="147"/>
      <c r="C128" s="153" t="s">
        <v>1166</v>
      </c>
      <c r="D128" s="99"/>
      <c r="E128" s="100" t="s">
        <v>1400</v>
      </c>
      <c r="F128" s="105" t="s">
        <v>1166</v>
      </c>
      <c r="G128" s="99"/>
      <c r="H128" s="99"/>
      <c r="I128" s="99" t="s">
        <v>1401</v>
      </c>
      <c r="J128" s="99"/>
      <c r="K128" s="100">
        <v>16247</v>
      </c>
      <c r="L128" s="100"/>
      <c r="M128" s="100"/>
      <c r="N128" s="99"/>
      <c r="O128" s="105" t="s">
        <v>6868</v>
      </c>
      <c r="P128" s="100">
        <v>2646</v>
      </c>
      <c r="Q128" s="100">
        <v>4</v>
      </c>
      <c r="R128" s="100"/>
      <c r="S128" s="100"/>
      <c r="T128" s="99"/>
      <c r="U128" s="99"/>
      <c r="V128" s="105">
        <v>2010</v>
      </c>
      <c r="W128" s="99"/>
      <c r="X128" s="99"/>
      <c r="Y128" s="99"/>
      <c r="Z128" s="99"/>
      <c r="AA128" s="99"/>
      <c r="AB128" s="100">
        <v>1000</v>
      </c>
      <c r="AC128" s="99"/>
      <c r="AD128" s="99"/>
      <c r="AE128" s="99"/>
      <c r="AF128" s="99"/>
      <c r="AG128" s="99"/>
      <c r="AH128" s="99"/>
      <c r="AI128" s="99"/>
      <c r="AJ128" s="99"/>
      <c r="AK128" s="99"/>
      <c r="AL128" s="99"/>
      <c r="AM128" s="99"/>
      <c r="AN128" s="99"/>
      <c r="AO128" s="99"/>
      <c r="AP128" s="99"/>
      <c r="AQ128" s="99"/>
      <c r="AR128" s="99"/>
      <c r="AS128" s="99"/>
      <c r="AT128" s="99"/>
      <c r="AU128" s="99"/>
      <c r="AV128" s="99"/>
      <c r="AW128" s="99"/>
      <c r="AX128" s="99" t="s">
        <v>1402</v>
      </c>
    </row>
    <row r="129" spans="1:50" ht="25.7" customHeight="1">
      <c r="A129" s="269"/>
      <c r="B129" s="147"/>
      <c r="C129" s="153" t="s">
        <v>1166</v>
      </c>
      <c r="D129" s="99"/>
      <c r="E129" s="100" t="s">
        <v>1403</v>
      </c>
      <c r="F129" s="105" t="s">
        <v>1166</v>
      </c>
      <c r="G129" s="99"/>
      <c r="H129" s="99"/>
      <c r="I129" s="99" t="s">
        <v>1170</v>
      </c>
      <c r="J129" s="99"/>
      <c r="K129" s="100">
        <v>43800</v>
      </c>
      <c r="L129" s="100"/>
      <c r="M129" s="100"/>
      <c r="N129" s="99"/>
      <c r="O129" s="105" t="s">
        <v>201</v>
      </c>
      <c r="P129" s="100">
        <v>1922</v>
      </c>
      <c r="Q129" s="100">
        <v>3</v>
      </c>
      <c r="R129" s="100"/>
      <c r="S129" s="100"/>
      <c r="T129" s="99"/>
      <c r="U129" s="99"/>
      <c r="V129" s="105">
        <v>2010</v>
      </c>
      <c r="W129" s="99"/>
      <c r="X129" s="99"/>
      <c r="Y129" s="99"/>
      <c r="Z129" s="99"/>
      <c r="AA129" s="99"/>
      <c r="AB129" s="100">
        <v>1300</v>
      </c>
      <c r="AC129" s="99"/>
      <c r="AD129" s="99"/>
      <c r="AE129" s="99"/>
      <c r="AF129" s="99"/>
      <c r="AG129" s="99"/>
      <c r="AH129" s="99"/>
      <c r="AI129" s="99"/>
      <c r="AJ129" s="99"/>
      <c r="AK129" s="99"/>
      <c r="AL129" s="99"/>
      <c r="AM129" s="99"/>
      <c r="AN129" s="99"/>
      <c r="AO129" s="99"/>
      <c r="AP129" s="99"/>
      <c r="AQ129" s="99"/>
      <c r="AR129" s="99"/>
      <c r="AS129" s="99"/>
      <c r="AT129" s="99"/>
      <c r="AU129" s="99"/>
      <c r="AV129" s="99"/>
      <c r="AW129" s="99"/>
      <c r="AX129" s="99"/>
    </row>
    <row r="130" spans="1:50" ht="25.7" customHeight="1">
      <c r="A130" s="269"/>
      <c r="B130" s="147"/>
      <c r="C130" s="153" t="s">
        <v>1166</v>
      </c>
      <c r="D130" s="99"/>
      <c r="E130" s="100" t="s">
        <v>6869</v>
      </c>
      <c r="F130" s="105" t="s">
        <v>923</v>
      </c>
      <c r="G130" s="99"/>
      <c r="H130" s="99"/>
      <c r="I130" s="99" t="s">
        <v>1183</v>
      </c>
      <c r="J130" s="99"/>
      <c r="K130" s="100">
        <v>143477</v>
      </c>
      <c r="L130" s="100">
        <v>11960</v>
      </c>
      <c r="M130" s="100">
        <v>26723</v>
      </c>
      <c r="N130" s="99"/>
      <c r="O130" s="105" t="s">
        <v>1506</v>
      </c>
      <c r="P130" s="100">
        <v>11960</v>
      </c>
      <c r="Q130" s="100">
        <v>20</v>
      </c>
      <c r="R130" s="100"/>
      <c r="S130" s="100">
        <v>5802</v>
      </c>
      <c r="T130" s="99"/>
      <c r="U130" s="99"/>
      <c r="V130" s="105">
        <v>2013</v>
      </c>
      <c r="W130" s="99"/>
      <c r="X130" s="99"/>
      <c r="Y130" s="99"/>
      <c r="Z130" s="99"/>
      <c r="AA130" s="99"/>
      <c r="AB130" s="100">
        <v>70000</v>
      </c>
      <c r="AC130" s="99"/>
      <c r="AD130" s="99"/>
      <c r="AE130" s="99"/>
      <c r="AF130" s="99"/>
      <c r="AG130" s="99"/>
      <c r="AH130" s="99"/>
      <c r="AI130" s="99"/>
      <c r="AJ130" s="99"/>
      <c r="AK130" s="99"/>
      <c r="AL130" s="99"/>
      <c r="AM130" s="99"/>
      <c r="AN130" s="99"/>
      <c r="AO130" s="99"/>
      <c r="AP130" s="99"/>
      <c r="AQ130" s="99"/>
      <c r="AR130" s="99"/>
      <c r="AS130" s="99"/>
      <c r="AT130" s="99"/>
      <c r="AU130" s="99"/>
      <c r="AV130" s="99"/>
      <c r="AW130" s="99"/>
      <c r="AX130" s="99"/>
    </row>
    <row r="131" spans="1:50" ht="25.7" customHeight="1">
      <c r="A131" s="269"/>
      <c r="B131" s="147"/>
      <c r="C131" s="153" t="s">
        <v>1142</v>
      </c>
      <c r="D131" s="99"/>
      <c r="E131" s="100" t="s">
        <v>1404</v>
      </c>
      <c r="F131" s="105" t="s">
        <v>1142</v>
      </c>
      <c r="G131" s="99"/>
      <c r="H131" s="99"/>
      <c r="I131" s="99" t="s">
        <v>1142</v>
      </c>
      <c r="J131" s="99"/>
      <c r="K131" s="100">
        <v>8750</v>
      </c>
      <c r="L131" s="100"/>
      <c r="M131" s="100"/>
      <c r="N131" s="99"/>
      <c r="O131" s="105" t="s">
        <v>1405</v>
      </c>
      <c r="P131" s="100">
        <v>2326</v>
      </c>
      <c r="Q131" s="100">
        <v>2</v>
      </c>
      <c r="R131" s="100"/>
      <c r="S131" s="100"/>
      <c r="T131" s="99"/>
      <c r="U131" s="99"/>
      <c r="V131" s="105">
        <v>2009</v>
      </c>
      <c r="W131" s="99">
        <v>2009</v>
      </c>
      <c r="X131" s="99"/>
      <c r="Y131" s="99"/>
      <c r="Z131" s="99"/>
      <c r="AA131" s="99"/>
      <c r="AB131" s="100">
        <v>480</v>
      </c>
      <c r="AC131" s="99">
        <v>480</v>
      </c>
      <c r="AD131" s="99"/>
      <c r="AE131" s="99"/>
      <c r="AF131" s="99"/>
      <c r="AG131" s="99"/>
      <c r="AH131" s="99"/>
      <c r="AI131" s="99"/>
      <c r="AJ131" s="99"/>
      <c r="AK131" s="99"/>
      <c r="AL131" s="99"/>
      <c r="AM131" s="99"/>
      <c r="AN131" s="99"/>
      <c r="AO131" s="99"/>
      <c r="AP131" s="99"/>
      <c r="AQ131" s="99"/>
      <c r="AR131" s="99"/>
      <c r="AS131" s="99"/>
      <c r="AT131" s="99"/>
      <c r="AU131" s="99"/>
      <c r="AV131" s="99"/>
      <c r="AW131" s="99"/>
      <c r="AX131" s="99"/>
    </row>
    <row r="132" spans="1:50" ht="25.7" customHeight="1">
      <c r="A132" s="269"/>
      <c r="B132" s="150"/>
      <c r="C132" s="153" t="s">
        <v>1142</v>
      </c>
      <c r="D132" s="99"/>
      <c r="E132" s="100" t="s">
        <v>1406</v>
      </c>
      <c r="F132" s="105" t="s">
        <v>1142</v>
      </c>
      <c r="G132" s="99"/>
      <c r="H132" s="99"/>
      <c r="I132" s="99" t="s">
        <v>1142</v>
      </c>
      <c r="J132" s="99"/>
      <c r="K132" s="100">
        <v>22680</v>
      </c>
      <c r="L132" s="100"/>
      <c r="M132" s="100"/>
      <c r="N132" s="99"/>
      <c r="O132" s="105" t="s">
        <v>1407</v>
      </c>
      <c r="P132" s="100">
        <v>1140</v>
      </c>
      <c r="Q132" s="100">
        <v>2</v>
      </c>
      <c r="R132" s="100"/>
      <c r="S132" s="100"/>
      <c r="T132" s="99"/>
      <c r="U132" s="99"/>
      <c r="V132" s="105">
        <v>2009</v>
      </c>
      <c r="W132" s="99">
        <v>2009</v>
      </c>
      <c r="X132" s="99"/>
      <c r="Y132" s="99"/>
      <c r="Z132" s="99"/>
      <c r="AA132" s="99"/>
      <c r="AB132" s="100">
        <v>100</v>
      </c>
      <c r="AC132" s="99">
        <v>100</v>
      </c>
      <c r="AD132" s="99"/>
      <c r="AE132" s="99"/>
      <c r="AF132" s="99"/>
      <c r="AG132" s="99"/>
      <c r="AH132" s="99"/>
      <c r="AI132" s="99"/>
      <c r="AJ132" s="99"/>
      <c r="AK132" s="99"/>
      <c r="AL132" s="99"/>
      <c r="AM132" s="99"/>
      <c r="AN132" s="99"/>
      <c r="AO132" s="99"/>
      <c r="AP132" s="99"/>
      <c r="AQ132" s="99"/>
      <c r="AR132" s="99"/>
      <c r="AS132" s="99"/>
      <c r="AT132" s="99"/>
      <c r="AU132" s="99"/>
      <c r="AV132" s="99"/>
      <c r="AW132" s="99"/>
      <c r="AX132" s="99"/>
    </row>
    <row r="133" spans="1:50" ht="25.7" customHeight="1">
      <c r="A133" s="269"/>
      <c r="B133" s="147"/>
      <c r="C133" s="153" t="s">
        <v>1142</v>
      </c>
      <c r="D133" s="99"/>
      <c r="E133" s="100" t="s">
        <v>1408</v>
      </c>
      <c r="F133" s="105" t="s">
        <v>1142</v>
      </c>
      <c r="G133" s="99"/>
      <c r="H133" s="99"/>
      <c r="I133" s="99" t="s">
        <v>1409</v>
      </c>
      <c r="J133" s="99"/>
      <c r="K133" s="100">
        <v>7500</v>
      </c>
      <c r="L133" s="100"/>
      <c r="M133" s="100"/>
      <c r="N133" s="99"/>
      <c r="O133" s="105" t="s">
        <v>1410</v>
      </c>
      <c r="P133" s="100">
        <v>2240</v>
      </c>
      <c r="Q133" s="100">
        <v>5</v>
      </c>
      <c r="R133" s="100"/>
      <c r="S133" s="100"/>
      <c r="T133" s="99"/>
      <c r="U133" s="99"/>
      <c r="V133" s="105">
        <v>1999</v>
      </c>
      <c r="W133" s="99">
        <v>1999</v>
      </c>
      <c r="X133" s="99"/>
      <c r="Y133" s="99"/>
      <c r="Z133" s="99"/>
      <c r="AA133" s="99"/>
      <c r="AB133" s="100"/>
      <c r="AC133" s="99"/>
      <c r="AD133" s="99"/>
      <c r="AE133" s="99"/>
      <c r="AF133" s="99"/>
      <c r="AG133" s="99"/>
      <c r="AH133" s="99"/>
      <c r="AI133" s="99"/>
      <c r="AJ133" s="99"/>
      <c r="AK133" s="99"/>
      <c r="AL133" s="99"/>
      <c r="AM133" s="99"/>
      <c r="AN133" s="99"/>
      <c r="AO133" s="99"/>
      <c r="AP133" s="99"/>
      <c r="AQ133" s="99"/>
      <c r="AR133" s="99"/>
      <c r="AS133" s="99"/>
      <c r="AT133" s="99"/>
      <c r="AU133" s="99"/>
      <c r="AV133" s="99"/>
      <c r="AW133" s="99"/>
      <c r="AX133" s="99"/>
    </row>
    <row r="134" spans="1:50" ht="25.7" customHeight="1">
      <c r="A134" s="269"/>
      <c r="B134" s="147"/>
      <c r="C134" s="153" t="s">
        <v>1142</v>
      </c>
      <c r="D134" s="99"/>
      <c r="E134" s="100" t="s">
        <v>1411</v>
      </c>
      <c r="F134" s="105" t="s">
        <v>1142</v>
      </c>
      <c r="G134" s="99"/>
      <c r="H134" s="99"/>
      <c r="I134" s="99" t="s">
        <v>1412</v>
      </c>
      <c r="J134" s="99"/>
      <c r="K134" s="100">
        <v>3402</v>
      </c>
      <c r="L134" s="100">
        <v>42.48</v>
      </c>
      <c r="M134" s="100"/>
      <c r="N134" s="99"/>
      <c r="O134" s="105" t="s">
        <v>1413</v>
      </c>
      <c r="P134" s="100">
        <v>3359</v>
      </c>
      <c r="Q134" s="100">
        <v>6</v>
      </c>
      <c r="R134" s="100"/>
      <c r="S134" s="100"/>
      <c r="T134" s="99"/>
      <c r="U134" s="99"/>
      <c r="V134" s="105">
        <v>1992</v>
      </c>
      <c r="W134" s="99">
        <v>1992</v>
      </c>
      <c r="X134" s="99"/>
      <c r="Y134" s="99"/>
      <c r="Z134" s="99"/>
      <c r="AA134" s="99"/>
      <c r="AB134" s="100"/>
      <c r="AC134" s="99"/>
      <c r="AD134" s="99"/>
      <c r="AE134" s="99"/>
      <c r="AF134" s="99"/>
      <c r="AG134" s="99"/>
      <c r="AH134" s="99"/>
      <c r="AI134" s="99"/>
      <c r="AJ134" s="99"/>
      <c r="AK134" s="99"/>
      <c r="AL134" s="99"/>
      <c r="AM134" s="99"/>
      <c r="AN134" s="99"/>
      <c r="AO134" s="99"/>
      <c r="AP134" s="99"/>
      <c r="AQ134" s="99"/>
      <c r="AR134" s="99"/>
      <c r="AS134" s="99"/>
      <c r="AT134" s="99"/>
      <c r="AU134" s="99"/>
      <c r="AV134" s="99"/>
      <c r="AW134" s="99"/>
      <c r="AX134" s="99"/>
    </row>
    <row r="135" spans="1:50" ht="25.7" customHeight="1">
      <c r="A135" s="269" t="s">
        <v>204</v>
      </c>
      <c r="B135" s="147"/>
      <c r="C135" s="105" t="s">
        <v>1142</v>
      </c>
      <c r="D135" s="99"/>
      <c r="E135" s="100" t="s">
        <v>1414</v>
      </c>
      <c r="F135" s="105" t="s">
        <v>1142</v>
      </c>
      <c r="G135" s="99"/>
      <c r="H135" s="99"/>
      <c r="I135" s="99" t="s">
        <v>1412</v>
      </c>
      <c r="J135" s="99"/>
      <c r="K135" s="100">
        <v>1521</v>
      </c>
      <c r="L135" s="100"/>
      <c r="M135" s="100"/>
      <c r="N135" s="99"/>
      <c r="O135" s="105" t="s">
        <v>1407</v>
      </c>
      <c r="P135" s="100">
        <v>1521</v>
      </c>
      <c r="Q135" s="100">
        <v>2</v>
      </c>
      <c r="R135" s="100"/>
      <c r="S135" s="100"/>
      <c r="T135" s="99"/>
      <c r="U135" s="99"/>
      <c r="V135" s="105">
        <v>1990</v>
      </c>
      <c r="W135" s="99">
        <v>1990</v>
      </c>
      <c r="X135" s="99"/>
      <c r="Y135" s="99"/>
      <c r="Z135" s="99"/>
      <c r="AA135" s="99"/>
      <c r="AB135" s="100"/>
      <c r="AC135" s="99"/>
      <c r="AD135" s="99"/>
      <c r="AE135" s="99"/>
      <c r="AF135" s="99"/>
      <c r="AG135" s="99"/>
      <c r="AH135" s="99"/>
      <c r="AI135" s="99"/>
      <c r="AJ135" s="99"/>
      <c r="AK135" s="99"/>
      <c r="AL135" s="99"/>
      <c r="AM135" s="99"/>
      <c r="AN135" s="99"/>
      <c r="AO135" s="99"/>
      <c r="AP135" s="99"/>
      <c r="AQ135" s="99"/>
      <c r="AR135" s="99"/>
      <c r="AS135" s="99"/>
      <c r="AT135" s="99"/>
      <c r="AU135" s="99"/>
      <c r="AV135" s="99"/>
      <c r="AW135" s="99"/>
      <c r="AX135" s="99"/>
    </row>
    <row r="136" spans="1:50" ht="25.7" customHeight="1">
      <c r="A136" s="269"/>
      <c r="B136" s="147"/>
      <c r="C136" s="105" t="s">
        <v>1142</v>
      </c>
      <c r="D136" s="99"/>
      <c r="E136" s="100" t="s">
        <v>1415</v>
      </c>
      <c r="F136" s="105" t="s">
        <v>1142</v>
      </c>
      <c r="G136" s="99"/>
      <c r="H136" s="99"/>
      <c r="I136" s="99" t="s">
        <v>1142</v>
      </c>
      <c r="J136" s="99"/>
      <c r="K136" s="100">
        <v>1332</v>
      </c>
      <c r="L136" s="100"/>
      <c r="M136" s="100"/>
      <c r="N136" s="99"/>
      <c r="O136" s="105" t="s">
        <v>1416</v>
      </c>
      <c r="P136" s="100">
        <v>1332</v>
      </c>
      <c r="Q136" s="100">
        <v>2</v>
      </c>
      <c r="R136" s="100"/>
      <c r="S136" s="100"/>
      <c r="T136" s="99"/>
      <c r="U136" s="99"/>
      <c r="V136" s="105">
        <v>2012</v>
      </c>
      <c r="W136" s="99"/>
      <c r="X136" s="99"/>
      <c r="Y136" s="99"/>
      <c r="Z136" s="99"/>
      <c r="AA136" s="99"/>
      <c r="AB136" s="100"/>
      <c r="AC136" s="99"/>
      <c r="AD136" s="99"/>
      <c r="AE136" s="99"/>
      <c r="AF136" s="99"/>
      <c r="AG136" s="99"/>
      <c r="AH136" s="99"/>
      <c r="AI136" s="99"/>
      <c r="AJ136" s="99"/>
      <c r="AK136" s="99"/>
      <c r="AL136" s="99"/>
      <c r="AM136" s="99"/>
      <c r="AN136" s="99"/>
      <c r="AO136" s="99"/>
      <c r="AP136" s="99"/>
      <c r="AQ136" s="99"/>
      <c r="AR136" s="99"/>
      <c r="AS136" s="99"/>
      <c r="AT136" s="99"/>
      <c r="AU136" s="99"/>
      <c r="AV136" s="99"/>
      <c r="AW136" s="99"/>
      <c r="AX136" s="99"/>
    </row>
    <row r="137" spans="1:50" ht="25.7" customHeight="1">
      <c r="A137" s="269"/>
      <c r="B137" s="147"/>
      <c r="C137" s="153" t="s">
        <v>1142</v>
      </c>
      <c r="D137" s="99"/>
      <c r="E137" s="100" t="s">
        <v>6870</v>
      </c>
      <c r="F137" s="105" t="s">
        <v>1142</v>
      </c>
      <c r="G137" s="99"/>
      <c r="H137" s="99"/>
      <c r="I137" s="105" t="s">
        <v>1142</v>
      </c>
      <c r="J137" s="99"/>
      <c r="K137" s="100">
        <v>35449</v>
      </c>
      <c r="L137" s="100"/>
      <c r="M137" s="100"/>
      <c r="N137" s="99"/>
      <c r="O137" s="105" t="s">
        <v>201</v>
      </c>
      <c r="P137" s="100">
        <v>1473</v>
      </c>
      <c r="Q137" s="100">
        <v>2</v>
      </c>
      <c r="R137" s="100"/>
      <c r="S137" s="100"/>
      <c r="T137" s="105"/>
      <c r="U137" s="100"/>
      <c r="V137" s="105">
        <v>2014</v>
      </c>
      <c r="W137" s="100"/>
      <c r="X137" s="99"/>
      <c r="Y137" s="99"/>
      <c r="Z137" s="99"/>
      <c r="AA137" s="99"/>
      <c r="AB137" s="100"/>
      <c r="AC137" s="99"/>
      <c r="AD137" s="99"/>
      <c r="AE137" s="99"/>
      <c r="AF137" s="99"/>
      <c r="AG137" s="99"/>
      <c r="AH137" s="99"/>
      <c r="AI137" s="99"/>
      <c r="AJ137" s="99"/>
      <c r="AK137" s="99"/>
      <c r="AL137" s="99"/>
      <c r="AM137" s="99"/>
      <c r="AN137" s="99"/>
      <c r="AO137" s="99"/>
      <c r="AP137" s="99"/>
      <c r="AQ137" s="99"/>
      <c r="AR137" s="99"/>
      <c r="AS137" s="99"/>
      <c r="AT137" s="99"/>
      <c r="AU137" s="99"/>
      <c r="AV137" s="99"/>
      <c r="AW137" s="99"/>
      <c r="AX137" s="846"/>
    </row>
    <row r="138" spans="1:50" ht="25.7" customHeight="1">
      <c r="A138" s="269"/>
      <c r="B138" s="147"/>
      <c r="C138" s="153" t="s">
        <v>1142</v>
      </c>
      <c r="D138" s="99"/>
      <c r="E138" s="100" t="s">
        <v>6871</v>
      </c>
      <c r="F138" s="105" t="s">
        <v>1142</v>
      </c>
      <c r="G138" s="99"/>
      <c r="H138" s="99"/>
      <c r="I138" s="105" t="s">
        <v>1142</v>
      </c>
      <c r="J138" s="99"/>
      <c r="K138" s="100">
        <v>70200</v>
      </c>
      <c r="L138" s="100"/>
      <c r="M138" s="100"/>
      <c r="N138" s="99"/>
      <c r="O138" s="105" t="s">
        <v>382</v>
      </c>
      <c r="P138" s="100">
        <v>1420</v>
      </c>
      <c r="Q138" s="100">
        <v>2</v>
      </c>
      <c r="R138" s="100"/>
      <c r="S138" s="100"/>
      <c r="T138" s="105"/>
      <c r="U138" s="100"/>
      <c r="V138" s="105">
        <v>2009</v>
      </c>
      <c r="W138" s="100"/>
      <c r="X138" s="99"/>
      <c r="Y138" s="99"/>
      <c r="Z138" s="99"/>
      <c r="AA138" s="99"/>
      <c r="AB138" s="100"/>
      <c r="AC138" s="99"/>
      <c r="AD138" s="99"/>
      <c r="AE138" s="99"/>
      <c r="AF138" s="99"/>
      <c r="AG138" s="99"/>
      <c r="AH138" s="99"/>
      <c r="AI138" s="99"/>
      <c r="AJ138" s="99"/>
      <c r="AK138" s="99"/>
      <c r="AL138" s="99"/>
      <c r="AM138" s="99"/>
      <c r="AN138" s="99"/>
      <c r="AO138" s="99"/>
      <c r="AP138" s="99"/>
      <c r="AQ138" s="99"/>
      <c r="AR138" s="99"/>
      <c r="AS138" s="99"/>
      <c r="AT138" s="99"/>
      <c r="AU138" s="99"/>
      <c r="AV138" s="99"/>
      <c r="AW138" s="99"/>
      <c r="AX138" s="99"/>
    </row>
    <row r="139" spans="1:50" ht="25.7" customHeight="1">
      <c r="A139" s="269"/>
      <c r="B139" s="147"/>
      <c r="C139" s="153" t="s">
        <v>1158</v>
      </c>
      <c r="D139" s="99"/>
      <c r="E139" s="100" t="s">
        <v>6872</v>
      </c>
      <c r="F139" s="105" t="s">
        <v>1158</v>
      </c>
      <c r="G139" s="99" t="s">
        <v>1158</v>
      </c>
      <c r="H139" s="99"/>
      <c r="I139" s="99" t="s">
        <v>1158</v>
      </c>
      <c r="J139" s="99" t="s">
        <v>1158</v>
      </c>
      <c r="K139" s="100">
        <v>38106</v>
      </c>
      <c r="L139" s="100">
        <v>2621</v>
      </c>
      <c r="M139" s="100">
        <v>2911</v>
      </c>
      <c r="N139" s="99"/>
      <c r="O139" s="105" t="s">
        <v>6873</v>
      </c>
      <c r="P139" s="100">
        <v>2277</v>
      </c>
      <c r="Q139" s="100">
        <v>4</v>
      </c>
      <c r="R139" s="100"/>
      <c r="S139" s="100"/>
      <c r="T139" s="99">
        <v>2013</v>
      </c>
      <c r="U139" s="99">
        <v>2800</v>
      </c>
      <c r="V139" s="105">
        <v>2013</v>
      </c>
      <c r="W139" s="99">
        <v>2800</v>
      </c>
      <c r="X139" s="99"/>
      <c r="Y139" s="99"/>
      <c r="Z139" s="99"/>
      <c r="AA139" s="99"/>
      <c r="AB139" s="100">
        <v>2800</v>
      </c>
      <c r="AC139" s="99"/>
      <c r="AD139" s="99"/>
      <c r="AE139" s="99"/>
      <c r="AF139" s="99"/>
      <c r="AG139" s="99"/>
      <c r="AH139" s="99"/>
      <c r="AI139" s="99"/>
      <c r="AJ139" s="99"/>
      <c r="AK139" s="99"/>
      <c r="AL139" s="99"/>
      <c r="AM139" s="99"/>
      <c r="AN139" s="99"/>
      <c r="AO139" s="99"/>
      <c r="AP139" s="99"/>
      <c r="AQ139" s="99"/>
      <c r="AR139" s="99"/>
      <c r="AS139" s="99"/>
      <c r="AT139" s="99"/>
      <c r="AU139" s="99"/>
      <c r="AV139" s="99"/>
      <c r="AW139" s="99"/>
      <c r="AX139" s="99"/>
    </row>
    <row r="140" spans="1:50" ht="25.7" customHeight="1">
      <c r="A140" s="269"/>
      <c r="B140" s="147"/>
      <c r="C140" s="153" t="s">
        <v>1158</v>
      </c>
      <c r="D140" s="99"/>
      <c r="E140" s="100" t="s">
        <v>6874</v>
      </c>
      <c r="F140" s="105" t="s">
        <v>1158</v>
      </c>
      <c r="G140" s="99"/>
      <c r="H140" s="99"/>
      <c r="I140" s="99" t="s">
        <v>1158</v>
      </c>
      <c r="J140" s="99"/>
      <c r="K140" s="100">
        <v>2891</v>
      </c>
      <c r="L140" s="100"/>
      <c r="M140" s="100"/>
      <c r="N140" s="100"/>
      <c r="O140" s="105" t="s">
        <v>6875</v>
      </c>
      <c r="P140" s="100">
        <v>1174</v>
      </c>
      <c r="Q140" s="100">
        <v>2</v>
      </c>
      <c r="R140" s="100"/>
      <c r="S140" s="100"/>
      <c r="T140" s="100"/>
      <c r="U140" s="99"/>
      <c r="V140" s="99">
        <v>2014</v>
      </c>
      <c r="W140" s="105"/>
      <c r="X140" s="99"/>
      <c r="Y140" s="99"/>
      <c r="Z140" s="99"/>
      <c r="AA140" s="99"/>
      <c r="AB140" s="99">
        <v>300</v>
      </c>
      <c r="AC140" s="100"/>
      <c r="AD140" s="99"/>
      <c r="AE140" s="99"/>
      <c r="AF140" s="99"/>
      <c r="AG140" s="99"/>
      <c r="AH140" s="99"/>
      <c r="AI140" s="99"/>
      <c r="AJ140" s="99"/>
      <c r="AK140" s="99"/>
      <c r="AL140" s="99"/>
      <c r="AM140" s="99"/>
      <c r="AN140" s="99"/>
      <c r="AO140" s="99"/>
      <c r="AP140" s="99"/>
      <c r="AQ140" s="99"/>
      <c r="AR140" s="99"/>
      <c r="AS140" s="99"/>
      <c r="AT140" s="99"/>
      <c r="AU140" s="99"/>
      <c r="AV140" s="99"/>
      <c r="AW140" s="99"/>
      <c r="AX140" s="99"/>
    </row>
    <row r="141" spans="1:50" ht="25.7" customHeight="1">
      <c r="A141" s="269"/>
      <c r="B141" s="147"/>
      <c r="C141" s="153" t="s">
        <v>1173</v>
      </c>
      <c r="D141" s="99"/>
      <c r="E141" s="100" t="s">
        <v>1417</v>
      </c>
      <c r="F141" s="105" t="s">
        <v>1173</v>
      </c>
      <c r="G141" s="99"/>
      <c r="H141" s="99"/>
      <c r="I141" s="99" t="s">
        <v>1173</v>
      </c>
      <c r="J141" s="99"/>
      <c r="K141" s="100">
        <v>1302</v>
      </c>
      <c r="L141" s="100"/>
      <c r="M141" s="100"/>
      <c r="N141" s="100"/>
      <c r="O141" s="105" t="s">
        <v>382</v>
      </c>
      <c r="P141" s="100">
        <v>1302</v>
      </c>
      <c r="Q141" s="100">
        <v>2</v>
      </c>
      <c r="R141" s="100"/>
      <c r="S141" s="100"/>
      <c r="T141" s="100"/>
      <c r="U141" s="99"/>
      <c r="V141" s="99">
        <v>2008</v>
      </c>
      <c r="W141" s="105"/>
      <c r="X141" s="99"/>
      <c r="Y141" s="99"/>
      <c r="Z141" s="99"/>
      <c r="AA141" s="99"/>
      <c r="AB141" s="99"/>
      <c r="AC141" s="100"/>
      <c r="AD141" s="99"/>
      <c r="AE141" s="99"/>
      <c r="AF141" s="99"/>
      <c r="AG141" s="99"/>
      <c r="AH141" s="99"/>
      <c r="AI141" s="99"/>
      <c r="AJ141" s="99"/>
      <c r="AK141" s="99"/>
      <c r="AL141" s="99"/>
      <c r="AM141" s="99"/>
      <c r="AN141" s="99"/>
      <c r="AO141" s="99"/>
      <c r="AP141" s="99"/>
      <c r="AQ141" s="99"/>
      <c r="AR141" s="99"/>
      <c r="AS141" s="99"/>
      <c r="AT141" s="99"/>
      <c r="AU141" s="99"/>
      <c r="AV141" s="99"/>
      <c r="AW141" s="99"/>
      <c r="AX141" s="99" t="s">
        <v>6876</v>
      </c>
    </row>
    <row r="142" spans="1:50" ht="25.7" customHeight="1">
      <c r="A142" s="269"/>
      <c r="B142" s="147"/>
      <c r="C142" s="153" t="s">
        <v>1173</v>
      </c>
      <c r="D142" s="99"/>
      <c r="E142" s="100" t="s">
        <v>1418</v>
      </c>
      <c r="F142" s="105" t="s">
        <v>1173</v>
      </c>
      <c r="G142" s="99"/>
      <c r="H142" s="99"/>
      <c r="I142" s="99" t="s">
        <v>1173</v>
      </c>
      <c r="J142" s="99"/>
      <c r="K142" s="100">
        <v>1728</v>
      </c>
      <c r="L142" s="100"/>
      <c r="M142" s="100"/>
      <c r="N142" s="100"/>
      <c r="O142" s="105" t="s">
        <v>232</v>
      </c>
      <c r="P142" s="100">
        <v>1303</v>
      </c>
      <c r="Q142" s="100">
        <v>2</v>
      </c>
      <c r="R142" s="100"/>
      <c r="S142" s="100"/>
      <c r="T142" s="100"/>
      <c r="U142" s="99"/>
      <c r="V142" s="99">
        <v>2008</v>
      </c>
      <c r="W142" s="105"/>
      <c r="X142" s="99"/>
      <c r="Y142" s="99"/>
      <c r="Z142" s="99"/>
      <c r="AA142" s="99"/>
      <c r="AB142" s="99"/>
      <c r="AC142" s="100"/>
      <c r="AD142" s="99"/>
      <c r="AE142" s="99"/>
      <c r="AF142" s="99"/>
      <c r="AG142" s="99"/>
      <c r="AH142" s="99"/>
      <c r="AI142" s="99"/>
      <c r="AJ142" s="99"/>
      <c r="AK142" s="99"/>
      <c r="AL142" s="99"/>
      <c r="AM142" s="99"/>
      <c r="AN142" s="99"/>
      <c r="AO142" s="99"/>
      <c r="AP142" s="99"/>
      <c r="AQ142" s="99"/>
      <c r="AR142" s="99"/>
      <c r="AS142" s="99"/>
      <c r="AT142" s="99"/>
      <c r="AU142" s="99"/>
      <c r="AV142" s="99"/>
      <c r="AW142" s="99"/>
      <c r="AX142" s="99" t="s">
        <v>1419</v>
      </c>
    </row>
    <row r="143" spans="1:50" ht="25.7" customHeight="1">
      <c r="A143" s="269"/>
      <c r="B143" s="147"/>
      <c r="C143" s="153" t="s">
        <v>1173</v>
      </c>
      <c r="D143" s="99"/>
      <c r="E143" s="100" t="s">
        <v>1420</v>
      </c>
      <c r="F143" s="105" t="s">
        <v>1173</v>
      </c>
      <c r="G143" s="99"/>
      <c r="H143" s="99"/>
      <c r="I143" s="99" t="s">
        <v>1173</v>
      </c>
      <c r="J143" s="99"/>
      <c r="K143" s="100">
        <v>1420</v>
      </c>
      <c r="L143" s="100"/>
      <c r="M143" s="100"/>
      <c r="N143" s="100"/>
      <c r="O143" s="105" t="s">
        <v>232</v>
      </c>
      <c r="P143" s="100">
        <v>1224</v>
      </c>
      <c r="Q143" s="100">
        <v>2</v>
      </c>
      <c r="R143" s="100"/>
      <c r="S143" s="100"/>
      <c r="T143" s="100"/>
      <c r="U143" s="99"/>
      <c r="V143" s="99">
        <v>2002</v>
      </c>
      <c r="W143" s="105"/>
      <c r="X143" s="99"/>
      <c r="Y143" s="99"/>
      <c r="Z143" s="99"/>
      <c r="AA143" s="99"/>
      <c r="AB143" s="99"/>
      <c r="AC143" s="100"/>
      <c r="AD143" s="99"/>
      <c r="AE143" s="99"/>
      <c r="AF143" s="99"/>
      <c r="AG143" s="99"/>
      <c r="AH143" s="99"/>
      <c r="AI143" s="99"/>
      <c r="AJ143" s="99"/>
      <c r="AK143" s="99"/>
      <c r="AL143" s="99"/>
      <c r="AM143" s="99"/>
      <c r="AN143" s="99"/>
      <c r="AO143" s="99"/>
      <c r="AP143" s="99"/>
      <c r="AQ143" s="99"/>
      <c r="AR143" s="99"/>
      <c r="AS143" s="99"/>
      <c r="AT143" s="99"/>
      <c r="AU143" s="99"/>
      <c r="AV143" s="99"/>
      <c r="AW143" s="99"/>
      <c r="AX143" s="99"/>
    </row>
    <row r="144" spans="1:50" ht="25.7" customHeight="1">
      <c r="A144" s="269"/>
      <c r="B144" s="147"/>
      <c r="C144" s="153" t="s">
        <v>1173</v>
      </c>
      <c r="D144" s="99" t="s">
        <v>1421</v>
      </c>
      <c r="E144" s="100" t="s">
        <v>1421</v>
      </c>
      <c r="F144" s="105" t="s">
        <v>1173</v>
      </c>
      <c r="G144" s="99">
        <v>9325</v>
      </c>
      <c r="H144" s="99"/>
      <c r="I144" s="99" t="s">
        <v>1173</v>
      </c>
      <c r="J144" s="99" t="s">
        <v>382</v>
      </c>
      <c r="K144" s="100">
        <v>9325</v>
      </c>
      <c r="L144" s="100"/>
      <c r="M144" s="100"/>
      <c r="N144" s="100"/>
      <c r="O144" s="105" t="s">
        <v>382</v>
      </c>
      <c r="P144" s="100">
        <v>420</v>
      </c>
      <c r="Q144" s="100">
        <v>1</v>
      </c>
      <c r="R144" s="100"/>
      <c r="S144" s="100"/>
      <c r="T144" s="100"/>
      <c r="U144" s="99"/>
      <c r="V144" s="99">
        <v>2011</v>
      </c>
      <c r="W144" s="105">
        <v>200</v>
      </c>
      <c r="X144" s="99"/>
      <c r="Y144" s="99"/>
      <c r="Z144" s="99"/>
      <c r="AA144" s="99"/>
      <c r="AB144" s="99">
        <v>200</v>
      </c>
      <c r="AC144" s="100"/>
      <c r="AD144" s="99"/>
      <c r="AE144" s="99"/>
      <c r="AF144" s="99"/>
      <c r="AG144" s="99"/>
      <c r="AH144" s="99"/>
      <c r="AI144" s="99"/>
      <c r="AJ144" s="99"/>
      <c r="AK144" s="99"/>
      <c r="AL144" s="99"/>
      <c r="AM144" s="99"/>
      <c r="AN144" s="99"/>
      <c r="AO144" s="99"/>
      <c r="AP144" s="99"/>
      <c r="AQ144" s="99"/>
      <c r="AR144" s="99"/>
      <c r="AS144" s="99"/>
      <c r="AT144" s="99"/>
      <c r="AU144" s="99"/>
      <c r="AV144" s="99"/>
      <c r="AW144" s="99"/>
      <c r="AX144" s="99"/>
    </row>
    <row r="145" spans="1:50" ht="25.7" customHeight="1">
      <c r="A145" s="269"/>
      <c r="B145" s="147"/>
      <c r="C145" s="153" t="s">
        <v>1173</v>
      </c>
      <c r="D145" s="100" t="s">
        <v>1422</v>
      </c>
      <c r="E145" s="100" t="s">
        <v>1422</v>
      </c>
      <c r="F145" s="99" t="s">
        <v>1173</v>
      </c>
      <c r="G145" s="100">
        <v>9312</v>
      </c>
      <c r="H145" s="100"/>
      <c r="I145" s="99" t="s">
        <v>1173</v>
      </c>
      <c r="J145" s="105" t="s">
        <v>382</v>
      </c>
      <c r="K145" s="100">
        <v>9312</v>
      </c>
      <c r="L145" s="100"/>
      <c r="M145" s="100"/>
      <c r="N145" s="100"/>
      <c r="O145" s="105" t="s">
        <v>382</v>
      </c>
      <c r="P145" s="100">
        <v>1224</v>
      </c>
      <c r="Q145" s="100">
        <v>2</v>
      </c>
      <c r="R145" s="100"/>
      <c r="S145" s="100"/>
      <c r="T145" s="100"/>
      <c r="U145" s="99"/>
      <c r="V145" s="99">
        <v>2011</v>
      </c>
      <c r="W145" s="99">
        <v>250</v>
      </c>
      <c r="X145" s="99"/>
      <c r="Y145" s="99"/>
      <c r="Z145" s="99"/>
      <c r="AA145" s="99"/>
      <c r="AB145" s="99">
        <v>250</v>
      </c>
      <c r="AC145" s="100"/>
      <c r="AD145" s="99"/>
      <c r="AE145" s="99"/>
      <c r="AF145" s="99"/>
      <c r="AG145" s="99"/>
      <c r="AH145" s="99"/>
      <c r="AI145" s="99"/>
      <c r="AJ145" s="99"/>
      <c r="AK145" s="99"/>
      <c r="AL145" s="99"/>
      <c r="AM145" s="99"/>
      <c r="AN145" s="99"/>
      <c r="AO145" s="99"/>
      <c r="AP145" s="99"/>
      <c r="AQ145" s="99"/>
      <c r="AR145" s="99"/>
      <c r="AS145" s="99"/>
      <c r="AT145" s="99"/>
      <c r="AU145" s="99"/>
      <c r="AV145" s="99"/>
      <c r="AW145" s="99"/>
      <c r="AX145" s="99"/>
    </row>
    <row r="146" spans="1:50" ht="25.7" customHeight="1">
      <c r="A146" s="269"/>
      <c r="B146" s="147"/>
      <c r="C146" s="153" t="s">
        <v>1173</v>
      </c>
      <c r="D146" s="105" t="s">
        <v>1423</v>
      </c>
      <c r="E146" s="105" t="s">
        <v>1423</v>
      </c>
      <c r="F146" s="100" t="s">
        <v>1173</v>
      </c>
      <c r="G146" s="100">
        <v>80316</v>
      </c>
      <c r="H146" s="100"/>
      <c r="I146" s="100" t="s">
        <v>1173</v>
      </c>
      <c r="J146" s="99" t="s">
        <v>382</v>
      </c>
      <c r="K146" s="100">
        <v>2358</v>
      </c>
      <c r="L146" s="100"/>
      <c r="M146" s="100"/>
      <c r="N146" s="100"/>
      <c r="O146" s="99" t="s">
        <v>382</v>
      </c>
      <c r="P146" s="646">
        <v>1955</v>
      </c>
      <c r="Q146" s="100">
        <v>3</v>
      </c>
      <c r="R146" s="100"/>
      <c r="S146" s="100"/>
      <c r="T146" s="100"/>
      <c r="U146" s="99"/>
      <c r="V146" s="99">
        <v>2012</v>
      </c>
      <c r="W146" s="99">
        <v>150</v>
      </c>
      <c r="X146" s="99"/>
      <c r="Y146" s="99"/>
      <c r="Z146" s="99"/>
      <c r="AA146" s="99"/>
      <c r="AB146" s="99">
        <v>235</v>
      </c>
      <c r="AC146" s="100"/>
      <c r="AD146" s="99"/>
      <c r="AE146" s="99"/>
      <c r="AF146" s="99"/>
      <c r="AG146" s="99"/>
      <c r="AH146" s="99"/>
      <c r="AI146" s="99"/>
      <c r="AJ146" s="99"/>
      <c r="AK146" s="99"/>
      <c r="AL146" s="99"/>
      <c r="AM146" s="99"/>
      <c r="AN146" s="99"/>
      <c r="AO146" s="99"/>
      <c r="AP146" s="99"/>
      <c r="AQ146" s="99"/>
      <c r="AR146" s="99"/>
      <c r="AS146" s="99"/>
      <c r="AT146" s="99"/>
      <c r="AU146" s="99"/>
      <c r="AV146" s="99"/>
      <c r="AW146" s="99"/>
      <c r="AX146" s="99" t="s">
        <v>1424</v>
      </c>
    </row>
    <row r="147" spans="1:50" ht="25.7" customHeight="1">
      <c r="A147" s="269"/>
      <c r="B147" s="147"/>
      <c r="C147" s="153" t="s">
        <v>1173</v>
      </c>
      <c r="D147" s="100"/>
      <c r="E147" s="100" t="s">
        <v>1425</v>
      </c>
      <c r="F147" s="100" t="s">
        <v>1173</v>
      </c>
      <c r="G147" s="100"/>
      <c r="H147" s="100"/>
      <c r="I147" s="100" t="s">
        <v>1173</v>
      </c>
      <c r="J147" s="99"/>
      <c r="K147" s="100">
        <v>793</v>
      </c>
      <c r="L147" s="100"/>
      <c r="M147" s="100"/>
      <c r="N147" s="100"/>
      <c r="O147" s="99" t="s">
        <v>382</v>
      </c>
      <c r="P147" s="100">
        <v>651</v>
      </c>
      <c r="Q147" s="100">
        <v>1</v>
      </c>
      <c r="R147" s="100"/>
      <c r="S147" s="100"/>
      <c r="T147" s="100"/>
      <c r="U147" s="99"/>
      <c r="V147" s="99">
        <v>2008</v>
      </c>
      <c r="W147" s="99"/>
      <c r="X147" s="99"/>
      <c r="Y147" s="99"/>
      <c r="Z147" s="99"/>
      <c r="AA147" s="99"/>
      <c r="AB147" s="99"/>
      <c r="AC147" s="100"/>
      <c r="AD147" s="99"/>
      <c r="AE147" s="99"/>
      <c r="AF147" s="99"/>
      <c r="AG147" s="99"/>
      <c r="AH147" s="99"/>
      <c r="AI147" s="99"/>
      <c r="AJ147" s="99"/>
      <c r="AK147" s="99"/>
      <c r="AL147" s="99"/>
      <c r="AM147" s="99"/>
      <c r="AN147" s="99"/>
      <c r="AO147" s="99"/>
      <c r="AP147" s="99"/>
      <c r="AQ147" s="99"/>
      <c r="AR147" s="99"/>
      <c r="AS147" s="99"/>
      <c r="AT147" s="99"/>
      <c r="AU147" s="99"/>
      <c r="AV147" s="99"/>
      <c r="AW147" s="99"/>
      <c r="AX147" s="99"/>
    </row>
    <row r="148" spans="1:50" ht="25.7" customHeight="1">
      <c r="A148" s="269"/>
      <c r="B148" s="147"/>
      <c r="C148" s="153" t="s">
        <v>1173</v>
      </c>
      <c r="D148" s="100"/>
      <c r="E148" s="100" t="s">
        <v>6877</v>
      </c>
      <c r="F148" s="100" t="s">
        <v>1173</v>
      </c>
      <c r="G148" s="100"/>
      <c r="H148" s="100"/>
      <c r="I148" s="100" t="s">
        <v>1173</v>
      </c>
      <c r="J148" s="99"/>
      <c r="K148" s="100">
        <v>3050</v>
      </c>
      <c r="L148" s="100"/>
      <c r="M148" s="100"/>
      <c r="N148" s="100"/>
      <c r="O148" s="99" t="s">
        <v>382</v>
      </c>
      <c r="P148" s="100">
        <v>2181</v>
      </c>
      <c r="Q148" s="100">
        <v>3</v>
      </c>
      <c r="R148" s="100"/>
      <c r="S148" s="100"/>
      <c r="T148" s="100"/>
      <c r="U148" s="99"/>
      <c r="V148" s="99">
        <v>2013</v>
      </c>
      <c r="W148" s="99"/>
      <c r="X148" s="99"/>
      <c r="Y148" s="99"/>
      <c r="Z148" s="99"/>
      <c r="AA148" s="99"/>
      <c r="AB148" s="99">
        <v>266</v>
      </c>
      <c r="AC148" s="100"/>
      <c r="AD148" s="99"/>
      <c r="AE148" s="99"/>
      <c r="AF148" s="99"/>
      <c r="AG148" s="99"/>
      <c r="AH148" s="99"/>
      <c r="AI148" s="99"/>
      <c r="AJ148" s="99"/>
      <c r="AK148" s="99"/>
      <c r="AL148" s="99"/>
      <c r="AM148" s="99"/>
      <c r="AN148" s="99"/>
      <c r="AO148" s="99"/>
      <c r="AP148" s="99"/>
      <c r="AQ148" s="99"/>
      <c r="AR148" s="99"/>
      <c r="AS148" s="99"/>
      <c r="AT148" s="99"/>
      <c r="AU148" s="99"/>
      <c r="AV148" s="99"/>
      <c r="AW148" s="99"/>
      <c r="AX148" s="99" t="s">
        <v>6878</v>
      </c>
    </row>
    <row r="149" spans="1:50" ht="25.7" customHeight="1">
      <c r="A149" s="269"/>
      <c r="B149" s="147"/>
      <c r="C149" s="153" t="s">
        <v>1173</v>
      </c>
      <c r="D149" s="100" t="s">
        <v>1426</v>
      </c>
      <c r="E149" s="100" t="s">
        <v>1426</v>
      </c>
      <c r="F149" s="100" t="s">
        <v>1173</v>
      </c>
      <c r="G149" s="100">
        <v>2044</v>
      </c>
      <c r="H149" s="100"/>
      <c r="I149" s="100" t="s">
        <v>1173</v>
      </c>
      <c r="J149" s="99" t="s">
        <v>382</v>
      </c>
      <c r="K149" s="100">
        <v>2044</v>
      </c>
      <c r="L149" s="100"/>
      <c r="M149" s="100"/>
      <c r="N149" s="100"/>
      <c r="O149" s="99" t="s">
        <v>382</v>
      </c>
      <c r="P149" s="100">
        <v>1303</v>
      </c>
      <c r="Q149" s="100">
        <v>2</v>
      </c>
      <c r="R149" s="100"/>
      <c r="S149" s="100"/>
      <c r="T149" s="100"/>
      <c r="U149" s="99"/>
      <c r="V149" s="99">
        <v>2011</v>
      </c>
      <c r="W149" s="99">
        <v>200</v>
      </c>
      <c r="X149" s="99"/>
      <c r="Y149" s="99"/>
      <c r="Z149" s="99"/>
      <c r="AA149" s="99"/>
      <c r="AB149" s="99">
        <v>200</v>
      </c>
      <c r="AC149" s="100"/>
      <c r="AD149" s="99"/>
      <c r="AE149" s="99"/>
      <c r="AF149" s="99"/>
      <c r="AG149" s="99"/>
      <c r="AH149" s="99"/>
      <c r="AI149" s="99"/>
      <c r="AJ149" s="99"/>
      <c r="AK149" s="99"/>
      <c r="AL149" s="99"/>
      <c r="AM149" s="99"/>
      <c r="AN149" s="99"/>
      <c r="AO149" s="99"/>
      <c r="AP149" s="99"/>
      <c r="AQ149" s="99"/>
      <c r="AR149" s="99"/>
      <c r="AS149" s="99"/>
      <c r="AT149" s="99"/>
      <c r="AU149" s="99"/>
      <c r="AV149" s="99"/>
      <c r="AW149" s="99"/>
      <c r="AX149" s="99"/>
    </row>
    <row r="150" spans="1:50" ht="25.7" customHeight="1">
      <c r="A150" s="269"/>
      <c r="B150" s="147"/>
      <c r="C150" s="153" t="s">
        <v>1152</v>
      </c>
      <c r="D150" s="99"/>
      <c r="E150" s="100" t="s">
        <v>6879</v>
      </c>
      <c r="F150" s="105" t="s">
        <v>923</v>
      </c>
      <c r="G150" s="99"/>
      <c r="H150" s="99"/>
      <c r="I150" s="99" t="s">
        <v>1152</v>
      </c>
      <c r="J150" s="99"/>
      <c r="K150" s="100">
        <v>5920</v>
      </c>
      <c r="L150" s="100">
        <v>2517</v>
      </c>
      <c r="M150" s="100">
        <v>2517</v>
      </c>
      <c r="N150" s="99"/>
      <c r="O150" s="105" t="s">
        <v>6880</v>
      </c>
      <c r="P150" s="100">
        <v>4142</v>
      </c>
      <c r="Q150" s="100">
        <v>6</v>
      </c>
      <c r="R150" s="100"/>
      <c r="S150" s="100"/>
      <c r="T150" s="99"/>
      <c r="U150" s="99"/>
      <c r="V150" s="105">
        <v>2014</v>
      </c>
      <c r="W150" s="99"/>
      <c r="X150" s="99"/>
      <c r="Y150" s="99"/>
      <c r="Z150" s="99"/>
      <c r="AA150" s="99"/>
      <c r="AB150" s="100">
        <v>1999</v>
      </c>
      <c r="AC150" s="99"/>
      <c r="AD150" s="99"/>
      <c r="AE150" s="99"/>
      <c r="AF150" s="99"/>
      <c r="AG150" s="99"/>
      <c r="AH150" s="99"/>
      <c r="AI150" s="99"/>
      <c r="AJ150" s="99"/>
      <c r="AK150" s="99"/>
      <c r="AL150" s="99"/>
      <c r="AM150" s="99"/>
      <c r="AN150" s="99"/>
      <c r="AO150" s="99"/>
      <c r="AP150" s="99"/>
      <c r="AQ150" s="99"/>
      <c r="AR150" s="99"/>
      <c r="AS150" s="99"/>
      <c r="AT150" s="99"/>
      <c r="AU150" s="99"/>
      <c r="AV150" s="99"/>
      <c r="AW150" s="99"/>
      <c r="AX150" s="99"/>
    </row>
    <row r="151" spans="1:50" ht="25.7" customHeight="1">
      <c r="A151" s="269" t="s">
        <v>495</v>
      </c>
      <c r="B151" s="594" t="s">
        <v>3968</v>
      </c>
      <c r="C151" s="151" t="s">
        <v>3443</v>
      </c>
      <c r="D151" s="177"/>
      <c r="E151" s="544">
        <f>COUNTA(E152:E169)</f>
        <v>18</v>
      </c>
      <c r="F151" s="320"/>
      <c r="G151" s="177"/>
      <c r="H151" s="148"/>
      <c r="I151" s="177"/>
      <c r="J151" s="177"/>
      <c r="K151" s="319">
        <f>SUM(K152:K169)</f>
        <v>113760</v>
      </c>
      <c r="L151" s="319">
        <f>SUM(L152:L169)</f>
        <v>6363.3</v>
      </c>
      <c r="M151" s="319">
        <f>SUM(M152:M169)</f>
        <v>26558</v>
      </c>
      <c r="N151" s="319">
        <f>SUM(N152:N169)</f>
        <v>0</v>
      </c>
      <c r="O151" s="319"/>
      <c r="P151" s="319">
        <f>SUM(P152:P169)</f>
        <v>57879</v>
      </c>
      <c r="Q151" s="319">
        <f>SUM(Q152:Q169)</f>
        <v>74</v>
      </c>
      <c r="R151" s="319"/>
      <c r="S151" s="319"/>
      <c r="T151" s="177"/>
      <c r="U151" s="177"/>
      <c r="V151" s="320"/>
      <c r="W151" s="177"/>
      <c r="X151" s="177"/>
      <c r="Y151" s="177"/>
      <c r="Z151" s="177"/>
      <c r="AA151" s="177"/>
      <c r="AB151" s="319"/>
      <c r="AC151" s="320"/>
      <c r="AD151" s="320"/>
      <c r="AE151" s="177"/>
      <c r="AF151" s="177"/>
      <c r="AG151" s="177"/>
      <c r="AH151" s="177"/>
      <c r="AI151" s="177"/>
      <c r="AJ151" s="177"/>
      <c r="AK151" s="177"/>
      <c r="AL151" s="177"/>
      <c r="AM151" s="177"/>
      <c r="AN151" s="177"/>
      <c r="AO151" s="177"/>
      <c r="AP151" s="177"/>
      <c r="AQ151" s="177"/>
      <c r="AR151" s="177"/>
      <c r="AS151" s="177"/>
      <c r="AT151" s="177"/>
      <c r="AU151" s="177"/>
      <c r="AV151" s="177"/>
      <c r="AW151" s="177"/>
      <c r="AX151" s="177"/>
    </row>
    <row r="152" spans="1:50" ht="25.7" customHeight="1">
      <c r="A152" s="269" t="s">
        <v>412</v>
      </c>
      <c r="B152" s="147"/>
      <c r="C152" s="151" t="s">
        <v>7056</v>
      </c>
      <c r="D152" s="177"/>
      <c r="E152" s="544" t="s">
        <v>7057</v>
      </c>
      <c r="F152" s="320" t="s">
        <v>934</v>
      </c>
      <c r="G152" s="177"/>
      <c r="H152" s="148"/>
      <c r="I152" s="177" t="s">
        <v>7058</v>
      </c>
      <c r="J152" s="177"/>
      <c r="K152" s="319">
        <v>4378</v>
      </c>
      <c r="L152" s="319">
        <v>93</v>
      </c>
      <c r="M152" s="319">
        <v>93</v>
      </c>
      <c r="N152" s="319"/>
      <c r="O152" s="320" t="s">
        <v>232</v>
      </c>
      <c r="P152" s="319">
        <v>2898</v>
      </c>
      <c r="Q152" s="319">
        <v>4</v>
      </c>
      <c r="R152" s="319">
        <v>194</v>
      </c>
      <c r="S152" s="319">
        <v>500</v>
      </c>
      <c r="T152" s="177"/>
      <c r="U152" s="177"/>
      <c r="V152" s="320">
        <v>2007</v>
      </c>
      <c r="W152" s="177"/>
      <c r="X152" s="177"/>
      <c r="Y152" s="177"/>
      <c r="Z152" s="177"/>
      <c r="AA152" s="177"/>
      <c r="AB152" s="319">
        <v>1328</v>
      </c>
      <c r="AC152" s="320"/>
      <c r="AD152" s="320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177"/>
      <c r="AW152" s="177"/>
      <c r="AX152" s="177"/>
    </row>
    <row r="153" spans="1:50" ht="25.7" customHeight="1">
      <c r="A153" s="269"/>
      <c r="B153" s="147"/>
      <c r="C153" s="151" t="s">
        <v>1150</v>
      </c>
      <c r="D153" s="177"/>
      <c r="E153" s="544" t="s">
        <v>7059</v>
      </c>
      <c r="F153" s="320" t="s">
        <v>1150</v>
      </c>
      <c r="G153" s="177"/>
      <c r="H153" s="148"/>
      <c r="I153" s="177" t="s">
        <v>1150</v>
      </c>
      <c r="J153" s="177"/>
      <c r="K153" s="319">
        <v>1204</v>
      </c>
      <c r="L153" s="319"/>
      <c r="M153" s="319"/>
      <c r="N153" s="319"/>
      <c r="O153" s="320" t="s">
        <v>3145</v>
      </c>
      <c r="P153" s="319">
        <v>1204</v>
      </c>
      <c r="Q153" s="319">
        <v>2</v>
      </c>
      <c r="R153" s="319"/>
      <c r="S153" s="319"/>
      <c r="T153" s="177"/>
      <c r="U153" s="177"/>
      <c r="V153" s="320">
        <v>2006</v>
      </c>
      <c r="W153" s="177"/>
      <c r="X153" s="177"/>
      <c r="Y153" s="177"/>
      <c r="Z153" s="177"/>
      <c r="AA153" s="177"/>
      <c r="AB153" s="319">
        <v>200</v>
      </c>
      <c r="AC153" s="320"/>
      <c r="AD153" s="320"/>
      <c r="AE153" s="177"/>
      <c r="AF153" s="177"/>
      <c r="AG153" s="177"/>
      <c r="AH153" s="177"/>
      <c r="AI153" s="177"/>
      <c r="AJ153" s="177"/>
      <c r="AK153" s="177"/>
      <c r="AL153" s="177"/>
      <c r="AM153" s="177"/>
      <c r="AN153" s="177"/>
      <c r="AO153" s="177"/>
      <c r="AP153" s="177"/>
      <c r="AQ153" s="177"/>
      <c r="AR153" s="177"/>
      <c r="AS153" s="177"/>
      <c r="AT153" s="177"/>
      <c r="AU153" s="177"/>
      <c r="AV153" s="177"/>
      <c r="AW153" s="177"/>
      <c r="AX153" s="177"/>
    </row>
    <row r="154" spans="1:50" ht="25.7" customHeight="1">
      <c r="A154" s="269" t="s">
        <v>204</v>
      </c>
      <c r="B154" s="150"/>
      <c r="C154" s="151" t="s">
        <v>913</v>
      </c>
      <c r="D154" s="177" t="s">
        <v>7060</v>
      </c>
      <c r="E154" s="319" t="s">
        <v>7061</v>
      </c>
      <c r="F154" s="320" t="s">
        <v>934</v>
      </c>
      <c r="G154" s="177" t="s">
        <v>7062</v>
      </c>
      <c r="H154" s="148" t="s">
        <v>267</v>
      </c>
      <c r="I154" s="177" t="s">
        <v>935</v>
      </c>
      <c r="J154" s="177"/>
      <c r="K154" s="864"/>
      <c r="L154" s="319">
        <v>23</v>
      </c>
      <c r="M154" s="319">
        <v>23</v>
      </c>
      <c r="N154" s="177"/>
      <c r="O154" s="320" t="s">
        <v>1506</v>
      </c>
      <c r="P154" s="319">
        <v>5600</v>
      </c>
      <c r="Q154" s="319">
        <v>4</v>
      </c>
      <c r="R154" s="319">
        <v>100</v>
      </c>
      <c r="S154" s="319">
        <v>210</v>
      </c>
      <c r="T154" s="177" t="s">
        <v>233</v>
      </c>
      <c r="U154" s="177"/>
      <c r="V154" s="320">
        <v>1994</v>
      </c>
      <c r="W154" s="177"/>
      <c r="X154" s="177" t="s">
        <v>7063</v>
      </c>
      <c r="Y154" s="177"/>
      <c r="Z154" s="177"/>
      <c r="AA154" s="177"/>
      <c r="AB154" s="319">
        <v>1600</v>
      </c>
      <c r="AC154" s="320"/>
      <c r="AD154" s="320"/>
      <c r="AE154" s="177"/>
      <c r="AF154" s="177"/>
      <c r="AG154" s="177"/>
      <c r="AH154" s="177"/>
      <c r="AI154" s="177"/>
      <c r="AJ154" s="177"/>
      <c r="AK154" s="177"/>
      <c r="AL154" s="177"/>
      <c r="AM154" s="177"/>
      <c r="AN154" s="177"/>
      <c r="AO154" s="177"/>
      <c r="AP154" s="177"/>
      <c r="AQ154" s="177"/>
      <c r="AR154" s="177"/>
      <c r="AS154" s="177"/>
      <c r="AT154" s="177"/>
      <c r="AU154" s="177"/>
      <c r="AV154" s="177"/>
      <c r="AW154" s="177"/>
      <c r="AX154" s="177" t="s">
        <v>7064</v>
      </c>
    </row>
    <row r="155" spans="1:50" ht="25.7" customHeight="1">
      <c r="A155" s="269"/>
      <c r="B155" s="150"/>
      <c r="C155" s="151" t="s">
        <v>913</v>
      </c>
      <c r="D155" s="177"/>
      <c r="E155" s="319" t="s">
        <v>7065</v>
      </c>
      <c r="F155" s="320" t="s">
        <v>934</v>
      </c>
      <c r="G155" s="177"/>
      <c r="H155" s="148"/>
      <c r="I155" s="177" t="s">
        <v>935</v>
      </c>
      <c r="J155" s="177"/>
      <c r="K155" s="864"/>
      <c r="L155" s="319">
        <v>3613</v>
      </c>
      <c r="M155" s="319">
        <v>3715</v>
      </c>
      <c r="N155" s="177"/>
      <c r="O155" s="320" t="s">
        <v>1506</v>
      </c>
      <c r="P155" s="319">
        <v>3098</v>
      </c>
      <c r="Q155" s="319">
        <v>4</v>
      </c>
      <c r="R155" s="319">
        <v>208</v>
      </c>
      <c r="S155" s="319">
        <v>500</v>
      </c>
      <c r="T155" s="177"/>
      <c r="U155" s="177"/>
      <c r="V155" s="320">
        <v>2006</v>
      </c>
      <c r="W155" s="177"/>
      <c r="X155" s="177"/>
      <c r="Y155" s="177"/>
      <c r="Z155" s="177"/>
      <c r="AA155" s="177"/>
      <c r="AB155" s="319">
        <v>3000</v>
      </c>
      <c r="AC155" s="320"/>
      <c r="AD155" s="320"/>
      <c r="AE155" s="177"/>
      <c r="AF155" s="177"/>
      <c r="AG155" s="177"/>
      <c r="AH155" s="177"/>
      <c r="AI155" s="177"/>
      <c r="AJ155" s="177"/>
      <c r="AK155" s="177"/>
      <c r="AL155" s="177"/>
      <c r="AM155" s="177"/>
      <c r="AN155" s="177"/>
      <c r="AO155" s="177"/>
      <c r="AP155" s="177"/>
      <c r="AQ155" s="177"/>
      <c r="AR155" s="177"/>
      <c r="AS155" s="177"/>
      <c r="AT155" s="177"/>
      <c r="AU155" s="177"/>
      <c r="AV155" s="177"/>
      <c r="AW155" s="177"/>
      <c r="AX155" s="177" t="s">
        <v>7064</v>
      </c>
    </row>
    <row r="156" spans="1:50" ht="25.7" customHeight="1">
      <c r="A156" s="269"/>
      <c r="B156" s="147"/>
      <c r="C156" s="151" t="s">
        <v>913</v>
      </c>
      <c r="D156" s="177"/>
      <c r="E156" s="319" t="s">
        <v>7066</v>
      </c>
      <c r="F156" s="320" t="s">
        <v>913</v>
      </c>
      <c r="G156" s="177"/>
      <c r="H156" s="148"/>
      <c r="I156" s="177" t="s">
        <v>913</v>
      </c>
      <c r="J156" s="177"/>
      <c r="K156" s="864">
        <v>1260</v>
      </c>
      <c r="L156" s="319"/>
      <c r="M156" s="319"/>
      <c r="N156" s="177"/>
      <c r="O156" s="320" t="s">
        <v>382</v>
      </c>
      <c r="P156" s="319">
        <v>1260</v>
      </c>
      <c r="Q156" s="319">
        <v>2</v>
      </c>
      <c r="R156" s="319">
        <v>100</v>
      </c>
      <c r="S156" s="319">
        <v>150</v>
      </c>
      <c r="T156" s="177"/>
      <c r="U156" s="177"/>
      <c r="V156" s="320">
        <v>2004</v>
      </c>
      <c r="W156" s="177"/>
      <c r="X156" s="177"/>
      <c r="Y156" s="177"/>
      <c r="Z156" s="177"/>
      <c r="AA156" s="177"/>
      <c r="AB156" s="319">
        <v>150</v>
      </c>
      <c r="AC156" s="320"/>
      <c r="AD156" s="320"/>
      <c r="AE156" s="177"/>
      <c r="AF156" s="177"/>
      <c r="AG156" s="177"/>
      <c r="AH156" s="177"/>
      <c r="AI156" s="177"/>
      <c r="AJ156" s="177"/>
      <c r="AK156" s="177"/>
      <c r="AL156" s="177"/>
      <c r="AM156" s="177"/>
      <c r="AN156" s="177"/>
      <c r="AO156" s="177"/>
      <c r="AP156" s="177"/>
      <c r="AQ156" s="177"/>
      <c r="AR156" s="177"/>
      <c r="AS156" s="177"/>
      <c r="AT156" s="177"/>
      <c r="AU156" s="177"/>
      <c r="AV156" s="177"/>
      <c r="AW156" s="177"/>
      <c r="AX156" s="177"/>
    </row>
    <row r="157" spans="1:50" ht="25.7" customHeight="1">
      <c r="A157" s="269"/>
      <c r="B157" s="147"/>
      <c r="C157" s="151" t="s">
        <v>913</v>
      </c>
      <c r="D157" s="177"/>
      <c r="E157" s="319" t="s">
        <v>7067</v>
      </c>
      <c r="F157" s="320" t="s">
        <v>913</v>
      </c>
      <c r="G157" s="177"/>
      <c r="H157" s="148"/>
      <c r="I157" s="177" t="s">
        <v>913</v>
      </c>
      <c r="J157" s="177"/>
      <c r="K157" s="319">
        <v>221</v>
      </c>
      <c r="L157" s="319"/>
      <c r="M157" s="319"/>
      <c r="N157" s="177"/>
      <c r="O157" s="320" t="s">
        <v>590</v>
      </c>
      <c r="P157" s="319">
        <v>221</v>
      </c>
      <c r="Q157" s="319">
        <v>1</v>
      </c>
      <c r="R157" s="319"/>
      <c r="S157" s="319"/>
      <c r="T157" s="177"/>
      <c r="U157" s="177"/>
      <c r="V157" s="320">
        <v>2004</v>
      </c>
      <c r="W157" s="177"/>
      <c r="X157" s="177"/>
      <c r="Y157" s="177"/>
      <c r="Z157" s="177"/>
      <c r="AA157" s="177"/>
      <c r="AB157" s="319">
        <v>30</v>
      </c>
      <c r="AC157" s="320"/>
      <c r="AD157" s="320"/>
      <c r="AE157" s="177"/>
      <c r="AF157" s="177"/>
      <c r="AG157" s="177"/>
      <c r="AH157" s="177"/>
      <c r="AI157" s="177"/>
      <c r="AJ157" s="177"/>
      <c r="AK157" s="177"/>
      <c r="AL157" s="177"/>
      <c r="AM157" s="177"/>
      <c r="AN157" s="177"/>
      <c r="AO157" s="177"/>
      <c r="AP157" s="177"/>
      <c r="AQ157" s="177"/>
      <c r="AR157" s="177"/>
      <c r="AS157" s="177"/>
      <c r="AT157" s="177"/>
      <c r="AU157" s="177"/>
      <c r="AV157" s="177"/>
      <c r="AW157" s="177"/>
      <c r="AX157" s="177"/>
    </row>
    <row r="158" spans="1:50" ht="25.7" customHeight="1">
      <c r="A158" s="269"/>
      <c r="B158" s="147"/>
      <c r="C158" s="151" t="s">
        <v>913</v>
      </c>
      <c r="D158" s="177"/>
      <c r="E158" s="319" t="s">
        <v>7068</v>
      </c>
      <c r="F158" s="320" t="s">
        <v>913</v>
      </c>
      <c r="G158" s="177"/>
      <c r="H158" s="148"/>
      <c r="I158" s="177" t="s">
        <v>7042</v>
      </c>
      <c r="J158" s="177"/>
      <c r="K158" s="319">
        <v>1200</v>
      </c>
      <c r="L158" s="319"/>
      <c r="M158" s="319"/>
      <c r="N158" s="177"/>
      <c r="O158" s="320" t="s">
        <v>382</v>
      </c>
      <c r="P158" s="319">
        <v>792</v>
      </c>
      <c r="Q158" s="319">
        <v>3</v>
      </c>
      <c r="R158" s="319"/>
      <c r="S158" s="319"/>
      <c r="T158" s="177"/>
      <c r="U158" s="177"/>
      <c r="V158" s="320">
        <v>1997</v>
      </c>
      <c r="W158" s="177"/>
      <c r="X158" s="177"/>
      <c r="Y158" s="177"/>
      <c r="Z158" s="177"/>
      <c r="AA158" s="177"/>
      <c r="AB158" s="319">
        <v>350</v>
      </c>
      <c r="AC158" s="320"/>
      <c r="AD158" s="320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177"/>
      <c r="AW158" s="177"/>
      <c r="AX158" s="177"/>
    </row>
    <row r="159" spans="1:50" ht="25.7" customHeight="1">
      <c r="A159" s="269"/>
      <c r="B159" s="147"/>
      <c r="C159" s="151" t="s">
        <v>920</v>
      </c>
      <c r="D159" s="177" t="s">
        <v>7069</v>
      </c>
      <c r="E159" s="319" t="s">
        <v>7070</v>
      </c>
      <c r="F159" s="320" t="s">
        <v>920</v>
      </c>
      <c r="G159" s="177"/>
      <c r="H159" s="148"/>
      <c r="I159" s="177" t="s">
        <v>920</v>
      </c>
      <c r="J159" s="177"/>
      <c r="K159" s="319">
        <v>2448</v>
      </c>
      <c r="L159" s="319">
        <v>363</v>
      </c>
      <c r="M159" s="319">
        <v>363</v>
      </c>
      <c r="N159" s="177"/>
      <c r="O159" s="320" t="s">
        <v>7071</v>
      </c>
      <c r="P159" s="319">
        <v>2680</v>
      </c>
      <c r="Q159" s="319">
        <v>4</v>
      </c>
      <c r="R159" s="319">
        <v>200</v>
      </c>
      <c r="S159" s="319">
        <v>500</v>
      </c>
      <c r="T159" s="177" t="s">
        <v>233</v>
      </c>
      <c r="U159" s="177"/>
      <c r="V159" s="320">
        <v>1987</v>
      </c>
      <c r="W159" s="177"/>
      <c r="X159" s="177"/>
      <c r="Y159" s="177"/>
      <c r="Z159" s="177"/>
      <c r="AA159" s="177"/>
      <c r="AB159" s="319">
        <v>1000</v>
      </c>
      <c r="AC159" s="320"/>
      <c r="AD159" s="320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177"/>
      <c r="AW159" s="177"/>
      <c r="AX159" s="177"/>
    </row>
    <row r="160" spans="1:50" ht="25.7" customHeight="1">
      <c r="A160" s="269"/>
      <c r="B160" s="147"/>
      <c r="C160" s="151" t="s">
        <v>920</v>
      </c>
      <c r="D160" s="177"/>
      <c r="E160" s="319" t="s">
        <v>7072</v>
      </c>
      <c r="F160" s="320" t="s">
        <v>934</v>
      </c>
      <c r="G160" s="177"/>
      <c r="H160" s="177"/>
      <c r="I160" s="177" t="s">
        <v>935</v>
      </c>
      <c r="J160" s="177"/>
      <c r="K160" s="319">
        <v>53776</v>
      </c>
      <c r="L160" s="319">
        <v>2079.3000000000002</v>
      </c>
      <c r="M160" s="319">
        <v>21782</v>
      </c>
      <c r="N160" s="177"/>
      <c r="O160" s="320" t="s">
        <v>1506</v>
      </c>
      <c r="P160" s="319">
        <v>12096</v>
      </c>
      <c r="Q160" s="319">
        <v>16</v>
      </c>
      <c r="R160" s="319">
        <v>4450</v>
      </c>
      <c r="S160" s="319">
        <v>5000</v>
      </c>
      <c r="T160" s="177"/>
      <c r="U160" s="177"/>
      <c r="V160" s="320">
        <v>2015</v>
      </c>
      <c r="W160" s="177"/>
      <c r="X160" s="177"/>
      <c r="Y160" s="177"/>
      <c r="Z160" s="177"/>
      <c r="AA160" s="177"/>
      <c r="AB160" s="319">
        <v>54163</v>
      </c>
      <c r="AC160" s="320"/>
      <c r="AD160" s="320"/>
      <c r="AE160" s="177"/>
      <c r="AF160" s="177"/>
      <c r="AG160" s="177"/>
      <c r="AH160" s="177"/>
      <c r="AI160" s="177"/>
      <c r="AJ160" s="177"/>
      <c r="AK160" s="177"/>
      <c r="AL160" s="177"/>
      <c r="AM160" s="177"/>
      <c r="AN160" s="177"/>
      <c r="AO160" s="177"/>
      <c r="AP160" s="177"/>
      <c r="AQ160" s="177"/>
      <c r="AR160" s="177"/>
      <c r="AS160" s="177"/>
      <c r="AT160" s="177"/>
      <c r="AU160" s="177"/>
      <c r="AV160" s="177"/>
      <c r="AW160" s="177"/>
      <c r="AX160" s="177"/>
    </row>
    <row r="161" spans="1:50" ht="25.7" customHeight="1">
      <c r="A161" s="269"/>
      <c r="B161" s="147"/>
      <c r="C161" s="151" t="s">
        <v>953</v>
      </c>
      <c r="D161" s="177" t="s">
        <v>7073</v>
      </c>
      <c r="E161" s="319" t="s">
        <v>7074</v>
      </c>
      <c r="F161" s="320" t="s">
        <v>934</v>
      </c>
      <c r="G161" s="177" t="s">
        <v>7062</v>
      </c>
      <c r="H161" s="177" t="s">
        <v>267</v>
      </c>
      <c r="I161" s="177" t="s">
        <v>935</v>
      </c>
      <c r="J161" s="177"/>
      <c r="K161" s="319">
        <v>4205</v>
      </c>
      <c r="L161" s="319">
        <v>192</v>
      </c>
      <c r="M161" s="319">
        <v>582</v>
      </c>
      <c r="N161" s="177"/>
      <c r="O161" s="320" t="s">
        <v>232</v>
      </c>
      <c r="P161" s="319">
        <v>3002</v>
      </c>
      <c r="Q161" s="319">
        <v>4</v>
      </c>
      <c r="R161" s="319">
        <v>200</v>
      </c>
      <c r="S161" s="319">
        <v>500</v>
      </c>
      <c r="T161" s="177" t="s">
        <v>233</v>
      </c>
      <c r="U161" s="177"/>
      <c r="V161" s="320">
        <v>1976</v>
      </c>
      <c r="W161" s="177"/>
      <c r="X161" s="177"/>
      <c r="Y161" s="177"/>
      <c r="Z161" s="177"/>
      <c r="AA161" s="177"/>
      <c r="AB161" s="319">
        <v>80</v>
      </c>
      <c r="AC161" s="320"/>
      <c r="AD161" s="320"/>
      <c r="AE161" s="177"/>
      <c r="AF161" s="177"/>
      <c r="AG161" s="177"/>
      <c r="AH161" s="177"/>
      <c r="AI161" s="177"/>
      <c r="AJ161" s="177"/>
      <c r="AK161" s="177"/>
      <c r="AL161" s="177"/>
      <c r="AM161" s="177"/>
      <c r="AN161" s="177"/>
      <c r="AO161" s="177"/>
      <c r="AP161" s="177"/>
      <c r="AQ161" s="177"/>
      <c r="AR161" s="177"/>
      <c r="AS161" s="177"/>
      <c r="AT161" s="177"/>
      <c r="AU161" s="177"/>
      <c r="AV161" s="177"/>
      <c r="AW161" s="177"/>
      <c r="AX161" s="177"/>
    </row>
    <row r="162" spans="1:50" ht="25.7" customHeight="1">
      <c r="A162" s="269"/>
      <c r="B162" s="147"/>
      <c r="C162" s="151" t="s">
        <v>953</v>
      </c>
      <c r="D162" s="177"/>
      <c r="E162" s="319" t="s">
        <v>7075</v>
      </c>
      <c r="F162" s="320" t="s">
        <v>953</v>
      </c>
      <c r="G162" s="177"/>
      <c r="H162" s="148"/>
      <c r="I162" s="177" t="s">
        <v>7076</v>
      </c>
      <c r="J162" s="177"/>
      <c r="K162" s="319">
        <v>2200</v>
      </c>
      <c r="L162" s="319"/>
      <c r="M162" s="319"/>
      <c r="N162" s="177"/>
      <c r="O162" s="320" t="s">
        <v>232</v>
      </c>
      <c r="P162" s="319">
        <v>2200</v>
      </c>
      <c r="Q162" s="319">
        <v>3</v>
      </c>
      <c r="R162" s="319"/>
      <c r="S162" s="319"/>
      <c r="T162" s="177"/>
      <c r="U162" s="177"/>
      <c r="V162" s="320">
        <v>1998</v>
      </c>
      <c r="W162" s="177"/>
      <c r="X162" s="177"/>
      <c r="Y162" s="177"/>
      <c r="Z162" s="177"/>
      <c r="AA162" s="177"/>
      <c r="AB162" s="319">
        <v>100</v>
      </c>
      <c r="AC162" s="320"/>
      <c r="AD162" s="320"/>
      <c r="AE162" s="177"/>
      <c r="AF162" s="177"/>
      <c r="AG162" s="177"/>
      <c r="AH162" s="177"/>
      <c r="AI162" s="177"/>
      <c r="AJ162" s="177"/>
      <c r="AK162" s="177"/>
      <c r="AL162" s="177"/>
      <c r="AM162" s="177"/>
      <c r="AN162" s="177"/>
      <c r="AO162" s="177"/>
      <c r="AP162" s="177"/>
      <c r="AQ162" s="177"/>
      <c r="AR162" s="177"/>
      <c r="AS162" s="177"/>
      <c r="AT162" s="177"/>
      <c r="AU162" s="177"/>
      <c r="AV162" s="177"/>
      <c r="AW162" s="177"/>
      <c r="AX162" s="177"/>
    </row>
    <row r="163" spans="1:50" ht="25.7" customHeight="1">
      <c r="A163" s="269"/>
      <c r="B163" s="150"/>
      <c r="C163" s="151" t="s">
        <v>953</v>
      </c>
      <c r="D163" s="177"/>
      <c r="E163" s="319" t="s">
        <v>7077</v>
      </c>
      <c r="F163" s="320" t="s">
        <v>953</v>
      </c>
      <c r="G163" s="177"/>
      <c r="H163" s="148"/>
      <c r="I163" s="177" t="s">
        <v>7078</v>
      </c>
      <c r="J163" s="177"/>
      <c r="K163" s="319">
        <v>3842</v>
      </c>
      <c r="L163" s="319"/>
      <c r="M163" s="319"/>
      <c r="N163" s="177"/>
      <c r="O163" s="320" t="s">
        <v>232</v>
      </c>
      <c r="P163" s="319">
        <v>3842</v>
      </c>
      <c r="Q163" s="319">
        <v>4</v>
      </c>
      <c r="R163" s="319"/>
      <c r="S163" s="319"/>
      <c r="T163" s="177"/>
      <c r="U163" s="177"/>
      <c r="V163" s="320">
        <v>2008</v>
      </c>
      <c r="W163" s="177"/>
      <c r="X163" s="177"/>
      <c r="Y163" s="177"/>
      <c r="Z163" s="177"/>
      <c r="AA163" s="177"/>
      <c r="AB163" s="319">
        <v>450</v>
      </c>
      <c r="AC163" s="320"/>
      <c r="AD163" s="320"/>
      <c r="AE163" s="177"/>
      <c r="AF163" s="177"/>
      <c r="AG163" s="177"/>
      <c r="AH163" s="177"/>
      <c r="AI163" s="177"/>
      <c r="AJ163" s="177"/>
      <c r="AK163" s="177"/>
      <c r="AL163" s="177"/>
      <c r="AM163" s="177"/>
      <c r="AN163" s="177"/>
      <c r="AO163" s="177"/>
      <c r="AP163" s="177"/>
      <c r="AQ163" s="177"/>
      <c r="AR163" s="177"/>
      <c r="AS163" s="177"/>
      <c r="AT163" s="177"/>
      <c r="AU163" s="177"/>
      <c r="AV163" s="177"/>
      <c r="AW163" s="177"/>
      <c r="AX163" s="177"/>
    </row>
    <row r="164" spans="1:50" ht="25.7" customHeight="1">
      <c r="A164" s="269"/>
      <c r="B164" s="147"/>
      <c r="C164" s="151" t="s">
        <v>953</v>
      </c>
      <c r="D164" s="177"/>
      <c r="E164" s="319" t="s">
        <v>7079</v>
      </c>
      <c r="F164" s="320" t="s">
        <v>934</v>
      </c>
      <c r="G164" s="177"/>
      <c r="H164" s="148"/>
      <c r="I164" s="177" t="s">
        <v>7080</v>
      </c>
      <c r="J164" s="177"/>
      <c r="K164" s="319">
        <v>1663</v>
      </c>
      <c r="L164" s="319"/>
      <c r="M164" s="319"/>
      <c r="N164" s="177"/>
      <c r="O164" s="320" t="s">
        <v>406</v>
      </c>
      <c r="P164" s="319">
        <v>1633</v>
      </c>
      <c r="Q164" s="319">
        <v>3</v>
      </c>
      <c r="R164" s="319"/>
      <c r="S164" s="319"/>
      <c r="T164" s="177"/>
      <c r="U164" s="177"/>
      <c r="V164" s="320">
        <v>1981</v>
      </c>
      <c r="W164" s="177"/>
      <c r="X164" s="177"/>
      <c r="Y164" s="177"/>
      <c r="Z164" s="177"/>
      <c r="AA164" s="177"/>
      <c r="AB164" s="319">
        <v>80</v>
      </c>
      <c r="AC164" s="320"/>
      <c r="AD164" s="320"/>
      <c r="AE164" s="177"/>
      <c r="AF164" s="177"/>
      <c r="AG164" s="177"/>
      <c r="AH164" s="177"/>
      <c r="AI164" s="177"/>
      <c r="AJ164" s="177"/>
      <c r="AK164" s="177"/>
      <c r="AL164" s="177"/>
      <c r="AM164" s="177"/>
      <c r="AN164" s="177"/>
      <c r="AO164" s="177"/>
      <c r="AP164" s="177"/>
      <c r="AQ164" s="177"/>
      <c r="AR164" s="177"/>
      <c r="AS164" s="177"/>
      <c r="AT164" s="177"/>
      <c r="AU164" s="177"/>
      <c r="AV164" s="177"/>
      <c r="AW164" s="177"/>
      <c r="AX164" s="177"/>
    </row>
    <row r="165" spans="1:50" ht="25.7" customHeight="1">
      <c r="A165" s="269"/>
      <c r="B165" s="147"/>
      <c r="C165" s="151" t="s">
        <v>1186</v>
      </c>
      <c r="D165" s="177" t="s">
        <v>7069</v>
      </c>
      <c r="E165" s="544" t="s">
        <v>7081</v>
      </c>
      <c r="F165" s="320" t="s">
        <v>1186</v>
      </c>
      <c r="G165" s="177"/>
      <c r="H165" s="148"/>
      <c r="I165" s="177" t="s">
        <v>7040</v>
      </c>
      <c r="J165" s="177"/>
      <c r="K165" s="319">
        <v>5783</v>
      </c>
      <c r="L165" s="319"/>
      <c r="M165" s="319"/>
      <c r="N165" s="319"/>
      <c r="O165" s="320" t="s">
        <v>232</v>
      </c>
      <c r="P165" s="319">
        <v>5783</v>
      </c>
      <c r="Q165" s="319">
        <v>7</v>
      </c>
      <c r="R165" s="319"/>
      <c r="S165" s="319"/>
      <c r="T165" s="177" t="s">
        <v>233</v>
      </c>
      <c r="U165" s="177"/>
      <c r="V165" s="320">
        <v>2007</v>
      </c>
      <c r="W165" s="177"/>
      <c r="X165" s="177"/>
      <c r="Y165" s="177"/>
      <c r="Z165" s="177"/>
      <c r="AA165" s="177"/>
      <c r="AB165" s="319">
        <v>620</v>
      </c>
      <c r="AC165" s="320"/>
      <c r="AD165" s="320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77"/>
      <c r="AS165" s="177"/>
      <c r="AT165" s="177"/>
      <c r="AU165" s="177"/>
      <c r="AV165" s="177"/>
      <c r="AW165" s="177"/>
      <c r="AX165" s="177"/>
    </row>
    <row r="166" spans="1:50" ht="25.7" customHeight="1">
      <c r="A166" s="269"/>
      <c r="B166" s="147"/>
      <c r="C166" s="151" t="s">
        <v>1186</v>
      </c>
      <c r="D166" s="177" t="s">
        <v>7069</v>
      </c>
      <c r="E166" s="319" t="s">
        <v>7082</v>
      </c>
      <c r="F166" s="320" t="s">
        <v>1186</v>
      </c>
      <c r="G166" s="177"/>
      <c r="H166" s="177"/>
      <c r="I166" s="177" t="s">
        <v>7040</v>
      </c>
      <c r="J166" s="177"/>
      <c r="K166" s="319">
        <v>7971</v>
      </c>
      <c r="L166" s="319"/>
      <c r="M166" s="319"/>
      <c r="N166" s="177"/>
      <c r="O166" s="320" t="s">
        <v>232</v>
      </c>
      <c r="P166" s="319">
        <v>7971</v>
      </c>
      <c r="Q166" s="319">
        <v>7</v>
      </c>
      <c r="R166" s="319"/>
      <c r="S166" s="319"/>
      <c r="T166" s="177" t="s">
        <v>233</v>
      </c>
      <c r="U166" s="177"/>
      <c r="V166" s="320">
        <v>2009</v>
      </c>
      <c r="W166" s="177"/>
      <c r="X166" s="177"/>
      <c r="Y166" s="177"/>
      <c r="Z166" s="177"/>
      <c r="AA166" s="177"/>
      <c r="AB166" s="319">
        <v>697</v>
      </c>
      <c r="AC166" s="320"/>
      <c r="AD166" s="320"/>
      <c r="AE166" s="177"/>
      <c r="AF166" s="177"/>
      <c r="AG166" s="177"/>
      <c r="AH166" s="177"/>
      <c r="AI166" s="177"/>
      <c r="AJ166" s="177"/>
      <c r="AK166" s="177"/>
      <c r="AL166" s="177"/>
      <c r="AM166" s="177"/>
      <c r="AN166" s="177"/>
      <c r="AO166" s="177"/>
      <c r="AP166" s="177"/>
      <c r="AQ166" s="177"/>
      <c r="AR166" s="177"/>
      <c r="AS166" s="177"/>
      <c r="AT166" s="177"/>
      <c r="AU166" s="177"/>
      <c r="AV166" s="177"/>
      <c r="AW166" s="177"/>
      <c r="AX166" s="177"/>
    </row>
    <row r="167" spans="1:50" ht="25.7" customHeight="1">
      <c r="A167" s="269"/>
      <c r="B167" s="147"/>
      <c r="C167" s="151" t="s">
        <v>1186</v>
      </c>
      <c r="D167" s="177"/>
      <c r="E167" s="319" t="s">
        <v>7083</v>
      </c>
      <c r="F167" s="320" t="s">
        <v>1186</v>
      </c>
      <c r="G167" s="177"/>
      <c r="H167" s="177"/>
      <c r="I167" s="177" t="s">
        <v>7040</v>
      </c>
      <c r="J167" s="177"/>
      <c r="K167" s="319">
        <v>20658</v>
      </c>
      <c r="L167" s="319"/>
      <c r="M167" s="319"/>
      <c r="N167" s="177"/>
      <c r="O167" s="320" t="s">
        <v>232</v>
      </c>
      <c r="P167" s="319">
        <v>648</v>
      </c>
      <c r="Q167" s="319">
        <v>2</v>
      </c>
      <c r="R167" s="319"/>
      <c r="S167" s="319"/>
      <c r="T167" s="177"/>
      <c r="U167" s="177"/>
      <c r="V167" s="320">
        <v>2010</v>
      </c>
      <c r="W167" s="177"/>
      <c r="X167" s="177"/>
      <c r="Y167" s="177"/>
      <c r="Z167" s="177"/>
      <c r="AA167" s="177"/>
      <c r="AB167" s="319">
        <v>450</v>
      </c>
      <c r="AC167" s="320"/>
      <c r="AD167" s="320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77"/>
      <c r="AS167" s="177"/>
      <c r="AT167" s="177"/>
      <c r="AU167" s="177"/>
      <c r="AV167" s="177"/>
      <c r="AW167" s="177"/>
      <c r="AX167" s="177"/>
    </row>
    <row r="168" spans="1:50" ht="25.7" customHeight="1">
      <c r="A168" s="269"/>
      <c r="B168" s="147"/>
      <c r="C168" s="151" t="s">
        <v>1186</v>
      </c>
      <c r="D168" s="177"/>
      <c r="E168" s="319" t="s">
        <v>7084</v>
      </c>
      <c r="F168" s="320" t="s">
        <v>1186</v>
      </c>
      <c r="G168" s="177"/>
      <c r="H168" s="148"/>
      <c r="I168" s="177" t="s">
        <v>7040</v>
      </c>
      <c r="J168" s="177"/>
      <c r="K168" s="319">
        <v>1276</v>
      </c>
      <c r="L168" s="319"/>
      <c r="M168" s="319"/>
      <c r="N168" s="177"/>
      <c r="O168" s="320" t="s">
        <v>232</v>
      </c>
      <c r="P168" s="319">
        <v>1276</v>
      </c>
      <c r="Q168" s="319">
        <v>2</v>
      </c>
      <c r="R168" s="319"/>
      <c r="S168" s="319"/>
      <c r="T168" s="177"/>
      <c r="U168" s="177"/>
      <c r="V168" s="320">
        <v>1994</v>
      </c>
      <c r="W168" s="177"/>
      <c r="X168" s="177"/>
      <c r="Y168" s="177"/>
      <c r="Z168" s="177"/>
      <c r="AA168" s="177"/>
      <c r="AB168" s="319">
        <v>33</v>
      </c>
      <c r="AC168" s="320"/>
      <c r="AD168" s="320"/>
      <c r="AE168" s="177"/>
      <c r="AF168" s="177"/>
      <c r="AG168" s="177"/>
      <c r="AH168" s="177"/>
      <c r="AI168" s="177"/>
      <c r="AJ168" s="177"/>
      <c r="AK168" s="177"/>
      <c r="AL168" s="177"/>
      <c r="AM168" s="177"/>
      <c r="AN168" s="177"/>
      <c r="AO168" s="177"/>
      <c r="AP168" s="177"/>
      <c r="AQ168" s="177"/>
      <c r="AR168" s="177"/>
      <c r="AS168" s="177"/>
      <c r="AT168" s="177"/>
      <c r="AU168" s="177"/>
      <c r="AV168" s="177"/>
      <c r="AW168" s="177"/>
      <c r="AX168" s="177"/>
    </row>
    <row r="169" spans="1:50" s="172" customFormat="1" ht="25.7" customHeight="1">
      <c r="A169" s="269" t="s">
        <v>204</v>
      </c>
      <c r="B169" s="591"/>
      <c r="C169" s="151" t="s">
        <v>1186</v>
      </c>
      <c r="D169" s="177"/>
      <c r="E169" s="319" t="s">
        <v>7085</v>
      </c>
      <c r="F169" s="320" t="s">
        <v>1186</v>
      </c>
      <c r="G169" s="177"/>
      <c r="H169" s="148"/>
      <c r="I169" s="177" t="s">
        <v>7040</v>
      </c>
      <c r="J169" s="177"/>
      <c r="K169" s="319">
        <v>1675</v>
      </c>
      <c r="L169" s="319"/>
      <c r="M169" s="319"/>
      <c r="N169" s="177"/>
      <c r="O169" s="320" t="s">
        <v>232</v>
      </c>
      <c r="P169" s="319">
        <v>1675</v>
      </c>
      <c r="Q169" s="319">
        <v>2</v>
      </c>
      <c r="R169" s="319"/>
      <c r="S169" s="319"/>
      <c r="T169" s="177"/>
      <c r="U169" s="177"/>
      <c r="V169" s="320">
        <v>2012</v>
      </c>
      <c r="W169" s="177"/>
      <c r="X169" s="177"/>
      <c r="Y169" s="177"/>
      <c r="Z169" s="177"/>
      <c r="AA169" s="177"/>
      <c r="AB169" s="319">
        <v>200</v>
      </c>
      <c r="AC169" s="320"/>
      <c r="AD169" s="320"/>
      <c r="AE169" s="177"/>
      <c r="AF169" s="177"/>
      <c r="AG169" s="177"/>
      <c r="AH169" s="177"/>
      <c r="AI169" s="177"/>
      <c r="AJ169" s="177"/>
      <c r="AK169" s="177"/>
      <c r="AL169" s="177"/>
      <c r="AM169" s="177"/>
      <c r="AN169" s="177"/>
      <c r="AO169" s="177"/>
      <c r="AP169" s="177"/>
      <c r="AQ169" s="177"/>
      <c r="AR169" s="177"/>
      <c r="AS169" s="177"/>
      <c r="AT169" s="177"/>
      <c r="AU169" s="177"/>
      <c r="AV169" s="177"/>
      <c r="AW169" s="177"/>
      <c r="AX169" s="177" t="s">
        <v>15476</v>
      </c>
    </row>
    <row r="170" spans="1:50" s="172" customFormat="1" ht="25.7" customHeight="1">
      <c r="A170" s="269"/>
      <c r="B170" s="594" t="s">
        <v>3442</v>
      </c>
      <c r="C170" s="151" t="s">
        <v>3443</v>
      </c>
      <c r="D170" s="177"/>
      <c r="E170" s="544">
        <f>COUNTA(E171:E179)</f>
        <v>9</v>
      </c>
      <c r="F170" s="320"/>
      <c r="G170" s="177"/>
      <c r="H170" s="148"/>
      <c r="I170" s="177"/>
      <c r="J170" s="177"/>
      <c r="K170" s="319">
        <f>SUM(K171:K179)</f>
        <v>194841</v>
      </c>
      <c r="L170" s="319">
        <f t="shared" ref="L170:Q170" si="0">SUM(L171:L179)</f>
        <v>5159</v>
      </c>
      <c r="M170" s="319">
        <f t="shared" si="0"/>
        <v>5221</v>
      </c>
      <c r="N170" s="319">
        <f t="shared" si="0"/>
        <v>0</v>
      </c>
      <c r="O170" s="319"/>
      <c r="P170" s="319">
        <f t="shared" si="0"/>
        <v>31677</v>
      </c>
      <c r="Q170" s="319">
        <f t="shared" si="0"/>
        <v>45</v>
      </c>
      <c r="R170" s="319"/>
      <c r="S170" s="319"/>
      <c r="T170" s="177"/>
      <c r="U170" s="177"/>
      <c r="V170" s="320"/>
      <c r="W170" s="177"/>
      <c r="X170" s="177"/>
      <c r="Y170" s="177"/>
      <c r="Z170" s="177"/>
      <c r="AA170" s="177"/>
      <c r="AB170" s="319"/>
      <c r="AC170" s="320"/>
      <c r="AD170" s="320"/>
      <c r="AE170" s="177"/>
      <c r="AF170" s="177"/>
      <c r="AG170" s="177"/>
      <c r="AH170" s="177"/>
      <c r="AI170" s="177"/>
      <c r="AJ170" s="177"/>
      <c r="AK170" s="177"/>
      <c r="AL170" s="177"/>
      <c r="AM170" s="177"/>
      <c r="AN170" s="177"/>
      <c r="AO170" s="177"/>
      <c r="AP170" s="177"/>
      <c r="AQ170" s="177"/>
      <c r="AR170" s="177"/>
      <c r="AS170" s="177"/>
      <c r="AT170" s="177"/>
      <c r="AU170" s="177"/>
      <c r="AV170" s="177"/>
      <c r="AW170" s="177"/>
      <c r="AX170" s="177"/>
    </row>
    <row r="171" spans="1:50" s="172" customFormat="1" ht="25.7" customHeight="1">
      <c r="A171" s="269"/>
      <c r="B171" s="147"/>
      <c r="C171" s="151" t="s">
        <v>1150</v>
      </c>
      <c r="D171" s="177"/>
      <c r="E171" s="544" t="s">
        <v>1427</v>
      </c>
      <c r="F171" s="320" t="s">
        <v>1150</v>
      </c>
      <c r="G171" s="177"/>
      <c r="H171" s="148"/>
      <c r="I171" s="177" t="s">
        <v>1150</v>
      </c>
      <c r="J171" s="177"/>
      <c r="K171" s="319">
        <v>11176</v>
      </c>
      <c r="L171" s="319"/>
      <c r="M171" s="319"/>
      <c r="N171" s="319"/>
      <c r="O171" s="320" t="s">
        <v>232</v>
      </c>
      <c r="P171" s="319">
        <v>4051</v>
      </c>
      <c r="Q171" s="319">
        <v>7</v>
      </c>
      <c r="R171" s="319"/>
      <c r="S171" s="319"/>
      <c r="T171" s="177"/>
      <c r="U171" s="177"/>
      <c r="V171" s="320">
        <v>2003</v>
      </c>
      <c r="W171" s="177"/>
      <c r="X171" s="177"/>
      <c r="Y171" s="177"/>
      <c r="Z171" s="177"/>
      <c r="AA171" s="177"/>
      <c r="AB171" s="319">
        <v>186</v>
      </c>
      <c r="AC171" s="320"/>
      <c r="AD171" s="320"/>
      <c r="AE171" s="177"/>
      <c r="AF171" s="177"/>
      <c r="AG171" s="177"/>
      <c r="AH171" s="177"/>
      <c r="AI171" s="177"/>
      <c r="AJ171" s="177"/>
      <c r="AK171" s="177"/>
      <c r="AL171" s="177"/>
      <c r="AM171" s="177"/>
      <c r="AN171" s="177"/>
      <c r="AO171" s="177"/>
      <c r="AP171" s="177"/>
      <c r="AQ171" s="177"/>
      <c r="AR171" s="177"/>
      <c r="AS171" s="177"/>
      <c r="AT171" s="177"/>
      <c r="AU171" s="177"/>
      <c r="AV171" s="177"/>
      <c r="AW171" s="177"/>
      <c r="AX171" s="177"/>
    </row>
    <row r="172" spans="1:50" s="172" customFormat="1" ht="25.7" customHeight="1">
      <c r="A172" s="269"/>
      <c r="B172" s="147"/>
      <c r="C172" s="151" t="s">
        <v>939</v>
      </c>
      <c r="D172" s="177" t="s">
        <v>940</v>
      </c>
      <c r="E172" s="319" t="s">
        <v>1428</v>
      </c>
      <c r="F172" s="320" t="s">
        <v>942</v>
      </c>
      <c r="G172" s="177" t="s">
        <v>1429</v>
      </c>
      <c r="H172" s="148" t="s">
        <v>944</v>
      </c>
      <c r="I172" s="177" t="s">
        <v>401</v>
      </c>
      <c r="J172" s="177">
        <v>65</v>
      </c>
      <c r="K172" s="319">
        <v>0</v>
      </c>
      <c r="L172" s="319">
        <v>101</v>
      </c>
      <c r="M172" s="319">
        <v>163</v>
      </c>
      <c r="N172" s="177" t="s">
        <v>231</v>
      </c>
      <c r="O172" s="320" t="s">
        <v>232</v>
      </c>
      <c r="P172" s="319">
        <v>3735</v>
      </c>
      <c r="Q172" s="319">
        <v>5</v>
      </c>
      <c r="R172" s="319">
        <v>252</v>
      </c>
      <c r="S172" s="319">
        <v>1000</v>
      </c>
      <c r="T172" s="177" t="s">
        <v>586</v>
      </c>
      <c r="U172" s="177" t="s">
        <v>587</v>
      </c>
      <c r="V172" s="320">
        <v>2009</v>
      </c>
      <c r="W172" s="177"/>
      <c r="X172" s="177">
        <v>550</v>
      </c>
      <c r="Y172" s="177"/>
      <c r="Z172" s="177"/>
      <c r="AA172" s="177"/>
      <c r="AB172" s="319">
        <v>350</v>
      </c>
      <c r="AC172" s="320"/>
      <c r="AD172" s="320"/>
      <c r="AE172" s="177"/>
      <c r="AF172" s="177"/>
      <c r="AG172" s="177"/>
      <c r="AH172" s="177"/>
      <c r="AI172" s="177"/>
      <c r="AJ172" s="177"/>
      <c r="AK172" s="177"/>
      <c r="AL172" s="177"/>
      <c r="AM172" s="177"/>
      <c r="AN172" s="177"/>
      <c r="AO172" s="177"/>
      <c r="AP172" s="177"/>
      <c r="AQ172" s="177"/>
      <c r="AR172" s="177"/>
      <c r="AS172" s="177"/>
      <c r="AT172" s="177"/>
      <c r="AU172" s="177"/>
      <c r="AV172" s="177"/>
      <c r="AW172" s="177"/>
      <c r="AX172" s="177" t="s">
        <v>1313</v>
      </c>
    </row>
    <row r="173" spans="1:50" s="172" customFormat="1" ht="25.7" customHeight="1">
      <c r="A173" s="269"/>
      <c r="B173" s="147"/>
      <c r="C173" s="151" t="s">
        <v>913</v>
      </c>
      <c r="D173" s="177" t="s">
        <v>940</v>
      </c>
      <c r="E173" s="319" t="s">
        <v>1430</v>
      </c>
      <c r="F173" s="320" t="s">
        <v>913</v>
      </c>
      <c r="G173" s="177" t="s">
        <v>1429</v>
      </c>
      <c r="H173" s="148" t="s">
        <v>944</v>
      </c>
      <c r="I173" s="177" t="s">
        <v>7237</v>
      </c>
      <c r="J173" s="177">
        <v>65</v>
      </c>
      <c r="K173" s="319">
        <v>95000</v>
      </c>
      <c r="L173" s="319">
        <v>2459</v>
      </c>
      <c r="M173" s="319">
        <v>2459</v>
      </c>
      <c r="N173" s="177" t="s">
        <v>231</v>
      </c>
      <c r="O173" s="320" t="s">
        <v>1416</v>
      </c>
      <c r="P173" s="319">
        <v>0</v>
      </c>
      <c r="Q173" s="319">
        <v>3</v>
      </c>
      <c r="R173" s="319"/>
      <c r="S173" s="319"/>
      <c r="T173" s="177" t="s">
        <v>586</v>
      </c>
      <c r="U173" s="177" t="s">
        <v>587</v>
      </c>
      <c r="V173" s="320">
        <v>2006</v>
      </c>
      <c r="W173" s="177"/>
      <c r="X173" s="177">
        <v>550</v>
      </c>
      <c r="Y173" s="177"/>
      <c r="Z173" s="177"/>
      <c r="AA173" s="177"/>
      <c r="AB173" s="319">
        <v>1600</v>
      </c>
      <c r="AC173" s="320">
        <v>2003</v>
      </c>
      <c r="AD173" s="320"/>
      <c r="AE173" s="177"/>
      <c r="AF173" s="177"/>
      <c r="AG173" s="177"/>
      <c r="AH173" s="177"/>
      <c r="AI173" s="177"/>
      <c r="AJ173" s="177"/>
      <c r="AK173" s="177"/>
      <c r="AL173" s="177"/>
      <c r="AM173" s="177"/>
      <c r="AN173" s="177"/>
      <c r="AO173" s="177"/>
      <c r="AP173" s="177"/>
      <c r="AQ173" s="177"/>
      <c r="AR173" s="177"/>
      <c r="AS173" s="177"/>
      <c r="AT173" s="177"/>
      <c r="AU173" s="177"/>
      <c r="AV173" s="177"/>
      <c r="AW173" s="177"/>
      <c r="AX173" s="177"/>
    </row>
    <row r="174" spans="1:50" ht="25.7" customHeight="1">
      <c r="A174" s="269"/>
      <c r="B174" s="150"/>
      <c r="C174" s="151" t="s">
        <v>913</v>
      </c>
      <c r="D174" s="177"/>
      <c r="E174" s="319" t="s">
        <v>1431</v>
      </c>
      <c r="F174" s="320" t="s">
        <v>913</v>
      </c>
      <c r="G174" s="177"/>
      <c r="H174" s="148"/>
      <c r="I174" s="177" t="s">
        <v>7238</v>
      </c>
      <c r="J174" s="177"/>
      <c r="K174" s="319">
        <v>2100</v>
      </c>
      <c r="L174" s="319"/>
      <c r="M174" s="319"/>
      <c r="N174" s="177"/>
      <c r="O174" s="320" t="s">
        <v>232</v>
      </c>
      <c r="P174" s="319">
        <v>2100</v>
      </c>
      <c r="Q174" s="319">
        <v>4</v>
      </c>
      <c r="R174" s="319"/>
      <c r="S174" s="319"/>
      <c r="T174" s="177"/>
      <c r="U174" s="177"/>
      <c r="V174" s="320">
        <v>1999</v>
      </c>
      <c r="W174" s="177"/>
      <c r="X174" s="177"/>
      <c r="Y174" s="177"/>
      <c r="Z174" s="177"/>
      <c r="AA174" s="177"/>
      <c r="AB174" s="319"/>
      <c r="AC174" s="320"/>
      <c r="AD174" s="320"/>
      <c r="AE174" s="177"/>
      <c r="AF174" s="177"/>
      <c r="AG174" s="177"/>
      <c r="AH174" s="177"/>
      <c r="AI174" s="177"/>
      <c r="AJ174" s="177"/>
      <c r="AK174" s="177"/>
      <c r="AL174" s="177"/>
      <c r="AM174" s="177"/>
      <c r="AN174" s="177"/>
      <c r="AO174" s="177"/>
      <c r="AP174" s="177"/>
      <c r="AQ174" s="177"/>
      <c r="AR174" s="177"/>
      <c r="AS174" s="177"/>
      <c r="AT174" s="177"/>
      <c r="AU174" s="177"/>
      <c r="AV174" s="177"/>
      <c r="AW174" s="177"/>
      <c r="AX174" s="177"/>
    </row>
    <row r="175" spans="1:50" ht="25.7" customHeight="1">
      <c r="A175" s="269"/>
      <c r="B175" s="147"/>
      <c r="C175" s="151" t="s">
        <v>913</v>
      </c>
      <c r="D175" s="177"/>
      <c r="E175" s="319" t="s">
        <v>1432</v>
      </c>
      <c r="F175" s="320" t="s">
        <v>942</v>
      </c>
      <c r="G175" s="177"/>
      <c r="H175" s="148"/>
      <c r="I175" s="177" t="s">
        <v>7238</v>
      </c>
      <c r="J175" s="177"/>
      <c r="K175" s="319">
        <v>2460</v>
      </c>
      <c r="L175" s="319"/>
      <c r="M175" s="319"/>
      <c r="N175" s="177"/>
      <c r="O175" s="320" t="s">
        <v>382</v>
      </c>
      <c r="P175" s="319">
        <v>2460</v>
      </c>
      <c r="Q175" s="319">
        <v>4</v>
      </c>
      <c r="R175" s="319"/>
      <c r="S175" s="319"/>
      <c r="T175" s="177"/>
      <c r="U175" s="177"/>
      <c r="V175" s="320">
        <v>1994</v>
      </c>
      <c r="W175" s="177"/>
      <c r="X175" s="177"/>
      <c r="Y175" s="177"/>
      <c r="Z175" s="177"/>
      <c r="AA175" s="177"/>
      <c r="AB175" s="319"/>
      <c r="AC175" s="320"/>
      <c r="AD175" s="320"/>
      <c r="AE175" s="177"/>
      <c r="AF175" s="177"/>
      <c r="AG175" s="177"/>
      <c r="AH175" s="177"/>
      <c r="AI175" s="177"/>
      <c r="AJ175" s="177"/>
      <c r="AK175" s="177"/>
      <c r="AL175" s="177"/>
      <c r="AM175" s="177"/>
      <c r="AN175" s="177"/>
      <c r="AO175" s="177"/>
      <c r="AP175" s="177"/>
      <c r="AQ175" s="177"/>
      <c r="AR175" s="177"/>
      <c r="AS175" s="177"/>
      <c r="AT175" s="177"/>
      <c r="AU175" s="177"/>
      <c r="AV175" s="177"/>
      <c r="AW175" s="177"/>
      <c r="AX175" s="177"/>
    </row>
    <row r="176" spans="1:50" ht="25.7" customHeight="1">
      <c r="A176" s="269"/>
      <c r="B176" s="147"/>
      <c r="C176" s="151" t="s">
        <v>913</v>
      </c>
      <c r="D176" s="177"/>
      <c r="E176" s="319" t="s">
        <v>1433</v>
      </c>
      <c r="F176" s="320" t="s">
        <v>913</v>
      </c>
      <c r="G176" s="177"/>
      <c r="H176" s="148"/>
      <c r="I176" s="177" t="s">
        <v>7239</v>
      </c>
      <c r="J176" s="177"/>
      <c r="K176" s="319">
        <v>11230</v>
      </c>
      <c r="L176" s="319"/>
      <c r="M176" s="319"/>
      <c r="N176" s="177"/>
      <c r="O176" s="320" t="s">
        <v>232</v>
      </c>
      <c r="P176" s="319">
        <v>11230</v>
      </c>
      <c r="Q176" s="319">
        <v>9</v>
      </c>
      <c r="R176" s="319"/>
      <c r="S176" s="319"/>
      <c r="T176" s="177"/>
      <c r="U176" s="177"/>
      <c r="V176" s="320">
        <v>2009</v>
      </c>
      <c r="W176" s="177"/>
      <c r="X176" s="177"/>
      <c r="Y176" s="177"/>
      <c r="Z176" s="177"/>
      <c r="AA176" s="177"/>
      <c r="AB176" s="319">
        <v>1150</v>
      </c>
      <c r="AC176" s="320"/>
      <c r="AD176" s="320"/>
      <c r="AE176" s="177"/>
      <c r="AF176" s="177"/>
      <c r="AG176" s="177"/>
      <c r="AH176" s="177"/>
      <c r="AI176" s="177"/>
      <c r="AJ176" s="177"/>
      <c r="AK176" s="177"/>
      <c r="AL176" s="177"/>
      <c r="AM176" s="177"/>
      <c r="AN176" s="177"/>
      <c r="AO176" s="177"/>
      <c r="AP176" s="177"/>
      <c r="AQ176" s="177"/>
      <c r="AR176" s="177"/>
      <c r="AS176" s="177"/>
      <c r="AT176" s="177"/>
      <c r="AU176" s="177"/>
      <c r="AV176" s="177"/>
      <c r="AW176" s="177"/>
      <c r="AX176" s="177"/>
    </row>
    <row r="177" spans="1:50" ht="25.7" customHeight="1">
      <c r="A177" s="269"/>
      <c r="B177" s="147"/>
      <c r="C177" s="151" t="s">
        <v>2153</v>
      </c>
      <c r="D177" s="177"/>
      <c r="E177" s="319" t="s">
        <v>7240</v>
      </c>
      <c r="F177" s="320" t="s">
        <v>942</v>
      </c>
      <c r="G177" s="177"/>
      <c r="H177" s="148"/>
      <c r="I177" s="177" t="s">
        <v>401</v>
      </c>
      <c r="J177" s="177"/>
      <c r="K177" s="319">
        <v>3981</v>
      </c>
      <c r="L177" s="319">
        <v>2599</v>
      </c>
      <c r="M177" s="319">
        <v>2599</v>
      </c>
      <c r="N177" s="177"/>
      <c r="O177" s="320" t="s">
        <v>382</v>
      </c>
      <c r="P177" s="319">
        <v>2450</v>
      </c>
      <c r="Q177" s="319">
        <v>4</v>
      </c>
      <c r="R177" s="319"/>
      <c r="S177" s="319"/>
      <c r="T177" s="177"/>
      <c r="U177" s="177"/>
      <c r="V177" s="320">
        <v>2014</v>
      </c>
      <c r="W177" s="177"/>
      <c r="X177" s="177"/>
      <c r="Y177" s="177"/>
      <c r="Z177" s="177"/>
      <c r="AA177" s="177"/>
      <c r="AB177" s="319">
        <v>3700</v>
      </c>
      <c r="AC177" s="320"/>
      <c r="AD177" s="320"/>
      <c r="AE177" s="177"/>
      <c r="AF177" s="177"/>
      <c r="AG177" s="177"/>
      <c r="AH177" s="177"/>
      <c r="AI177" s="177"/>
      <c r="AJ177" s="177"/>
      <c r="AK177" s="177"/>
      <c r="AL177" s="177"/>
      <c r="AM177" s="177"/>
      <c r="AN177" s="177"/>
      <c r="AO177" s="177"/>
      <c r="AP177" s="177"/>
      <c r="AQ177" s="177"/>
      <c r="AR177" s="177"/>
      <c r="AS177" s="177"/>
      <c r="AT177" s="177"/>
      <c r="AU177" s="177"/>
      <c r="AV177" s="177"/>
      <c r="AW177" s="177"/>
      <c r="AX177" s="177"/>
    </row>
    <row r="178" spans="1:50" ht="25.7" customHeight="1">
      <c r="A178" s="269"/>
      <c r="B178" s="147"/>
      <c r="C178" s="151" t="s">
        <v>1434</v>
      </c>
      <c r="D178" s="177"/>
      <c r="E178" s="319" t="s">
        <v>1435</v>
      </c>
      <c r="F178" s="320" t="s">
        <v>1434</v>
      </c>
      <c r="G178" s="177"/>
      <c r="H178" s="148"/>
      <c r="I178" s="177" t="s">
        <v>1436</v>
      </c>
      <c r="J178" s="177"/>
      <c r="K178" s="319">
        <v>4893</v>
      </c>
      <c r="L178" s="319"/>
      <c r="M178" s="319"/>
      <c r="N178" s="177"/>
      <c r="O178" s="320" t="s">
        <v>382</v>
      </c>
      <c r="P178" s="319">
        <v>3219</v>
      </c>
      <c r="Q178" s="319">
        <v>5</v>
      </c>
      <c r="R178" s="319"/>
      <c r="S178" s="319"/>
      <c r="T178" s="177"/>
      <c r="U178" s="177"/>
      <c r="V178" s="320">
        <v>2009</v>
      </c>
      <c r="W178" s="319">
        <v>550</v>
      </c>
      <c r="X178" s="177"/>
      <c r="Y178" s="177"/>
      <c r="Z178" s="177"/>
      <c r="AA178" s="177"/>
      <c r="AB178" s="319"/>
      <c r="AC178" s="320"/>
      <c r="AD178" s="320"/>
      <c r="AE178" s="177"/>
      <c r="AF178" s="177"/>
      <c r="AG178" s="177"/>
      <c r="AH178" s="177"/>
      <c r="AI178" s="177"/>
      <c r="AJ178" s="177"/>
      <c r="AK178" s="177"/>
      <c r="AL178" s="177"/>
      <c r="AM178" s="177"/>
      <c r="AN178" s="177"/>
      <c r="AO178" s="177"/>
      <c r="AP178" s="177"/>
      <c r="AQ178" s="177"/>
      <c r="AR178" s="177"/>
      <c r="AS178" s="177"/>
      <c r="AT178" s="177"/>
      <c r="AU178" s="177"/>
      <c r="AV178" s="177"/>
      <c r="AW178" s="177"/>
      <c r="AX178" s="177"/>
    </row>
    <row r="179" spans="1:50" ht="25.7" customHeight="1">
      <c r="A179" s="269"/>
      <c r="B179" s="147"/>
      <c r="C179" s="151" t="s">
        <v>1434</v>
      </c>
      <c r="D179" s="177" t="s">
        <v>940</v>
      </c>
      <c r="E179" s="319" t="s">
        <v>1437</v>
      </c>
      <c r="F179" s="320" t="s">
        <v>1434</v>
      </c>
      <c r="G179" s="177" t="s">
        <v>1429</v>
      </c>
      <c r="H179" s="148" t="s">
        <v>944</v>
      </c>
      <c r="I179" s="177" t="s">
        <v>1436</v>
      </c>
      <c r="J179" s="177">
        <v>65</v>
      </c>
      <c r="K179" s="319">
        <v>64001</v>
      </c>
      <c r="L179" s="319"/>
      <c r="M179" s="319"/>
      <c r="N179" s="177" t="s">
        <v>231</v>
      </c>
      <c r="O179" s="320" t="s">
        <v>382</v>
      </c>
      <c r="P179" s="319">
        <v>2432</v>
      </c>
      <c r="Q179" s="319">
        <v>4</v>
      </c>
      <c r="R179" s="319"/>
      <c r="S179" s="319"/>
      <c r="T179" s="177" t="s">
        <v>586</v>
      </c>
      <c r="U179" s="177" t="s">
        <v>587</v>
      </c>
      <c r="V179" s="320">
        <v>2004</v>
      </c>
      <c r="W179" s="177"/>
      <c r="X179" s="177">
        <v>550</v>
      </c>
      <c r="Y179" s="177"/>
      <c r="Z179" s="177"/>
      <c r="AA179" s="177"/>
      <c r="AB179" s="319">
        <v>30</v>
      </c>
      <c r="AC179" s="320">
        <v>2003</v>
      </c>
      <c r="AD179" s="320"/>
      <c r="AE179" s="177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177"/>
      <c r="AW179" s="177"/>
      <c r="AX179" s="177"/>
    </row>
    <row r="180" spans="1:50" ht="25.7" customHeight="1">
      <c r="A180" s="269"/>
      <c r="B180" s="594" t="s">
        <v>3219</v>
      </c>
      <c r="C180" s="151" t="s">
        <v>3285</v>
      </c>
      <c r="D180" s="177"/>
      <c r="E180" s="544">
        <f>COUNTA(E181:E187)</f>
        <v>7</v>
      </c>
      <c r="F180" s="320"/>
      <c r="G180" s="177"/>
      <c r="H180" s="148"/>
      <c r="I180" s="177"/>
      <c r="J180" s="177"/>
      <c r="K180" s="319">
        <f>SUM(K181:K187)</f>
        <v>60668</v>
      </c>
      <c r="L180" s="319">
        <f t="shared" ref="L180:P180" si="1">SUM(L181:L187)</f>
        <v>716.15</v>
      </c>
      <c r="M180" s="319">
        <f t="shared" si="1"/>
        <v>866.91000000000008</v>
      </c>
      <c r="N180" s="319">
        <f t="shared" si="1"/>
        <v>0</v>
      </c>
      <c r="O180" s="319"/>
      <c r="P180" s="319">
        <f t="shared" si="1"/>
        <v>41154.160000000003</v>
      </c>
      <c r="Q180" s="319">
        <f>SUM(Q181:Q187)</f>
        <v>59</v>
      </c>
      <c r="R180" s="319"/>
      <c r="S180" s="319"/>
      <c r="T180" s="177"/>
      <c r="U180" s="177"/>
      <c r="V180" s="320"/>
      <c r="W180" s="177"/>
      <c r="X180" s="177"/>
      <c r="Y180" s="177"/>
      <c r="Z180" s="177"/>
      <c r="AA180" s="177"/>
      <c r="AB180" s="319"/>
      <c r="AC180" s="320"/>
      <c r="AD180" s="320"/>
      <c r="AE180" s="177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177"/>
      <c r="AW180" s="177"/>
      <c r="AX180" s="177"/>
    </row>
    <row r="181" spans="1:50" ht="25.7" customHeight="1">
      <c r="A181" s="269"/>
      <c r="B181" s="147"/>
      <c r="C181" s="151" t="s">
        <v>3221</v>
      </c>
      <c r="D181" s="177"/>
      <c r="E181" s="544" t="s">
        <v>3971</v>
      </c>
      <c r="F181" s="320" t="s">
        <v>3221</v>
      </c>
      <c r="G181" s="177"/>
      <c r="H181" s="148"/>
      <c r="I181" s="177" t="s">
        <v>3221</v>
      </c>
      <c r="J181" s="177"/>
      <c r="K181" s="319">
        <v>9720</v>
      </c>
      <c r="L181" s="319">
        <v>166.75</v>
      </c>
      <c r="M181" s="319">
        <v>166.11</v>
      </c>
      <c r="N181" s="319"/>
      <c r="O181" s="320" t="s">
        <v>3972</v>
      </c>
      <c r="P181" s="319">
        <v>3623</v>
      </c>
      <c r="Q181" s="319">
        <v>7</v>
      </c>
      <c r="R181" s="319"/>
      <c r="S181" s="319"/>
      <c r="T181" s="177"/>
      <c r="U181" s="177"/>
      <c r="V181" s="320">
        <v>2008</v>
      </c>
      <c r="W181" s="177"/>
      <c r="X181" s="177"/>
      <c r="Y181" s="177"/>
      <c r="Z181" s="177"/>
      <c r="AA181" s="177"/>
      <c r="AB181" s="319">
        <v>2818</v>
      </c>
      <c r="AC181" s="320"/>
      <c r="AD181" s="320"/>
      <c r="AE181" s="177"/>
      <c r="AF181" s="177"/>
      <c r="AG181" s="177"/>
      <c r="AH181" s="177"/>
      <c r="AI181" s="177"/>
      <c r="AJ181" s="177"/>
      <c r="AK181" s="177"/>
      <c r="AL181" s="177"/>
      <c r="AM181" s="177"/>
      <c r="AN181" s="177"/>
      <c r="AO181" s="177"/>
      <c r="AP181" s="177"/>
      <c r="AQ181" s="177"/>
      <c r="AR181" s="177"/>
      <c r="AS181" s="177"/>
      <c r="AT181" s="177"/>
      <c r="AU181" s="177"/>
      <c r="AV181" s="177"/>
      <c r="AW181" s="177"/>
      <c r="AX181" s="177" t="s">
        <v>3973</v>
      </c>
    </row>
    <row r="182" spans="1:50" ht="25.7" customHeight="1">
      <c r="A182" s="269"/>
      <c r="B182" s="147"/>
      <c r="C182" s="151" t="s">
        <v>3221</v>
      </c>
      <c r="D182" s="177"/>
      <c r="E182" s="319" t="s">
        <v>3974</v>
      </c>
      <c r="F182" s="320" t="s">
        <v>3221</v>
      </c>
      <c r="G182" s="177"/>
      <c r="H182" s="148"/>
      <c r="I182" s="177" t="s">
        <v>3221</v>
      </c>
      <c r="J182" s="177"/>
      <c r="K182" s="319">
        <v>9994</v>
      </c>
      <c r="L182" s="577">
        <v>74.400000000000006</v>
      </c>
      <c r="M182" s="577">
        <v>148.80000000000001</v>
      </c>
      <c r="N182" s="177"/>
      <c r="O182" s="177" t="s">
        <v>3975</v>
      </c>
      <c r="P182" s="319">
        <v>7500</v>
      </c>
      <c r="Q182" s="319">
        <v>11</v>
      </c>
      <c r="R182" s="319">
        <v>100</v>
      </c>
      <c r="S182" s="319">
        <v>300</v>
      </c>
      <c r="T182" s="177"/>
      <c r="U182" s="177"/>
      <c r="V182" s="320">
        <v>2010</v>
      </c>
      <c r="W182" s="177"/>
      <c r="X182" s="177"/>
      <c r="Y182" s="177"/>
      <c r="Z182" s="177"/>
      <c r="AA182" s="177"/>
      <c r="AB182" s="319">
        <v>2900</v>
      </c>
      <c r="AC182" s="320"/>
      <c r="AD182" s="320"/>
      <c r="AE182" s="177"/>
      <c r="AF182" s="177"/>
      <c r="AG182" s="177"/>
      <c r="AH182" s="177"/>
      <c r="AI182" s="177"/>
      <c r="AJ182" s="177"/>
      <c r="AK182" s="177"/>
      <c r="AL182" s="177"/>
      <c r="AM182" s="177"/>
      <c r="AN182" s="177"/>
      <c r="AO182" s="177"/>
      <c r="AP182" s="177"/>
      <c r="AQ182" s="177"/>
      <c r="AR182" s="177"/>
      <c r="AS182" s="177"/>
      <c r="AT182" s="177"/>
      <c r="AU182" s="177"/>
      <c r="AV182" s="177"/>
      <c r="AW182" s="177"/>
      <c r="AX182" s="99"/>
    </row>
    <row r="183" spans="1:50" ht="25.7" customHeight="1">
      <c r="A183" s="269"/>
      <c r="B183" s="150"/>
      <c r="C183" s="151" t="s">
        <v>3976</v>
      </c>
      <c r="D183" s="177"/>
      <c r="E183" s="319" t="s">
        <v>3977</v>
      </c>
      <c r="F183" s="320" t="s">
        <v>3223</v>
      </c>
      <c r="G183" s="177"/>
      <c r="H183" s="148"/>
      <c r="I183" s="177" t="s">
        <v>3224</v>
      </c>
      <c r="J183" s="177"/>
      <c r="K183" s="319">
        <v>16193</v>
      </c>
      <c r="L183" s="319">
        <v>194</v>
      </c>
      <c r="M183" s="319">
        <v>194</v>
      </c>
      <c r="N183" s="177"/>
      <c r="O183" s="320" t="s">
        <v>3978</v>
      </c>
      <c r="P183" s="319">
        <v>16682.16</v>
      </c>
      <c r="Q183" s="319">
        <v>22</v>
      </c>
      <c r="R183" s="319">
        <v>200</v>
      </c>
      <c r="S183" s="319">
        <v>500</v>
      </c>
      <c r="T183" s="177"/>
      <c r="U183" s="177"/>
      <c r="V183" s="320">
        <v>2010</v>
      </c>
      <c r="W183" s="177"/>
      <c r="X183" s="177"/>
      <c r="Y183" s="177"/>
      <c r="Z183" s="177"/>
      <c r="AA183" s="177"/>
      <c r="AB183" s="319">
        <v>4270</v>
      </c>
      <c r="AC183" s="320"/>
      <c r="AD183" s="320"/>
      <c r="AE183" s="177"/>
      <c r="AF183" s="177"/>
      <c r="AG183" s="177"/>
      <c r="AH183" s="177"/>
      <c r="AI183" s="177"/>
      <c r="AJ183" s="177"/>
      <c r="AK183" s="177"/>
      <c r="AL183" s="177"/>
      <c r="AM183" s="177"/>
      <c r="AN183" s="177"/>
      <c r="AO183" s="177"/>
      <c r="AP183" s="177"/>
      <c r="AQ183" s="177"/>
      <c r="AR183" s="177"/>
      <c r="AS183" s="177"/>
      <c r="AT183" s="177"/>
      <c r="AU183" s="177"/>
      <c r="AV183" s="177"/>
      <c r="AW183" s="177"/>
      <c r="AX183" s="177" t="s">
        <v>3979</v>
      </c>
    </row>
    <row r="184" spans="1:50" ht="25.7" customHeight="1">
      <c r="A184" s="269"/>
      <c r="B184" s="147"/>
      <c r="C184" s="153" t="s">
        <v>3976</v>
      </c>
      <c r="D184" s="99"/>
      <c r="E184" s="100" t="s">
        <v>3980</v>
      </c>
      <c r="F184" s="105" t="s">
        <v>3223</v>
      </c>
      <c r="G184" s="99"/>
      <c r="H184" s="99"/>
      <c r="I184" s="99" t="s">
        <v>3981</v>
      </c>
      <c r="J184" s="99"/>
      <c r="K184" s="100">
        <v>2209</v>
      </c>
      <c r="L184" s="100"/>
      <c r="M184" s="100"/>
      <c r="N184" s="99"/>
      <c r="O184" s="105" t="s">
        <v>3982</v>
      </c>
      <c r="P184" s="100">
        <v>2209</v>
      </c>
      <c r="Q184" s="100">
        <v>3</v>
      </c>
      <c r="R184" s="100"/>
      <c r="S184" s="100"/>
      <c r="T184" s="99"/>
      <c r="U184" s="99"/>
      <c r="V184" s="105">
        <v>1997</v>
      </c>
      <c r="W184" s="99"/>
      <c r="X184" s="99"/>
      <c r="Y184" s="99"/>
      <c r="Z184" s="99"/>
      <c r="AA184" s="99"/>
      <c r="AB184" s="100">
        <v>200</v>
      </c>
      <c r="AC184" s="99"/>
      <c r="AD184" s="99"/>
      <c r="AE184" s="99"/>
      <c r="AF184" s="99"/>
      <c r="AG184" s="99"/>
      <c r="AH184" s="99"/>
      <c r="AI184" s="99"/>
      <c r="AJ184" s="99"/>
      <c r="AK184" s="99"/>
      <c r="AL184" s="99"/>
      <c r="AM184" s="99"/>
      <c r="AN184" s="99"/>
      <c r="AO184" s="99"/>
      <c r="AP184" s="99"/>
      <c r="AQ184" s="99"/>
      <c r="AR184" s="99"/>
      <c r="AS184" s="99"/>
      <c r="AT184" s="99"/>
      <c r="AU184" s="99"/>
      <c r="AV184" s="99"/>
      <c r="AW184" s="99"/>
      <c r="AX184" s="99" t="s">
        <v>3983</v>
      </c>
    </row>
    <row r="185" spans="1:50" ht="25.7" customHeight="1">
      <c r="A185" s="269"/>
      <c r="B185" s="150"/>
      <c r="C185" s="151" t="s">
        <v>3976</v>
      </c>
      <c r="D185" s="177"/>
      <c r="E185" s="319" t="s">
        <v>3984</v>
      </c>
      <c r="F185" s="320" t="s">
        <v>3976</v>
      </c>
      <c r="G185" s="177"/>
      <c r="H185" s="148"/>
      <c r="I185" s="177" t="s">
        <v>3985</v>
      </c>
      <c r="J185" s="177"/>
      <c r="K185" s="319">
        <v>17802</v>
      </c>
      <c r="L185" s="319">
        <v>281</v>
      </c>
      <c r="M185" s="319">
        <v>358</v>
      </c>
      <c r="N185" s="177"/>
      <c r="O185" s="320" t="s">
        <v>3986</v>
      </c>
      <c r="P185" s="319">
        <v>8034</v>
      </c>
      <c r="Q185" s="319">
        <v>10</v>
      </c>
      <c r="R185" s="319">
        <v>100</v>
      </c>
      <c r="S185" s="319">
        <v>200</v>
      </c>
      <c r="T185" s="177"/>
      <c r="U185" s="177"/>
      <c r="V185" s="320">
        <v>2010</v>
      </c>
      <c r="W185" s="177"/>
      <c r="X185" s="177"/>
      <c r="Y185" s="177"/>
      <c r="Z185" s="177"/>
      <c r="AA185" s="177"/>
      <c r="AB185" s="319">
        <v>3272</v>
      </c>
      <c r="AC185" s="320"/>
      <c r="AD185" s="320"/>
      <c r="AE185" s="177"/>
      <c r="AF185" s="177"/>
      <c r="AG185" s="177"/>
      <c r="AH185" s="177"/>
      <c r="AI185" s="177"/>
      <c r="AJ185" s="177"/>
      <c r="AK185" s="177"/>
      <c r="AL185" s="177"/>
      <c r="AM185" s="177"/>
      <c r="AN185" s="177"/>
      <c r="AO185" s="177"/>
      <c r="AP185" s="177"/>
      <c r="AQ185" s="177"/>
      <c r="AR185" s="177"/>
      <c r="AS185" s="177"/>
      <c r="AT185" s="177"/>
      <c r="AU185" s="177"/>
      <c r="AV185" s="177"/>
      <c r="AW185" s="177"/>
      <c r="AX185" s="107"/>
    </row>
    <row r="186" spans="1:50" ht="25.7" customHeight="1">
      <c r="A186" s="269"/>
      <c r="B186" s="147"/>
      <c r="C186" s="151" t="s">
        <v>3987</v>
      </c>
      <c r="D186" s="177"/>
      <c r="E186" s="319" t="s">
        <v>3988</v>
      </c>
      <c r="F186" s="320" t="s">
        <v>3240</v>
      </c>
      <c r="G186" s="177"/>
      <c r="H186" s="148"/>
      <c r="I186" s="177" t="s">
        <v>3240</v>
      </c>
      <c r="J186" s="177"/>
      <c r="K186" s="319">
        <v>1540</v>
      </c>
      <c r="L186" s="319">
        <v>0</v>
      </c>
      <c r="M186" s="319">
        <v>0</v>
      </c>
      <c r="N186" s="177"/>
      <c r="O186" s="320" t="s">
        <v>3989</v>
      </c>
      <c r="P186" s="319">
        <v>1540</v>
      </c>
      <c r="Q186" s="319">
        <v>3</v>
      </c>
      <c r="R186" s="319"/>
      <c r="S186" s="319"/>
      <c r="T186" s="177"/>
      <c r="U186" s="177"/>
      <c r="V186" s="320">
        <v>2012</v>
      </c>
      <c r="W186" s="177"/>
      <c r="X186" s="177"/>
      <c r="Y186" s="177"/>
      <c r="Z186" s="177"/>
      <c r="AA186" s="177"/>
      <c r="AB186" s="319">
        <v>209</v>
      </c>
      <c r="AC186" s="320"/>
      <c r="AD186" s="320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177"/>
      <c r="AW186" s="177"/>
      <c r="AX186" s="107"/>
    </row>
    <row r="187" spans="1:50" ht="25.7" customHeight="1">
      <c r="A187" s="269"/>
      <c r="B187" s="101"/>
      <c r="C187" s="151" t="s">
        <v>3987</v>
      </c>
      <c r="D187" s="177"/>
      <c r="E187" s="319" t="s">
        <v>3990</v>
      </c>
      <c r="F187" s="320" t="s">
        <v>3240</v>
      </c>
      <c r="G187" s="177"/>
      <c r="H187" s="148"/>
      <c r="I187" s="177" t="s">
        <v>3240</v>
      </c>
      <c r="J187" s="177"/>
      <c r="K187" s="319">
        <v>3210</v>
      </c>
      <c r="L187" s="319">
        <v>0</v>
      </c>
      <c r="M187" s="319">
        <v>0</v>
      </c>
      <c r="N187" s="177"/>
      <c r="O187" s="320" t="s">
        <v>3991</v>
      </c>
      <c r="P187" s="319">
        <v>1566</v>
      </c>
      <c r="Q187" s="319">
        <v>3</v>
      </c>
      <c r="R187" s="319"/>
      <c r="S187" s="319"/>
      <c r="T187" s="177"/>
      <c r="U187" s="177"/>
      <c r="V187" s="320">
        <v>2015</v>
      </c>
      <c r="W187" s="177"/>
      <c r="X187" s="177"/>
      <c r="Y187" s="177"/>
      <c r="Z187" s="177"/>
      <c r="AA187" s="177"/>
      <c r="AB187" s="319">
        <v>459</v>
      </c>
      <c r="AC187" s="320"/>
      <c r="AD187" s="320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177"/>
      <c r="AW187" s="177"/>
      <c r="AX187" s="107"/>
    </row>
    <row r="188" spans="1:50" ht="25.7" customHeight="1">
      <c r="A188" s="269"/>
      <c r="B188" s="865" t="s">
        <v>3992</v>
      </c>
      <c r="C188" s="151" t="s">
        <v>3285</v>
      </c>
      <c r="D188" s="177"/>
      <c r="E188" s="544">
        <f>COUNTA(E189:E193)</f>
        <v>5</v>
      </c>
      <c r="F188" s="320"/>
      <c r="G188" s="177"/>
      <c r="H188" s="148"/>
      <c r="I188" s="177"/>
      <c r="J188" s="177"/>
      <c r="K188" s="319">
        <f>SUM(K189:K193)</f>
        <v>97985</v>
      </c>
      <c r="L188" s="319">
        <f t="shared" ref="L188:Q188" si="2">SUM(L189:L193)</f>
        <v>54</v>
      </c>
      <c r="M188" s="319">
        <f t="shared" si="2"/>
        <v>108</v>
      </c>
      <c r="N188" s="319">
        <f t="shared" si="2"/>
        <v>0</v>
      </c>
      <c r="O188" s="319"/>
      <c r="P188" s="319">
        <f t="shared" si="2"/>
        <v>13942</v>
      </c>
      <c r="Q188" s="319">
        <f t="shared" si="2"/>
        <v>21</v>
      </c>
      <c r="R188" s="319"/>
      <c r="S188" s="319"/>
      <c r="T188" s="177"/>
      <c r="U188" s="177"/>
      <c r="V188" s="320"/>
      <c r="W188" s="177"/>
      <c r="X188" s="177"/>
      <c r="Y188" s="177"/>
      <c r="Z188" s="177"/>
      <c r="AA188" s="177"/>
      <c r="AB188" s="319"/>
      <c r="AC188" s="320"/>
      <c r="AD188" s="320"/>
      <c r="AE188" s="177"/>
      <c r="AF188" s="177"/>
      <c r="AG188" s="177"/>
      <c r="AH188" s="177"/>
      <c r="AI188" s="177"/>
      <c r="AJ188" s="177"/>
      <c r="AK188" s="177"/>
      <c r="AL188" s="177"/>
      <c r="AM188" s="177"/>
      <c r="AN188" s="177"/>
      <c r="AO188" s="177"/>
      <c r="AP188" s="177"/>
      <c r="AQ188" s="177"/>
      <c r="AR188" s="177"/>
      <c r="AS188" s="177"/>
      <c r="AT188" s="177"/>
      <c r="AU188" s="177"/>
      <c r="AV188" s="177"/>
      <c r="AW188" s="177"/>
      <c r="AX188" s="107"/>
    </row>
    <row r="189" spans="1:50" ht="25.7" customHeight="1">
      <c r="A189" s="269"/>
      <c r="B189" s="147"/>
      <c r="C189" s="861" t="s">
        <v>7263</v>
      </c>
      <c r="D189" s="177"/>
      <c r="E189" s="187" t="s">
        <v>7274</v>
      </c>
      <c r="F189" s="678" t="s">
        <v>7263</v>
      </c>
      <c r="G189" s="177"/>
      <c r="H189" s="148"/>
      <c r="I189" s="320" t="s">
        <v>7266</v>
      </c>
      <c r="J189" s="177"/>
      <c r="K189" s="187">
        <v>48812</v>
      </c>
      <c r="L189" s="187">
        <v>54</v>
      </c>
      <c r="M189" s="187">
        <v>108</v>
      </c>
      <c r="N189" s="177"/>
      <c r="O189" s="320" t="s">
        <v>7275</v>
      </c>
      <c r="P189" s="319">
        <v>3152</v>
      </c>
      <c r="Q189" s="319">
        <v>5</v>
      </c>
      <c r="R189" s="177"/>
      <c r="S189" s="177"/>
      <c r="T189" s="177"/>
      <c r="U189" s="177"/>
      <c r="V189" s="320">
        <v>2001</v>
      </c>
      <c r="W189" s="704"/>
      <c r="X189" s="704"/>
      <c r="Y189" s="704"/>
      <c r="Z189" s="704"/>
      <c r="AA189" s="704"/>
      <c r="AB189" s="319"/>
      <c r="AC189" s="320"/>
      <c r="AD189" s="320"/>
      <c r="AE189" s="177"/>
      <c r="AF189" s="177"/>
      <c r="AG189" s="177"/>
      <c r="AH189" s="177"/>
      <c r="AI189" s="704"/>
      <c r="AJ189" s="177"/>
      <c r="AK189" s="177"/>
      <c r="AL189" s="177"/>
      <c r="AM189" s="177"/>
      <c r="AN189" s="177"/>
      <c r="AO189" s="177"/>
      <c r="AP189" s="177"/>
      <c r="AQ189" s="177"/>
      <c r="AR189" s="177"/>
      <c r="AS189" s="177"/>
      <c r="AT189" s="177"/>
      <c r="AU189" s="177"/>
      <c r="AV189" s="177"/>
      <c r="AW189" s="177"/>
      <c r="AX189" s="101"/>
    </row>
    <row r="190" spans="1:50" ht="25.7" customHeight="1">
      <c r="A190" s="269"/>
      <c r="B190" s="147"/>
      <c r="C190" s="861" t="s">
        <v>7263</v>
      </c>
      <c r="D190" s="177"/>
      <c r="E190" s="187" t="s">
        <v>7276</v>
      </c>
      <c r="F190" s="678" t="s">
        <v>7263</v>
      </c>
      <c r="G190" s="177"/>
      <c r="H190" s="148"/>
      <c r="I190" s="320" t="s">
        <v>7266</v>
      </c>
      <c r="J190" s="177"/>
      <c r="K190" s="187">
        <v>10133</v>
      </c>
      <c r="L190" s="187"/>
      <c r="M190" s="187"/>
      <c r="N190" s="177"/>
      <c r="O190" s="320" t="s">
        <v>7277</v>
      </c>
      <c r="P190" s="319">
        <v>1924</v>
      </c>
      <c r="Q190" s="319">
        <v>3</v>
      </c>
      <c r="R190" s="177"/>
      <c r="S190" s="177"/>
      <c r="T190" s="177"/>
      <c r="U190" s="177"/>
      <c r="V190" s="320">
        <v>2003</v>
      </c>
      <c r="W190" s="704"/>
      <c r="X190" s="704"/>
      <c r="Y190" s="704"/>
      <c r="Z190" s="704"/>
      <c r="AA190" s="704"/>
      <c r="AB190" s="319"/>
      <c r="AC190" s="320"/>
      <c r="AD190" s="320"/>
      <c r="AE190" s="177"/>
      <c r="AF190" s="177"/>
      <c r="AG190" s="177"/>
      <c r="AH190" s="177"/>
      <c r="AI190" s="704"/>
      <c r="AJ190" s="177"/>
      <c r="AK190" s="177"/>
      <c r="AL190" s="177"/>
      <c r="AM190" s="177"/>
      <c r="AN190" s="177"/>
      <c r="AO190" s="177"/>
      <c r="AP190" s="177"/>
      <c r="AQ190" s="177"/>
      <c r="AR190" s="177"/>
      <c r="AS190" s="177"/>
      <c r="AT190" s="177"/>
      <c r="AU190" s="177"/>
      <c r="AV190" s="177"/>
      <c r="AW190" s="177"/>
      <c r="AX190" s="101"/>
    </row>
    <row r="191" spans="1:50" ht="25.7" customHeight="1">
      <c r="A191" s="269"/>
      <c r="B191" s="147"/>
      <c r="C191" s="320" t="s">
        <v>7263</v>
      </c>
      <c r="D191" s="177"/>
      <c r="E191" s="187" t="s">
        <v>7278</v>
      </c>
      <c r="F191" s="678" t="s">
        <v>7263</v>
      </c>
      <c r="G191" s="177"/>
      <c r="H191" s="148"/>
      <c r="I191" s="320" t="s">
        <v>7266</v>
      </c>
      <c r="J191" s="177"/>
      <c r="K191" s="187">
        <v>31976</v>
      </c>
      <c r="L191" s="101"/>
      <c r="M191" s="101"/>
      <c r="N191" s="177"/>
      <c r="O191" s="320" t="s">
        <v>3145</v>
      </c>
      <c r="P191" s="319">
        <v>2130</v>
      </c>
      <c r="Q191" s="319">
        <v>3</v>
      </c>
      <c r="R191" s="177"/>
      <c r="S191" s="177"/>
      <c r="T191" s="177"/>
      <c r="U191" s="177"/>
      <c r="V191" s="320">
        <v>2006</v>
      </c>
      <c r="W191" s="704"/>
      <c r="X191" s="704"/>
      <c r="Y191" s="704"/>
      <c r="Z191" s="704"/>
      <c r="AA191" s="704"/>
      <c r="AB191" s="319"/>
      <c r="AC191" s="320"/>
      <c r="AD191" s="320"/>
      <c r="AE191" s="177"/>
      <c r="AF191" s="177"/>
      <c r="AG191" s="177"/>
      <c r="AH191" s="177"/>
      <c r="AI191" s="704"/>
      <c r="AJ191" s="177"/>
      <c r="AK191" s="177"/>
      <c r="AL191" s="177"/>
      <c r="AM191" s="177"/>
      <c r="AN191" s="177"/>
      <c r="AO191" s="177"/>
      <c r="AP191" s="177"/>
      <c r="AQ191" s="177"/>
      <c r="AR191" s="177"/>
      <c r="AS191" s="177"/>
      <c r="AT191" s="177"/>
      <c r="AU191" s="177"/>
      <c r="AV191" s="177"/>
      <c r="AW191" s="177"/>
      <c r="AX191" s="101"/>
    </row>
    <row r="192" spans="1:50" ht="25.7" customHeight="1">
      <c r="A192" s="269"/>
      <c r="B192" s="147"/>
      <c r="C192" s="861" t="s">
        <v>7263</v>
      </c>
      <c r="D192" s="177"/>
      <c r="E192" s="319" t="s">
        <v>7279</v>
      </c>
      <c r="F192" s="320" t="s">
        <v>7263</v>
      </c>
      <c r="G192" s="177"/>
      <c r="H192" s="148"/>
      <c r="I192" s="320" t="s">
        <v>7266</v>
      </c>
      <c r="J192" s="177"/>
      <c r="K192" s="319">
        <v>2798</v>
      </c>
      <c r="L192" s="177"/>
      <c r="M192" s="177"/>
      <c r="N192" s="177"/>
      <c r="O192" s="320" t="s">
        <v>382</v>
      </c>
      <c r="P192" s="319">
        <v>2470</v>
      </c>
      <c r="Q192" s="319">
        <v>4</v>
      </c>
      <c r="R192" s="177"/>
      <c r="S192" s="177"/>
      <c r="T192" s="177"/>
      <c r="U192" s="177"/>
      <c r="V192" s="320">
        <v>1997</v>
      </c>
      <c r="W192" s="704"/>
      <c r="X192" s="704"/>
      <c r="Y192" s="704"/>
      <c r="Z192" s="704"/>
      <c r="AA192" s="704"/>
      <c r="AB192" s="319"/>
      <c r="AC192" s="320"/>
      <c r="AD192" s="320"/>
      <c r="AE192" s="177"/>
      <c r="AF192" s="177"/>
      <c r="AG192" s="177"/>
      <c r="AH192" s="177"/>
      <c r="AI192" s="704"/>
      <c r="AJ192" s="177"/>
      <c r="AK192" s="177"/>
      <c r="AL192" s="177"/>
      <c r="AM192" s="177"/>
      <c r="AN192" s="177"/>
      <c r="AO192" s="177"/>
      <c r="AP192" s="177"/>
      <c r="AQ192" s="177"/>
      <c r="AR192" s="177"/>
      <c r="AS192" s="177"/>
      <c r="AT192" s="177"/>
      <c r="AU192" s="177"/>
      <c r="AV192" s="177"/>
      <c r="AW192" s="177"/>
      <c r="AX192" s="101"/>
    </row>
    <row r="193" spans="1:50" ht="25.7" customHeight="1">
      <c r="A193" s="269"/>
      <c r="B193" s="147"/>
      <c r="C193" s="566" t="s">
        <v>7263</v>
      </c>
      <c r="D193" s="177"/>
      <c r="E193" s="319" t="s">
        <v>7280</v>
      </c>
      <c r="F193" s="320" t="s">
        <v>7263</v>
      </c>
      <c r="G193" s="177"/>
      <c r="H193" s="148"/>
      <c r="I193" s="320" t="s">
        <v>7266</v>
      </c>
      <c r="J193" s="177"/>
      <c r="K193" s="319">
        <v>4266</v>
      </c>
      <c r="L193" s="177"/>
      <c r="M193" s="177"/>
      <c r="N193" s="177"/>
      <c r="O193" s="320" t="s">
        <v>382</v>
      </c>
      <c r="P193" s="319">
        <v>4266</v>
      </c>
      <c r="Q193" s="319">
        <v>6</v>
      </c>
      <c r="R193" s="177"/>
      <c r="S193" s="177"/>
      <c r="T193" s="177"/>
      <c r="U193" s="177"/>
      <c r="V193" s="320">
        <v>2013</v>
      </c>
      <c r="W193" s="177"/>
      <c r="X193" s="177"/>
      <c r="Y193" s="177"/>
      <c r="Z193" s="177"/>
      <c r="AA193" s="177"/>
      <c r="AB193" s="319"/>
      <c r="AC193" s="320"/>
      <c r="AD193" s="320"/>
      <c r="AE193" s="177"/>
      <c r="AF193" s="177"/>
      <c r="AG193" s="177"/>
      <c r="AH193" s="177"/>
      <c r="AI193" s="177"/>
      <c r="AJ193" s="177"/>
      <c r="AK193" s="177"/>
      <c r="AL193" s="177"/>
      <c r="AM193" s="177"/>
      <c r="AN193" s="177"/>
      <c r="AO193" s="177"/>
      <c r="AP193" s="177"/>
      <c r="AQ193" s="177"/>
      <c r="AR193" s="177"/>
      <c r="AS193" s="177"/>
      <c r="AT193" s="177"/>
      <c r="AU193" s="177"/>
      <c r="AV193" s="177"/>
      <c r="AW193" s="177"/>
      <c r="AX193" s="177"/>
    </row>
    <row r="194" spans="1:50" ht="25.7" customHeight="1">
      <c r="A194" s="269"/>
      <c r="B194" s="594" t="s">
        <v>3247</v>
      </c>
      <c r="C194" s="151" t="s">
        <v>3248</v>
      </c>
      <c r="D194" s="177"/>
      <c r="E194" s="544">
        <f>COUNTA(E195:E356)</f>
        <v>162</v>
      </c>
      <c r="F194" s="320"/>
      <c r="G194" s="177"/>
      <c r="H194" s="148"/>
      <c r="I194" s="177"/>
      <c r="J194" s="177"/>
      <c r="K194" s="319">
        <f>SUM(K195:K356)</f>
        <v>884959.89</v>
      </c>
      <c r="L194" s="319">
        <f>SUM(L195:L356)</f>
        <v>20031.849999999999</v>
      </c>
      <c r="M194" s="319">
        <f>SUM(M195:M356)</f>
        <v>23099.940000000002</v>
      </c>
      <c r="N194" s="319">
        <f>SUM(N195:N356)</f>
        <v>0</v>
      </c>
      <c r="O194" s="319"/>
      <c r="P194" s="319">
        <f>SUM(P195:P356)</f>
        <v>440343.2</v>
      </c>
      <c r="Q194" s="319">
        <f>SUM(Q195:Q356)</f>
        <v>744</v>
      </c>
      <c r="R194" s="319"/>
      <c r="S194" s="319"/>
      <c r="T194" s="177"/>
      <c r="U194" s="177"/>
      <c r="V194" s="320"/>
      <c r="W194" s="177"/>
      <c r="X194" s="177"/>
      <c r="Y194" s="177"/>
      <c r="Z194" s="177"/>
      <c r="AA194" s="177"/>
      <c r="AB194" s="319"/>
      <c r="AC194" s="320"/>
      <c r="AD194" s="320"/>
      <c r="AE194" s="177"/>
      <c r="AF194" s="177"/>
      <c r="AG194" s="177"/>
      <c r="AH194" s="177"/>
      <c r="AI194" s="177"/>
      <c r="AJ194" s="177"/>
      <c r="AK194" s="177"/>
      <c r="AL194" s="177"/>
      <c r="AM194" s="177"/>
      <c r="AN194" s="177"/>
      <c r="AO194" s="177"/>
      <c r="AP194" s="177"/>
      <c r="AQ194" s="177"/>
      <c r="AR194" s="177"/>
      <c r="AS194" s="177"/>
      <c r="AT194" s="177"/>
      <c r="AU194" s="177"/>
      <c r="AV194" s="177"/>
      <c r="AW194" s="177"/>
      <c r="AX194" s="177"/>
    </row>
    <row r="195" spans="1:50" ht="25.7" customHeight="1">
      <c r="A195" s="269"/>
      <c r="B195" s="147"/>
      <c r="C195" s="151" t="s">
        <v>7359</v>
      </c>
      <c r="D195" s="177" t="s">
        <v>8410</v>
      </c>
      <c r="E195" s="319" t="s">
        <v>8411</v>
      </c>
      <c r="F195" s="320" t="s">
        <v>7359</v>
      </c>
      <c r="G195" s="177"/>
      <c r="H195" s="177" t="s">
        <v>8412</v>
      </c>
      <c r="I195" s="177" t="s">
        <v>8412</v>
      </c>
      <c r="J195" s="177"/>
      <c r="K195" s="319">
        <v>2432</v>
      </c>
      <c r="L195" s="319">
        <v>234</v>
      </c>
      <c r="M195" s="319">
        <v>177</v>
      </c>
      <c r="N195" s="177"/>
      <c r="O195" s="320" t="s">
        <v>232</v>
      </c>
      <c r="P195" s="319">
        <v>850</v>
      </c>
      <c r="Q195" s="319">
        <v>5</v>
      </c>
      <c r="R195" s="319"/>
      <c r="S195" s="319"/>
      <c r="T195" s="177"/>
      <c r="U195" s="177"/>
      <c r="V195" s="320">
        <v>2000</v>
      </c>
      <c r="W195" s="177"/>
      <c r="X195" s="177"/>
      <c r="Y195" s="177"/>
      <c r="Z195" s="177"/>
      <c r="AA195" s="177"/>
      <c r="AB195" s="319"/>
      <c r="AC195" s="320"/>
      <c r="AD195" s="320"/>
      <c r="AE195" s="177"/>
      <c r="AF195" s="177"/>
      <c r="AG195" s="177"/>
      <c r="AH195" s="177"/>
      <c r="AI195" s="177"/>
      <c r="AJ195" s="177"/>
      <c r="AK195" s="177"/>
      <c r="AL195" s="177"/>
      <c r="AM195" s="177"/>
      <c r="AN195" s="177"/>
      <c r="AO195" s="177"/>
      <c r="AP195" s="177"/>
      <c r="AQ195" s="177"/>
      <c r="AR195" s="177"/>
      <c r="AS195" s="177"/>
      <c r="AT195" s="177"/>
      <c r="AU195" s="177"/>
      <c r="AV195" s="107"/>
      <c r="AW195" s="107"/>
      <c r="AX195" s="107"/>
    </row>
    <row r="196" spans="1:50" ht="25.7" customHeight="1">
      <c r="A196" s="269"/>
      <c r="B196" s="147"/>
      <c r="C196" s="151" t="s">
        <v>7359</v>
      </c>
      <c r="D196" s="177" t="s">
        <v>8413</v>
      </c>
      <c r="E196" s="319" t="s">
        <v>8414</v>
      </c>
      <c r="F196" s="320" t="s">
        <v>7359</v>
      </c>
      <c r="G196" s="177" t="s">
        <v>8415</v>
      </c>
      <c r="H196" s="177" t="s">
        <v>8416</v>
      </c>
      <c r="I196" s="177" t="s">
        <v>8417</v>
      </c>
      <c r="J196" s="177">
        <v>2</v>
      </c>
      <c r="K196" s="319">
        <v>3100</v>
      </c>
      <c r="L196" s="319">
        <v>0</v>
      </c>
      <c r="M196" s="319">
        <v>0</v>
      </c>
      <c r="N196" s="177" t="s">
        <v>231</v>
      </c>
      <c r="O196" s="320" t="s">
        <v>1506</v>
      </c>
      <c r="P196" s="319">
        <v>2820</v>
      </c>
      <c r="Q196" s="319">
        <v>5</v>
      </c>
      <c r="R196" s="319"/>
      <c r="S196" s="319"/>
      <c r="T196" s="177"/>
      <c r="U196" s="177"/>
      <c r="V196" s="320">
        <v>1988</v>
      </c>
      <c r="W196" s="177"/>
      <c r="X196" s="177"/>
      <c r="Y196" s="177"/>
      <c r="Z196" s="177"/>
      <c r="AA196" s="177"/>
      <c r="AB196" s="319"/>
      <c r="AC196" s="320"/>
      <c r="AD196" s="320"/>
      <c r="AE196" s="177"/>
      <c r="AF196" s="177"/>
      <c r="AG196" s="177">
        <v>5</v>
      </c>
      <c r="AH196" s="177" t="s">
        <v>8418</v>
      </c>
      <c r="AI196" s="177"/>
      <c r="AJ196" s="177"/>
      <c r="AK196" s="177"/>
      <c r="AL196" s="177"/>
      <c r="AM196" s="177"/>
      <c r="AN196" s="177"/>
      <c r="AO196" s="177"/>
      <c r="AP196" s="177"/>
      <c r="AQ196" s="177"/>
      <c r="AR196" s="177"/>
      <c r="AS196" s="177"/>
      <c r="AT196" s="177"/>
      <c r="AU196" s="177"/>
      <c r="AV196" s="107"/>
      <c r="AW196" s="107"/>
      <c r="AX196" s="107"/>
    </row>
    <row r="197" spans="1:50" ht="25.7" customHeight="1">
      <c r="A197" s="269"/>
      <c r="B197" s="150"/>
      <c r="C197" s="151" t="s">
        <v>8419</v>
      </c>
      <c r="D197" s="177" t="s">
        <v>8420</v>
      </c>
      <c r="E197" s="319" t="s">
        <v>8421</v>
      </c>
      <c r="F197" s="320" t="s">
        <v>7359</v>
      </c>
      <c r="G197" s="177" t="s">
        <v>8415</v>
      </c>
      <c r="H197" s="177" t="s">
        <v>8416</v>
      </c>
      <c r="I197" s="177" t="s">
        <v>8417</v>
      </c>
      <c r="J197" s="177">
        <v>2</v>
      </c>
      <c r="K197" s="319">
        <v>1866</v>
      </c>
      <c r="L197" s="319">
        <v>23.1</v>
      </c>
      <c r="M197" s="319" t="s">
        <v>499</v>
      </c>
      <c r="N197" s="177" t="s">
        <v>231</v>
      </c>
      <c r="O197" s="320" t="s">
        <v>232</v>
      </c>
      <c r="P197" s="319">
        <v>1842.9</v>
      </c>
      <c r="Q197" s="319">
        <v>4</v>
      </c>
      <c r="R197" s="319"/>
      <c r="S197" s="319"/>
      <c r="T197" s="177"/>
      <c r="U197" s="177"/>
      <c r="V197" s="320">
        <v>1988</v>
      </c>
      <c r="W197" s="177"/>
      <c r="X197" s="177"/>
      <c r="Y197" s="177"/>
      <c r="Z197" s="177"/>
      <c r="AA197" s="177"/>
      <c r="AB197" s="319"/>
      <c r="AC197" s="320"/>
      <c r="AD197" s="320"/>
      <c r="AE197" s="177"/>
      <c r="AF197" s="177"/>
      <c r="AG197" s="177">
        <v>4</v>
      </c>
      <c r="AH197" s="177" t="s">
        <v>8418</v>
      </c>
      <c r="AI197" s="177"/>
      <c r="AJ197" s="177"/>
      <c r="AK197" s="177"/>
      <c r="AL197" s="177"/>
      <c r="AM197" s="177"/>
      <c r="AN197" s="177"/>
      <c r="AO197" s="177"/>
      <c r="AP197" s="177"/>
      <c r="AQ197" s="177"/>
      <c r="AR197" s="177"/>
      <c r="AS197" s="177"/>
      <c r="AT197" s="177"/>
      <c r="AU197" s="177"/>
      <c r="AV197" s="107"/>
      <c r="AW197" s="107"/>
      <c r="AX197" s="107"/>
    </row>
    <row r="198" spans="1:50" ht="25.7" customHeight="1">
      <c r="A198" s="269"/>
      <c r="B198" s="150"/>
      <c r="C198" s="151" t="s">
        <v>7359</v>
      </c>
      <c r="D198" s="177" t="s">
        <v>8422</v>
      </c>
      <c r="E198" s="319" t="s">
        <v>8423</v>
      </c>
      <c r="F198" s="320" t="s">
        <v>7359</v>
      </c>
      <c r="G198" s="177" t="s">
        <v>8415</v>
      </c>
      <c r="H198" s="177" t="s">
        <v>8416</v>
      </c>
      <c r="I198" s="177" t="s">
        <v>8417</v>
      </c>
      <c r="J198" s="177">
        <v>2</v>
      </c>
      <c r="K198" s="319">
        <v>8210</v>
      </c>
      <c r="L198" s="319">
        <v>346</v>
      </c>
      <c r="M198" s="319">
        <v>333</v>
      </c>
      <c r="N198" s="177" t="s">
        <v>231</v>
      </c>
      <c r="O198" s="320" t="s">
        <v>1506</v>
      </c>
      <c r="P198" s="319">
        <v>8101</v>
      </c>
      <c r="Q198" s="319">
        <v>14</v>
      </c>
      <c r="R198" s="319"/>
      <c r="S198" s="319"/>
      <c r="T198" s="177"/>
      <c r="U198" s="177"/>
      <c r="V198" s="320">
        <v>1996</v>
      </c>
      <c r="W198" s="177"/>
      <c r="X198" s="177"/>
      <c r="Y198" s="177"/>
      <c r="Z198" s="177"/>
      <c r="AA198" s="177"/>
      <c r="AB198" s="319"/>
      <c r="AC198" s="320"/>
      <c r="AD198" s="320"/>
      <c r="AE198" s="177"/>
      <c r="AF198" s="177"/>
      <c r="AG198" s="177">
        <v>13</v>
      </c>
      <c r="AH198" s="177" t="s">
        <v>8418</v>
      </c>
      <c r="AI198" s="177"/>
      <c r="AJ198" s="177"/>
      <c r="AK198" s="177"/>
      <c r="AL198" s="177"/>
      <c r="AM198" s="177"/>
      <c r="AN198" s="177"/>
      <c r="AO198" s="177"/>
      <c r="AP198" s="177"/>
      <c r="AQ198" s="177"/>
      <c r="AR198" s="177"/>
      <c r="AS198" s="177"/>
      <c r="AT198" s="177"/>
      <c r="AU198" s="177"/>
      <c r="AV198" s="107"/>
      <c r="AW198" s="107"/>
      <c r="AX198" s="107"/>
    </row>
    <row r="199" spans="1:50" ht="25.7" customHeight="1">
      <c r="A199" s="269"/>
      <c r="B199" s="150"/>
      <c r="C199" s="151" t="s">
        <v>7359</v>
      </c>
      <c r="D199" s="177" t="s">
        <v>8424</v>
      </c>
      <c r="E199" s="319" t="s">
        <v>8425</v>
      </c>
      <c r="F199" s="320" t="s">
        <v>7359</v>
      </c>
      <c r="G199" s="177"/>
      <c r="H199" s="177" t="s">
        <v>8416</v>
      </c>
      <c r="I199" s="177" t="s">
        <v>8417</v>
      </c>
      <c r="J199" s="177"/>
      <c r="K199" s="319">
        <v>3360</v>
      </c>
      <c r="L199" s="319" t="s">
        <v>499</v>
      </c>
      <c r="M199" s="319" t="s">
        <v>499</v>
      </c>
      <c r="N199" s="177"/>
      <c r="O199" s="320" t="s">
        <v>232</v>
      </c>
      <c r="P199" s="319">
        <v>3360</v>
      </c>
      <c r="Q199" s="319">
        <v>6</v>
      </c>
      <c r="R199" s="319">
        <v>204</v>
      </c>
      <c r="S199" s="319">
        <v>204</v>
      </c>
      <c r="T199" s="177"/>
      <c r="U199" s="177"/>
      <c r="V199" s="320">
        <v>2004</v>
      </c>
      <c r="W199" s="177"/>
      <c r="X199" s="177"/>
      <c r="Y199" s="177"/>
      <c r="Z199" s="177"/>
      <c r="AA199" s="177"/>
      <c r="AB199" s="319"/>
      <c r="AC199" s="320"/>
      <c r="AD199" s="320"/>
      <c r="AE199" s="177"/>
      <c r="AF199" s="177"/>
      <c r="AG199" s="177"/>
      <c r="AH199" s="177"/>
      <c r="AI199" s="177"/>
      <c r="AJ199" s="177"/>
      <c r="AK199" s="177"/>
      <c r="AL199" s="177"/>
      <c r="AM199" s="177"/>
      <c r="AN199" s="177"/>
      <c r="AO199" s="177"/>
      <c r="AP199" s="177"/>
      <c r="AQ199" s="177"/>
      <c r="AR199" s="177"/>
      <c r="AS199" s="177"/>
      <c r="AT199" s="177"/>
      <c r="AU199" s="177"/>
      <c r="AV199" s="107"/>
      <c r="AW199" s="107"/>
      <c r="AX199" s="107"/>
    </row>
    <row r="200" spans="1:50" ht="25.7" customHeight="1">
      <c r="A200" s="269"/>
      <c r="B200" s="150"/>
      <c r="C200" s="151" t="s">
        <v>7359</v>
      </c>
      <c r="D200" s="177" t="s">
        <v>8424</v>
      </c>
      <c r="E200" s="319" t="s">
        <v>8426</v>
      </c>
      <c r="F200" s="320" t="s">
        <v>7359</v>
      </c>
      <c r="G200" s="177"/>
      <c r="H200" s="177" t="s">
        <v>8416</v>
      </c>
      <c r="I200" s="177" t="s">
        <v>8417</v>
      </c>
      <c r="J200" s="177"/>
      <c r="K200" s="319">
        <v>4235</v>
      </c>
      <c r="L200" s="319" t="s">
        <v>499</v>
      </c>
      <c r="M200" s="319" t="s">
        <v>499</v>
      </c>
      <c r="N200" s="177"/>
      <c r="O200" s="320" t="s">
        <v>1506</v>
      </c>
      <c r="P200" s="319">
        <v>4235</v>
      </c>
      <c r="Q200" s="319">
        <v>7</v>
      </c>
      <c r="R200" s="319"/>
      <c r="S200" s="319"/>
      <c r="T200" s="177"/>
      <c r="U200" s="177"/>
      <c r="V200" s="320">
        <v>2015</v>
      </c>
      <c r="W200" s="177"/>
      <c r="X200" s="177"/>
      <c r="Y200" s="177"/>
      <c r="Z200" s="177"/>
      <c r="AA200" s="177"/>
      <c r="AB200" s="319"/>
      <c r="AC200" s="320"/>
      <c r="AD200" s="320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07"/>
      <c r="AW200" s="107"/>
      <c r="AX200" s="107"/>
    </row>
    <row r="201" spans="1:50" ht="25.7" customHeight="1">
      <c r="A201" s="269"/>
      <c r="B201" s="150"/>
      <c r="C201" s="151" t="s">
        <v>7359</v>
      </c>
      <c r="D201" s="177" t="s">
        <v>8424</v>
      </c>
      <c r="E201" s="319" t="s">
        <v>8427</v>
      </c>
      <c r="F201" s="320" t="s">
        <v>7359</v>
      </c>
      <c r="G201" s="177"/>
      <c r="H201" s="177" t="s">
        <v>8416</v>
      </c>
      <c r="I201" s="177" t="s">
        <v>8417</v>
      </c>
      <c r="J201" s="177"/>
      <c r="K201" s="319">
        <v>1124</v>
      </c>
      <c r="L201" s="319" t="s">
        <v>499</v>
      </c>
      <c r="M201" s="319" t="s">
        <v>499</v>
      </c>
      <c r="N201" s="177"/>
      <c r="O201" s="320" t="s">
        <v>1506</v>
      </c>
      <c r="P201" s="319">
        <v>1124</v>
      </c>
      <c r="Q201" s="319">
        <v>2</v>
      </c>
      <c r="R201" s="319"/>
      <c r="S201" s="319"/>
      <c r="T201" s="177"/>
      <c r="U201" s="177"/>
      <c r="V201" s="320">
        <v>2014</v>
      </c>
      <c r="W201" s="177"/>
      <c r="X201" s="177"/>
      <c r="Y201" s="177"/>
      <c r="Z201" s="177"/>
      <c r="AA201" s="177"/>
      <c r="AB201" s="319"/>
      <c r="AC201" s="320"/>
      <c r="AD201" s="320"/>
      <c r="AE201" s="177"/>
      <c r="AF201" s="177"/>
      <c r="AG201" s="177"/>
      <c r="AH201" s="177"/>
      <c r="AI201" s="177"/>
      <c r="AJ201" s="177"/>
      <c r="AK201" s="177"/>
      <c r="AL201" s="177"/>
      <c r="AM201" s="177"/>
      <c r="AN201" s="177"/>
      <c r="AO201" s="177"/>
      <c r="AP201" s="177"/>
      <c r="AQ201" s="177"/>
      <c r="AR201" s="177"/>
      <c r="AS201" s="177"/>
      <c r="AT201" s="177"/>
      <c r="AU201" s="177"/>
      <c r="AV201" s="107"/>
      <c r="AW201" s="107"/>
      <c r="AX201" s="107"/>
    </row>
    <row r="202" spans="1:50" ht="25.7" customHeight="1">
      <c r="A202" s="269"/>
      <c r="B202" s="150"/>
      <c r="C202" s="151" t="s">
        <v>7359</v>
      </c>
      <c r="D202" s="177" t="s">
        <v>8428</v>
      </c>
      <c r="E202" s="319" t="s">
        <v>8429</v>
      </c>
      <c r="F202" s="320" t="s">
        <v>7359</v>
      </c>
      <c r="G202" s="177"/>
      <c r="H202" s="177" t="s">
        <v>8430</v>
      </c>
      <c r="I202" s="177" t="s">
        <v>8431</v>
      </c>
      <c r="J202" s="177"/>
      <c r="K202" s="319">
        <v>1764</v>
      </c>
      <c r="L202" s="319" t="s">
        <v>499</v>
      </c>
      <c r="M202" s="319" t="s">
        <v>499</v>
      </c>
      <c r="N202" s="177"/>
      <c r="O202" s="320" t="s">
        <v>232</v>
      </c>
      <c r="P202" s="319">
        <v>1764</v>
      </c>
      <c r="Q202" s="319">
        <v>3</v>
      </c>
      <c r="R202" s="319">
        <v>10</v>
      </c>
      <c r="S202" s="319">
        <v>10</v>
      </c>
      <c r="T202" s="177"/>
      <c r="U202" s="177"/>
      <c r="V202" s="320">
        <v>2004</v>
      </c>
      <c r="W202" s="177"/>
      <c r="X202" s="177"/>
      <c r="Y202" s="177"/>
      <c r="Z202" s="177"/>
      <c r="AA202" s="177"/>
      <c r="AB202" s="319">
        <v>120</v>
      </c>
      <c r="AC202" s="320"/>
      <c r="AD202" s="320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107"/>
      <c r="AW202" s="107"/>
      <c r="AX202" s="107"/>
    </row>
    <row r="203" spans="1:50" ht="25.7" customHeight="1">
      <c r="A203" s="269"/>
      <c r="B203" s="150"/>
      <c r="C203" s="151" t="s">
        <v>7359</v>
      </c>
      <c r="D203" s="177"/>
      <c r="E203" s="319" t="s">
        <v>8432</v>
      </c>
      <c r="F203" s="320" t="s">
        <v>7359</v>
      </c>
      <c r="G203" s="177" t="s">
        <v>8433</v>
      </c>
      <c r="H203" s="177">
        <v>2816</v>
      </c>
      <c r="I203" s="177" t="s">
        <v>8433</v>
      </c>
      <c r="J203" s="177"/>
      <c r="K203" s="319">
        <v>2816</v>
      </c>
      <c r="L203" s="319" t="s">
        <v>499</v>
      </c>
      <c r="M203" s="319" t="s">
        <v>499</v>
      </c>
      <c r="N203" s="177"/>
      <c r="O203" s="320" t="s">
        <v>1506</v>
      </c>
      <c r="P203" s="319">
        <v>2816</v>
      </c>
      <c r="Q203" s="319">
        <v>4</v>
      </c>
      <c r="R203" s="319"/>
      <c r="S203" s="319"/>
      <c r="T203" s="177">
        <v>2016</v>
      </c>
      <c r="U203" s="177"/>
      <c r="V203" s="320">
        <v>2016</v>
      </c>
      <c r="W203" s="177"/>
      <c r="X203" s="177"/>
      <c r="Y203" s="177"/>
      <c r="Z203" s="177"/>
      <c r="AA203" s="177"/>
      <c r="AB203" s="319"/>
      <c r="AC203" s="320"/>
      <c r="AD203" s="320"/>
      <c r="AE203" s="177"/>
      <c r="AF203" s="177"/>
      <c r="AG203" s="177"/>
      <c r="AH203" s="177"/>
      <c r="AI203" s="177"/>
      <c r="AJ203" s="177"/>
      <c r="AK203" s="177"/>
      <c r="AL203" s="177"/>
      <c r="AM203" s="177"/>
      <c r="AN203" s="177"/>
      <c r="AO203" s="177"/>
      <c r="AP203" s="177"/>
      <c r="AQ203" s="177"/>
      <c r="AR203" s="177"/>
      <c r="AS203" s="177"/>
      <c r="AT203" s="177"/>
      <c r="AU203" s="177"/>
      <c r="AV203" s="107"/>
      <c r="AW203" s="107"/>
      <c r="AX203" s="107"/>
    </row>
    <row r="204" spans="1:50" ht="25.7" customHeight="1">
      <c r="A204" s="269"/>
      <c r="B204" s="150"/>
      <c r="C204" s="151" t="s">
        <v>7359</v>
      </c>
      <c r="D204" s="177"/>
      <c r="E204" s="319" t="s">
        <v>8434</v>
      </c>
      <c r="F204" s="320" t="s">
        <v>7359</v>
      </c>
      <c r="G204" s="177" t="s">
        <v>8433</v>
      </c>
      <c r="H204" s="177">
        <v>4226</v>
      </c>
      <c r="I204" s="177" t="s">
        <v>8433</v>
      </c>
      <c r="J204" s="177"/>
      <c r="K204" s="319">
        <v>4226</v>
      </c>
      <c r="L204" s="319" t="s">
        <v>499</v>
      </c>
      <c r="M204" s="319" t="s">
        <v>499</v>
      </c>
      <c r="N204" s="177"/>
      <c r="O204" s="320" t="s">
        <v>1506</v>
      </c>
      <c r="P204" s="319">
        <v>4226</v>
      </c>
      <c r="Q204" s="319">
        <v>6</v>
      </c>
      <c r="R204" s="319"/>
      <c r="S204" s="319"/>
      <c r="T204" s="177">
        <v>2016</v>
      </c>
      <c r="U204" s="177"/>
      <c r="V204" s="320">
        <v>2016</v>
      </c>
      <c r="W204" s="177"/>
      <c r="X204" s="177"/>
      <c r="Y204" s="177"/>
      <c r="Z204" s="177"/>
      <c r="AA204" s="177"/>
      <c r="AB204" s="319"/>
      <c r="AC204" s="320"/>
      <c r="AD204" s="320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107"/>
      <c r="AW204" s="107"/>
      <c r="AX204" s="107"/>
    </row>
    <row r="205" spans="1:50" ht="25.7" customHeight="1">
      <c r="A205" s="269"/>
      <c r="B205" s="150"/>
      <c r="C205" s="151" t="s">
        <v>7369</v>
      </c>
      <c r="D205" s="177" t="s">
        <v>7376</v>
      </c>
      <c r="E205" s="319" t="s">
        <v>8435</v>
      </c>
      <c r="F205" s="320" t="s">
        <v>7369</v>
      </c>
      <c r="G205" s="177" t="s">
        <v>8284</v>
      </c>
      <c r="H205" s="177" t="s">
        <v>401</v>
      </c>
      <c r="I205" s="177" t="s">
        <v>7374</v>
      </c>
      <c r="J205" s="177">
        <v>84</v>
      </c>
      <c r="K205" s="319">
        <v>2660</v>
      </c>
      <c r="L205" s="319">
        <v>212</v>
      </c>
      <c r="M205" s="319">
        <v>205</v>
      </c>
      <c r="N205" s="177" t="s">
        <v>231</v>
      </c>
      <c r="O205" s="320" t="s">
        <v>1506</v>
      </c>
      <c r="P205" s="319">
        <v>2660</v>
      </c>
      <c r="Q205" s="319">
        <v>4</v>
      </c>
      <c r="R205" s="319">
        <v>180</v>
      </c>
      <c r="S205" s="319">
        <v>180</v>
      </c>
      <c r="T205" s="177" t="s">
        <v>586</v>
      </c>
      <c r="U205" s="177" t="s">
        <v>432</v>
      </c>
      <c r="V205" s="320">
        <v>2001</v>
      </c>
      <c r="W205" s="177">
        <v>1090</v>
      </c>
      <c r="X205" s="177"/>
      <c r="Y205" s="177"/>
      <c r="Z205" s="177"/>
      <c r="AA205" s="177"/>
      <c r="AB205" s="319">
        <v>1090</v>
      </c>
      <c r="AC205" s="320"/>
      <c r="AD205" s="320"/>
      <c r="AE205" s="177"/>
      <c r="AF205" s="177"/>
      <c r="AG205" s="177">
        <v>6</v>
      </c>
      <c r="AH205" s="177">
        <v>500</v>
      </c>
      <c r="AI205" s="177"/>
      <c r="AJ205" s="177"/>
      <c r="AK205" s="177"/>
      <c r="AL205" s="177"/>
      <c r="AM205" s="177"/>
      <c r="AN205" s="177"/>
      <c r="AO205" s="177"/>
      <c r="AP205" s="177"/>
      <c r="AQ205" s="177"/>
      <c r="AR205" s="177"/>
      <c r="AS205" s="177"/>
      <c r="AT205" s="177"/>
      <c r="AU205" s="177"/>
      <c r="AV205" s="107"/>
      <c r="AW205" s="107"/>
      <c r="AX205" s="107"/>
    </row>
    <row r="206" spans="1:50" ht="25.7" customHeight="1">
      <c r="A206" s="269"/>
      <c r="B206" s="150"/>
      <c r="C206" s="151" t="s">
        <v>7369</v>
      </c>
      <c r="D206" s="177" t="s">
        <v>8436</v>
      </c>
      <c r="E206" s="319" t="s">
        <v>8437</v>
      </c>
      <c r="F206" s="320" t="s">
        <v>7369</v>
      </c>
      <c r="G206" s="177" t="s">
        <v>8438</v>
      </c>
      <c r="H206" s="177" t="s">
        <v>8439</v>
      </c>
      <c r="I206" s="177" t="s">
        <v>8439</v>
      </c>
      <c r="J206" s="177">
        <v>1</v>
      </c>
      <c r="K206" s="319">
        <v>14410</v>
      </c>
      <c r="L206" s="319">
        <v>250</v>
      </c>
      <c r="M206" s="319">
        <v>250</v>
      </c>
      <c r="N206" s="177" t="s">
        <v>231</v>
      </c>
      <c r="O206" s="320" t="s">
        <v>1506</v>
      </c>
      <c r="P206" s="319">
        <v>11283</v>
      </c>
      <c r="Q206" s="319">
        <v>12</v>
      </c>
      <c r="R206" s="319">
        <v>50</v>
      </c>
      <c r="S206" s="319">
        <v>50</v>
      </c>
      <c r="T206" s="177"/>
      <c r="U206" s="177"/>
      <c r="V206" s="320">
        <v>1995</v>
      </c>
      <c r="W206" s="177"/>
      <c r="X206" s="177"/>
      <c r="Y206" s="177"/>
      <c r="Z206" s="177"/>
      <c r="AA206" s="177"/>
      <c r="AB206" s="319">
        <v>120</v>
      </c>
      <c r="AC206" s="320"/>
      <c r="AD206" s="320"/>
      <c r="AE206" s="177"/>
      <c r="AF206" s="177"/>
      <c r="AG206" s="177"/>
      <c r="AH206" s="177"/>
      <c r="AI206" s="177"/>
      <c r="AJ206" s="177"/>
      <c r="AK206" s="177"/>
      <c r="AL206" s="177"/>
      <c r="AM206" s="177"/>
      <c r="AN206" s="177"/>
      <c r="AO206" s="177"/>
      <c r="AP206" s="177"/>
      <c r="AQ206" s="177"/>
      <c r="AR206" s="177"/>
      <c r="AS206" s="177"/>
      <c r="AT206" s="177"/>
      <c r="AU206" s="177"/>
      <c r="AV206" s="107"/>
      <c r="AW206" s="107"/>
      <c r="AX206" s="107"/>
    </row>
    <row r="207" spans="1:50" ht="25.7" customHeight="1">
      <c r="A207" s="269"/>
      <c r="B207" s="150"/>
      <c r="C207" s="151" t="s">
        <v>7369</v>
      </c>
      <c r="D207" s="177" t="s">
        <v>8440</v>
      </c>
      <c r="E207" s="319" t="s">
        <v>8441</v>
      </c>
      <c r="F207" s="320" t="s">
        <v>7369</v>
      </c>
      <c r="G207" s="177" t="s">
        <v>8442</v>
      </c>
      <c r="H207" s="177" t="s">
        <v>8439</v>
      </c>
      <c r="I207" s="177" t="s">
        <v>8439</v>
      </c>
      <c r="J207" s="177">
        <v>1</v>
      </c>
      <c r="K207" s="319">
        <v>3624</v>
      </c>
      <c r="L207" s="319">
        <v>68</v>
      </c>
      <c r="M207" s="319">
        <v>68</v>
      </c>
      <c r="N207" s="177" t="s">
        <v>231</v>
      </c>
      <c r="O207" s="320" t="s">
        <v>382</v>
      </c>
      <c r="P207" s="319">
        <v>1764</v>
      </c>
      <c r="Q207" s="319">
        <v>3</v>
      </c>
      <c r="R207" s="319">
        <v>50</v>
      </c>
      <c r="S207" s="319">
        <v>50</v>
      </c>
      <c r="T207" s="177"/>
      <c r="U207" s="177"/>
      <c r="V207" s="320">
        <v>1997</v>
      </c>
      <c r="W207" s="177"/>
      <c r="X207" s="177"/>
      <c r="Y207" s="177"/>
      <c r="Z207" s="177"/>
      <c r="AA207" s="177"/>
      <c r="AB207" s="319">
        <v>248</v>
      </c>
      <c r="AC207" s="320"/>
      <c r="AD207" s="320"/>
      <c r="AE207" s="177"/>
      <c r="AF207" s="177"/>
      <c r="AG207" s="177"/>
      <c r="AH207" s="177"/>
      <c r="AI207" s="177"/>
      <c r="AJ207" s="177"/>
      <c r="AK207" s="177"/>
      <c r="AL207" s="177"/>
      <c r="AM207" s="177"/>
      <c r="AN207" s="177"/>
      <c r="AO207" s="177"/>
      <c r="AP207" s="177"/>
      <c r="AQ207" s="177"/>
      <c r="AR207" s="177"/>
      <c r="AS207" s="177"/>
      <c r="AT207" s="177"/>
      <c r="AU207" s="177"/>
      <c r="AV207" s="107"/>
      <c r="AW207" s="107"/>
      <c r="AX207" s="107"/>
    </row>
    <row r="208" spans="1:50" ht="25.7" customHeight="1">
      <c r="A208" s="269"/>
      <c r="B208" s="150"/>
      <c r="C208" s="151" t="s">
        <v>7369</v>
      </c>
      <c r="D208" s="177" t="s">
        <v>8443</v>
      </c>
      <c r="E208" s="319" t="s">
        <v>8444</v>
      </c>
      <c r="F208" s="320" t="s">
        <v>7369</v>
      </c>
      <c r="G208" s="177" t="s">
        <v>8438</v>
      </c>
      <c r="H208" s="177" t="s">
        <v>8439</v>
      </c>
      <c r="I208" s="177" t="s">
        <v>8439</v>
      </c>
      <c r="J208" s="177">
        <v>1</v>
      </c>
      <c r="K208" s="319">
        <v>1993</v>
      </c>
      <c r="L208" s="319">
        <v>68</v>
      </c>
      <c r="M208" s="319">
        <v>68</v>
      </c>
      <c r="N208" s="177" t="s">
        <v>231</v>
      </c>
      <c r="O208" s="320" t="s">
        <v>232</v>
      </c>
      <c r="P208" s="319">
        <v>1993</v>
      </c>
      <c r="Q208" s="319">
        <v>3</v>
      </c>
      <c r="R208" s="319"/>
      <c r="S208" s="319"/>
      <c r="T208" s="177"/>
      <c r="U208" s="177"/>
      <c r="V208" s="320">
        <v>1998</v>
      </c>
      <c r="W208" s="177"/>
      <c r="X208" s="177"/>
      <c r="Y208" s="177"/>
      <c r="Z208" s="177"/>
      <c r="AA208" s="177"/>
      <c r="AB208" s="319">
        <v>60</v>
      </c>
      <c r="AC208" s="320"/>
      <c r="AD208" s="320"/>
      <c r="AE208" s="177"/>
      <c r="AF208" s="177"/>
      <c r="AG208" s="177"/>
      <c r="AH208" s="177"/>
      <c r="AI208" s="177"/>
      <c r="AJ208" s="177"/>
      <c r="AK208" s="177"/>
      <c r="AL208" s="177"/>
      <c r="AM208" s="177"/>
      <c r="AN208" s="177"/>
      <c r="AO208" s="177"/>
      <c r="AP208" s="177"/>
      <c r="AQ208" s="177"/>
      <c r="AR208" s="177"/>
      <c r="AS208" s="177"/>
      <c r="AT208" s="177"/>
      <c r="AU208" s="177"/>
      <c r="AV208" s="107"/>
      <c r="AW208" s="107"/>
      <c r="AX208" s="107"/>
    </row>
    <row r="209" spans="1:50" ht="25.7" customHeight="1">
      <c r="A209" s="269"/>
      <c r="B209" s="147"/>
      <c r="C209" s="151" t="s">
        <v>7369</v>
      </c>
      <c r="D209" s="177" t="s">
        <v>8445</v>
      </c>
      <c r="E209" s="319" t="s">
        <v>8446</v>
      </c>
      <c r="F209" s="320" t="s">
        <v>7369</v>
      </c>
      <c r="G209" s="177" t="s">
        <v>8438</v>
      </c>
      <c r="H209" s="177" t="s">
        <v>8439</v>
      </c>
      <c r="I209" s="177" t="s">
        <v>8439</v>
      </c>
      <c r="J209" s="177">
        <v>1</v>
      </c>
      <c r="K209" s="319">
        <v>3140</v>
      </c>
      <c r="L209" s="319">
        <v>35</v>
      </c>
      <c r="M209" s="319">
        <v>35</v>
      </c>
      <c r="N209" s="177" t="s">
        <v>231</v>
      </c>
      <c r="O209" s="320" t="s">
        <v>232</v>
      </c>
      <c r="P209" s="319">
        <v>1846</v>
      </c>
      <c r="Q209" s="319">
        <v>3</v>
      </c>
      <c r="R209" s="686"/>
      <c r="S209" s="686"/>
      <c r="T209" s="177"/>
      <c r="U209" s="177"/>
      <c r="V209" s="320">
        <v>1985</v>
      </c>
      <c r="W209" s="177"/>
      <c r="X209" s="177"/>
      <c r="Y209" s="177"/>
      <c r="Z209" s="177"/>
      <c r="AA209" s="177"/>
      <c r="AB209" s="319">
        <v>30</v>
      </c>
      <c r="AC209" s="320"/>
      <c r="AD209" s="320"/>
      <c r="AE209" s="177"/>
      <c r="AF209" s="177"/>
      <c r="AG209" s="177"/>
      <c r="AH209" s="177"/>
      <c r="AI209" s="177"/>
      <c r="AJ209" s="177"/>
      <c r="AK209" s="177"/>
      <c r="AL209" s="177"/>
      <c r="AM209" s="177"/>
      <c r="AN209" s="177"/>
      <c r="AO209" s="177"/>
      <c r="AP209" s="177"/>
      <c r="AQ209" s="177"/>
      <c r="AR209" s="177"/>
      <c r="AS209" s="177"/>
      <c r="AT209" s="177"/>
      <c r="AU209" s="177"/>
      <c r="AV209" s="107"/>
      <c r="AW209" s="107"/>
      <c r="AX209" s="106"/>
    </row>
    <row r="210" spans="1:50" ht="25.7" customHeight="1">
      <c r="A210" s="269"/>
      <c r="B210" s="150"/>
      <c r="C210" s="151" t="s">
        <v>7369</v>
      </c>
      <c r="D210" s="177" t="s">
        <v>8447</v>
      </c>
      <c r="E210" s="319" t="s">
        <v>8448</v>
      </c>
      <c r="F210" s="320" t="s">
        <v>7369</v>
      </c>
      <c r="G210" s="177"/>
      <c r="H210" s="177" t="s">
        <v>8439</v>
      </c>
      <c r="I210" s="177" t="s">
        <v>8439</v>
      </c>
      <c r="J210" s="177"/>
      <c r="K210" s="319">
        <v>10237</v>
      </c>
      <c r="L210" s="319">
        <v>24</v>
      </c>
      <c r="M210" s="319">
        <v>24</v>
      </c>
      <c r="N210" s="177"/>
      <c r="O210" s="320" t="s">
        <v>1506</v>
      </c>
      <c r="P210" s="319">
        <v>4405</v>
      </c>
      <c r="Q210" s="319">
        <v>6</v>
      </c>
      <c r="R210" s="319">
        <v>400</v>
      </c>
      <c r="S210" s="319">
        <v>400</v>
      </c>
      <c r="T210" s="177"/>
      <c r="U210" s="177"/>
      <c r="V210" s="320">
        <v>2004</v>
      </c>
      <c r="W210" s="177"/>
      <c r="X210" s="177"/>
      <c r="Y210" s="177"/>
      <c r="Z210" s="177"/>
      <c r="AA210" s="177"/>
      <c r="AB210" s="319">
        <v>300</v>
      </c>
      <c r="AC210" s="320"/>
      <c r="AD210" s="320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107"/>
      <c r="AW210" s="107"/>
      <c r="AX210" s="107"/>
    </row>
    <row r="211" spans="1:50" ht="25.7" customHeight="1">
      <c r="A211" s="269"/>
      <c r="B211" s="150"/>
      <c r="C211" s="151" t="s">
        <v>7381</v>
      </c>
      <c r="D211" s="177" t="s">
        <v>8449</v>
      </c>
      <c r="E211" s="319" t="s">
        <v>8450</v>
      </c>
      <c r="F211" s="320" t="s">
        <v>7381</v>
      </c>
      <c r="G211" s="177" t="s">
        <v>8451</v>
      </c>
      <c r="H211" s="177" t="s">
        <v>7381</v>
      </c>
      <c r="I211" s="177" t="s">
        <v>7381</v>
      </c>
      <c r="J211" s="177">
        <v>1</v>
      </c>
      <c r="K211" s="319">
        <v>14537</v>
      </c>
      <c r="L211" s="319">
        <v>144</v>
      </c>
      <c r="M211" s="319">
        <v>144</v>
      </c>
      <c r="N211" s="177" t="s">
        <v>231</v>
      </c>
      <c r="O211" s="320" t="s">
        <v>8452</v>
      </c>
      <c r="P211" s="319">
        <v>8027</v>
      </c>
      <c r="Q211" s="319">
        <v>12</v>
      </c>
      <c r="R211" s="319">
        <v>850</v>
      </c>
      <c r="S211" s="319">
        <v>850</v>
      </c>
      <c r="T211" s="177" t="s">
        <v>233</v>
      </c>
      <c r="U211" s="177" t="s">
        <v>587</v>
      </c>
      <c r="V211" s="320">
        <v>1995</v>
      </c>
      <c r="W211" s="177"/>
      <c r="X211" s="177"/>
      <c r="Y211" s="177"/>
      <c r="Z211" s="177"/>
      <c r="AA211" s="177"/>
      <c r="AB211" s="319">
        <v>1055</v>
      </c>
      <c r="AC211" s="320"/>
      <c r="AD211" s="320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107"/>
      <c r="AW211" s="107"/>
      <c r="AX211" s="164"/>
    </row>
    <row r="212" spans="1:50" ht="25.7" customHeight="1">
      <c r="A212" s="269"/>
      <c r="B212" s="150"/>
      <c r="C212" s="151" t="s">
        <v>7381</v>
      </c>
      <c r="D212" s="177" t="s">
        <v>8453</v>
      </c>
      <c r="E212" s="319" t="s">
        <v>8454</v>
      </c>
      <c r="F212" s="320" t="s">
        <v>7381</v>
      </c>
      <c r="G212" s="177" t="s">
        <v>8451</v>
      </c>
      <c r="H212" s="177" t="s">
        <v>7381</v>
      </c>
      <c r="I212" s="177" t="s">
        <v>8455</v>
      </c>
      <c r="J212" s="177">
        <v>1</v>
      </c>
      <c r="K212" s="319">
        <v>2700</v>
      </c>
      <c r="L212" s="319"/>
      <c r="M212" s="319"/>
      <c r="N212" s="177" t="s">
        <v>231</v>
      </c>
      <c r="O212" s="320" t="s">
        <v>8452</v>
      </c>
      <c r="P212" s="319">
        <v>2700</v>
      </c>
      <c r="Q212" s="319">
        <v>6</v>
      </c>
      <c r="R212" s="319">
        <v>90</v>
      </c>
      <c r="S212" s="319">
        <v>90</v>
      </c>
      <c r="T212" s="177" t="s">
        <v>586</v>
      </c>
      <c r="U212" s="177" t="s">
        <v>587</v>
      </c>
      <c r="V212" s="320">
        <v>2000</v>
      </c>
      <c r="W212" s="177"/>
      <c r="X212" s="177"/>
      <c r="Y212" s="177"/>
      <c r="Z212" s="177"/>
      <c r="AA212" s="177"/>
      <c r="AB212" s="319">
        <v>200</v>
      </c>
      <c r="AC212" s="320"/>
      <c r="AD212" s="320"/>
      <c r="AE212" s="177"/>
      <c r="AF212" s="177"/>
      <c r="AG212" s="177"/>
      <c r="AH212" s="177"/>
      <c r="AI212" s="177"/>
      <c r="AJ212" s="177"/>
      <c r="AK212" s="177"/>
      <c r="AL212" s="177"/>
      <c r="AM212" s="177"/>
      <c r="AN212" s="177"/>
      <c r="AO212" s="177"/>
      <c r="AP212" s="177"/>
      <c r="AQ212" s="177"/>
      <c r="AR212" s="177"/>
      <c r="AS212" s="177"/>
      <c r="AT212" s="177"/>
      <c r="AU212" s="177"/>
      <c r="AV212" s="107"/>
      <c r="AW212" s="107"/>
      <c r="AX212" s="99"/>
    </row>
    <row r="213" spans="1:50" ht="25.7" customHeight="1">
      <c r="A213" s="269"/>
      <c r="B213" s="147"/>
      <c r="C213" s="151" t="s">
        <v>7381</v>
      </c>
      <c r="D213" s="177" t="s">
        <v>8456</v>
      </c>
      <c r="E213" s="319" t="s">
        <v>8457</v>
      </c>
      <c r="F213" s="320" t="s">
        <v>8458</v>
      </c>
      <c r="G213" s="177"/>
      <c r="H213" s="177" t="s">
        <v>8455</v>
      </c>
      <c r="I213" s="177" t="s">
        <v>8455</v>
      </c>
      <c r="J213" s="177"/>
      <c r="K213" s="319">
        <v>2590</v>
      </c>
      <c r="L213" s="319"/>
      <c r="M213" s="319"/>
      <c r="N213" s="177" t="s">
        <v>231</v>
      </c>
      <c r="O213" s="320" t="s">
        <v>232</v>
      </c>
      <c r="P213" s="319">
        <v>2590</v>
      </c>
      <c r="Q213" s="319">
        <v>4</v>
      </c>
      <c r="R213" s="319"/>
      <c r="S213" s="319"/>
      <c r="T213" s="177"/>
      <c r="U213" s="177"/>
      <c r="V213" s="320">
        <v>2002</v>
      </c>
      <c r="W213" s="177"/>
      <c r="X213" s="177"/>
      <c r="Y213" s="177"/>
      <c r="Z213" s="177"/>
      <c r="AA213" s="177"/>
      <c r="AB213" s="319"/>
      <c r="AC213" s="320"/>
      <c r="AD213" s="320"/>
      <c r="AE213" s="177"/>
      <c r="AF213" s="177"/>
      <c r="AG213" s="177"/>
      <c r="AH213" s="177"/>
      <c r="AI213" s="177"/>
      <c r="AJ213" s="177"/>
      <c r="AK213" s="177"/>
      <c r="AL213" s="177"/>
      <c r="AM213" s="177"/>
      <c r="AN213" s="177"/>
      <c r="AO213" s="177"/>
      <c r="AP213" s="177"/>
      <c r="AQ213" s="177"/>
      <c r="AR213" s="177"/>
      <c r="AS213" s="177"/>
      <c r="AT213" s="177"/>
      <c r="AU213" s="177"/>
      <c r="AV213" s="107"/>
      <c r="AW213" s="107"/>
      <c r="AX213" s="99"/>
    </row>
    <row r="214" spans="1:50" ht="25.7" customHeight="1">
      <c r="A214" s="269"/>
      <c r="B214" s="147"/>
      <c r="C214" s="866" t="s">
        <v>7381</v>
      </c>
      <c r="D214" s="867" t="s">
        <v>8459</v>
      </c>
      <c r="E214" s="319" t="s">
        <v>8460</v>
      </c>
      <c r="F214" s="868" t="s">
        <v>7381</v>
      </c>
      <c r="G214" s="867"/>
      <c r="H214" s="869" t="s">
        <v>8455</v>
      </c>
      <c r="I214" s="869" t="s">
        <v>8455</v>
      </c>
      <c r="J214" s="867"/>
      <c r="K214" s="870">
        <v>3040</v>
      </c>
      <c r="L214" s="870"/>
      <c r="M214" s="870"/>
      <c r="N214" s="867" t="s">
        <v>231</v>
      </c>
      <c r="O214" s="868" t="s">
        <v>232</v>
      </c>
      <c r="P214" s="870">
        <v>3040</v>
      </c>
      <c r="Q214" s="870">
        <v>4</v>
      </c>
      <c r="R214" s="870"/>
      <c r="S214" s="870"/>
      <c r="T214" s="867"/>
      <c r="U214" s="867"/>
      <c r="V214" s="868">
        <v>2002</v>
      </c>
      <c r="W214" s="867"/>
      <c r="X214" s="867"/>
      <c r="Y214" s="867"/>
      <c r="Z214" s="867"/>
      <c r="AA214" s="867"/>
      <c r="AB214" s="870"/>
      <c r="AC214" s="868"/>
      <c r="AD214" s="868"/>
      <c r="AE214" s="867"/>
      <c r="AF214" s="867"/>
      <c r="AG214" s="867"/>
      <c r="AH214" s="867"/>
      <c r="AI214" s="867"/>
      <c r="AJ214" s="867"/>
      <c r="AK214" s="867"/>
      <c r="AL214" s="867"/>
      <c r="AM214" s="867"/>
      <c r="AN214" s="867"/>
      <c r="AO214" s="867"/>
      <c r="AP214" s="867"/>
      <c r="AQ214" s="867"/>
      <c r="AR214" s="867"/>
      <c r="AS214" s="867"/>
      <c r="AT214" s="867"/>
      <c r="AU214" s="867"/>
      <c r="AV214" s="871"/>
      <c r="AW214" s="871"/>
      <c r="AX214" s="872"/>
    </row>
    <row r="215" spans="1:50" ht="25.7" customHeight="1">
      <c r="A215" s="269"/>
      <c r="B215" s="147"/>
      <c r="C215" s="151" t="s">
        <v>7381</v>
      </c>
      <c r="D215" s="177" t="s">
        <v>8461</v>
      </c>
      <c r="E215" s="319" t="s">
        <v>8462</v>
      </c>
      <c r="F215" s="320" t="s">
        <v>7381</v>
      </c>
      <c r="G215" s="177"/>
      <c r="H215" s="177" t="s">
        <v>8455</v>
      </c>
      <c r="I215" s="177" t="s">
        <v>8455</v>
      </c>
      <c r="J215" s="177"/>
      <c r="K215" s="319">
        <v>1908</v>
      </c>
      <c r="L215" s="319"/>
      <c r="M215" s="319"/>
      <c r="N215" s="177" t="s">
        <v>231</v>
      </c>
      <c r="O215" s="320" t="s">
        <v>232</v>
      </c>
      <c r="P215" s="319">
        <v>1908</v>
      </c>
      <c r="Q215" s="319">
        <v>3</v>
      </c>
      <c r="R215" s="319"/>
      <c r="S215" s="319"/>
      <c r="T215" s="177"/>
      <c r="U215" s="177"/>
      <c r="V215" s="320">
        <v>1996</v>
      </c>
      <c r="W215" s="177"/>
      <c r="X215" s="177"/>
      <c r="Y215" s="177"/>
      <c r="Z215" s="177"/>
      <c r="AA215" s="177"/>
      <c r="AB215" s="319"/>
      <c r="AC215" s="320"/>
      <c r="AD215" s="320"/>
      <c r="AE215" s="177"/>
      <c r="AF215" s="177"/>
      <c r="AG215" s="177"/>
      <c r="AH215" s="177"/>
      <c r="AI215" s="177"/>
      <c r="AJ215" s="177"/>
      <c r="AK215" s="177"/>
      <c r="AL215" s="177"/>
      <c r="AM215" s="177"/>
      <c r="AN215" s="177"/>
      <c r="AO215" s="177"/>
      <c r="AP215" s="177"/>
      <c r="AQ215" s="177"/>
      <c r="AR215" s="177"/>
      <c r="AS215" s="177"/>
      <c r="AT215" s="177"/>
      <c r="AU215" s="177"/>
      <c r="AV215" s="107"/>
      <c r="AW215" s="107"/>
      <c r="AX215" s="107"/>
    </row>
    <row r="216" spans="1:50" ht="25.7" customHeight="1">
      <c r="A216" s="269"/>
      <c r="B216" s="147"/>
      <c r="C216" s="151" t="s">
        <v>7381</v>
      </c>
      <c r="D216" s="177" t="s">
        <v>8463</v>
      </c>
      <c r="E216" s="319" t="s">
        <v>8464</v>
      </c>
      <c r="F216" s="320" t="s">
        <v>7381</v>
      </c>
      <c r="G216" s="177"/>
      <c r="H216" s="177" t="s">
        <v>8455</v>
      </c>
      <c r="I216" s="177" t="s">
        <v>8455</v>
      </c>
      <c r="J216" s="177"/>
      <c r="K216" s="319">
        <v>2146</v>
      </c>
      <c r="L216" s="319"/>
      <c r="M216" s="319"/>
      <c r="N216" s="177" t="s">
        <v>231</v>
      </c>
      <c r="O216" s="320" t="s">
        <v>232</v>
      </c>
      <c r="P216" s="319">
        <v>2146</v>
      </c>
      <c r="Q216" s="319">
        <v>3</v>
      </c>
      <c r="R216" s="319"/>
      <c r="S216" s="319"/>
      <c r="T216" s="177"/>
      <c r="U216" s="177"/>
      <c r="V216" s="320">
        <v>1998</v>
      </c>
      <c r="W216" s="177"/>
      <c r="X216" s="177"/>
      <c r="Y216" s="177"/>
      <c r="Z216" s="177"/>
      <c r="AA216" s="177"/>
      <c r="AB216" s="319"/>
      <c r="AC216" s="320"/>
      <c r="AD216" s="320"/>
      <c r="AE216" s="177"/>
      <c r="AF216" s="177"/>
      <c r="AG216" s="177"/>
      <c r="AH216" s="177"/>
      <c r="AI216" s="177"/>
      <c r="AJ216" s="177"/>
      <c r="AK216" s="177"/>
      <c r="AL216" s="177"/>
      <c r="AM216" s="177"/>
      <c r="AN216" s="177"/>
      <c r="AO216" s="177"/>
      <c r="AP216" s="177"/>
      <c r="AQ216" s="177"/>
      <c r="AR216" s="177"/>
      <c r="AS216" s="177"/>
      <c r="AT216" s="177"/>
      <c r="AU216" s="177"/>
      <c r="AV216" s="107"/>
      <c r="AW216" s="107"/>
      <c r="AX216" s="107"/>
    </row>
    <row r="217" spans="1:50" ht="25.7" customHeight="1">
      <c r="A217" s="269"/>
      <c r="B217" s="147"/>
      <c r="C217" s="151" t="s">
        <v>7381</v>
      </c>
      <c r="D217" s="177" t="s">
        <v>8465</v>
      </c>
      <c r="E217" s="319" t="s">
        <v>8466</v>
      </c>
      <c r="F217" s="320" t="s">
        <v>7381</v>
      </c>
      <c r="G217" s="177"/>
      <c r="H217" s="177" t="s">
        <v>8455</v>
      </c>
      <c r="I217" s="177" t="s">
        <v>8455</v>
      </c>
      <c r="J217" s="177"/>
      <c r="K217" s="319">
        <v>2045</v>
      </c>
      <c r="L217" s="319"/>
      <c r="M217" s="319"/>
      <c r="N217" s="177" t="s">
        <v>231</v>
      </c>
      <c r="O217" s="320" t="s">
        <v>232</v>
      </c>
      <c r="P217" s="319">
        <v>2045</v>
      </c>
      <c r="Q217" s="319">
        <v>3</v>
      </c>
      <c r="R217" s="319"/>
      <c r="S217" s="319"/>
      <c r="T217" s="177"/>
      <c r="U217" s="177"/>
      <c r="V217" s="320">
        <v>2004</v>
      </c>
      <c r="W217" s="177"/>
      <c r="X217" s="177"/>
      <c r="Y217" s="177"/>
      <c r="Z217" s="177"/>
      <c r="AA217" s="177"/>
      <c r="AB217" s="319"/>
      <c r="AC217" s="320"/>
      <c r="AD217" s="320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107"/>
      <c r="AW217" s="107"/>
      <c r="AX217" s="107"/>
    </row>
    <row r="218" spans="1:50" ht="25.7" customHeight="1">
      <c r="A218" s="269"/>
      <c r="B218" s="147"/>
      <c r="C218" s="151" t="s">
        <v>7381</v>
      </c>
      <c r="D218" s="177" t="s">
        <v>8467</v>
      </c>
      <c r="E218" s="319" t="s">
        <v>8468</v>
      </c>
      <c r="F218" s="320" t="s">
        <v>7381</v>
      </c>
      <c r="G218" s="177"/>
      <c r="H218" s="177" t="s">
        <v>8469</v>
      </c>
      <c r="I218" s="177" t="s">
        <v>8469</v>
      </c>
      <c r="J218" s="177"/>
      <c r="K218" s="319">
        <v>1115</v>
      </c>
      <c r="L218" s="319"/>
      <c r="M218" s="319"/>
      <c r="N218" s="177" t="s">
        <v>231</v>
      </c>
      <c r="O218" s="320" t="s">
        <v>382</v>
      </c>
      <c r="P218" s="319">
        <v>1115</v>
      </c>
      <c r="Q218" s="319">
        <v>1</v>
      </c>
      <c r="R218" s="319"/>
      <c r="S218" s="319"/>
      <c r="T218" s="177"/>
      <c r="U218" s="177"/>
      <c r="V218" s="320">
        <v>2009</v>
      </c>
      <c r="W218" s="177"/>
      <c r="X218" s="177"/>
      <c r="Y218" s="177"/>
      <c r="Z218" s="177"/>
      <c r="AA218" s="177"/>
      <c r="AB218" s="319">
        <v>160</v>
      </c>
      <c r="AC218" s="320"/>
      <c r="AD218" s="320"/>
      <c r="AE218" s="177"/>
      <c r="AF218" s="177"/>
      <c r="AG218" s="177"/>
      <c r="AH218" s="177"/>
      <c r="AI218" s="177"/>
      <c r="AJ218" s="177"/>
      <c r="AK218" s="177"/>
      <c r="AL218" s="177"/>
      <c r="AM218" s="177"/>
      <c r="AN218" s="177"/>
      <c r="AO218" s="177"/>
      <c r="AP218" s="177"/>
      <c r="AQ218" s="177"/>
      <c r="AR218" s="177"/>
      <c r="AS218" s="177"/>
      <c r="AT218" s="177"/>
      <c r="AU218" s="177"/>
      <c r="AV218" s="107"/>
      <c r="AW218" s="107"/>
      <c r="AX218" s="107"/>
    </row>
    <row r="219" spans="1:50" ht="25.7" customHeight="1">
      <c r="A219" s="269"/>
      <c r="B219" s="147"/>
      <c r="C219" s="151" t="s">
        <v>7381</v>
      </c>
      <c r="D219" s="177" t="s">
        <v>8470</v>
      </c>
      <c r="E219" s="319" t="s">
        <v>8471</v>
      </c>
      <c r="F219" s="320" t="s">
        <v>7381</v>
      </c>
      <c r="G219" s="177"/>
      <c r="H219" s="177" t="s">
        <v>401</v>
      </c>
      <c r="I219" s="177" t="s">
        <v>7385</v>
      </c>
      <c r="J219" s="177"/>
      <c r="K219" s="319">
        <v>40719</v>
      </c>
      <c r="L219" s="319"/>
      <c r="M219" s="319"/>
      <c r="N219" s="177" t="s">
        <v>231</v>
      </c>
      <c r="O219" s="320" t="s">
        <v>232</v>
      </c>
      <c r="P219" s="319">
        <v>2590</v>
      </c>
      <c r="Q219" s="319">
        <v>3</v>
      </c>
      <c r="R219" s="319"/>
      <c r="S219" s="319"/>
      <c r="T219" s="177"/>
      <c r="U219" s="177"/>
      <c r="V219" s="320">
        <v>2010</v>
      </c>
      <c r="W219" s="177"/>
      <c r="X219" s="177"/>
      <c r="Y219" s="177"/>
      <c r="Z219" s="177"/>
      <c r="AA219" s="177"/>
      <c r="AB219" s="319">
        <v>112950</v>
      </c>
      <c r="AC219" s="320"/>
      <c r="AD219" s="320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107"/>
      <c r="AW219" s="107"/>
      <c r="AX219" s="874" t="s">
        <v>8472</v>
      </c>
    </row>
    <row r="220" spans="1:50" ht="25.7" customHeight="1">
      <c r="A220" s="269"/>
      <c r="B220" s="147"/>
      <c r="C220" s="151" t="s">
        <v>7381</v>
      </c>
      <c r="D220" s="177" t="s">
        <v>8473</v>
      </c>
      <c r="E220" s="319" t="s">
        <v>8474</v>
      </c>
      <c r="F220" s="320" t="s">
        <v>7381</v>
      </c>
      <c r="G220" s="177"/>
      <c r="H220" s="177"/>
      <c r="I220" s="177" t="s">
        <v>7385</v>
      </c>
      <c r="J220" s="177"/>
      <c r="K220" s="319">
        <v>3050</v>
      </c>
      <c r="L220" s="319">
        <v>97.38</v>
      </c>
      <c r="M220" s="319">
        <v>147.91999999999999</v>
      </c>
      <c r="N220" s="177" t="s">
        <v>231</v>
      </c>
      <c r="O220" s="320" t="s">
        <v>1506</v>
      </c>
      <c r="P220" s="319">
        <v>2911</v>
      </c>
      <c r="Q220" s="319">
        <v>4</v>
      </c>
      <c r="R220" s="319">
        <v>20</v>
      </c>
      <c r="S220" s="319">
        <v>20</v>
      </c>
      <c r="T220" s="177"/>
      <c r="U220" s="177"/>
      <c r="V220" s="320">
        <v>2011</v>
      </c>
      <c r="W220" s="177"/>
      <c r="X220" s="177"/>
      <c r="Y220" s="177"/>
      <c r="Z220" s="177"/>
      <c r="AA220" s="177"/>
      <c r="AB220" s="319">
        <v>900</v>
      </c>
      <c r="AC220" s="320"/>
      <c r="AD220" s="320"/>
      <c r="AE220" s="177"/>
      <c r="AF220" s="177"/>
      <c r="AG220" s="177"/>
      <c r="AH220" s="177"/>
      <c r="AI220" s="177"/>
      <c r="AJ220" s="177"/>
      <c r="AK220" s="177"/>
      <c r="AL220" s="177"/>
      <c r="AM220" s="177"/>
      <c r="AN220" s="177"/>
      <c r="AO220" s="177"/>
      <c r="AP220" s="177"/>
      <c r="AQ220" s="177"/>
      <c r="AR220" s="177"/>
      <c r="AS220" s="177"/>
      <c r="AT220" s="177"/>
      <c r="AU220" s="177"/>
      <c r="AV220" s="107"/>
      <c r="AW220" s="107"/>
      <c r="AX220" s="1277" t="s">
        <v>8292</v>
      </c>
    </row>
    <row r="221" spans="1:50" ht="25.7" customHeight="1">
      <c r="A221" s="269"/>
      <c r="B221" s="147"/>
      <c r="C221" s="151" t="s">
        <v>8475</v>
      </c>
      <c r="D221" s="177" t="s">
        <v>8476</v>
      </c>
      <c r="E221" s="319" t="s">
        <v>8477</v>
      </c>
      <c r="F221" s="320" t="s">
        <v>7390</v>
      </c>
      <c r="G221" s="177" t="s">
        <v>8478</v>
      </c>
      <c r="H221" s="177" t="s">
        <v>401</v>
      </c>
      <c r="I221" s="177" t="s">
        <v>401</v>
      </c>
      <c r="J221" s="177">
        <v>2</v>
      </c>
      <c r="K221" s="319">
        <v>3739</v>
      </c>
      <c r="L221" s="319">
        <v>88.02</v>
      </c>
      <c r="M221" s="319">
        <v>88</v>
      </c>
      <c r="N221" s="177" t="s">
        <v>231</v>
      </c>
      <c r="O221" s="320" t="s">
        <v>8479</v>
      </c>
      <c r="P221" s="319">
        <v>1565</v>
      </c>
      <c r="Q221" s="319">
        <v>6</v>
      </c>
      <c r="R221" s="319">
        <v>38</v>
      </c>
      <c r="S221" s="319">
        <v>40</v>
      </c>
      <c r="T221" s="177" t="s">
        <v>8480</v>
      </c>
      <c r="U221" s="177"/>
      <c r="V221" s="320">
        <v>1994</v>
      </c>
      <c r="W221" s="177"/>
      <c r="X221" s="177"/>
      <c r="Y221" s="177"/>
      <c r="Z221" s="177"/>
      <c r="AA221" s="177"/>
      <c r="AB221" s="319">
        <v>350</v>
      </c>
      <c r="AC221" s="320"/>
      <c r="AD221" s="320"/>
      <c r="AE221" s="177"/>
      <c r="AF221" s="177"/>
      <c r="AG221" s="177">
        <v>8</v>
      </c>
      <c r="AH221" s="177">
        <v>539</v>
      </c>
      <c r="AI221" s="177" t="s">
        <v>8481</v>
      </c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107"/>
      <c r="AW221" s="107"/>
      <c r="AX221" s="107"/>
    </row>
    <row r="222" spans="1:50" ht="25.7" customHeight="1">
      <c r="A222" s="269"/>
      <c r="B222" s="147"/>
      <c r="C222" s="151" t="s">
        <v>7390</v>
      </c>
      <c r="D222" s="177" t="s">
        <v>8482</v>
      </c>
      <c r="E222" s="319" t="s">
        <v>8483</v>
      </c>
      <c r="F222" s="320" t="s">
        <v>7390</v>
      </c>
      <c r="G222" s="177" t="s">
        <v>8478</v>
      </c>
      <c r="H222" s="177" t="s">
        <v>401</v>
      </c>
      <c r="I222" s="177" t="s">
        <v>401</v>
      </c>
      <c r="J222" s="177">
        <v>2</v>
      </c>
      <c r="K222" s="319">
        <v>3852</v>
      </c>
      <c r="L222" s="319">
        <v>68</v>
      </c>
      <c r="M222" s="319">
        <v>68</v>
      </c>
      <c r="N222" s="177" t="s">
        <v>231</v>
      </c>
      <c r="O222" s="320" t="s">
        <v>232</v>
      </c>
      <c r="P222" s="319">
        <v>1304.3</v>
      </c>
      <c r="Q222" s="319">
        <v>5</v>
      </c>
      <c r="R222" s="319">
        <v>38</v>
      </c>
      <c r="S222" s="319">
        <v>40</v>
      </c>
      <c r="T222" s="177" t="s">
        <v>8484</v>
      </c>
      <c r="U222" s="177"/>
      <c r="V222" s="320">
        <v>1991</v>
      </c>
      <c r="W222" s="177"/>
      <c r="X222" s="177"/>
      <c r="Y222" s="177"/>
      <c r="Z222" s="177"/>
      <c r="AA222" s="177"/>
      <c r="AB222" s="319">
        <v>120</v>
      </c>
      <c r="AC222" s="320"/>
      <c r="AD222" s="320"/>
      <c r="AE222" s="177"/>
      <c r="AF222" s="177"/>
      <c r="AG222" s="177">
        <v>4</v>
      </c>
      <c r="AH222" s="320">
        <v>1161</v>
      </c>
      <c r="AI222" s="177">
        <v>82</v>
      </c>
      <c r="AJ222" s="177"/>
      <c r="AK222" s="177"/>
      <c r="AL222" s="177"/>
      <c r="AM222" s="177"/>
      <c r="AN222" s="177"/>
      <c r="AO222" s="177"/>
      <c r="AP222" s="177"/>
      <c r="AQ222" s="177"/>
      <c r="AR222" s="177"/>
      <c r="AS222" s="177"/>
      <c r="AT222" s="177"/>
      <c r="AU222" s="177"/>
      <c r="AV222" s="107"/>
      <c r="AW222" s="107"/>
      <c r="AX222" s="107"/>
    </row>
    <row r="223" spans="1:50" ht="25.7" customHeight="1">
      <c r="A223" s="269"/>
      <c r="B223" s="147"/>
      <c r="C223" s="151" t="s">
        <v>7390</v>
      </c>
      <c r="D223" s="177" t="s">
        <v>8485</v>
      </c>
      <c r="E223" s="319" t="s">
        <v>8486</v>
      </c>
      <c r="F223" s="320" t="s">
        <v>7390</v>
      </c>
      <c r="G223" s="177" t="s">
        <v>8487</v>
      </c>
      <c r="H223" s="177" t="s">
        <v>7390</v>
      </c>
      <c r="I223" s="177" t="s">
        <v>7390</v>
      </c>
      <c r="J223" s="177">
        <v>2</v>
      </c>
      <c r="K223" s="319">
        <v>1534.06</v>
      </c>
      <c r="L223" s="319"/>
      <c r="M223" s="319"/>
      <c r="N223" s="177" t="s">
        <v>231</v>
      </c>
      <c r="O223" s="320" t="s">
        <v>232</v>
      </c>
      <c r="P223" s="319">
        <v>521.6</v>
      </c>
      <c r="Q223" s="319">
        <v>2</v>
      </c>
      <c r="R223" s="319">
        <v>30</v>
      </c>
      <c r="S223" s="319">
        <v>40</v>
      </c>
      <c r="T223" s="177" t="s">
        <v>8484</v>
      </c>
      <c r="U223" s="177"/>
      <c r="V223" s="320">
        <v>1997</v>
      </c>
      <c r="W223" s="177"/>
      <c r="X223" s="177"/>
      <c r="Y223" s="177"/>
      <c r="Z223" s="177"/>
      <c r="AA223" s="177"/>
      <c r="AB223" s="319">
        <v>80</v>
      </c>
      <c r="AC223" s="320"/>
      <c r="AD223" s="320"/>
      <c r="AE223" s="177"/>
      <c r="AF223" s="177"/>
      <c r="AG223" s="177">
        <v>4</v>
      </c>
      <c r="AH223" s="177">
        <v>1260</v>
      </c>
      <c r="AI223" s="177">
        <v>16</v>
      </c>
      <c r="AJ223" s="177"/>
      <c r="AK223" s="177"/>
      <c r="AL223" s="177"/>
      <c r="AM223" s="177"/>
      <c r="AN223" s="177"/>
      <c r="AO223" s="177"/>
      <c r="AP223" s="177"/>
      <c r="AQ223" s="177"/>
      <c r="AR223" s="177"/>
      <c r="AS223" s="177"/>
      <c r="AT223" s="177"/>
      <c r="AU223" s="177"/>
      <c r="AV223" s="107"/>
      <c r="AW223" s="107"/>
      <c r="AX223" s="107"/>
    </row>
    <row r="224" spans="1:50" ht="25.7" customHeight="1">
      <c r="A224" s="269"/>
      <c r="B224" s="147"/>
      <c r="C224" s="151" t="s">
        <v>7390</v>
      </c>
      <c r="D224" s="177" t="s">
        <v>8488</v>
      </c>
      <c r="E224" s="319" t="s">
        <v>8489</v>
      </c>
      <c r="F224" s="320" t="s">
        <v>7390</v>
      </c>
      <c r="G224" s="177" t="s">
        <v>8490</v>
      </c>
      <c r="H224" s="177" t="s">
        <v>401</v>
      </c>
      <c r="I224" s="177" t="s">
        <v>401</v>
      </c>
      <c r="J224" s="177">
        <v>2</v>
      </c>
      <c r="K224" s="319">
        <v>2644</v>
      </c>
      <c r="L224" s="319"/>
      <c r="M224" s="319"/>
      <c r="N224" s="177" t="s">
        <v>231</v>
      </c>
      <c r="O224" s="320" t="s">
        <v>1506</v>
      </c>
      <c r="P224" s="319">
        <v>782.4</v>
      </c>
      <c r="Q224" s="319">
        <v>3</v>
      </c>
      <c r="R224" s="319"/>
      <c r="S224" s="319"/>
      <c r="T224" s="177" t="s">
        <v>8484</v>
      </c>
      <c r="U224" s="177"/>
      <c r="V224" s="320">
        <v>1985</v>
      </c>
      <c r="W224" s="177"/>
      <c r="X224" s="177"/>
      <c r="Y224" s="177"/>
      <c r="Z224" s="177"/>
      <c r="AA224" s="177"/>
      <c r="AB224" s="319">
        <v>30</v>
      </c>
      <c r="AC224" s="320"/>
      <c r="AD224" s="320"/>
      <c r="AE224" s="177"/>
      <c r="AF224" s="177"/>
      <c r="AG224" s="177"/>
      <c r="AH224" s="320"/>
      <c r="AI224" s="177"/>
      <c r="AJ224" s="177"/>
      <c r="AK224" s="177"/>
      <c r="AL224" s="177"/>
      <c r="AM224" s="177"/>
      <c r="AN224" s="177"/>
      <c r="AO224" s="177"/>
      <c r="AP224" s="177"/>
      <c r="AQ224" s="177"/>
      <c r="AR224" s="177"/>
      <c r="AS224" s="177"/>
      <c r="AT224" s="177"/>
      <c r="AU224" s="177"/>
      <c r="AV224" s="107"/>
      <c r="AW224" s="107"/>
      <c r="AX224" s="873"/>
    </row>
    <row r="225" spans="1:50" ht="25.7" customHeight="1">
      <c r="A225" s="269"/>
      <c r="B225" s="147"/>
      <c r="C225" s="151" t="s">
        <v>7390</v>
      </c>
      <c r="D225" s="177" t="s">
        <v>8491</v>
      </c>
      <c r="E225" s="319" t="s">
        <v>8492</v>
      </c>
      <c r="F225" s="320" t="s">
        <v>7390</v>
      </c>
      <c r="G225" s="177" t="s">
        <v>7393</v>
      </c>
      <c r="H225" s="177" t="s">
        <v>401</v>
      </c>
      <c r="I225" s="177" t="s">
        <v>401</v>
      </c>
      <c r="J225" s="177">
        <v>2</v>
      </c>
      <c r="K225" s="319">
        <v>6544</v>
      </c>
      <c r="L225" s="319"/>
      <c r="M225" s="319"/>
      <c r="N225" s="177" t="s">
        <v>231</v>
      </c>
      <c r="O225" s="320" t="s">
        <v>1506</v>
      </c>
      <c r="P225" s="319">
        <v>496</v>
      </c>
      <c r="Q225" s="319">
        <v>1</v>
      </c>
      <c r="R225" s="319"/>
      <c r="S225" s="319"/>
      <c r="T225" s="177" t="s">
        <v>8484</v>
      </c>
      <c r="U225" s="177"/>
      <c r="V225" s="320">
        <v>1993</v>
      </c>
      <c r="W225" s="177"/>
      <c r="X225" s="177"/>
      <c r="Y225" s="177"/>
      <c r="Z225" s="177"/>
      <c r="AA225" s="177"/>
      <c r="AB225" s="319">
        <v>50</v>
      </c>
      <c r="AC225" s="320"/>
      <c r="AD225" s="320"/>
      <c r="AE225" s="177"/>
      <c r="AF225" s="177"/>
      <c r="AG225" s="177"/>
      <c r="AH225" s="177"/>
      <c r="AI225" s="177"/>
      <c r="AJ225" s="177"/>
      <c r="AK225" s="177"/>
      <c r="AL225" s="177"/>
      <c r="AM225" s="177"/>
      <c r="AN225" s="177"/>
      <c r="AO225" s="177"/>
      <c r="AP225" s="177"/>
      <c r="AQ225" s="177"/>
      <c r="AR225" s="177"/>
      <c r="AS225" s="177"/>
      <c r="AT225" s="177"/>
      <c r="AU225" s="177"/>
      <c r="AV225" s="107"/>
      <c r="AW225" s="107"/>
      <c r="AX225" s="107"/>
    </row>
    <row r="226" spans="1:50" ht="25.7" customHeight="1">
      <c r="A226" s="269"/>
      <c r="B226" s="147"/>
      <c r="C226" s="151" t="s">
        <v>7390</v>
      </c>
      <c r="D226" s="177" t="s">
        <v>8493</v>
      </c>
      <c r="E226" s="319" t="s">
        <v>8494</v>
      </c>
      <c r="F226" s="320" t="s">
        <v>7390</v>
      </c>
      <c r="G226" s="177"/>
      <c r="H226" s="177" t="s">
        <v>401</v>
      </c>
      <c r="I226" s="177" t="s">
        <v>401</v>
      </c>
      <c r="J226" s="177"/>
      <c r="K226" s="319">
        <v>9917</v>
      </c>
      <c r="L226" s="319">
        <v>430.92</v>
      </c>
      <c r="M226" s="319">
        <v>551.94000000000005</v>
      </c>
      <c r="N226" s="177"/>
      <c r="O226" s="320" t="s">
        <v>8495</v>
      </c>
      <c r="P226" s="319">
        <v>8225</v>
      </c>
      <c r="Q226" s="319">
        <v>13</v>
      </c>
      <c r="R226" s="319">
        <v>846</v>
      </c>
      <c r="S226" s="319">
        <v>1000</v>
      </c>
      <c r="T226" s="177"/>
      <c r="U226" s="177"/>
      <c r="V226" s="320">
        <v>2001</v>
      </c>
      <c r="W226" s="177"/>
      <c r="X226" s="177"/>
      <c r="Y226" s="177"/>
      <c r="Z226" s="177"/>
      <c r="AA226" s="177"/>
      <c r="AB226" s="319">
        <v>9917</v>
      </c>
      <c r="AC226" s="320"/>
      <c r="AD226" s="320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177"/>
      <c r="AV226" s="107"/>
      <c r="AW226" s="107"/>
      <c r="AX226" s="107"/>
    </row>
    <row r="227" spans="1:50" ht="25.7" customHeight="1">
      <c r="A227" s="269"/>
      <c r="B227" s="147"/>
      <c r="C227" s="151" t="s">
        <v>7390</v>
      </c>
      <c r="D227" s="177" t="s">
        <v>8496</v>
      </c>
      <c r="E227" s="319" t="s">
        <v>8497</v>
      </c>
      <c r="F227" s="177" t="s">
        <v>7390</v>
      </c>
      <c r="G227" s="177"/>
      <c r="H227" s="177" t="s">
        <v>7390</v>
      </c>
      <c r="I227" s="177" t="s">
        <v>7390</v>
      </c>
      <c r="J227" s="177"/>
      <c r="K227" s="319">
        <v>1444</v>
      </c>
      <c r="L227" s="319"/>
      <c r="M227" s="319"/>
      <c r="N227" s="177"/>
      <c r="O227" s="320" t="s">
        <v>232</v>
      </c>
      <c r="P227" s="319">
        <v>500</v>
      </c>
      <c r="Q227" s="319">
        <v>2</v>
      </c>
      <c r="R227" s="319">
        <v>846</v>
      </c>
      <c r="S227" s="319">
        <v>1000</v>
      </c>
      <c r="T227" s="177"/>
      <c r="U227" s="177"/>
      <c r="V227" s="320">
        <v>2000</v>
      </c>
      <c r="W227" s="177"/>
      <c r="X227" s="177"/>
      <c r="Y227" s="177"/>
      <c r="Z227" s="177"/>
      <c r="AA227" s="177"/>
      <c r="AB227" s="319" t="s">
        <v>499</v>
      </c>
      <c r="AC227" s="320"/>
      <c r="AD227" s="320"/>
      <c r="AE227" s="177"/>
      <c r="AF227" s="177"/>
      <c r="AG227" s="177"/>
      <c r="AH227" s="177"/>
      <c r="AI227" s="177"/>
      <c r="AJ227" s="177"/>
      <c r="AK227" s="177"/>
      <c r="AL227" s="177"/>
      <c r="AM227" s="177"/>
      <c r="AN227" s="177"/>
      <c r="AO227" s="177"/>
      <c r="AP227" s="177"/>
      <c r="AQ227" s="177"/>
      <c r="AR227" s="177"/>
      <c r="AS227" s="177"/>
      <c r="AT227" s="177"/>
      <c r="AU227" s="177"/>
      <c r="AV227" s="107"/>
      <c r="AW227" s="107"/>
      <c r="AX227" s="1277" t="s">
        <v>8498</v>
      </c>
    </row>
    <row r="228" spans="1:50" ht="25.7" customHeight="1">
      <c r="A228" s="269" t="s">
        <v>204</v>
      </c>
      <c r="B228" s="147"/>
      <c r="C228" s="151" t="s">
        <v>7390</v>
      </c>
      <c r="D228" s="177" t="s">
        <v>8499</v>
      </c>
      <c r="E228" s="319" t="s">
        <v>8500</v>
      </c>
      <c r="F228" s="177" t="s">
        <v>7390</v>
      </c>
      <c r="G228" s="177"/>
      <c r="H228" s="177"/>
      <c r="I228" s="177" t="s">
        <v>401</v>
      </c>
      <c r="J228" s="177"/>
      <c r="K228" s="319">
        <v>4460</v>
      </c>
      <c r="L228" s="319"/>
      <c r="M228" s="319"/>
      <c r="N228" s="177"/>
      <c r="O228" s="320" t="s">
        <v>1506</v>
      </c>
      <c r="P228" s="319">
        <v>621</v>
      </c>
      <c r="Q228" s="319">
        <v>1</v>
      </c>
      <c r="R228" s="319"/>
      <c r="S228" s="319"/>
      <c r="T228" s="177"/>
      <c r="U228" s="177"/>
      <c r="V228" s="320">
        <v>2006</v>
      </c>
      <c r="W228" s="177"/>
      <c r="X228" s="177"/>
      <c r="Y228" s="177"/>
      <c r="Z228" s="177"/>
      <c r="AA228" s="177"/>
      <c r="AB228" s="319" t="s">
        <v>499</v>
      </c>
      <c r="AC228" s="320"/>
      <c r="AD228" s="320"/>
      <c r="AE228" s="177"/>
      <c r="AF228" s="177"/>
      <c r="AG228" s="177"/>
      <c r="AH228" s="177"/>
      <c r="AI228" s="177"/>
      <c r="AJ228" s="177"/>
      <c r="AK228" s="177"/>
      <c r="AL228" s="177"/>
      <c r="AM228" s="177"/>
      <c r="AN228" s="177"/>
      <c r="AO228" s="177"/>
      <c r="AP228" s="177"/>
      <c r="AQ228" s="177"/>
      <c r="AR228" s="177"/>
      <c r="AS228" s="177"/>
      <c r="AT228" s="177"/>
      <c r="AU228" s="177"/>
      <c r="AV228" s="107"/>
      <c r="AW228" s="107"/>
      <c r="AX228" s="1277" t="s">
        <v>8501</v>
      </c>
    </row>
    <row r="229" spans="1:50" ht="25.7" customHeight="1">
      <c r="A229" s="269" t="s">
        <v>135</v>
      </c>
      <c r="B229" s="147"/>
      <c r="C229" s="152" t="s">
        <v>2954</v>
      </c>
      <c r="D229" s="177" t="s">
        <v>8502</v>
      </c>
      <c r="E229" s="319" t="s">
        <v>8503</v>
      </c>
      <c r="F229" s="177" t="s">
        <v>2954</v>
      </c>
      <c r="G229" s="177" t="s">
        <v>8504</v>
      </c>
      <c r="H229" s="177" t="s">
        <v>8505</v>
      </c>
      <c r="I229" s="177" t="s">
        <v>2954</v>
      </c>
      <c r="J229" s="177" t="s">
        <v>8506</v>
      </c>
      <c r="K229" s="319">
        <v>7066</v>
      </c>
      <c r="L229" s="319">
        <v>190.2</v>
      </c>
      <c r="M229" s="319">
        <v>0</v>
      </c>
      <c r="N229" s="177" t="s">
        <v>231</v>
      </c>
      <c r="O229" s="320" t="s">
        <v>232</v>
      </c>
      <c r="P229" s="319">
        <v>4040</v>
      </c>
      <c r="Q229" s="319">
        <v>6</v>
      </c>
      <c r="R229" s="319"/>
      <c r="S229" s="319">
        <v>200</v>
      </c>
      <c r="T229" s="177"/>
      <c r="U229" s="177"/>
      <c r="V229" s="320">
        <v>2002</v>
      </c>
      <c r="W229" s="177">
        <v>760</v>
      </c>
      <c r="X229" s="177"/>
      <c r="Y229" s="177"/>
      <c r="Z229" s="177"/>
      <c r="AA229" s="177"/>
      <c r="AB229" s="319">
        <v>760</v>
      </c>
      <c r="AC229" s="320"/>
      <c r="AD229" s="320"/>
      <c r="AE229" s="177"/>
      <c r="AF229" s="177"/>
      <c r="AG229" s="177">
        <v>6</v>
      </c>
      <c r="AH229" s="177" t="s">
        <v>8507</v>
      </c>
      <c r="AI229" s="177" t="s">
        <v>8508</v>
      </c>
      <c r="AJ229" s="177"/>
      <c r="AK229" s="177"/>
      <c r="AL229" s="177"/>
      <c r="AM229" s="177"/>
      <c r="AN229" s="177"/>
      <c r="AO229" s="177"/>
      <c r="AP229" s="177"/>
      <c r="AQ229" s="177"/>
      <c r="AR229" s="177"/>
      <c r="AS229" s="177"/>
      <c r="AT229" s="177"/>
      <c r="AU229" s="177"/>
      <c r="AV229" s="107"/>
      <c r="AW229" s="107"/>
      <c r="AX229" s="99"/>
    </row>
    <row r="230" spans="1:50" ht="25.7" customHeight="1">
      <c r="A230" s="269">
        <v>3</v>
      </c>
      <c r="B230" s="147"/>
      <c r="C230" s="875" t="s">
        <v>2954</v>
      </c>
      <c r="D230" s="101" t="s">
        <v>8502</v>
      </c>
      <c r="E230" s="319" t="s">
        <v>8509</v>
      </c>
      <c r="F230" s="678" t="s">
        <v>2954</v>
      </c>
      <c r="G230" s="101" t="s">
        <v>263</v>
      </c>
      <c r="H230" s="101" t="s">
        <v>8505</v>
      </c>
      <c r="I230" s="101" t="s">
        <v>8510</v>
      </c>
      <c r="J230" s="101" t="s">
        <v>8506</v>
      </c>
      <c r="K230" s="187">
        <v>6851</v>
      </c>
      <c r="L230" s="187">
        <v>2745</v>
      </c>
      <c r="M230" s="187">
        <v>2963</v>
      </c>
      <c r="N230" s="101" t="s">
        <v>513</v>
      </c>
      <c r="O230" s="678" t="s">
        <v>1506</v>
      </c>
      <c r="P230" s="187">
        <v>2120</v>
      </c>
      <c r="Q230" s="187">
        <v>3</v>
      </c>
      <c r="R230" s="187">
        <v>585</v>
      </c>
      <c r="S230" s="187">
        <v>585</v>
      </c>
      <c r="T230" s="876" t="s">
        <v>8511</v>
      </c>
      <c r="U230" s="101" t="s">
        <v>8512</v>
      </c>
      <c r="V230" s="678">
        <v>2003</v>
      </c>
      <c r="W230" s="101">
        <v>1000</v>
      </c>
      <c r="X230" s="101"/>
      <c r="Y230" s="101"/>
      <c r="Z230" s="101"/>
      <c r="AA230" s="101">
        <v>1100</v>
      </c>
      <c r="AB230" s="187">
        <v>2100</v>
      </c>
      <c r="AC230" s="678"/>
      <c r="AD230" s="678"/>
      <c r="AE230" s="101"/>
      <c r="AF230" s="101"/>
      <c r="AG230" s="101"/>
      <c r="AH230" s="101"/>
      <c r="AI230" s="101"/>
      <c r="AJ230" s="101"/>
      <c r="AK230" s="101"/>
      <c r="AL230" s="101"/>
      <c r="AM230" s="101"/>
      <c r="AN230" s="101"/>
      <c r="AO230" s="101"/>
      <c r="AP230" s="101"/>
      <c r="AQ230" s="101"/>
      <c r="AR230" s="101"/>
      <c r="AS230" s="101"/>
      <c r="AT230" s="101"/>
      <c r="AU230" s="101"/>
      <c r="AV230" s="877"/>
      <c r="AW230" s="877"/>
      <c r="AX230" s="877"/>
    </row>
    <row r="231" spans="1:50" ht="25.7" customHeight="1">
      <c r="A231" s="269">
        <v>4</v>
      </c>
      <c r="B231" s="147"/>
      <c r="C231" s="151" t="s">
        <v>2954</v>
      </c>
      <c r="D231" s="177" t="s">
        <v>8513</v>
      </c>
      <c r="E231" s="319" t="s">
        <v>8514</v>
      </c>
      <c r="F231" s="320" t="s">
        <v>2954</v>
      </c>
      <c r="G231" s="177"/>
      <c r="H231" s="177" t="s">
        <v>8505</v>
      </c>
      <c r="I231" s="177" t="s">
        <v>2954</v>
      </c>
      <c r="J231" s="177"/>
      <c r="K231" s="319">
        <v>16228</v>
      </c>
      <c r="L231" s="319">
        <v>353.57</v>
      </c>
      <c r="M231" s="319">
        <v>353.57</v>
      </c>
      <c r="N231" s="177"/>
      <c r="O231" s="320" t="s">
        <v>1506</v>
      </c>
      <c r="P231" s="319">
        <v>2465</v>
      </c>
      <c r="Q231" s="319">
        <v>4</v>
      </c>
      <c r="R231" s="319"/>
      <c r="S231" s="319"/>
      <c r="T231" s="665"/>
      <c r="U231" s="177"/>
      <c r="V231" s="320">
        <v>2009</v>
      </c>
      <c r="W231" s="177"/>
      <c r="X231" s="177"/>
      <c r="Y231" s="177"/>
      <c r="Z231" s="177"/>
      <c r="AA231" s="177"/>
      <c r="AB231" s="319">
        <v>950</v>
      </c>
      <c r="AC231" s="320"/>
      <c r="AD231" s="320"/>
      <c r="AE231" s="177"/>
      <c r="AF231" s="177"/>
      <c r="AG231" s="177"/>
      <c r="AH231" s="177"/>
      <c r="AI231" s="177"/>
      <c r="AJ231" s="177"/>
      <c r="AK231" s="177"/>
      <c r="AL231" s="177"/>
      <c r="AM231" s="177"/>
      <c r="AN231" s="177"/>
      <c r="AO231" s="177"/>
      <c r="AP231" s="177"/>
      <c r="AQ231" s="177"/>
      <c r="AR231" s="177"/>
      <c r="AS231" s="177"/>
      <c r="AT231" s="177"/>
      <c r="AU231" s="177"/>
      <c r="AV231" s="107"/>
      <c r="AW231" s="107"/>
      <c r="AX231" s="107"/>
    </row>
    <row r="232" spans="1:50" ht="25.7" customHeight="1">
      <c r="A232" s="269">
        <v>5</v>
      </c>
      <c r="B232" s="147"/>
      <c r="C232" s="151" t="s">
        <v>2954</v>
      </c>
      <c r="D232" s="177" t="s">
        <v>8515</v>
      </c>
      <c r="E232" s="319" t="s">
        <v>8516</v>
      </c>
      <c r="F232" s="320" t="s">
        <v>2954</v>
      </c>
      <c r="G232" s="177"/>
      <c r="H232" s="177" t="s">
        <v>8505</v>
      </c>
      <c r="I232" s="177" t="s">
        <v>2954</v>
      </c>
      <c r="J232" s="177"/>
      <c r="K232" s="319"/>
      <c r="L232" s="319"/>
      <c r="M232" s="319"/>
      <c r="N232" s="177"/>
      <c r="O232" s="320" t="s">
        <v>232</v>
      </c>
      <c r="P232" s="319">
        <v>2526</v>
      </c>
      <c r="Q232" s="319">
        <v>4</v>
      </c>
      <c r="R232" s="319"/>
      <c r="S232" s="319"/>
      <c r="T232" s="665"/>
      <c r="U232" s="177"/>
      <c r="V232" s="320">
        <v>2008</v>
      </c>
      <c r="W232" s="177"/>
      <c r="X232" s="177"/>
      <c r="Y232" s="177"/>
      <c r="Z232" s="177"/>
      <c r="AA232" s="177"/>
      <c r="AB232" s="319"/>
      <c r="AC232" s="320"/>
      <c r="AD232" s="320"/>
      <c r="AE232" s="177"/>
      <c r="AF232" s="177"/>
      <c r="AG232" s="177"/>
      <c r="AH232" s="177"/>
      <c r="AI232" s="177"/>
      <c r="AJ232" s="177"/>
      <c r="AK232" s="177"/>
      <c r="AL232" s="177"/>
      <c r="AM232" s="177"/>
      <c r="AN232" s="177"/>
      <c r="AO232" s="177"/>
      <c r="AP232" s="177"/>
      <c r="AQ232" s="177"/>
      <c r="AR232" s="177"/>
      <c r="AS232" s="177"/>
      <c r="AT232" s="177"/>
      <c r="AU232" s="177"/>
      <c r="AV232" s="107"/>
      <c r="AW232" s="107"/>
      <c r="AX232" s="1277" t="s">
        <v>8517</v>
      </c>
    </row>
    <row r="233" spans="1:50" ht="25.7" customHeight="1">
      <c r="A233" s="269" t="s">
        <v>204</v>
      </c>
      <c r="B233" s="147"/>
      <c r="C233" s="151" t="s">
        <v>2954</v>
      </c>
      <c r="D233" s="177" t="s">
        <v>2994</v>
      </c>
      <c r="E233" s="319" t="s">
        <v>8518</v>
      </c>
      <c r="F233" s="320" t="s">
        <v>2954</v>
      </c>
      <c r="G233" s="177"/>
      <c r="H233" s="177" t="s">
        <v>401</v>
      </c>
      <c r="I233" s="177" t="s">
        <v>2962</v>
      </c>
      <c r="J233" s="177"/>
      <c r="K233" s="319"/>
      <c r="L233" s="319"/>
      <c r="M233" s="319"/>
      <c r="N233" s="177"/>
      <c r="O233" s="320" t="s">
        <v>232</v>
      </c>
      <c r="P233" s="319">
        <v>2729</v>
      </c>
      <c r="Q233" s="319">
        <v>4</v>
      </c>
      <c r="R233" s="319"/>
      <c r="S233" s="319"/>
      <c r="T233" s="665"/>
      <c r="U233" s="177"/>
      <c r="V233" s="320">
        <v>2009</v>
      </c>
      <c r="W233" s="177"/>
      <c r="X233" s="177"/>
      <c r="Y233" s="177"/>
      <c r="Z233" s="177"/>
      <c r="AA233" s="177"/>
      <c r="AB233" s="319"/>
      <c r="AC233" s="320"/>
      <c r="AD233" s="320"/>
      <c r="AE233" s="177"/>
      <c r="AF233" s="177"/>
      <c r="AG233" s="177"/>
      <c r="AH233" s="177"/>
      <c r="AI233" s="177"/>
      <c r="AJ233" s="177"/>
      <c r="AK233" s="177"/>
      <c r="AL233" s="177"/>
      <c r="AM233" s="177"/>
      <c r="AN233" s="177"/>
      <c r="AO233" s="177"/>
      <c r="AP233" s="177"/>
      <c r="AQ233" s="177"/>
      <c r="AR233" s="177"/>
      <c r="AS233" s="177"/>
      <c r="AT233" s="177"/>
      <c r="AU233" s="177"/>
      <c r="AV233" s="107"/>
      <c r="AW233" s="107"/>
      <c r="AX233" s="1277" t="s">
        <v>8517</v>
      </c>
    </row>
    <row r="234" spans="1:50" ht="25.7" customHeight="1">
      <c r="A234" s="269">
        <v>7</v>
      </c>
      <c r="B234" s="147"/>
      <c r="C234" s="151" t="s">
        <v>2954</v>
      </c>
      <c r="D234" s="177" t="s">
        <v>8519</v>
      </c>
      <c r="E234" s="319" t="s">
        <v>8520</v>
      </c>
      <c r="F234" s="320" t="s">
        <v>2954</v>
      </c>
      <c r="G234" s="177"/>
      <c r="H234" s="177" t="s">
        <v>8505</v>
      </c>
      <c r="I234" s="177" t="s">
        <v>2954</v>
      </c>
      <c r="J234" s="177"/>
      <c r="K234" s="319">
        <v>84884</v>
      </c>
      <c r="L234" s="319"/>
      <c r="M234" s="319"/>
      <c r="N234" s="177"/>
      <c r="O234" s="320" t="s">
        <v>1506</v>
      </c>
      <c r="P234" s="319">
        <v>3710</v>
      </c>
      <c r="Q234" s="319">
        <v>5</v>
      </c>
      <c r="R234" s="319"/>
      <c r="S234" s="319"/>
      <c r="T234" s="665"/>
      <c r="U234" s="177"/>
      <c r="V234" s="320">
        <v>2006</v>
      </c>
      <c r="W234" s="177"/>
      <c r="X234" s="177"/>
      <c r="Y234" s="177"/>
      <c r="Z234" s="177"/>
      <c r="AA234" s="177"/>
      <c r="AB234" s="319"/>
      <c r="AC234" s="320"/>
      <c r="AD234" s="320"/>
      <c r="AE234" s="177"/>
      <c r="AF234" s="177"/>
      <c r="AG234" s="177"/>
      <c r="AH234" s="177"/>
      <c r="AI234" s="177"/>
      <c r="AJ234" s="177"/>
      <c r="AK234" s="177"/>
      <c r="AL234" s="177"/>
      <c r="AM234" s="177"/>
      <c r="AN234" s="177"/>
      <c r="AO234" s="177"/>
      <c r="AP234" s="177"/>
      <c r="AQ234" s="177"/>
      <c r="AR234" s="177"/>
      <c r="AS234" s="177"/>
      <c r="AT234" s="177"/>
      <c r="AU234" s="177"/>
      <c r="AV234" s="107"/>
      <c r="AW234" s="107"/>
      <c r="AX234" s="99"/>
    </row>
    <row r="235" spans="1:50" ht="25.7" customHeight="1">
      <c r="A235" s="269">
        <v>8</v>
      </c>
      <c r="B235" s="147"/>
      <c r="C235" s="151" t="s">
        <v>2954</v>
      </c>
      <c r="D235" s="177" t="s">
        <v>8521</v>
      </c>
      <c r="E235" s="319" t="s">
        <v>8522</v>
      </c>
      <c r="F235" s="320" t="s">
        <v>2954</v>
      </c>
      <c r="G235" s="177"/>
      <c r="H235" s="177" t="s">
        <v>8505</v>
      </c>
      <c r="I235" s="177" t="s">
        <v>2954</v>
      </c>
      <c r="J235" s="177"/>
      <c r="K235" s="319">
        <v>42014</v>
      </c>
      <c r="L235" s="319"/>
      <c r="M235" s="319"/>
      <c r="N235" s="177"/>
      <c r="O235" s="320" t="s">
        <v>232</v>
      </c>
      <c r="P235" s="319">
        <v>2465</v>
      </c>
      <c r="Q235" s="319">
        <v>2</v>
      </c>
      <c r="R235" s="319"/>
      <c r="S235" s="319"/>
      <c r="T235" s="177"/>
      <c r="U235" s="177"/>
      <c r="V235" s="320">
        <v>2010</v>
      </c>
      <c r="W235" s="177"/>
      <c r="X235" s="177"/>
      <c r="Y235" s="177"/>
      <c r="Z235" s="177"/>
      <c r="AA235" s="177"/>
      <c r="AB235" s="319"/>
      <c r="AC235" s="320"/>
      <c r="AD235" s="320"/>
      <c r="AE235" s="177"/>
      <c r="AF235" s="177"/>
      <c r="AG235" s="177"/>
      <c r="AH235" s="177"/>
      <c r="AI235" s="177"/>
      <c r="AJ235" s="177"/>
      <c r="AK235" s="177"/>
      <c r="AL235" s="177"/>
      <c r="AM235" s="177"/>
      <c r="AN235" s="177"/>
      <c r="AO235" s="177"/>
      <c r="AP235" s="177"/>
      <c r="AQ235" s="177"/>
      <c r="AR235" s="177"/>
      <c r="AS235" s="177"/>
      <c r="AT235" s="177"/>
      <c r="AU235" s="177"/>
      <c r="AV235" s="107"/>
      <c r="AW235" s="107"/>
      <c r="AX235" s="878"/>
    </row>
    <row r="236" spans="1:50" ht="25.7" customHeight="1">
      <c r="A236" s="269">
        <v>9</v>
      </c>
      <c r="B236" s="147"/>
      <c r="C236" s="151" t="s">
        <v>2954</v>
      </c>
      <c r="D236" s="177" t="s">
        <v>2988</v>
      </c>
      <c r="E236" s="319" t="s">
        <v>8523</v>
      </c>
      <c r="F236" s="320" t="s">
        <v>2954</v>
      </c>
      <c r="G236" s="177"/>
      <c r="H236" s="177" t="s">
        <v>2954</v>
      </c>
      <c r="I236" s="177" t="s">
        <v>2954</v>
      </c>
      <c r="J236" s="177"/>
      <c r="K236" s="319">
        <v>3309</v>
      </c>
      <c r="L236" s="319"/>
      <c r="M236" s="319"/>
      <c r="N236" s="177"/>
      <c r="O236" s="320" t="s">
        <v>232</v>
      </c>
      <c r="P236" s="319">
        <v>3309</v>
      </c>
      <c r="Q236" s="319">
        <v>5</v>
      </c>
      <c r="R236" s="319"/>
      <c r="S236" s="319"/>
      <c r="T236" s="177"/>
      <c r="U236" s="177"/>
      <c r="V236" s="320">
        <v>2010</v>
      </c>
      <c r="W236" s="177"/>
      <c r="X236" s="177"/>
      <c r="Y236" s="177"/>
      <c r="Z236" s="177"/>
      <c r="AA236" s="177"/>
      <c r="AB236" s="319">
        <v>1000</v>
      </c>
      <c r="AC236" s="320"/>
      <c r="AD236" s="320"/>
      <c r="AE236" s="177"/>
      <c r="AF236" s="177"/>
      <c r="AG236" s="177"/>
      <c r="AH236" s="177"/>
      <c r="AI236" s="177"/>
      <c r="AJ236" s="177"/>
      <c r="AK236" s="177"/>
      <c r="AL236" s="177"/>
      <c r="AM236" s="177"/>
      <c r="AN236" s="177"/>
      <c r="AO236" s="177"/>
      <c r="AP236" s="177"/>
      <c r="AQ236" s="177"/>
      <c r="AR236" s="177"/>
      <c r="AS236" s="177"/>
      <c r="AT236" s="177"/>
      <c r="AU236" s="177"/>
      <c r="AV236" s="107"/>
      <c r="AW236" s="107"/>
      <c r="AX236" s="319"/>
    </row>
    <row r="237" spans="1:50" ht="25.7" customHeight="1">
      <c r="A237" s="274">
        <v>10</v>
      </c>
      <c r="B237" s="147"/>
      <c r="C237" s="151" t="s">
        <v>2954</v>
      </c>
      <c r="D237" s="177" t="s">
        <v>8524</v>
      </c>
      <c r="E237" s="319" t="s">
        <v>8525</v>
      </c>
      <c r="F237" s="320" t="s">
        <v>2954</v>
      </c>
      <c r="G237" s="177"/>
      <c r="H237" s="177" t="s">
        <v>2954</v>
      </c>
      <c r="I237" s="177" t="s">
        <v>2954</v>
      </c>
      <c r="J237" s="177"/>
      <c r="K237" s="319">
        <v>2811</v>
      </c>
      <c r="L237" s="319"/>
      <c r="M237" s="319"/>
      <c r="N237" s="177"/>
      <c r="O237" s="320" t="s">
        <v>382</v>
      </c>
      <c r="P237" s="319">
        <v>1450</v>
      </c>
      <c r="Q237" s="319">
        <v>3</v>
      </c>
      <c r="R237" s="319"/>
      <c r="S237" s="319"/>
      <c r="T237" s="177"/>
      <c r="U237" s="177"/>
      <c r="V237" s="320">
        <v>2010</v>
      </c>
      <c r="W237" s="177"/>
      <c r="X237" s="177"/>
      <c r="Y237" s="177"/>
      <c r="Z237" s="177"/>
      <c r="AA237" s="177"/>
      <c r="AB237" s="319">
        <v>418</v>
      </c>
      <c r="AC237" s="320"/>
      <c r="AD237" s="320"/>
      <c r="AE237" s="177"/>
      <c r="AF237" s="177"/>
      <c r="AG237" s="177"/>
      <c r="AH237" s="177"/>
      <c r="AI237" s="177"/>
      <c r="AJ237" s="177"/>
      <c r="AK237" s="177"/>
      <c r="AL237" s="177"/>
      <c r="AM237" s="177"/>
      <c r="AN237" s="177"/>
      <c r="AO237" s="177"/>
      <c r="AP237" s="177"/>
      <c r="AQ237" s="177"/>
      <c r="AR237" s="177"/>
      <c r="AS237" s="177"/>
      <c r="AT237" s="177"/>
      <c r="AU237" s="177"/>
      <c r="AV237" s="107"/>
      <c r="AW237" s="107"/>
      <c r="AX237" s="319"/>
    </row>
    <row r="238" spans="1:50" ht="25.7" customHeight="1">
      <c r="A238" s="274">
        <v>11</v>
      </c>
      <c r="B238" s="147"/>
      <c r="C238" s="151" t="s">
        <v>2954</v>
      </c>
      <c r="D238" s="177" t="s">
        <v>8526</v>
      </c>
      <c r="E238" s="319" t="s">
        <v>8527</v>
      </c>
      <c r="F238" s="320" t="s">
        <v>2954</v>
      </c>
      <c r="G238" s="665"/>
      <c r="H238" s="177"/>
      <c r="I238" s="177" t="s">
        <v>2954</v>
      </c>
      <c r="J238" s="177"/>
      <c r="K238" s="319">
        <v>23433</v>
      </c>
      <c r="L238" s="319"/>
      <c r="M238" s="319"/>
      <c r="N238" s="177"/>
      <c r="O238" s="320" t="s">
        <v>382</v>
      </c>
      <c r="P238" s="319">
        <v>528</v>
      </c>
      <c r="Q238" s="319">
        <v>4</v>
      </c>
      <c r="R238" s="319"/>
      <c r="S238" s="319"/>
      <c r="T238" s="177"/>
      <c r="U238" s="177"/>
      <c r="V238" s="320">
        <v>2011</v>
      </c>
      <c r="W238" s="177"/>
      <c r="X238" s="177"/>
      <c r="Y238" s="177"/>
      <c r="Z238" s="177"/>
      <c r="AA238" s="177"/>
      <c r="AB238" s="319"/>
      <c r="AC238" s="320"/>
      <c r="AD238" s="320"/>
      <c r="AE238" s="177"/>
      <c r="AF238" s="177"/>
      <c r="AG238" s="177"/>
      <c r="AH238" s="177"/>
      <c r="AI238" s="177"/>
      <c r="AJ238" s="177"/>
      <c r="AK238" s="177"/>
      <c r="AL238" s="177"/>
      <c r="AM238" s="177"/>
      <c r="AN238" s="177"/>
      <c r="AO238" s="177"/>
      <c r="AP238" s="177"/>
      <c r="AQ238" s="177"/>
      <c r="AR238" s="177"/>
      <c r="AS238" s="177"/>
      <c r="AT238" s="177"/>
      <c r="AU238" s="177"/>
      <c r="AV238" s="107"/>
      <c r="AW238" s="107"/>
      <c r="AX238" s="1277" t="s">
        <v>15490</v>
      </c>
    </row>
    <row r="239" spans="1:50" ht="25.7" customHeight="1">
      <c r="A239" s="274">
        <v>13</v>
      </c>
      <c r="B239" s="147"/>
      <c r="C239" s="151" t="s">
        <v>2954</v>
      </c>
      <c r="D239" s="177"/>
      <c r="E239" s="319" t="s">
        <v>2973</v>
      </c>
      <c r="F239" s="320" t="s">
        <v>2954</v>
      </c>
      <c r="G239" s="665"/>
      <c r="H239" s="177"/>
      <c r="I239" s="177" t="s">
        <v>2954</v>
      </c>
      <c r="J239" s="177"/>
      <c r="K239" s="319">
        <v>1155</v>
      </c>
      <c r="L239" s="319"/>
      <c r="M239" s="319"/>
      <c r="N239" s="177"/>
      <c r="O239" s="320" t="s">
        <v>232</v>
      </c>
      <c r="P239" s="319">
        <v>1155</v>
      </c>
      <c r="Q239" s="319">
        <v>2</v>
      </c>
      <c r="R239" s="319"/>
      <c r="S239" s="319"/>
      <c r="T239" s="177"/>
      <c r="U239" s="177"/>
      <c r="V239" s="320">
        <v>2004</v>
      </c>
      <c r="W239" s="177"/>
      <c r="X239" s="177"/>
      <c r="Y239" s="177"/>
      <c r="Z239" s="177"/>
      <c r="AA239" s="177"/>
      <c r="AB239" s="319"/>
      <c r="AC239" s="320"/>
      <c r="AD239" s="320"/>
      <c r="AE239" s="177"/>
      <c r="AF239" s="177"/>
      <c r="AG239" s="177"/>
      <c r="AH239" s="177"/>
      <c r="AI239" s="177"/>
      <c r="AJ239" s="177"/>
      <c r="AK239" s="177"/>
      <c r="AL239" s="177"/>
      <c r="AM239" s="177"/>
      <c r="AN239" s="177"/>
      <c r="AO239" s="177"/>
      <c r="AP239" s="177"/>
      <c r="AQ239" s="177"/>
      <c r="AR239" s="177"/>
      <c r="AS239" s="177"/>
      <c r="AT239" s="177"/>
      <c r="AU239" s="177"/>
      <c r="AV239" s="107"/>
      <c r="AW239" s="107"/>
      <c r="AX239" s="669"/>
    </row>
    <row r="240" spans="1:50" ht="25.7" customHeight="1">
      <c r="A240" s="274">
        <v>15</v>
      </c>
      <c r="B240" s="147"/>
      <c r="C240" s="151" t="s">
        <v>2954</v>
      </c>
      <c r="D240" s="177"/>
      <c r="E240" s="319" t="s">
        <v>2975</v>
      </c>
      <c r="F240" s="320" t="s">
        <v>2954</v>
      </c>
      <c r="G240" s="665"/>
      <c r="H240" s="177"/>
      <c r="I240" s="177" t="s">
        <v>2954</v>
      </c>
      <c r="J240" s="177"/>
      <c r="K240" s="319">
        <v>1225</v>
      </c>
      <c r="L240" s="319"/>
      <c r="M240" s="319"/>
      <c r="N240" s="177"/>
      <c r="O240" s="320" t="s">
        <v>232</v>
      </c>
      <c r="P240" s="319">
        <v>1225</v>
      </c>
      <c r="Q240" s="319">
        <v>2</v>
      </c>
      <c r="R240" s="319"/>
      <c r="S240" s="319"/>
      <c r="T240" s="177"/>
      <c r="U240" s="177"/>
      <c r="V240" s="320">
        <v>1998</v>
      </c>
      <c r="W240" s="177"/>
      <c r="X240" s="177"/>
      <c r="Y240" s="177"/>
      <c r="Z240" s="177"/>
      <c r="AA240" s="177"/>
      <c r="AB240" s="319"/>
      <c r="AC240" s="320"/>
      <c r="AD240" s="320"/>
      <c r="AE240" s="177"/>
      <c r="AF240" s="177"/>
      <c r="AG240" s="177"/>
      <c r="AH240" s="177"/>
      <c r="AI240" s="177"/>
      <c r="AJ240" s="177"/>
      <c r="AK240" s="177"/>
      <c r="AL240" s="177"/>
      <c r="AM240" s="177"/>
      <c r="AN240" s="177"/>
      <c r="AO240" s="177"/>
      <c r="AP240" s="177"/>
      <c r="AQ240" s="177"/>
      <c r="AR240" s="177"/>
      <c r="AS240" s="177"/>
      <c r="AT240" s="177"/>
      <c r="AU240" s="177"/>
      <c r="AV240" s="107"/>
      <c r="AW240" s="107"/>
      <c r="AX240" s="669"/>
    </row>
    <row r="241" spans="1:50" ht="25.7" customHeight="1">
      <c r="A241" s="274">
        <v>16</v>
      </c>
      <c r="B241" s="147"/>
      <c r="C241" s="151" t="s">
        <v>2954</v>
      </c>
      <c r="D241" s="177"/>
      <c r="E241" s="319" t="s">
        <v>2976</v>
      </c>
      <c r="F241" s="320" t="s">
        <v>2954</v>
      </c>
      <c r="G241" s="665"/>
      <c r="H241" s="177"/>
      <c r="I241" s="177" t="s">
        <v>2954</v>
      </c>
      <c r="J241" s="177"/>
      <c r="K241" s="319">
        <v>1520</v>
      </c>
      <c r="L241" s="319"/>
      <c r="M241" s="319"/>
      <c r="N241" s="177"/>
      <c r="O241" s="320" t="s">
        <v>382</v>
      </c>
      <c r="P241" s="319">
        <v>1520</v>
      </c>
      <c r="Q241" s="319">
        <v>2</v>
      </c>
      <c r="R241" s="319"/>
      <c r="S241" s="319"/>
      <c r="T241" s="177"/>
      <c r="U241" s="177"/>
      <c r="V241" s="320">
        <v>1990</v>
      </c>
      <c r="W241" s="177"/>
      <c r="X241" s="177"/>
      <c r="Y241" s="177"/>
      <c r="Z241" s="177"/>
      <c r="AA241" s="177"/>
      <c r="AB241" s="319"/>
      <c r="AC241" s="320"/>
      <c r="AD241" s="320"/>
      <c r="AE241" s="177"/>
      <c r="AF241" s="177"/>
      <c r="AG241" s="177"/>
      <c r="AH241" s="177"/>
      <c r="AI241" s="177"/>
      <c r="AJ241" s="177"/>
      <c r="AK241" s="177"/>
      <c r="AL241" s="177"/>
      <c r="AM241" s="177"/>
      <c r="AN241" s="177"/>
      <c r="AO241" s="177"/>
      <c r="AP241" s="177"/>
      <c r="AQ241" s="177"/>
      <c r="AR241" s="177"/>
      <c r="AS241" s="177"/>
      <c r="AT241" s="177"/>
      <c r="AU241" s="177"/>
      <c r="AV241" s="107"/>
      <c r="AW241" s="107"/>
      <c r="AX241" s="99"/>
    </row>
    <row r="242" spans="1:50" ht="25.7" customHeight="1">
      <c r="A242" s="269">
        <v>17</v>
      </c>
      <c r="B242" s="147"/>
      <c r="C242" s="151" t="s">
        <v>2954</v>
      </c>
      <c r="D242" s="177"/>
      <c r="E242" s="319" t="s">
        <v>2977</v>
      </c>
      <c r="F242" s="320" t="s">
        <v>2954</v>
      </c>
      <c r="G242" s="665"/>
      <c r="H242" s="177"/>
      <c r="I242" s="177" t="s">
        <v>2954</v>
      </c>
      <c r="J242" s="177"/>
      <c r="K242" s="319">
        <v>9779</v>
      </c>
      <c r="L242" s="319">
        <v>27</v>
      </c>
      <c r="M242" s="319">
        <v>27</v>
      </c>
      <c r="N242" s="177"/>
      <c r="O242" s="320" t="s">
        <v>2978</v>
      </c>
      <c r="P242" s="319">
        <v>2035</v>
      </c>
      <c r="Q242" s="319">
        <v>3</v>
      </c>
      <c r="R242" s="319"/>
      <c r="S242" s="319"/>
      <c r="T242" s="177"/>
      <c r="U242" s="177"/>
      <c r="V242" s="320">
        <v>2013</v>
      </c>
      <c r="W242" s="177"/>
      <c r="X242" s="177"/>
      <c r="Y242" s="177"/>
      <c r="Z242" s="177"/>
      <c r="AA242" s="177"/>
      <c r="AB242" s="319"/>
      <c r="AC242" s="320"/>
      <c r="AD242" s="320"/>
      <c r="AE242" s="177"/>
      <c r="AF242" s="177"/>
      <c r="AG242" s="177"/>
      <c r="AH242" s="177"/>
      <c r="AI242" s="177"/>
      <c r="AJ242" s="177"/>
      <c r="AK242" s="177"/>
      <c r="AL242" s="177"/>
      <c r="AM242" s="177"/>
      <c r="AN242" s="177"/>
      <c r="AO242" s="177"/>
      <c r="AP242" s="177"/>
      <c r="AQ242" s="177"/>
      <c r="AR242" s="177"/>
      <c r="AS242" s="177"/>
      <c r="AT242" s="177"/>
      <c r="AU242" s="177"/>
      <c r="AV242" s="107"/>
      <c r="AW242" s="107"/>
      <c r="AX242" s="99"/>
    </row>
    <row r="243" spans="1:50" ht="25.7" customHeight="1">
      <c r="A243" s="274">
        <v>18</v>
      </c>
      <c r="B243" s="147"/>
      <c r="C243" s="151" t="s">
        <v>2954</v>
      </c>
      <c r="D243" s="177"/>
      <c r="E243" s="319" t="s">
        <v>2980</v>
      </c>
      <c r="F243" s="320" t="s">
        <v>2954</v>
      </c>
      <c r="G243" s="665">
        <v>3890</v>
      </c>
      <c r="H243" s="177">
        <v>160.13999999999999</v>
      </c>
      <c r="I243" s="177" t="s">
        <v>2954</v>
      </c>
      <c r="J243" s="177"/>
      <c r="K243" s="319">
        <v>3890</v>
      </c>
      <c r="L243" s="319">
        <v>160.13999999999999</v>
      </c>
      <c r="M243" s="319">
        <v>232.89</v>
      </c>
      <c r="N243" s="177"/>
      <c r="O243" s="320" t="s">
        <v>382</v>
      </c>
      <c r="P243" s="319">
        <v>3890</v>
      </c>
      <c r="Q243" s="319">
        <v>6</v>
      </c>
      <c r="R243" s="319"/>
      <c r="S243" s="319"/>
      <c r="T243" s="177">
        <v>2003</v>
      </c>
      <c r="U243" s="177"/>
      <c r="V243" s="320">
        <v>2003</v>
      </c>
      <c r="W243" s="177"/>
      <c r="X243" s="177"/>
      <c r="Y243" s="177"/>
      <c r="Z243" s="177"/>
      <c r="AA243" s="177"/>
      <c r="AB243" s="319"/>
      <c r="AC243" s="320"/>
      <c r="AD243" s="320"/>
      <c r="AE243" s="177"/>
      <c r="AF243" s="177"/>
      <c r="AG243" s="177"/>
      <c r="AH243" s="177"/>
      <c r="AI243" s="177"/>
      <c r="AJ243" s="177"/>
      <c r="AK243" s="177"/>
      <c r="AL243" s="177"/>
      <c r="AM243" s="177"/>
      <c r="AN243" s="177"/>
      <c r="AO243" s="177"/>
      <c r="AP243" s="177"/>
      <c r="AQ243" s="177"/>
      <c r="AR243" s="177"/>
      <c r="AS243" s="177"/>
      <c r="AT243" s="177"/>
      <c r="AU243" s="177" t="s">
        <v>2981</v>
      </c>
      <c r="AV243" s="107"/>
      <c r="AW243" s="107"/>
      <c r="AX243" s="99"/>
    </row>
    <row r="244" spans="1:50" ht="25.7" customHeight="1">
      <c r="A244" s="274"/>
      <c r="B244" s="147"/>
      <c r="C244" s="151" t="s">
        <v>2954</v>
      </c>
      <c r="D244" s="177"/>
      <c r="E244" s="319" t="s">
        <v>8528</v>
      </c>
      <c r="F244" s="320" t="s">
        <v>2954</v>
      </c>
      <c r="G244" s="665"/>
      <c r="H244" s="177"/>
      <c r="I244" s="177" t="s">
        <v>2954</v>
      </c>
      <c r="J244" s="177"/>
      <c r="K244" s="319">
        <v>1035</v>
      </c>
      <c r="L244" s="319"/>
      <c r="M244" s="319"/>
      <c r="N244" s="177"/>
      <c r="O244" s="320" t="s">
        <v>232</v>
      </c>
      <c r="P244" s="319">
        <v>1035</v>
      </c>
      <c r="Q244" s="319">
        <v>1</v>
      </c>
      <c r="R244" s="319"/>
      <c r="S244" s="319"/>
      <c r="T244" s="177"/>
      <c r="U244" s="177"/>
      <c r="V244" s="320">
        <v>2008</v>
      </c>
      <c r="W244" s="177"/>
      <c r="X244" s="177"/>
      <c r="Y244" s="177"/>
      <c r="Z244" s="177"/>
      <c r="AA244" s="177"/>
      <c r="AB244" s="319"/>
      <c r="AC244" s="320"/>
      <c r="AD244" s="320"/>
      <c r="AE244" s="177"/>
      <c r="AF244" s="177"/>
      <c r="AG244" s="177"/>
      <c r="AH244" s="177"/>
      <c r="AI244" s="177"/>
      <c r="AJ244" s="177"/>
      <c r="AK244" s="177"/>
      <c r="AL244" s="177"/>
      <c r="AM244" s="177"/>
      <c r="AN244" s="177"/>
      <c r="AO244" s="177"/>
      <c r="AP244" s="177"/>
      <c r="AQ244" s="177"/>
      <c r="AR244" s="177"/>
      <c r="AS244" s="177"/>
      <c r="AT244" s="177"/>
      <c r="AU244" s="177"/>
      <c r="AV244" s="107"/>
      <c r="AW244" s="107"/>
      <c r="AX244" s="99"/>
    </row>
    <row r="245" spans="1:50" ht="25.7" customHeight="1">
      <c r="A245" s="274">
        <v>19</v>
      </c>
      <c r="B245" s="147"/>
      <c r="C245" s="151" t="s">
        <v>7413</v>
      </c>
      <c r="D245" s="177" t="s">
        <v>8529</v>
      </c>
      <c r="E245" s="319" t="s">
        <v>8530</v>
      </c>
      <c r="F245" s="320" t="s">
        <v>7413</v>
      </c>
      <c r="G245" s="665" t="s">
        <v>8531</v>
      </c>
      <c r="H245" s="177" t="s">
        <v>401</v>
      </c>
      <c r="I245" s="177" t="s">
        <v>8319</v>
      </c>
      <c r="J245" s="177">
        <v>5</v>
      </c>
      <c r="K245" s="319">
        <v>19208</v>
      </c>
      <c r="L245" s="319">
        <v>147</v>
      </c>
      <c r="M245" s="319">
        <v>147</v>
      </c>
      <c r="N245" s="177" t="s">
        <v>231</v>
      </c>
      <c r="O245" s="320" t="s">
        <v>1441</v>
      </c>
      <c r="P245" s="319">
        <v>5798</v>
      </c>
      <c r="Q245" s="319">
        <v>9</v>
      </c>
      <c r="R245" s="319">
        <v>450</v>
      </c>
      <c r="S245" s="319">
        <v>1000</v>
      </c>
      <c r="T245" s="177" t="s">
        <v>233</v>
      </c>
      <c r="U245" s="177" t="s">
        <v>2520</v>
      </c>
      <c r="V245" s="320">
        <v>2003</v>
      </c>
      <c r="W245" s="177">
        <v>800</v>
      </c>
      <c r="X245" s="177"/>
      <c r="Y245" s="177"/>
      <c r="Z245" s="177"/>
      <c r="AA245" s="177"/>
      <c r="AB245" s="319">
        <v>800</v>
      </c>
      <c r="AC245" s="320"/>
      <c r="AD245" s="320"/>
      <c r="AE245" s="177"/>
      <c r="AF245" s="177"/>
      <c r="AG245" s="177">
        <v>12</v>
      </c>
      <c r="AH245" s="177">
        <v>800</v>
      </c>
      <c r="AI245" s="177">
        <v>78</v>
      </c>
      <c r="AJ245" s="177"/>
      <c r="AK245" s="177"/>
      <c r="AL245" s="177"/>
      <c r="AM245" s="177"/>
      <c r="AN245" s="177"/>
      <c r="AO245" s="177"/>
      <c r="AP245" s="177"/>
      <c r="AQ245" s="177"/>
      <c r="AR245" s="177"/>
      <c r="AS245" s="177"/>
      <c r="AT245" s="177"/>
      <c r="AU245" s="177"/>
      <c r="AV245" s="107"/>
      <c r="AW245" s="107"/>
      <c r="AX245" s="99"/>
    </row>
    <row r="246" spans="1:50" ht="25.7" customHeight="1">
      <c r="A246" s="274"/>
      <c r="B246" s="147"/>
      <c r="C246" s="151" t="s">
        <v>7418</v>
      </c>
      <c r="D246" s="177" t="s">
        <v>8532</v>
      </c>
      <c r="E246" s="319" t="s">
        <v>8533</v>
      </c>
      <c r="F246" s="320" t="s">
        <v>7418</v>
      </c>
      <c r="G246" s="665" t="s">
        <v>8534</v>
      </c>
      <c r="H246" s="177" t="s">
        <v>8535</v>
      </c>
      <c r="I246" s="177" t="s">
        <v>8535</v>
      </c>
      <c r="J246" s="177">
        <v>1</v>
      </c>
      <c r="K246" s="319"/>
      <c r="L246" s="319"/>
      <c r="M246" s="319"/>
      <c r="N246" s="177" t="s">
        <v>231</v>
      </c>
      <c r="O246" s="320" t="s">
        <v>382</v>
      </c>
      <c r="P246" s="319">
        <v>1565</v>
      </c>
      <c r="Q246" s="319">
        <v>6</v>
      </c>
      <c r="R246" s="319">
        <v>300</v>
      </c>
      <c r="S246" s="319">
        <v>300</v>
      </c>
      <c r="T246" s="177" t="s">
        <v>233</v>
      </c>
      <c r="U246" s="177" t="s">
        <v>587</v>
      </c>
      <c r="V246" s="320">
        <v>1986</v>
      </c>
      <c r="W246" s="177"/>
      <c r="X246" s="177"/>
      <c r="Y246" s="177"/>
      <c r="Z246" s="177"/>
      <c r="AA246" s="177"/>
      <c r="AB246" s="319"/>
      <c r="AC246" s="320"/>
      <c r="AD246" s="320"/>
      <c r="AE246" s="177"/>
      <c r="AF246" s="177"/>
      <c r="AG246" s="177"/>
      <c r="AH246" s="177"/>
      <c r="AI246" s="177"/>
      <c r="AJ246" s="177"/>
      <c r="AK246" s="177"/>
      <c r="AL246" s="177"/>
      <c r="AM246" s="177"/>
      <c r="AN246" s="177"/>
      <c r="AO246" s="177"/>
      <c r="AP246" s="177"/>
      <c r="AQ246" s="177"/>
      <c r="AR246" s="177"/>
      <c r="AS246" s="177"/>
      <c r="AT246" s="177"/>
      <c r="AU246" s="177"/>
      <c r="AV246" s="107"/>
      <c r="AW246" s="107"/>
      <c r="AX246" s="1277" t="s">
        <v>15477</v>
      </c>
    </row>
    <row r="247" spans="1:50" ht="25.7" customHeight="1">
      <c r="A247" s="274">
        <v>20</v>
      </c>
      <c r="B247" s="147"/>
      <c r="C247" s="151" t="s">
        <v>7418</v>
      </c>
      <c r="D247" s="177" t="s">
        <v>8536</v>
      </c>
      <c r="E247" s="319" t="s">
        <v>8537</v>
      </c>
      <c r="F247" s="320" t="s">
        <v>7418</v>
      </c>
      <c r="G247" s="665"/>
      <c r="H247" s="177"/>
      <c r="I247" s="177" t="s">
        <v>8538</v>
      </c>
      <c r="J247" s="177"/>
      <c r="K247" s="319">
        <v>2196</v>
      </c>
      <c r="L247" s="319"/>
      <c r="M247" s="319"/>
      <c r="N247" s="177" t="s">
        <v>231</v>
      </c>
      <c r="O247" s="320" t="s">
        <v>232</v>
      </c>
      <c r="P247" s="319">
        <v>2065</v>
      </c>
      <c r="Q247" s="319">
        <v>4</v>
      </c>
      <c r="R247" s="319"/>
      <c r="S247" s="319"/>
      <c r="T247" s="177"/>
      <c r="U247" s="177"/>
      <c r="V247" s="320">
        <v>1994</v>
      </c>
      <c r="W247" s="177"/>
      <c r="X247" s="177"/>
      <c r="Y247" s="177"/>
      <c r="Z247" s="177"/>
      <c r="AA247" s="177"/>
      <c r="AB247" s="319"/>
      <c r="AC247" s="320"/>
      <c r="AD247" s="320"/>
      <c r="AE247" s="177"/>
      <c r="AF247" s="177"/>
      <c r="AG247" s="177"/>
      <c r="AH247" s="177"/>
      <c r="AI247" s="177"/>
      <c r="AJ247" s="177"/>
      <c r="AK247" s="177"/>
      <c r="AL247" s="177"/>
      <c r="AM247" s="177"/>
      <c r="AN247" s="177"/>
      <c r="AO247" s="177"/>
      <c r="AP247" s="177"/>
      <c r="AQ247" s="177"/>
      <c r="AR247" s="177"/>
      <c r="AS247" s="177"/>
      <c r="AT247" s="177"/>
      <c r="AU247" s="177"/>
      <c r="AV247" s="107"/>
      <c r="AW247" s="107"/>
      <c r="AX247" s="100"/>
    </row>
    <row r="248" spans="1:50" ht="25.7" customHeight="1">
      <c r="A248" s="274">
        <v>21</v>
      </c>
      <c r="B248" s="147"/>
      <c r="C248" s="151" t="s">
        <v>7418</v>
      </c>
      <c r="D248" s="177" t="s">
        <v>8539</v>
      </c>
      <c r="E248" s="319" t="s">
        <v>8540</v>
      </c>
      <c r="F248" s="320" t="s">
        <v>7418</v>
      </c>
      <c r="G248" s="665"/>
      <c r="H248" s="177"/>
      <c r="I248" s="177" t="s">
        <v>8541</v>
      </c>
      <c r="J248" s="177"/>
      <c r="K248" s="319">
        <v>15960</v>
      </c>
      <c r="L248" s="319">
        <v>82</v>
      </c>
      <c r="M248" s="319">
        <v>111</v>
      </c>
      <c r="N248" s="177" t="s">
        <v>231</v>
      </c>
      <c r="O248" s="320" t="s">
        <v>232</v>
      </c>
      <c r="P248" s="319">
        <v>2100</v>
      </c>
      <c r="Q248" s="319">
        <v>4</v>
      </c>
      <c r="R248" s="319"/>
      <c r="S248" s="319"/>
      <c r="T248" s="177"/>
      <c r="U248" s="177"/>
      <c r="V248" s="320">
        <v>1994</v>
      </c>
      <c r="W248" s="177"/>
      <c r="X248" s="177"/>
      <c r="Y248" s="177"/>
      <c r="Z248" s="177"/>
      <c r="AA248" s="177"/>
      <c r="AB248" s="319">
        <v>385</v>
      </c>
      <c r="AC248" s="320"/>
      <c r="AD248" s="320"/>
      <c r="AE248" s="177"/>
      <c r="AF248" s="177"/>
      <c r="AG248" s="177"/>
      <c r="AH248" s="177"/>
      <c r="AI248" s="177"/>
      <c r="AJ248" s="177"/>
      <c r="AK248" s="177"/>
      <c r="AL248" s="177"/>
      <c r="AM248" s="177"/>
      <c r="AN248" s="177"/>
      <c r="AO248" s="177"/>
      <c r="AP248" s="177"/>
      <c r="AQ248" s="177"/>
      <c r="AR248" s="177"/>
      <c r="AS248" s="177"/>
      <c r="AT248" s="177"/>
      <c r="AU248" s="177"/>
      <c r="AV248" s="107"/>
      <c r="AW248" s="107"/>
      <c r="AX248" s="100"/>
    </row>
    <row r="249" spans="1:50" ht="25.7" customHeight="1">
      <c r="A249" s="274">
        <v>22</v>
      </c>
      <c r="B249" s="147"/>
      <c r="C249" s="151" t="s">
        <v>7418</v>
      </c>
      <c r="D249" s="177" t="s">
        <v>8542</v>
      </c>
      <c r="E249" s="319" t="s">
        <v>8543</v>
      </c>
      <c r="F249" s="320" t="s">
        <v>7418</v>
      </c>
      <c r="G249" s="665"/>
      <c r="H249" s="177"/>
      <c r="I249" s="177" t="s">
        <v>8538</v>
      </c>
      <c r="J249" s="177"/>
      <c r="K249" s="319">
        <v>2902</v>
      </c>
      <c r="L249" s="319"/>
      <c r="M249" s="319"/>
      <c r="N249" s="177" t="s">
        <v>231</v>
      </c>
      <c r="O249" s="320" t="s">
        <v>232</v>
      </c>
      <c r="P249" s="319">
        <v>2706</v>
      </c>
      <c r="Q249" s="319">
        <v>4</v>
      </c>
      <c r="R249" s="319"/>
      <c r="S249" s="319"/>
      <c r="T249" s="177"/>
      <c r="U249" s="177"/>
      <c r="V249" s="320">
        <v>1995</v>
      </c>
      <c r="W249" s="177"/>
      <c r="X249" s="177"/>
      <c r="Y249" s="177"/>
      <c r="Z249" s="177"/>
      <c r="AA249" s="177"/>
      <c r="AB249" s="319"/>
      <c r="AC249" s="320"/>
      <c r="AD249" s="320"/>
      <c r="AE249" s="177"/>
      <c r="AF249" s="177"/>
      <c r="AG249" s="177"/>
      <c r="AH249" s="177"/>
      <c r="AI249" s="177"/>
      <c r="AJ249" s="177"/>
      <c r="AK249" s="177"/>
      <c r="AL249" s="177"/>
      <c r="AM249" s="177"/>
      <c r="AN249" s="177"/>
      <c r="AO249" s="177"/>
      <c r="AP249" s="177"/>
      <c r="AQ249" s="177"/>
      <c r="AR249" s="177"/>
      <c r="AS249" s="177"/>
      <c r="AT249" s="177"/>
      <c r="AU249" s="177"/>
      <c r="AV249" s="107"/>
      <c r="AW249" s="107"/>
      <c r="AX249" s="100"/>
    </row>
    <row r="250" spans="1:50" ht="25.7" customHeight="1">
      <c r="A250" s="274"/>
      <c r="B250" s="147"/>
      <c r="C250" s="151" t="s">
        <v>437</v>
      </c>
      <c r="D250" s="177"/>
      <c r="E250" s="319" t="s">
        <v>8544</v>
      </c>
      <c r="F250" s="320" t="s">
        <v>437</v>
      </c>
      <c r="G250" s="665"/>
      <c r="H250" s="177"/>
      <c r="I250" s="177" t="s">
        <v>441</v>
      </c>
      <c r="J250" s="177"/>
      <c r="K250" s="319">
        <v>3985</v>
      </c>
      <c r="L250" s="319">
        <v>248</v>
      </c>
      <c r="M250" s="319">
        <v>266</v>
      </c>
      <c r="N250" s="177"/>
      <c r="O250" s="320" t="s">
        <v>8545</v>
      </c>
      <c r="P250" s="319">
        <v>3276</v>
      </c>
      <c r="Q250" s="319">
        <v>5</v>
      </c>
      <c r="R250" s="319"/>
      <c r="S250" s="319"/>
      <c r="T250" s="177"/>
      <c r="U250" s="177"/>
      <c r="V250" s="320">
        <v>2003</v>
      </c>
      <c r="W250" s="177"/>
      <c r="X250" s="177"/>
      <c r="Y250" s="177"/>
      <c r="Z250" s="177"/>
      <c r="AA250" s="177"/>
      <c r="AB250" s="319"/>
      <c r="AC250" s="320"/>
      <c r="AD250" s="320"/>
      <c r="AE250" s="177"/>
      <c r="AF250" s="177"/>
      <c r="AG250" s="177"/>
      <c r="AH250" s="177"/>
      <c r="AI250" s="177"/>
      <c r="AJ250" s="177"/>
      <c r="AK250" s="177"/>
      <c r="AL250" s="177"/>
      <c r="AM250" s="177"/>
      <c r="AN250" s="177"/>
      <c r="AO250" s="177"/>
      <c r="AP250" s="177"/>
      <c r="AQ250" s="177"/>
      <c r="AR250" s="177"/>
      <c r="AS250" s="177"/>
      <c r="AT250" s="177"/>
      <c r="AU250" s="177"/>
      <c r="AV250" s="107"/>
      <c r="AW250" s="107"/>
      <c r="AX250" s="100"/>
    </row>
    <row r="251" spans="1:50" ht="25.7" customHeight="1">
      <c r="A251" s="274"/>
      <c r="B251" s="147"/>
      <c r="C251" s="151" t="s">
        <v>437</v>
      </c>
      <c r="D251" s="177"/>
      <c r="E251" s="319" t="s">
        <v>8546</v>
      </c>
      <c r="F251" s="320" t="s">
        <v>437</v>
      </c>
      <c r="G251" s="665"/>
      <c r="H251" s="177"/>
      <c r="I251" s="177" t="s">
        <v>437</v>
      </c>
      <c r="J251" s="177"/>
      <c r="K251" s="319">
        <v>7591</v>
      </c>
      <c r="L251" s="319" t="s">
        <v>499</v>
      </c>
      <c r="M251" s="319" t="s">
        <v>499</v>
      </c>
      <c r="N251" s="177"/>
      <c r="O251" s="320" t="s">
        <v>8545</v>
      </c>
      <c r="P251" s="319">
        <v>3334</v>
      </c>
      <c r="Q251" s="319">
        <v>5</v>
      </c>
      <c r="R251" s="319"/>
      <c r="S251" s="319"/>
      <c r="T251" s="177"/>
      <c r="U251" s="177"/>
      <c r="V251" s="320">
        <v>2010</v>
      </c>
      <c r="W251" s="177"/>
      <c r="X251" s="177"/>
      <c r="Y251" s="177"/>
      <c r="Z251" s="177"/>
      <c r="AA251" s="177"/>
      <c r="AB251" s="319">
        <v>496</v>
      </c>
      <c r="AC251" s="320"/>
      <c r="AD251" s="320"/>
      <c r="AE251" s="177"/>
      <c r="AF251" s="177"/>
      <c r="AG251" s="177"/>
      <c r="AH251" s="177"/>
      <c r="AI251" s="177"/>
      <c r="AJ251" s="177"/>
      <c r="AK251" s="177"/>
      <c r="AL251" s="177"/>
      <c r="AM251" s="177"/>
      <c r="AN251" s="177"/>
      <c r="AO251" s="177"/>
      <c r="AP251" s="177"/>
      <c r="AQ251" s="177"/>
      <c r="AR251" s="177"/>
      <c r="AS251" s="177"/>
      <c r="AT251" s="177"/>
      <c r="AU251" s="177"/>
      <c r="AV251" s="107"/>
      <c r="AW251" s="107"/>
      <c r="AX251" s="100"/>
    </row>
    <row r="252" spans="1:50" ht="25.7" customHeight="1">
      <c r="A252" s="275"/>
      <c r="B252" s="147"/>
      <c r="C252" s="879" t="s">
        <v>437</v>
      </c>
      <c r="D252" s="319"/>
      <c r="E252" s="319" t="s">
        <v>8547</v>
      </c>
      <c r="F252" s="319" t="s">
        <v>437</v>
      </c>
      <c r="G252" s="319"/>
      <c r="H252" s="319"/>
      <c r="I252" s="177" t="s">
        <v>437</v>
      </c>
      <c r="J252" s="319"/>
      <c r="K252" s="319">
        <v>3157</v>
      </c>
      <c r="L252" s="319"/>
      <c r="M252" s="319"/>
      <c r="N252" s="319"/>
      <c r="O252" s="652" t="s">
        <v>382</v>
      </c>
      <c r="P252" s="320">
        <v>3157</v>
      </c>
      <c r="Q252" s="320">
        <v>5</v>
      </c>
      <c r="R252" s="652"/>
      <c r="S252" s="319"/>
      <c r="T252" s="146"/>
      <c r="U252" s="652"/>
      <c r="V252" s="146">
        <v>2015</v>
      </c>
      <c r="W252" s="652"/>
      <c r="X252" s="652"/>
      <c r="Y252" s="652"/>
      <c r="Z252" s="652"/>
      <c r="AA252" s="652"/>
      <c r="AB252" s="319"/>
      <c r="AC252" s="319"/>
      <c r="AD252" s="319"/>
      <c r="AE252" s="880"/>
      <c r="AF252" s="319"/>
      <c r="AG252" s="319"/>
      <c r="AH252" s="319"/>
      <c r="AI252" s="319"/>
      <c r="AJ252" s="319"/>
      <c r="AK252" s="319"/>
      <c r="AL252" s="319"/>
      <c r="AM252" s="319"/>
      <c r="AN252" s="319"/>
      <c r="AO252" s="319"/>
      <c r="AP252" s="319"/>
      <c r="AQ252" s="881"/>
      <c r="AR252" s="881"/>
      <c r="AS252" s="881"/>
      <c r="AT252" s="881"/>
      <c r="AU252" s="100"/>
      <c r="AV252" s="107"/>
      <c r="AW252" s="107"/>
      <c r="AX252" s="100" t="s">
        <v>8548</v>
      </c>
    </row>
    <row r="253" spans="1:50" ht="25.7" customHeight="1">
      <c r="A253" s="275"/>
      <c r="B253" s="147"/>
      <c r="C253" s="879" t="s">
        <v>437</v>
      </c>
      <c r="D253" s="319"/>
      <c r="E253" s="319" t="s">
        <v>444</v>
      </c>
      <c r="F253" s="319" t="s">
        <v>437</v>
      </c>
      <c r="G253" s="319"/>
      <c r="H253" s="319"/>
      <c r="I253" s="177" t="s">
        <v>437</v>
      </c>
      <c r="J253" s="319"/>
      <c r="K253" s="319">
        <v>1240</v>
      </c>
      <c r="L253" s="319"/>
      <c r="M253" s="319"/>
      <c r="N253" s="319"/>
      <c r="O253" s="652" t="s">
        <v>445</v>
      </c>
      <c r="P253" s="320">
        <v>748</v>
      </c>
      <c r="Q253" s="320">
        <v>2</v>
      </c>
      <c r="R253" s="652"/>
      <c r="S253" s="319"/>
      <c r="T253" s="146"/>
      <c r="U253" s="652"/>
      <c r="V253" s="146">
        <v>2010</v>
      </c>
      <c r="W253" s="652"/>
      <c r="X253" s="652"/>
      <c r="Y253" s="652"/>
      <c r="Z253" s="652"/>
      <c r="AA253" s="652"/>
      <c r="AB253" s="319"/>
      <c r="AC253" s="319"/>
      <c r="AD253" s="319"/>
      <c r="AE253" s="880"/>
      <c r="AF253" s="319"/>
      <c r="AG253" s="319"/>
      <c r="AH253" s="319"/>
      <c r="AI253" s="319"/>
      <c r="AJ253" s="319"/>
      <c r="AK253" s="319"/>
      <c r="AL253" s="319"/>
      <c r="AM253" s="319"/>
      <c r="AN253" s="319"/>
      <c r="AO253" s="319"/>
      <c r="AP253" s="319"/>
      <c r="AQ253" s="881"/>
      <c r="AR253" s="881"/>
      <c r="AS253" s="881"/>
      <c r="AT253" s="881"/>
      <c r="AU253" s="100"/>
      <c r="AV253" s="107"/>
      <c r="AW253" s="107"/>
      <c r="AX253" s="100"/>
    </row>
    <row r="254" spans="1:50" ht="25.7" customHeight="1">
      <c r="A254" s="275"/>
      <c r="B254" s="147"/>
      <c r="C254" s="151" t="s">
        <v>2271</v>
      </c>
      <c r="D254" s="177" t="s">
        <v>8549</v>
      </c>
      <c r="E254" s="319" t="s">
        <v>8494</v>
      </c>
      <c r="F254" s="320" t="s">
        <v>2271</v>
      </c>
      <c r="G254" s="177" t="s">
        <v>8550</v>
      </c>
      <c r="H254" s="177" t="s">
        <v>8551</v>
      </c>
      <c r="I254" s="177" t="s">
        <v>7437</v>
      </c>
      <c r="J254" s="177">
        <v>2</v>
      </c>
      <c r="K254" s="319">
        <v>8250</v>
      </c>
      <c r="L254" s="319">
        <v>129</v>
      </c>
      <c r="M254" s="319">
        <v>129</v>
      </c>
      <c r="N254" s="177" t="s">
        <v>231</v>
      </c>
      <c r="O254" s="320" t="s">
        <v>232</v>
      </c>
      <c r="P254" s="319">
        <v>5672</v>
      </c>
      <c r="Q254" s="319">
        <v>7</v>
      </c>
      <c r="R254" s="319"/>
      <c r="S254" s="319"/>
      <c r="T254" s="177"/>
      <c r="U254" s="177"/>
      <c r="V254" s="320">
        <v>1995</v>
      </c>
      <c r="W254" s="177">
        <v>380</v>
      </c>
      <c r="X254" s="177"/>
      <c r="Y254" s="177"/>
      <c r="Z254" s="177"/>
      <c r="AA254" s="177"/>
      <c r="AB254" s="319">
        <v>380</v>
      </c>
      <c r="AC254" s="320"/>
      <c r="AD254" s="320"/>
      <c r="AE254" s="177"/>
      <c r="AF254" s="177"/>
      <c r="AG254" s="177">
        <v>4</v>
      </c>
      <c r="AH254" s="177"/>
      <c r="AI254" s="177"/>
      <c r="AJ254" s="177"/>
      <c r="AK254" s="177"/>
      <c r="AL254" s="177"/>
      <c r="AM254" s="177"/>
      <c r="AN254" s="177"/>
      <c r="AO254" s="177"/>
      <c r="AP254" s="177"/>
      <c r="AQ254" s="177"/>
      <c r="AR254" s="177"/>
      <c r="AS254" s="177"/>
      <c r="AT254" s="177"/>
      <c r="AU254" s="177"/>
      <c r="AV254" s="107"/>
      <c r="AW254" s="107"/>
      <c r="AX254" s="107"/>
    </row>
    <row r="255" spans="1:50" ht="25.7" customHeight="1">
      <c r="A255" s="275"/>
      <c r="B255" s="147"/>
      <c r="C255" s="151" t="s">
        <v>2271</v>
      </c>
      <c r="D255" s="177"/>
      <c r="E255" s="319" t="s">
        <v>8552</v>
      </c>
      <c r="F255" s="320" t="s">
        <v>2271</v>
      </c>
      <c r="G255" s="177"/>
      <c r="H255" s="177"/>
      <c r="I255" s="177" t="s">
        <v>7437</v>
      </c>
      <c r="J255" s="177"/>
      <c r="K255" s="319">
        <v>4752.62</v>
      </c>
      <c r="L255" s="319">
        <v>3723.79</v>
      </c>
      <c r="M255" s="319">
        <v>3357.62</v>
      </c>
      <c r="N255" s="177"/>
      <c r="O255" s="320" t="s">
        <v>1441</v>
      </c>
      <c r="P255" s="319">
        <v>4472</v>
      </c>
      <c r="Q255" s="319">
        <v>6</v>
      </c>
      <c r="R255" s="319"/>
      <c r="S255" s="319"/>
      <c r="T255" s="177"/>
      <c r="U255" s="177"/>
      <c r="V255" s="320">
        <v>2014</v>
      </c>
      <c r="W255" s="177"/>
      <c r="X255" s="177"/>
      <c r="Y255" s="177"/>
      <c r="Z255" s="177"/>
      <c r="AA255" s="177"/>
      <c r="AB255" s="319">
        <v>3500</v>
      </c>
      <c r="AC255" s="320"/>
      <c r="AD255" s="320"/>
      <c r="AE255" s="177"/>
      <c r="AF255" s="177"/>
      <c r="AG255" s="177"/>
      <c r="AH255" s="177"/>
      <c r="AI255" s="177"/>
      <c r="AJ255" s="177"/>
      <c r="AK255" s="177"/>
      <c r="AL255" s="177"/>
      <c r="AM255" s="177"/>
      <c r="AN255" s="177"/>
      <c r="AO255" s="177"/>
      <c r="AP255" s="177"/>
      <c r="AQ255" s="177"/>
      <c r="AR255" s="177"/>
      <c r="AS255" s="177"/>
      <c r="AT255" s="177"/>
      <c r="AU255" s="177"/>
      <c r="AV255" s="107"/>
      <c r="AW255" s="107"/>
      <c r="AX255" s="99"/>
    </row>
    <row r="256" spans="1:50" ht="25.7" customHeight="1">
      <c r="A256" s="274"/>
      <c r="B256" s="147"/>
      <c r="C256" s="151" t="s">
        <v>2271</v>
      </c>
      <c r="D256" s="177"/>
      <c r="E256" s="319" t="s">
        <v>8553</v>
      </c>
      <c r="F256" s="320" t="s">
        <v>2271</v>
      </c>
      <c r="G256" s="177"/>
      <c r="H256" s="177"/>
      <c r="I256" s="177" t="s">
        <v>7437</v>
      </c>
      <c r="J256" s="177"/>
      <c r="K256" s="319"/>
      <c r="L256" s="319">
        <v>2366</v>
      </c>
      <c r="M256" s="319"/>
      <c r="N256" s="177"/>
      <c r="O256" s="320" t="s">
        <v>382</v>
      </c>
      <c r="P256" s="319">
        <v>1047</v>
      </c>
      <c r="Q256" s="319">
        <v>4</v>
      </c>
      <c r="R256" s="319"/>
      <c r="S256" s="319"/>
      <c r="T256" s="177"/>
      <c r="U256" s="177"/>
      <c r="V256" s="320">
        <v>2016</v>
      </c>
      <c r="W256" s="177"/>
      <c r="X256" s="177"/>
      <c r="Y256" s="177"/>
      <c r="Z256" s="177"/>
      <c r="AA256" s="177"/>
      <c r="AB256" s="319"/>
      <c r="AC256" s="320"/>
      <c r="AD256" s="320"/>
      <c r="AE256" s="177"/>
      <c r="AF256" s="177"/>
      <c r="AG256" s="177"/>
      <c r="AH256" s="177"/>
      <c r="AI256" s="177"/>
      <c r="AJ256" s="177"/>
      <c r="AK256" s="177"/>
      <c r="AL256" s="177"/>
      <c r="AM256" s="177"/>
      <c r="AN256" s="177"/>
      <c r="AO256" s="177"/>
      <c r="AP256" s="177"/>
      <c r="AQ256" s="177"/>
      <c r="AR256" s="177"/>
      <c r="AS256" s="177"/>
      <c r="AT256" s="177"/>
      <c r="AU256" s="177"/>
      <c r="AV256" s="107"/>
      <c r="AW256" s="107"/>
      <c r="AX256" s="99"/>
    </row>
    <row r="257" spans="1:50" ht="25.7" customHeight="1">
      <c r="A257" s="274"/>
      <c r="B257" s="147"/>
      <c r="C257" s="151" t="s">
        <v>7442</v>
      </c>
      <c r="D257" s="177" t="s">
        <v>8554</v>
      </c>
      <c r="E257" s="319" t="s">
        <v>8555</v>
      </c>
      <c r="F257" s="320" t="s">
        <v>7442</v>
      </c>
      <c r="G257" s="177" t="s">
        <v>8556</v>
      </c>
      <c r="H257" s="177" t="s">
        <v>8557</v>
      </c>
      <c r="I257" s="177" t="s">
        <v>8557</v>
      </c>
      <c r="J257" s="177">
        <v>1</v>
      </c>
      <c r="K257" s="319">
        <v>3800</v>
      </c>
      <c r="L257" s="319">
        <v>40</v>
      </c>
      <c r="M257" s="319"/>
      <c r="N257" s="177" t="s">
        <v>231</v>
      </c>
      <c r="O257" s="682" t="s">
        <v>15478</v>
      </c>
      <c r="P257" s="319">
        <v>3800</v>
      </c>
      <c r="Q257" s="319">
        <v>10</v>
      </c>
      <c r="R257" s="319"/>
      <c r="S257" s="319"/>
      <c r="T257" s="177"/>
      <c r="U257" s="177"/>
      <c r="V257" s="320">
        <v>2001</v>
      </c>
      <c r="W257" s="177"/>
      <c r="X257" s="177">
        <v>2100</v>
      </c>
      <c r="Y257" s="177"/>
      <c r="Z257" s="177"/>
      <c r="AA257" s="177"/>
      <c r="AB257" s="319">
        <v>2100</v>
      </c>
      <c r="AC257" s="320"/>
      <c r="AD257" s="320"/>
      <c r="AE257" s="177"/>
      <c r="AF257" s="177"/>
      <c r="AG257" s="177">
        <v>6</v>
      </c>
      <c r="AH257" s="177" t="s">
        <v>8558</v>
      </c>
      <c r="AI257" s="177"/>
      <c r="AJ257" s="177"/>
      <c r="AK257" s="177"/>
      <c r="AL257" s="177"/>
      <c r="AM257" s="177"/>
      <c r="AN257" s="177"/>
      <c r="AO257" s="177"/>
      <c r="AP257" s="177"/>
      <c r="AQ257" s="177"/>
      <c r="AR257" s="177"/>
      <c r="AS257" s="177"/>
      <c r="AT257" s="177"/>
      <c r="AU257" s="177"/>
      <c r="AV257" s="107"/>
      <c r="AW257" s="107"/>
      <c r="AX257" s="99"/>
    </row>
    <row r="258" spans="1:50" ht="25.7" customHeight="1">
      <c r="A258" s="274"/>
      <c r="B258" s="147"/>
      <c r="C258" s="151" t="s">
        <v>7442</v>
      </c>
      <c r="D258" s="177" t="s">
        <v>8559</v>
      </c>
      <c r="E258" s="319" t="s">
        <v>8560</v>
      </c>
      <c r="F258" s="320" t="s">
        <v>7442</v>
      </c>
      <c r="G258" s="177" t="s">
        <v>8561</v>
      </c>
      <c r="H258" s="177" t="s">
        <v>8557</v>
      </c>
      <c r="I258" s="177" t="s">
        <v>8557</v>
      </c>
      <c r="J258" s="177">
        <v>1</v>
      </c>
      <c r="K258" s="319">
        <v>4432</v>
      </c>
      <c r="L258" s="319">
        <v>40</v>
      </c>
      <c r="M258" s="319"/>
      <c r="N258" s="177" t="s">
        <v>231</v>
      </c>
      <c r="O258" s="320" t="s">
        <v>8562</v>
      </c>
      <c r="P258" s="319">
        <v>4432</v>
      </c>
      <c r="Q258" s="319">
        <v>8</v>
      </c>
      <c r="R258" s="319"/>
      <c r="S258" s="319"/>
      <c r="T258" s="177"/>
      <c r="U258" s="177"/>
      <c r="V258" s="320">
        <v>2002</v>
      </c>
      <c r="W258" s="177"/>
      <c r="X258" s="177">
        <v>343</v>
      </c>
      <c r="Y258" s="177"/>
      <c r="Z258" s="177"/>
      <c r="AA258" s="177"/>
      <c r="AB258" s="319">
        <v>343</v>
      </c>
      <c r="AC258" s="320"/>
      <c r="AD258" s="320"/>
      <c r="AE258" s="177"/>
      <c r="AF258" s="177"/>
      <c r="AG258" s="177">
        <v>6</v>
      </c>
      <c r="AH258" s="177" t="s">
        <v>8558</v>
      </c>
      <c r="AI258" s="177"/>
      <c r="AJ258" s="177"/>
      <c r="AK258" s="177"/>
      <c r="AL258" s="177"/>
      <c r="AM258" s="177"/>
      <c r="AN258" s="177"/>
      <c r="AO258" s="177"/>
      <c r="AP258" s="177"/>
      <c r="AQ258" s="177"/>
      <c r="AR258" s="177"/>
      <c r="AS258" s="177"/>
      <c r="AT258" s="177"/>
      <c r="AU258" s="177"/>
      <c r="AV258" s="107"/>
      <c r="AW258" s="107"/>
      <c r="AX258" s="99"/>
    </row>
    <row r="259" spans="1:50" ht="25.7" customHeight="1">
      <c r="A259" s="274"/>
      <c r="B259" s="147"/>
      <c r="C259" s="151" t="s">
        <v>7442</v>
      </c>
      <c r="D259" s="177" t="s">
        <v>8563</v>
      </c>
      <c r="E259" s="319" t="s">
        <v>8564</v>
      </c>
      <c r="F259" s="320" t="s">
        <v>7442</v>
      </c>
      <c r="G259" s="177" t="s">
        <v>8561</v>
      </c>
      <c r="H259" s="177" t="s">
        <v>8557</v>
      </c>
      <c r="I259" s="177" t="s">
        <v>8557</v>
      </c>
      <c r="J259" s="177">
        <v>1</v>
      </c>
      <c r="K259" s="319">
        <v>6925</v>
      </c>
      <c r="L259" s="319"/>
      <c r="M259" s="319"/>
      <c r="N259" s="177" t="s">
        <v>231</v>
      </c>
      <c r="O259" s="320" t="s">
        <v>232</v>
      </c>
      <c r="P259" s="319">
        <v>2610</v>
      </c>
      <c r="Q259" s="319">
        <v>4</v>
      </c>
      <c r="R259" s="319"/>
      <c r="S259" s="319"/>
      <c r="T259" s="177"/>
      <c r="U259" s="177"/>
      <c r="V259" s="320">
        <v>2007</v>
      </c>
      <c r="W259" s="177"/>
      <c r="X259" s="177">
        <v>343</v>
      </c>
      <c r="Y259" s="177"/>
      <c r="Z259" s="177"/>
      <c r="AA259" s="177"/>
      <c r="AB259" s="319">
        <v>390</v>
      </c>
      <c r="AC259" s="320"/>
      <c r="AD259" s="320"/>
      <c r="AE259" s="177"/>
      <c r="AF259" s="177"/>
      <c r="AG259" s="177">
        <v>6</v>
      </c>
      <c r="AH259" s="177" t="s">
        <v>8558</v>
      </c>
      <c r="AI259" s="177"/>
      <c r="AJ259" s="177"/>
      <c r="AK259" s="177"/>
      <c r="AL259" s="177"/>
      <c r="AM259" s="177"/>
      <c r="AN259" s="177"/>
      <c r="AO259" s="177"/>
      <c r="AP259" s="177"/>
      <c r="AQ259" s="177"/>
      <c r="AR259" s="177"/>
      <c r="AS259" s="177"/>
      <c r="AT259" s="177"/>
      <c r="AU259" s="177"/>
      <c r="AV259" s="107"/>
      <c r="AW259" s="107"/>
      <c r="AX259" s="319"/>
    </row>
    <row r="260" spans="1:50" ht="25.7" customHeight="1">
      <c r="A260" s="274"/>
      <c r="B260" s="147"/>
      <c r="C260" s="151" t="s">
        <v>7450</v>
      </c>
      <c r="D260" s="177"/>
      <c r="E260" s="319" t="s">
        <v>8565</v>
      </c>
      <c r="F260" s="320" t="s">
        <v>7450</v>
      </c>
      <c r="G260" s="177"/>
      <c r="H260" s="177"/>
      <c r="I260" s="177" t="s">
        <v>7450</v>
      </c>
      <c r="J260" s="177"/>
      <c r="K260" s="319">
        <v>1578</v>
      </c>
      <c r="L260" s="319"/>
      <c r="M260" s="319"/>
      <c r="N260" s="177"/>
      <c r="O260" s="320" t="s">
        <v>232</v>
      </c>
      <c r="P260" s="319">
        <v>1578</v>
      </c>
      <c r="Q260" s="319">
        <v>2</v>
      </c>
      <c r="R260" s="319"/>
      <c r="S260" s="319"/>
      <c r="T260" s="177"/>
      <c r="U260" s="177"/>
      <c r="V260" s="320">
        <v>2015</v>
      </c>
      <c r="W260" s="177"/>
      <c r="X260" s="177"/>
      <c r="Y260" s="177"/>
      <c r="Z260" s="177"/>
      <c r="AA260" s="177"/>
      <c r="AB260" s="319">
        <v>400</v>
      </c>
      <c r="AC260" s="320"/>
      <c r="AD260" s="320"/>
      <c r="AE260" s="177"/>
      <c r="AF260" s="177"/>
      <c r="AG260" s="177"/>
      <c r="AH260" s="177"/>
      <c r="AI260" s="177"/>
      <c r="AJ260" s="177"/>
      <c r="AK260" s="177"/>
      <c r="AL260" s="177"/>
      <c r="AM260" s="177"/>
      <c r="AN260" s="177"/>
      <c r="AO260" s="177"/>
      <c r="AP260" s="177"/>
      <c r="AQ260" s="177"/>
      <c r="AR260" s="177"/>
      <c r="AS260" s="177"/>
      <c r="AT260" s="177"/>
      <c r="AU260" s="177"/>
      <c r="AV260" s="107"/>
      <c r="AW260" s="107"/>
      <c r="AX260" s="319"/>
    </row>
    <row r="261" spans="1:50" ht="25.7" customHeight="1">
      <c r="A261" s="274">
        <v>23</v>
      </c>
      <c r="B261" s="147"/>
      <c r="C261" s="151" t="s">
        <v>7450</v>
      </c>
      <c r="D261" s="177"/>
      <c r="E261" s="319" t="s">
        <v>8566</v>
      </c>
      <c r="F261" s="320" t="s">
        <v>7450</v>
      </c>
      <c r="G261" s="177"/>
      <c r="H261" s="177" t="s">
        <v>7450</v>
      </c>
      <c r="I261" s="177" t="s">
        <v>7450</v>
      </c>
      <c r="J261" s="177"/>
      <c r="K261" s="319">
        <v>2060</v>
      </c>
      <c r="L261" s="319" t="s">
        <v>499</v>
      </c>
      <c r="M261" s="319" t="s">
        <v>499</v>
      </c>
      <c r="N261" s="177"/>
      <c r="O261" s="320" t="s">
        <v>232</v>
      </c>
      <c r="P261" s="319">
        <v>2060</v>
      </c>
      <c r="Q261" s="319">
        <v>4</v>
      </c>
      <c r="R261" s="319"/>
      <c r="S261" s="319"/>
      <c r="T261" s="177"/>
      <c r="U261" s="177"/>
      <c r="V261" s="320">
        <v>1997</v>
      </c>
      <c r="W261" s="177"/>
      <c r="X261" s="177"/>
      <c r="Y261" s="177"/>
      <c r="Z261" s="177"/>
      <c r="AA261" s="177"/>
      <c r="AB261" s="319"/>
      <c r="AC261" s="320"/>
      <c r="AD261" s="320"/>
      <c r="AE261" s="177"/>
      <c r="AF261" s="177"/>
      <c r="AG261" s="177"/>
      <c r="AH261" s="177"/>
      <c r="AI261" s="177"/>
      <c r="AJ261" s="177"/>
      <c r="AK261" s="177"/>
      <c r="AL261" s="177"/>
      <c r="AM261" s="177"/>
      <c r="AN261" s="177"/>
      <c r="AO261" s="177"/>
      <c r="AP261" s="177"/>
      <c r="AQ261" s="177"/>
      <c r="AR261" s="177"/>
      <c r="AS261" s="177"/>
      <c r="AT261" s="177"/>
      <c r="AU261" s="177"/>
      <c r="AV261" s="107"/>
      <c r="AW261" s="107"/>
      <c r="AX261" s="319"/>
    </row>
    <row r="262" spans="1:50" ht="25.7" customHeight="1">
      <c r="A262" s="274">
        <v>24</v>
      </c>
      <c r="B262" s="147"/>
      <c r="C262" s="151" t="s">
        <v>7450</v>
      </c>
      <c r="D262" s="177"/>
      <c r="E262" s="319" t="s">
        <v>8567</v>
      </c>
      <c r="F262" s="320" t="s">
        <v>7450</v>
      </c>
      <c r="G262" s="177"/>
      <c r="H262" s="177" t="s">
        <v>7450</v>
      </c>
      <c r="I262" s="177" t="s">
        <v>7450</v>
      </c>
      <c r="J262" s="177"/>
      <c r="K262" s="319">
        <v>4990</v>
      </c>
      <c r="L262" s="319"/>
      <c r="M262" s="319" t="s">
        <v>499</v>
      </c>
      <c r="N262" s="177"/>
      <c r="O262" s="682" t="s">
        <v>15479</v>
      </c>
      <c r="P262" s="319">
        <v>4990</v>
      </c>
      <c r="Q262" s="319">
        <v>8</v>
      </c>
      <c r="R262" s="319"/>
      <c r="S262" s="319"/>
      <c r="T262" s="177"/>
      <c r="U262" s="177"/>
      <c r="V262" s="320">
        <v>2002</v>
      </c>
      <c r="W262" s="177"/>
      <c r="X262" s="177"/>
      <c r="Y262" s="177"/>
      <c r="Z262" s="177"/>
      <c r="AA262" s="177"/>
      <c r="AB262" s="319"/>
      <c r="AC262" s="320"/>
      <c r="AD262" s="320"/>
      <c r="AE262" s="177"/>
      <c r="AF262" s="177"/>
      <c r="AG262" s="177"/>
      <c r="AH262" s="177"/>
      <c r="AI262" s="177"/>
      <c r="AJ262" s="177"/>
      <c r="AK262" s="177"/>
      <c r="AL262" s="177"/>
      <c r="AM262" s="177"/>
      <c r="AN262" s="177"/>
      <c r="AO262" s="177"/>
      <c r="AP262" s="177"/>
      <c r="AQ262" s="177"/>
      <c r="AR262" s="177"/>
      <c r="AS262" s="177"/>
      <c r="AT262" s="177"/>
      <c r="AU262" s="177"/>
      <c r="AV262" s="107"/>
      <c r="AW262" s="107"/>
      <c r="AX262" s="107"/>
    </row>
    <row r="263" spans="1:50" ht="25.7" customHeight="1">
      <c r="A263" s="274">
        <v>25</v>
      </c>
      <c r="B263" s="147"/>
      <c r="C263" s="151" t="s">
        <v>7450</v>
      </c>
      <c r="D263" s="177"/>
      <c r="E263" s="319" t="s">
        <v>8568</v>
      </c>
      <c r="F263" s="320" t="s">
        <v>7450</v>
      </c>
      <c r="G263" s="177"/>
      <c r="H263" s="177" t="s">
        <v>7450</v>
      </c>
      <c r="I263" s="177" t="s">
        <v>7450</v>
      </c>
      <c r="J263" s="177"/>
      <c r="K263" s="319">
        <v>1394</v>
      </c>
      <c r="L263" s="319" t="s">
        <v>499</v>
      </c>
      <c r="M263" s="319" t="s">
        <v>499</v>
      </c>
      <c r="N263" s="177"/>
      <c r="O263" s="320" t="s">
        <v>232</v>
      </c>
      <c r="P263" s="319">
        <v>1394</v>
      </c>
      <c r="Q263" s="319">
        <v>3</v>
      </c>
      <c r="R263" s="319"/>
      <c r="S263" s="319"/>
      <c r="T263" s="177"/>
      <c r="U263" s="177"/>
      <c r="V263" s="320">
        <v>1997</v>
      </c>
      <c r="W263" s="177"/>
      <c r="X263" s="177"/>
      <c r="Y263" s="177"/>
      <c r="Z263" s="177"/>
      <c r="AA263" s="177"/>
      <c r="AB263" s="319"/>
      <c r="AC263" s="320"/>
      <c r="AD263" s="320"/>
      <c r="AE263" s="177"/>
      <c r="AF263" s="177"/>
      <c r="AG263" s="177"/>
      <c r="AH263" s="177"/>
      <c r="AI263" s="177"/>
      <c r="AJ263" s="177"/>
      <c r="AK263" s="177"/>
      <c r="AL263" s="177"/>
      <c r="AM263" s="177"/>
      <c r="AN263" s="177"/>
      <c r="AO263" s="177"/>
      <c r="AP263" s="177"/>
      <c r="AQ263" s="177"/>
      <c r="AR263" s="177"/>
      <c r="AS263" s="177"/>
      <c r="AT263" s="177"/>
      <c r="AU263" s="177"/>
      <c r="AV263" s="107"/>
      <c r="AW263" s="107"/>
      <c r="AX263" s="99"/>
    </row>
    <row r="264" spans="1:50" ht="25.7" customHeight="1">
      <c r="A264" s="274">
        <v>26</v>
      </c>
      <c r="B264" s="147"/>
      <c r="C264" s="151" t="s">
        <v>7450</v>
      </c>
      <c r="D264" s="177"/>
      <c r="E264" s="319" t="s">
        <v>8569</v>
      </c>
      <c r="F264" s="320" t="s">
        <v>7450</v>
      </c>
      <c r="G264" s="177"/>
      <c r="H264" s="177"/>
      <c r="I264" s="177" t="s">
        <v>7450</v>
      </c>
      <c r="J264" s="177"/>
      <c r="K264" s="319">
        <v>1500</v>
      </c>
      <c r="L264" s="319"/>
      <c r="M264" s="319"/>
      <c r="N264" s="177"/>
      <c r="O264" s="320" t="s">
        <v>232</v>
      </c>
      <c r="P264" s="319"/>
      <c r="Q264" s="319">
        <v>1</v>
      </c>
      <c r="R264" s="319"/>
      <c r="S264" s="319"/>
      <c r="T264" s="177"/>
      <c r="U264" s="177"/>
      <c r="V264" s="320"/>
      <c r="W264" s="177"/>
      <c r="X264" s="177"/>
      <c r="Y264" s="177"/>
      <c r="Z264" s="177"/>
      <c r="AA264" s="177"/>
      <c r="AB264" s="319"/>
      <c r="AC264" s="320"/>
      <c r="AD264" s="320"/>
      <c r="AE264" s="177"/>
      <c r="AF264" s="177"/>
      <c r="AG264" s="177"/>
      <c r="AH264" s="177"/>
      <c r="AI264" s="177"/>
      <c r="AJ264" s="177"/>
      <c r="AK264" s="177"/>
      <c r="AL264" s="177"/>
      <c r="AM264" s="177"/>
      <c r="AN264" s="177"/>
      <c r="AO264" s="177"/>
      <c r="AP264" s="177"/>
      <c r="AQ264" s="177"/>
      <c r="AR264" s="177"/>
      <c r="AS264" s="177"/>
      <c r="AT264" s="177"/>
      <c r="AU264" s="177"/>
      <c r="AV264" s="107"/>
      <c r="AW264" s="107"/>
      <c r="AX264" s="99"/>
    </row>
    <row r="265" spans="1:50" ht="25.7" customHeight="1">
      <c r="A265" s="274">
        <v>27</v>
      </c>
      <c r="B265" s="147"/>
      <c r="C265" s="151" t="s">
        <v>7450</v>
      </c>
      <c r="D265" s="177"/>
      <c r="E265" s="319" t="s">
        <v>8570</v>
      </c>
      <c r="F265" s="320" t="s">
        <v>7450</v>
      </c>
      <c r="G265" s="177"/>
      <c r="H265" s="177" t="s">
        <v>7450</v>
      </c>
      <c r="I265" s="177" t="s">
        <v>7450</v>
      </c>
      <c r="J265" s="177"/>
      <c r="K265" s="319">
        <v>3500</v>
      </c>
      <c r="L265" s="319" t="s">
        <v>499</v>
      </c>
      <c r="M265" s="319" t="s">
        <v>499</v>
      </c>
      <c r="N265" s="177"/>
      <c r="O265" s="320" t="s">
        <v>232</v>
      </c>
      <c r="P265" s="319">
        <v>3500</v>
      </c>
      <c r="Q265" s="319">
        <v>5</v>
      </c>
      <c r="R265" s="319"/>
      <c r="S265" s="319"/>
      <c r="T265" s="177"/>
      <c r="U265" s="177"/>
      <c r="V265" s="320">
        <v>1994</v>
      </c>
      <c r="W265" s="177"/>
      <c r="X265" s="177"/>
      <c r="Y265" s="177"/>
      <c r="Z265" s="177"/>
      <c r="AA265" s="177"/>
      <c r="AB265" s="319"/>
      <c r="AC265" s="320"/>
      <c r="AD265" s="320"/>
      <c r="AE265" s="177"/>
      <c r="AF265" s="177"/>
      <c r="AG265" s="177"/>
      <c r="AH265" s="177"/>
      <c r="AI265" s="177"/>
      <c r="AJ265" s="177"/>
      <c r="AK265" s="177"/>
      <c r="AL265" s="177"/>
      <c r="AM265" s="177"/>
      <c r="AN265" s="177"/>
      <c r="AO265" s="177"/>
      <c r="AP265" s="177"/>
      <c r="AQ265" s="177"/>
      <c r="AR265" s="177"/>
      <c r="AS265" s="177"/>
      <c r="AT265" s="177"/>
      <c r="AU265" s="177"/>
      <c r="AV265" s="107"/>
      <c r="AW265" s="107"/>
      <c r="AX265" s="99"/>
    </row>
    <row r="266" spans="1:50" ht="25.7" customHeight="1">
      <c r="A266" s="274">
        <v>28</v>
      </c>
      <c r="B266" s="147"/>
      <c r="C266" s="151" t="s">
        <v>7450</v>
      </c>
      <c r="D266" s="177"/>
      <c r="E266" s="319" t="s">
        <v>8571</v>
      </c>
      <c r="F266" s="320" t="s">
        <v>7450</v>
      </c>
      <c r="G266" s="177"/>
      <c r="H266" s="177" t="s">
        <v>7450</v>
      </c>
      <c r="I266" s="177" t="s">
        <v>7450</v>
      </c>
      <c r="J266" s="177"/>
      <c r="K266" s="319">
        <v>1200</v>
      </c>
      <c r="L266" s="319" t="s">
        <v>499</v>
      </c>
      <c r="M266" s="319" t="s">
        <v>499</v>
      </c>
      <c r="N266" s="177"/>
      <c r="O266" s="320" t="s">
        <v>232</v>
      </c>
      <c r="P266" s="319">
        <v>1200</v>
      </c>
      <c r="Q266" s="319">
        <v>2</v>
      </c>
      <c r="R266" s="319"/>
      <c r="S266" s="319"/>
      <c r="T266" s="177"/>
      <c r="U266" s="177"/>
      <c r="V266" s="320">
        <v>2001</v>
      </c>
      <c r="W266" s="177"/>
      <c r="X266" s="177"/>
      <c r="Y266" s="177"/>
      <c r="Z266" s="177"/>
      <c r="AA266" s="177"/>
      <c r="AB266" s="319"/>
      <c r="AC266" s="320"/>
      <c r="AD266" s="320"/>
      <c r="AE266" s="177"/>
      <c r="AF266" s="177"/>
      <c r="AG266" s="177"/>
      <c r="AH266" s="177"/>
      <c r="AI266" s="177"/>
      <c r="AJ266" s="177"/>
      <c r="AK266" s="177"/>
      <c r="AL266" s="177"/>
      <c r="AM266" s="177"/>
      <c r="AN266" s="177"/>
      <c r="AO266" s="177"/>
      <c r="AP266" s="177"/>
      <c r="AQ266" s="177"/>
      <c r="AR266" s="177"/>
      <c r="AS266" s="177"/>
      <c r="AT266" s="177"/>
      <c r="AU266" s="177"/>
      <c r="AV266" s="107"/>
      <c r="AW266" s="107"/>
      <c r="AX266" s="846"/>
    </row>
    <row r="267" spans="1:50" ht="25.7" customHeight="1">
      <c r="A267" s="274"/>
      <c r="B267" s="147"/>
      <c r="C267" s="151" t="s">
        <v>7450</v>
      </c>
      <c r="D267" s="177"/>
      <c r="E267" s="319" t="s">
        <v>8572</v>
      </c>
      <c r="F267" s="320" t="s">
        <v>7450</v>
      </c>
      <c r="G267" s="177"/>
      <c r="H267" s="177" t="s">
        <v>7450</v>
      </c>
      <c r="I267" s="177" t="s">
        <v>7450</v>
      </c>
      <c r="J267" s="177"/>
      <c r="K267" s="319">
        <v>1660</v>
      </c>
      <c r="L267" s="319" t="s">
        <v>499</v>
      </c>
      <c r="M267" s="319" t="s">
        <v>499</v>
      </c>
      <c r="N267" s="177"/>
      <c r="O267" s="320" t="s">
        <v>232</v>
      </c>
      <c r="P267" s="319">
        <v>1660</v>
      </c>
      <c r="Q267" s="319">
        <v>3</v>
      </c>
      <c r="R267" s="319"/>
      <c r="S267" s="319"/>
      <c r="T267" s="177"/>
      <c r="U267" s="177"/>
      <c r="V267" s="320">
        <v>1995</v>
      </c>
      <c r="W267" s="177"/>
      <c r="X267" s="177"/>
      <c r="Y267" s="177"/>
      <c r="Z267" s="177"/>
      <c r="AA267" s="177"/>
      <c r="AB267" s="319"/>
      <c r="AC267" s="320"/>
      <c r="AD267" s="320"/>
      <c r="AE267" s="177"/>
      <c r="AF267" s="177"/>
      <c r="AG267" s="177"/>
      <c r="AH267" s="177"/>
      <c r="AI267" s="177"/>
      <c r="AJ267" s="177"/>
      <c r="AK267" s="177"/>
      <c r="AL267" s="177"/>
      <c r="AM267" s="177"/>
      <c r="AN267" s="177"/>
      <c r="AO267" s="177"/>
      <c r="AP267" s="177"/>
      <c r="AQ267" s="177"/>
      <c r="AR267" s="177"/>
      <c r="AS267" s="177"/>
      <c r="AT267" s="177"/>
      <c r="AU267" s="177"/>
      <c r="AV267" s="107"/>
      <c r="AW267" s="107"/>
      <c r="AX267" s="99"/>
    </row>
    <row r="268" spans="1:50" ht="25.7" customHeight="1">
      <c r="A268" s="274"/>
      <c r="B268" s="147"/>
      <c r="C268" s="151" t="s">
        <v>7450</v>
      </c>
      <c r="D268" s="177"/>
      <c r="E268" s="319" t="s">
        <v>8573</v>
      </c>
      <c r="F268" s="320" t="s">
        <v>7450</v>
      </c>
      <c r="G268" s="177"/>
      <c r="H268" s="177" t="s">
        <v>7450</v>
      </c>
      <c r="I268" s="177" t="s">
        <v>7450</v>
      </c>
      <c r="J268" s="177"/>
      <c r="K268" s="319">
        <v>1776</v>
      </c>
      <c r="L268" s="319"/>
      <c r="M268" s="319"/>
      <c r="N268" s="177"/>
      <c r="O268" s="320" t="s">
        <v>232</v>
      </c>
      <c r="P268" s="319">
        <v>1776</v>
      </c>
      <c r="Q268" s="319">
        <v>3</v>
      </c>
      <c r="R268" s="319"/>
      <c r="S268" s="319"/>
      <c r="T268" s="177"/>
      <c r="U268" s="177"/>
      <c r="V268" s="320">
        <v>2008</v>
      </c>
      <c r="W268" s="177"/>
      <c r="X268" s="177"/>
      <c r="Y268" s="177"/>
      <c r="Z268" s="177"/>
      <c r="AA268" s="177"/>
      <c r="AB268" s="319">
        <v>45</v>
      </c>
      <c r="AC268" s="320"/>
      <c r="AD268" s="320"/>
      <c r="AE268" s="177"/>
      <c r="AF268" s="177"/>
      <c r="AG268" s="177"/>
      <c r="AH268" s="177"/>
      <c r="AI268" s="177"/>
      <c r="AJ268" s="177"/>
      <c r="AK268" s="177"/>
      <c r="AL268" s="177"/>
      <c r="AM268" s="177"/>
      <c r="AN268" s="177"/>
      <c r="AO268" s="177"/>
      <c r="AP268" s="177"/>
      <c r="AQ268" s="177"/>
      <c r="AR268" s="177"/>
      <c r="AS268" s="177"/>
      <c r="AT268" s="177"/>
      <c r="AU268" s="177"/>
      <c r="AV268" s="107"/>
      <c r="AW268" s="107"/>
      <c r="AX268" s="107"/>
    </row>
    <row r="269" spans="1:50" ht="25.7" customHeight="1">
      <c r="A269" s="274"/>
      <c r="B269" s="147"/>
      <c r="C269" s="151" t="s">
        <v>7450</v>
      </c>
      <c r="D269" s="177"/>
      <c r="E269" s="319" t="s">
        <v>8574</v>
      </c>
      <c r="F269" s="320" t="s">
        <v>7450</v>
      </c>
      <c r="G269" s="177"/>
      <c r="H269" s="177" t="s">
        <v>7450</v>
      </c>
      <c r="I269" s="177" t="s">
        <v>7450</v>
      </c>
      <c r="J269" s="177"/>
      <c r="K269" s="319">
        <v>1112</v>
      </c>
      <c r="L269" s="319"/>
      <c r="M269" s="319"/>
      <c r="N269" s="177"/>
      <c r="O269" s="320" t="s">
        <v>8575</v>
      </c>
      <c r="P269" s="319">
        <v>1112</v>
      </c>
      <c r="Q269" s="319">
        <v>2</v>
      </c>
      <c r="R269" s="319"/>
      <c r="S269" s="319"/>
      <c r="T269" s="177"/>
      <c r="U269" s="177"/>
      <c r="V269" s="320">
        <v>2010</v>
      </c>
      <c r="W269" s="177"/>
      <c r="X269" s="177"/>
      <c r="Y269" s="177"/>
      <c r="Z269" s="177"/>
      <c r="AA269" s="177"/>
      <c r="AB269" s="319"/>
      <c r="AC269" s="320"/>
      <c r="AD269" s="320"/>
      <c r="AE269" s="177"/>
      <c r="AF269" s="177"/>
      <c r="AG269" s="177"/>
      <c r="AH269" s="177"/>
      <c r="AI269" s="177"/>
      <c r="AJ269" s="177"/>
      <c r="AK269" s="177"/>
      <c r="AL269" s="177"/>
      <c r="AM269" s="177"/>
      <c r="AN269" s="177"/>
      <c r="AO269" s="177"/>
      <c r="AP269" s="177"/>
      <c r="AQ269" s="177"/>
      <c r="AR269" s="177"/>
      <c r="AS269" s="177"/>
      <c r="AT269" s="177"/>
      <c r="AU269" s="177"/>
      <c r="AV269" s="107"/>
      <c r="AW269" s="107"/>
      <c r="AX269" s="99"/>
    </row>
    <row r="270" spans="1:50" ht="25.7" customHeight="1">
      <c r="A270" s="274"/>
      <c r="B270" s="147"/>
      <c r="C270" s="151" t="s">
        <v>7462</v>
      </c>
      <c r="D270" s="177" t="s">
        <v>8576</v>
      </c>
      <c r="E270" s="319" t="s">
        <v>8486</v>
      </c>
      <c r="F270" s="320" t="s">
        <v>7462</v>
      </c>
      <c r="G270" s="177" t="s">
        <v>8577</v>
      </c>
      <c r="H270" s="177" t="s">
        <v>7462</v>
      </c>
      <c r="I270" s="177" t="s">
        <v>7462</v>
      </c>
      <c r="J270" s="177">
        <v>1</v>
      </c>
      <c r="K270" s="319">
        <v>2056</v>
      </c>
      <c r="L270" s="319">
        <v>48</v>
      </c>
      <c r="M270" s="319">
        <v>48</v>
      </c>
      <c r="N270" s="177" t="s">
        <v>231</v>
      </c>
      <c r="O270" s="320" t="s">
        <v>382</v>
      </c>
      <c r="P270" s="319">
        <v>1276</v>
      </c>
      <c r="Q270" s="319">
        <v>2</v>
      </c>
      <c r="R270" s="319"/>
      <c r="S270" s="319"/>
      <c r="T270" s="177"/>
      <c r="U270" s="177"/>
      <c r="V270" s="320">
        <v>2000</v>
      </c>
      <c r="W270" s="177"/>
      <c r="X270" s="177"/>
      <c r="Y270" s="177"/>
      <c r="Z270" s="177"/>
      <c r="AA270" s="177"/>
      <c r="AB270" s="319">
        <v>180</v>
      </c>
      <c r="AC270" s="320"/>
      <c r="AD270" s="320"/>
      <c r="AE270" s="177"/>
      <c r="AF270" s="177"/>
      <c r="AG270" s="177">
        <v>6</v>
      </c>
      <c r="AH270" s="177">
        <v>450</v>
      </c>
      <c r="AI270" s="177"/>
      <c r="AJ270" s="177"/>
      <c r="AK270" s="177"/>
      <c r="AL270" s="177"/>
      <c r="AM270" s="177"/>
      <c r="AN270" s="177"/>
      <c r="AO270" s="177"/>
      <c r="AP270" s="177"/>
      <c r="AQ270" s="177"/>
      <c r="AR270" s="177"/>
      <c r="AS270" s="177"/>
      <c r="AT270" s="177"/>
      <c r="AU270" s="177"/>
      <c r="AV270" s="107"/>
      <c r="AW270" s="107"/>
      <c r="AX270" s="107"/>
    </row>
    <row r="271" spans="1:50" ht="25.7" customHeight="1">
      <c r="A271" s="274"/>
      <c r="B271" s="147"/>
      <c r="C271" s="151" t="s">
        <v>7462</v>
      </c>
      <c r="D271" s="177" t="s">
        <v>8578</v>
      </c>
      <c r="E271" s="319" t="s">
        <v>8579</v>
      </c>
      <c r="F271" s="320" t="s">
        <v>7462</v>
      </c>
      <c r="G271" s="177" t="s">
        <v>8580</v>
      </c>
      <c r="H271" s="177" t="s">
        <v>7462</v>
      </c>
      <c r="I271" s="177" t="s">
        <v>7462</v>
      </c>
      <c r="J271" s="177">
        <v>1</v>
      </c>
      <c r="K271" s="319">
        <v>2586</v>
      </c>
      <c r="L271" s="319"/>
      <c r="M271" s="319"/>
      <c r="N271" s="177" t="s">
        <v>231</v>
      </c>
      <c r="O271" s="320" t="s">
        <v>382</v>
      </c>
      <c r="P271" s="319">
        <v>2503</v>
      </c>
      <c r="Q271" s="319">
        <v>4</v>
      </c>
      <c r="R271" s="319">
        <v>20</v>
      </c>
      <c r="S271" s="319"/>
      <c r="T271" s="177"/>
      <c r="U271" s="177" t="s">
        <v>8581</v>
      </c>
      <c r="V271" s="320">
        <v>2009</v>
      </c>
      <c r="W271" s="177">
        <v>1617</v>
      </c>
      <c r="X271" s="177">
        <v>200</v>
      </c>
      <c r="Y271" s="177"/>
      <c r="Z271" s="177"/>
      <c r="AA271" s="177"/>
      <c r="AB271" s="319">
        <v>180</v>
      </c>
      <c r="AC271" s="320"/>
      <c r="AD271" s="320"/>
      <c r="AE271" s="177"/>
      <c r="AF271" s="177"/>
      <c r="AG271" s="177">
        <v>12</v>
      </c>
      <c r="AH271" s="177"/>
      <c r="AI271" s="177"/>
      <c r="AJ271" s="177" t="s">
        <v>8582</v>
      </c>
      <c r="AK271" s="177"/>
      <c r="AL271" s="177"/>
      <c r="AM271" s="177"/>
      <c r="AN271" s="177"/>
      <c r="AO271" s="177"/>
      <c r="AP271" s="177"/>
      <c r="AQ271" s="177"/>
      <c r="AR271" s="177"/>
      <c r="AS271" s="177"/>
      <c r="AT271" s="177"/>
      <c r="AU271" s="177"/>
      <c r="AV271" s="107"/>
      <c r="AW271" s="107"/>
      <c r="AX271" s="107"/>
    </row>
    <row r="272" spans="1:50" ht="25.7" customHeight="1">
      <c r="A272" s="274"/>
      <c r="B272" s="147"/>
      <c r="C272" s="151" t="s">
        <v>7462</v>
      </c>
      <c r="D272" s="177" t="s">
        <v>7468</v>
      </c>
      <c r="E272" s="319" t="s">
        <v>8583</v>
      </c>
      <c r="F272" s="320" t="s">
        <v>7462</v>
      </c>
      <c r="G272" s="177"/>
      <c r="H272" s="177" t="s">
        <v>8584</v>
      </c>
      <c r="I272" s="177" t="s">
        <v>7465</v>
      </c>
      <c r="J272" s="177"/>
      <c r="K272" s="319">
        <v>3564</v>
      </c>
      <c r="L272" s="319"/>
      <c r="M272" s="319"/>
      <c r="N272" s="177"/>
      <c r="O272" s="320" t="s">
        <v>382</v>
      </c>
      <c r="P272" s="319">
        <v>3564</v>
      </c>
      <c r="Q272" s="319">
        <v>6</v>
      </c>
      <c r="R272" s="319"/>
      <c r="S272" s="319"/>
      <c r="T272" s="177"/>
      <c r="U272" s="177"/>
      <c r="V272" s="320">
        <v>2008</v>
      </c>
      <c r="W272" s="177"/>
      <c r="X272" s="177"/>
      <c r="Y272" s="177"/>
      <c r="Z272" s="177"/>
      <c r="AA272" s="177"/>
      <c r="AB272" s="319"/>
      <c r="AC272" s="320"/>
      <c r="AD272" s="320"/>
      <c r="AE272" s="177"/>
      <c r="AF272" s="177"/>
      <c r="AG272" s="177"/>
      <c r="AH272" s="177"/>
      <c r="AI272" s="177"/>
      <c r="AJ272" s="177"/>
      <c r="AK272" s="177"/>
      <c r="AL272" s="177"/>
      <c r="AM272" s="177"/>
      <c r="AN272" s="177"/>
      <c r="AO272" s="177"/>
      <c r="AP272" s="177"/>
      <c r="AQ272" s="177"/>
      <c r="AR272" s="177"/>
      <c r="AS272" s="177"/>
      <c r="AT272" s="177"/>
      <c r="AU272" s="177"/>
      <c r="AV272" s="107"/>
      <c r="AW272" s="107"/>
      <c r="AX272" s="107"/>
    </row>
    <row r="273" spans="1:50" ht="25.7" customHeight="1">
      <c r="A273" s="274"/>
      <c r="B273" s="147"/>
      <c r="C273" s="151" t="s">
        <v>7462</v>
      </c>
      <c r="D273" s="177" t="s">
        <v>8585</v>
      </c>
      <c r="E273" s="319" t="s">
        <v>8586</v>
      </c>
      <c r="F273" s="320" t="s">
        <v>7462</v>
      </c>
      <c r="G273" s="177"/>
      <c r="H273" s="177" t="s">
        <v>7462</v>
      </c>
      <c r="I273" s="177" t="s">
        <v>7465</v>
      </c>
      <c r="J273" s="177"/>
      <c r="K273" s="319">
        <v>960</v>
      </c>
      <c r="L273" s="319"/>
      <c r="M273" s="319"/>
      <c r="N273" s="177"/>
      <c r="O273" s="320" t="s">
        <v>382</v>
      </c>
      <c r="P273" s="319">
        <v>520</v>
      </c>
      <c r="Q273" s="319">
        <v>2</v>
      </c>
      <c r="R273" s="319"/>
      <c r="S273" s="319"/>
      <c r="T273" s="177"/>
      <c r="U273" s="177"/>
      <c r="V273" s="320">
        <v>2004</v>
      </c>
      <c r="W273" s="177"/>
      <c r="X273" s="177"/>
      <c r="Y273" s="177"/>
      <c r="Z273" s="177"/>
      <c r="AA273" s="177"/>
      <c r="AB273" s="319"/>
      <c r="AC273" s="320"/>
      <c r="AD273" s="320"/>
      <c r="AE273" s="177"/>
      <c r="AF273" s="177"/>
      <c r="AG273" s="177"/>
      <c r="AH273" s="177"/>
      <c r="AI273" s="177"/>
      <c r="AJ273" s="177"/>
      <c r="AK273" s="177"/>
      <c r="AL273" s="177"/>
      <c r="AM273" s="177"/>
      <c r="AN273" s="177"/>
      <c r="AO273" s="177"/>
      <c r="AP273" s="177"/>
      <c r="AQ273" s="177"/>
      <c r="AR273" s="177"/>
      <c r="AS273" s="177"/>
      <c r="AT273" s="177"/>
      <c r="AU273" s="177"/>
      <c r="AV273" s="107"/>
      <c r="AW273" s="107"/>
      <c r="AX273" s="107"/>
    </row>
    <row r="274" spans="1:50" ht="25.7" customHeight="1">
      <c r="A274" s="274"/>
      <c r="B274" s="147"/>
      <c r="C274" s="151" t="s">
        <v>7462</v>
      </c>
      <c r="D274" s="177" t="s">
        <v>7466</v>
      </c>
      <c r="E274" s="319" t="s">
        <v>8587</v>
      </c>
      <c r="F274" s="320" t="s">
        <v>7462</v>
      </c>
      <c r="G274" s="177"/>
      <c r="H274" s="177"/>
      <c r="I274" s="177" t="s">
        <v>7465</v>
      </c>
      <c r="J274" s="177"/>
      <c r="K274" s="319">
        <v>2570</v>
      </c>
      <c r="L274" s="319"/>
      <c r="M274" s="319"/>
      <c r="N274" s="177"/>
      <c r="O274" s="320" t="s">
        <v>382</v>
      </c>
      <c r="P274" s="319">
        <v>2570</v>
      </c>
      <c r="Q274" s="319">
        <v>4</v>
      </c>
      <c r="R274" s="319"/>
      <c r="S274" s="319"/>
      <c r="T274" s="177"/>
      <c r="U274" s="177"/>
      <c r="V274" s="320">
        <v>2009</v>
      </c>
      <c r="W274" s="177"/>
      <c r="X274" s="177"/>
      <c r="Y274" s="177"/>
      <c r="Z274" s="177"/>
      <c r="AA274" s="177"/>
      <c r="AB274" s="319"/>
      <c r="AC274" s="320"/>
      <c r="AD274" s="320"/>
      <c r="AE274" s="177"/>
      <c r="AF274" s="177"/>
      <c r="AG274" s="177"/>
      <c r="AH274" s="177"/>
      <c r="AI274" s="177"/>
      <c r="AJ274" s="177"/>
      <c r="AK274" s="177"/>
      <c r="AL274" s="177"/>
      <c r="AM274" s="177"/>
      <c r="AN274" s="177"/>
      <c r="AO274" s="177"/>
      <c r="AP274" s="177"/>
      <c r="AQ274" s="177"/>
      <c r="AR274" s="177"/>
      <c r="AS274" s="177"/>
      <c r="AT274" s="177"/>
      <c r="AU274" s="177"/>
      <c r="AV274" s="107"/>
      <c r="AW274" s="107"/>
      <c r="AX274" s="107"/>
    </row>
    <row r="275" spans="1:50" ht="25.7" customHeight="1">
      <c r="A275" s="274"/>
      <c r="B275" s="147"/>
      <c r="C275" s="151" t="s">
        <v>7462</v>
      </c>
      <c r="D275" s="177" t="s">
        <v>8588</v>
      </c>
      <c r="E275" s="319" t="s">
        <v>8589</v>
      </c>
      <c r="F275" s="320" t="s">
        <v>7462</v>
      </c>
      <c r="G275" s="177"/>
      <c r="H275" s="177"/>
      <c r="I275" s="177" t="s">
        <v>7462</v>
      </c>
      <c r="J275" s="177"/>
      <c r="K275" s="319">
        <v>802</v>
      </c>
      <c r="L275" s="319"/>
      <c r="M275" s="319"/>
      <c r="N275" s="177"/>
      <c r="O275" s="320" t="s">
        <v>382</v>
      </c>
      <c r="P275" s="319">
        <v>660</v>
      </c>
      <c r="Q275" s="319">
        <v>1</v>
      </c>
      <c r="R275" s="319"/>
      <c r="S275" s="319"/>
      <c r="T275" s="177"/>
      <c r="U275" s="177"/>
      <c r="V275" s="320">
        <v>2014</v>
      </c>
      <c r="W275" s="177"/>
      <c r="X275" s="177"/>
      <c r="Y275" s="177"/>
      <c r="Z275" s="177"/>
      <c r="AA275" s="177"/>
      <c r="AB275" s="319">
        <v>774</v>
      </c>
      <c r="AC275" s="320"/>
      <c r="AD275" s="320"/>
      <c r="AE275" s="177"/>
      <c r="AF275" s="177"/>
      <c r="AG275" s="177"/>
      <c r="AH275" s="177"/>
      <c r="AI275" s="177"/>
      <c r="AJ275" s="177"/>
      <c r="AK275" s="177"/>
      <c r="AL275" s="177"/>
      <c r="AM275" s="177"/>
      <c r="AN275" s="177"/>
      <c r="AO275" s="177"/>
      <c r="AP275" s="177"/>
      <c r="AQ275" s="177"/>
      <c r="AR275" s="177"/>
      <c r="AS275" s="177"/>
      <c r="AT275" s="177"/>
      <c r="AU275" s="177"/>
      <c r="AV275" s="107"/>
      <c r="AW275" s="107"/>
      <c r="AX275" s="1277"/>
    </row>
    <row r="276" spans="1:50" ht="25.7" customHeight="1">
      <c r="A276" s="274"/>
      <c r="B276" s="147"/>
      <c r="C276" s="151" t="s">
        <v>7462</v>
      </c>
      <c r="D276" s="177" t="s">
        <v>8590</v>
      </c>
      <c r="E276" s="319" t="s">
        <v>8591</v>
      </c>
      <c r="F276" s="320" t="s">
        <v>7462</v>
      </c>
      <c r="G276" s="177"/>
      <c r="H276" s="177"/>
      <c r="I276" s="177" t="s">
        <v>7465</v>
      </c>
      <c r="J276" s="177"/>
      <c r="K276" s="319">
        <v>5600</v>
      </c>
      <c r="L276" s="319"/>
      <c r="M276" s="319"/>
      <c r="N276" s="177"/>
      <c r="O276" s="320" t="s">
        <v>1441</v>
      </c>
      <c r="P276" s="319">
        <v>5207</v>
      </c>
      <c r="Q276" s="319">
        <v>8</v>
      </c>
      <c r="R276" s="319"/>
      <c r="S276" s="319"/>
      <c r="T276" s="177"/>
      <c r="U276" s="177"/>
      <c r="V276" s="320">
        <v>2014</v>
      </c>
      <c r="W276" s="177"/>
      <c r="X276" s="177"/>
      <c r="Y276" s="177"/>
      <c r="Z276" s="177"/>
      <c r="AA276" s="177"/>
      <c r="AB276" s="319">
        <v>8112</v>
      </c>
      <c r="AC276" s="320"/>
      <c r="AD276" s="320"/>
      <c r="AE276" s="177"/>
      <c r="AF276" s="177"/>
      <c r="AG276" s="177"/>
      <c r="AH276" s="177"/>
      <c r="AI276" s="177"/>
      <c r="AJ276" s="177"/>
      <c r="AK276" s="177"/>
      <c r="AL276" s="177"/>
      <c r="AM276" s="177"/>
      <c r="AN276" s="177"/>
      <c r="AO276" s="177"/>
      <c r="AP276" s="177"/>
      <c r="AQ276" s="177"/>
      <c r="AR276" s="177"/>
      <c r="AS276" s="177"/>
      <c r="AT276" s="177"/>
      <c r="AU276" s="177"/>
      <c r="AV276" s="107"/>
      <c r="AW276" s="107"/>
      <c r="AX276" s="1305"/>
    </row>
    <row r="277" spans="1:50" ht="25.7" customHeight="1">
      <c r="A277" s="274"/>
      <c r="B277" s="147"/>
      <c r="C277" s="151" t="s">
        <v>7462</v>
      </c>
      <c r="D277" s="177" t="s">
        <v>8590</v>
      </c>
      <c r="E277" s="319" t="s">
        <v>8592</v>
      </c>
      <c r="F277" s="320" t="s">
        <v>7462</v>
      </c>
      <c r="G277" s="177"/>
      <c r="H277" s="177"/>
      <c r="I277" s="177" t="s">
        <v>7462</v>
      </c>
      <c r="J277" s="177"/>
      <c r="K277" s="319">
        <v>5695</v>
      </c>
      <c r="L277" s="319"/>
      <c r="M277" s="319"/>
      <c r="N277" s="177"/>
      <c r="O277" s="320" t="s">
        <v>1441</v>
      </c>
      <c r="P277" s="319">
        <v>2730</v>
      </c>
      <c r="Q277" s="319">
        <v>4</v>
      </c>
      <c r="R277" s="319"/>
      <c r="S277" s="319"/>
      <c r="T277" s="177"/>
      <c r="U277" s="177"/>
      <c r="V277" s="320">
        <v>2015</v>
      </c>
      <c r="W277" s="177"/>
      <c r="X277" s="177"/>
      <c r="Y277" s="177"/>
      <c r="Z277" s="177"/>
      <c r="AA277" s="177"/>
      <c r="AB277" s="319">
        <v>480</v>
      </c>
      <c r="AC277" s="320"/>
      <c r="AD277" s="320"/>
      <c r="AE277" s="177"/>
      <c r="AF277" s="177"/>
      <c r="AG277" s="177"/>
      <c r="AH277" s="177"/>
      <c r="AI277" s="177"/>
      <c r="AJ277" s="177"/>
      <c r="AK277" s="177"/>
      <c r="AL277" s="177"/>
      <c r="AM277" s="177"/>
      <c r="AN277" s="177"/>
      <c r="AO277" s="177"/>
      <c r="AP277" s="177"/>
      <c r="AQ277" s="177"/>
      <c r="AR277" s="177"/>
      <c r="AS277" s="177"/>
      <c r="AT277" s="177"/>
      <c r="AU277" s="177"/>
      <c r="AV277" s="107"/>
      <c r="AW277" s="107"/>
      <c r="AX277" s="107"/>
    </row>
    <row r="278" spans="1:50" ht="25.7" customHeight="1">
      <c r="A278" s="274"/>
      <c r="B278" s="147"/>
      <c r="C278" s="151" t="s">
        <v>7472</v>
      </c>
      <c r="D278" s="177" t="s">
        <v>8593</v>
      </c>
      <c r="E278" s="319" t="s">
        <v>8594</v>
      </c>
      <c r="F278" s="320" t="s">
        <v>7472</v>
      </c>
      <c r="G278" s="177"/>
      <c r="H278" s="177" t="s">
        <v>8595</v>
      </c>
      <c r="I278" s="177" t="s">
        <v>8595</v>
      </c>
      <c r="J278" s="177"/>
      <c r="K278" s="319">
        <v>8596</v>
      </c>
      <c r="L278" s="319"/>
      <c r="M278" s="319"/>
      <c r="N278" s="177"/>
      <c r="O278" s="320" t="s">
        <v>382</v>
      </c>
      <c r="P278" s="319">
        <v>8596</v>
      </c>
      <c r="Q278" s="319">
        <v>13</v>
      </c>
      <c r="R278" s="319"/>
      <c r="S278" s="319"/>
      <c r="T278" s="177"/>
      <c r="U278" s="177"/>
      <c r="V278" s="320">
        <v>2008</v>
      </c>
      <c r="W278" s="177"/>
      <c r="X278" s="177"/>
      <c r="Y278" s="177"/>
      <c r="Z278" s="177"/>
      <c r="AA278" s="177"/>
      <c r="AB278" s="319">
        <v>1100</v>
      </c>
      <c r="AC278" s="320"/>
      <c r="AD278" s="320"/>
      <c r="AE278" s="177"/>
      <c r="AF278" s="177"/>
      <c r="AG278" s="177"/>
      <c r="AH278" s="177"/>
      <c r="AI278" s="177"/>
      <c r="AJ278" s="177"/>
      <c r="AK278" s="177"/>
      <c r="AL278" s="177"/>
      <c r="AM278" s="177"/>
      <c r="AN278" s="177"/>
      <c r="AO278" s="177"/>
      <c r="AP278" s="177"/>
      <c r="AQ278" s="177"/>
      <c r="AR278" s="177"/>
      <c r="AS278" s="177"/>
      <c r="AT278" s="177"/>
      <c r="AU278" s="177"/>
      <c r="AV278" s="107"/>
      <c r="AW278" s="107"/>
      <c r="AX278" s="99"/>
    </row>
    <row r="279" spans="1:50" ht="25.7" customHeight="1">
      <c r="A279" s="274"/>
      <c r="B279" s="147"/>
      <c r="C279" s="151" t="s">
        <v>7475</v>
      </c>
      <c r="D279" s="177" t="s">
        <v>8596</v>
      </c>
      <c r="E279" s="319" t="s">
        <v>8597</v>
      </c>
      <c r="F279" s="320" t="s">
        <v>7475</v>
      </c>
      <c r="G279" s="177" t="s">
        <v>8598</v>
      </c>
      <c r="H279" s="177" t="s">
        <v>401</v>
      </c>
      <c r="I279" s="177" t="s">
        <v>8599</v>
      </c>
      <c r="J279" s="177"/>
      <c r="K279" s="319">
        <v>3960</v>
      </c>
      <c r="L279" s="319"/>
      <c r="M279" s="319"/>
      <c r="N279" s="177"/>
      <c r="O279" s="320" t="s">
        <v>232</v>
      </c>
      <c r="P279" s="319">
        <v>3960</v>
      </c>
      <c r="Q279" s="319">
        <v>8</v>
      </c>
      <c r="R279" s="319"/>
      <c r="S279" s="319"/>
      <c r="T279" s="177"/>
      <c r="U279" s="177"/>
      <c r="V279" s="320">
        <v>1997</v>
      </c>
      <c r="W279" s="177"/>
      <c r="X279" s="177"/>
      <c r="Y279" s="177"/>
      <c r="Z279" s="177"/>
      <c r="AA279" s="177"/>
      <c r="AB279" s="319">
        <v>119</v>
      </c>
      <c r="AC279" s="320"/>
      <c r="AD279" s="320"/>
      <c r="AE279" s="177"/>
      <c r="AF279" s="177"/>
      <c r="AG279" s="177"/>
      <c r="AH279" s="177"/>
      <c r="AI279" s="177"/>
      <c r="AJ279" s="177"/>
      <c r="AK279" s="177"/>
      <c r="AL279" s="177"/>
      <c r="AM279" s="177"/>
      <c r="AN279" s="177"/>
      <c r="AO279" s="177"/>
      <c r="AP279" s="177"/>
      <c r="AQ279" s="177"/>
      <c r="AR279" s="177"/>
      <c r="AS279" s="177"/>
      <c r="AT279" s="177"/>
      <c r="AU279" s="177"/>
      <c r="AV279" s="107"/>
      <c r="AW279" s="107"/>
      <c r="AX279" s="99" t="s">
        <v>8600</v>
      </c>
    </row>
    <row r="280" spans="1:50" ht="25.7" customHeight="1">
      <c r="A280" s="274">
        <v>30</v>
      </c>
      <c r="B280" s="147"/>
      <c r="C280" s="151" t="s">
        <v>7475</v>
      </c>
      <c r="D280" s="177" t="s">
        <v>8601</v>
      </c>
      <c r="E280" s="319" t="s">
        <v>8602</v>
      </c>
      <c r="F280" s="320" t="s">
        <v>7475</v>
      </c>
      <c r="G280" s="177" t="s">
        <v>8598</v>
      </c>
      <c r="H280" s="177" t="s">
        <v>401</v>
      </c>
      <c r="I280" s="177" t="s">
        <v>8599</v>
      </c>
      <c r="J280" s="177"/>
      <c r="K280" s="319">
        <v>2970</v>
      </c>
      <c r="L280" s="319"/>
      <c r="M280" s="319"/>
      <c r="N280" s="177"/>
      <c r="O280" s="320" t="s">
        <v>8603</v>
      </c>
      <c r="P280" s="319">
        <v>2970</v>
      </c>
      <c r="Q280" s="319">
        <v>6</v>
      </c>
      <c r="R280" s="319"/>
      <c r="S280" s="319"/>
      <c r="T280" s="177"/>
      <c r="U280" s="177"/>
      <c r="V280" s="320">
        <v>2001</v>
      </c>
      <c r="W280" s="177">
        <v>87</v>
      </c>
      <c r="X280" s="177"/>
      <c r="Y280" s="177"/>
      <c r="Z280" s="177"/>
      <c r="AA280" s="177"/>
      <c r="AB280" s="319">
        <v>87</v>
      </c>
      <c r="AC280" s="320"/>
      <c r="AD280" s="320"/>
      <c r="AE280" s="177"/>
      <c r="AF280" s="177"/>
      <c r="AG280" s="177"/>
      <c r="AH280" s="177"/>
      <c r="AI280" s="177"/>
      <c r="AJ280" s="177"/>
      <c r="AK280" s="177"/>
      <c r="AL280" s="177"/>
      <c r="AM280" s="177"/>
      <c r="AN280" s="177"/>
      <c r="AO280" s="177"/>
      <c r="AP280" s="177"/>
      <c r="AQ280" s="177"/>
      <c r="AR280" s="177"/>
      <c r="AS280" s="177"/>
      <c r="AT280" s="177"/>
      <c r="AU280" s="177"/>
      <c r="AV280" s="107"/>
      <c r="AW280" s="107"/>
      <c r="AX280" s="99"/>
    </row>
    <row r="281" spans="1:50" ht="25.7" customHeight="1">
      <c r="A281" s="274">
        <v>31</v>
      </c>
      <c r="B281" s="147"/>
      <c r="C281" s="151" t="s">
        <v>7475</v>
      </c>
      <c r="D281" s="177" t="s">
        <v>8604</v>
      </c>
      <c r="E281" s="319" t="s">
        <v>8605</v>
      </c>
      <c r="F281" s="320" t="s">
        <v>7475</v>
      </c>
      <c r="G281" s="177" t="s">
        <v>8598</v>
      </c>
      <c r="H281" s="177" t="s">
        <v>401</v>
      </c>
      <c r="I281" s="177" t="s">
        <v>8599</v>
      </c>
      <c r="J281" s="177"/>
      <c r="K281" s="319">
        <v>1485</v>
      </c>
      <c r="L281" s="319"/>
      <c r="M281" s="319"/>
      <c r="N281" s="177"/>
      <c r="O281" s="320" t="s">
        <v>232</v>
      </c>
      <c r="P281" s="319">
        <v>1485</v>
      </c>
      <c r="Q281" s="319">
        <v>4</v>
      </c>
      <c r="R281" s="319"/>
      <c r="S281" s="319"/>
      <c r="T281" s="177"/>
      <c r="U281" s="177"/>
      <c r="V281" s="320">
        <v>2001</v>
      </c>
      <c r="W281" s="177"/>
      <c r="X281" s="177"/>
      <c r="Y281" s="177"/>
      <c r="Z281" s="177"/>
      <c r="AA281" s="177"/>
      <c r="AB281" s="319">
        <v>44</v>
      </c>
      <c r="AC281" s="320"/>
      <c r="AD281" s="320"/>
      <c r="AE281" s="177"/>
      <c r="AF281" s="177"/>
      <c r="AG281" s="177"/>
      <c r="AH281" s="177"/>
      <c r="AI281" s="177"/>
      <c r="AJ281" s="177"/>
      <c r="AK281" s="177"/>
      <c r="AL281" s="177"/>
      <c r="AM281" s="177"/>
      <c r="AN281" s="177"/>
      <c r="AO281" s="177"/>
      <c r="AP281" s="177"/>
      <c r="AQ281" s="177"/>
      <c r="AR281" s="177"/>
      <c r="AS281" s="177"/>
      <c r="AT281" s="177"/>
      <c r="AU281" s="177"/>
      <c r="AV281" s="107"/>
      <c r="AW281" s="107"/>
      <c r="AX281" s="99" t="s">
        <v>8600</v>
      </c>
    </row>
    <row r="282" spans="1:50" ht="25.7" customHeight="1">
      <c r="A282" s="274">
        <v>32</v>
      </c>
      <c r="B282" s="147"/>
      <c r="C282" s="882" t="s">
        <v>7475</v>
      </c>
      <c r="D282" s="883" t="s">
        <v>8606</v>
      </c>
      <c r="E282" s="883" t="s">
        <v>8607</v>
      </c>
      <c r="F282" s="883" t="s">
        <v>7475</v>
      </c>
      <c r="G282" s="320" t="s">
        <v>8598</v>
      </c>
      <c r="H282" s="320" t="s">
        <v>401</v>
      </c>
      <c r="I282" s="883" t="s">
        <v>8599</v>
      </c>
      <c r="J282" s="320"/>
      <c r="K282" s="546">
        <v>2475</v>
      </c>
      <c r="L282" s="177"/>
      <c r="M282" s="177"/>
      <c r="N282" s="320"/>
      <c r="O282" s="883" t="s">
        <v>232</v>
      </c>
      <c r="P282" s="177">
        <v>2475</v>
      </c>
      <c r="Q282" s="883">
        <v>5</v>
      </c>
      <c r="R282" s="883"/>
      <c r="S282" s="883"/>
      <c r="T282" s="320"/>
      <c r="U282" s="320"/>
      <c r="V282" s="883">
        <v>2001</v>
      </c>
      <c r="W282" s="320"/>
      <c r="X282" s="320"/>
      <c r="Y282" s="320"/>
      <c r="Z282" s="320"/>
      <c r="AA282" s="320"/>
      <c r="AB282" s="177">
        <v>74</v>
      </c>
      <c r="AC282" s="320"/>
      <c r="AD282" s="320"/>
      <c r="AE282" s="320"/>
      <c r="AF282" s="320"/>
      <c r="AG282" s="320"/>
      <c r="AH282" s="320"/>
      <c r="AI282" s="320"/>
      <c r="AJ282" s="320"/>
      <c r="AK282" s="320"/>
      <c r="AL282" s="320"/>
      <c r="AM282" s="320"/>
      <c r="AN282" s="320"/>
      <c r="AO282" s="320"/>
      <c r="AP282" s="320"/>
      <c r="AQ282" s="320"/>
      <c r="AR282" s="320"/>
      <c r="AS282" s="320"/>
      <c r="AT282" s="320"/>
      <c r="AU282" s="320"/>
      <c r="AV282" s="174"/>
      <c r="AW282" s="174"/>
      <c r="AX282" s="883" t="s">
        <v>8608</v>
      </c>
    </row>
    <row r="283" spans="1:50" ht="25.7" customHeight="1">
      <c r="A283" s="274"/>
      <c r="B283" s="147"/>
      <c r="C283" s="882" t="s">
        <v>7475</v>
      </c>
      <c r="D283" s="883" t="s">
        <v>8609</v>
      </c>
      <c r="E283" s="883" t="s">
        <v>8610</v>
      </c>
      <c r="F283" s="883" t="s">
        <v>7475</v>
      </c>
      <c r="G283" s="320" t="s">
        <v>8598</v>
      </c>
      <c r="H283" s="320" t="s">
        <v>401</v>
      </c>
      <c r="I283" s="883" t="s">
        <v>8599</v>
      </c>
      <c r="J283" s="320"/>
      <c r="K283" s="546">
        <v>7950</v>
      </c>
      <c r="L283" s="177"/>
      <c r="M283" s="177"/>
      <c r="N283" s="320"/>
      <c r="O283" s="883" t="s">
        <v>232</v>
      </c>
      <c r="P283" s="177">
        <v>1000</v>
      </c>
      <c r="Q283" s="883">
        <v>3</v>
      </c>
      <c r="R283" s="883"/>
      <c r="S283" s="883"/>
      <c r="T283" s="320"/>
      <c r="U283" s="320"/>
      <c r="V283" s="883">
        <v>2003</v>
      </c>
      <c r="W283" s="320"/>
      <c r="X283" s="320"/>
      <c r="Y283" s="320"/>
      <c r="Z283" s="320"/>
      <c r="AA283" s="320"/>
      <c r="AB283" s="177">
        <v>150</v>
      </c>
      <c r="AC283" s="320"/>
      <c r="AD283" s="320"/>
      <c r="AE283" s="320"/>
      <c r="AF283" s="320"/>
      <c r="AG283" s="320"/>
      <c r="AH283" s="320"/>
      <c r="AI283" s="320"/>
      <c r="AJ283" s="320"/>
      <c r="AK283" s="320"/>
      <c r="AL283" s="320"/>
      <c r="AM283" s="320"/>
      <c r="AN283" s="320"/>
      <c r="AO283" s="320"/>
      <c r="AP283" s="320"/>
      <c r="AQ283" s="320"/>
      <c r="AR283" s="320"/>
      <c r="AS283" s="320"/>
      <c r="AT283" s="320"/>
      <c r="AU283" s="320"/>
      <c r="AV283" s="174"/>
      <c r="AW283" s="174"/>
      <c r="AX283" s="884" t="s">
        <v>8600</v>
      </c>
    </row>
    <row r="284" spans="1:50" ht="25.7" customHeight="1">
      <c r="A284" s="274">
        <v>33</v>
      </c>
      <c r="B284" s="147"/>
      <c r="C284" s="882" t="s">
        <v>7475</v>
      </c>
      <c r="D284" s="883" t="s">
        <v>8611</v>
      </c>
      <c r="E284" s="883" t="s">
        <v>8612</v>
      </c>
      <c r="F284" s="883" t="s">
        <v>7475</v>
      </c>
      <c r="G284" s="320"/>
      <c r="H284" s="320" t="s">
        <v>401</v>
      </c>
      <c r="I284" s="883" t="s">
        <v>8599</v>
      </c>
      <c r="J284" s="320"/>
      <c r="K284" s="546">
        <v>1740</v>
      </c>
      <c r="L284" s="177"/>
      <c r="M284" s="177"/>
      <c r="N284" s="320"/>
      <c r="O284" s="883" t="s">
        <v>232</v>
      </c>
      <c r="P284" s="177">
        <v>1740</v>
      </c>
      <c r="Q284" s="883">
        <v>3</v>
      </c>
      <c r="R284" s="883"/>
      <c r="S284" s="883"/>
      <c r="T284" s="320"/>
      <c r="U284" s="320"/>
      <c r="V284" s="883">
        <v>2008</v>
      </c>
      <c r="W284" s="320"/>
      <c r="X284" s="320"/>
      <c r="Y284" s="320"/>
      <c r="Z284" s="320"/>
      <c r="AA284" s="320"/>
      <c r="AB284" s="177">
        <v>80</v>
      </c>
      <c r="AC284" s="320"/>
      <c r="AD284" s="320"/>
      <c r="AE284" s="320"/>
      <c r="AF284" s="320"/>
      <c r="AG284" s="320"/>
      <c r="AH284" s="320"/>
      <c r="AI284" s="320"/>
      <c r="AJ284" s="320"/>
      <c r="AK284" s="320"/>
      <c r="AL284" s="320"/>
      <c r="AM284" s="320"/>
      <c r="AN284" s="320"/>
      <c r="AO284" s="320"/>
      <c r="AP284" s="320"/>
      <c r="AQ284" s="320"/>
      <c r="AR284" s="320"/>
      <c r="AS284" s="320"/>
      <c r="AT284" s="320"/>
      <c r="AU284" s="320"/>
      <c r="AV284" s="174"/>
      <c r="AW284" s="174"/>
      <c r="AX284" s="884" t="s">
        <v>8613</v>
      </c>
    </row>
    <row r="285" spans="1:50" ht="25.7" customHeight="1">
      <c r="A285" s="274"/>
      <c r="B285" s="147"/>
      <c r="C285" s="151" t="s">
        <v>7475</v>
      </c>
      <c r="D285" s="177" t="s">
        <v>8363</v>
      </c>
      <c r="E285" s="319" t="s">
        <v>8614</v>
      </c>
      <c r="F285" s="320" t="s">
        <v>7475</v>
      </c>
      <c r="G285" s="177" t="s">
        <v>8598</v>
      </c>
      <c r="H285" s="177" t="s">
        <v>401</v>
      </c>
      <c r="I285" s="177" t="s">
        <v>8599</v>
      </c>
      <c r="J285" s="177"/>
      <c r="K285" s="319">
        <v>2690</v>
      </c>
      <c r="L285" s="319"/>
      <c r="M285" s="319"/>
      <c r="N285" s="177"/>
      <c r="O285" s="320" t="s">
        <v>232</v>
      </c>
      <c r="P285" s="319">
        <v>2690</v>
      </c>
      <c r="Q285" s="319">
        <v>4</v>
      </c>
      <c r="R285" s="319"/>
      <c r="S285" s="319"/>
      <c r="T285" s="177"/>
      <c r="U285" s="177"/>
      <c r="V285" s="320">
        <v>2009</v>
      </c>
      <c r="W285" s="177"/>
      <c r="X285" s="177"/>
      <c r="Y285" s="177"/>
      <c r="Z285" s="177"/>
      <c r="AA285" s="177"/>
      <c r="AB285" s="319">
        <v>120</v>
      </c>
      <c r="AC285" s="320"/>
      <c r="AD285" s="320"/>
      <c r="AE285" s="177"/>
      <c r="AF285" s="177"/>
      <c r="AG285" s="177"/>
      <c r="AH285" s="177"/>
      <c r="AI285" s="177"/>
      <c r="AJ285" s="177"/>
      <c r="AK285" s="177"/>
      <c r="AL285" s="177"/>
      <c r="AM285" s="177"/>
      <c r="AN285" s="177"/>
      <c r="AO285" s="177"/>
      <c r="AP285" s="177"/>
      <c r="AQ285" s="177"/>
      <c r="AR285" s="177"/>
      <c r="AS285" s="177"/>
      <c r="AT285" s="177"/>
      <c r="AU285" s="177"/>
      <c r="AV285" s="107"/>
      <c r="AW285" s="107"/>
      <c r="AX285" s="873" t="s">
        <v>8615</v>
      </c>
    </row>
    <row r="286" spans="1:50" ht="25.7" customHeight="1">
      <c r="A286" s="274">
        <v>34</v>
      </c>
      <c r="B286" s="147"/>
      <c r="C286" s="151" t="s">
        <v>7475</v>
      </c>
      <c r="D286" s="177" t="s">
        <v>8616</v>
      </c>
      <c r="E286" s="319" t="s">
        <v>8617</v>
      </c>
      <c r="F286" s="320" t="s">
        <v>7475</v>
      </c>
      <c r="G286" s="177"/>
      <c r="H286" s="177" t="s">
        <v>401</v>
      </c>
      <c r="I286" s="177" t="s">
        <v>8599</v>
      </c>
      <c r="J286" s="177"/>
      <c r="K286" s="319">
        <v>3570</v>
      </c>
      <c r="L286" s="319"/>
      <c r="M286" s="319"/>
      <c r="N286" s="177"/>
      <c r="O286" s="320" t="s">
        <v>382</v>
      </c>
      <c r="P286" s="319">
        <v>3570</v>
      </c>
      <c r="Q286" s="319">
        <v>3</v>
      </c>
      <c r="R286" s="319"/>
      <c r="S286" s="319"/>
      <c r="T286" s="177"/>
      <c r="U286" s="177"/>
      <c r="V286" s="320">
        <v>2009</v>
      </c>
      <c r="W286" s="177"/>
      <c r="X286" s="177"/>
      <c r="Y286" s="177"/>
      <c r="Z286" s="177"/>
      <c r="AA286" s="177"/>
      <c r="AB286" s="319">
        <v>200</v>
      </c>
      <c r="AC286" s="320"/>
      <c r="AD286" s="320"/>
      <c r="AE286" s="177"/>
      <c r="AF286" s="177"/>
      <c r="AG286" s="177"/>
      <c r="AH286" s="177"/>
      <c r="AI286" s="177"/>
      <c r="AJ286" s="177"/>
      <c r="AK286" s="177"/>
      <c r="AL286" s="177"/>
      <c r="AM286" s="177"/>
      <c r="AN286" s="177"/>
      <c r="AO286" s="177"/>
      <c r="AP286" s="177"/>
      <c r="AQ286" s="177"/>
      <c r="AR286" s="177"/>
      <c r="AS286" s="177"/>
      <c r="AT286" s="177"/>
      <c r="AU286" s="177"/>
      <c r="AV286" s="107"/>
      <c r="AW286" s="107"/>
      <c r="AX286" s="99"/>
    </row>
    <row r="287" spans="1:50" ht="25.7" customHeight="1">
      <c r="A287" s="274">
        <v>35</v>
      </c>
      <c r="B287" s="147"/>
      <c r="C287" s="151" t="s">
        <v>7475</v>
      </c>
      <c r="D287" s="177" t="s">
        <v>8618</v>
      </c>
      <c r="E287" s="319" t="s">
        <v>8619</v>
      </c>
      <c r="F287" s="320" t="s">
        <v>7475</v>
      </c>
      <c r="G287" s="177"/>
      <c r="H287" s="177" t="s">
        <v>401</v>
      </c>
      <c r="I287" s="177" t="s">
        <v>8599</v>
      </c>
      <c r="J287" s="177"/>
      <c r="K287" s="319">
        <v>2024</v>
      </c>
      <c r="L287" s="319"/>
      <c r="M287" s="319"/>
      <c r="N287" s="177"/>
      <c r="O287" s="320" t="s">
        <v>1441</v>
      </c>
      <c r="P287" s="319">
        <v>2024</v>
      </c>
      <c r="Q287" s="319">
        <v>3</v>
      </c>
      <c r="R287" s="319"/>
      <c r="S287" s="319"/>
      <c r="T287" s="177"/>
      <c r="U287" s="177"/>
      <c r="V287" s="320">
        <v>2011</v>
      </c>
      <c r="W287" s="177"/>
      <c r="X287" s="177"/>
      <c r="Y287" s="177"/>
      <c r="Z287" s="177"/>
      <c r="AA287" s="177"/>
      <c r="AB287" s="319"/>
      <c r="AC287" s="320"/>
      <c r="AD287" s="320"/>
      <c r="AE287" s="177"/>
      <c r="AF287" s="177"/>
      <c r="AG287" s="177"/>
      <c r="AH287" s="177"/>
      <c r="AI287" s="177"/>
      <c r="AJ287" s="177"/>
      <c r="AK287" s="177"/>
      <c r="AL287" s="177"/>
      <c r="AM287" s="177"/>
      <c r="AN287" s="177"/>
      <c r="AO287" s="177"/>
      <c r="AP287" s="177"/>
      <c r="AQ287" s="177"/>
      <c r="AR287" s="177"/>
      <c r="AS287" s="177"/>
      <c r="AT287" s="177"/>
      <c r="AU287" s="177"/>
      <c r="AV287" s="107"/>
      <c r="AW287" s="107"/>
      <c r="AX287" s="1277" t="s">
        <v>8600</v>
      </c>
    </row>
    <row r="288" spans="1:50" ht="25.7" customHeight="1">
      <c r="A288" s="274"/>
      <c r="B288" s="147"/>
      <c r="C288" s="151" t="s">
        <v>7475</v>
      </c>
      <c r="D288" s="177" t="s">
        <v>8620</v>
      </c>
      <c r="E288" s="319" t="s">
        <v>8621</v>
      </c>
      <c r="F288" s="320" t="s">
        <v>7475</v>
      </c>
      <c r="G288" s="177"/>
      <c r="H288" s="177"/>
      <c r="I288" s="177" t="s">
        <v>8599</v>
      </c>
      <c r="J288" s="177"/>
      <c r="K288" s="319">
        <v>2690</v>
      </c>
      <c r="L288" s="319"/>
      <c r="M288" s="319"/>
      <c r="N288" s="177"/>
      <c r="O288" s="320" t="s">
        <v>232</v>
      </c>
      <c r="P288" s="319">
        <v>2690</v>
      </c>
      <c r="Q288" s="319">
        <v>5</v>
      </c>
      <c r="R288" s="319"/>
      <c r="S288" s="319"/>
      <c r="T288" s="177"/>
      <c r="U288" s="177"/>
      <c r="V288" s="320">
        <v>2012</v>
      </c>
      <c r="W288" s="177"/>
      <c r="X288" s="177"/>
      <c r="Y288" s="177"/>
      <c r="Z288" s="177"/>
      <c r="AA288" s="177"/>
      <c r="AB288" s="319"/>
      <c r="AC288" s="320"/>
      <c r="AD288" s="320"/>
      <c r="AE288" s="177"/>
      <c r="AF288" s="177"/>
      <c r="AG288" s="177"/>
      <c r="AH288" s="177"/>
      <c r="AI288" s="177"/>
      <c r="AJ288" s="177"/>
      <c r="AK288" s="177"/>
      <c r="AL288" s="177"/>
      <c r="AM288" s="177"/>
      <c r="AN288" s="177"/>
      <c r="AO288" s="177"/>
      <c r="AP288" s="177"/>
      <c r="AQ288" s="177"/>
      <c r="AR288" s="177"/>
      <c r="AS288" s="177"/>
      <c r="AT288" s="177"/>
      <c r="AU288" s="177"/>
      <c r="AV288" s="107"/>
      <c r="AW288" s="107"/>
      <c r="AX288" s="99"/>
    </row>
    <row r="289" spans="1:50" ht="25.7" customHeight="1">
      <c r="A289" s="274"/>
      <c r="B289" s="147"/>
      <c r="C289" s="151" t="s">
        <v>7475</v>
      </c>
      <c r="D289" s="177"/>
      <c r="E289" s="319" t="s">
        <v>8622</v>
      </c>
      <c r="F289" s="320" t="s">
        <v>7475</v>
      </c>
      <c r="G289" s="177"/>
      <c r="H289" s="177"/>
      <c r="I289" s="177" t="s">
        <v>8599</v>
      </c>
      <c r="J289" s="177"/>
      <c r="K289" s="319">
        <v>2690</v>
      </c>
      <c r="L289" s="319"/>
      <c r="M289" s="319"/>
      <c r="N289" s="177"/>
      <c r="O289" s="320" t="s">
        <v>232</v>
      </c>
      <c r="P289" s="319">
        <v>2690</v>
      </c>
      <c r="Q289" s="319">
        <v>4</v>
      </c>
      <c r="R289" s="319"/>
      <c r="S289" s="319"/>
      <c r="T289" s="177"/>
      <c r="U289" s="177"/>
      <c r="V289" s="320">
        <v>2012</v>
      </c>
      <c r="W289" s="177"/>
      <c r="X289" s="177"/>
      <c r="Y289" s="177"/>
      <c r="Z289" s="177"/>
      <c r="AA289" s="177"/>
      <c r="AB289" s="319"/>
      <c r="AC289" s="320"/>
      <c r="AD289" s="320"/>
      <c r="AE289" s="177"/>
      <c r="AF289" s="177"/>
      <c r="AG289" s="177"/>
      <c r="AH289" s="177"/>
      <c r="AI289" s="177"/>
      <c r="AJ289" s="177"/>
      <c r="AK289" s="177"/>
      <c r="AL289" s="177"/>
      <c r="AM289" s="177"/>
      <c r="AN289" s="177"/>
      <c r="AO289" s="177"/>
      <c r="AP289" s="177"/>
      <c r="AQ289" s="177"/>
      <c r="AR289" s="177"/>
      <c r="AS289" s="177"/>
      <c r="AT289" s="177"/>
      <c r="AU289" s="177"/>
      <c r="AV289" s="107"/>
      <c r="AW289" s="107"/>
      <c r="AX289" s="99"/>
    </row>
    <row r="290" spans="1:50" ht="25.7" customHeight="1">
      <c r="A290" s="274"/>
      <c r="B290" s="147"/>
      <c r="C290" s="151" t="s">
        <v>7475</v>
      </c>
      <c r="D290" s="177"/>
      <c r="E290" s="319" t="s">
        <v>8623</v>
      </c>
      <c r="F290" s="320" t="s">
        <v>7475</v>
      </c>
      <c r="G290" s="177"/>
      <c r="H290" s="177"/>
      <c r="I290" s="177" t="s">
        <v>7475</v>
      </c>
      <c r="J290" s="177"/>
      <c r="K290" s="319">
        <v>809</v>
      </c>
      <c r="L290" s="319"/>
      <c r="M290" s="319"/>
      <c r="N290" s="177"/>
      <c r="O290" s="320" t="s">
        <v>232</v>
      </c>
      <c r="P290" s="319">
        <v>809</v>
      </c>
      <c r="Q290" s="319">
        <v>1</v>
      </c>
      <c r="R290" s="319"/>
      <c r="S290" s="319"/>
      <c r="T290" s="177"/>
      <c r="U290" s="177"/>
      <c r="V290" s="320">
        <v>2014</v>
      </c>
      <c r="W290" s="177"/>
      <c r="X290" s="177"/>
      <c r="Y290" s="177"/>
      <c r="Z290" s="177"/>
      <c r="AA290" s="177"/>
      <c r="AB290" s="319"/>
      <c r="AC290" s="320"/>
      <c r="AD290" s="320"/>
      <c r="AE290" s="177"/>
      <c r="AF290" s="177"/>
      <c r="AG290" s="177"/>
      <c r="AH290" s="177"/>
      <c r="AI290" s="177"/>
      <c r="AJ290" s="177"/>
      <c r="AK290" s="177"/>
      <c r="AL290" s="177"/>
      <c r="AM290" s="177"/>
      <c r="AN290" s="177"/>
      <c r="AO290" s="177"/>
      <c r="AP290" s="177"/>
      <c r="AQ290" s="177"/>
      <c r="AR290" s="177"/>
      <c r="AS290" s="177"/>
      <c r="AT290" s="177"/>
      <c r="AU290" s="177"/>
      <c r="AV290" s="107"/>
      <c r="AW290" s="107"/>
      <c r="AX290" s="99"/>
    </row>
    <row r="291" spans="1:50" ht="25.7" customHeight="1">
      <c r="A291" s="274"/>
      <c r="B291" s="147"/>
      <c r="C291" s="151" t="s">
        <v>7475</v>
      </c>
      <c r="D291" s="177"/>
      <c r="E291" s="319" t="s">
        <v>8624</v>
      </c>
      <c r="F291" s="177" t="s">
        <v>7475</v>
      </c>
      <c r="G291" s="177"/>
      <c r="H291" s="177"/>
      <c r="I291" s="177" t="s">
        <v>8599</v>
      </c>
      <c r="J291" s="177"/>
      <c r="K291" s="319">
        <v>2465</v>
      </c>
      <c r="L291" s="319"/>
      <c r="M291" s="319"/>
      <c r="N291" s="177"/>
      <c r="O291" s="320" t="s">
        <v>232</v>
      </c>
      <c r="P291" s="319">
        <v>2465</v>
      </c>
      <c r="Q291" s="319">
        <v>4</v>
      </c>
      <c r="R291" s="319"/>
      <c r="S291" s="319"/>
      <c r="T291" s="177"/>
      <c r="U291" s="177"/>
      <c r="V291" s="320">
        <v>2015</v>
      </c>
      <c r="W291" s="177"/>
      <c r="X291" s="177"/>
      <c r="Y291" s="177"/>
      <c r="Z291" s="177"/>
      <c r="AA291" s="177"/>
      <c r="AB291" s="319"/>
      <c r="AC291" s="320"/>
      <c r="AD291" s="320"/>
      <c r="AE291" s="177"/>
      <c r="AF291" s="177"/>
      <c r="AG291" s="177"/>
      <c r="AH291" s="177"/>
      <c r="AI291" s="177"/>
      <c r="AJ291" s="177"/>
      <c r="AK291" s="177"/>
      <c r="AL291" s="177"/>
      <c r="AM291" s="177"/>
      <c r="AN291" s="177"/>
      <c r="AO291" s="177"/>
      <c r="AP291" s="177"/>
      <c r="AQ291" s="177"/>
      <c r="AR291" s="177"/>
      <c r="AS291" s="177"/>
      <c r="AT291" s="177"/>
      <c r="AU291" s="177"/>
      <c r="AV291" s="107"/>
      <c r="AW291" s="107"/>
      <c r="AX291" s="99"/>
    </row>
    <row r="292" spans="1:50" ht="25.7" customHeight="1">
      <c r="A292" s="274">
        <v>36</v>
      </c>
      <c r="B292" s="147"/>
      <c r="C292" s="151" t="s">
        <v>7482</v>
      </c>
      <c r="D292" s="177" t="s">
        <v>7451</v>
      </c>
      <c r="E292" s="319" t="s">
        <v>8625</v>
      </c>
      <c r="F292" s="177" t="s">
        <v>7482</v>
      </c>
      <c r="G292" s="177" t="s">
        <v>7453</v>
      </c>
      <c r="H292" s="177" t="s">
        <v>7482</v>
      </c>
      <c r="I292" s="177" t="s">
        <v>401</v>
      </c>
      <c r="J292" s="177">
        <v>4</v>
      </c>
      <c r="K292" s="319">
        <v>4719</v>
      </c>
      <c r="L292" s="319">
        <v>36</v>
      </c>
      <c r="M292" s="319">
        <v>36</v>
      </c>
      <c r="N292" s="177" t="s">
        <v>231</v>
      </c>
      <c r="O292" s="320" t="s">
        <v>8626</v>
      </c>
      <c r="P292" s="319">
        <v>4719</v>
      </c>
      <c r="Q292" s="319">
        <v>9</v>
      </c>
      <c r="R292" s="319">
        <v>200</v>
      </c>
      <c r="S292" s="319">
        <v>200</v>
      </c>
      <c r="T292" s="177"/>
      <c r="U292" s="177"/>
      <c r="V292" s="320">
        <v>1996</v>
      </c>
      <c r="W292" s="177">
        <v>105000000</v>
      </c>
      <c r="X292" s="177">
        <v>45000000</v>
      </c>
      <c r="Y292" s="177"/>
      <c r="Z292" s="177"/>
      <c r="AA292" s="177"/>
      <c r="AB292" s="319">
        <v>150</v>
      </c>
      <c r="AC292" s="320"/>
      <c r="AD292" s="320"/>
      <c r="AE292" s="177"/>
      <c r="AF292" s="177"/>
      <c r="AG292" s="177">
        <v>14</v>
      </c>
      <c r="AH292" s="177">
        <v>300</v>
      </c>
      <c r="AI292" s="177">
        <v>42000000</v>
      </c>
      <c r="AJ292" s="177"/>
      <c r="AK292" s="177"/>
      <c r="AL292" s="177"/>
      <c r="AM292" s="177"/>
      <c r="AN292" s="177"/>
      <c r="AO292" s="177"/>
      <c r="AP292" s="177"/>
      <c r="AQ292" s="177"/>
      <c r="AR292" s="177"/>
      <c r="AS292" s="177"/>
      <c r="AT292" s="177"/>
      <c r="AU292" s="177"/>
      <c r="AV292" s="107"/>
      <c r="AW292" s="107"/>
      <c r="AX292" s="99"/>
    </row>
    <row r="293" spans="1:50" ht="25.7" customHeight="1">
      <c r="A293" s="274"/>
      <c r="B293" s="147"/>
      <c r="C293" s="153" t="s">
        <v>934</v>
      </c>
      <c r="D293" s="99" t="s">
        <v>8627</v>
      </c>
      <c r="E293" s="100" t="s">
        <v>8628</v>
      </c>
      <c r="F293" s="105" t="s">
        <v>934</v>
      </c>
      <c r="G293" s="99"/>
      <c r="H293" s="177" t="s">
        <v>8629</v>
      </c>
      <c r="I293" s="177" t="s">
        <v>934</v>
      </c>
      <c r="J293" s="99"/>
      <c r="K293" s="100">
        <v>5935</v>
      </c>
      <c r="L293" s="100">
        <v>2500</v>
      </c>
      <c r="M293" s="100">
        <v>2500</v>
      </c>
      <c r="N293" s="99"/>
      <c r="O293" s="105" t="s">
        <v>8630</v>
      </c>
      <c r="P293" s="100">
        <v>2500</v>
      </c>
      <c r="Q293" s="100">
        <v>3</v>
      </c>
      <c r="R293" s="100"/>
      <c r="S293" s="100"/>
      <c r="T293" s="99"/>
      <c r="U293" s="99"/>
      <c r="V293" s="105">
        <v>2011</v>
      </c>
      <c r="W293" s="99"/>
      <c r="X293" s="99"/>
      <c r="Y293" s="99"/>
      <c r="Z293" s="99"/>
      <c r="AA293" s="99"/>
      <c r="AB293" s="100">
        <v>223</v>
      </c>
      <c r="AC293" s="99"/>
      <c r="AD293" s="99"/>
      <c r="AE293" s="99"/>
      <c r="AF293" s="99"/>
      <c r="AG293" s="99"/>
      <c r="AH293" s="99"/>
      <c r="AI293" s="99"/>
      <c r="AJ293" s="99"/>
      <c r="AK293" s="99"/>
      <c r="AL293" s="99"/>
      <c r="AM293" s="99"/>
      <c r="AN293" s="99"/>
      <c r="AO293" s="99"/>
      <c r="AP293" s="99"/>
      <c r="AQ293" s="99"/>
      <c r="AR293" s="99"/>
      <c r="AS293" s="99"/>
      <c r="AT293" s="99"/>
      <c r="AU293" s="99"/>
      <c r="AV293" s="99"/>
      <c r="AW293" s="99"/>
      <c r="AX293" s="99"/>
    </row>
    <row r="294" spans="1:50" ht="25.7" customHeight="1">
      <c r="A294" s="274"/>
      <c r="B294" s="147"/>
      <c r="C294" s="153" t="s">
        <v>934</v>
      </c>
      <c r="D294" s="99" t="s">
        <v>8631</v>
      </c>
      <c r="E294" s="100" t="s">
        <v>8632</v>
      </c>
      <c r="F294" s="105" t="s">
        <v>934</v>
      </c>
      <c r="G294" s="99"/>
      <c r="H294" s="177" t="s">
        <v>8629</v>
      </c>
      <c r="I294" s="177" t="s">
        <v>8633</v>
      </c>
      <c r="J294" s="99"/>
      <c r="K294" s="100">
        <v>3862</v>
      </c>
      <c r="L294" s="100">
        <v>1600</v>
      </c>
      <c r="M294" s="100">
        <v>1600</v>
      </c>
      <c r="N294" s="99"/>
      <c r="O294" s="105" t="s">
        <v>1410</v>
      </c>
      <c r="P294" s="100">
        <v>1465</v>
      </c>
      <c r="Q294" s="100">
        <v>5</v>
      </c>
      <c r="R294" s="100"/>
      <c r="S294" s="100"/>
      <c r="T294" s="99"/>
      <c r="U294" s="99"/>
      <c r="V294" s="105">
        <v>2007</v>
      </c>
      <c r="W294" s="99"/>
      <c r="X294" s="99"/>
      <c r="Y294" s="99"/>
      <c r="Z294" s="99"/>
      <c r="AA294" s="99"/>
      <c r="AB294" s="100">
        <v>48</v>
      </c>
      <c r="AC294" s="99"/>
      <c r="AD294" s="99"/>
      <c r="AE294" s="99"/>
      <c r="AF294" s="99"/>
      <c r="AG294" s="99"/>
      <c r="AH294" s="99"/>
      <c r="AI294" s="99"/>
      <c r="AJ294" s="99"/>
      <c r="AK294" s="99"/>
      <c r="AL294" s="99"/>
      <c r="AM294" s="99"/>
      <c r="AN294" s="99"/>
      <c r="AO294" s="99"/>
      <c r="AP294" s="99"/>
      <c r="AQ294" s="99"/>
      <c r="AR294" s="99"/>
      <c r="AS294" s="99"/>
      <c r="AT294" s="99"/>
      <c r="AU294" s="99"/>
      <c r="AV294" s="99"/>
      <c r="AW294" s="99"/>
      <c r="AX294" s="99"/>
    </row>
    <row r="295" spans="1:50" ht="25.7" customHeight="1">
      <c r="A295" s="274">
        <v>37</v>
      </c>
      <c r="B295" s="147"/>
      <c r="C295" s="153" t="s">
        <v>934</v>
      </c>
      <c r="D295" s="105" t="s">
        <v>8634</v>
      </c>
      <c r="E295" s="105" t="s">
        <v>8634</v>
      </c>
      <c r="F295" s="105" t="s">
        <v>934</v>
      </c>
      <c r="G295" s="105">
        <v>1296</v>
      </c>
      <c r="H295" s="105"/>
      <c r="I295" s="105" t="s">
        <v>8635</v>
      </c>
      <c r="J295" s="105">
        <v>1296</v>
      </c>
      <c r="K295" s="105">
        <v>1296</v>
      </c>
      <c r="L295" s="105"/>
      <c r="M295" s="105"/>
      <c r="N295" s="105" t="s">
        <v>8636</v>
      </c>
      <c r="O295" s="105" t="s">
        <v>8636</v>
      </c>
      <c r="P295" s="646">
        <v>1296</v>
      </c>
      <c r="Q295" s="105">
        <v>2</v>
      </c>
      <c r="R295" s="105"/>
      <c r="S295" s="105"/>
      <c r="T295" s="105">
        <v>52</v>
      </c>
      <c r="U295" s="105" t="s">
        <v>8637</v>
      </c>
      <c r="V295" s="105">
        <v>2013</v>
      </c>
      <c r="W295" s="105">
        <v>52</v>
      </c>
      <c r="X295" s="105" t="s">
        <v>8637</v>
      </c>
      <c r="Y295" s="105"/>
      <c r="Z295" s="105"/>
      <c r="AA295" s="105"/>
      <c r="AB295" s="105">
        <v>52</v>
      </c>
      <c r="AC295" s="99" t="s">
        <v>8637</v>
      </c>
      <c r="AD295" s="99"/>
      <c r="AE295" s="99"/>
      <c r="AF295" s="99"/>
      <c r="AG295" s="99"/>
      <c r="AH295" s="99"/>
      <c r="AI295" s="99"/>
      <c r="AJ295" s="99"/>
      <c r="AK295" s="99"/>
      <c r="AL295" s="99"/>
      <c r="AM295" s="99"/>
      <c r="AN295" s="99"/>
      <c r="AO295" s="99"/>
      <c r="AP295" s="99"/>
      <c r="AQ295" s="99"/>
      <c r="AR295" s="99"/>
      <c r="AS295" s="99"/>
      <c r="AT295" s="99"/>
      <c r="AU295" s="99"/>
      <c r="AV295" s="99"/>
      <c r="AW295" s="99"/>
      <c r="AX295" s="99"/>
    </row>
    <row r="296" spans="1:50" ht="25.7" customHeight="1">
      <c r="A296" s="274"/>
      <c r="B296" s="147"/>
      <c r="C296" s="153" t="s">
        <v>934</v>
      </c>
      <c r="D296" s="105"/>
      <c r="E296" s="105" t="s">
        <v>8638</v>
      </c>
      <c r="F296" s="105" t="s">
        <v>934</v>
      </c>
      <c r="G296" s="105"/>
      <c r="H296" s="105"/>
      <c r="I296" s="105" t="s">
        <v>8639</v>
      </c>
      <c r="J296" s="105"/>
      <c r="K296" s="105">
        <v>26552</v>
      </c>
      <c r="L296" s="105"/>
      <c r="M296" s="105"/>
      <c r="N296" s="105"/>
      <c r="O296" s="105" t="s">
        <v>1441</v>
      </c>
      <c r="P296" s="646">
        <v>2160</v>
      </c>
      <c r="Q296" s="105">
        <v>3</v>
      </c>
      <c r="R296" s="105"/>
      <c r="S296" s="105"/>
      <c r="T296" s="105"/>
      <c r="U296" s="105"/>
      <c r="V296" s="105">
        <v>2016</v>
      </c>
      <c r="W296" s="105"/>
      <c r="X296" s="105"/>
      <c r="Y296" s="105"/>
      <c r="Z296" s="105"/>
      <c r="AA296" s="105"/>
      <c r="AB296" s="105"/>
      <c r="AC296" s="99"/>
      <c r="AD296" s="99"/>
      <c r="AE296" s="99"/>
      <c r="AF296" s="99"/>
      <c r="AG296" s="99"/>
      <c r="AH296" s="99"/>
      <c r="AI296" s="99"/>
      <c r="AJ296" s="99"/>
      <c r="AK296" s="99"/>
      <c r="AL296" s="99"/>
      <c r="AM296" s="99"/>
      <c r="AN296" s="99"/>
      <c r="AO296" s="99"/>
      <c r="AP296" s="99"/>
      <c r="AQ296" s="99"/>
      <c r="AR296" s="99"/>
      <c r="AS296" s="99"/>
      <c r="AT296" s="99"/>
      <c r="AU296" s="99"/>
      <c r="AV296" s="99"/>
      <c r="AW296" s="99"/>
      <c r="AX296" s="99" t="s">
        <v>15480</v>
      </c>
    </row>
    <row r="297" spans="1:50" ht="25.7" customHeight="1">
      <c r="A297" s="274">
        <v>38</v>
      </c>
      <c r="B297" s="147"/>
      <c r="C297" s="153" t="s">
        <v>7495</v>
      </c>
      <c r="D297" s="105" t="s">
        <v>8641</v>
      </c>
      <c r="E297" s="105" t="s">
        <v>8642</v>
      </c>
      <c r="F297" s="105" t="s">
        <v>7495</v>
      </c>
      <c r="G297" s="105" t="s">
        <v>8580</v>
      </c>
      <c r="H297" s="105" t="s">
        <v>8643</v>
      </c>
      <c r="I297" s="105" t="s">
        <v>8643</v>
      </c>
      <c r="J297" s="105">
        <v>1</v>
      </c>
      <c r="K297" s="105">
        <v>14435</v>
      </c>
      <c r="L297" s="105">
        <v>95</v>
      </c>
      <c r="M297" s="105">
        <v>95</v>
      </c>
      <c r="N297" s="105" t="s">
        <v>231</v>
      </c>
      <c r="O297" s="105" t="s">
        <v>232</v>
      </c>
      <c r="P297" s="646">
        <v>3522</v>
      </c>
      <c r="Q297" s="105">
        <v>8</v>
      </c>
      <c r="R297" s="105">
        <v>150</v>
      </c>
      <c r="S297" s="105">
        <v>200</v>
      </c>
      <c r="T297" s="105"/>
      <c r="U297" s="105" t="s">
        <v>8581</v>
      </c>
      <c r="V297" s="105">
        <v>2002</v>
      </c>
      <c r="W297" s="105">
        <v>1617</v>
      </c>
      <c r="X297" s="105">
        <v>200</v>
      </c>
      <c r="Y297" s="105"/>
      <c r="Z297" s="105"/>
      <c r="AA297" s="105"/>
      <c r="AB297" s="105">
        <v>1817</v>
      </c>
      <c r="AC297" s="99"/>
      <c r="AD297" s="99"/>
      <c r="AE297" s="99"/>
      <c r="AF297" s="99"/>
      <c r="AG297" s="99">
        <v>12</v>
      </c>
      <c r="AH297" s="99"/>
      <c r="AI297" s="99"/>
      <c r="AJ297" s="99" t="s">
        <v>8582</v>
      </c>
      <c r="AK297" s="99"/>
      <c r="AL297" s="99"/>
      <c r="AM297" s="99"/>
      <c r="AN297" s="99"/>
      <c r="AO297" s="99"/>
      <c r="AP297" s="99"/>
      <c r="AQ297" s="99"/>
      <c r="AR297" s="99"/>
      <c r="AS297" s="99"/>
      <c r="AT297" s="99"/>
      <c r="AU297" s="99"/>
      <c r="AV297" s="99"/>
      <c r="AW297" s="99"/>
      <c r="AX297" s="99"/>
    </row>
    <row r="298" spans="1:50" ht="25.7" customHeight="1">
      <c r="A298" s="274"/>
      <c r="B298" s="147"/>
      <c r="C298" s="153" t="s">
        <v>7495</v>
      </c>
      <c r="D298" s="105"/>
      <c r="E298" s="105" t="s">
        <v>8644</v>
      </c>
      <c r="F298" s="105" t="s">
        <v>7495</v>
      </c>
      <c r="G298" s="105"/>
      <c r="H298" s="105"/>
      <c r="I298" s="105" t="s">
        <v>7499</v>
      </c>
      <c r="J298" s="105"/>
      <c r="K298" s="105">
        <v>7438</v>
      </c>
      <c r="L298" s="105" t="s">
        <v>499</v>
      </c>
      <c r="M298" s="105" t="s">
        <v>499</v>
      </c>
      <c r="N298" s="105"/>
      <c r="O298" s="105" t="s">
        <v>1441</v>
      </c>
      <c r="P298" s="646">
        <v>7483</v>
      </c>
      <c r="Q298" s="105">
        <v>9</v>
      </c>
      <c r="R298" s="105">
        <v>578</v>
      </c>
      <c r="S298" s="105">
        <v>578</v>
      </c>
      <c r="T298" s="105"/>
      <c r="U298" s="105"/>
      <c r="V298" s="105">
        <v>2014</v>
      </c>
      <c r="W298" s="105"/>
      <c r="X298" s="105"/>
      <c r="Y298" s="105"/>
      <c r="Z298" s="105"/>
      <c r="AA298" s="105"/>
      <c r="AB298" s="105" t="s">
        <v>8645</v>
      </c>
      <c r="AC298" s="99"/>
      <c r="AD298" s="99"/>
      <c r="AE298" s="99"/>
      <c r="AF298" s="99"/>
      <c r="AG298" s="99"/>
      <c r="AH298" s="99"/>
      <c r="AI298" s="99"/>
      <c r="AJ298" s="99"/>
      <c r="AK298" s="99"/>
      <c r="AL298" s="99"/>
      <c r="AM298" s="99"/>
      <c r="AN298" s="99"/>
      <c r="AO298" s="99"/>
      <c r="AP298" s="99"/>
      <c r="AQ298" s="99"/>
      <c r="AR298" s="99"/>
      <c r="AS298" s="99"/>
      <c r="AT298" s="99"/>
      <c r="AU298" s="99"/>
      <c r="AV298" s="99"/>
      <c r="AW298" s="99"/>
      <c r="AX298" s="99"/>
    </row>
    <row r="299" spans="1:50" ht="25.7" customHeight="1">
      <c r="A299" s="274">
        <v>39</v>
      </c>
      <c r="B299" s="147"/>
      <c r="C299" s="151" t="s">
        <v>7495</v>
      </c>
      <c r="D299" s="177"/>
      <c r="E299" s="319" t="s">
        <v>8646</v>
      </c>
      <c r="F299" s="320" t="s">
        <v>7495</v>
      </c>
      <c r="G299" s="177"/>
      <c r="H299" s="177"/>
      <c r="I299" s="177" t="s">
        <v>8643</v>
      </c>
      <c r="J299" s="177"/>
      <c r="K299" s="319">
        <v>18033</v>
      </c>
      <c r="L299" s="319">
        <v>71.73</v>
      </c>
      <c r="M299" s="319">
        <v>72</v>
      </c>
      <c r="N299" s="177"/>
      <c r="O299" s="320" t="s">
        <v>232</v>
      </c>
      <c r="P299" s="319">
        <v>1049</v>
      </c>
      <c r="Q299" s="319">
        <v>3</v>
      </c>
      <c r="R299" s="319" t="s">
        <v>499</v>
      </c>
      <c r="S299" s="319" t="s">
        <v>499</v>
      </c>
      <c r="T299" s="177"/>
      <c r="U299" s="177"/>
      <c r="V299" s="320">
        <v>2005</v>
      </c>
      <c r="W299" s="177"/>
      <c r="X299" s="177"/>
      <c r="Y299" s="177"/>
      <c r="Z299" s="177"/>
      <c r="AA299" s="177"/>
      <c r="AB299" s="319">
        <v>1894</v>
      </c>
      <c r="AC299" s="320"/>
      <c r="AD299" s="320"/>
      <c r="AE299" s="177"/>
      <c r="AF299" s="177"/>
      <c r="AG299" s="177"/>
      <c r="AH299" s="177"/>
      <c r="AI299" s="177"/>
      <c r="AJ299" s="177"/>
      <c r="AK299" s="177"/>
      <c r="AL299" s="177"/>
      <c r="AM299" s="177"/>
      <c r="AN299" s="177"/>
      <c r="AO299" s="177"/>
      <c r="AP299" s="177"/>
      <c r="AQ299" s="177"/>
      <c r="AR299" s="177"/>
      <c r="AS299" s="177"/>
      <c r="AT299" s="177"/>
      <c r="AU299" s="177"/>
      <c r="AV299" s="177"/>
      <c r="AW299" s="177"/>
      <c r="AX299" s="665"/>
    </row>
    <row r="300" spans="1:50" ht="25.7" customHeight="1">
      <c r="A300" s="274"/>
      <c r="B300" s="147"/>
      <c r="C300" s="151" t="s">
        <v>7504</v>
      </c>
      <c r="D300" s="177" t="s">
        <v>8647</v>
      </c>
      <c r="E300" s="319" t="s">
        <v>8648</v>
      </c>
      <c r="F300" s="320" t="s">
        <v>7504</v>
      </c>
      <c r="G300" s="177"/>
      <c r="H300" s="177" t="s">
        <v>8649</v>
      </c>
      <c r="I300" s="177" t="s">
        <v>8649</v>
      </c>
      <c r="J300" s="177"/>
      <c r="K300" s="319">
        <v>5600</v>
      </c>
      <c r="L300" s="319"/>
      <c r="M300" s="319"/>
      <c r="N300" s="177"/>
      <c r="O300" s="320" t="s">
        <v>8650</v>
      </c>
      <c r="P300" s="319">
        <v>5600</v>
      </c>
      <c r="Q300" s="319">
        <v>8</v>
      </c>
      <c r="R300" s="319"/>
      <c r="S300" s="319"/>
      <c r="T300" s="177"/>
      <c r="U300" s="177"/>
      <c r="V300" s="320">
        <v>2000</v>
      </c>
      <c r="W300" s="177"/>
      <c r="X300" s="177"/>
      <c r="Y300" s="177"/>
      <c r="Z300" s="177"/>
      <c r="AA300" s="177"/>
      <c r="AB300" s="319">
        <v>3470</v>
      </c>
      <c r="AC300" s="320"/>
      <c r="AD300" s="320"/>
      <c r="AE300" s="177"/>
      <c r="AF300" s="177"/>
      <c r="AG300" s="177"/>
      <c r="AH300" s="177"/>
      <c r="AI300" s="177"/>
      <c r="AJ300" s="177"/>
      <c r="AK300" s="177"/>
      <c r="AL300" s="177"/>
      <c r="AM300" s="177"/>
      <c r="AN300" s="177"/>
      <c r="AO300" s="177"/>
      <c r="AP300" s="177"/>
      <c r="AQ300" s="177"/>
      <c r="AR300" s="177"/>
      <c r="AS300" s="177"/>
      <c r="AT300" s="177"/>
      <c r="AU300" s="177"/>
      <c r="AV300" s="107"/>
      <c r="AW300" s="107"/>
      <c r="AX300" s="99"/>
    </row>
    <row r="301" spans="1:50" ht="25.7" customHeight="1">
      <c r="A301" s="274"/>
      <c r="B301" s="147"/>
      <c r="C301" s="151" t="s">
        <v>7504</v>
      </c>
      <c r="D301" s="177"/>
      <c r="E301" s="319" t="s">
        <v>8651</v>
      </c>
      <c r="F301" s="320" t="s">
        <v>7504</v>
      </c>
      <c r="G301" s="177"/>
      <c r="H301" s="177"/>
      <c r="I301" s="177" t="s">
        <v>7504</v>
      </c>
      <c r="J301" s="177"/>
      <c r="K301" s="319">
        <v>5000</v>
      </c>
      <c r="L301" s="319">
        <v>122</v>
      </c>
      <c r="M301" s="319">
        <v>166</v>
      </c>
      <c r="N301" s="177"/>
      <c r="O301" s="320" t="s">
        <v>8652</v>
      </c>
      <c r="P301" s="319">
        <v>3450</v>
      </c>
      <c r="Q301" s="319">
        <v>5</v>
      </c>
      <c r="R301" s="319">
        <v>300</v>
      </c>
      <c r="S301" s="319">
        <v>400</v>
      </c>
      <c r="T301" s="177"/>
      <c r="U301" s="177"/>
      <c r="V301" s="320">
        <v>2009</v>
      </c>
      <c r="W301" s="177"/>
      <c r="X301" s="177"/>
      <c r="Y301" s="177"/>
      <c r="Z301" s="177"/>
      <c r="AA301" s="177"/>
      <c r="AB301" s="319">
        <v>200</v>
      </c>
      <c r="AC301" s="320"/>
      <c r="AD301" s="320"/>
      <c r="AE301" s="177"/>
      <c r="AF301" s="177"/>
      <c r="AG301" s="177"/>
      <c r="AH301" s="177"/>
      <c r="AI301" s="177"/>
      <c r="AJ301" s="177"/>
      <c r="AK301" s="177"/>
      <c r="AL301" s="177"/>
      <c r="AM301" s="177"/>
      <c r="AN301" s="177"/>
      <c r="AO301" s="177"/>
      <c r="AP301" s="177"/>
      <c r="AQ301" s="177"/>
      <c r="AR301" s="177"/>
      <c r="AS301" s="177"/>
      <c r="AT301" s="177"/>
      <c r="AU301" s="177"/>
      <c r="AV301" s="107"/>
      <c r="AW301" s="107"/>
      <c r="AX301" s="99"/>
    </row>
    <row r="302" spans="1:50" ht="25.7" customHeight="1">
      <c r="A302" s="274"/>
      <c r="B302" s="147"/>
      <c r="C302" s="151" t="s">
        <v>7504</v>
      </c>
      <c r="D302" s="320"/>
      <c r="E302" s="320" t="s">
        <v>8653</v>
      </c>
      <c r="F302" s="177" t="s">
        <v>7516</v>
      </c>
      <c r="G302" s="319"/>
      <c r="H302" s="319"/>
      <c r="I302" s="319" t="s">
        <v>7516</v>
      </c>
      <c r="J302" s="319"/>
      <c r="K302" s="319">
        <v>2000</v>
      </c>
      <c r="L302" s="319">
        <v>1500</v>
      </c>
      <c r="M302" s="319">
        <v>1500</v>
      </c>
      <c r="N302" s="320"/>
      <c r="O302" s="320" t="s">
        <v>1441</v>
      </c>
      <c r="P302" s="319">
        <v>2700</v>
      </c>
      <c r="Q302" s="99">
        <v>4</v>
      </c>
      <c r="R302" s="100"/>
      <c r="S302" s="105"/>
      <c r="T302" s="100"/>
      <c r="U302" s="99"/>
      <c r="V302" s="105">
        <v>2014</v>
      </c>
      <c r="W302" s="100"/>
      <c r="X302" s="99"/>
      <c r="Y302" s="177"/>
      <c r="Z302" s="177"/>
      <c r="AA302" s="177"/>
      <c r="AB302" s="100">
        <v>1200</v>
      </c>
      <c r="AC302" s="99"/>
      <c r="AD302" s="320"/>
      <c r="AE302" s="177"/>
      <c r="AF302" s="177"/>
      <c r="AG302" s="177"/>
      <c r="AH302" s="177"/>
      <c r="AI302" s="177"/>
      <c r="AJ302" s="177"/>
      <c r="AK302" s="177"/>
      <c r="AL302" s="177"/>
      <c r="AM302" s="177"/>
      <c r="AN302" s="177"/>
      <c r="AO302" s="177"/>
      <c r="AP302" s="177"/>
      <c r="AQ302" s="177"/>
      <c r="AR302" s="177"/>
      <c r="AS302" s="177"/>
      <c r="AT302" s="177"/>
      <c r="AU302" s="177"/>
      <c r="AV302" s="107"/>
      <c r="AW302" s="107"/>
      <c r="AX302" s="99"/>
    </row>
    <row r="303" spans="1:50" ht="25.7" customHeight="1">
      <c r="A303" s="274"/>
      <c r="B303" s="147"/>
      <c r="C303" s="151" t="s">
        <v>8380</v>
      </c>
      <c r="D303" s="177" t="s">
        <v>8654</v>
      </c>
      <c r="E303" s="319" t="s">
        <v>8655</v>
      </c>
      <c r="F303" s="320" t="s">
        <v>8380</v>
      </c>
      <c r="G303" s="177" t="s">
        <v>8656</v>
      </c>
      <c r="H303" s="177" t="s">
        <v>8657</v>
      </c>
      <c r="I303" s="177" t="s">
        <v>8658</v>
      </c>
      <c r="J303" s="177">
        <v>2</v>
      </c>
      <c r="K303" s="319">
        <v>6896</v>
      </c>
      <c r="L303" s="319"/>
      <c r="M303" s="319"/>
      <c r="N303" s="177"/>
      <c r="O303" s="320" t="s">
        <v>3145</v>
      </c>
      <c r="P303" s="319">
        <v>6896</v>
      </c>
      <c r="Q303" s="319">
        <v>6</v>
      </c>
      <c r="R303" s="319"/>
      <c r="S303" s="319"/>
      <c r="T303" s="177"/>
      <c r="U303" s="177"/>
      <c r="V303" s="320">
        <v>2002</v>
      </c>
      <c r="W303" s="177">
        <v>2002</v>
      </c>
      <c r="X303" s="177">
        <v>183</v>
      </c>
      <c r="Y303" s="177"/>
      <c r="Z303" s="177"/>
      <c r="AA303" s="177"/>
      <c r="AB303" s="319">
        <v>294</v>
      </c>
      <c r="AC303" s="320">
        <v>183</v>
      </c>
      <c r="AD303" s="320"/>
      <c r="AE303" s="177"/>
      <c r="AF303" s="177"/>
      <c r="AG303" s="177"/>
      <c r="AH303" s="177">
        <v>6</v>
      </c>
      <c r="AI303" s="177" t="s">
        <v>8659</v>
      </c>
      <c r="AJ303" s="177">
        <v>74</v>
      </c>
      <c r="AK303" s="177"/>
      <c r="AL303" s="177"/>
      <c r="AM303" s="177"/>
      <c r="AN303" s="177"/>
      <c r="AO303" s="177"/>
      <c r="AP303" s="177"/>
      <c r="AQ303" s="177"/>
      <c r="AR303" s="177"/>
      <c r="AS303" s="177"/>
      <c r="AT303" s="177"/>
      <c r="AU303" s="177"/>
      <c r="AV303" s="107"/>
      <c r="AW303" s="107"/>
      <c r="AX303" s="107"/>
    </row>
    <row r="304" spans="1:50" ht="25.7" customHeight="1">
      <c r="A304" s="274">
        <v>40</v>
      </c>
      <c r="B304" s="147"/>
      <c r="C304" s="153" t="s">
        <v>8380</v>
      </c>
      <c r="D304" s="99" t="s">
        <v>8660</v>
      </c>
      <c r="E304" s="100" t="s">
        <v>8661</v>
      </c>
      <c r="F304" s="105" t="s">
        <v>8380</v>
      </c>
      <c r="G304" s="99"/>
      <c r="H304" s="99" t="s">
        <v>8380</v>
      </c>
      <c r="I304" s="177" t="s">
        <v>8385</v>
      </c>
      <c r="J304" s="99"/>
      <c r="K304" s="100">
        <v>11373</v>
      </c>
      <c r="L304" s="100"/>
      <c r="M304" s="100"/>
      <c r="N304" s="99"/>
      <c r="O304" s="105" t="s">
        <v>8662</v>
      </c>
      <c r="P304" s="100">
        <v>11373</v>
      </c>
      <c r="Q304" s="100">
        <v>17</v>
      </c>
      <c r="R304" s="100">
        <v>452</v>
      </c>
      <c r="S304" s="100">
        <v>452</v>
      </c>
      <c r="T304" s="99"/>
      <c r="U304" s="99"/>
      <c r="V304" s="105">
        <v>2009</v>
      </c>
      <c r="W304" s="99"/>
      <c r="X304" s="99"/>
      <c r="Y304" s="99"/>
      <c r="Z304" s="99"/>
      <c r="AA304" s="99"/>
      <c r="AB304" s="100">
        <v>7000</v>
      </c>
      <c r="AC304" s="107"/>
      <c r="AD304" s="107"/>
      <c r="AE304" s="107"/>
      <c r="AF304" s="107"/>
      <c r="AG304" s="107"/>
      <c r="AH304" s="107"/>
      <c r="AI304" s="107"/>
      <c r="AJ304" s="107"/>
      <c r="AK304" s="107"/>
      <c r="AL304" s="107"/>
      <c r="AM304" s="107"/>
      <c r="AN304" s="107"/>
      <c r="AO304" s="107"/>
      <c r="AP304" s="107"/>
      <c r="AQ304" s="107"/>
      <c r="AR304" s="107"/>
      <c r="AS304" s="107"/>
      <c r="AT304" s="107"/>
      <c r="AU304" s="107"/>
      <c r="AV304" s="107"/>
      <c r="AW304" s="107"/>
      <c r="AX304" s="1277" t="s">
        <v>8663</v>
      </c>
    </row>
    <row r="305" spans="1:50" ht="25.7" customHeight="1">
      <c r="A305" s="274">
        <v>41</v>
      </c>
      <c r="B305" s="147"/>
      <c r="C305" s="151" t="s">
        <v>7525</v>
      </c>
      <c r="D305" s="177" t="s">
        <v>8664</v>
      </c>
      <c r="E305" s="319" t="s">
        <v>8665</v>
      </c>
      <c r="F305" s="320" t="s">
        <v>7525</v>
      </c>
      <c r="G305" s="177" t="s">
        <v>8666</v>
      </c>
      <c r="H305" s="177" t="s">
        <v>8667</v>
      </c>
      <c r="I305" s="177" t="s">
        <v>8667</v>
      </c>
      <c r="J305" s="177">
        <v>1</v>
      </c>
      <c r="K305" s="319">
        <v>2165.91</v>
      </c>
      <c r="L305" s="319">
        <v>36</v>
      </c>
      <c r="M305" s="319">
        <v>36</v>
      </c>
      <c r="N305" s="177" t="s">
        <v>231</v>
      </c>
      <c r="O305" s="320" t="s">
        <v>232</v>
      </c>
      <c r="P305" s="319">
        <v>2166</v>
      </c>
      <c r="Q305" s="319">
        <v>4</v>
      </c>
      <c r="R305" s="319"/>
      <c r="S305" s="319"/>
      <c r="T305" s="177"/>
      <c r="U305" s="177"/>
      <c r="V305" s="320">
        <v>2000</v>
      </c>
      <c r="W305" s="177">
        <v>130</v>
      </c>
      <c r="X305" s="177"/>
      <c r="Y305" s="177"/>
      <c r="Z305" s="177"/>
      <c r="AA305" s="177"/>
      <c r="AB305" s="319">
        <v>130</v>
      </c>
      <c r="AC305" s="320"/>
      <c r="AD305" s="320"/>
      <c r="AE305" s="177"/>
      <c r="AF305" s="177"/>
      <c r="AG305" s="177">
        <v>4</v>
      </c>
      <c r="AH305" s="177"/>
      <c r="AI305" s="177">
        <v>17</v>
      </c>
      <c r="AJ305" s="177"/>
      <c r="AK305" s="177"/>
      <c r="AL305" s="177"/>
      <c r="AM305" s="177"/>
      <c r="AN305" s="177"/>
      <c r="AO305" s="177"/>
      <c r="AP305" s="177"/>
      <c r="AQ305" s="177"/>
      <c r="AR305" s="177"/>
      <c r="AS305" s="177"/>
      <c r="AT305" s="177"/>
      <c r="AU305" s="177"/>
      <c r="AV305" s="107"/>
      <c r="AW305" s="107"/>
      <c r="AX305" s="319"/>
    </row>
    <row r="306" spans="1:50" ht="25.7" customHeight="1">
      <c r="A306" s="274">
        <v>42</v>
      </c>
      <c r="B306" s="147"/>
      <c r="C306" s="151" t="s">
        <v>7525</v>
      </c>
      <c r="D306" s="177" t="s">
        <v>8668</v>
      </c>
      <c r="E306" s="319" t="s">
        <v>8669</v>
      </c>
      <c r="F306" s="320" t="s">
        <v>7525</v>
      </c>
      <c r="G306" s="177" t="s">
        <v>8670</v>
      </c>
      <c r="H306" s="177" t="s">
        <v>7525</v>
      </c>
      <c r="I306" s="177" t="s">
        <v>7525</v>
      </c>
      <c r="J306" s="177">
        <v>1</v>
      </c>
      <c r="K306" s="319">
        <v>2274</v>
      </c>
      <c r="L306" s="319"/>
      <c r="M306" s="319"/>
      <c r="N306" s="177" t="s">
        <v>231</v>
      </c>
      <c r="O306" s="320" t="s">
        <v>8671</v>
      </c>
      <c r="P306" s="319">
        <v>2274</v>
      </c>
      <c r="Q306" s="319">
        <v>4</v>
      </c>
      <c r="R306" s="319"/>
      <c r="S306" s="319"/>
      <c r="T306" s="177"/>
      <c r="U306" s="177"/>
      <c r="V306" s="320">
        <v>1992</v>
      </c>
      <c r="W306" s="177">
        <v>150</v>
      </c>
      <c r="X306" s="177"/>
      <c r="Y306" s="177"/>
      <c r="Z306" s="177"/>
      <c r="AA306" s="177"/>
      <c r="AB306" s="319">
        <v>150</v>
      </c>
      <c r="AC306" s="320"/>
      <c r="AD306" s="320"/>
      <c r="AE306" s="177"/>
      <c r="AF306" s="177"/>
      <c r="AG306" s="177">
        <v>4</v>
      </c>
      <c r="AH306" s="177"/>
      <c r="AI306" s="177">
        <v>16</v>
      </c>
      <c r="AJ306" s="177"/>
      <c r="AK306" s="177"/>
      <c r="AL306" s="177"/>
      <c r="AM306" s="177"/>
      <c r="AN306" s="177"/>
      <c r="AO306" s="177"/>
      <c r="AP306" s="177"/>
      <c r="AQ306" s="177"/>
      <c r="AR306" s="177"/>
      <c r="AS306" s="177"/>
      <c r="AT306" s="177"/>
      <c r="AU306" s="177"/>
      <c r="AV306" s="107"/>
      <c r="AW306" s="107"/>
      <c r="AX306" s="319"/>
    </row>
    <row r="307" spans="1:50" ht="25.7" customHeight="1">
      <c r="A307" s="274">
        <v>43</v>
      </c>
      <c r="B307" s="147"/>
      <c r="C307" s="151" t="s">
        <v>7525</v>
      </c>
      <c r="D307" s="177"/>
      <c r="E307" s="319" t="s">
        <v>6672</v>
      </c>
      <c r="F307" s="682" t="s">
        <v>7525</v>
      </c>
      <c r="G307" s="177"/>
      <c r="H307" s="177" t="s">
        <v>6745</v>
      </c>
      <c r="I307" s="177" t="s">
        <v>401</v>
      </c>
      <c r="J307" s="177"/>
      <c r="K307" s="319">
        <v>2280</v>
      </c>
      <c r="L307" s="319"/>
      <c r="M307" s="319"/>
      <c r="N307" s="177"/>
      <c r="O307" s="320" t="s">
        <v>232</v>
      </c>
      <c r="P307" s="319">
        <v>2280</v>
      </c>
      <c r="Q307" s="319">
        <v>4</v>
      </c>
      <c r="R307" s="319"/>
      <c r="S307" s="319"/>
      <c r="T307" s="177"/>
      <c r="U307" s="177"/>
      <c r="V307" s="320">
        <v>2006</v>
      </c>
      <c r="W307" s="177"/>
      <c r="X307" s="177"/>
      <c r="Y307" s="177"/>
      <c r="Z307" s="177"/>
      <c r="AA307" s="177"/>
      <c r="AB307" s="319">
        <v>0</v>
      </c>
      <c r="AC307" s="320"/>
      <c r="AD307" s="320"/>
      <c r="AE307" s="177"/>
      <c r="AF307" s="177"/>
      <c r="AG307" s="177"/>
      <c r="AH307" s="177"/>
      <c r="AI307" s="177"/>
      <c r="AJ307" s="177"/>
      <c r="AK307" s="177"/>
      <c r="AL307" s="177"/>
      <c r="AM307" s="177"/>
      <c r="AN307" s="177"/>
      <c r="AO307" s="177"/>
      <c r="AP307" s="177"/>
      <c r="AQ307" s="177"/>
      <c r="AR307" s="177"/>
      <c r="AS307" s="177"/>
      <c r="AT307" s="177"/>
      <c r="AU307" s="177"/>
      <c r="AV307" s="107"/>
      <c r="AW307" s="107"/>
      <c r="AX307" s="99"/>
    </row>
    <row r="308" spans="1:50" ht="25.7" customHeight="1">
      <c r="A308" s="274"/>
      <c r="B308" s="147"/>
      <c r="C308" s="151" t="s">
        <v>7525</v>
      </c>
      <c r="D308" s="177"/>
      <c r="E308" s="319" t="s">
        <v>8672</v>
      </c>
      <c r="F308" s="320" t="s">
        <v>7525</v>
      </c>
      <c r="G308" s="177"/>
      <c r="H308" s="148" t="s">
        <v>7525</v>
      </c>
      <c r="I308" s="239" t="s">
        <v>7525</v>
      </c>
      <c r="J308" s="177"/>
      <c r="K308" s="319">
        <v>1595</v>
      </c>
      <c r="L308" s="319"/>
      <c r="M308" s="319"/>
      <c r="N308" s="319"/>
      <c r="O308" s="177" t="s">
        <v>232</v>
      </c>
      <c r="P308" s="319">
        <v>1595</v>
      </c>
      <c r="Q308" s="319">
        <v>3</v>
      </c>
      <c r="R308" s="319"/>
      <c r="S308" s="319"/>
      <c r="T308" s="319"/>
      <c r="U308" s="177"/>
      <c r="V308" s="320">
        <v>2002</v>
      </c>
      <c r="W308" s="320"/>
      <c r="X308" s="177"/>
      <c r="Y308" s="177"/>
      <c r="Z308" s="177"/>
      <c r="AA308" s="177"/>
      <c r="AB308" s="885">
        <v>50</v>
      </c>
      <c r="AC308" s="319"/>
      <c r="AD308" s="320"/>
      <c r="AE308" s="320"/>
      <c r="AF308" s="177"/>
      <c r="AG308" s="177"/>
      <c r="AH308" s="177"/>
      <c r="AI308" s="177"/>
      <c r="AJ308" s="177"/>
      <c r="AK308" s="177"/>
      <c r="AL308" s="177"/>
      <c r="AM308" s="177"/>
      <c r="AN308" s="177"/>
      <c r="AO308" s="177"/>
      <c r="AP308" s="177"/>
      <c r="AQ308" s="177"/>
      <c r="AR308" s="177"/>
      <c r="AS308" s="177"/>
      <c r="AT308" s="177"/>
      <c r="AU308" s="177"/>
      <c r="AV308" s="177"/>
      <c r="AW308" s="107"/>
      <c r="AX308" s="107"/>
    </row>
    <row r="309" spans="1:50" ht="25.7" customHeight="1">
      <c r="A309" s="274"/>
      <c r="B309" s="147"/>
      <c r="C309" s="151" t="s">
        <v>7525</v>
      </c>
      <c r="D309" s="177" t="s">
        <v>8673</v>
      </c>
      <c r="E309" s="319" t="s">
        <v>8674</v>
      </c>
      <c r="F309" s="320" t="s">
        <v>7525</v>
      </c>
      <c r="G309" s="177" t="s">
        <v>8675</v>
      </c>
      <c r="H309" s="177" t="s">
        <v>7525</v>
      </c>
      <c r="I309" s="239" t="s">
        <v>401</v>
      </c>
      <c r="J309" s="177">
        <v>3</v>
      </c>
      <c r="K309" s="319">
        <v>1887</v>
      </c>
      <c r="L309" s="319"/>
      <c r="M309" s="319"/>
      <c r="N309" s="177" t="s">
        <v>231</v>
      </c>
      <c r="O309" s="320" t="s">
        <v>232</v>
      </c>
      <c r="P309" s="319">
        <v>1887</v>
      </c>
      <c r="Q309" s="319">
        <v>4</v>
      </c>
      <c r="R309" s="319"/>
      <c r="S309" s="319"/>
      <c r="T309" s="177"/>
      <c r="U309" s="177"/>
      <c r="V309" s="320">
        <v>2011</v>
      </c>
      <c r="W309" s="177">
        <v>110</v>
      </c>
      <c r="X309" s="177"/>
      <c r="Y309" s="177"/>
      <c r="Z309" s="177"/>
      <c r="AA309" s="177"/>
      <c r="AB309" s="319">
        <v>205</v>
      </c>
      <c r="AC309" s="320"/>
      <c r="AD309" s="320"/>
      <c r="AE309" s="177"/>
      <c r="AF309" s="177"/>
      <c r="AG309" s="177">
        <v>5</v>
      </c>
      <c r="AH309" s="177"/>
      <c r="AI309" s="177">
        <v>22</v>
      </c>
      <c r="AJ309" s="177"/>
      <c r="AK309" s="177"/>
      <c r="AL309" s="177"/>
      <c r="AM309" s="177"/>
      <c r="AN309" s="177"/>
      <c r="AO309" s="177"/>
      <c r="AP309" s="177"/>
      <c r="AQ309" s="177"/>
      <c r="AR309" s="177"/>
      <c r="AS309" s="177"/>
      <c r="AT309" s="177"/>
      <c r="AU309" s="177"/>
      <c r="AV309" s="107"/>
      <c r="AW309" s="107"/>
      <c r="AX309" s="99"/>
    </row>
    <row r="310" spans="1:50" ht="25.7" customHeight="1">
      <c r="A310" s="274"/>
      <c r="B310" s="147"/>
      <c r="C310" s="151" t="s">
        <v>7525</v>
      </c>
      <c r="D310" s="177" t="s">
        <v>8676</v>
      </c>
      <c r="E310" s="319" t="s">
        <v>8677</v>
      </c>
      <c r="F310" s="320" t="s">
        <v>7525</v>
      </c>
      <c r="G310" s="177"/>
      <c r="H310" s="177"/>
      <c r="I310" s="177" t="s">
        <v>401</v>
      </c>
      <c r="J310" s="885"/>
      <c r="K310" s="319">
        <v>5190</v>
      </c>
      <c r="L310" s="319"/>
      <c r="M310" s="319"/>
      <c r="N310" s="177"/>
      <c r="O310" s="320" t="s">
        <v>8678</v>
      </c>
      <c r="P310" s="319">
        <v>2340</v>
      </c>
      <c r="Q310" s="319">
        <v>4</v>
      </c>
      <c r="R310" s="319"/>
      <c r="S310" s="319"/>
      <c r="T310" s="177"/>
      <c r="U310" s="177"/>
      <c r="V310" s="320">
        <v>2011</v>
      </c>
      <c r="W310" s="177"/>
      <c r="X310" s="177"/>
      <c r="Y310" s="177"/>
      <c r="Z310" s="177"/>
      <c r="AA310" s="177"/>
      <c r="AB310" s="319">
        <v>600</v>
      </c>
      <c r="AC310" s="320"/>
      <c r="AD310" s="320"/>
      <c r="AE310" s="177"/>
      <c r="AF310" s="177"/>
      <c r="AG310" s="177"/>
      <c r="AH310" s="177"/>
      <c r="AI310" s="177"/>
      <c r="AJ310" s="177"/>
      <c r="AK310" s="177"/>
      <c r="AL310" s="177"/>
      <c r="AM310" s="177"/>
      <c r="AN310" s="177"/>
      <c r="AO310" s="177"/>
      <c r="AP310" s="177"/>
      <c r="AQ310" s="177"/>
      <c r="AR310" s="177"/>
      <c r="AS310" s="177"/>
      <c r="AT310" s="177"/>
      <c r="AU310" s="177"/>
      <c r="AV310" s="107"/>
      <c r="AW310" s="107"/>
      <c r="AX310" s="107"/>
    </row>
    <row r="311" spans="1:50" ht="25.7" customHeight="1">
      <c r="A311" s="274"/>
      <c r="B311" s="147"/>
      <c r="C311" s="151" t="s">
        <v>7525</v>
      </c>
      <c r="D311" s="177" t="s">
        <v>8390</v>
      </c>
      <c r="E311" s="319" t="s">
        <v>8679</v>
      </c>
      <c r="F311" s="320" t="s">
        <v>7525</v>
      </c>
      <c r="G311" s="177"/>
      <c r="H311" s="177"/>
      <c r="I311" s="177" t="s">
        <v>401</v>
      </c>
      <c r="J311" s="885"/>
      <c r="K311" s="319">
        <v>74115</v>
      </c>
      <c r="L311" s="319"/>
      <c r="M311" s="319"/>
      <c r="N311" s="177"/>
      <c r="O311" s="320" t="s">
        <v>8680</v>
      </c>
      <c r="P311" s="319">
        <v>5993</v>
      </c>
      <c r="Q311" s="319">
        <v>8</v>
      </c>
      <c r="R311" s="319">
        <v>50</v>
      </c>
      <c r="S311" s="319">
        <v>50</v>
      </c>
      <c r="T311" s="177"/>
      <c r="U311" s="177"/>
      <c r="V311" s="320">
        <v>2013</v>
      </c>
      <c r="W311" s="177"/>
      <c r="X311" s="177"/>
      <c r="Y311" s="177"/>
      <c r="Z311" s="177"/>
      <c r="AA311" s="177"/>
      <c r="AB311" s="319">
        <v>23365</v>
      </c>
      <c r="AC311" s="320"/>
      <c r="AD311" s="320"/>
      <c r="AE311" s="177"/>
      <c r="AF311" s="177"/>
      <c r="AG311" s="177"/>
      <c r="AH311" s="177"/>
      <c r="AI311" s="177"/>
      <c r="AJ311" s="177"/>
      <c r="AK311" s="177"/>
      <c r="AL311" s="177"/>
      <c r="AM311" s="177"/>
      <c r="AN311" s="177"/>
      <c r="AO311" s="177"/>
      <c r="AP311" s="177"/>
      <c r="AQ311" s="177"/>
      <c r="AR311" s="177"/>
      <c r="AS311" s="177"/>
      <c r="AT311" s="177"/>
      <c r="AU311" s="177"/>
      <c r="AV311" s="107"/>
      <c r="AW311" s="107"/>
      <c r="AX311" s="99"/>
    </row>
    <row r="312" spans="1:50" ht="25.7" customHeight="1">
      <c r="A312" s="274"/>
      <c r="B312" s="147"/>
      <c r="C312" s="153" t="s">
        <v>7525</v>
      </c>
      <c r="D312" s="99"/>
      <c r="E312" s="319" t="s">
        <v>8681</v>
      </c>
      <c r="F312" s="105" t="s">
        <v>7525</v>
      </c>
      <c r="G312" s="99"/>
      <c r="H312" s="177"/>
      <c r="I312" s="177" t="s">
        <v>8667</v>
      </c>
      <c r="J312" s="99"/>
      <c r="K312" s="100">
        <v>10543</v>
      </c>
      <c r="L312" s="100">
        <v>97</v>
      </c>
      <c r="M312" s="100">
        <v>4720</v>
      </c>
      <c r="N312" s="99"/>
      <c r="O312" s="105" t="s">
        <v>8682</v>
      </c>
      <c r="P312" s="100">
        <v>3344</v>
      </c>
      <c r="Q312" s="100">
        <v>6</v>
      </c>
      <c r="R312" s="100"/>
      <c r="S312" s="100"/>
      <c r="T312" s="99"/>
      <c r="U312" s="99"/>
      <c r="V312" s="105">
        <v>2015</v>
      </c>
      <c r="W312" s="99"/>
      <c r="X312" s="99"/>
      <c r="Y312" s="99"/>
      <c r="Z312" s="99"/>
      <c r="AA312" s="99"/>
      <c r="AB312" s="100">
        <v>31100</v>
      </c>
      <c r="AC312" s="99"/>
      <c r="AD312" s="99"/>
      <c r="AE312" s="99"/>
      <c r="AF312" s="99"/>
      <c r="AG312" s="99"/>
      <c r="AH312" s="99"/>
      <c r="AI312" s="99"/>
      <c r="AJ312" s="99"/>
      <c r="AK312" s="99"/>
      <c r="AL312" s="99"/>
      <c r="AM312" s="99"/>
      <c r="AN312" s="99"/>
      <c r="AO312" s="99"/>
      <c r="AP312" s="99"/>
      <c r="AQ312" s="99"/>
      <c r="AR312" s="99"/>
      <c r="AS312" s="99"/>
      <c r="AT312" s="99"/>
      <c r="AU312" s="99"/>
      <c r="AV312" s="99"/>
      <c r="AW312" s="99"/>
      <c r="AX312" s="99"/>
    </row>
    <row r="313" spans="1:50" ht="25.7" customHeight="1">
      <c r="A313" s="274"/>
      <c r="B313" s="147"/>
      <c r="C313" s="153" t="s">
        <v>7519</v>
      </c>
      <c r="D313" s="99" t="s">
        <v>7520</v>
      </c>
      <c r="E313" s="319" t="s">
        <v>8683</v>
      </c>
      <c r="F313" s="105" t="s">
        <v>7519</v>
      </c>
      <c r="G313" s="99" t="s">
        <v>7522</v>
      </c>
      <c r="H313" s="99" t="s">
        <v>401</v>
      </c>
      <c r="I313" s="99" t="s">
        <v>401</v>
      </c>
      <c r="J313" s="99" t="s">
        <v>8506</v>
      </c>
      <c r="K313" s="100"/>
      <c r="L313" s="100">
        <v>775</v>
      </c>
      <c r="M313" s="100">
        <v>1593</v>
      </c>
      <c r="N313" s="99" t="s">
        <v>231</v>
      </c>
      <c r="O313" s="105" t="s">
        <v>3145</v>
      </c>
      <c r="P313" s="100">
        <v>5730</v>
      </c>
      <c r="Q313" s="100">
        <v>8</v>
      </c>
      <c r="R313" s="100">
        <v>1160</v>
      </c>
      <c r="S313" s="100">
        <v>1500</v>
      </c>
      <c r="T313" s="99" t="s">
        <v>233</v>
      </c>
      <c r="U313" s="99" t="s">
        <v>1184</v>
      </c>
      <c r="V313" s="105">
        <v>2007</v>
      </c>
      <c r="W313" s="99">
        <v>262</v>
      </c>
      <c r="X313" s="99"/>
      <c r="Y313" s="99"/>
      <c r="Z313" s="99"/>
      <c r="AA313" s="99"/>
      <c r="AB313" s="100">
        <v>8525</v>
      </c>
      <c r="AC313" s="99"/>
      <c r="AD313" s="99"/>
      <c r="AE313" s="99"/>
      <c r="AF313" s="99"/>
      <c r="AG313" s="99"/>
      <c r="AH313" s="99"/>
      <c r="AI313" s="99"/>
      <c r="AJ313" s="99"/>
      <c r="AK313" s="99"/>
      <c r="AL313" s="99"/>
      <c r="AM313" s="99"/>
      <c r="AN313" s="99"/>
      <c r="AO313" s="99"/>
      <c r="AP313" s="99"/>
      <c r="AQ313" s="99"/>
      <c r="AR313" s="99"/>
      <c r="AS313" s="99"/>
      <c r="AT313" s="99"/>
      <c r="AU313" s="99"/>
      <c r="AV313" s="99"/>
      <c r="AW313" s="99"/>
      <c r="AX313" s="99" t="s">
        <v>8684</v>
      </c>
    </row>
    <row r="314" spans="1:50" ht="25.7" customHeight="1">
      <c r="A314" s="274" t="s">
        <v>204</v>
      </c>
      <c r="B314" s="147"/>
      <c r="C314" s="151" t="s">
        <v>7519</v>
      </c>
      <c r="D314" s="177" t="s">
        <v>7520</v>
      </c>
      <c r="E314" s="319" t="s">
        <v>8685</v>
      </c>
      <c r="F314" s="320" t="s">
        <v>7519</v>
      </c>
      <c r="G314" s="177" t="s">
        <v>7522</v>
      </c>
      <c r="H314" s="177" t="s">
        <v>401</v>
      </c>
      <c r="I314" s="177" t="s">
        <v>401</v>
      </c>
      <c r="J314" s="177" t="s">
        <v>8506</v>
      </c>
      <c r="K314" s="319"/>
      <c r="L314" s="319"/>
      <c r="M314" s="319"/>
      <c r="N314" s="177" t="s">
        <v>231</v>
      </c>
      <c r="O314" s="320" t="s">
        <v>3145</v>
      </c>
      <c r="P314" s="319">
        <v>3430</v>
      </c>
      <c r="Q314" s="319">
        <v>4</v>
      </c>
      <c r="R314" s="319">
        <v>656</v>
      </c>
      <c r="S314" s="319">
        <v>1000</v>
      </c>
      <c r="T314" s="177" t="s">
        <v>233</v>
      </c>
      <c r="U314" s="177" t="s">
        <v>1184</v>
      </c>
      <c r="V314" s="320">
        <v>2002</v>
      </c>
      <c r="W314" s="177">
        <v>262</v>
      </c>
      <c r="X314" s="177"/>
      <c r="Y314" s="177"/>
      <c r="Z314" s="177"/>
      <c r="AA314" s="177"/>
      <c r="AB314" s="319">
        <v>1200</v>
      </c>
      <c r="AC314" s="320"/>
      <c r="AD314" s="320"/>
      <c r="AE314" s="177"/>
      <c r="AF314" s="177"/>
      <c r="AG314" s="177"/>
      <c r="AH314" s="177"/>
      <c r="AI314" s="177"/>
      <c r="AJ314" s="177"/>
      <c r="AK314" s="177"/>
      <c r="AL314" s="177"/>
      <c r="AM314" s="177"/>
      <c r="AN314" s="177"/>
      <c r="AO314" s="177"/>
      <c r="AP314" s="177"/>
      <c r="AQ314" s="177"/>
      <c r="AR314" s="177"/>
      <c r="AS314" s="177"/>
      <c r="AT314" s="177"/>
      <c r="AU314" s="177"/>
      <c r="AV314" s="107"/>
      <c r="AW314" s="107"/>
      <c r="AX314" s="99" t="s">
        <v>8684</v>
      </c>
    </row>
    <row r="315" spans="1:50" ht="25.7" customHeight="1">
      <c r="A315" s="274" t="s">
        <v>412</v>
      </c>
      <c r="B315" s="150"/>
      <c r="C315" s="105" t="s">
        <v>1315</v>
      </c>
      <c r="D315" s="99" t="s">
        <v>8686</v>
      </c>
      <c r="E315" s="319" t="s">
        <v>8687</v>
      </c>
      <c r="F315" s="105" t="s">
        <v>1315</v>
      </c>
      <c r="G315" s="99"/>
      <c r="H315" s="99" t="s">
        <v>1315</v>
      </c>
      <c r="I315" s="99" t="s">
        <v>401</v>
      </c>
      <c r="J315" s="99"/>
      <c r="K315" s="100"/>
      <c r="L315" s="100"/>
      <c r="M315" s="100"/>
      <c r="N315" s="99">
        <v>0</v>
      </c>
      <c r="O315" s="105" t="s">
        <v>232</v>
      </c>
      <c r="P315" s="100">
        <v>1040</v>
      </c>
      <c r="Q315" s="100">
        <v>5</v>
      </c>
      <c r="R315" s="100"/>
      <c r="S315" s="100"/>
      <c r="T315" s="99"/>
      <c r="U315" s="99"/>
      <c r="V315" s="105">
        <v>2009</v>
      </c>
      <c r="W315" s="99">
        <v>2009</v>
      </c>
      <c r="X315" s="99"/>
      <c r="Y315" s="99"/>
      <c r="Z315" s="99"/>
      <c r="AA315" s="99"/>
      <c r="AB315" s="100"/>
      <c r="AC315" s="99">
        <v>0</v>
      </c>
      <c r="AD315" s="99"/>
      <c r="AE315" s="99"/>
      <c r="AF315" s="99"/>
      <c r="AG315" s="99"/>
      <c r="AH315" s="99"/>
      <c r="AI315" s="99"/>
      <c r="AJ315" s="99"/>
      <c r="AK315" s="99"/>
      <c r="AL315" s="99"/>
      <c r="AM315" s="99"/>
      <c r="AN315" s="99"/>
      <c r="AO315" s="99"/>
      <c r="AP315" s="99"/>
      <c r="AQ315" s="99"/>
      <c r="AR315" s="99"/>
      <c r="AS315" s="99"/>
      <c r="AT315" s="99"/>
      <c r="AU315" s="99"/>
      <c r="AV315" s="99"/>
      <c r="AW315" s="99"/>
      <c r="AX315" s="99" t="s">
        <v>8688</v>
      </c>
    </row>
    <row r="316" spans="1:50" ht="25.7" customHeight="1">
      <c r="A316" s="274"/>
      <c r="B316" s="147"/>
      <c r="C316" s="153" t="s">
        <v>1315</v>
      </c>
      <c r="D316" s="99" t="s">
        <v>1438</v>
      </c>
      <c r="E316" s="319" t="s">
        <v>1439</v>
      </c>
      <c r="F316" s="105" t="s">
        <v>1315</v>
      </c>
      <c r="G316" s="99"/>
      <c r="H316" s="99" t="s">
        <v>1315</v>
      </c>
      <c r="I316" s="99" t="s">
        <v>1440</v>
      </c>
      <c r="J316" s="99"/>
      <c r="K316" s="100">
        <v>8856</v>
      </c>
      <c r="L316" s="100">
        <v>45</v>
      </c>
      <c r="M316" s="100">
        <v>45</v>
      </c>
      <c r="N316" s="99" t="s">
        <v>231</v>
      </c>
      <c r="O316" s="105" t="s">
        <v>1441</v>
      </c>
      <c r="P316" s="100">
        <v>3297</v>
      </c>
      <c r="Q316" s="100">
        <v>6</v>
      </c>
      <c r="R316" s="100">
        <v>100</v>
      </c>
      <c r="S316" s="100">
        <v>150</v>
      </c>
      <c r="T316" s="99" t="s">
        <v>1071</v>
      </c>
      <c r="U316" s="99"/>
      <c r="V316" s="105">
        <v>2013</v>
      </c>
      <c r="W316" s="99">
        <v>2009</v>
      </c>
      <c r="X316" s="99"/>
      <c r="Y316" s="99"/>
      <c r="Z316" s="99"/>
      <c r="AA316" s="99"/>
      <c r="AB316" s="100">
        <v>900</v>
      </c>
      <c r="AC316" s="99">
        <v>0</v>
      </c>
      <c r="AD316" s="99"/>
      <c r="AE316" s="99"/>
      <c r="AF316" s="99"/>
      <c r="AG316" s="99"/>
      <c r="AH316" s="99"/>
      <c r="AI316" s="99"/>
      <c r="AJ316" s="99"/>
      <c r="AK316" s="99"/>
      <c r="AL316" s="99"/>
      <c r="AM316" s="99"/>
      <c r="AN316" s="99"/>
      <c r="AO316" s="99"/>
      <c r="AP316" s="99"/>
      <c r="AQ316" s="99"/>
      <c r="AR316" s="99"/>
      <c r="AS316" s="99"/>
      <c r="AT316" s="99"/>
      <c r="AU316" s="99"/>
      <c r="AV316" s="99"/>
      <c r="AW316" s="99"/>
      <c r="AX316" s="99"/>
    </row>
    <row r="317" spans="1:50" ht="25.7" customHeight="1">
      <c r="A317" s="274" t="s">
        <v>413</v>
      </c>
      <c r="B317" s="147"/>
      <c r="C317" s="151" t="s">
        <v>1315</v>
      </c>
      <c r="D317" s="177" t="s">
        <v>1438</v>
      </c>
      <c r="E317" s="319" t="s">
        <v>8689</v>
      </c>
      <c r="F317" s="320" t="s">
        <v>1315</v>
      </c>
      <c r="G317" s="177"/>
      <c r="H317" s="177" t="s">
        <v>1315</v>
      </c>
      <c r="I317" s="177" t="s">
        <v>8690</v>
      </c>
      <c r="J317" s="177"/>
      <c r="K317" s="319">
        <v>6621</v>
      </c>
      <c r="L317" s="319"/>
      <c r="M317" s="319"/>
      <c r="N317" s="177" t="s">
        <v>231</v>
      </c>
      <c r="O317" s="320" t="s">
        <v>382</v>
      </c>
      <c r="P317" s="319">
        <v>576</v>
      </c>
      <c r="Q317" s="319">
        <v>3</v>
      </c>
      <c r="R317" s="319"/>
      <c r="S317" s="319"/>
      <c r="T317" s="177" t="s">
        <v>1071</v>
      </c>
      <c r="U317" s="177"/>
      <c r="V317" s="320">
        <v>2014</v>
      </c>
      <c r="W317" s="177">
        <v>2009</v>
      </c>
      <c r="X317" s="177"/>
      <c r="Y317" s="177"/>
      <c r="Z317" s="177"/>
      <c r="AA317" s="177"/>
      <c r="AB317" s="319">
        <v>880</v>
      </c>
      <c r="AC317" s="320">
        <v>0</v>
      </c>
      <c r="AD317" s="320"/>
      <c r="AE317" s="177"/>
      <c r="AF317" s="177"/>
      <c r="AG317" s="177"/>
      <c r="AH317" s="177"/>
      <c r="AI317" s="177"/>
      <c r="AJ317" s="177"/>
      <c r="AK317" s="177"/>
      <c r="AL317" s="177"/>
      <c r="AM317" s="177"/>
      <c r="AN317" s="177"/>
      <c r="AO317" s="177"/>
      <c r="AP317" s="177"/>
      <c r="AQ317" s="177"/>
      <c r="AR317" s="177"/>
      <c r="AS317" s="177"/>
      <c r="AT317" s="177"/>
      <c r="AU317" s="177"/>
      <c r="AV317" s="107"/>
      <c r="AW317" s="107"/>
      <c r="AX317" s="99" t="s">
        <v>8691</v>
      </c>
    </row>
    <row r="318" spans="1:50" ht="25.7" customHeight="1">
      <c r="A318" s="276"/>
      <c r="B318" s="147"/>
      <c r="C318" s="151" t="s">
        <v>1315</v>
      </c>
      <c r="D318" s="177"/>
      <c r="E318" s="319" t="s">
        <v>8692</v>
      </c>
      <c r="F318" s="320" t="s">
        <v>1315</v>
      </c>
      <c r="G318" s="177"/>
      <c r="H318" s="177"/>
      <c r="I318" s="177" t="s">
        <v>401</v>
      </c>
      <c r="J318" s="177"/>
      <c r="K318" s="319"/>
      <c r="L318" s="319"/>
      <c r="M318" s="319"/>
      <c r="N318" s="177"/>
      <c r="O318" s="320" t="s">
        <v>1441</v>
      </c>
      <c r="P318" s="319">
        <v>1300</v>
      </c>
      <c r="Q318" s="319">
        <v>5</v>
      </c>
      <c r="R318" s="319">
        <v>200</v>
      </c>
      <c r="S318" s="319">
        <v>200</v>
      </c>
      <c r="T318" s="177"/>
      <c r="U318" s="177"/>
      <c r="V318" s="320">
        <v>2016</v>
      </c>
      <c r="W318" s="177"/>
      <c r="X318" s="177"/>
      <c r="Y318" s="177"/>
      <c r="Z318" s="177"/>
      <c r="AA318" s="177"/>
      <c r="AB318" s="319">
        <v>1100</v>
      </c>
      <c r="AC318" s="320"/>
      <c r="AD318" s="320"/>
      <c r="AE318" s="177"/>
      <c r="AF318" s="177"/>
      <c r="AG318" s="177"/>
      <c r="AH318" s="177"/>
      <c r="AI318" s="177"/>
      <c r="AJ318" s="177"/>
      <c r="AK318" s="177"/>
      <c r="AL318" s="177"/>
      <c r="AM318" s="177"/>
      <c r="AN318" s="177"/>
      <c r="AO318" s="177"/>
      <c r="AP318" s="177"/>
      <c r="AQ318" s="177"/>
      <c r="AR318" s="177"/>
      <c r="AS318" s="177"/>
      <c r="AT318" s="177"/>
      <c r="AU318" s="177"/>
      <c r="AV318" s="107"/>
      <c r="AW318" s="107"/>
      <c r="AX318" s="99"/>
    </row>
    <row r="319" spans="1:50" ht="25.7" customHeight="1">
      <c r="A319" s="276"/>
      <c r="B319" s="147"/>
      <c r="C319" s="151" t="s">
        <v>1315</v>
      </c>
      <c r="D319" s="177"/>
      <c r="E319" s="319" t="s">
        <v>8693</v>
      </c>
      <c r="F319" s="177" t="s">
        <v>1315</v>
      </c>
      <c r="G319" s="177"/>
      <c r="H319" s="177"/>
      <c r="I319" s="177" t="s">
        <v>8694</v>
      </c>
      <c r="J319" s="177"/>
      <c r="K319" s="177">
        <v>1600</v>
      </c>
      <c r="L319" s="319"/>
      <c r="M319" s="319"/>
      <c r="N319" s="319"/>
      <c r="O319" s="177" t="s">
        <v>232</v>
      </c>
      <c r="P319" s="319">
        <v>1400</v>
      </c>
      <c r="Q319" s="319">
        <v>3</v>
      </c>
      <c r="R319" s="319"/>
      <c r="S319" s="319"/>
      <c r="T319" s="319"/>
      <c r="U319" s="177"/>
      <c r="V319" s="320">
        <v>2001</v>
      </c>
      <c r="W319" s="320"/>
      <c r="X319" s="177"/>
      <c r="Y319" s="177"/>
      <c r="Z319" s="177"/>
      <c r="AA319" s="177"/>
      <c r="AB319" s="177"/>
      <c r="AC319" s="319"/>
      <c r="AD319" s="320"/>
      <c r="AE319" s="320"/>
      <c r="AF319" s="177"/>
      <c r="AG319" s="177"/>
      <c r="AH319" s="177"/>
      <c r="AI319" s="177"/>
      <c r="AJ319" s="177"/>
      <c r="AK319" s="177"/>
      <c r="AL319" s="177"/>
      <c r="AM319" s="177"/>
      <c r="AN319" s="177"/>
      <c r="AO319" s="177"/>
      <c r="AP319" s="177"/>
      <c r="AQ319" s="177"/>
      <c r="AR319" s="177"/>
      <c r="AS319" s="177"/>
      <c r="AT319" s="177"/>
      <c r="AU319" s="177"/>
      <c r="AV319" s="177"/>
      <c r="AW319" s="107"/>
      <c r="AX319" s="99"/>
    </row>
    <row r="320" spans="1:50" ht="25.7" customHeight="1">
      <c r="A320" s="276"/>
      <c r="B320" s="147"/>
      <c r="C320" s="151" t="s">
        <v>1315</v>
      </c>
      <c r="D320" s="177"/>
      <c r="E320" s="319" t="s">
        <v>8695</v>
      </c>
      <c r="F320" s="177" t="s">
        <v>1315</v>
      </c>
      <c r="G320" s="177"/>
      <c r="H320" s="177"/>
      <c r="I320" s="177" t="s">
        <v>8696</v>
      </c>
      <c r="J320" s="177"/>
      <c r="K320" s="546">
        <v>2500</v>
      </c>
      <c r="L320" s="319"/>
      <c r="M320" s="319"/>
      <c r="N320" s="319"/>
      <c r="O320" s="177" t="s">
        <v>232</v>
      </c>
      <c r="P320" s="319">
        <v>416</v>
      </c>
      <c r="Q320" s="319">
        <v>2</v>
      </c>
      <c r="R320" s="319"/>
      <c r="S320" s="319"/>
      <c r="T320" s="319"/>
      <c r="U320" s="177"/>
      <c r="V320" s="320">
        <v>1985</v>
      </c>
      <c r="W320" s="320"/>
      <c r="X320" s="177"/>
      <c r="Y320" s="177"/>
      <c r="Z320" s="177"/>
      <c r="AA320" s="177"/>
      <c r="AB320" s="177"/>
      <c r="AC320" s="319"/>
      <c r="AD320" s="320"/>
      <c r="AE320" s="320"/>
      <c r="AF320" s="177"/>
      <c r="AG320" s="177"/>
      <c r="AH320" s="177"/>
      <c r="AI320" s="177"/>
      <c r="AJ320" s="177"/>
      <c r="AK320" s="177"/>
      <c r="AL320" s="177"/>
      <c r="AM320" s="177"/>
      <c r="AN320" s="177"/>
      <c r="AO320" s="177"/>
      <c r="AP320" s="177"/>
      <c r="AQ320" s="177"/>
      <c r="AR320" s="177"/>
      <c r="AS320" s="177"/>
      <c r="AT320" s="177"/>
      <c r="AU320" s="177"/>
      <c r="AV320" s="177"/>
      <c r="AW320" s="107"/>
      <c r="AX320" s="99" t="s">
        <v>8697</v>
      </c>
    </row>
    <row r="321" spans="1:50" ht="25.7" customHeight="1">
      <c r="A321" s="276"/>
      <c r="B321" s="147"/>
      <c r="C321" s="151" t="s">
        <v>1315</v>
      </c>
      <c r="D321" s="177"/>
      <c r="E321" s="319" t="s">
        <v>8698</v>
      </c>
      <c r="F321" s="177" t="s">
        <v>1315</v>
      </c>
      <c r="G321" s="177"/>
      <c r="H321" s="177"/>
      <c r="I321" s="177" t="s">
        <v>8699</v>
      </c>
      <c r="J321" s="177"/>
      <c r="K321" s="546">
        <v>629</v>
      </c>
      <c r="L321" s="319"/>
      <c r="M321" s="319"/>
      <c r="N321" s="319"/>
      <c r="O321" s="177" t="s">
        <v>232</v>
      </c>
      <c r="P321" s="319"/>
      <c r="Q321" s="319">
        <v>1</v>
      </c>
      <c r="R321" s="319"/>
      <c r="S321" s="319"/>
      <c r="T321" s="319"/>
      <c r="U321" s="177"/>
      <c r="V321" s="320">
        <v>2003</v>
      </c>
      <c r="W321" s="320"/>
      <c r="X321" s="177"/>
      <c r="Y321" s="177"/>
      <c r="Z321" s="177"/>
      <c r="AA321" s="177"/>
      <c r="AB321" s="177"/>
      <c r="AC321" s="319"/>
      <c r="AD321" s="320"/>
      <c r="AE321" s="320"/>
      <c r="AF321" s="177"/>
      <c r="AG321" s="177"/>
      <c r="AH321" s="177"/>
      <c r="AI321" s="177"/>
      <c r="AJ321" s="177"/>
      <c r="AK321" s="177"/>
      <c r="AL321" s="177"/>
      <c r="AM321" s="177"/>
      <c r="AN321" s="177"/>
      <c r="AO321" s="177"/>
      <c r="AP321" s="177"/>
      <c r="AQ321" s="177"/>
      <c r="AR321" s="177"/>
      <c r="AS321" s="177"/>
      <c r="AT321" s="177"/>
      <c r="AU321" s="177"/>
      <c r="AV321" s="177"/>
      <c r="AW321" s="107"/>
      <c r="AX321" s="99" t="s">
        <v>15481</v>
      </c>
    </row>
    <row r="322" spans="1:50" ht="25.7" customHeight="1">
      <c r="A322" s="276"/>
      <c r="B322" s="147"/>
      <c r="C322" s="153" t="s">
        <v>442</v>
      </c>
      <c r="D322" s="99" t="s">
        <v>8700</v>
      </c>
      <c r="E322" s="319" t="s">
        <v>8701</v>
      </c>
      <c r="F322" s="105" t="s">
        <v>442</v>
      </c>
      <c r="G322" s="99"/>
      <c r="H322" s="99" t="s">
        <v>442</v>
      </c>
      <c r="I322" s="99" t="s">
        <v>442</v>
      </c>
      <c r="J322" s="99"/>
      <c r="K322" s="100">
        <v>1152</v>
      </c>
      <c r="L322" s="100"/>
      <c r="M322" s="100"/>
      <c r="N322" s="99"/>
      <c r="O322" s="105" t="s">
        <v>232</v>
      </c>
      <c r="P322" s="100">
        <v>1152</v>
      </c>
      <c r="Q322" s="100">
        <v>2</v>
      </c>
      <c r="R322" s="100"/>
      <c r="S322" s="100"/>
      <c r="T322" s="99"/>
      <c r="U322" s="99"/>
      <c r="V322" s="105">
        <v>2001</v>
      </c>
      <c r="W322" s="99"/>
      <c r="X322" s="99"/>
      <c r="Y322" s="99"/>
      <c r="Z322" s="99"/>
      <c r="AA322" s="99"/>
      <c r="AB322" s="100"/>
      <c r="AC322" s="320"/>
      <c r="AD322" s="320"/>
      <c r="AE322" s="177"/>
      <c r="AF322" s="177"/>
      <c r="AG322" s="177"/>
      <c r="AH322" s="177"/>
      <c r="AI322" s="177"/>
      <c r="AJ322" s="177"/>
      <c r="AK322" s="177"/>
      <c r="AL322" s="177"/>
      <c r="AM322" s="177"/>
      <c r="AN322" s="177"/>
      <c r="AO322" s="177"/>
      <c r="AP322" s="177"/>
      <c r="AQ322" s="177"/>
      <c r="AR322" s="177"/>
      <c r="AS322" s="177"/>
      <c r="AT322" s="177"/>
      <c r="AU322" s="177"/>
      <c r="AV322" s="107"/>
      <c r="AW322" s="107"/>
      <c r="AX322" s="319"/>
    </row>
    <row r="323" spans="1:50" ht="25.7" customHeight="1">
      <c r="A323" s="276"/>
      <c r="B323" s="147"/>
      <c r="C323" s="153" t="s">
        <v>442</v>
      </c>
      <c r="D323" s="99" t="s">
        <v>8702</v>
      </c>
      <c r="E323" s="319" t="s">
        <v>8703</v>
      </c>
      <c r="F323" s="105" t="s">
        <v>442</v>
      </c>
      <c r="G323" s="99"/>
      <c r="H323" s="99" t="s">
        <v>401</v>
      </c>
      <c r="I323" s="99" t="s">
        <v>401</v>
      </c>
      <c r="J323" s="99"/>
      <c r="K323" s="100">
        <v>5787</v>
      </c>
      <c r="L323" s="100"/>
      <c r="M323" s="100"/>
      <c r="N323" s="99"/>
      <c r="O323" s="105" t="s">
        <v>1441</v>
      </c>
      <c r="P323" s="100">
        <v>3345</v>
      </c>
      <c r="Q323" s="100">
        <v>6</v>
      </c>
      <c r="R323" s="100"/>
      <c r="S323" s="100"/>
      <c r="T323" s="99"/>
      <c r="U323" s="99"/>
      <c r="V323" s="105">
        <v>1996</v>
      </c>
      <c r="W323" s="99"/>
      <c r="X323" s="99"/>
      <c r="Y323" s="99"/>
      <c r="Z323" s="99"/>
      <c r="AA323" s="99"/>
      <c r="AB323" s="100">
        <v>257</v>
      </c>
      <c r="AC323" s="320"/>
      <c r="AD323" s="320"/>
      <c r="AE323" s="177"/>
      <c r="AF323" s="177"/>
      <c r="AG323" s="177"/>
      <c r="AH323" s="177"/>
      <c r="AI323" s="177"/>
      <c r="AJ323" s="177"/>
      <c r="AK323" s="177"/>
      <c r="AL323" s="177"/>
      <c r="AM323" s="177"/>
      <c r="AN323" s="177"/>
      <c r="AO323" s="177"/>
      <c r="AP323" s="177"/>
      <c r="AQ323" s="177"/>
      <c r="AR323" s="177"/>
      <c r="AS323" s="177"/>
      <c r="AT323" s="177"/>
      <c r="AU323" s="177"/>
      <c r="AV323" s="107"/>
      <c r="AW323" s="107"/>
      <c r="AX323" s="319"/>
    </row>
    <row r="324" spans="1:50" ht="25.7" customHeight="1">
      <c r="A324" s="276"/>
      <c r="B324" s="147"/>
      <c r="C324" s="153" t="s">
        <v>442</v>
      </c>
      <c r="D324" s="99" t="s">
        <v>8704</v>
      </c>
      <c r="E324" s="319" t="s">
        <v>446</v>
      </c>
      <c r="F324" s="105" t="s">
        <v>442</v>
      </c>
      <c r="G324" s="99"/>
      <c r="H324" s="99"/>
      <c r="I324" s="99" t="s">
        <v>442</v>
      </c>
      <c r="J324" s="99"/>
      <c r="K324" s="100">
        <v>3936</v>
      </c>
      <c r="L324" s="100"/>
      <c r="M324" s="100"/>
      <c r="N324" s="99"/>
      <c r="O324" s="105" t="s">
        <v>1441</v>
      </c>
      <c r="P324" s="100">
        <v>3612</v>
      </c>
      <c r="Q324" s="100">
        <v>6</v>
      </c>
      <c r="R324" s="100"/>
      <c r="S324" s="100"/>
      <c r="T324" s="99"/>
      <c r="U324" s="99"/>
      <c r="V324" s="105">
        <v>2011</v>
      </c>
      <c r="W324" s="99"/>
      <c r="X324" s="99"/>
      <c r="Y324" s="99"/>
      <c r="Z324" s="99"/>
      <c r="AA324" s="99"/>
      <c r="AB324" s="100"/>
      <c r="AC324" s="320"/>
      <c r="AD324" s="320"/>
      <c r="AE324" s="177"/>
      <c r="AF324" s="177"/>
      <c r="AG324" s="177"/>
      <c r="AH324" s="177"/>
      <c r="AI324" s="177"/>
      <c r="AJ324" s="177"/>
      <c r="AK324" s="177"/>
      <c r="AL324" s="177"/>
      <c r="AM324" s="177"/>
      <c r="AN324" s="177"/>
      <c r="AO324" s="177"/>
      <c r="AP324" s="177"/>
      <c r="AQ324" s="177"/>
      <c r="AR324" s="177"/>
      <c r="AS324" s="177"/>
      <c r="AT324" s="177"/>
      <c r="AU324" s="177"/>
      <c r="AV324" s="107"/>
      <c r="AW324" s="107"/>
      <c r="AX324" s="319"/>
    </row>
    <row r="325" spans="1:50" ht="25.7" customHeight="1">
      <c r="A325" s="276"/>
      <c r="B325" s="147"/>
      <c r="C325" s="151" t="s">
        <v>7543</v>
      </c>
      <c r="D325" s="177"/>
      <c r="E325" s="319" t="s">
        <v>8494</v>
      </c>
      <c r="F325" s="320" t="s">
        <v>7543</v>
      </c>
      <c r="G325" s="177"/>
      <c r="H325" s="177" t="s">
        <v>8705</v>
      </c>
      <c r="I325" s="177" t="s">
        <v>7545</v>
      </c>
      <c r="J325" s="177"/>
      <c r="K325" s="319">
        <v>4147</v>
      </c>
      <c r="L325" s="319">
        <v>362</v>
      </c>
      <c r="M325" s="319">
        <v>362</v>
      </c>
      <c r="N325" s="177"/>
      <c r="O325" s="320" t="s">
        <v>8706</v>
      </c>
      <c r="P325" s="319">
        <v>2592</v>
      </c>
      <c r="Q325" s="319">
        <v>6</v>
      </c>
      <c r="R325" s="319"/>
      <c r="S325" s="319"/>
      <c r="T325" s="177"/>
      <c r="U325" s="177"/>
      <c r="V325" s="320">
        <v>2007</v>
      </c>
      <c r="W325" s="177"/>
      <c r="X325" s="177"/>
      <c r="Y325" s="177"/>
      <c r="Z325" s="177"/>
      <c r="AA325" s="177"/>
      <c r="AB325" s="319"/>
      <c r="AC325" s="320"/>
      <c r="AD325" s="320"/>
      <c r="AE325" s="177"/>
      <c r="AF325" s="177"/>
      <c r="AG325" s="177"/>
      <c r="AH325" s="177"/>
      <c r="AI325" s="177"/>
      <c r="AJ325" s="177"/>
      <c r="AK325" s="177"/>
      <c r="AL325" s="177"/>
      <c r="AM325" s="177"/>
      <c r="AN325" s="177"/>
      <c r="AO325" s="177"/>
      <c r="AP325" s="177"/>
      <c r="AQ325" s="177"/>
      <c r="AR325" s="177"/>
      <c r="AS325" s="177"/>
      <c r="AT325" s="177"/>
      <c r="AU325" s="177"/>
      <c r="AV325" s="107"/>
      <c r="AW325" s="107"/>
      <c r="AX325" s="107"/>
    </row>
    <row r="326" spans="1:50" ht="25.7" customHeight="1">
      <c r="A326" s="276"/>
      <c r="B326" s="147"/>
      <c r="C326" s="151" t="s">
        <v>7543</v>
      </c>
      <c r="D326" s="177"/>
      <c r="E326" s="319" t="s">
        <v>8707</v>
      </c>
      <c r="F326" s="320" t="s">
        <v>7543</v>
      </c>
      <c r="G326" s="177"/>
      <c r="H326" s="177"/>
      <c r="I326" s="177" t="s">
        <v>7543</v>
      </c>
      <c r="J326" s="177"/>
      <c r="K326" s="319">
        <v>3446</v>
      </c>
      <c r="L326" s="319"/>
      <c r="M326" s="319"/>
      <c r="N326" s="177"/>
      <c r="O326" s="320" t="s">
        <v>382</v>
      </c>
      <c r="P326" s="319">
        <v>2592</v>
      </c>
      <c r="Q326" s="319">
        <v>6</v>
      </c>
      <c r="R326" s="319"/>
      <c r="S326" s="319"/>
      <c r="T326" s="177"/>
      <c r="U326" s="177"/>
      <c r="V326" s="320">
        <v>2014</v>
      </c>
      <c r="W326" s="177"/>
      <c r="X326" s="177"/>
      <c r="Y326" s="177"/>
      <c r="Z326" s="177"/>
      <c r="AA326" s="177"/>
      <c r="AB326" s="319">
        <v>736</v>
      </c>
      <c r="AC326" s="320"/>
      <c r="AD326" s="320"/>
      <c r="AE326" s="177"/>
      <c r="AF326" s="177"/>
      <c r="AG326" s="177"/>
      <c r="AH326" s="177"/>
      <c r="AI326" s="177"/>
      <c r="AJ326" s="177"/>
      <c r="AK326" s="177"/>
      <c r="AL326" s="177"/>
      <c r="AM326" s="177"/>
      <c r="AN326" s="177"/>
      <c r="AO326" s="177"/>
      <c r="AP326" s="177"/>
      <c r="AQ326" s="177"/>
      <c r="AR326" s="177"/>
      <c r="AS326" s="177"/>
      <c r="AT326" s="177"/>
      <c r="AU326" s="177"/>
      <c r="AV326" s="107"/>
      <c r="AW326" s="107"/>
      <c r="AX326" s="107"/>
    </row>
    <row r="327" spans="1:50" ht="25.7" customHeight="1">
      <c r="A327" s="276"/>
      <c r="B327" s="147"/>
      <c r="C327" s="105" t="s">
        <v>7543</v>
      </c>
      <c r="D327" s="99"/>
      <c r="E327" s="100" t="s">
        <v>8708</v>
      </c>
      <c r="F327" s="105" t="s">
        <v>991</v>
      </c>
      <c r="G327" s="99"/>
      <c r="H327" s="99"/>
      <c r="I327" s="99" t="s">
        <v>8709</v>
      </c>
      <c r="J327" s="99"/>
      <c r="K327" s="100">
        <v>5375.3</v>
      </c>
      <c r="L327" s="100"/>
      <c r="M327" s="100"/>
      <c r="N327" s="99"/>
      <c r="O327" s="105" t="s">
        <v>590</v>
      </c>
      <c r="P327" s="100"/>
      <c r="Q327" s="100">
        <v>7</v>
      </c>
      <c r="R327" s="100"/>
      <c r="S327" s="100"/>
      <c r="T327" s="99"/>
      <c r="U327" s="99"/>
      <c r="V327" s="105">
        <v>1998</v>
      </c>
      <c r="W327" s="99"/>
      <c r="X327" s="99"/>
      <c r="Y327" s="99"/>
      <c r="Z327" s="99"/>
      <c r="AA327" s="99"/>
      <c r="AB327" s="100">
        <v>97</v>
      </c>
      <c r="AC327" s="99"/>
      <c r="AD327" s="99"/>
      <c r="AE327" s="99"/>
      <c r="AF327" s="99"/>
      <c r="AG327" s="99"/>
      <c r="AH327" s="99"/>
      <c r="AI327" s="99"/>
      <c r="AJ327" s="99"/>
      <c r="AK327" s="99"/>
      <c r="AL327" s="99"/>
      <c r="AM327" s="99"/>
      <c r="AN327" s="99"/>
      <c r="AO327" s="99"/>
      <c r="AP327" s="99"/>
      <c r="AQ327" s="99"/>
      <c r="AR327" s="99"/>
      <c r="AS327" s="99"/>
      <c r="AT327" s="99"/>
      <c r="AU327" s="99"/>
      <c r="AV327" s="99"/>
      <c r="AW327" s="99"/>
      <c r="AX327" s="99"/>
    </row>
    <row r="328" spans="1:50" ht="25.7" customHeight="1">
      <c r="A328" s="276"/>
      <c r="B328" s="147"/>
      <c r="C328" s="151" t="s">
        <v>8710</v>
      </c>
      <c r="D328" s="177" t="s">
        <v>8711</v>
      </c>
      <c r="E328" s="319" t="s">
        <v>8712</v>
      </c>
      <c r="F328" s="320" t="s">
        <v>8710</v>
      </c>
      <c r="G328" s="177"/>
      <c r="H328" s="177" t="s">
        <v>401</v>
      </c>
      <c r="I328" s="177" t="s">
        <v>8713</v>
      </c>
      <c r="J328" s="177"/>
      <c r="K328" s="319">
        <v>2950</v>
      </c>
      <c r="L328" s="319">
        <v>0</v>
      </c>
      <c r="M328" s="319">
        <v>0</v>
      </c>
      <c r="N328" s="177" t="s">
        <v>231</v>
      </c>
      <c r="O328" s="320" t="s">
        <v>8714</v>
      </c>
      <c r="P328" s="319">
        <v>2950</v>
      </c>
      <c r="Q328" s="319">
        <v>4</v>
      </c>
      <c r="R328" s="319">
        <v>16</v>
      </c>
      <c r="S328" s="319">
        <v>80</v>
      </c>
      <c r="T328" s="177" t="s">
        <v>8715</v>
      </c>
      <c r="U328" s="177"/>
      <c r="V328" s="320">
        <v>2010</v>
      </c>
      <c r="W328" s="177"/>
      <c r="X328" s="177"/>
      <c r="Y328" s="177"/>
      <c r="Z328" s="177"/>
      <c r="AA328" s="177"/>
      <c r="AB328" s="319">
        <v>543</v>
      </c>
      <c r="AC328" s="320"/>
      <c r="AD328" s="320"/>
      <c r="AE328" s="177"/>
      <c r="AF328" s="177"/>
      <c r="AG328" s="177"/>
      <c r="AH328" s="177"/>
      <c r="AI328" s="177"/>
      <c r="AJ328" s="177"/>
      <c r="AK328" s="177"/>
      <c r="AL328" s="177"/>
      <c r="AM328" s="177"/>
      <c r="AN328" s="177"/>
      <c r="AO328" s="177"/>
      <c r="AP328" s="177"/>
      <c r="AQ328" s="177"/>
      <c r="AR328" s="177"/>
      <c r="AS328" s="177"/>
      <c r="AT328" s="177"/>
      <c r="AU328" s="177"/>
      <c r="AV328" s="107"/>
      <c r="AW328" s="107"/>
      <c r="AX328" s="886"/>
    </row>
    <row r="329" spans="1:50" ht="25.7" customHeight="1">
      <c r="A329" s="276"/>
      <c r="B329" s="147"/>
      <c r="C329" s="151" t="s">
        <v>8710</v>
      </c>
      <c r="D329" s="177" t="s">
        <v>8716</v>
      </c>
      <c r="E329" s="319" t="s">
        <v>8717</v>
      </c>
      <c r="F329" s="320" t="s">
        <v>8710</v>
      </c>
      <c r="G329" s="177"/>
      <c r="H329" s="177" t="s">
        <v>401</v>
      </c>
      <c r="I329" s="177" t="s">
        <v>8713</v>
      </c>
      <c r="J329" s="177"/>
      <c r="K329" s="319">
        <v>1740</v>
      </c>
      <c r="L329" s="319">
        <v>0</v>
      </c>
      <c r="M329" s="319">
        <v>0</v>
      </c>
      <c r="N329" s="177" t="s">
        <v>231</v>
      </c>
      <c r="O329" s="320" t="s">
        <v>8718</v>
      </c>
      <c r="P329" s="319">
        <v>1740</v>
      </c>
      <c r="Q329" s="319">
        <v>3</v>
      </c>
      <c r="R329" s="319">
        <v>12</v>
      </c>
      <c r="S329" s="319">
        <v>60</v>
      </c>
      <c r="T329" s="177"/>
      <c r="U329" s="177"/>
      <c r="V329" s="320">
        <v>2003</v>
      </c>
      <c r="W329" s="177"/>
      <c r="X329" s="177"/>
      <c r="Y329" s="177"/>
      <c r="Z329" s="177"/>
      <c r="AA329" s="177"/>
      <c r="AB329" s="319">
        <v>150</v>
      </c>
      <c r="AC329" s="320"/>
      <c r="AD329" s="320"/>
      <c r="AE329" s="177"/>
      <c r="AF329" s="177"/>
      <c r="AG329" s="177"/>
      <c r="AH329" s="177"/>
      <c r="AI329" s="177"/>
      <c r="AJ329" s="177"/>
      <c r="AK329" s="177"/>
      <c r="AL329" s="177"/>
      <c r="AM329" s="177"/>
      <c r="AN329" s="177"/>
      <c r="AO329" s="177"/>
      <c r="AP329" s="177"/>
      <c r="AQ329" s="177"/>
      <c r="AR329" s="177"/>
      <c r="AS329" s="177"/>
      <c r="AT329" s="177"/>
      <c r="AU329" s="177"/>
      <c r="AV329" s="107"/>
      <c r="AW329" s="107"/>
      <c r="AX329" s="99" t="s">
        <v>8719</v>
      </c>
    </row>
    <row r="330" spans="1:50" ht="25.7" customHeight="1">
      <c r="A330" s="276"/>
      <c r="B330" s="150"/>
      <c r="C330" s="151" t="s">
        <v>8710</v>
      </c>
      <c r="D330" s="177" t="s">
        <v>8720</v>
      </c>
      <c r="E330" s="319" t="s">
        <v>8721</v>
      </c>
      <c r="F330" s="320" t="s">
        <v>8710</v>
      </c>
      <c r="G330" s="177"/>
      <c r="H330" s="177" t="s">
        <v>8722</v>
      </c>
      <c r="I330" s="177" t="s">
        <v>8723</v>
      </c>
      <c r="J330" s="177"/>
      <c r="K330" s="319">
        <v>14634</v>
      </c>
      <c r="L330" s="319">
        <v>0</v>
      </c>
      <c r="M330" s="319">
        <v>0</v>
      </c>
      <c r="N330" s="177" t="s">
        <v>231</v>
      </c>
      <c r="O330" s="320" t="s">
        <v>1459</v>
      </c>
      <c r="P330" s="319">
        <v>2944</v>
      </c>
      <c r="Q330" s="319">
        <v>5</v>
      </c>
      <c r="R330" s="319">
        <v>20</v>
      </c>
      <c r="S330" s="319">
        <v>100</v>
      </c>
      <c r="T330" s="177"/>
      <c r="U330" s="177"/>
      <c r="V330" s="320">
        <v>2009</v>
      </c>
      <c r="W330" s="177"/>
      <c r="X330" s="177"/>
      <c r="Y330" s="177"/>
      <c r="Z330" s="177"/>
      <c r="AA330" s="177"/>
      <c r="AB330" s="319">
        <v>987</v>
      </c>
      <c r="AC330" s="320"/>
      <c r="AD330" s="320"/>
      <c r="AE330" s="177"/>
      <c r="AF330" s="177"/>
      <c r="AG330" s="177"/>
      <c r="AH330" s="177"/>
      <c r="AI330" s="177"/>
      <c r="AJ330" s="177"/>
      <c r="AK330" s="177"/>
      <c r="AL330" s="177"/>
      <c r="AM330" s="177"/>
      <c r="AN330" s="177"/>
      <c r="AO330" s="177"/>
      <c r="AP330" s="177"/>
      <c r="AQ330" s="177"/>
      <c r="AR330" s="177"/>
      <c r="AS330" s="177"/>
      <c r="AT330" s="177"/>
      <c r="AU330" s="177"/>
      <c r="AV330" s="107"/>
      <c r="AW330" s="107"/>
      <c r="AX330" s="99"/>
    </row>
    <row r="331" spans="1:50" ht="25.7" customHeight="1">
      <c r="A331" s="276"/>
      <c r="B331" s="147"/>
      <c r="C331" s="151" t="s">
        <v>8710</v>
      </c>
      <c r="D331" s="177" t="s">
        <v>8724</v>
      </c>
      <c r="E331" s="319" t="s">
        <v>8725</v>
      </c>
      <c r="F331" s="320" t="s">
        <v>8710</v>
      </c>
      <c r="G331" s="177"/>
      <c r="H331" s="177" t="s">
        <v>401</v>
      </c>
      <c r="I331" s="177" t="s">
        <v>8713</v>
      </c>
      <c r="J331" s="177"/>
      <c r="K331" s="319">
        <v>5581</v>
      </c>
      <c r="L331" s="319">
        <v>0</v>
      </c>
      <c r="M331" s="319">
        <v>0</v>
      </c>
      <c r="N331" s="177" t="s">
        <v>231</v>
      </c>
      <c r="O331" s="320" t="s">
        <v>1459</v>
      </c>
      <c r="P331" s="319">
        <v>2310</v>
      </c>
      <c r="Q331" s="319">
        <v>4</v>
      </c>
      <c r="R331" s="319">
        <v>16</v>
      </c>
      <c r="S331" s="319">
        <v>80</v>
      </c>
      <c r="T331" s="177"/>
      <c r="U331" s="177"/>
      <c r="V331" s="320">
        <v>2010</v>
      </c>
      <c r="W331" s="177"/>
      <c r="X331" s="177"/>
      <c r="Y331" s="177"/>
      <c r="Z331" s="177"/>
      <c r="AA331" s="177"/>
      <c r="AB331" s="319">
        <v>1500</v>
      </c>
      <c r="AC331" s="320"/>
      <c r="AD331" s="320"/>
      <c r="AE331" s="177"/>
      <c r="AF331" s="177"/>
      <c r="AG331" s="177"/>
      <c r="AH331" s="177"/>
      <c r="AI331" s="177"/>
      <c r="AJ331" s="177"/>
      <c r="AK331" s="177"/>
      <c r="AL331" s="177"/>
      <c r="AM331" s="177"/>
      <c r="AN331" s="177"/>
      <c r="AO331" s="177"/>
      <c r="AP331" s="177"/>
      <c r="AQ331" s="177"/>
      <c r="AR331" s="177"/>
      <c r="AS331" s="177"/>
      <c r="AT331" s="177"/>
      <c r="AU331" s="177"/>
      <c r="AV331" s="107"/>
      <c r="AW331" s="107"/>
      <c r="AX331" s="99"/>
    </row>
    <row r="332" spans="1:50" ht="25.7" customHeight="1">
      <c r="A332" s="276"/>
      <c r="B332" s="147"/>
      <c r="C332" s="151" t="s">
        <v>8710</v>
      </c>
      <c r="D332" s="177"/>
      <c r="E332" s="319" t="s">
        <v>8726</v>
      </c>
      <c r="F332" s="320" t="s">
        <v>8710</v>
      </c>
      <c r="G332" s="177"/>
      <c r="H332" s="177"/>
      <c r="I332" s="177" t="s">
        <v>8713</v>
      </c>
      <c r="J332" s="177"/>
      <c r="K332" s="319">
        <v>1392</v>
      </c>
      <c r="L332" s="319">
        <v>0</v>
      </c>
      <c r="M332" s="319">
        <v>0</v>
      </c>
      <c r="N332" s="177"/>
      <c r="O332" s="320" t="s">
        <v>8727</v>
      </c>
      <c r="P332" s="319">
        <v>1392</v>
      </c>
      <c r="Q332" s="319">
        <v>3</v>
      </c>
      <c r="R332" s="319">
        <v>8</v>
      </c>
      <c r="S332" s="319">
        <v>60</v>
      </c>
      <c r="T332" s="177"/>
      <c r="U332" s="177"/>
      <c r="V332" s="320">
        <v>2015</v>
      </c>
      <c r="W332" s="177"/>
      <c r="X332" s="177"/>
      <c r="Y332" s="177"/>
      <c r="Z332" s="177"/>
      <c r="AA332" s="177"/>
      <c r="AB332" s="319"/>
      <c r="AC332" s="320"/>
      <c r="AD332" s="320"/>
      <c r="AE332" s="177"/>
      <c r="AF332" s="177"/>
      <c r="AG332" s="177"/>
      <c r="AH332" s="177"/>
      <c r="AI332" s="177"/>
      <c r="AJ332" s="177"/>
      <c r="AK332" s="177"/>
      <c r="AL332" s="177"/>
      <c r="AM332" s="177"/>
      <c r="AN332" s="177"/>
      <c r="AO332" s="177"/>
      <c r="AP332" s="177"/>
      <c r="AQ332" s="177"/>
      <c r="AR332" s="177"/>
      <c r="AS332" s="177"/>
      <c r="AT332" s="177"/>
      <c r="AU332" s="177"/>
      <c r="AV332" s="107"/>
      <c r="AW332" s="107"/>
      <c r="AX332" s="99"/>
    </row>
    <row r="333" spans="1:50" ht="25.7" customHeight="1">
      <c r="A333" s="276"/>
      <c r="B333" s="147"/>
      <c r="C333" s="153" t="s">
        <v>7546</v>
      </c>
      <c r="D333" s="887" t="s">
        <v>8728</v>
      </c>
      <c r="E333" s="100" t="s">
        <v>8729</v>
      </c>
      <c r="F333" s="105" t="s">
        <v>7546</v>
      </c>
      <c r="G333" s="100"/>
      <c r="H333" s="100" t="s">
        <v>8730</v>
      </c>
      <c r="I333" s="105" t="s">
        <v>7546</v>
      </c>
      <c r="J333" s="100"/>
      <c r="K333" s="100"/>
      <c r="L333" s="100"/>
      <c r="M333" s="100"/>
      <c r="N333" s="100"/>
      <c r="O333" s="105" t="s">
        <v>382</v>
      </c>
      <c r="P333" s="100">
        <v>2592</v>
      </c>
      <c r="Q333" s="100">
        <v>6</v>
      </c>
      <c r="R333" s="100"/>
      <c r="S333" s="100"/>
      <c r="T333" s="100"/>
      <c r="U333" s="100"/>
      <c r="V333" s="105">
        <v>2005</v>
      </c>
      <c r="W333" s="100"/>
      <c r="X333" s="100"/>
      <c r="Y333" s="100"/>
      <c r="Z333" s="100"/>
      <c r="AA333" s="100"/>
      <c r="AB333" s="100">
        <v>2555</v>
      </c>
      <c r="AC333" s="100"/>
      <c r="AD333" s="100"/>
      <c r="AE333" s="100"/>
      <c r="AF333" s="100"/>
      <c r="AG333" s="100"/>
      <c r="AH333" s="100"/>
      <c r="AI333" s="100"/>
      <c r="AJ333" s="100"/>
      <c r="AK333" s="100"/>
      <c r="AL333" s="100"/>
      <c r="AM333" s="100"/>
      <c r="AN333" s="100"/>
      <c r="AO333" s="100"/>
      <c r="AP333" s="100"/>
      <c r="AQ333" s="100"/>
      <c r="AR333" s="100"/>
      <c r="AS333" s="100"/>
      <c r="AT333" s="100"/>
      <c r="AU333" s="100"/>
      <c r="AV333" s="100"/>
      <c r="AW333" s="100"/>
      <c r="AX333" s="319" t="s">
        <v>8731</v>
      </c>
    </row>
    <row r="334" spans="1:50" ht="25.7" customHeight="1">
      <c r="A334" s="276"/>
      <c r="B334" s="147"/>
      <c r="C334" s="153" t="s">
        <v>7546</v>
      </c>
      <c r="D334" s="887" t="s">
        <v>8732</v>
      </c>
      <c r="E334" s="100" t="s">
        <v>8733</v>
      </c>
      <c r="F334" s="105" t="s">
        <v>7546</v>
      </c>
      <c r="G334" s="100"/>
      <c r="H334" s="100" t="s">
        <v>8734</v>
      </c>
      <c r="I334" s="105" t="s">
        <v>7546</v>
      </c>
      <c r="J334" s="100"/>
      <c r="K334" s="100"/>
      <c r="L334" s="100"/>
      <c r="M334" s="100"/>
      <c r="N334" s="100"/>
      <c r="O334" s="105" t="s">
        <v>406</v>
      </c>
      <c r="P334" s="100">
        <v>1988</v>
      </c>
      <c r="Q334" s="100">
        <v>3</v>
      </c>
      <c r="R334" s="100"/>
      <c r="S334" s="100"/>
      <c r="T334" s="100"/>
      <c r="U334" s="100"/>
      <c r="V334" s="105">
        <v>2002</v>
      </c>
      <c r="W334" s="100"/>
      <c r="X334" s="100"/>
      <c r="Y334" s="100"/>
      <c r="Z334" s="100"/>
      <c r="AA334" s="100"/>
      <c r="AB334" s="100">
        <v>30</v>
      </c>
      <c r="AC334" s="100"/>
      <c r="AD334" s="100"/>
      <c r="AE334" s="100"/>
      <c r="AF334" s="100"/>
      <c r="AG334" s="100"/>
      <c r="AH334" s="100"/>
      <c r="AI334" s="100"/>
      <c r="AJ334" s="100"/>
      <c r="AK334" s="100"/>
      <c r="AL334" s="100"/>
      <c r="AM334" s="100"/>
      <c r="AN334" s="100"/>
      <c r="AO334" s="100"/>
      <c r="AP334" s="100"/>
      <c r="AQ334" s="100"/>
      <c r="AR334" s="100"/>
      <c r="AS334" s="100"/>
      <c r="AT334" s="100"/>
      <c r="AU334" s="100"/>
      <c r="AV334" s="100"/>
      <c r="AW334" s="100"/>
      <c r="AX334" s="319" t="s">
        <v>8735</v>
      </c>
    </row>
    <row r="335" spans="1:50" ht="25.7" customHeight="1">
      <c r="A335" s="276"/>
      <c r="B335" s="576"/>
      <c r="C335" s="153" t="s">
        <v>7546</v>
      </c>
      <c r="D335" s="887" t="s">
        <v>3057</v>
      </c>
      <c r="E335" s="100" t="s">
        <v>8736</v>
      </c>
      <c r="F335" s="105" t="s">
        <v>7546</v>
      </c>
      <c r="G335" s="100"/>
      <c r="H335" s="100" t="s">
        <v>8734</v>
      </c>
      <c r="I335" s="105" t="s">
        <v>7546</v>
      </c>
      <c r="J335" s="100"/>
      <c r="K335" s="100"/>
      <c r="L335" s="100"/>
      <c r="M335" s="100"/>
      <c r="N335" s="100"/>
      <c r="O335" s="105" t="s">
        <v>232</v>
      </c>
      <c r="P335" s="100">
        <v>1188</v>
      </c>
      <c r="Q335" s="100">
        <v>2</v>
      </c>
      <c r="R335" s="100"/>
      <c r="S335" s="100"/>
      <c r="T335" s="100"/>
      <c r="U335" s="100"/>
      <c r="V335" s="105">
        <v>2010</v>
      </c>
      <c r="W335" s="100"/>
      <c r="X335" s="100"/>
      <c r="Y335" s="100"/>
      <c r="Z335" s="100"/>
      <c r="AA335" s="100"/>
      <c r="AB335" s="100">
        <v>100</v>
      </c>
      <c r="AC335" s="100"/>
      <c r="AD335" s="100"/>
      <c r="AE335" s="100"/>
      <c r="AF335" s="100"/>
      <c r="AG335" s="100"/>
      <c r="AH335" s="100"/>
      <c r="AI335" s="100"/>
      <c r="AJ335" s="100"/>
      <c r="AK335" s="100"/>
      <c r="AL335" s="100"/>
      <c r="AM335" s="100"/>
      <c r="AN335" s="100"/>
      <c r="AO335" s="100"/>
      <c r="AP335" s="100"/>
      <c r="AQ335" s="100"/>
      <c r="AR335" s="100"/>
      <c r="AS335" s="100"/>
      <c r="AT335" s="100"/>
      <c r="AU335" s="100"/>
      <c r="AV335" s="100"/>
      <c r="AW335" s="100"/>
      <c r="AX335" s="319" t="s">
        <v>8737</v>
      </c>
    </row>
    <row r="336" spans="1:50" ht="25.7" customHeight="1">
      <c r="A336" s="276"/>
      <c r="B336" s="576"/>
      <c r="C336" s="153" t="s">
        <v>7546</v>
      </c>
      <c r="D336" s="887" t="s">
        <v>8738</v>
      </c>
      <c r="E336" s="100" t="s">
        <v>8739</v>
      </c>
      <c r="F336" s="105" t="s">
        <v>7546</v>
      </c>
      <c r="G336" s="100"/>
      <c r="H336" s="100" t="s">
        <v>8734</v>
      </c>
      <c r="I336" s="105" t="s">
        <v>7546</v>
      </c>
      <c r="J336" s="100"/>
      <c r="K336" s="100"/>
      <c r="L336" s="100"/>
      <c r="M336" s="100"/>
      <c r="N336" s="100"/>
      <c r="O336" s="105" t="s">
        <v>382</v>
      </c>
      <c r="P336" s="100">
        <v>1440</v>
      </c>
      <c r="Q336" s="100">
        <v>2</v>
      </c>
      <c r="R336" s="100"/>
      <c r="S336" s="100"/>
      <c r="T336" s="100"/>
      <c r="U336" s="100"/>
      <c r="V336" s="105">
        <v>2010</v>
      </c>
      <c r="W336" s="100"/>
      <c r="X336" s="100"/>
      <c r="Y336" s="100"/>
      <c r="Z336" s="100"/>
      <c r="AA336" s="100"/>
      <c r="AB336" s="100">
        <v>100</v>
      </c>
      <c r="AC336" s="100"/>
      <c r="AD336" s="100"/>
      <c r="AE336" s="100"/>
      <c r="AF336" s="100"/>
      <c r="AG336" s="100"/>
      <c r="AH336" s="100"/>
      <c r="AI336" s="100"/>
      <c r="AJ336" s="100"/>
      <c r="AK336" s="100"/>
      <c r="AL336" s="100"/>
      <c r="AM336" s="100"/>
      <c r="AN336" s="100"/>
      <c r="AO336" s="100"/>
      <c r="AP336" s="100"/>
      <c r="AQ336" s="100"/>
      <c r="AR336" s="100"/>
      <c r="AS336" s="100"/>
      <c r="AT336" s="100"/>
      <c r="AU336" s="100"/>
      <c r="AV336" s="100"/>
      <c r="AW336" s="100"/>
      <c r="AX336" s="319" t="s">
        <v>8740</v>
      </c>
    </row>
    <row r="337" spans="1:50" ht="25.7" customHeight="1">
      <c r="A337" s="276"/>
      <c r="B337" s="576"/>
      <c r="C337" s="153" t="s">
        <v>7546</v>
      </c>
      <c r="D337" s="887" t="s">
        <v>8741</v>
      </c>
      <c r="E337" s="100" t="s">
        <v>8742</v>
      </c>
      <c r="F337" s="105" t="s">
        <v>7546</v>
      </c>
      <c r="G337" s="100"/>
      <c r="H337" s="100" t="s">
        <v>8734</v>
      </c>
      <c r="I337" s="105" t="s">
        <v>7546</v>
      </c>
      <c r="J337" s="100"/>
      <c r="K337" s="100"/>
      <c r="L337" s="100"/>
      <c r="M337" s="100"/>
      <c r="N337" s="100"/>
      <c r="O337" s="105" t="s">
        <v>382</v>
      </c>
      <c r="P337" s="100">
        <v>684</v>
      </c>
      <c r="Q337" s="100">
        <v>1</v>
      </c>
      <c r="R337" s="100"/>
      <c r="S337" s="100"/>
      <c r="T337" s="100"/>
      <c r="U337" s="100"/>
      <c r="V337" s="105">
        <v>2010</v>
      </c>
      <c r="W337" s="100"/>
      <c r="X337" s="100"/>
      <c r="Y337" s="100"/>
      <c r="Z337" s="100"/>
      <c r="AA337" s="100"/>
      <c r="AB337" s="100">
        <v>50</v>
      </c>
      <c r="AC337" s="100"/>
      <c r="AD337" s="100"/>
      <c r="AE337" s="100"/>
      <c r="AF337" s="100"/>
      <c r="AG337" s="100"/>
      <c r="AH337" s="100"/>
      <c r="AI337" s="100"/>
      <c r="AJ337" s="100"/>
      <c r="AK337" s="100"/>
      <c r="AL337" s="100"/>
      <c r="AM337" s="100"/>
      <c r="AN337" s="100"/>
      <c r="AO337" s="100"/>
      <c r="AP337" s="100"/>
      <c r="AQ337" s="100"/>
      <c r="AR337" s="100"/>
      <c r="AS337" s="100"/>
      <c r="AT337" s="100"/>
      <c r="AU337" s="100"/>
      <c r="AV337" s="100"/>
      <c r="AW337" s="100"/>
      <c r="AX337" s="319" t="s">
        <v>8743</v>
      </c>
    </row>
    <row r="338" spans="1:50" ht="25.7" customHeight="1">
      <c r="A338" s="276"/>
      <c r="B338" s="576"/>
      <c r="C338" s="153" t="s">
        <v>7546</v>
      </c>
      <c r="D338" s="887" t="s">
        <v>8744</v>
      </c>
      <c r="E338" s="100" t="s">
        <v>8745</v>
      </c>
      <c r="F338" s="105" t="s">
        <v>7546</v>
      </c>
      <c r="G338" s="100"/>
      <c r="H338" s="100" t="s">
        <v>8734</v>
      </c>
      <c r="I338" s="105" t="s">
        <v>7546</v>
      </c>
      <c r="J338" s="100"/>
      <c r="K338" s="100">
        <v>1300</v>
      </c>
      <c r="L338" s="100"/>
      <c r="M338" s="100"/>
      <c r="N338" s="100"/>
      <c r="O338" s="105" t="s">
        <v>382</v>
      </c>
      <c r="P338" s="100">
        <v>1300</v>
      </c>
      <c r="Q338" s="100">
        <v>3</v>
      </c>
      <c r="R338" s="100"/>
      <c r="S338" s="100"/>
      <c r="T338" s="100"/>
      <c r="U338" s="100"/>
      <c r="V338" s="105">
        <v>2005</v>
      </c>
      <c r="W338" s="100"/>
      <c r="X338" s="100"/>
      <c r="Y338" s="100"/>
      <c r="Z338" s="100"/>
      <c r="AA338" s="100"/>
      <c r="AB338" s="100">
        <v>100</v>
      </c>
      <c r="AC338" s="100"/>
      <c r="AD338" s="100"/>
      <c r="AE338" s="100"/>
      <c r="AF338" s="100"/>
      <c r="AG338" s="100"/>
      <c r="AH338" s="100"/>
      <c r="AI338" s="100"/>
      <c r="AJ338" s="100"/>
      <c r="AK338" s="100"/>
      <c r="AL338" s="100"/>
      <c r="AM338" s="100"/>
      <c r="AN338" s="100"/>
      <c r="AO338" s="100"/>
      <c r="AP338" s="100"/>
      <c r="AQ338" s="100"/>
      <c r="AR338" s="100"/>
      <c r="AS338" s="100"/>
      <c r="AT338" s="100"/>
      <c r="AU338" s="100"/>
      <c r="AV338" s="100"/>
      <c r="AW338" s="100"/>
      <c r="AX338" s="319" t="s">
        <v>8746</v>
      </c>
    </row>
    <row r="339" spans="1:50" ht="25.7" customHeight="1">
      <c r="A339" s="276"/>
      <c r="B339" s="576"/>
      <c r="C339" s="151" t="s">
        <v>7562</v>
      </c>
      <c r="D339" s="177"/>
      <c r="E339" s="319" t="s">
        <v>8494</v>
      </c>
      <c r="F339" s="320" t="s">
        <v>7562</v>
      </c>
      <c r="G339" s="177"/>
      <c r="H339" s="177" t="s">
        <v>8747</v>
      </c>
      <c r="I339" s="177" t="s">
        <v>7562</v>
      </c>
      <c r="J339" s="177"/>
      <c r="K339" s="319"/>
      <c r="L339" s="319"/>
      <c r="M339" s="319"/>
      <c r="N339" s="177"/>
      <c r="O339" s="320" t="s">
        <v>8748</v>
      </c>
      <c r="P339" s="319">
        <v>4200</v>
      </c>
      <c r="Q339" s="319">
        <v>6</v>
      </c>
      <c r="R339" s="319"/>
      <c r="S339" s="319"/>
      <c r="T339" s="177"/>
      <c r="U339" s="177"/>
      <c r="V339" s="320">
        <v>1995</v>
      </c>
      <c r="W339" s="177"/>
      <c r="X339" s="177"/>
      <c r="Y339" s="177"/>
      <c r="Z339" s="177"/>
      <c r="AA339" s="177"/>
      <c r="AB339" s="319">
        <v>1043</v>
      </c>
      <c r="AC339" s="320"/>
      <c r="AD339" s="320"/>
      <c r="AE339" s="177"/>
      <c r="AF339" s="177"/>
      <c r="AG339" s="177"/>
      <c r="AH339" s="177"/>
      <c r="AI339" s="177"/>
      <c r="AJ339" s="177"/>
      <c r="AK339" s="177"/>
      <c r="AL339" s="177"/>
      <c r="AM339" s="177"/>
      <c r="AN339" s="177"/>
      <c r="AO339" s="177"/>
      <c r="AP339" s="177"/>
      <c r="AQ339" s="177"/>
      <c r="AR339" s="177"/>
      <c r="AS339" s="177"/>
      <c r="AT339" s="177"/>
      <c r="AU339" s="177"/>
      <c r="AV339" s="107"/>
      <c r="AW339" s="107"/>
      <c r="AX339" s="99"/>
    </row>
    <row r="340" spans="1:50" ht="25.7" customHeight="1">
      <c r="A340" s="276"/>
      <c r="B340" s="576"/>
      <c r="C340" s="151" t="s">
        <v>7562</v>
      </c>
      <c r="D340" s="177"/>
      <c r="E340" s="319" t="s">
        <v>8749</v>
      </c>
      <c r="F340" s="320" t="s">
        <v>7562</v>
      </c>
      <c r="G340" s="177"/>
      <c r="H340" s="177"/>
      <c r="I340" s="177" t="s">
        <v>7562</v>
      </c>
      <c r="J340" s="177"/>
      <c r="K340" s="319"/>
      <c r="L340" s="319"/>
      <c r="M340" s="319"/>
      <c r="N340" s="177"/>
      <c r="O340" s="320" t="s">
        <v>382</v>
      </c>
      <c r="P340" s="319">
        <v>1271</v>
      </c>
      <c r="Q340" s="319">
        <v>2</v>
      </c>
      <c r="R340" s="319"/>
      <c r="S340" s="319"/>
      <c r="T340" s="177"/>
      <c r="U340" s="177"/>
      <c r="V340" s="320">
        <v>1995</v>
      </c>
      <c r="W340" s="177"/>
      <c r="X340" s="177"/>
      <c r="Y340" s="177"/>
      <c r="Z340" s="177"/>
      <c r="AA340" s="177"/>
      <c r="AB340" s="319">
        <v>80</v>
      </c>
      <c r="AC340" s="320"/>
      <c r="AD340" s="320"/>
      <c r="AE340" s="177"/>
      <c r="AF340" s="177"/>
      <c r="AG340" s="177"/>
      <c r="AH340" s="177"/>
      <c r="AI340" s="177"/>
      <c r="AJ340" s="177"/>
      <c r="AK340" s="177"/>
      <c r="AL340" s="177"/>
      <c r="AM340" s="177"/>
      <c r="AN340" s="177"/>
      <c r="AO340" s="177"/>
      <c r="AP340" s="177"/>
      <c r="AQ340" s="177"/>
      <c r="AR340" s="177"/>
      <c r="AS340" s="177"/>
      <c r="AT340" s="177"/>
      <c r="AU340" s="177"/>
      <c r="AV340" s="107"/>
      <c r="AW340" s="107"/>
      <c r="AX340" s="99"/>
    </row>
    <row r="341" spans="1:50" ht="25.7" customHeight="1">
      <c r="A341" s="276"/>
      <c r="B341" s="576"/>
      <c r="C341" s="151" t="s">
        <v>8405</v>
      </c>
      <c r="D341" s="177"/>
      <c r="E341" s="319" t="s">
        <v>8750</v>
      </c>
      <c r="F341" s="320" t="s">
        <v>8405</v>
      </c>
      <c r="G341" s="177"/>
      <c r="H341" s="177" t="s">
        <v>8405</v>
      </c>
      <c r="I341" s="177" t="s">
        <v>8405</v>
      </c>
      <c r="J341" s="177"/>
      <c r="K341" s="319">
        <v>3533</v>
      </c>
      <c r="L341" s="319"/>
      <c r="M341" s="319"/>
      <c r="N341" s="177"/>
      <c r="O341" s="320" t="s">
        <v>232</v>
      </c>
      <c r="P341" s="319">
        <v>3533</v>
      </c>
      <c r="Q341" s="319">
        <v>6</v>
      </c>
      <c r="R341" s="319"/>
      <c r="S341" s="319"/>
      <c r="T341" s="177"/>
      <c r="U341" s="177"/>
      <c r="V341" s="320">
        <v>2011</v>
      </c>
      <c r="W341" s="177"/>
      <c r="X341" s="177"/>
      <c r="Y341" s="177"/>
      <c r="Z341" s="177"/>
      <c r="AA341" s="177"/>
      <c r="AB341" s="319">
        <v>310</v>
      </c>
      <c r="AC341" s="320"/>
      <c r="AD341" s="320"/>
      <c r="AE341" s="177"/>
      <c r="AF341" s="177"/>
      <c r="AG341" s="177"/>
      <c r="AH341" s="177"/>
      <c r="AI341" s="177"/>
      <c r="AJ341" s="177"/>
      <c r="AK341" s="177"/>
      <c r="AL341" s="177"/>
      <c r="AM341" s="177"/>
      <c r="AN341" s="177"/>
      <c r="AO341" s="177"/>
      <c r="AP341" s="177"/>
      <c r="AQ341" s="177"/>
      <c r="AR341" s="177"/>
      <c r="AS341" s="177"/>
      <c r="AT341" s="177"/>
      <c r="AU341" s="177"/>
      <c r="AV341" s="107"/>
      <c r="AW341" s="107"/>
      <c r="AX341" s="888"/>
    </row>
    <row r="342" spans="1:50" ht="25.7" customHeight="1">
      <c r="A342" s="276"/>
      <c r="B342" s="576"/>
      <c r="C342" s="151" t="s">
        <v>8405</v>
      </c>
      <c r="D342" s="177" t="s">
        <v>8751</v>
      </c>
      <c r="E342" s="319" t="s">
        <v>8752</v>
      </c>
      <c r="F342" s="320" t="s">
        <v>8405</v>
      </c>
      <c r="G342" s="177" t="s">
        <v>8753</v>
      </c>
      <c r="H342" s="177" t="s">
        <v>8405</v>
      </c>
      <c r="I342" s="177" t="s">
        <v>8405</v>
      </c>
      <c r="J342" s="177">
        <v>1</v>
      </c>
      <c r="K342" s="319">
        <v>3790</v>
      </c>
      <c r="L342" s="319"/>
      <c r="M342" s="319"/>
      <c r="N342" s="177" t="s">
        <v>231</v>
      </c>
      <c r="O342" s="320" t="s">
        <v>382</v>
      </c>
      <c r="P342" s="319">
        <v>3790</v>
      </c>
      <c r="Q342" s="319">
        <v>6</v>
      </c>
      <c r="R342" s="319">
        <v>156</v>
      </c>
      <c r="S342" s="319">
        <v>156</v>
      </c>
      <c r="T342" s="177"/>
      <c r="U342" s="177"/>
      <c r="V342" s="320">
        <v>2004</v>
      </c>
      <c r="W342" s="177">
        <v>20</v>
      </c>
      <c r="X342" s="177"/>
      <c r="Y342" s="177"/>
      <c r="Z342" s="177"/>
      <c r="AA342" s="177"/>
      <c r="AB342" s="319">
        <v>300</v>
      </c>
      <c r="AC342" s="320">
        <v>2001</v>
      </c>
      <c r="AD342" s="320"/>
      <c r="AE342" s="177"/>
      <c r="AF342" s="177"/>
      <c r="AG342" s="177">
        <v>3</v>
      </c>
      <c r="AH342" s="177" t="s">
        <v>7366</v>
      </c>
      <c r="AI342" s="177">
        <v>8</v>
      </c>
      <c r="AJ342" s="177"/>
      <c r="AK342" s="177"/>
      <c r="AL342" s="177"/>
      <c r="AM342" s="177"/>
      <c r="AN342" s="177"/>
      <c r="AO342" s="177"/>
      <c r="AP342" s="177"/>
      <c r="AQ342" s="177"/>
      <c r="AR342" s="177"/>
      <c r="AS342" s="177"/>
      <c r="AT342" s="177"/>
      <c r="AU342" s="177"/>
      <c r="AV342" s="107"/>
      <c r="AW342" s="107"/>
      <c r="AX342" s="99"/>
    </row>
    <row r="343" spans="1:50" ht="25.7" customHeight="1">
      <c r="A343" s="276"/>
      <c r="B343" s="576"/>
      <c r="C343" s="151" t="s">
        <v>8405</v>
      </c>
      <c r="D343" s="177" t="s">
        <v>8754</v>
      </c>
      <c r="E343" s="319" t="s">
        <v>8755</v>
      </c>
      <c r="F343" s="320" t="s">
        <v>8405</v>
      </c>
      <c r="G343" s="177" t="s">
        <v>8756</v>
      </c>
      <c r="H343" s="177" t="s">
        <v>8405</v>
      </c>
      <c r="I343" s="177" t="s">
        <v>8405</v>
      </c>
      <c r="J343" s="177">
        <v>1</v>
      </c>
      <c r="K343" s="319">
        <v>640</v>
      </c>
      <c r="L343" s="319"/>
      <c r="M343" s="319"/>
      <c r="N343" s="177" t="s">
        <v>231</v>
      </c>
      <c r="O343" s="320" t="s">
        <v>382</v>
      </c>
      <c r="P343" s="319">
        <v>2300</v>
      </c>
      <c r="Q343" s="319">
        <v>4</v>
      </c>
      <c r="R343" s="319"/>
      <c r="S343" s="319"/>
      <c r="T343" s="177"/>
      <c r="U343" s="177"/>
      <c r="V343" s="320">
        <v>2011</v>
      </c>
      <c r="W343" s="177">
        <v>41</v>
      </c>
      <c r="X343" s="177"/>
      <c r="Y343" s="177"/>
      <c r="Z343" s="177"/>
      <c r="AA343" s="177"/>
      <c r="AB343" s="319">
        <v>41</v>
      </c>
      <c r="AC343" s="320">
        <v>2003</v>
      </c>
      <c r="AD343" s="320"/>
      <c r="AE343" s="177"/>
      <c r="AF343" s="177"/>
      <c r="AG343" s="177">
        <v>4</v>
      </c>
      <c r="AH343" s="177" t="s">
        <v>7366</v>
      </c>
      <c r="AI343" s="177">
        <v>21</v>
      </c>
      <c r="AJ343" s="177"/>
      <c r="AK343" s="177"/>
      <c r="AL343" s="177"/>
      <c r="AM343" s="177"/>
      <c r="AN343" s="177"/>
      <c r="AO343" s="177"/>
      <c r="AP343" s="177"/>
      <c r="AQ343" s="177"/>
      <c r="AR343" s="177"/>
      <c r="AS343" s="177"/>
      <c r="AT343" s="177"/>
      <c r="AU343" s="177"/>
      <c r="AV343" s="107"/>
      <c r="AW343" s="107"/>
      <c r="AX343" s="99"/>
    </row>
    <row r="344" spans="1:50" ht="25.7" customHeight="1">
      <c r="A344" s="276"/>
      <c r="B344" s="576"/>
      <c r="C344" s="151" t="s">
        <v>8405</v>
      </c>
      <c r="D344" s="177" t="s">
        <v>8757</v>
      </c>
      <c r="E344" s="319" t="s">
        <v>8758</v>
      </c>
      <c r="F344" s="320" t="s">
        <v>8405</v>
      </c>
      <c r="G344" s="177" t="s">
        <v>8759</v>
      </c>
      <c r="H344" s="177" t="s">
        <v>8405</v>
      </c>
      <c r="I344" s="177" t="s">
        <v>8405</v>
      </c>
      <c r="J344" s="177">
        <v>1</v>
      </c>
      <c r="K344" s="319">
        <v>1837</v>
      </c>
      <c r="L344" s="319"/>
      <c r="M344" s="319"/>
      <c r="N344" s="177" t="s">
        <v>231</v>
      </c>
      <c r="O344" s="320" t="s">
        <v>382</v>
      </c>
      <c r="P344" s="319">
        <v>1837</v>
      </c>
      <c r="Q344" s="319">
        <v>3</v>
      </c>
      <c r="R344" s="319"/>
      <c r="S344" s="319"/>
      <c r="T344" s="177"/>
      <c r="U344" s="177"/>
      <c r="V344" s="320">
        <v>2011</v>
      </c>
      <c r="W344" s="177">
        <v>20</v>
      </c>
      <c r="X344" s="177"/>
      <c r="Y344" s="177"/>
      <c r="Z344" s="177"/>
      <c r="AA344" s="177"/>
      <c r="AB344" s="319">
        <v>20</v>
      </c>
      <c r="AC344" s="320"/>
      <c r="AD344" s="320"/>
      <c r="AE344" s="177"/>
      <c r="AF344" s="177"/>
      <c r="AG344" s="177"/>
      <c r="AH344" s="177"/>
      <c r="AI344" s="177"/>
      <c r="AJ344" s="177"/>
      <c r="AK344" s="177"/>
      <c r="AL344" s="177"/>
      <c r="AM344" s="177"/>
      <c r="AN344" s="177"/>
      <c r="AO344" s="177"/>
      <c r="AP344" s="177"/>
      <c r="AQ344" s="177"/>
      <c r="AR344" s="177"/>
      <c r="AS344" s="177"/>
      <c r="AT344" s="177"/>
      <c r="AU344" s="177"/>
      <c r="AV344" s="107"/>
      <c r="AW344" s="107"/>
      <c r="AX344" s="99"/>
    </row>
    <row r="345" spans="1:50" ht="25.7" customHeight="1">
      <c r="A345" s="276"/>
      <c r="B345" s="576"/>
      <c r="C345" s="151" t="s">
        <v>8405</v>
      </c>
      <c r="D345" s="177"/>
      <c r="E345" s="319" t="s">
        <v>8760</v>
      </c>
      <c r="F345" s="320" t="s">
        <v>8405</v>
      </c>
      <c r="G345" s="177"/>
      <c r="H345" s="177" t="s">
        <v>8405</v>
      </c>
      <c r="I345" s="177" t="s">
        <v>8405</v>
      </c>
      <c r="J345" s="177"/>
      <c r="K345" s="319">
        <v>4200</v>
      </c>
      <c r="L345" s="319"/>
      <c r="M345" s="319"/>
      <c r="N345" s="177"/>
      <c r="O345" s="320" t="s">
        <v>8761</v>
      </c>
      <c r="P345" s="319">
        <v>4200</v>
      </c>
      <c r="Q345" s="319">
        <v>6</v>
      </c>
      <c r="R345" s="319"/>
      <c r="S345" s="319"/>
      <c r="T345" s="177"/>
      <c r="U345" s="177"/>
      <c r="V345" s="320">
        <v>2009</v>
      </c>
      <c r="W345" s="177"/>
      <c r="X345" s="177"/>
      <c r="Y345" s="177"/>
      <c r="Z345" s="177"/>
      <c r="AA345" s="177"/>
      <c r="AB345" s="319">
        <v>150</v>
      </c>
      <c r="AC345" s="320"/>
      <c r="AD345" s="320"/>
      <c r="AE345" s="177"/>
      <c r="AF345" s="177"/>
      <c r="AG345" s="177"/>
      <c r="AH345" s="177"/>
      <c r="AI345" s="177"/>
      <c r="AJ345" s="177"/>
      <c r="AK345" s="177"/>
      <c r="AL345" s="177"/>
      <c r="AM345" s="177"/>
      <c r="AN345" s="177"/>
      <c r="AO345" s="177"/>
      <c r="AP345" s="177"/>
      <c r="AQ345" s="177"/>
      <c r="AR345" s="177"/>
      <c r="AS345" s="177"/>
      <c r="AT345" s="177"/>
      <c r="AU345" s="177"/>
      <c r="AV345" s="107"/>
      <c r="AW345" s="107"/>
      <c r="AX345" s="99"/>
    </row>
    <row r="346" spans="1:50" ht="25.7" customHeight="1">
      <c r="A346" s="276"/>
      <c r="B346" s="576"/>
      <c r="C346" s="151" t="s">
        <v>8405</v>
      </c>
      <c r="D346" s="177"/>
      <c r="E346" s="319" t="s">
        <v>8762</v>
      </c>
      <c r="F346" s="320" t="s">
        <v>8405</v>
      </c>
      <c r="G346" s="177"/>
      <c r="H346" s="177" t="s">
        <v>8405</v>
      </c>
      <c r="I346" s="177" t="s">
        <v>8405</v>
      </c>
      <c r="J346" s="177"/>
      <c r="K346" s="319"/>
      <c r="L346" s="319"/>
      <c r="M346" s="319"/>
      <c r="N346" s="177"/>
      <c r="O346" s="320" t="s">
        <v>382</v>
      </c>
      <c r="P346" s="319">
        <v>2363</v>
      </c>
      <c r="Q346" s="319">
        <v>4</v>
      </c>
      <c r="R346" s="319"/>
      <c r="S346" s="319"/>
      <c r="T346" s="177"/>
      <c r="U346" s="177"/>
      <c r="V346" s="320">
        <v>1999</v>
      </c>
      <c r="W346" s="177"/>
      <c r="X346" s="177"/>
      <c r="Y346" s="177"/>
      <c r="Z346" s="177"/>
      <c r="AA346" s="177"/>
      <c r="AB346" s="319">
        <v>120</v>
      </c>
      <c r="AC346" s="320"/>
      <c r="AD346" s="320"/>
      <c r="AE346" s="177"/>
      <c r="AF346" s="177"/>
      <c r="AG346" s="177"/>
      <c r="AH346" s="177"/>
      <c r="AI346" s="177"/>
      <c r="AJ346" s="177"/>
      <c r="AK346" s="177"/>
      <c r="AL346" s="177"/>
      <c r="AM346" s="177"/>
      <c r="AN346" s="177"/>
      <c r="AO346" s="177"/>
      <c r="AP346" s="177"/>
      <c r="AQ346" s="177"/>
      <c r="AR346" s="177"/>
      <c r="AS346" s="177"/>
      <c r="AT346" s="177"/>
      <c r="AU346" s="177"/>
      <c r="AV346" s="107"/>
      <c r="AW346" s="107"/>
      <c r="AX346" s="99" t="s">
        <v>8600</v>
      </c>
    </row>
    <row r="347" spans="1:50" ht="25.7" customHeight="1">
      <c r="A347" s="276"/>
      <c r="B347" s="576"/>
      <c r="C347" s="151" t="s">
        <v>8405</v>
      </c>
      <c r="D347" s="177"/>
      <c r="E347" s="319" t="s">
        <v>8763</v>
      </c>
      <c r="F347" s="320" t="s">
        <v>8405</v>
      </c>
      <c r="G347" s="665" t="s">
        <v>8504</v>
      </c>
      <c r="H347" s="177" t="s">
        <v>8405</v>
      </c>
      <c r="I347" s="177" t="s">
        <v>8405</v>
      </c>
      <c r="J347" s="177" t="s">
        <v>8506</v>
      </c>
      <c r="K347" s="319"/>
      <c r="L347" s="319"/>
      <c r="M347" s="319"/>
      <c r="N347" s="177" t="s">
        <v>231</v>
      </c>
      <c r="O347" s="320" t="s">
        <v>232</v>
      </c>
      <c r="P347" s="319">
        <v>1278</v>
      </c>
      <c r="Q347" s="319">
        <v>2</v>
      </c>
      <c r="R347" s="319"/>
      <c r="S347" s="319"/>
      <c r="T347" s="177"/>
      <c r="U347" s="177"/>
      <c r="V347" s="320">
        <v>1996</v>
      </c>
      <c r="W347" s="177">
        <v>760</v>
      </c>
      <c r="X347" s="177"/>
      <c r="Y347" s="177"/>
      <c r="Z347" s="177"/>
      <c r="AA347" s="177"/>
      <c r="AB347" s="319">
        <v>70</v>
      </c>
      <c r="AC347" s="320"/>
      <c r="AD347" s="320"/>
      <c r="AE347" s="177"/>
      <c r="AF347" s="177"/>
      <c r="AG347" s="177"/>
      <c r="AH347" s="177"/>
      <c r="AI347" s="177"/>
      <c r="AJ347" s="177"/>
      <c r="AK347" s="177"/>
      <c r="AL347" s="177"/>
      <c r="AM347" s="177"/>
      <c r="AN347" s="177"/>
      <c r="AO347" s="177"/>
      <c r="AP347" s="177"/>
      <c r="AQ347" s="177"/>
      <c r="AR347" s="177"/>
      <c r="AS347" s="177"/>
      <c r="AT347" s="177"/>
      <c r="AU347" s="177"/>
      <c r="AV347" s="107"/>
      <c r="AW347" s="107"/>
      <c r="AX347" s="99" t="s">
        <v>8764</v>
      </c>
    </row>
    <row r="348" spans="1:50" ht="25.7" customHeight="1">
      <c r="A348" s="276"/>
      <c r="B348" s="576"/>
      <c r="C348" s="151" t="s">
        <v>8405</v>
      </c>
      <c r="D348" s="177"/>
      <c r="E348" s="319" t="s">
        <v>8765</v>
      </c>
      <c r="F348" s="320" t="s">
        <v>8405</v>
      </c>
      <c r="G348" s="177" t="s">
        <v>8550</v>
      </c>
      <c r="H348" s="177" t="s">
        <v>8405</v>
      </c>
      <c r="I348" s="177" t="s">
        <v>8405</v>
      </c>
      <c r="J348" s="177">
        <v>2</v>
      </c>
      <c r="K348" s="319"/>
      <c r="L348" s="319"/>
      <c r="M348" s="319"/>
      <c r="N348" s="177" t="s">
        <v>231</v>
      </c>
      <c r="O348" s="320" t="s">
        <v>8766</v>
      </c>
      <c r="P348" s="319">
        <v>1280</v>
      </c>
      <c r="Q348" s="319">
        <v>2</v>
      </c>
      <c r="R348" s="319"/>
      <c r="S348" s="319"/>
      <c r="T348" s="177"/>
      <c r="U348" s="177"/>
      <c r="V348" s="320">
        <v>1998</v>
      </c>
      <c r="W348" s="177">
        <v>380</v>
      </c>
      <c r="X348" s="177"/>
      <c r="Y348" s="177"/>
      <c r="Z348" s="177"/>
      <c r="AA348" s="177"/>
      <c r="AB348" s="319">
        <v>60</v>
      </c>
      <c r="AC348" s="320"/>
      <c r="AD348" s="320"/>
      <c r="AE348" s="177"/>
      <c r="AF348" s="177"/>
      <c r="AG348" s="177"/>
      <c r="AH348" s="177"/>
      <c r="AI348" s="177"/>
      <c r="AJ348" s="177"/>
      <c r="AK348" s="177"/>
      <c r="AL348" s="177"/>
      <c r="AM348" s="177"/>
      <c r="AN348" s="177"/>
      <c r="AO348" s="177"/>
      <c r="AP348" s="177"/>
      <c r="AQ348" s="177"/>
      <c r="AR348" s="177"/>
      <c r="AS348" s="177"/>
      <c r="AT348" s="177"/>
      <c r="AU348" s="177"/>
      <c r="AV348" s="107"/>
      <c r="AW348" s="107"/>
      <c r="AX348" s="99" t="s">
        <v>8767</v>
      </c>
    </row>
    <row r="349" spans="1:50" ht="25.7" customHeight="1">
      <c r="A349" s="276"/>
      <c r="B349" s="576"/>
      <c r="C349" s="151" t="s">
        <v>8405</v>
      </c>
      <c r="D349" s="177"/>
      <c r="E349" s="319" t="s">
        <v>8768</v>
      </c>
      <c r="F349" s="320" t="s">
        <v>8405</v>
      </c>
      <c r="G349" s="177"/>
      <c r="H349" s="177" t="s">
        <v>8405</v>
      </c>
      <c r="I349" s="177" t="s">
        <v>8405</v>
      </c>
      <c r="J349" s="177"/>
      <c r="K349" s="319"/>
      <c r="L349" s="319"/>
      <c r="M349" s="319"/>
      <c r="N349" s="177"/>
      <c r="O349" s="320" t="s">
        <v>232</v>
      </c>
      <c r="P349" s="319">
        <v>625</v>
      </c>
      <c r="Q349" s="319">
        <v>1</v>
      </c>
      <c r="R349" s="319"/>
      <c r="S349" s="319"/>
      <c r="T349" s="177"/>
      <c r="U349" s="177"/>
      <c r="V349" s="320">
        <v>1998</v>
      </c>
      <c r="W349" s="177"/>
      <c r="X349" s="177"/>
      <c r="Y349" s="177"/>
      <c r="Z349" s="177"/>
      <c r="AA349" s="177"/>
      <c r="AB349" s="319">
        <v>40</v>
      </c>
      <c r="AC349" s="320"/>
      <c r="AD349" s="320"/>
      <c r="AE349" s="177"/>
      <c r="AF349" s="177"/>
      <c r="AG349" s="177"/>
      <c r="AH349" s="177"/>
      <c r="AI349" s="177"/>
      <c r="AJ349" s="177"/>
      <c r="AK349" s="177"/>
      <c r="AL349" s="177"/>
      <c r="AM349" s="177"/>
      <c r="AN349" s="177"/>
      <c r="AO349" s="177"/>
      <c r="AP349" s="177"/>
      <c r="AQ349" s="177"/>
      <c r="AR349" s="177"/>
      <c r="AS349" s="177"/>
      <c r="AT349" s="177"/>
      <c r="AU349" s="177"/>
      <c r="AV349" s="107"/>
      <c r="AW349" s="107"/>
      <c r="AX349" s="99" t="s">
        <v>8769</v>
      </c>
    </row>
    <row r="350" spans="1:50" ht="25.7" customHeight="1">
      <c r="A350" s="276"/>
      <c r="B350" s="576"/>
      <c r="C350" s="151" t="s">
        <v>8405</v>
      </c>
      <c r="D350" s="177"/>
      <c r="E350" s="319" t="s">
        <v>8770</v>
      </c>
      <c r="F350" s="320" t="s">
        <v>8405</v>
      </c>
      <c r="G350" s="177"/>
      <c r="H350" s="177" t="s">
        <v>8405</v>
      </c>
      <c r="I350" s="177" t="s">
        <v>8405</v>
      </c>
      <c r="J350" s="177"/>
      <c r="K350" s="319"/>
      <c r="L350" s="319"/>
      <c r="M350" s="319"/>
      <c r="N350" s="177"/>
      <c r="O350" s="320" t="s">
        <v>8771</v>
      </c>
      <c r="P350" s="319">
        <v>2200</v>
      </c>
      <c r="Q350" s="319">
        <v>4</v>
      </c>
      <c r="R350" s="319"/>
      <c r="S350" s="319"/>
      <c r="T350" s="177"/>
      <c r="U350" s="177"/>
      <c r="V350" s="320">
        <v>2001</v>
      </c>
      <c r="W350" s="177"/>
      <c r="X350" s="177"/>
      <c r="Y350" s="177"/>
      <c r="Z350" s="177"/>
      <c r="AA350" s="177"/>
      <c r="AB350" s="319">
        <v>40</v>
      </c>
      <c r="AC350" s="320"/>
      <c r="AD350" s="320"/>
      <c r="AE350" s="177"/>
      <c r="AF350" s="177"/>
      <c r="AG350" s="177"/>
      <c r="AH350" s="177"/>
      <c r="AI350" s="177"/>
      <c r="AJ350" s="177"/>
      <c r="AK350" s="177"/>
      <c r="AL350" s="177"/>
      <c r="AM350" s="177"/>
      <c r="AN350" s="177"/>
      <c r="AO350" s="177"/>
      <c r="AP350" s="177"/>
      <c r="AQ350" s="177"/>
      <c r="AR350" s="177"/>
      <c r="AS350" s="177"/>
      <c r="AT350" s="177"/>
      <c r="AU350" s="177"/>
      <c r="AV350" s="107"/>
      <c r="AW350" s="107"/>
      <c r="AX350" s="99" t="s">
        <v>8600</v>
      </c>
    </row>
    <row r="351" spans="1:50" ht="25.7" customHeight="1">
      <c r="A351" s="276"/>
      <c r="B351" s="576"/>
      <c r="C351" s="151" t="s">
        <v>8405</v>
      </c>
      <c r="D351" s="177"/>
      <c r="E351" s="319" t="s">
        <v>8772</v>
      </c>
      <c r="F351" s="320" t="s">
        <v>8405</v>
      </c>
      <c r="G351" s="177"/>
      <c r="H351" s="177" t="s">
        <v>8405</v>
      </c>
      <c r="I351" s="177" t="s">
        <v>8405</v>
      </c>
      <c r="J351" s="177"/>
      <c r="K351" s="319"/>
      <c r="L351" s="319"/>
      <c r="M351" s="319"/>
      <c r="N351" s="177"/>
      <c r="O351" s="320" t="s">
        <v>8636</v>
      </c>
      <c r="P351" s="319">
        <v>1221</v>
      </c>
      <c r="Q351" s="319">
        <v>2</v>
      </c>
      <c r="R351" s="319"/>
      <c r="S351" s="319"/>
      <c r="T351" s="177"/>
      <c r="U351" s="177"/>
      <c r="V351" s="320">
        <v>2013</v>
      </c>
      <c r="W351" s="177"/>
      <c r="X351" s="177"/>
      <c r="Y351" s="177"/>
      <c r="Z351" s="177"/>
      <c r="AA351" s="177"/>
      <c r="AB351" s="319">
        <v>400</v>
      </c>
      <c r="AC351" s="320"/>
      <c r="AD351" s="320"/>
      <c r="AE351" s="177"/>
      <c r="AF351" s="177"/>
      <c r="AG351" s="177"/>
      <c r="AH351" s="177"/>
      <c r="AI351" s="177"/>
      <c r="AJ351" s="177"/>
      <c r="AK351" s="177"/>
      <c r="AL351" s="177"/>
      <c r="AM351" s="177"/>
      <c r="AN351" s="177"/>
      <c r="AO351" s="177"/>
      <c r="AP351" s="177"/>
      <c r="AQ351" s="177"/>
      <c r="AR351" s="177"/>
      <c r="AS351" s="177"/>
      <c r="AT351" s="177"/>
      <c r="AU351" s="177"/>
      <c r="AV351" s="107"/>
      <c r="AW351" s="107"/>
      <c r="AX351" s="99" t="s">
        <v>8773</v>
      </c>
    </row>
    <row r="352" spans="1:50" ht="25.7" customHeight="1">
      <c r="A352" s="276"/>
      <c r="B352" s="576"/>
      <c r="C352" s="151" t="s">
        <v>7570</v>
      </c>
      <c r="D352" s="177" t="s">
        <v>7571</v>
      </c>
      <c r="E352" s="319" t="s">
        <v>8774</v>
      </c>
      <c r="F352" s="320" t="s">
        <v>7570</v>
      </c>
      <c r="G352" s="177" t="s">
        <v>7573</v>
      </c>
      <c r="H352" s="177" t="s">
        <v>8775</v>
      </c>
      <c r="I352" s="177" t="s">
        <v>8775</v>
      </c>
      <c r="J352" s="177">
        <v>3</v>
      </c>
      <c r="K352" s="319"/>
      <c r="L352" s="319"/>
      <c r="M352" s="319"/>
      <c r="N352" s="177" t="s">
        <v>231</v>
      </c>
      <c r="O352" s="320" t="s">
        <v>8776</v>
      </c>
      <c r="P352" s="319">
        <v>6200</v>
      </c>
      <c r="Q352" s="319">
        <v>8</v>
      </c>
      <c r="R352" s="319">
        <v>200</v>
      </c>
      <c r="S352" s="319">
        <v>200</v>
      </c>
      <c r="T352" s="177" t="s">
        <v>233</v>
      </c>
      <c r="U352" s="177" t="s">
        <v>8777</v>
      </c>
      <c r="V352" s="320">
        <v>2001</v>
      </c>
      <c r="W352" s="177">
        <v>564</v>
      </c>
      <c r="X352" s="177"/>
      <c r="Y352" s="177"/>
      <c r="Z352" s="177"/>
      <c r="AA352" s="177"/>
      <c r="AB352" s="319">
        <v>564</v>
      </c>
      <c r="AC352" s="320"/>
      <c r="AD352" s="320"/>
      <c r="AE352" s="177"/>
      <c r="AF352" s="177"/>
      <c r="AG352" s="177">
        <v>3</v>
      </c>
      <c r="AH352" s="320" t="s">
        <v>8778</v>
      </c>
      <c r="AI352" s="177"/>
      <c r="AJ352" s="177"/>
      <c r="AK352" s="177"/>
      <c r="AL352" s="177"/>
      <c r="AM352" s="177"/>
      <c r="AN352" s="177"/>
      <c r="AO352" s="177"/>
      <c r="AP352" s="177"/>
      <c r="AQ352" s="177"/>
      <c r="AR352" s="177"/>
      <c r="AS352" s="177"/>
      <c r="AT352" s="177"/>
      <c r="AU352" s="177" t="s">
        <v>8779</v>
      </c>
      <c r="AV352" s="107"/>
      <c r="AW352" s="107"/>
      <c r="AX352" s="99"/>
    </row>
    <row r="353" spans="1:50" ht="25.7" customHeight="1">
      <c r="A353" s="276"/>
      <c r="B353" s="576"/>
      <c r="C353" s="151" t="s">
        <v>7570</v>
      </c>
      <c r="D353" s="177"/>
      <c r="E353" s="319" t="s">
        <v>8780</v>
      </c>
      <c r="F353" s="320" t="s">
        <v>7570</v>
      </c>
      <c r="G353" s="177"/>
      <c r="H353" s="177" t="s">
        <v>8551</v>
      </c>
      <c r="I353" s="177" t="s">
        <v>8781</v>
      </c>
      <c r="J353" s="177"/>
      <c r="K353" s="319"/>
      <c r="L353" s="319"/>
      <c r="M353" s="319"/>
      <c r="N353" s="177"/>
      <c r="O353" s="320" t="s">
        <v>382</v>
      </c>
      <c r="P353" s="319">
        <v>1626</v>
      </c>
      <c r="Q353" s="319">
        <v>3</v>
      </c>
      <c r="R353" s="319" t="s">
        <v>499</v>
      </c>
      <c r="S353" s="319">
        <v>150</v>
      </c>
      <c r="T353" s="177"/>
      <c r="U353" s="177"/>
      <c r="V353" s="320">
        <v>2005</v>
      </c>
      <c r="W353" s="177"/>
      <c r="X353" s="177"/>
      <c r="Y353" s="177"/>
      <c r="Z353" s="177"/>
      <c r="AA353" s="177"/>
      <c r="AB353" s="319">
        <v>300</v>
      </c>
      <c r="AC353" s="320"/>
      <c r="AD353" s="320"/>
      <c r="AE353" s="177"/>
      <c r="AF353" s="177"/>
      <c r="AG353" s="177"/>
      <c r="AH353" s="320"/>
      <c r="AI353" s="177"/>
      <c r="AJ353" s="177"/>
      <c r="AK353" s="177"/>
      <c r="AL353" s="177"/>
      <c r="AM353" s="177"/>
      <c r="AN353" s="177"/>
      <c r="AO353" s="177"/>
      <c r="AP353" s="177"/>
      <c r="AQ353" s="177"/>
      <c r="AR353" s="177"/>
      <c r="AS353" s="177"/>
      <c r="AT353" s="177"/>
      <c r="AU353" s="177"/>
      <c r="AV353" s="107"/>
      <c r="AW353" s="107"/>
      <c r="AX353" s="99"/>
    </row>
    <row r="354" spans="1:50" ht="25.7" customHeight="1">
      <c r="A354" s="276"/>
      <c r="B354" s="576"/>
      <c r="C354" s="151" t="s">
        <v>7587</v>
      </c>
      <c r="D354" s="177" t="s">
        <v>8782</v>
      </c>
      <c r="E354" s="319" t="s">
        <v>8783</v>
      </c>
      <c r="F354" s="320" t="s">
        <v>7587</v>
      </c>
      <c r="G354" s="177"/>
      <c r="H354" s="177" t="s">
        <v>401</v>
      </c>
      <c r="I354" s="177" t="s">
        <v>401</v>
      </c>
      <c r="J354" s="177"/>
      <c r="K354" s="319">
        <v>17580</v>
      </c>
      <c r="L354" s="319">
        <v>404</v>
      </c>
      <c r="M354" s="319">
        <v>580</v>
      </c>
      <c r="N354" s="177"/>
      <c r="O354" s="320" t="s">
        <v>232</v>
      </c>
      <c r="P354" s="319">
        <v>5644</v>
      </c>
      <c r="Q354" s="319">
        <v>10</v>
      </c>
      <c r="R354" s="319"/>
      <c r="S354" s="319"/>
      <c r="T354" s="177"/>
      <c r="U354" s="177"/>
      <c r="V354" s="320">
        <v>2007</v>
      </c>
      <c r="W354" s="177"/>
      <c r="X354" s="177"/>
      <c r="Y354" s="177"/>
      <c r="Z354" s="177"/>
      <c r="AA354" s="177"/>
      <c r="AB354" s="319">
        <v>2800</v>
      </c>
      <c r="AC354" s="320"/>
      <c r="AD354" s="320"/>
      <c r="AE354" s="177"/>
      <c r="AF354" s="177"/>
      <c r="AG354" s="177"/>
      <c r="AH354" s="177"/>
      <c r="AI354" s="177"/>
      <c r="AJ354" s="177"/>
      <c r="AK354" s="177"/>
      <c r="AL354" s="177"/>
      <c r="AM354" s="177"/>
      <c r="AN354" s="177"/>
      <c r="AO354" s="177"/>
      <c r="AP354" s="177"/>
      <c r="AQ354" s="177"/>
      <c r="AR354" s="177"/>
      <c r="AS354" s="177"/>
      <c r="AT354" s="177"/>
      <c r="AU354" s="177"/>
      <c r="AV354" s="177"/>
      <c r="AW354" s="177"/>
      <c r="AX354" s="177"/>
    </row>
    <row r="355" spans="1:50" ht="25.7" customHeight="1">
      <c r="A355" s="276"/>
      <c r="B355" s="576"/>
      <c r="C355" s="151" t="s">
        <v>7594</v>
      </c>
      <c r="D355" s="320" t="s">
        <v>7604</v>
      </c>
      <c r="E355" s="319" t="s">
        <v>8784</v>
      </c>
      <c r="F355" s="320" t="s">
        <v>7594</v>
      </c>
      <c r="G355" s="177"/>
      <c r="H355" s="177" t="s">
        <v>401</v>
      </c>
      <c r="I355" s="177" t="s">
        <v>401</v>
      </c>
      <c r="J355" s="177"/>
      <c r="K355" s="319">
        <v>7418</v>
      </c>
      <c r="L355" s="319"/>
      <c r="M355" s="319"/>
      <c r="N355" s="177"/>
      <c r="O355" s="320" t="s">
        <v>3006</v>
      </c>
      <c r="P355" s="319">
        <v>7418</v>
      </c>
      <c r="Q355" s="319">
        <v>12</v>
      </c>
      <c r="R355" s="319"/>
      <c r="S355" s="319"/>
      <c r="T355" s="177"/>
      <c r="U355" s="177"/>
      <c r="V355" s="320">
        <v>2013</v>
      </c>
      <c r="W355" s="177"/>
      <c r="X355" s="177"/>
      <c r="Y355" s="177"/>
      <c r="Z355" s="177"/>
      <c r="AA355" s="177"/>
      <c r="AB355" s="319">
        <v>782</v>
      </c>
      <c r="AC355" s="320"/>
      <c r="AD355" s="320"/>
      <c r="AE355" s="177"/>
      <c r="AF355" s="177"/>
      <c r="AG355" s="177"/>
      <c r="AH355" s="177"/>
      <c r="AI355" s="177"/>
      <c r="AJ355" s="177"/>
      <c r="AK355" s="177"/>
      <c r="AL355" s="177"/>
      <c r="AM355" s="177"/>
      <c r="AN355" s="177"/>
      <c r="AO355" s="177"/>
      <c r="AP355" s="177"/>
      <c r="AQ355" s="177"/>
      <c r="AR355" s="177"/>
      <c r="AS355" s="177"/>
      <c r="AT355" s="177"/>
      <c r="AU355" s="177"/>
      <c r="AV355" s="107"/>
      <c r="AW355" s="107"/>
      <c r="AX355" s="99"/>
    </row>
    <row r="356" spans="1:50" ht="25.7" customHeight="1">
      <c r="A356" s="276"/>
      <c r="B356" s="576"/>
      <c r="C356" s="151" t="s">
        <v>7594</v>
      </c>
      <c r="D356" s="177" t="s">
        <v>8785</v>
      </c>
      <c r="E356" s="319" t="s">
        <v>8786</v>
      </c>
      <c r="F356" s="320" t="s">
        <v>7594</v>
      </c>
      <c r="G356" s="177"/>
      <c r="H356" s="177" t="s">
        <v>8629</v>
      </c>
      <c r="I356" s="177" t="s">
        <v>7594</v>
      </c>
      <c r="J356" s="177"/>
      <c r="K356" s="319">
        <v>3630</v>
      </c>
      <c r="L356" s="319"/>
      <c r="M356" s="319"/>
      <c r="N356" s="177"/>
      <c r="O356" s="320" t="s">
        <v>3006</v>
      </c>
      <c r="P356" s="319">
        <v>3630</v>
      </c>
      <c r="Q356" s="319">
        <v>6</v>
      </c>
      <c r="R356" s="319"/>
      <c r="S356" s="319"/>
      <c r="T356" s="177"/>
      <c r="U356" s="177"/>
      <c r="V356" s="320">
        <v>2013</v>
      </c>
      <c r="W356" s="177"/>
      <c r="X356" s="177"/>
      <c r="Y356" s="177"/>
      <c r="Z356" s="177"/>
      <c r="AA356" s="177"/>
      <c r="AB356" s="319">
        <v>885</v>
      </c>
      <c r="AC356" s="320"/>
      <c r="AD356" s="320"/>
      <c r="AE356" s="177"/>
      <c r="AF356" s="177"/>
      <c r="AG356" s="177"/>
      <c r="AH356" s="177"/>
      <c r="AI356" s="177"/>
      <c r="AJ356" s="177"/>
      <c r="AK356" s="177"/>
      <c r="AL356" s="177"/>
      <c r="AM356" s="177"/>
      <c r="AN356" s="177"/>
      <c r="AO356" s="177"/>
      <c r="AP356" s="177"/>
      <c r="AQ356" s="177"/>
      <c r="AR356" s="177"/>
      <c r="AS356" s="177"/>
      <c r="AT356" s="177"/>
      <c r="AU356" s="177"/>
      <c r="AV356" s="107"/>
      <c r="AW356" s="107"/>
      <c r="AX356" s="99"/>
    </row>
    <row r="357" spans="1:50" ht="25.7" customHeight="1">
      <c r="A357" s="276"/>
      <c r="B357" s="594" t="s">
        <v>4000</v>
      </c>
      <c r="C357" s="151" t="s">
        <v>3625</v>
      </c>
      <c r="D357" s="177"/>
      <c r="E357" s="544">
        <f>COUNTA(E358:E426)</f>
        <v>69</v>
      </c>
      <c r="F357" s="320"/>
      <c r="G357" s="177"/>
      <c r="H357" s="177"/>
      <c r="I357" s="177"/>
      <c r="J357" s="885"/>
      <c r="K357" s="319">
        <f>SUM(K358:K426)</f>
        <v>667319</v>
      </c>
      <c r="L357" s="319">
        <f t="shared" ref="L357:Q357" si="3">SUM(L358:L426)</f>
        <v>22342.430000000004</v>
      </c>
      <c r="M357" s="319">
        <f t="shared" si="3"/>
        <v>27044.71</v>
      </c>
      <c r="N357" s="319">
        <f t="shared" si="3"/>
        <v>364.6</v>
      </c>
      <c r="O357" s="319"/>
      <c r="P357" s="319">
        <f t="shared" si="3"/>
        <v>223223.87</v>
      </c>
      <c r="Q357" s="319">
        <f t="shared" si="3"/>
        <v>336</v>
      </c>
      <c r="R357" s="319"/>
      <c r="S357" s="319"/>
      <c r="T357" s="319"/>
      <c r="U357" s="319"/>
      <c r="V357" s="319"/>
      <c r="W357" s="319"/>
      <c r="X357" s="319"/>
      <c r="Y357" s="319"/>
      <c r="Z357" s="319"/>
      <c r="AA357" s="319"/>
      <c r="AB357" s="319"/>
      <c r="AC357" s="320"/>
      <c r="AD357" s="320"/>
      <c r="AE357" s="177"/>
      <c r="AF357" s="177"/>
      <c r="AG357" s="177"/>
      <c r="AH357" s="177"/>
      <c r="AI357" s="177"/>
      <c r="AJ357" s="177"/>
      <c r="AK357" s="177"/>
      <c r="AL357" s="177"/>
      <c r="AM357" s="177"/>
      <c r="AN357" s="177"/>
      <c r="AO357" s="177"/>
      <c r="AP357" s="177"/>
      <c r="AQ357" s="177"/>
      <c r="AR357" s="177"/>
      <c r="AS357" s="177"/>
      <c r="AT357" s="177"/>
      <c r="AU357" s="177"/>
      <c r="AV357" s="107"/>
      <c r="AW357" s="107"/>
      <c r="AX357" s="874"/>
    </row>
    <row r="358" spans="1:50" ht="25.7" customHeight="1">
      <c r="A358" s="276"/>
      <c r="B358" s="576"/>
      <c r="C358" s="151" t="s">
        <v>963</v>
      </c>
      <c r="D358" s="577" t="s">
        <v>1442</v>
      </c>
      <c r="E358" s="319" t="s">
        <v>1443</v>
      </c>
      <c r="F358" s="320" t="s">
        <v>963</v>
      </c>
      <c r="G358" s="577" t="s">
        <v>958</v>
      </c>
      <c r="H358" s="889"/>
      <c r="I358" s="577" t="s">
        <v>10343</v>
      </c>
      <c r="J358" s="319">
        <v>1</v>
      </c>
      <c r="K358" s="319">
        <v>7819</v>
      </c>
      <c r="L358" s="319">
        <v>180</v>
      </c>
      <c r="M358" s="319">
        <v>324</v>
      </c>
      <c r="N358" s="319" t="s">
        <v>231</v>
      </c>
      <c r="O358" s="319" t="s">
        <v>1444</v>
      </c>
      <c r="P358" s="319">
        <v>6689</v>
      </c>
      <c r="Q358" s="319">
        <v>10</v>
      </c>
      <c r="R358" s="319">
        <v>900</v>
      </c>
      <c r="S358" s="319">
        <v>900</v>
      </c>
      <c r="T358" s="577"/>
      <c r="U358" s="577"/>
      <c r="V358" s="320">
        <v>2001</v>
      </c>
      <c r="W358" s="319">
        <v>680</v>
      </c>
      <c r="X358" s="577">
        <v>300</v>
      </c>
      <c r="Y358" s="577"/>
      <c r="Z358" s="577"/>
      <c r="AA358" s="577"/>
      <c r="AB358" s="319">
        <v>980</v>
      </c>
      <c r="AC358" s="577"/>
      <c r="AD358" s="577"/>
      <c r="AE358" s="577"/>
      <c r="AF358" s="577"/>
      <c r="AG358" s="577" t="s">
        <v>1445</v>
      </c>
      <c r="AH358" s="577"/>
      <c r="AI358" s="577"/>
      <c r="AJ358" s="577"/>
      <c r="AK358" s="577"/>
      <c r="AL358" s="577"/>
      <c r="AM358" s="577"/>
      <c r="AN358" s="577"/>
      <c r="AO358" s="577"/>
      <c r="AP358" s="577"/>
      <c r="AQ358" s="577"/>
      <c r="AR358" s="577"/>
      <c r="AS358" s="577"/>
      <c r="AT358" s="577"/>
      <c r="AU358" s="577"/>
      <c r="AV358" s="577"/>
      <c r="AW358" s="577"/>
      <c r="AX358" s="577"/>
    </row>
    <row r="359" spans="1:50" ht="25.7" customHeight="1">
      <c r="A359" s="276"/>
      <c r="B359" s="576"/>
      <c r="C359" s="151" t="s">
        <v>963</v>
      </c>
      <c r="D359" s="177"/>
      <c r="E359" s="544" t="s">
        <v>1446</v>
      </c>
      <c r="F359" s="320" t="s">
        <v>963</v>
      </c>
      <c r="G359" s="177"/>
      <c r="H359" s="177"/>
      <c r="I359" s="577" t="s">
        <v>10343</v>
      </c>
      <c r="J359" s="885"/>
      <c r="K359" s="319">
        <v>58865</v>
      </c>
      <c r="L359" s="319">
        <v>2202</v>
      </c>
      <c r="M359" s="319">
        <v>3237</v>
      </c>
      <c r="N359" s="319"/>
      <c r="O359" s="319" t="s">
        <v>1447</v>
      </c>
      <c r="P359" s="319">
        <v>14630</v>
      </c>
      <c r="Q359" s="319">
        <v>18</v>
      </c>
      <c r="R359" s="319">
        <v>4000</v>
      </c>
      <c r="S359" s="319">
        <v>5000</v>
      </c>
      <c r="T359" s="177"/>
      <c r="U359" s="177"/>
      <c r="V359" s="320">
        <v>2009</v>
      </c>
      <c r="W359" s="177"/>
      <c r="X359" s="177"/>
      <c r="Y359" s="177"/>
      <c r="Z359" s="177"/>
      <c r="AA359" s="177"/>
      <c r="AB359" s="319">
        <v>10500</v>
      </c>
      <c r="AC359" s="577"/>
      <c r="AD359" s="577"/>
      <c r="AE359" s="577"/>
      <c r="AF359" s="577"/>
      <c r="AG359" s="577"/>
      <c r="AH359" s="577"/>
      <c r="AI359" s="577"/>
      <c r="AJ359" s="577"/>
      <c r="AK359" s="577"/>
      <c r="AL359" s="577"/>
      <c r="AM359" s="577"/>
      <c r="AN359" s="577"/>
      <c r="AO359" s="577"/>
      <c r="AP359" s="577"/>
      <c r="AQ359" s="577"/>
      <c r="AR359" s="577"/>
      <c r="AS359" s="577"/>
      <c r="AT359" s="577"/>
      <c r="AU359" s="577"/>
      <c r="AV359" s="577"/>
      <c r="AW359" s="577"/>
      <c r="AX359" s="577"/>
    </row>
    <row r="360" spans="1:50" ht="25.7" customHeight="1">
      <c r="A360" s="276"/>
      <c r="B360" s="576"/>
      <c r="C360" s="151" t="s">
        <v>963</v>
      </c>
      <c r="D360" s="177"/>
      <c r="E360" s="544" t="s">
        <v>1448</v>
      </c>
      <c r="F360" s="320" t="s">
        <v>963</v>
      </c>
      <c r="G360" s="177"/>
      <c r="H360" s="177"/>
      <c r="I360" s="577" t="s">
        <v>10343</v>
      </c>
      <c r="J360" s="885"/>
      <c r="K360" s="319"/>
      <c r="L360" s="319">
        <v>6092</v>
      </c>
      <c r="M360" s="319">
        <v>7580</v>
      </c>
      <c r="N360" s="319"/>
      <c r="O360" s="319" t="s">
        <v>1449</v>
      </c>
      <c r="P360" s="319">
        <v>4590</v>
      </c>
      <c r="Q360" s="319">
        <v>6</v>
      </c>
      <c r="R360" s="319"/>
      <c r="S360" s="319">
        <v>300</v>
      </c>
      <c r="T360" s="177"/>
      <c r="U360" s="177"/>
      <c r="V360" s="320">
        <v>2009</v>
      </c>
      <c r="W360" s="177"/>
      <c r="X360" s="177"/>
      <c r="Y360" s="177"/>
      <c r="Z360" s="177"/>
      <c r="AA360" s="177"/>
      <c r="AB360" s="319">
        <v>9500</v>
      </c>
      <c r="AC360" s="577"/>
      <c r="AD360" s="577"/>
      <c r="AE360" s="577"/>
      <c r="AF360" s="577"/>
      <c r="AG360" s="577"/>
      <c r="AH360" s="577"/>
      <c r="AI360" s="577"/>
      <c r="AJ360" s="577"/>
      <c r="AK360" s="577"/>
      <c r="AL360" s="577"/>
      <c r="AM360" s="577"/>
      <c r="AN360" s="577"/>
      <c r="AO360" s="577"/>
      <c r="AP360" s="577"/>
      <c r="AQ360" s="577"/>
      <c r="AR360" s="577"/>
      <c r="AS360" s="577"/>
      <c r="AT360" s="577"/>
      <c r="AU360" s="577"/>
      <c r="AV360" s="577"/>
      <c r="AW360" s="577"/>
      <c r="AX360" s="577"/>
    </row>
    <row r="361" spans="1:50" ht="25.7" customHeight="1">
      <c r="A361" s="276"/>
      <c r="B361" s="576"/>
      <c r="C361" s="151" t="s">
        <v>968</v>
      </c>
      <c r="D361" s="177" t="s">
        <v>1450</v>
      </c>
      <c r="E361" s="544" t="s">
        <v>10344</v>
      </c>
      <c r="F361" s="320" t="s">
        <v>968</v>
      </c>
      <c r="G361" s="177" t="s">
        <v>134</v>
      </c>
      <c r="H361" s="177" t="s">
        <v>971</v>
      </c>
      <c r="I361" s="577" t="s">
        <v>10345</v>
      </c>
      <c r="J361" s="885">
        <v>1</v>
      </c>
      <c r="K361" s="319">
        <v>7272</v>
      </c>
      <c r="L361" s="319">
        <v>119.43</v>
      </c>
      <c r="M361" s="319">
        <v>525.77</v>
      </c>
      <c r="N361" s="319" t="s">
        <v>231</v>
      </c>
      <c r="O361" s="319" t="s">
        <v>1506</v>
      </c>
      <c r="P361" s="319">
        <v>1304</v>
      </c>
      <c r="Q361" s="319">
        <v>6</v>
      </c>
      <c r="R361" s="319">
        <v>640</v>
      </c>
      <c r="S361" s="319">
        <v>640</v>
      </c>
      <c r="T361" s="177" t="s">
        <v>233</v>
      </c>
      <c r="U361" s="177" t="s">
        <v>587</v>
      </c>
      <c r="V361" s="320">
        <v>1984</v>
      </c>
      <c r="W361" s="177">
        <v>200</v>
      </c>
      <c r="X361" s="177"/>
      <c r="Y361" s="177"/>
      <c r="Z361" s="177"/>
      <c r="AA361" s="177"/>
      <c r="AB361" s="319">
        <v>200</v>
      </c>
      <c r="AC361" s="577"/>
      <c r="AD361" s="577"/>
      <c r="AE361" s="577"/>
      <c r="AF361" s="577"/>
      <c r="AG361" s="577">
        <v>8</v>
      </c>
      <c r="AH361" s="577"/>
      <c r="AI361" s="577">
        <v>40</v>
      </c>
      <c r="AJ361" s="577"/>
      <c r="AK361" s="577"/>
      <c r="AL361" s="577"/>
      <c r="AM361" s="577"/>
      <c r="AN361" s="577"/>
      <c r="AO361" s="577"/>
      <c r="AP361" s="577"/>
      <c r="AQ361" s="577"/>
      <c r="AR361" s="577"/>
      <c r="AS361" s="577"/>
      <c r="AT361" s="577"/>
      <c r="AU361" s="577"/>
      <c r="AV361" s="577"/>
      <c r="AW361" s="577"/>
      <c r="AX361" s="577"/>
    </row>
    <row r="362" spans="1:50" ht="25.7" customHeight="1">
      <c r="A362" s="276"/>
      <c r="B362" s="576"/>
      <c r="C362" s="151" t="s">
        <v>968</v>
      </c>
      <c r="D362" s="577" t="s">
        <v>1451</v>
      </c>
      <c r="E362" s="319" t="s">
        <v>1452</v>
      </c>
      <c r="F362" s="320" t="s">
        <v>968</v>
      </c>
      <c r="G362" s="577" t="s">
        <v>134</v>
      </c>
      <c r="H362" s="889" t="s">
        <v>971</v>
      </c>
      <c r="I362" s="577" t="s">
        <v>10345</v>
      </c>
      <c r="J362" s="319">
        <v>1</v>
      </c>
      <c r="K362" s="319">
        <v>11311</v>
      </c>
      <c r="L362" s="319">
        <v>81</v>
      </c>
      <c r="M362" s="319">
        <v>81</v>
      </c>
      <c r="N362" s="577" t="s">
        <v>231</v>
      </c>
      <c r="O362" s="577" t="s">
        <v>406</v>
      </c>
      <c r="P362" s="319">
        <v>154.99</v>
      </c>
      <c r="Q362" s="319">
        <v>8</v>
      </c>
      <c r="R362" s="319"/>
      <c r="S362" s="319"/>
      <c r="T362" s="577"/>
      <c r="U362" s="577"/>
      <c r="V362" s="320">
        <v>1996</v>
      </c>
      <c r="W362" s="319">
        <v>240</v>
      </c>
      <c r="X362" s="577"/>
      <c r="Y362" s="577"/>
      <c r="Z362" s="577"/>
      <c r="AA362" s="577"/>
      <c r="AB362" s="319">
        <v>240</v>
      </c>
      <c r="AC362" s="319"/>
      <c r="AD362" s="319"/>
      <c r="AE362" s="319"/>
      <c r="AF362" s="319"/>
      <c r="AG362" s="319"/>
      <c r="AH362" s="319"/>
      <c r="AI362" s="319"/>
      <c r="AJ362" s="577"/>
      <c r="AK362" s="577"/>
      <c r="AL362" s="577"/>
      <c r="AM362" s="577"/>
      <c r="AN362" s="577"/>
      <c r="AO362" s="577"/>
      <c r="AP362" s="577"/>
      <c r="AQ362" s="577"/>
      <c r="AR362" s="577"/>
      <c r="AS362" s="577"/>
      <c r="AT362" s="577"/>
      <c r="AU362" s="577"/>
      <c r="AV362" s="577"/>
      <c r="AW362" s="577"/>
      <c r="AX362" s="577"/>
    </row>
    <row r="363" spans="1:50" ht="25.7" customHeight="1">
      <c r="A363" s="276"/>
      <c r="B363" s="576"/>
      <c r="C363" s="151" t="s">
        <v>968</v>
      </c>
      <c r="D363" s="577"/>
      <c r="E363" s="319" t="s">
        <v>1453</v>
      </c>
      <c r="F363" s="320" t="s">
        <v>968</v>
      </c>
      <c r="G363" s="577"/>
      <c r="H363" s="889"/>
      <c r="I363" s="577" t="s">
        <v>10345</v>
      </c>
      <c r="J363" s="319"/>
      <c r="K363" s="319">
        <v>12548</v>
      </c>
      <c r="L363" s="100">
        <v>173</v>
      </c>
      <c r="M363" s="100">
        <v>331</v>
      </c>
      <c r="N363" s="577"/>
      <c r="O363" s="577" t="s">
        <v>1506</v>
      </c>
      <c r="P363" s="319">
        <v>8620</v>
      </c>
      <c r="Q363" s="319">
        <v>13</v>
      </c>
      <c r="R363" s="319"/>
      <c r="S363" s="319"/>
      <c r="T363" s="577"/>
      <c r="U363" s="577"/>
      <c r="V363" s="320">
        <v>2006</v>
      </c>
      <c r="W363" s="319"/>
      <c r="X363" s="577"/>
      <c r="Y363" s="577"/>
      <c r="Z363" s="577"/>
      <c r="AA363" s="577"/>
      <c r="AB363" s="319">
        <v>972</v>
      </c>
      <c r="AC363" s="577"/>
      <c r="AD363" s="577"/>
      <c r="AE363" s="577"/>
      <c r="AF363" s="577"/>
      <c r="AG363" s="577"/>
      <c r="AH363" s="577"/>
      <c r="AI363" s="577"/>
      <c r="AJ363" s="577"/>
      <c r="AK363" s="577"/>
      <c r="AL363" s="577"/>
      <c r="AM363" s="577"/>
      <c r="AN363" s="577"/>
      <c r="AO363" s="577"/>
      <c r="AP363" s="577"/>
      <c r="AQ363" s="577"/>
      <c r="AR363" s="577"/>
      <c r="AS363" s="577"/>
      <c r="AT363" s="577"/>
      <c r="AU363" s="577"/>
      <c r="AV363" s="577"/>
      <c r="AW363" s="577"/>
      <c r="AX363" s="577"/>
    </row>
    <row r="364" spans="1:50" ht="25.7" customHeight="1">
      <c r="A364" s="276"/>
      <c r="B364" s="576"/>
      <c r="C364" s="153" t="s">
        <v>968</v>
      </c>
      <c r="D364" s="99"/>
      <c r="E364" s="100" t="s">
        <v>10346</v>
      </c>
      <c r="F364" s="105" t="s">
        <v>968</v>
      </c>
      <c r="G364" s="99"/>
      <c r="H364" s="99"/>
      <c r="I364" s="577" t="s">
        <v>10345</v>
      </c>
      <c r="J364" s="99"/>
      <c r="K364" s="100">
        <v>3700</v>
      </c>
      <c r="L364" s="100"/>
      <c r="M364" s="100"/>
      <c r="N364" s="99"/>
      <c r="O364" s="99" t="s">
        <v>10347</v>
      </c>
      <c r="P364" s="100">
        <v>2900</v>
      </c>
      <c r="Q364" s="100">
        <v>6</v>
      </c>
      <c r="R364" s="100"/>
      <c r="S364" s="100"/>
      <c r="T364" s="99"/>
      <c r="U364" s="99"/>
      <c r="V364" s="105">
        <v>2014</v>
      </c>
      <c r="W364" s="99"/>
      <c r="X364" s="99"/>
      <c r="Y364" s="99"/>
      <c r="Z364" s="99"/>
      <c r="AA364" s="99"/>
      <c r="AB364" s="100">
        <v>201</v>
      </c>
      <c r="AC364" s="99"/>
      <c r="AD364" s="99"/>
      <c r="AE364" s="99"/>
      <c r="AF364" s="99"/>
      <c r="AG364" s="99"/>
      <c r="AH364" s="99"/>
      <c r="AI364" s="99"/>
      <c r="AJ364" s="99"/>
      <c r="AK364" s="99"/>
      <c r="AL364" s="99"/>
      <c r="AM364" s="99"/>
      <c r="AN364" s="99"/>
      <c r="AO364" s="99"/>
      <c r="AP364" s="99"/>
      <c r="AQ364" s="99"/>
      <c r="AR364" s="99"/>
      <c r="AS364" s="99"/>
      <c r="AT364" s="99"/>
      <c r="AU364" s="99"/>
      <c r="AV364" s="99"/>
      <c r="AW364" s="99"/>
      <c r="AX364" s="577"/>
    </row>
    <row r="365" spans="1:50" ht="25.7" customHeight="1">
      <c r="A365" s="276"/>
      <c r="B365" s="150"/>
      <c r="C365" s="153" t="s">
        <v>2289</v>
      </c>
      <c r="D365" s="99" t="s">
        <v>10348</v>
      </c>
      <c r="E365" s="100" t="s">
        <v>10349</v>
      </c>
      <c r="F365" s="105" t="s">
        <v>2289</v>
      </c>
      <c r="G365" s="99" t="s">
        <v>2496</v>
      </c>
      <c r="H365" s="99"/>
      <c r="I365" s="577" t="s">
        <v>10350</v>
      </c>
      <c r="J365" s="99">
        <v>1</v>
      </c>
      <c r="K365" s="100">
        <v>4865</v>
      </c>
      <c r="L365" s="100">
        <v>115.6</v>
      </c>
      <c r="M365" s="100">
        <v>173.6</v>
      </c>
      <c r="N365" s="99">
        <v>173.6</v>
      </c>
      <c r="O365" s="164" t="s">
        <v>15482</v>
      </c>
      <c r="P365" s="100">
        <v>5436</v>
      </c>
      <c r="Q365" s="100">
        <v>9</v>
      </c>
      <c r="R365" s="100">
        <v>500</v>
      </c>
      <c r="S365" s="100">
        <v>500</v>
      </c>
      <c r="T365" s="99" t="s">
        <v>233</v>
      </c>
      <c r="U365" s="99" t="s">
        <v>587</v>
      </c>
      <c r="V365" s="105">
        <v>2009</v>
      </c>
      <c r="W365" s="99">
        <v>160</v>
      </c>
      <c r="X365" s="99">
        <v>100</v>
      </c>
      <c r="Y365" s="99"/>
      <c r="Z365" s="99"/>
      <c r="AA365" s="99"/>
      <c r="AB365" s="100">
        <v>410</v>
      </c>
      <c r="AC365" s="99"/>
      <c r="AD365" s="99"/>
      <c r="AE365" s="99"/>
      <c r="AF365" s="99"/>
      <c r="AG365" s="99">
        <v>1</v>
      </c>
      <c r="AH365" s="99"/>
      <c r="AI365" s="99"/>
      <c r="AJ365" s="99"/>
      <c r="AK365" s="99"/>
      <c r="AL365" s="99"/>
      <c r="AM365" s="99"/>
      <c r="AN365" s="99"/>
      <c r="AO365" s="99"/>
      <c r="AP365" s="99"/>
      <c r="AQ365" s="99"/>
      <c r="AR365" s="99"/>
      <c r="AS365" s="99"/>
      <c r="AT365" s="99"/>
      <c r="AU365" s="99"/>
      <c r="AV365" s="99"/>
      <c r="AW365" s="99"/>
      <c r="AX365" s="577"/>
    </row>
    <row r="366" spans="1:50" ht="25.7" customHeight="1">
      <c r="A366" s="276"/>
      <c r="B366" s="576"/>
      <c r="C366" s="151" t="s">
        <v>2289</v>
      </c>
      <c r="D366" s="577"/>
      <c r="E366" s="319" t="s">
        <v>10351</v>
      </c>
      <c r="F366" s="320" t="s">
        <v>2289</v>
      </c>
      <c r="G366" s="577"/>
      <c r="H366" s="889"/>
      <c r="I366" s="99" t="s">
        <v>10352</v>
      </c>
      <c r="J366" s="319"/>
      <c r="K366" s="319">
        <v>13312</v>
      </c>
      <c r="L366" s="319">
        <v>66</v>
      </c>
      <c r="M366" s="319">
        <v>121</v>
      </c>
      <c r="N366" s="319">
        <v>121</v>
      </c>
      <c r="O366" s="1271" t="s">
        <v>15483</v>
      </c>
      <c r="P366" s="319">
        <v>13312</v>
      </c>
      <c r="Q366" s="319">
        <v>12</v>
      </c>
      <c r="R366" s="319">
        <v>54</v>
      </c>
      <c r="S366" s="319">
        <v>54</v>
      </c>
      <c r="T366" s="319"/>
      <c r="U366" s="319"/>
      <c r="V366" s="320">
        <v>2008</v>
      </c>
      <c r="W366" s="319"/>
      <c r="X366" s="319"/>
      <c r="Y366" s="319"/>
      <c r="Z366" s="319"/>
      <c r="AA366" s="319"/>
      <c r="AB366" s="319">
        <v>13</v>
      </c>
      <c r="AC366" s="577">
        <v>13</v>
      </c>
      <c r="AD366" s="577"/>
      <c r="AE366" s="577"/>
      <c r="AF366" s="577"/>
      <c r="AG366" s="319"/>
      <c r="AH366" s="319"/>
      <c r="AI366" s="577"/>
      <c r="AJ366" s="577"/>
      <c r="AK366" s="577"/>
      <c r="AL366" s="577"/>
      <c r="AM366" s="577"/>
      <c r="AN366" s="577"/>
      <c r="AO366" s="577"/>
      <c r="AP366" s="577"/>
      <c r="AQ366" s="577"/>
      <c r="AR366" s="577"/>
      <c r="AS366" s="577"/>
      <c r="AT366" s="577"/>
      <c r="AU366" s="577"/>
      <c r="AV366" s="577"/>
      <c r="AW366" s="577"/>
      <c r="AX366" s="577"/>
    </row>
    <row r="367" spans="1:50" ht="25.7" customHeight="1">
      <c r="A367" s="276"/>
      <c r="B367" s="576"/>
      <c r="C367" s="151" t="s">
        <v>2289</v>
      </c>
      <c r="D367" s="577"/>
      <c r="E367" s="319" t="s">
        <v>10353</v>
      </c>
      <c r="F367" s="320" t="s">
        <v>2289</v>
      </c>
      <c r="G367" s="577"/>
      <c r="H367" s="889"/>
      <c r="I367" s="577" t="s">
        <v>2289</v>
      </c>
      <c r="J367" s="319"/>
      <c r="K367" s="319">
        <v>3270</v>
      </c>
      <c r="L367" s="319">
        <v>70</v>
      </c>
      <c r="M367" s="319">
        <v>70</v>
      </c>
      <c r="N367" s="319">
        <v>70</v>
      </c>
      <c r="O367" s="319" t="s">
        <v>232</v>
      </c>
      <c r="P367" s="319">
        <v>3200</v>
      </c>
      <c r="Q367" s="319">
        <v>4</v>
      </c>
      <c r="R367" s="319"/>
      <c r="S367" s="319"/>
      <c r="T367" s="319"/>
      <c r="U367" s="319"/>
      <c r="V367" s="320">
        <v>2006</v>
      </c>
      <c r="W367" s="319"/>
      <c r="X367" s="319"/>
      <c r="Y367" s="319"/>
      <c r="Z367" s="319"/>
      <c r="AA367" s="319"/>
      <c r="AB367" s="319">
        <v>3</v>
      </c>
      <c r="AC367" s="319">
        <v>3</v>
      </c>
      <c r="AD367" s="577"/>
      <c r="AE367" s="577"/>
      <c r="AF367" s="577"/>
      <c r="AG367" s="577"/>
      <c r="AH367" s="319"/>
      <c r="AI367" s="319"/>
      <c r="AJ367" s="577"/>
      <c r="AK367" s="577"/>
      <c r="AL367" s="577"/>
      <c r="AM367" s="577"/>
      <c r="AN367" s="577"/>
      <c r="AO367" s="577"/>
      <c r="AP367" s="577"/>
      <c r="AQ367" s="577"/>
      <c r="AR367" s="577"/>
      <c r="AS367" s="577"/>
      <c r="AT367" s="577"/>
      <c r="AU367" s="577"/>
      <c r="AV367" s="577"/>
      <c r="AW367" s="577"/>
      <c r="AX367" s="577"/>
    </row>
    <row r="368" spans="1:50" ht="25.7" customHeight="1">
      <c r="A368" s="276"/>
      <c r="B368" s="576"/>
      <c r="C368" s="151" t="s">
        <v>982</v>
      </c>
      <c r="D368" s="577"/>
      <c r="E368" s="319" t="s">
        <v>1454</v>
      </c>
      <c r="F368" s="320" t="s">
        <v>982</v>
      </c>
      <c r="G368" s="577"/>
      <c r="H368" s="889"/>
      <c r="I368" s="577" t="s">
        <v>1455</v>
      </c>
      <c r="J368" s="319"/>
      <c r="K368" s="319">
        <v>3686</v>
      </c>
      <c r="L368" s="319">
        <v>114</v>
      </c>
      <c r="M368" s="319">
        <v>114</v>
      </c>
      <c r="N368" s="319"/>
      <c r="O368" s="319" t="s">
        <v>1456</v>
      </c>
      <c r="P368" s="319">
        <v>3610</v>
      </c>
      <c r="Q368" s="319">
        <v>5</v>
      </c>
      <c r="R368" s="319"/>
      <c r="S368" s="319">
        <v>240</v>
      </c>
      <c r="T368" s="319"/>
      <c r="U368" s="319"/>
      <c r="V368" s="320">
        <v>1996</v>
      </c>
      <c r="W368" s="319"/>
      <c r="X368" s="319"/>
      <c r="Y368" s="319"/>
      <c r="Z368" s="319"/>
      <c r="AA368" s="319"/>
      <c r="AB368" s="319">
        <v>147</v>
      </c>
      <c r="AC368" s="319"/>
      <c r="AD368" s="577"/>
      <c r="AE368" s="577"/>
      <c r="AF368" s="577"/>
      <c r="AG368" s="577"/>
      <c r="AH368" s="319"/>
      <c r="AI368" s="319"/>
      <c r="AJ368" s="577"/>
      <c r="AK368" s="577"/>
      <c r="AL368" s="577"/>
      <c r="AM368" s="577"/>
      <c r="AN368" s="577"/>
      <c r="AO368" s="577"/>
      <c r="AP368" s="577"/>
      <c r="AQ368" s="577"/>
      <c r="AR368" s="577"/>
      <c r="AS368" s="577"/>
      <c r="AT368" s="577"/>
      <c r="AU368" s="577"/>
      <c r="AV368" s="577"/>
      <c r="AW368" s="577"/>
      <c r="AX368" s="577"/>
    </row>
    <row r="369" spans="1:50" ht="25.7" customHeight="1">
      <c r="A369" s="276"/>
      <c r="B369" s="576"/>
      <c r="C369" s="151" t="s">
        <v>984</v>
      </c>
      <c r="D369" s="577"/>
      <c r="E369" s="319" t="s">
        <v>1457</v>
      </c>
      <c r="F369" s="320" t="s">
        <v>984</v>
      </c>
      <c r="G369" s="577"/>
      <c r="H369" s="889"/>
      <c r="I369" s="577" t="s">
        <v>1458</v>
      </c>
      <c r="J369" s="319"/>
      <c r="K369" s="319">
        <v>2871</v>
      </c>
      <c r="L369" s="319">
        <v>60</v>
      </c>
      <c r="M369" s="319">
        <v>60</v>
      </c>
      <c r="N369" s="319"/>
      <c r="O369" s="319" t="s">
        <v>1459</v>
      </c>
      <c r="P369" s="319">
        <v>2812</v>
      </c>
      <c r="Q369" s="319">
        <v>4</v>
      </c>
      <c r="R369" s="319"/>
      <c r="S369" s="319"/>
      <c r="T369" s="319"/>
      <c r="U369" s="319"/>
      <c r="V369" s="320">
        <v>2003</v>
      </c>
      <c r="W369" s="319"/>
      <c r="X369" s="319"/>
      <c r="Y369" s="319"/>
      <c r="Z369" s="319"/>
      <c r="AA369" s="319"/>
      <c r="AB369" s="319">
        <v>250</v>
      </c>
      <c r="AC369" s="577"/>
      <c r="AD369" s="577"/>
      <c r="AE369" s="577"/>
      <c r="AF369" s="577"/>
      <c r="AG369" s="319"/>
      <c r="AH369" s="319"/>
      <c r="AI369" s="577"/>
      <c r="AJ369" s="577"/>
      <c r="AK369" s="577"/>
      <c r="AL369" s="577"/>
      <c r="AM369" s="577"/>
      <c r="AN369" s="577"/>
      <c r="AO369" s="577"/>
      <c r="AP369" s="577"/>
      <c r="AQ369" s="577"/>
      <c r="AR369" s="577"/>
      <c r="AS369" s="577"/>
      <c r="AT369" s="577"/>
      <c r="AU369" s="577"/>
      <c r="AV369" s="577"/>
      <c r="AW369" s="577"/>
      <c r="AX369" s="577"/>
    </row>
    <row r="370" spans="1:50" ht="25.7" customHeight="1">
      <c r="A370" s="276"/>
      <c r="B370" s="576"/>
      <c r="C370" s="151" t="s">
        <v>992</v>
      </c>
      <c r="D370" s="577" t="s">
        <v>1460</v>
      </c>
      <c r="E370" s="319" t="s">
        <v>1461</v>
      </c>
      <c r="F370" s="320" t="s">
        <v>992</v>
      </c>
      <c r="G370" s="577" t="s">
        <v>1462</v>
      </c>
      <c r="H370" s="889"/>
      <c r="I370" s="577" t="s">
        <v>1463</v>
      </c>
      <c r="J370" s="319">
        <v>4</v>
      </c>
      <c r="K370" s="319">
        <v>8865</v>
      </c>
      <c r="L370" s="319">
        <v>95</v>
      </c>
      <c r="M370" s="319">
        <v>95</v>
      </c>
      <c r="N370" s="319" t="s">
        <v>231</v>
      </c>
      <c r="O370" s="319" t="s">
        <v>406</v>
      </c>
      <c r="P370" s="319">
        <v>3800</v>
      </c>
      <c r="Q370" s="319">
        <v>9</v>
      </c>
      <c r="R370" s="319"/>
      <c r="S370" s="319"/>
      <c r="T370" s="319"/>
      <c r="U370" s="319" t="s">
        <v>1464</v>
      </c>
      <c r="V370" s="320">
        <v>1993</v>
      </c>
      <c r="W370" s="319">
        <v>21</v>
      </c>
      <c r="X370" s="319">
        <v>20</v>
      </c>
      <c r="Y370" s="319">
        <v>20</v>
      </c>
      <c r="Z370" s="319"/>
      <c r="AA370" s="319"/>
      <c r="AB370" s="319">
        <v>61</v>
      </c>
      <c r="AC370" s="577"/>
      <c r="AD370" s="577"/>
      <c r="AE370" s="577"/>
      <c r="AF370" s="577"/>
      <c r="AG370" s="319">
        <v>2</v>
      </c>
      <c r="AH370" s="319"/>
      <c r="AI370" s="577"/>
      <c r="AJ370" s="577"/>
      <c r="AK370" s="577"/>
      <c r="AL370" s="577"/>
      <c r="AM370" s="577"/>
      <c r="AN370" s="577"/>
      <c r="AO370" s="577"/>
      <c r="AP370" s="577"/>
      <c r="AQ370" s="577"/>
      <c r="AR370" s="577"/>
      <c r="AS370" s="577"/>
      <c r="AT370" s="577"/>
      <c r="AU370" s="577"/>
      <c r="AV370" s="577"/>
      <c r="AW370" s="577"/>
      <c r="AX370" s="577"/>
    </row>
    <row r="371" spans="1:50" ht="25.7" customHeight="1">
      <c r="A371" s="276"/>
      <c r="B371" s="576"/>
      <c r="C371" s="151" t="s">
        <v>996</v>
      </c>
      <c r="D371" s="577" t="s">
        <v>1465</v>
      </c>
      <c r="E371" s="319" t="s">
        <v>1466</v>
      </c>
      <c r="F371" s="320" t="s">
        <v>996</v>
      </c>
      <c r="G371" s="577"/>
      <c r="H371" s="889"/>
      <c r="I371" s="577" t="s">
        <v>1467</v>
      </c>
      <c r="J371" s="319">
        <v>1</v>
      </c>
      <c r="K371" s="319">
        <v>6000</v>
      </c>
      <c r="L371" s="319">
        <v>148</v>
      </c>
      <c r="M371" s="319">
        <v>153</v>
      </c>
      <c r="N371" s="319" t="s">
        <v>231</v>
      </c>
      <c r="O371" s="319" t="s">
        <v>10354</v>
      </c>
      <c r="P371" s="319">
        <v>1800</v>
      </c>
      <c r="Q371" s="319">
        <v>7</v>
      </c>
      <c r="R371" s="319">
        <v>200</v>
      </c>
      <c r="S371" s="319">
        <v>500</v>
      </c>
      <c r="T371" s="319" t="s">
        <v>233</v>
      </c>
      <c r="U371" s="319" t="s">
        <v>587</v>
      </c>
      <c r="V371" s="320">
        <v>1986</v>
      </c>
      <c r="W371" s="319">
        <v>330</v>
      </c>
      <c r="X371" s="319">
        <v>330</v>
      </c>
      <c r="Y371" s="319">
        <v>273</v>
      </c>
      <c r="Z371" s="319"/>
      <c r="AA371" s="319"/>
      <c r="AB371" s="319">
        <v>933</v>
      </c>
      <c r="AC371" s="577"/>
      <c r="AD371" s="577"/>
      <c r="AE371" s="577"/>
      <c r="AF371" s="577"/>
      <c r="AG371" s="319"/>
      <c r="AH371" s="319"/>
      <c r="AI371" s="577"/>
      <c r="AJ371" s="577"/>
      <c r="AK371" s="577"/>
      <c r="AL371" s="577"/>
      <c r="AM371" s="577"/>
      <c r="AN371" s="577"/>
      <c r="AO371" s="577"/>
      <c r="AP371" s="577"/>
      <c r="AQ371" s="577"/>
      <c r="AR371" s="577"/>
      <c r="AS371" s="577"/>
      <c r="AT371" s="577"/>
      <c r="AU371" s="577"/>
      <c r="AV371" s="577"/>
      <c r="AW371" s="577"/>
      <c r="AX371" s="577"/>
    </row>
    <row r="372" spans="1:50" ht="25.7" customHeight="1">
      <c r="A372" s="276"/>
      <c r="B372" s="576"/>
      <c r="C372" s="151" t="s">
        <v>996</v>
      </c>
      <c r="D372" s="577" t="s">
        <v>464</v>
      </c>
      <c r="E372" s="319" t="s">
        <v>1468</v>
      </c>
      <c r="F372" s="320" t="s">
        <v>996</v>
      </c>
      <c r="G372" s="577"/>
      <c r="H372" s="889"/>
      <c r="I372" s="577" t="s">
        <v>996</v>
      </c>
      <c r="J372" s="319">
        <v>1</v>
      </c>
      <c r="K372" s="319">
        <v>2000</v>
      </c>
      <c r="L372" s="685">
        <v>56</v>
      </c>
      <c r="M372" s="685">
        <v>56</v>
      </c>
      <c r="N372" s="685" t="s">
        <v>231</v>
      </c>
      <c r="O372" s="685" t="s">
        <v>10355</v>
      </c>
      <c r="P372" s="685">
        <v>1600</v>
      </c>
      <c r="Q372" s="685">
        <v>2</v>
      </c>
      <c r="R372" s="685"/>
      <c r="S372" s="685">
        <v>100</v>
      </c>
      <c r="T372" s="685" t="s">
        <v>233</v>
      </c>
      <c r="U372" s="685" t="s">
        <v>587</v>
      </c>
      <c r="V372" s="890">
        <v>2005</v>
      </c>
      <c r="W372" s="685">
        <v>330</v>
      </c>
      <c r="X372" s="685">
        <v>330</v>
      </c>
      <c r="Y372" s="685">
        <v>273</v>
      </c>
      <c r="Z372" s="685"/>
      <c r="AA372" s="685"/>
      <c r="AB372" s="685">
        <v>186</v>
      </c>
      <c r="AC372" s="891"/>
      <c r="AD372" s="891"/>
      <c r="AE372" s="891"/>
      <c r="AF372" s="891"/>
      <c r="AG372" s="685"/>
      <c r="AH372" s="685"/>
      <c r="AI372" s="891"/>
      <c r="AJ372" s="891"/>
      <c r="AK372" s="891"/>
      <c r="AL372" s="891"/>
      <c r="AM372" s="891"/>
      <c r="AN372" s="891"/>
      <c r="AO372" s="891"/>
      <c r="AP372" s="891"/>
      <c r="AQ372" s="891"/>
      <c r="AR372" s="891"/>
      <c r="AS372" s="891"/>
      <c r="AT372" s="891"/>
      <c r="AU372" s="891"/>
      <c r="AV372" s="891"/>
      <c r="AW372" s="891"/>
      <c r="AX372" s="891"/>
    </row>
    <row r="373" spans="1:50" ht="25.7" customHeight="1">
      <c r="A373" s="276"/>
      <c r="B373" s="576"/>
      <c r="C373" s="151" t="s">
        <v>996</v>
      </c>
      <c r="D373" s="577"/>
      <c r="E373" s="319" t="s">
        <v>1469</v>
      </c>
      <c r="F373" s="320" t="s">
        <v>996</v>
      </c>
      <c r="G373" s="577"/>
      <c r="H373" s="889"/>
      <c r="I373" s="577" t="s">
        <v>1470</v>
      </c>
      <c r="J373" s="319"/>
      <c r="K373" s="319">
        <v>1420</v>
      </c>
      <c r="L373" s="319"/>
      <c r="M373" s="319"/>
      <c r="N373" s="319"/>
      <c r="O373" s="319" t="s">
        <v>232</v>
      </c>
      <c r="P373" s="319">
        <v>1420</v>
      </c>
      <c r="Q373" s="319">
        <v>2</v>
      </c>
      <c r="R373" s="319">
        <v>10</v>
      </c>
      <c r="S373" s="319">
        <v>160</v>
      </c>
      <c r="T373" s="319"/>
      <c r="U373" s="319"/>
      <c r="V373" s="320">
        <v>2005</v>
      </c>
      <c r="W373" s="319"/>
      <c r="X373" s="319"/>
      <c r="Y373" s="319"/>
      <c r="Z373" s="319"/>
      <c r="AA373" s="319"/>
      <c r="AB373" s="319">
        <v>30</v>
      </c>
      <c r="AC373" s="577"/>
      <c r="AD373" s="577"/>
      <c r="AE373" s="577"/>
      <c r="AF373" s="577"/>
      <c r="AG373" s="319"/>
      <c r="AH373" s="319"/>
      <c r="AI373" s="577"/>
      <c r="AJ373" s="577"/>
      <c r="AK373" s="577"/>
      <c r="AL373" s="577"/>
      <c r="AM373" s="577"/>
      <c r="AN373" s="577"/>
      <c r="AO373" s="577"/>
      <c r="AP373" s="577"/>
      <c r="AQ373" s="577"/>
      <c r="AR373" s="577"/>
      <c r="AS373" s="577"/>
      <c r="AT373" s="577"/>
      <c r="AU373" s="577"/>
      <c r="AV373" s="577"/>
      <c r="AW373" s="577"/>
      <c r="AX373" s="577"/>
    </row>
    <row r="374" spans="1:50" ht="25.7" customHeight="1">
      <c r="A374" s="276"/>
      <c r="B374" s="576"/>
      <c r="C374" s="151" t="s">
        <v>996</v>
      </c>
      <c r="D374" s="577"/>
      <c r="E374" s="319" t="s">
        <v>1471</v>
      </c>
      <c r="F374" s="320" t="s">
        <v>996</v>
      </c>
      <c r="G374" s="577"/>
      <c r="H374" s="889"/>
      <c r="I374" s="577" t="s">
        <v>1472</v>
      </c>
      <c r="J374" s="319"/>
      <c r="K374" s="319">
        <v>2190</v>
      </c>
      <c r="L374" s="319">
        <v>253</v>
      </c>
      <c r="M374" s="319">
        <v>43</v>
      </c>
      <c r="N374" s="319"/>
      <c r="O374" s="319" t="s">
        <v>232</v>
      </c>
      <c r="P374" s="319">
        <v>1470</v>
      </c>
      <c r="Q374" s="319">
        <v>2</v>
      </c>
      <c r="R374" s="319"/>
      <c r="S374" s="319">
        <v>50</v>
      </c>
      <c r="T374" s="319"/>
      <c r="U374" s="319"/>
      <c r="V374" s="320">
        <v>1995</v>
      </c>
      <c r="W374" s="319"/>
      <c r="X374" s="319"/>
      <c r="Y374" s="319"/>
      <c r="Z374" s="319"/>
      <c r="AA374" s="319"/>
      <c r="AB374" s="319">
        <v>70</v>
      </c>
      <c r="AC374" s="577"/>
      <c r="AD374" s="577"/>
      <c r="AE374" s="577"/>
      <c r="AF374" s="577"/>
      <c r="AG374" s="319"/>
      <c r="AH374" s="319"/>
      <c r="AI374" s="577"/>
      <c r="AJ374" s="577"/>
      <c r="AK374" s="577"/>
      <c r="AL374" s="577"/>
      <c r="AM374" s="577"/>
      <c r="AN374" s="577"/>
      <c r="AO374" s="577"/>
      <c r="AP374" s="577"/>
      <c r="AQ374" s="577"/>
      <c r="AR374" s="577"/>
      <c r="AS374" s="577"/>
      <c r="AT374" s="577"/>
      <c r="AU374" s="577"/>
      <c r="AV374" s="577"/>
      <c r="AW374" s="577"/>
      <c r="AX374" s="577"/>
    </row>
    <row r="375" spans="1:50" ht="25.7" customHeight="1">
      <c r="A375" s="276"/>
      <c r="B375" s="576"/>
      <c r="C375" s="151" t="s">
        <v>996</v>
      </c>
      <c r="D375" s="577"/>
      <c r="E375" s="319" t="s">
        <v>1473</v>
      </c>
      <c r="F375" s="320" t="s">
        <v>996</v>
      </c>
      <c r="G375" s="577"/>
      <c r="H375" s="889"/>
      <c r="I375" s="577" t="s">
        <v>1474</v>
      </c>
      <c r="J375" s="319"/>
      <c r="K375" s="319">
        <v>450</v>
      </c>
      <c r="L375" s="319"/>
      <c r="M375" s="319"/>
      <c r="N375" s="319"/>
      <c r="O375" s="319" t="s">
        <v>232</v>
      </c>
      <c r="P375" s="319">
        <v>450</v>
      </c>
      <c r="Q375" s="319">
        <v>1</v>
      </c>
      <c r="R375" s="319"/>
      <c r="S375" s="319">
        <v>50</v>
      </c>
      <c r="T375" s="319"/>
      <c r="U375" s="319"/>
      <c r="V375" s="320">
        <v>2006</v>
      </c>
      <c r="W375" s="319"/>
      <c r="X375" s="319"/>
      <c r="Y375" s="319"/>
      <c r="Z375" s="319"/>
      <c r="AA375" s="319"/>
      <c r="AB375" s="319">
        <v>50</v>
      </c>
      <c r="AC375" s="577"/>
      <c r="AD375" s="577"/>
      <c r="AE375" s="577"/>
      <c r="AF375" s="577"/>
      <c r="AG375" s="319"/>
      <c r="AH375" s="319"/>
      <c r="AI375" s="577"/>
      <c r="AJ375" s="577"/>
      <c r="AK375" s="577"/>
      <c r="AL375" s="577"/>
      <c r="AM375" s="577"/>
      <c r="AN375" s="577"/>
      <c r="AO375" s="577"/>
      <c r="AP375" s="577"/>
      <c r="AQ375" s="577"/>
      <c r="AR375" s="577"/>
      <c r="AS375" s="577"/>
      <c r="AT375" s="577"/>
      <c r="AU375" s="577"/>
      <c r="AV375" s="577"/>
      <c r="AW375" s="577"/>
      <c r="AX375" s="577"/>
    </row>
    <row r="376" spans="1:50" ht="25.7" customHeight="1">
      <c r="A376" s="276"/>
      <c r="B376" s="576"/>
      <c r="C376" s="151" t="s">
        <v>996</v>
      </c>
      <c r="D376" s="577"/>
      <c r="E376" s="319" t="s">
        <v>10356</v>
      </c>
      <c r="F376" s="320" t="s">
        <v>996</v>
      </c>
      <c r="G376" s="577"/>
      <c r="H376" s="889"/>
      <c r="I376" s="577" t="s">
        <v>10357</v>
      </c>
      <c r="J376" s="319"/>
      <c r="K376" s="685">
        <v>2654</v>
      </c>
      <c r="L376" s="319"/>
      <c r="M376" s="319"/>
      <c r="N376" s="319"/>
      <c r="O376" s="319" t="s">
        <v>3006</v>
      </c>
      <c r="P376" s="319">
        <v>2654</v>
      </c>
      <c r="Q376" s="319">
        <v>4</v>
      </c>
      <c r="R376" s="319"/>
      <c r="S376" s="319">
        <v>200</v>
      </c>
      <c r="T376" s="319"/>
      <c r="U376" s="319"/>
      <c r="V376" s="320">
        <v>2014</v>
      </c>
      <c r="W376" s="319"/>
      <c r="X376" s="319"/>
      <c r="Y376" s="319"/>
      <c r="Z376" s="319"/>
      <c r="AA376" s="319"/>
      <c r="AB376" s="319">
        <v>2000</v>
      </c>
      <c r="AC376" s="577"/>
      <c r="AD376" s="577"/>
      <c r="AE376" s="577"/>
      <c r="AF376" s="577"/>
      <c r="AG376" s="319"/>
      <c r="AH376" s="319"/>
      <c r="AI376" s="577"/>
      <c r="AJ376" s="577"/>
      <c r="AK376" s="577"/>
      <c r="AL376" s="577"/>
      <c r="AM376" s="577"/>
      <c r="AN376" s="577"/>
      <c r="AO376" s="577"/>
      <c r="AP376" s="577"/>
      <c r="AQ376" s="577"/>
      <c r="AR376" s="577"/>
      <c r="AS376" s="577"/>
      <c r="AT376" s="577"/>
      <c r="AU376" s="577"/>
      <c r="AV376" s="577"/>
      <c r="AW376" s="577"/>
      <c r="AX376" s="577"/>
    </row>
    <row r="377" spans="1:50" ht="25.7" customHeight="1">
      <c r="A377" s="276"/>
      <c r="B377" s="576"/>
      <c r="C377" s="151" t="s">
        <v>431</v>
      </c>
      <c r="D377" s="577" t="s">
        <v>1475</v>
      </c>
      <c r="E377" s="319" t="s">
        <v>10358</v>
      </c>
      <c r="F377" s="320" t="s">
        <v>431</v>
      </c>
      <c r="G377" s="577"/>
      <c r="H377" s="889"/>
      <c r="I377" s="577" t="s">
        <v>1476</v>
      </c>
      <c r="J377" s="319"/>
      <c r="K377" s="319">
        <v>6255</v>
      </c>
      <c r="L377" s="319">
        <v>369</v>
      </c>
      <c r="M377" s="319">
        <v>357</v>
      </c>
      <c r="N377" s="319" t="s">
        <v>231</v>
      </c>
      <c r="O377" s="319" t="s">
        <v>10359</v>
      </c>
      <c r="P377" s="319">
        <v>5134</v>
      </c>
      <c r="Q377" s="319">
        <v>8</v>
      </c>
      <c r="R377" s="319">
        <v>600</v>
      </c>
      <c r="S377" s="319">
        <v>600</v>
      </c>
      <c r="T377" s="319" t="s">
        <v>233</v>
      </c>
      <c r="U377" s="319" t="s">
        <v>587</v>
      </c>
      <c r="V377" s="320">
        <v>2002</v>
      </c>
      <c r="W377" s="319" t="s">
        <v>1477</v>
      </c>
      <c r="X377" s="319"/>
      <c r="Y377" s="319"/>
      <c r="Z377" s="319"/>
      <c r="AA377" s="319"/>
      <c r="AB377" s="319">
        <v>425</v>
      </c>
      <c r="AC377" s="577"/>
      <c r="AD377" s="577"/>
      <c r="AE377" s="577"/>
      <c r="AF377" s="577"/>
      <c r="AG377" s="319">
        <v>8</v>
      </c>
      <c r="AH377" s="319" t="s">
        <v>1478</v>
      </c>
      <c r="AI377" s="577" t="s">
        <v>1479</v>
      </c>
      <c r="AJ377" s="577"/>
      <c r="AK377" s="577"/>
      <c r="AL377" s="577"/>
      <c r="AM377" s="577"/>
      <c r="AN377" s="577"/>
      <c r="AO377" s="577"/>
      <c r="AP377" s="577"/>
      <c r="AQ377" s="577"/>
      <c r="AR377" s="577"/>
      <c r="AS377" s="577"/>
      <c r="AT377" s="577"/>
      <c r="AU377" s="577"/>
      <c r="AV377" s="577"/>
      <c r="AW377" s="577"/>
      <c r="AX377" s="577"/>
    </row>
    <row r="378" spans="1:50" ht="25.7" customHeight="1">
      <c r="A378" s="276"/>
      <c r="B378" s="576"/>
      <c r="C378" s="151" t="s">
        <v>431</v>
      </c>
      <c r="D378" s="577" t="s">
        <v>772</v>
      </c>
      <c r="E378" s="319" t="s">
        <v>10360</v>
      </c>
      <c r="F378" s="320" t="s">
        <v>431</v>
      </c>
      <c r="G378" s="577"/>
      <c r="H378" s="889"/>
      <c r="I378" s="577" t="s">
        <v>10361</v>
      </c>
      <c r="J378" s="319"/>
      <c r="K378" s="319">
        <v>1188</v>
      </c>
      <c r="L378" s="319" t="s">
        <v>499</v>
      </c>
      <c r="M378" s="319" t="s">
        <v>499</v>
      </c>
      <c r="N378" s="319"/>
      <c r="O378" s="319" t="s">
        <v>10362</v>
      </c>
      <c r="P378" s="319">
        <v>1188</v>
      </c>
      <c r="Q378" s="319">
        <v>2</v>
      </c>
      <c r="R378" s="319"/>
      <c r="S378" s="319">
        <v>50</v>
      </c>
      <c r="T378" s="319"/>
      <c r="U378" s="319"/>
      <c r="V378" s="320">
        <v>2010</v>
      </c>
      <c r="W378" s="319"/>
      <c r="X378" s="319"/>
      <c r="Y378" s="319"/>
      <c r="Z378" s="319"/>
      <c r="AA378" s="319"/>
      <c r="AB378" s="319">
        <v>120</v>
      </c>
      <c r="AC378" s="577"/>
      <c r="AD378" s="577"/>
      <c r="AE378" s="577"/>
      <c r="AF378" s="577"/>
      <c r="AG378" s="319"/>
      <c r="AH378" s="319"/>
      <c r="AI378" s="577"/>
      <c r="AJ378" s="577"/>
      <c r="AK378" s="577"/>
      <c r="AL378" s="577"/>
      <c r="AM378" s="577"/>
      <c r="AN378" s="577"/>
      <c r="AO378" s="577"/>
      <c r="AP378" s="577"/>
      <c r="AQ378" s="577"/>
      <c r="AR378" s="577"/>
      <c r="AS378" s="577"/>
      <c r="AT378" s="577"/>
      <c r="AU378" s="577"/>
      <c r="AV378" s="577"/>
      <c r="AW378" s="577"/>
      <c r="AX378" s="577"/>
    </row>
    <row r="379" spans="1:50" ht="25.7" customHeight="1">
      <c r="A379" s="276"/>
      <c r="B379" s="576"/>
      <c r="C379" s="151" t="s">
        <v>431</v>
      </c>
      <c r="D379" s="577" t="s">
        <v>773</v>
      </c>
      <c r="E379" s="319" t="s">
        <v>1480</v>
      </c>
      <c r="F379" s="320" t="s">
        <v>431</v>
      </c>
      <c r="G379" s="577"/>
      <c r="H379" s="889"/>
      <c r="I379" s="577" t="s">
        <v>10363</v>
      </c>
      <c r="J379" s="319"/>
      <c r="K379" s="319">
        <v>1369</v>
      </c>
      <c r="L379" s="319">
        <v>55</v>
      </c>
      <c r="M379" s="319">
        <v>55</v>
      </c>
      <c r="N379" s="577"/>
      <c r="O379" s="319" t="s">
        <v>10364</v>
      </c>
      <c r="P379" s="319">
        <v>1369</v>
      </c>
      <c r="Q379" s="319">
        <v>2</v>
      </c>
      <c r="R379" s="319"/>
      <c r="S379" s="319">
        <v>50</v>
      </c>
      <c r="T379" s="577"/>
      <c r="U379" s="577"/>
      <c r="V379" s="320">
        <v>2010</v>
      </c>
      <c r="W379" s="319"/>
      <c r="X379" s="577"/>
      <c r="Y379" s="577"/>
      <c r="Z379" s="577"/>
      <c r="AA379" s="577"/>
      <c r="AB379" s="319">
        <v>120</v>
      </c>
      <c r="AC379" s="319"/>
      <c r="AD379" s="319"/>
      <c r="AE379" s="319"/>
      <c r="AF379" s="319"/>
      <c r="AG379" s="319"/>
      <c r="AH379" s="319"/>
      <c r="AI379" s="319"/>
      <c r="AJ379" s="577"/>
      <c r="AK379" s="577"/>
      <c r="AL379" s="577"/>
      <c r="AM379" s="577"/>
      <c r="AN379" s="577"/>
      <c r="AO379" s="577"/>
      <c r="AP379" s="577"/>
      <c r="AQ379" s="577"/>
      <c r="AR379" s="577"/>
      <c r="AS379" s="577"/>
      <c r="AT379" s="577"/>
      <c r="AU379" s="577"/>
      <c r="AV379" s="577"/>
      <c r="AW379" s="577"/>
      <c r="AX379" s="577"/>
    </row>
    <row r="380" spans="1:50" ht="25.7" customHeight="1">
      <c r="A380" s="276"/>
      <c r="B380" s="576"/>
      <c r="C380" s="151" t="s">
        <v>431</v>
      </c>
      <c r="D380" s="577"/>
      <c r="E380" s="319" t="s">
        <v>1481</v>
      </c>
      <c r="F380" s="320" t="s">
        <v>431</v>
      </c>
      <c r="G380" s="577"/>
      <c r="H380" s="889"/>
      <c r="I380" s="577" t="s">
        <v>10365</v>
      </c>
      <c r="J380" s="319"/>
      <c r="K380" s="319">
        <v>262</v>
      </c>
      <c r="L380" s="319"/>
      <c r="M380" s="319"/>
      <c r="N380" s="319"/>
      <c r="O380" s="319" t="s">
        <v>10366</v>
      </c>
      <c r="P380" s="319">
        <v>262</v>
      </c>
      <c r="Q380" s="319">
        <v>1</v>
      </c>
      <c r="R380" s="319">
        <v>60</v>
      </c>
      <c r="S380" s="319">
        <v>60</v>
      </c>
      <c r="T380" s="319"/>
      <c r="U380" s="319"/>
      <c r="V380" s="320">
        <v>2005</v>
      </c>
      <c r="W380" s="319"/>
      <c r="X380" s="319"/>
      <c r="Y380" s="319"/>
      <c r="Z380" s="319"/>
      <c r="AA380" s="319"/>
      <c r="AB380" s="319">
        <v>50</v>
      </c>
      <c r="AC380" s="577"/>
      <c r="AD380" s="577"/>
      <c r="AE380" s="577"/>
      <c r="AF380" s="577"/>
      <c r="AG380" s="319"/>
      <c r="AH380" s="319"/>
      <c r="AI380" s="577"/>
      <c r="AJ380" s="577"/>
      <c r="AK380" s="577"/>
      <c r="AL380" s="577"/>
      <c r="AM380" s="577"/>
      <c r="AN380" s="577"/>
      <c r="AO380" s="577"/>
      <c r="AP380" s="577"/>
      <c r="AQ380" s="577"/>
      <c r="AR380" s="577"/>
      <c r="AS380" s="577"/>
      <c r="AT380" s="577"/>
      <c r="AU380" s="577"/>
      <c r="AV380" s="577"/>
      <c r="AW380" s="577"/>
      <c r="AX380" s="577"/>
    </row>
    <row r="381" spans="1:50" ht="25.7" customHeight="1">
      <c r="A381" s="276"/>
      <c r="B381" s="147"/>
      <c r="C381" s="151" t="s">
        <v>431</v>
      </c>
      <c r="D381" s="577"/>
      <c r="E381" s="319" t="s">
        <v>1481</v>
      </c>
      <c r="F381" s="320" t="s">
        <v>431</v>
      </c>
      <c r="G381" s="577"/>
      <c r="H381" s="889"/>
      <c r="I381" s="577" t="s">
        <v>10365</v>
      </c>
      <c r="J381" s="319"/>
      <c r="K381" s="319">
        <v>524</v>
      </c>
      <c r="L381" s="319"/>
      <c r="M381" s="319"/>
      <c r="N381" s="319"/>
      <c r="O381" s="319" t="s">
        <v>445</v>
      </c>
      <c r="P381" s="319">
        <v>524</v>
      </c>
      <c r="Q381" s="319">
        <v>2</v>
      </c>
      <c r="R381" s="319">
        <v>60</v>
      </c>
      <c r="S381" s="319">
        <v>60</v>
      </c>
      <c r="T381" s="319"/>
      <c r="U381" s="319"/>
      <c r="V381" s="320">
        <v>2012</v>
      </c>
      <c r="W381" s="319"/>
      <c r="X381" s="319"/>
      <c r="Y381" s="319"/>
      <c r="Z381" s="319"/>
      <c r="AA381" s="319"/>
      <c r="AB381" s="319">
        <v>82</v>
      </c>
      <c r="AC381" s="577"/>
      <c r="AD381" s="577"/>
      <c r="AE381" s="577"/>
      <c r="AF381" s="577"/>
      <c r="AG381" s="319"/>
      <c r="AH381" s="319"/>
      <c r="AI381" s="577"/>
      <c r="AJ381" s="577"/>
      <c r="AK381" s="577"/>
      <c r="AL381" s="577"/>
      <c r="AM381" s="577"/>
      <c r="AN381" s="577"/>
      <c r="AO381" s="577"/>
      <c r="AP381" s="577"/>
      <c r="AQ381" s="577"/>
      <c r="AR381" s="577"/>
      <c r="AS381" s="577"/>
      <c r="AT381" s="577"/>
      <c r="AU381" s="577"/>
      <c r="AV381" s="577"/>
      <c r="AW381" s="577"/>
      <c r="AX381" s="577"/>
    </row>
    <row r="382" spans="1:50" ht="25.7" customHeight="1">
      <c r="A382" s="276"/>
      <c r="B382" s="147"/>
      <c r="C382" s="151" t="s">
        <v>431</v>
      </c>
      <c r="D382" s="577"/>
      <c r="E382" s="319" t="s">
        <v>10367</v>
      </c>
      <c r="F382" s="320" t="s">
        <v>431</v>
      </c>
      <c r="G382" s="577"/>
      <c r="H382" s="889"/>
      <c r="I382" s="577" t="s">
        <v>10368</v>
      </c>
      <c r="J382" s="319"/>
      <c r="K382" s="319">
        <v>1700</v>
      </c>
      <c r="L382" s="319"/>
      <c r="M382" s="319"/>
      <c r="N382" s="577"/>
      <c r="O382" s="319" t="s">
        <v>10362</v>
      </c>
      <c r="P382" s="319">
        <v>1600</v>
      </c>
      <c r="Q382" s="319">
        <v>2</v>
      </c>
      <c r="R382" s="319"/>
      <c r="S382" s="319">
        <v>30</v>
      </c>
      <c r="T382" s="577"/>
      <c r="U382" s="577"/>
      <c r="V382" s="320">
        <v>2013</v>
      </c>
      <c r="W382" s="319"/>
      <c r="X382" s="577"/>
      <c r="Y382" s="577"/>
      <c r="Z382" s="577"/>
      <c r="AA382" s="577"/>
      <c r="AB382" s="319">
        <v>300</v>
      </c>
      <c r="AC382" s="577"/>
      <c r="AD382" s="577"/>
      <c r="AE382" s="577"/>
      <c r="AF382" s="577"/>
      <c r="AG382" s="319"/>
      <c r="AH382" s="319"/>
      <c r="AI382" s="577"/>
      <c r="AJ382" s="577"/>
      <c r="AK382" s="577"/>
      <c r="AL382" s="577"/>
      <c r="AM382" s="577"/>
      <c r="AN382" s="577"/>
      <c r="AO382" s="577"/>
      <c r="AP382" s="577"/>
      <c r="AQ382" s="577"/>
      <c r="AR382" s="577"/>
      <c r="AS382" s="577"/>
      <c r="AT382" s="577"/>
      <c r="AU382" s="577"/>
      <c r="AV382" s="577"/>
      <c r="AW382" s="577"/>
      <c r="AX382" s="577"/>
    </row>
    <row r="383" spans="1:50" ht="25.7" customHeight="1">
      <c r="A383" s="276"/>
      <c r="B383" s="147"/>
      <c r="C383" s="151" t="s">
        <v>431</v>
      </c>
      <c r="D383" s="99"/>
      <c r="E383" s="100" t="s">
        <v>10369</v>
      </c>
      <c r="F383" s="105" t="s">
        <v>431</v>
      </c>
      <c r="G383" s="99"/>
      <c r="H383" s="99"/>
      <c r="I383" s="99" t="s">
        <v>431</v>
      </c>
      <c r="J383" s="99"/>
      <c r="K383" s="100">
        <v>3600</v>
      </c>
      <c r="L383" s="100"/>
      <c r="M383" s="100"/>
      <c r="N383" s="99"/>
      <c r="O383" s="105" t="s">
        <v>10362</v>
      </c>
      <c r="P383" s="100">
        <v>1600</v>
      </c>
      <c r="Q383" s="100">
        <v>2</v>
      </c>
      <c r="R383" s="100"/>
      <c r="S383" s="100">
        <v>30</v>
      </c>
      <c r="T383" s="99"/>
      <c r="U383" s="99"/>
      <c r="V383" s="105">
        <v>2013</v>
      </c>
      <c r="W383" s="99"/>
      <c r="X383" s="99"/>
      <c r="Y383" s="99"/>
      <c r="Z383" s="99"/>
      <c r="AA383" s="99"/>
      <c r="AB383" s="100">
        <v>150</v>
      </c>
      <c r="AC383" s="99"/>
      <c r="AD383" s="99"/>
      <c r="AE383" s="99"/>
      <c r="AF383" s="99"/>
      <c r="AG383" s="99"/>
      <c r="AH383" s="99"/>
      <c r="AI383" s="99"/>
      <c r="AJ383" s="99"/>
      <c r="AK383" s="99"/>
      <c r="AL383" s="99"/>
      <c r="AM383" s="99"/>
      <c r="AN383" s="99"/>
      <c r="AO383" s="99"/>
      <c r="AP383" s="99"/>
      <c r="AQ383" s="99"/>
      <c r="AR383" s="99"/>
      <c r="AS383" s="99"/>
      <c r="AT383" s="99"/>
      <c r="AU383" s="99"/>
      <c r="AV383" s="99"/>
      <c r="AW383" s="99"/>
      <c r="AX383" s="99"/>
    </row>
    <row r="384" spans="1:50" ht="25.7" customHeight="1">
      <c r="A384" s="276" t="s">
        <v>418</v>
      </c>
      <c r="B384" s="147"/>
      <c r="C384" s="153" t="s">
        <v>1003</v>
      </c>
      <c r="D384" s="99" t="s">
        <v>1450</v>
      </c>
      <c r="E384" s="100" t="s">
        <v>1482</v>
      </c>
      <c r="F384" s="105" t="s">
        <v>1003</v>
      </c>
      <c r="G384" s="99" t="s">
        <v>134</v>
      </c>
      <c r="H384" s="99" t="s">
        <v>971</v>
      </c>
      <c r="I384" s="99" t="s">
        <v>10370</v>
      </c>
      <c r="J384" s="99">
        <v>1</v>
      </c>
      <c r="K384" s="100">
        <v>10803</v>
      </c>
      <c r="L384" s="100">
        <v>554</v>
      </c>
      <c r="M384" s="100">
        <v>723</v>
      </c>
      <c r="N384" s="99" t="s">
        <v>231</v>
      </c>
      <c r="O384" s="105" t="s">
        <v>382</v>
      </c>
      <c r="P384" s="100">
        <v>5460</v>
      </c>
      <c r="Q384" s="100">
        <v>8</v>
      </c>
      <c r="R384" s="100"/>
      <c r="S384" s="100"/>
      <c r="T384" s="99" t="s">
        <v>233</v>
      </c>
      <c r="U384" s="99" t="s">
        <v>587</v>
      </c>
      <c r="V384" s="105">
        <v>2005</v>
      </c>
      <c r="W384" s="99">
        <v>200</v>
      </c>
      <c r="X384" s="99"/>
      <c r="Y384" s="99"/>
      <c r="Z384" s="99"/>
      <c r="AA384" s="99"/>
      <c r="AB384" s="100">
        <v>950</v>
      </c>
      <c r="AC384" s="99"/>
      <c r="AD384" s="99"/>
      <c r="AE384" s="99"/>
      <c r="AF384" s="99"/>
      <c r="AG384" s="99">
        <v>8</v>
      </c>
      <c r="AH384" s="99"/>
      <c r="AI384" s="99">
        <v>40</v>
      </c>
      <c r="AJ384" s="99"/>
      <c r="AK384" s="99"/>
      <c r="AL384" s="99"/>
      <c r="AM384" s="99"/>
      <c r="AN384" s="99"/>
      <c r="AO384" s="99"/>
      <c r="AP384" s="99"/>
      <c r="AQ384" s="99"/>
      <c r="AR384" s="99"/>
      <c r="AS384" s="99"/>
      <c r="AT384" s="99"/>
      <c r="AU384" s="99"/>
      <c r="AV384" s="99"/>
      <c r="AW384" s="99"/>
      <c r="AX384" s="99"/>
    </row>
    <row r="385" spans="1:50" ht="25.7" customHeight="1">
      <c r="A385" s="276" t="s">
        <v>419</v>
      </c>
      <c r="B385" s="147"/>
      <c r="C385" s="151" t="s">
        <v>1003</v>
      </c>
      <c r="D385" s="577"/>
      <c r="E385" s="319" t="s">
        <v>1483</v>
      </c>
      <c r="F385" s="320" t="s">
        <v>1003</v>
      </c>
      <c r="G385" s="577"/>
      <c r="H385" s="889"/>
      <c r="I385" s="577" t="s">
        <v>1003</v>
      </c>
      <c r="J385" s="319"/>
      <c r="K385" s="319">
        <v>4608</v>
      </c>
      <c r="L385" s="319">
        <v>44</v>
      </c>
      <c r="M385" s="319">
        <v>44</v>
      </c>
      <c r="N385" s="577"/>
      <c r="O385" s="319" t="s">
        <v>382</v>
      </c>
      <c r="P385" s="319">
        <v>1404</v>
      </c>
      <c r="Q385" s="319">
        <v>2</v>
      </c>
      <c r="R385" s="319"/>
      <c r="S385" s="319"/>
      <c r="T385" s="577"/>
      <c r="U385" s="577"/>
      <c r="V385" s="320">
        <v>2009</v>
      </c>
      <c r="W385" s="319"/>
      <c r="X385" s="577"/>
      <c r="Y385" s="577"/>
      <c r="Z385" s="577"/>
      <c r="AA385" s="577"/>
      <c r="AB385" s="319">
        <v>350</v>
      </c>
      <c r="AC385" s="319"/>
      <c r="AD385" s="319"/>
      <c r="AE385" s="319"/>
      <c r="AF385" s="319"/>
      <c r="AG385" s="319"/>
      <c r="AH385" s="319"/>
      <c r="AI385" s="319"/>
      <c r="AJ385" s="577"/>
      <c r="AK385" s="577"/>
      <c r="AL385" s="577"/>
      <c r="AM385" s="577"/>
      <c r="AN385" s="577"/>
      <c r="AO385" s="577"/>
      <c r="AP385" s="577"/>
      <c r="AQ385" s="577"/>
      <c r="AR385" s="577"/>
      <c r="AS385" s="577"/>
      <c r="AT385" s="577"/>
      <c r="AU385" s="577"/>
      <c r="AV385" s="577"/>
      <c r="AW385" s="577"/>
      <c r="AX385" s="577"/>
    </row>
    <row r="386" spans="1:50" ht="25.7" customHeight="1">
      <c r="A386" s="276" t="s">
        <v>420</v>
      </c>
      <c r="B386" s="576"/>
      <c r="C386" s="151" t="s">
        <v>1003</v>
      </c>
      <c r="D386" s="577"/>
      <c r="E386" s="319" t="s">
        <v>1484</v>
      </c>
      <c r="F386" s="320" t="s">
        <v>1003</v>
      </c>
      <c r="G386" s="577"/>
      <c r="H386" s="889"/>
      <c r="I386" s="577" t="s">
        <v>1003</v>
      </c>
      <c r="J386" s="319"/>
      <c r="K386" s="319">
        <v>3420</v>
      </c>
      <c r="L386" s="319">
        <v>97.69</v>
      </c>
      <c r="M386" s="319">
        <v>97.69</v>
      </c>
      <c r="N386" s="577"/>
      <c r="O386" s="319" t="s">
        <v>382</v>
      </c>
      <c r="P386" s="319">
        <v>3140</v>
      </c>
      <c r="Q386" s="319">
        <v>4</v>
      </c>
      <c r="R386" s="319"/>
      <c r="S386" s="319"/>
      <c r="T386" s="577"/>
      <c r="U386" s="577"/>
      <c r="V386" s="320">
        <v>2012</v>
      </c>
      <c r="W386" s="319"/>
      <c r="X386" s="577"/>
      <c r="Y386" s="577"/>
      <c r="Z386" s="577"/>
      <c r="AA386" s="577"/>
      <c r="AB386" s="319">
        <v>350</v>
      </c>
      <c r="AC386" s="319"/>
      <c r="AD386" s="319"/>
      <c r="AE386" s="319"/>
      <c r="AF386" s="319"/>
      <c r="AG386" s="319"/>
      <c r="AH386" s="319"/>
      <c r="AI386" s="319"/>
      <c r="AJ386" s="577"/>
      <c r="AK386" s="577"/>
      <c r="AL386" s="577"/>
      <c r="AM386" s="577"/>
      <c r="AN386" s="577"/>
      <c r="AO386" s="577"/>
      <c r="AP386" s="577"/>
      <c r="AQ386" s="577"/>
      <c r="AR386" s="577"/>
      <c r="AS386" s="577"/>
      <c r="AT386" s="577"/>
      <c r="AU386" s="577"/>
      <c r="AV386" s="577"/>
      <c r="AW386" s="577"/>
      <c r="AX386" s="577"/>
    </row>
    <row r="387" spans="1:50" ht="25.7" customHeight="1">
      <c r="A387" s="276" t="s">
        <v>169</v>
      </c>
      <c r="B387" s="576"/>
      <c r="C387" s="151" t="s">
        <v>1003</v>
      </c>
      <c r="D387" s="577"/>
      <c r="E387" s="319" t="s">
        <v>10371</v>
      </c>
      <c r="F387" s="320" t="s">
        <v>1003</v>
      </c>
      <c r="G387" s="577"/>
      <c r="H387" s="889"/>
      <c r="I387" s="577" t="s">
        <v>1003</v>
      </c>
      <c r="J387" s="319"/>
      <c r="K387" s="319">
        <v>11089</v>
      </c>
      <c r="L387" s="319">
        <v>531</v>
      </c>
      <c r="M387" s="319">
        <v>646.05999999999995</v>
      </c>
      <c r="N387" s="577"/>
      <c r="O387" s="319" t="s">
        <v>1441</v>
      </c>
      <c r="P387" s="319">
        <v>9126</v>
      </c>
      <c r="Q387" s="319">
        <v>12</v>
      </c>
      <c r="R387" s="319"/>
      <c r="S387" s="319"/>
      <c r="T387" s="577"/>
      <c r="U387" s="577"/>
      <c r="V387" s="320">
        <v>2013</v>
      </c>
      <c r="W387" s="319"/>
      <c r="X387" s="577"/>
      <c r="Y387" s="577"/>
      <c r="Z387" s="577"/>
      <c r="AA387" s="577"/>
      <c r="AB387" s="319">
        <v>1200</v>
      </c>
      <c r="AC387" s="319"/>
      <c r="AD387" s="319"/>
      <c r="AE387" s="319"/>
      <c r="AF387" s="319"/>
      <c r="AG387" s="319"/>
      <c r="AH387" s="319"/>
      <c r="AI387" s="319"/>
      <c r="AJ387" s="577"/>
      <c r="AK387" s="577"/>
      <c r="AL387" s="577"/>
      <c r="AM387" s="577"/>
      <c r="AN387" s="577"/>
      <c r="AO387" s="577"/>
      <c r="AP387" s="577"/>
      <c r="AQ387" s="577"/>
      <c r="AR387" s="577"/>
      <c r="AS387" s="577"/>
      <c r="AT387" s="577"/>
      <c r="AU387" s="577"/>
      <c r="AV387" s="577"/>
      <c r="AW387" s="577"/>
      <c r="AX387" s="577"/>
    </row>
    <row r="388" spans="1:50" ht="45.95" customHeight="1">
      <c r="A388" s="276" t="s">
        <v>192</v>
      </c>
      <c r="B388" s="576"/>
      <c r="C388" s="151" t="s">
        <v>1018</v>
      </c>
      <c r="D388" s="577" t="s">
        <v>1485</v>
      </c>
      <c r="E388" s="319" t="s">
        <v>10372</v>
      </c>
      <c r="F388" s="320" t="s">
        <v>1018</v>
      </c>
      <c r="G388" s="577"/>
      <c r="H388" s="889"/>
      <c r="I388" s="577" t="s">
        <v>1018</v>
      </c>
      <c r="J388" s="319">
        <v>1</v>
      </c>
      <c r="K388" s="319">
        <v>4132</v>
      </c>
      <c r="L388" s="319"/>
      <c r="M388" s="319"/>
      <c r="N388" s="577" t="s">
        <v>1486</v>
      </c>
      <c r="O388" s="319" t="s">
        <v>232</v>
      </c>
      <c r="P388" s="319">
        <v>1224</v>
      </c>
      <c r="Q388" s="319">
        <v>2</v>
      </c>
      <c r="R388" s="319"/>
      <c r="S388" s="319">
        <v>50</v>
      </c>
      <c r="T388" s="577" t="s">
        <v>233</v>
      </c>
      <c r="U388" s="577" t="s">
        <v>587</v>
      </c>
      <c r="V388" s="320">
        <v>2001</v>
      </c>
      <c r="W388" s="319">
        <v>804</v>
      </c>
      <c r="X388" s="577"/>
      <c r="Y388" s="577"/>
      <c r="Z388" s="577"/>
      <c r="AA388" s="577"/>
      <c r="AB388" s="319">
        <v>85</v>
      </c>
      <c r="AC388" s="319"/>
      <c r="AD388" s="319"/>
      <c r="AE388" s="319"/>
      <c r="AF388" s="319"/>
      <c r="AG388" s="319"/>
      <c r="AH388" s="319"/>
      <c r="AI388" s="319"/>
      <c r="AJ388" s="577" t="s">
        <v>1487</v>
      </c>
      <c r="AK388" s="577"/>
      <c r="AL388" s="577"/>
      <c r="AM388" s="577"/>
      <c r="AN388" s="577"/>
      <c r="AO388" s="577"/>
      <c r="AP388" s="577"/>
      <c r="AQ388" s="577"/>
      <c r="AR388" s="577"/>
      <c r="AS388" s="577"/>
      <c r="AT388" s="577"/>
      <c r="AU388" s="577"/>
      <c r="AV388" s="577"/>
      <c r="AW388" s="577"/>
      <c r="AX388" s="1305"/>
    </row>
    <row r="389" spans="1:50" ht="25.7" customHeight="1">
      <c r="A389" s="276" t="s">
        <v>194</v>
      </c>
      <c r="B389" s="576"/>
      <c r="C389" s="861" t="s">
        <v>1018</v>
      </c>
      <c r="D389" s="592"/>
      <c r="E389" s="567" t="s">
        <v>1489</v>
      </c>
      <c r="F389" s="566" t="s">
        <v>1018</v>
      </c>
      <c r="G389" s="592"/>
      <c r="H389" s="892"/>
      <c r="I389" s="592" t="s">
        <v>1018</v>
      </c>
      <c r="J389" s="567"/>
      <c r="K389" s="567">
        <v>29642</v>
      </c>
      <c r="L389" s="567"/>
      <c r="M389" s="567"/>
      <c r="N389" s="567"/>
      <c r="O389" s="567" t="s">
        <v>382</v>
      </c>
      <c r="P389" s="567">
        <v>1944</v>
      </c>
      <c r="Q389" s="567">
        <v>2</v>
      </c>
      <c r="R389" s="567"/>
      <c r="S389" s="567">
        <v>100</v>
      </c>
      <c r="T389" s="567"/>
      <c r="U389" s="567"/>
      <c r="V389" s="566">
        <v>2009</v>
      </c>
      <c r="W389" s="567"/>
      <c r="X389" s="567"/>
      <c r="Y389" s="567"/>
      <c r="Z389" s="567"/>
      <c r="AA389" s="567"/>
      <c r="AB389" s="567">
        <v>200</v>
      </c>
      <c r="AC389" s="592"/>
      <c r="AD389" s="592"/>
      <c r="AE389" s="592"/>
      <c r="AF389" s="592"/>
      <c r="AG389" s="567"/>
      <c r="AH389" s="567"/>
      <c r="AI389" s="592"/>
      <c r="AJ389" s="592"/>
      <c r="AK389" s="592"/>
      <c r="AL389" s="592"/>
      <c r="AM389" s="592"/>
      <c r="AN389" s="592"/>
      <c r="AO389" s="592"/>
      <c r="AP389" s="592"/>
      <c r="AQ389" s="592"/>
      <c r="AR389" s="592"/>
      <c r="AS389" s="592"/>
      <c r="AT389" s="592"/>
      <c r="AU389" s="592"/>
      <c r="AV389" s="592"/>
      <c r="AW389" s="592"/>
      <c r="AX389" s="577"/>
    </row>
    <row r="390" spans="1:50" ht="25.7" customHeight="1">
      <c r="A390" s="276" t="s">
        <v>195</v>
      </c>
      <c r="B390" s="150"/>
      <c r="C390" s="861" t="s">
        <v>1018</v>
      </c>
      <c r="D390" s="592"/>
      <c r="E390" s="567" t="s">
        <v>1490</v>
      </c>
      <c r="F390" s="566" t="s">
        <v>1018</v>
      </c>
      <c r="G390" s="592"/>
      <c r="H390" s="892"/>
      <c r="I390" s="592" t="s">
        <v>1018</v>
      </c>
      <c r="J390" s="567"/>
      <c r="K390" s="567">
        <v>197688</v>
      </c>
      <c r="L390" s="567">
        <v>3132.15</v>
      </c>
      <c r="M390" s="567">
        <v>3300.29</v>
      </c>
      <c r="N390" s="567"/>
      <c r="O390" s="567" t="s">
        <v>1491</v>
      </c>
      <c r="P390" s="567">
        <v>8997</v>
      </c>
      <c r="Q390" s="567">
        <v>12</v>
      </c>
      <c r="R390" s="567">
        <v>200</v>
      </c>
      <c r="S390" s="567">
        <v>400</v>
      </c>
      <c r="T390" s="567"/>
      <c r="U390" s="567"/>
      <c r="V390" s="566">
        <v>2009</v>
      </c>
      <c r="W390" s="567"/>
      <c r="X390" s="567"/>
      <c r="Y390" s="567"/>
      <c r="Z390" s="567"/>
      <c r="AA390" s="567"/>
      <c r="AB390" s="567">
        <v>1000</v>
      </c>
      <c r="AC390" s="592"/>
      <c r="AD390" s="592"/>
      <c r="AE390" s="592"/>
      <c r="AF390" s="592"/>
      <c r="AG390" s="567"/>
      <c r="AH390" s="567"/>
      <c r="AI390" s="592"/>
      <c r="AJ390" s="592"/>
      <c r="AK390" s="592"/>
      <c r="AL390" s="592"/>
      <c r="AM390" s="592"/>
      <c r="AN390" s="592"/>
      <c r="AO390" s="592"/>
      <c r="AP390" s="592"/>
      <c r="AQ390" s="592"/>
      <c r="AR390" s="592"/>
      <c r="AS390" s="592"/>
      <c r="AT390" s="592"/>
      <c r="AU390" s="592"/>
      <c r="AV390" s="592"/>
      <c r="AW390" s="592"/>
      <c r="AX390" s="577"/>
    </row>
    <row r="391" spans="1:50" ht="25.7" customHeight="1">
      <c r="A391" s="276"/>
      <c r="B391" s="150"/>
      <c r="C391" s="151" t="s">
        <v>1018</v>
      </c>
      <c r="D391" s="577"/>
      <c r="E391" s="319" t="s">
        <v>1492</v>
      </c>
      <c r="F391" s="320" t="s">
        <v>1018</v>
      </c>
      <c r="G391" s="577"/>
      <c r="H391" s="889"/>
      <c r="I391" s="577" t="s">
        <v>1018</v>
      </c>
      <c r="J391" s="319"/>
      <c r="K391" s="319">
        <v>3129</v>
      </c>
      <c r="L391" s="319">
        <v>53.85</v>
      </c>
      <c r="M391" s="319">
        <v>49.61</v>
      </c>
      <c r="N391" s="319"/>
      <c r="O391" s="319" t="s">
        <v>1491</v>
      </c>
      <c r="P391" s="319">
        <v>2400</v>
      </c>
      <c r="Q391" s="319">
        <v>2</v>
      </c>
      <c r="R391" s="319"/>
      <c r="S391" s="319">
        <v>100</v>
      </c>
      <c r="T391" s="319"/>
      <c r="U391" s="319"/>
      <c r="V391" s="320">
        <v>2009</v>
      </c>
      <c r="W391" s="319"/>
      <c r="X391" s="319"/>
      <c r="Y391" s="319"/>
      <c r="Z391" s="319"/>
      <c r="AA391" s="319"/>
      <c r="AB391" s="319">
        <v>307</v>
      </c>
      <c r="AC391" s="592"/>
      <c r="AD391" s="592"/>
      <c r="AE391" s="592"/>
      <c r="AF391" s="592"/>
      <c r="AG391" s="567"/>
      <c r="AH391" s="567"/>
      <c r="AI391" s="592"/>
      <c r="AJ391" s="592"/>
      <c r="AK391" s="592"/>
      <c r="AL391" s="592"/>
      <c r="AM391" s="592"/>
      <c r="AN391" s="592"/>
      <c r="AO391" s="592"/>
      <c r="AP391" s="592"/>
      <c r="AQ391" s="592"/>
      <c r="AR391" s="592"/>
      <c r="AS391" s="592"/>
      <c r="AT391" s="592"/>
      <c r="AU391" s="592"/>
      <c r="AV391" s="592"/>
      <c r="AW391" s="592"/>
      <c r="AX391" s="577"/>
    </row>
    <row r="392" spans="1:50" ht="25.7" customHeight="1">
      <c r="A392" s="276"/>
      <c r="B392" s="150"/>
      <c r="C392" s="151" t="s">
        <v>1018</v>
      </c>
      <c r="D392" s="577"/>
      <c r="E392" s="319" t="s">
        <v>10373</v>
      </c>
      <c r="F392" s="320" t="s">
        <v>1018</v>
      </c>
      <c r="G392" s="577" t="s">
        <v>1018</v>
      </c>
      <c r="H392" s="889">
        <v>5038</v>
      </c>
      <c r="I392" s="577" t="s">
        <v>10374</v>
      </c>
      <c r="J392" s="319">
        <v>100.61</v>
      </c>
      <c r="K392" s="319">
        <v>5038</v>
      </c>
      <c r="L392" s="319">
        <v>129</v>
      </c>
      <c r="M392" s="319">
        <v>101</v>
      </c>
      <c r="N392" s="319"/>
      <c r="O392" s="319" t="s">
        <v>232</v>
      </c>
      <c r="P392" s="319">
        <v>2936</v>
      </c>
      <c r="Q392" s="319">
        <v>6</v>
      </c>
      <c r="R392" s="319"/>
      <c r="S392" s="319"/>
      <c r="T392" s="319"/>
      <c r="U392" s="319"/>
      <c r="V392" s="320">
        <v>1997</v>
      </c>
      <c r="W392" s="319"/>
      <c r="X392" s="319"/>
      <c r="Y392" s="319"/>
      <c r="Z392" s="319"/>
      <c r="AA392" s="319"/>
      <c r="AB392" s="319">
        <v>170</v>
      </c>
      <c r="AC392" s="577"/>
      <c r="AD392" s="577"/>
      <c r="AE392" s="577"/>
      <c r="AF392" s="577"/>
      <c r="AG392" s="319"/>
      <c r="AH392" s="319"/>
      <c r="AI392" s="577"/>
      <c r="AJ392" s="577"/>
      <c r="AK392" s="577"/>
      <c r="AL392" s="577"/>
      <c r="AM392" s="577"/>
      <c r="AN392" s="577"/>
      <c r="AO392" s="577"/>
      <c r="AP392" s="577"/>
      <c r="AQ392" s="577"/>
      <c r="AR392" s="577"/>
      <c r="AS392" s="577"/>
      <c r="AT392" s="577"/>
      <c r="AU392" s="577"/>
      <c r="AV392" s="577"/>
      <c r="AW392" s="577"/>
      <c r="AX392" s="577"/>
    </row>
    <row r="393" spans="1:50" ht="25.7" customHeight="1">
      <c r="A393" s="276"/>
      <c r="B393" s="150"/>
      <c r="C393" s="151" t="s">
        <v>1641</v>
      </c>
      <c r="D393" s="577" t="s">
        <v>1485</v>
      </c>
      <c r="E393" s="319" t="s">
        <v>10375</v>
      </c>
      <c r="F393" s="320" t="s">
        <v>1641</v>
      </c>
      <c r="G393" s="577"/>
      <c r="H393" s="889"/>
      <c r="I393" s="577" t="s">
        <v>10376</v>
      </c>
      <c r="J393" s="319">
        <v>1</v>
      </c>
      <c r="K393" s="319">
        <v>6436</v>
      </c>
      <c r="L393" s="319">
        <v>150</v>
      </c>
      <c r="M393" s="319">
        <v>184</v>
      </c>
      <c r="N393" s="319" t="s">
        <v>1486</v>
      </c>
      <c r="O393" s="1306" t="s">
        <v>15484</v>
      </c>
      <c r="P393" s="319">
        <v>4055</v>
      </c>
      <c r="Q393" s="319">
        <v>6</v>
      </c>
      <c r="R393" s="319">
        <v>300</v>
      </c>
      <c r="S393" s="319">
        <v>300</v>
      </c>
      <c r="T393" s="319" t="s">
        <v>233</v>
      </c>
      <c r="U393" s="319" t="s">
        <v>587</v>
      </c>
      <c r="V393" s="320">
        <v>2002</v>
      </c>
      <c r="W393" s="319">
        <v>804</v>
      </c>
      <c r="X393" s="319"/>
      <c r="Y393" s="319"/>
      <c r="Z393" s="319"/>
      <c r="AA393" s="319"/>
      <c r="AB393" s="319">
        <v>804</v>
      </c>
      <c r="AC393" s="577"/>
      <c r="AD393" s="577"/>
      <c r="AE393" s="577"/>
      <c r="AF393" s="577"/>
      <c r="AG393" s="319"/>
      <c r="AH393" s="319"/>
      <c r="AI393" s="577"/>
      <c r="AJ393" s="577" t="s">
        <v>1487</v>
      </c>
      <c r="AK393" s="577"/>
      <c r="AL393" s="577"/>
      <c r="AM393" s="577"/>
      <c r="AN393" s="577"/>
      <c r="AO393" s="577"/>
      <c r="AP393" s="577"/>
      <c r="AQ393" s="577"/>
      <c r="AR393" s="577"/>
      <c r="AS393" s="577"/>
      <c r="AT393" s="577"/>
      <c r="AU393" s="577"/>
      <c r="AV393" s="577"/>
      <c r="AW393" s="577"/>
      <c r="AX393" s="577"/>
    </row>
    <row r="394" spans="1:50" ht="25.7" customHeight="1">
      <c r="A394" s="276"/>
      <c r="B394" s="150"/>
      <c r="C394" s="893" t="s">
        <v>10377</v>
      </c>
      <c r="D394" s="587" t="s">
        <v>10378</v>
      </c>
      <c r="E394" s="590" t="s">
        <v>10379</v>
      </c>
      <c r="F394" s="586" t="s">
        <v>10377</v>
      </c>
      <c r="G394" s="587" t="s">
        <v>10380</v>
      </c>
      <c r="H394" s="889"/>
      <c r="I394" s="587" t="s">
        <v>10381</v>
      </c>
      <c r="J394" s="590">
        <v>1</v>
      </c>
      <c r="K394" s="590">
        <v>3208</v>
      </c>
      <c r="L394" s="590">
        <v>78</v>
      </c>
      <c r="M394" s="590">
        <v>78</v>
      </c>
      <c r="N394" s="590" t="s">
        <v>231</v>
      </c>
      <c r="O394" s="590" t="s">
        <v>382</v>
      </c>
      <c r="P394" s="590">
        <v>1655</v>
      </c>
      <c r="Q394" s="590">
        <v>3</v>
      </c>
      <c r="R394" s="590"/>
      <c r="S394" s="590">
        <v>50</v>
      </c>
      <c r="T394" s="590"/>
      <c r="U394" s="590"/>
      <c r="V394" s="586">
        <v>2008</v>
      </c>
      <c r="W394" s="590" t="s">
        <v>2405</v>
      </c>
      <c r="X394" s="590" t="s">
        <v>10382</v>
      </c>
      <c r="Y394" s="590" t="s">
        <v>10383</v>
      </c>
      <c r="Z394" s="590" t="s">
        <v>10384</v>
      </c>
      <c r="AA394" s="590"/>
      <c r="AB394" s="590">
        <v>432</v>
      </c>
      <c r="AC394" s="577"/>
      <c r="AD394" s="577"/>
      <c r="AE394" s="577"/>
      <c r="AF394" s="577"/>
      <c r="AG394" s="319"/>
      <c r="AH394" s="319"/>
      <c r="AI394" s="577"/>
      <c r="AJ394" s="577"/>
      <c r="AK394" s="577"/>
      <c r="AL394" s="577"/>
      <c r="AM394" s="577"/>
      <c r="AN394" s="577"/>
      <c r="AO394" s="577"/>
      <c r="AP394" s="577"/>
      <c r="AQ394" s="577"/>
      <c r="AR394" s="577"/>
      <c r="AS394" s="577"/>
      <c r="AT394" s="577"/>
      <c r="AU394" s="577"/>
      <c r="AV394" s="577"/>
      <c r="AW394" s="577"/>
      <c r="AX394" s="577"/>
    </row>
    <row r="395" spans="1:50" ht="25.7" customHeight="1">
      <c r="A395" s="276"/>
      <c r="B395" s="150"/>
      <c r="C395" s="151" t="s">
        <v>10377</v>
      </c>
      <c r="D395" s="577"/>
      <c r="E395" s="319" t="s">
        <v>10385</v>
      </c>
      <c r="F395" s="320" t="s">
        <v>10377</v>
      </c>
      <c r="G395" s="577"/>
      <c r="H395" s="889"/>
      <c r="I395" s="577" t="s">
        <v>10386</v>
      </c>
      <c r="J395" s="319"/>
      <c r="K395" s="319">
        <v>3580</v>
      </c>
      <c r="L395" s="319">
        <v>94</v>
      </c>
      <c r="M395" s="319">
        <v>94</v>
      </c>
      <c r="N395" s="319"/>
      <c r="O395" s="319" t="s">
        <v>382</v>
      </c>
      <c r="P395" s="319">
        <v>3556</v>
      </c>
      <c r="Q395" s="319">
        <v>6</v>
      </c>
      <c r="R395" s="319"/>
      <c r="S395" s="319">
        <v>100</v>
      </c>
      <c r="T395" s="319"/>
      <c r="U395" s="319"/>
      <c r="V395" s="320" t="s">
        <v>10387</v>
      </c>
      <c r="W395" s="319"/>
      <c r="X395" s="319"/>
      <c r="Y395" s="319"/>
      <c r="Z395" s="319"/>
      <c r="AA395" s="319"/>
      <c r="AB395" s="319" t="s">
        <v>10388</v>
      </c>
      <c r="AC395" s="577"/>
      <c r="AD395" s="577"/>
      <c r="AE395" s="577"/>
      <c r="AF395" s="577"/>
      <c r="AG395" s="319"/>
      <c r="AH395" s="319"/>
      <c r="AI395" s="577"/>
      <c r="AJ395" s="577"/>
      <c r="AK395" s="577"/>
      <c r="AL395" s="577"/>
      <c r="AM395" s="577"/>
      <c r="AN395" s="577"/>
      <c r="AO395" s="577"/>
      <c r="AP395" s="577"/>
      <c r="AQ395" s="577"/>
      <c r="AR395" s="577"/>
      <c r="AS395" s="577"/>
      <c r="AT395" s="577"/>
      <c r="AU395" s="577"/>
      <c r="AV395" s="577"/>
      <c r="AW395" s="577"/>
      <c r="AX395" s="577"/>
    </row>
    <row r="396" spans="1:50" ht="25.7" customHeight="1">
      <c r="A396" s="276"/>
      <c r="B396" s="150"/>
      <c r="C396" s="151" t="s">
        <v>10377</v>
      </c>
      <c r="D396" s="577"/>
      <c r="E396" s="319" t="s">
        <v>10389</v>
      </c>
      <c r="F396" s="320" t="s">
        <v>10377</v>
      </c>
      <c r="G396" s="577"/>
      <c r="H396" s="889"/>
      <c r="I396" s="577" t="s">
        <v>10390</v>
      </c>
      <c r="J396" s="319"/>
      <c r="K396" s="319">
        <v>4178</v>
      </c>
      <c r="L396" s="319">
        <v>50</v>
      </c>
      <c r="M396" s="319">
        <v>50</v>
      </c>
      <c r="N396" s="319"/>
      <c r="O396" s="319" t="s">
        <v>382</v>
      </c>
      <c r="P396" s="319">
        <v>1221</v>
      </c>
      <c r="Q396" s="319">
        <v>3</v>
      </c>
      <c r="R396" s="319"/>
      <c r="S396" s="319">
        <v>50</v>
      </c>
      <c r="T396" s="319"/>
      <c r="U396" s="319"/>
      <c r="V396" s="320">
        <v>2004</v>
      </c>
      <c r="W396" s="319"/>
      <c r="X396" s="319"/>
      <c r="Y396" s="319"/>
      <c r="Z396" s="319"/>
      <c r="AA396" s="319"/>
      <c r="AB396" s="319">
        <v>252</v>
      </c>
      <c r="AC396" s="577"/>
      <c r="AD396" s="577"/>
      <c r="AE396" s="577"/>
      <c r="AF396" s="577"/>
      <c r="AG396" s="319"/>
      <c r="AH396" s="319"/>
      <c r="AI396" s="577"/>
      <c r="AJ396" s="577"/>
      <c r="AK396" s="577"/>
      <c r="AL396" s="577"/>
      <c r="AM396" s="577"/>
      <c r="AN396" s="577"/>
      <c r="AO396" s="577"/>
      <c r="AP396" s="577"/>
      <c r="AQ396" s="577"/>
      <c r="AR396" s="577"/>
      <c r="AS396" s="577"/>
      <c r="AT396" s="577"/>
      <c r="AU396" s="577"/>
      <c r="AV396" s="577"/>
      <c r="AW396" s="577"/>
      <c r="AX396" s="577"/>
    </row>
    <row r="397" spans="1:50" ht="25.7" customHeight="1">
      <c r="A397" s="276" t="s">
        <v>412</v>
      </c>
      <c r="B397" s="150"/>
      <c r="C397" s="151" t="s">
        <v>10377</v>
      </c>
      <c r="D397" s="577"/>
      <c r="E397" s="319" t="s">
        <v>10391</v>
      </c>
      <c r="F397" s="320" t="s">
        <v>10377</v>
      </c>
      <c r="G397" s="577"/>
      <c r="H397" s="889"/>
      <c r="I397" s="577" t="s">
        <v>10392</v>
      </c>
      <c r="J397" s="319"/>
      <c r="K397" s="319">
        <v>5210</v>
      </c>
      <c r="L397" s="319">
        <v>499</v>
      </c>
      <c r="M397" s="319">
        <v>987</v>
      </c>
      <c r="N397" s="319"/>
      <c r="O397" s="319" t="s">
        <v>382</v>
      </c>
      <c r="P397" s="319">
        <v>5210</v>
      </c>
      <c r="Q397" s="319">
        <v>8</v>
      </c>
      <c r="R397" s="319">
        <v>800</v>
      </c>
      <c r="S397" s="319">
        <v>800</v>
      </c>
      <c r="T397" s="319"/>
      <c r="U397" s="319"/>
      <c r="V397" s="320">
        <v>2011</v>
      </c>
      <c r="W397" s="319"/>
      <c r="X397" s="319"/>
      <c r="Y397" s="319"/>
      <c r="Z397" s="319"/>
      <c r="AA397" s="319"/>
      <c r="AB397" s="319">
        <v>763</v>
      </c>
      <c r="AC397" s="577"/>
      <c r="AD397" s="577"/>
      <c r="AE397" s="577"/>
      <c r="AF397" s="577"/>
      <c r="AG397" s="319"/>
      <c r="AH397" s="319"/>
      <c r="AI397" s="577"/>
      <c r="AJ397" s="577"/>
      <c r="AK397" s="577"/>
      <c r="AL397" s="577"/>
      <c r="AM397" s="577"/>
      <c r="AN397" s="577"/>
      <c r="AO397" s="577"/>
      <c r="AP397" s="577"/>
      <c r="AQ397" s="577"/>
      <c r="AR397" s="577"/>
      <c r="AS397" s="577"/>
      <c r="AT397" s="577"/>
      <c r="AU397" s="577"/>
      <c r="AV397" s="577"/>
      <c r="AW397" s="577"/>
      <c r="AX397" s="577"/>
    </row>
    <row r="398" spans="1:50" ht="25.7" customHeight="1">
      <c r="A398" s="269"/>
      <c r="B398" s="150"/>
      <c r="C398" s="151" t="s">
        <v>10377</v>
      </c>
      <c r="D398" s="577"/>
      <c r="E398" s="319" t="s">
        <v>10393</v>
      </c>
      <c r="F398" s="320" t="s">
        <v>10377</v>
      </c>
      <c r="G398" s="577"/>
      <c r="H398" s="889"/>
      <c r="I398" s="577" t="s">
        <v>10394</v>
      </c>
      <c r="J398" s="319"/>
      <c r="K398" s="319">
        <v>2000</v>
      </c>
      <c r="L398" s="319">
        <v>66</v>
      </c>
      <c r="M398" s="319">
        <v>66</v>
      </c>
      <c r="N398" s="319"/>
      <c r="O398" s="319" t="s">
        <v>382</v>
      </c>
      <c r="P398" s="319">
        <v>1702</v>
      </c>
      <c r="Q398" s="319">
        <v>3</v>
      </c>
      <c r="R398" s="319"/>
      <c r="S398" s="319">
        <v>100</v>
      </c>
      <c r="T398" s="319"/>
      <c r="U398" s="319"/>
      <c r="V398" s="320">
        <v>2005</v>
      </c>
      <c r="W398" s="319"/>
      <c r="X398" s="319"/>
      <c r="Y398" s="319"/>
      <c r="Z398" s="319"/>
      <c r="AA398" s="319"/>
      <c r="AB398" s="319">
        <v>585</v>
      </c>
      <c r="AC398" s="577"/>
      <c r="AD398" s="577"/>
      <c r="AE398" s="577"/>
      <c r="AF398" s="577"/>
      <c r="AG398" s="319"/>
      <c r="AH398" s="319"/>
      <c r="AI398" s="577"/>
      <c r="AJ398" s="577"/>
      <c r="AK398" s="577"/>
      <c r="AL398" s="577"/>
      <c r="AM398" s="577"/>
      <c r="AN398" s="577"/>
      <c r="AO398" s="577"/>
      <c r="AP398" s="577"/>
      <c r="AQ398" s="577"/>
      <c r="AR398" s="577"/>
      <c r="AS398" s="577"/>
      <c r="AT398" s="577"/>
      <c r="AU398" s="577"/>
      <c r="AV398" s="577"/>
      <c r="AW398" s="577"/>
      <c r="AX398" s="577"/>
    </row>
    <row r="399" spans="1:50" ht="25.7" customHeight="1">
      <c r="A399" s="269"/>
      <c r="B399" s="150"/>
      <c r="C399" s="151" t="s">
        <v>10377</v>
      </c>
      <c r="D399" s="577"/>
      <c r="E399" s="319" t="s">
        <v>10395</v>
      </c>
      <c r="F399" s="320" t="s">
        <v>10377</v>
      </c>
      <c r="G399" s="577"/>
      <c r="H399" s="889"/>
      <c r="I399" s="577" t="s">
        <v>10396</v>
      </c>
      <c r="J399" s="319"/>
      <c r="K399" s="319">
        <v>5927</v>
      </c>
      <c r="L399" s="319">
        <v>70</v>
      </c>
      <c r="M399" s="319">
        <v>70</v>
      </c>
      <c r="N399" s="319"/>
      <c r="O399" s="319" t="s">
        <v>382</v>
      </c>
      <c r="P399" s="319">
        <v>1500</v>
      </c>
      <c r="Q399" s="319">
        <v>3</v>
      </c>
      <c r="R399" s="319"/>
      <c r="S399" s="319">
        <v>100</v>
      </c>
      <c r="T399" s="319"/>
      <c r="U399" s="319"/>
      <c r="V399" s="320">
        <v>2006</v>
      </c>
      <c r="W399" s="319"/>
      <c r="X399" s="319"/>
      <c r="Y399" s="319"/>
      <c r="Z399" s="319"/>
      <c r="AA399" s="319"/>
      <c r="AB399" s="319">
        <v>420</v>
      </c>
      <c r="AC399" s="577"/>
      <c r="AD399" s="577"/>
      <c r="AE399" s="577"/>
      <c r="AF399" s="577"/>
      <c r="AG399" s="319"/>
      <c r="AH399" s="319"/>
      <c r="AI399" s="577"/>
      <c r="AJ399" s="577"/>
      <c r="AK399" s="577"/>
      <c r="AL399" s="577"/>
      <c r="AM399" s="577"/>
      <c r="AN399" s="577"/>
      <c r="AO399" s="577"/>
      <c r="AP399" s="577"/>
      <c r="AQ399" s="577"/>
      <c r="AR399" s="577"/>
      <c r="AS399" s="577"/>
      <c r="AT399" s="577"/>
      <c r="AU399" s="577"/>
      <c r="AV399" s="577"/>
      <c r="AW399" s="577"/>
      <c r="AX399" s="577"/>
    </row>
    <row r="400" spans="1:50" ht="25.7" customHeight="1">
      <c r="A400" s="269">
        <v>4</v>
      </c>
      <c r="B400" s="147"/>
      <c r="C400" s="151" t="s">
        <v>10377</v>
      </c>
      <c r="D400" s="577"/>
      <c r="E400" s="319" t="s">
        <v>10397</v>
      </c>
      <c r="F400" s="320" t="s">
        <v>10377</v>
      </c>
      <c r="G400" s="577"/>
      <c r="H400" s="889"/>
      <c r="I400" s="577" t="s">
        <v>10398</v>
      </c>
      <c r="J400" s="319"/>
      <c r="K400" s="319">
        <v>4307</v>
      </c>
      <c r="L400" s="319">
        <v>30</v>
      </c>
      <c r="M400" s="319">
        <v>30</v>
      </c>
      <c r="N400" s="319"/>
      <c r="O400" s="319" t="s">
        <v>382</v>
      </c>
      <c r="P400" s="319">
        <v>1264</v>
      </c>
      <c r="Q400" s="319">
        <v>2</v>
      </c>
      <c r="R400" s="319"/>
      <c r="S400" s="319">
        <v>100</v>
      </c>
      <c r="T400" s="319"/>
      <c r="U400" s="319"/>
      <c r="V400" s="320">
        <v>2006</v>
      </c>
      <c r="W400" s="319"/>
      <c r="X400" s="319"/>
      <c r="Y400" s="319"/>
      <c r="Z400" s="319"/>
      <c r="AA400" s="319"/>
      <c r="AB400" s="319">
        <v>300</v>
      </c>
      <c r="AC400" s="577"/>
      <c r="AD400" s="577"/>
      <c r="AE400" s="577"/>
      <c r="AF400" s="577"/>
      <c r="AG400" s="319"/>
      <c r="AH400" s="319"/>
      <c r="AI400" s="577"/>
      <c r="AJ400" s="577"/>
      <c r="AK400" s="577"/>
      <c r="AL400" s="577"/>
      <c r="AM400" s="577"/>
      <c r="AN400" s="577"/>
      <c r="AO400" s="577"/>
      <c r="AP400" s="577"/>
      <c r="AQ400" s="577"/>
      <c r="AR400" s="577"/>
      <c r="AS400" s="577"/>
      <c r="AT400" s="577"/>
      <c r="AU400" s="577"/>
      <c r="AV400" s="577"/>
      <c r="AW400" s="577"/>
      <c r="AX400" s="577"/>
    </row>
    <row r="401" spans="1:50" ht="25.7" customHeight="1">
      <c r="A401" s="269"/>
      <c r="B401" s="147"/>
      <c r="C401" s="151" t="s">
        <v>10377</v>
      </c>
      <c r="D401" s="577"/>
      <c r="E401" s="319" t="s">
        <v>10399</v>
      </c>
      <c r="F401" s="320" t="s">
        <v>10377</v>
      </c>
      <c r="G401" s="577"/>
      <c r="H401" s="889"/>
      <c r="I401" s="577" t="s">
        <v>10400</v>
      </c>
      <c r="J401" s="319"/>
      <c r="K401" s="319">
        <v>1995</v>
      </c>
      <c r="L401" s="319">
        <v>67</v>
      </c>
      <c r="M401" s="319">
        <v>67</v>
      </c>
      <c r="N401" s="319"/>
      <c r="O401" s="319" t="s">
        <v>7485</v>
      </c>
      <c r="P401" s="319">
        <v>1700</v>
      </c>
      <c r="Q401" s="319">
        <v>3</v>
      </c>
      <c r="R401" s="319"/>
      <c r="S401" s="319">
        <v>100</v>
      </c>
      <c r="T401" s="319"/>
      <c r="U401" s="319"/>
      <c r="V401" s="320">
        <v>2006</v>
      </c>
      <c r="W401" s="319"/>
      <c r="X401" s="319"/>
      <c r="Y401" s="319"/>
      <c r="Z401" s="319"/>
      <c r="AA401" s="319"/>
      <c r="AB401" s="319">
        <v>408</v>
      </c>
      <c r="AC401" s="577"/>
      <c r="AD401" s="577"/>
      <c r="AE401" s="577"/>
      <c r="AF401" s="577"/>
      <c r="AG401" s="319"/>
      <c r="AH401" s="319"/>
      <c r="AI401" s="577"/>
      <c r="AJ401" s="577"/>
      <c r="AK401" s="577"/>
      <c r="AL401" s="577"/>
      <c r="AM401" s="577"/>
      <c r="AN401" s="577"/>
      <c r="AO401" s="577"/>
      <c r="AP401" s="577"/>
      <c r="AQ401" s="577"/>
      <c r="AR401" s="577"/>
      <c r="AS401" s="577"/>
      <c r="AT401" s="577"/>
      <c r="AU401" s="577"/>
      <c r="AV401" s="577"/>
      <c r="AW401" s="577"/>
      <c r="AX401" s="577"/>
    </row>
    <row r="402" spans="1:50" ht="25.7" customHeight="1">
      <c r="A402" s="269"/>
      <c r="B402" s="147"/>
      <c r="C402" s="151" t="s">
        <v>10377</v>
      </c>
      <c r="D402" s="577"/>
      <c r="E402" s="319" t="s">
        <v>10401</v>
      </c>
      <c r="F402" s="320" t="s">
        <v>10377</v>
      </c>
      <c r="G402" s="577"/>
      <c r="H402" s="889"/>
      <c r="I402" s="577" t="s">
        <v>10402</v>
      </c>
      <c r="J402" s="319"/>
      <c r="K402" s="319">
        <v>3567</v>
      </c>
      <c r="L402" s="319">
        <v>70</v>
      </c>
      <c r="M402" s="319">
        <v>70</v>
      </c>
      <c r="N402" s="319"/>
      <c r="O402" s="319" t="s">
        <v>382</v>
      </c>
      <c r="P402" s="319">
        <v>1670</v>
      </c>
      <c r="Q402" s="319">
        <v>3</v>
      </c>
      <c r="R402" s="319"/>
      <c r="S402" s="319">
        <v>100</v>
      </c>
      <c r="T402" s="319"/>
      <c r="U402" s="319"/>
      <c r="V402" s="320">
        <v>2008</v>
      </c>
      <c r="W402" s="319"/>
      <c r="X402" s="319"/>
      <c r="Y402" s="319"/>
      <c r="Z402" s="319"/>
      <c r="AA402" s="319"/>
      <c r="AB402" s="319">
        <v>450</v>
      </c>
      <c r="AC402" s="577"/>
      <c r="AD402" s="577"/>
      <c r="AE402" s="577"/>
      <c r="AF402" s="577"/>
      <c r="AG402" s="319"/>
      <c r="AH402" s="319"/>
      <c r="AI402" s="577"/>
      <c r="AJ402" s="577"/>
      <c r="AK402" s="577"/>
      <c r="AL402" s="577"/>
      <c r="AM402" s="577"/>
      <c r="AN402" s="577"/>
      <c r="AO402" s="577"/>
      <c r="AP402" s="577"/>
      <c r="AQ402" s="577"/>
      <c r="AR402" s="577"/>
      <c r="AS402" s="577"/>
      <c r="AT402" s="577"/>
      <c r="AU402" s="577"/>
      <c r="AV402" s="577"/>
      <c r="AW402" s="577"/>
      <c r="AX402" s="577"/>
    </row>
    <row r="403" spans="1:50" ht="25.7" customHeight="1">
      <c r="A403" s="269"/>
      <c r="B403" s="147"/>
      <c r="C403" s="151" t="s">
        <v>10377</v>
      </c>
      <c r="D403" s="577"/>
      <c r="E403" s="319" t="s">
        <v>10403</v>
      </c>
      <c r="F403" s="320" t="s">
        <v>10377</v>
      </c>
      <c r="G403" s="577"/>
      <c r="H403" s="889"/>
      <c r="I403" s="577" t="s">
        <v>10404</v>
      </c>
      <c r="J403" s="319"/>
      <c r="K403" s="319">
        <v>1302</v>
      </c>
      <c r="L403" s="319">
        <v>60</v>
      </c>
      <c r="M403" s="319">
        <v>60</v>
      </c>
      <c r="N403" s="319"/>
      <c r="O403" s="319" t="s">
        <v>382</v>
      </c>
      <c r="P403" s="319">
        <v>980</v>
      </c>
      <c r="Q403" s="319">
        <v>2</v>
      </c>
      <c r="R403" s="319"/>
      <c r="S403" s="319">
        <v>50</v>
      </c>
      <c r="T403" s="319"/>
      <c r="U403" s="319"/>
      <c r="V403" s="320">
        <v>2004</v>
      </c>
      <c r="W403" s="319"/>
      <c r="X403" s="319"/>
      <c r="Y403" s="319"/>
      <c r="Z403" s="319"/>
      <c r="AA403" s="319"/>
      <c r="AB403" s="319">
        <v>183</v>
      </c>
      <c r="AC403" s="577"/>
      <c r="AD403" s="577"/>
      <c r="AE403" s="577"/>
      <c r="AF403" s="577"/>
      <c r="AG403" s="319"/>
      <c r="AH403" s="319"/>
      <c r="AI403" s="577"/>
      <c r="AJ403" s="577"/>
      <c r="AK403" s="577"/>
      <c r="AL403" s="577"/>
      <c r="AM403" s="577"/>
      <c r="AN403" s="577"/>
      <c r="AO403" s="577"/>
      <c r="AP403" s="577"/>
      <c r="AQ403" s="577"/>
      <c r="AR403" s="577"/>
      <c r="AS403" s="577"/>
      <c r="AT403" s="577"/>
      <c r="AU403" s="577"/>
      <c r="AV403" s="577"/>
      <c r="AW403" s="577"/>
      <c r="AX403" s="577"/>
    </row>
    <row r="404" spans="1:50" ht="25.7" customHeight="1">
      <c r="A404" s="269"/>
      <c r="B404" s="147"/>
      <c r="C404" s="151" t="s">
        <v>1025</v>
      </c>
      <c r="D404" s="577"/>
      <c r="E404" s="319" t="s">
        <v>1493</v>
      </c>
      <c r="F404" s="320" t="s">
        <v>1025</v>
      </c>
      <c r="G404" s="577"/>
      <c r="H404" s="889"/>
      <c r="I404" s="577" t="s">
        <v>1494</v>
      </c>
      <c r="J404" s="319"/>
      <c r="K404" s="319">
        <v>19257</v>
      </c>
      <c r="L404" s="319">
        <v>204</v>
      </c>
      <c r="M404" s="319">
        <v>318</v>
      </c>
      <c r="N404" s="319"/>
      <c r="O404" s="319" t="s">
        <v>1495</v>
      </c>
      <c r="P404" s="319">
        <v>4457</v>
      </c>
      <c r="Q404" s="319">
        <v>8</v>
      </c>
      <c r="R404" s="319">
        <v>500</v>
      </c>
      <c r="S404" s="319">
        <v>500</v>
      </c>
      <c r="T404" s="319"/>
      <c r="U404" s="319"/>
      <c r="V404" s="320">
        <v>2002</v>
      </c>
      <c r="W404" s="319"/>
      <c r="X404" s="319"/>
      <c r="Y404" s="319"/>
      <c r="Z404" s="319"/>
      <c r="AA404" s="319"/>
      <c r="AB404" s="319">
        <v>1315</v>
      </c>
      <c r="AC404" s="577"/>
      <c r="AD404" s="577"/>
      <c r="AE404" s="577"/>
      <c r="AF404" s="577"/>
      <c r="AG404" s="319"/>
      <c r="AH404" s="319"/>
      <c r="AI404" s="577"/>
      <c r="AJ404" s="577"/>
      <c r="AK404" s="577"/>
      <c r="AL404" s="577"/>
      <c r="AM404" s="577"/>
      <c r="AN404" s="577"/>
      <c r="AO404" s="577"/>
      <c r="AP404" s="577"/>
      <c r="AQ404" s="577"/>
      <c r="AR404" s="577"/>
      <c r="AS404" s="577"/>
      <c r="AT404" s="577"/>
      <c r="AU404" s="577"/>
      <c r="AV404" s="577"/>
      <c r="AW404" s="577"/>
      <c r="AX404" s="577"/>
    </row>
    <row r="405" spans="1:50" ht="25.7" customHeight="1">
      <c r="A405" s="269"/>
      <c r="B405" s="147"/>
      <c r="C405" s="151" t="s">
        <v>1025</v>
      </c>
      <c r="D405" s="577"/>
      <c r="E405" s="319" t="s">
        <v>1496</v>
      </c>
      <c r="F405" s="320" t="s">
        <v>1025</v>
      </c>
      <c r="G405" s="577"/>
      <c r="H405" s="889"/>
      <c r="I405" s="577" t="s">
        <v>1025</v>
      </c>
      <c r="J405" s="319"/>
      <c r="K405" s="319">
        <v>3075</v>
      </c>
      <c r="L405" s="319">
        <v>64</v>
      </c>
      <c r="M405" s="319">
        <v>64</v>
      </c>
      <c r="N405" s="319"/>
      <c r="O405" s="319" t="s">
        <v>406</v>
      </c>
      <c r="P405" s="319">
        <v>1260</v>
      </c>
      <c r="Q405" s="319">
        <v>2</v>
      </c>
      <c r="R405" s="319"/>
      <c r="S405" s="319">
        <v>50</v>
      </c>
      <c r="T405" s="319"/>
      <c r="U405" s="319"/>
      <c r="V405" s="320">
        <v>2002</v>
      </c>
      <c r="W405" s="319"/>
      <c r="X405" s="319"/>
      <c r="Y405" s="319"/>
      <c r="Z405" s="319"/>
      <c r="AA405" s="319"/>
      <c r="AB405" s="319">
        <v>200</v>
      </c>
      <c r="AC405" s="577"/>
      <c r="AD405" s="577"/>
      <c r="AE405" s="577"/>
      <c r="AF405" s="577"/>
      <c r="AG405" s="319"/>
      <c r="AH405" s="319"/>
      <c r="AI405" s="577"/>
      <c r="AJ405" s="577"/>
      <c r="AK405" s="577"/>
      <c r="AL405" s="577"/>
      <c r="AM405" s="577"/>
      <c r="AN405" s="577"/>
      <c r="AO405" s="577"/>
      <c r="AP405" s="577"/>
      <c r="AQ405" s="577"/>
      <c r="AR405" s="577"/>
      <c r="AS405" s="577"/>
      <c r="AT405" s="577"/>
      <c r="AU405" s="577"/>
      <c r="AV405" s="577"/>
      <c r="AW405" s="577"/>
      <c r="AX405" s="577"/>
    </row>
    <row r="406" spans="1:50" ht="25.7" customHeight="1">
      <c r="A406" s="269"/>
      <c r="B406" s="147"/>
      <c r="C406" s="151" t="s">
        <v>1025</v>
      </c>
      <c r="D406" s="577"/>
      <c r="E406" s="319" t="s">
        <v>1497</v>
      </c>
      <c r="F406" s="320" t="s">
        <v>1025</v>
      </c>
      <c r="G406" s="577"/>
      <c r="H406" s="889"/>
      <c r="I406" s="577" t="s">
        <v>1025</v>
      </c>
      <c r="J406" s="319"/>
      <c r="K406" s="319">
        <v>2244</v>
      </c>
      <c r="L406" s="319"/>
      <c r="M406" s="319"/>
      <c r="N406" s="319"/>
      <c r="O406" s="319" t="s">
        <v>406</v>
      </c>
      <c r="P406" s="319">
        <v>1944</v>
      </c>
      <c r="Q406" s="319">
        <v>3</v>
      </c>
      <c r="R406" s="319"/>
      <c r="S406" s="319"/>
      <c r="T406" s="319"/>
      <c r="U406" s="319"/>
      <c r="V406" s="320">
        <v>2008</v>
      </c>
      <c r="W406" s="319"/>
      <c r="X406" s="319"/>
      <c r="Y406" s="319"/>
      <c r="Z406" s="319"/>
      <c r="AA406" s="319"/>
      <c r="AB406" s="319">
        <v>169</v>
      </c>
      <c r="AC406" s="577"/>
      <c r="AD406" s="577"/>
      <c r="AE406" s="577"/>
      <c r="AF406" s="577"/>
      <c r="AG406" s="319"/>
      <c r="AH406" s="319"/>
      <c r="AI406" s="577"/>
      <c r="AJ406" s="577"/>
      <c r="AK406" s="577"/>
      <c r="AL406" s="577"/>
      <c r="AM406" s="577"/>
      <c r="AN406" s="577"/>
      <c r="AO406" s="577"/>
      <c r="AP406" s="577"/>
      <c r="AQ406" s="577"/>
      <c r="AR406" s="577"/>
      <c r="AS406" s="577"/>
      <c r="AT406" s="577"/>
      <c r="AU406" s="577"/>
      <c r="AV406" s="577"/>
      <c r="AW406" s="577"/>
      <c r="AX406" s="577"/>
    </row>
    <row r="407" spans="1:50" ht="25.7" customHeight="1">
      <c r="A407" s="269"/>
      <c r="B407" s="147"/>
      <c r="C407" s="875" t="s">
        <v>1025</v>
      </c>
      <c r="D407" s="894"/>
      <c r="E407" s="187" t="s">
        <v>1498</v>
      </c>
      <c r="F407" s="678" t="s">
        <v>1025</v>
      </c>
      <c r="G407" s="894"/>
      <c r="H407" s="895"/>
      <c r="I407" s="894" t="s">
        <v>1025</v>
      </c>
      <c r="J407" s="187"/>
      <c r="K407" s="187">
        <v>8236</v>
      </c>
      <c r="L407" s="187">
        <v>36</v>
      </c>
      <c r="M407" s="187">
        <v>36</v>
      </c>
      <c r="N407" s="187"/>
      <c r="O407" s="187" t="s">
        <v>382</v>
      </c>
      <c r="P407" s="187">
        <v>4736</v>
      </c>
      <c r="Q407" s="187">
        <v>4</v>
      </c>
      <c r="R407" s="187">
        <v>214</v>
      </c>
      <c r="S407" s="187">
        <v>214</v>
      </c>
      <c r="T407" s="187"/>
      <c r="U407" s="187"/>
      <c r="V407" s="678">
        <v>2009</v>
      </c>
      <c r="W407" s="187"/>
      <c r="X407" s="187"/>
      <c r="Y407" s="187"/>
      <c r="Z407" s="187"/>
      <c r="AA407" s="187"/>
      <c r="AB407" s="187">
        <v>600</v>
      </c>
      <c r="AC407" s="894"/>
      <c r="AD407" s="894"/>
      <c r="AE407" s="894"/>
      <c r="AF407" s="894"/>
      <c r="AG407" s="187"/>
      <c r="AH407" s="187"/>
      <c r="AI407" s="894"/>
      <c r="AJ407" s="894"/>
      <c r="AK407" s="894"/>
      <c r="AL407" s="894"/>
      <c r="AM407" s="894"/>
      <c r="AN407" s="894"/>
      <c r="AO407" s="894"/>
      <c r="AP407" s="894"/>
      <c r="AQ407" s="894"/>
      <c r="AR407" s="894"/>
      <c r="AS407" s="894"/>
      <c r="AT407" s="894"/>
      <c r="AU407" s="894"/>
      <c r="AV407" s="894"/>
      <c r="AW407" s="894"/>
      <c r="AX407" s="894"/>
    </row>
    <row r="408" spans="1:50" ht="25.7" customHeight="1">
      <c r="A408" s="269"/>
      <c r="B408" s="147"/>
      <c r="C408" s="151" t="s">
        <v>1027</v>
      </c>
      <c r="D408" s="577" t="s">
        <v>1500</v>
      </c>
      <c r="E408" s="319" t="s">
        <v>1500</v>
      </c>
      <c r="F408" s="320" t="s">
        <v>1027</v>
      </c>
      <c r="G408" s="577" t="s">
        <v>1499</v>
      </c>
      <c r="H408" s="889"/>
      <c r="I408" s="577" t="s">
        <v>1027</v>
      </c>
      <c r="J408" s="319">
        <v>4</v>
      </c>
      <c r="K408" s="319">
        <v>3935</v>
      </c>
      <c r="L408" s="319"/>
      <c r="M408" s="319"/>
      <c r="N408" s="319" t="s">
        <v>231</v>
      </c>
      <c r="O408" s="319" t="s">
        <v>406</v>
      </c>
      <c r="P408" s="319">
        <v>3935</v>
      </c>
      <c r="Q408" s="319">
        <v>5</v>
      </c>
      <c r="R408" s="319">
        <v>150</v>
      </c>
      <c r="S408" s="319">
        <v>250</v>
      </c>
      <c r="T408" s="319"/>
      <c r="U408" s="319"/>
      <c r="V408" s="320">
        <v>2000</v>
      </c>
      <c r="W408" s="319">
        <v>68</v>
      </c>
      <c r="X408" s="319"/>
      <c r="Y408" s="319"/>
      <c r="Z408" s="319"/>
      <c r="AA408" s="319"/>
      <c r="AB408" s="319">
        <v>68</v>
      </c>
      <c r="AC408" s="577"/>
      <c r="AD408" s="577"/>
      <c r="AE408" s="577"/>
      <c r="AF408" s="577"/>
      <c r="AG408" s="319"/>
      <c r="AH408" s="319"/>
      <c r="AI408" s="577"/>
      <c r="AJ408" s="577"/>
      <c r="AK408" s="577"/>
      <c r="AL408" s="577"/>
      <c r="AM408" s="577"/>
      <c r="AN408" s="577"/>
      <c r="AO408" s="577"/>
      <c r="AP408" s="577"/>
      <c r="AQ408" s="577"/>
      <c r="AR408" s="577"/>
      <c r="AS408" s="577"/>
      <c r="AT408" s="577"/>
      <c r="AU408" s="577"/>
      <c r="AV408" s="577"/>
      <c r="AW408" s="577"/>
      <c r="AX408" s="577"/>
    </row>
    <row r="409" spans="1:50" ht="25.7" customHeight="1">
      <c r="A409" s="269"/>
      <c r="B409" s="147"/>
      <c r="C409" s="875" t="s">
        <v>1030</v>
      </c>
      <c r="D409" s="894"/>
      <c r="E409" s="187" t="s">
        <v>1501</v>
      </c>
      <c r="F409" s="678" t="s">
        <v>1030</v>
      </c>
      <c r="G409" s="894"/>
      <c r="H409" s="895"/>
      <c r="I409" s="894" t="s">
        <v>10405</v>
      </c>
      <c r="J409" s="187"/>
      <c r="K409" s="187">
        <v>1024</v>
      </c>
      <c r="L409" s="187">
        <v>18</v>
      </c>
      <c r="M409" s="187">
        <v>18</v>
      </c>
      <c r="N409" s="187"/>
      <c r="O409" s="187" t="s">
        <v>232</v>
      </c>
      <c r="P409" s="187">
        <v>1024</v>
      </c>
      <c r="Q409" s="187">
        <v>2</v>
      </c>
      <c r="R409" s="187"/>
      <c r="S409" s="187"/>
      <c r="T409" s="187"/>
      <c r="U409" s="187"/>
      <c r="V409" s="678">
        <v>2009</v>
      </c>
      <c r="W409" s="187"/>
      <c r="X409" s="187"/>
      <c r="Y409" s="187"/>
      <c r="Z409" s="187"/>
      <c r="AA409" s="187"/>
      <c r="AB409" s="187">
        <v>89</v>
      </c>
      <c r="AC409" s="577"/>
      <c r="AD409" s="577"/>
      <c r="AE409" s="577"/>
      <c r="AF409" s="577"/>
      <c r="AG409" s="319"/>
      <c r="AH409" s="319"/>
      <c r="AI409" s="577"/>
      <c r="AJ409" s="577"/>
      <c r="AK409" s="577"/>
      <c r="AL409" s="577"/>
      <c r="AM409" s="577"/>
      <c r="AN409" s="577"/>
      <c r="AO409" s="577"/>
      <c r="AP409" s="577"/>
      <c r="AQ409" s="577"/>
      <c r="AR409" s="577"/>
      <c r="AS409" s="577"/>
      <c r="AT409" s="577"/>
      <c r="AU409" s="577"/>
      <c r="AV409" s="577"/>
      <c r="AW409" s="577"/>
      <c r="AX409" s="577"/>
    </row>
    <row r="410" spans="1:50" ht="25.7" customHeight="1">
      <c r="A410" s="269"/>
      <c r="B410" s="147"/>
      <c r="C410" s="151" t="s">
        <v>1030</v>
      </c>
      <c r="D410" s="577"/>
      <c r="E410" s="319" t="s">
        <v>1502</v>
      </c>
      <c r="F410" s="320" t="s">
        <v>1030</v>
      </c>
      <c r="G410" s="577"/>
      <c r="H410" s="889"/>
      <c r="I410" s="577" t="s">
        <v>10405</v>
      </c>
      <c r="J410" s="319"/>
      <c r="K410" s="319">
        <v>1911</v>
      </c>
      <c r="L410" s="319"/>
      <c r="M410" s="319"/>
      <c r="N410" s="319"/>
      <c r="O410" s="319" t="s">
        <v>382</v>
      </c>
      <c r="P410" s="319">
        <v>1648</v>
      </c>
      <c r="Q410" s="319">
        <v>3</v>
      </c>
      <c r="R410" s="319"/>
      <c r="S410" s="319"/>
      <c r="T410" s="319"/>
      <c r="U410" s="319"/>
      <c r="V410" s="320">
        <v>2009</v>
      </c>
      <c r="W410" s="319"/>
      <c r="X410" s="319"/>
      <c r="Y410" s="319"/>
      <c r="Z410" s="319"/>
      <c r="AA410" s="319"/>
      <c r="AB410" s="319">
        <v>113</v>
      </c>
      <c r="AC410" s="577"/>
      <c r="AD410" s="577"/>
      <c r="AE410" s="577"/>
      <c r="AF410" s="577"/>
      <c r="AG410" s="319"/>
      <c r="AH410" s="319"/>
      <c r="AI410" s="577"/>
      <c r="AJ410" s="577"/>
      <c r="AK410" s="577"/>
      <c r="AL410" s="577"/>
      <c r="AM410" s="577"/>
      <c r="AN410" s="577"/>
      <c r="AO410" s="577"/>
      <c r="AP410" s="577"/>
      <c r="AQ410" s="577"/>
      <c r="AR410" s="577"/>
      <c r="AS410" s="577"/>
      <c r="AT410" s="577"/>
      <c r="AU410" s="577"/>
      <c r="AV410" s="577"/>
      <c r="AW410" s="577"/>
      <c r="AX410" s="577"/>
    </row>
    <row r="411" spans="1:50" ht="25.7" customHeight="1">
      <c r="A411" s="269">
        <v>8</v>
      </c>
      <c r="B411" s="147"/>
      <c r="C411" s="151" t="s">
        <v>1030</v>
      </c>
      <c r="D411" s="577"/>
      <c r="E411" s="319" t="s">
        <v>1503</v>
      </c>
      <c r="F411" s="320" t="s">
        <v>1030</v>
      </c>
      <c r="G411" s="577"/>
      <c r="H411" s="889"/>
      <c r="I411" s="577" t="s">
        <v>10405</v>
      </c>
      <c r="J411" s="319"/>
      <c r="K411" s="319">
        <v>1421</v>
      </c>
      <c r="L411" s="319"/>
      <c r="M411" s="319"/>
      <c r="N411" s="319"/>
      <c r="O411" s="319" t="s">
        <v>382</v>
      </c>
      <c r="P411" s="319">
        <v>1274</v>
      </c>
      <c r="Q411" s="319">
        <v>2</v>
      </c>
      <c r="R411" s="319"/>
      <c r="S411" s="319"/>
      <c r="T411" s="319"/>
      <c r="U411" s="319"/>
      <c r="V411" s="320">
        <v>2009</v>
      </c>
      <c r="W411" s="319"/>
      <c r="X411" s="319"/>
      <c r="Y411" s="319"/>
      <c r="Z411" s="319"/>
      <c r="AA411" s="319"/>
      <c r="AB411" s="319">
        <v>100</v>
      </c>
      <c r="AC411" s="577"/>
      <c r="AD411" s="577"/>
      <c r="AE411" s="577"/>
      <c r="AF411" s="577"/>
      <c r="AG411" s="319"/>
      <c r="AH411" s="319"/>
      <c r="AI411" s="577"/>
      <c r="AJ411" s="577"/>
      <c r="AK411" s="577"/>
      <c r="AL411" s="577"/>
      <c r="AM411" s="577"/>
      <c r="AN411" s="577"/>
      <c r="AO411" s="577"/>
      <c r="AP411" s="577"/>
      <c r="AQ411" s="577"/>
      <c r="AR411" s="577"/>
      <c r="AS411" s="577"/>
      <c r="AT411" s="577"/>
      <c r="AU411" s="577"/>
      <c r="AV411" s="577"/>
      <c r="AW411" s="577"/>
      <c r="AX411" s="577"/>
    </row>
    <row r="412" spans="1:50" ht="25.7" customHeight="1">
      <c r="A412" s="269"/>
      <c r="B412" s="147"/>
      <c r="C412" s="151" t="s">
        <v>1030</v>
      </c>
      <c r="D412" s="577"/>
      <c r="E412" s="319" t="s">
        <v>1504</v>
      </c>
      <c r="F412" s="320" t="s">
        <v>1030</v>
      </c>
      <c r="G412" s="577"/>
      <c r="H412" s="889"/>
      <c r="I412" s="577" t="s">
        <v>10405</v>
      </c>
      <c r="J412" s="319"/>
      <c r="K412" s="319">
        <v>3150</v>
      </c>
      <c r="L412" s="319"/>
      <c r="M412" s="319"/>
      <c r="N412" s="319"/>
      <c r="O412" s="319" t="s">
        <v>232</v>
      </c>
      <c r="P412" s="319">
        <v>1400</v>
      </c>
      <c r="Q412" s="319">
        <v>4</v>
      </c>
      <c r="R412" s="319"/>
      <c r="S412" s="319"/>
      <c r="T412" s="319"/>
      <c r="U412" s="319"/>
      <c r="V412" s="320">
        <v>2009</v>
      </c>
      <c r="W412" s="319"/>
      <c r="X412" s="319"/>
      <c r="Y412" s="319"/>
      <c r="Z412" s="319"/>
      <c r="AA412" s="319"/>
      <c r="AB412" s="319">
        <v>200</v>
      </c>
      <c r="AC412" s="577"/>
      <c r="AD412" s="577"/>
      <c r="AE412" s="577"/>
      <c r="AF412" s="577"/>
      <c r="AG412" s="319"/>
      <c r="AH412" s="319"/>
      <c r="AI412" s="577"/>
      <c r="AJ412" s="577"/>
      <c r="AK412" s="577"/>
      <c r="AL412" s="577"/>
      <c r="AM412" s="577"/>
      <c r="AN412" s="577"/>
      <c r="AO412" s="577"/>
      <c r="AP412" s="577"/>
      <c r="AQ412" s="577"/>
      <c r="AR412" s="577"/>
      <c r="AS412" s="577"/>
      <c r="AT412" s="577"/>
      <c r="AU412" s="577"/>
      <c r="AV412" s="577"/>
      <c r="AW412" s="577"/>
      <c r="AX412" s="577"/>
    </row>
    <row r="413" spans="1:50" ht="25.7" customHeight="1">
      <c r="A413" s="269"/>
      <c r="B413" s="147"/>
      <c r="C413" s="151" t="s">
        <v>1030</v>
      </c>
      <c r="D413" s="577"/>
      <c r="E413" s="319" t="s">
        <v>1505</v>
      </c>
      <c r="F413" s="320" t="s">
        <v>1030</v>
      </c>
      <c r="G413" s="577"/>
      <c r="H413" s="889"/>
      <c r="I413" s="577" t="s">
        <v>10405</v>
      </c>
      <c r="J413" s="319"/>
      <c r="K413" s="319">
        <v>21572</v>
      </c>
      <c r="L413" s="319">
        <v>122</v>
      </c>
      <c r="M413" s="319">
        <v>193</v>
      </c>
      <c r="N413" s="319"/>
      <c r="O413" s="319" t="s">
        <v>1506</v>
      </c>
      <c r="P413" s="319">
        <v>9804</v>
      </c>
      <c r="Q413" s="319">
        <v>12</v>
      </c>
      <c r="R413" s="319">
        <v>700</v>
      </c>
      <c r="S413" s="319">
        <v>1000</v>
      </c>
      <c r="T413" s="319"/>
      <c r="U413" s="319"/>
      <c r="V413" s="320">
        <v>2006</v>
      </c>
      <c r="W413" s="319"/>
      <c r="X413" s="319"/>
      <c r="Y413" s="319"/>
      <c r="Z413" s="319"/>
      <c r="AA413" s="319"/>
      <c r="AB413" s="319">
        <v>1600</v>
      </c>
      <c r="AC413" s="577"/>
      <c r="AD413" s="577"/>
      <c r="AE413" s="577"/>
      <c r="AF413" s="577"/>
      <c r="AG413" s="319"/>
      <c r="AH413" s="319"/>
      <c r="AI413" s="577"/>
      <c r="AJ413" s="577"/>
      <c r="AK413" s="577"/>
      <c r="AL413" s="577"/>
      <c r="AM413" s="577"/>
      <c r="AN413" s="577"/>
      <c r="AO413" s="577"/>
      <c r="AP413" s="577"/>
      <c r="AQ413" s="577"/>
      <c r="AR413" s="577"/>
      <c r="AS413" s="577"/>
      <c r="AT413" s="577"/>
      <c r="AU413" s="577"/>
      <c r="AV413" s="577"/>
      <c r="AW413" s="577"/>
      <c r="AX413" s="577"/>
    </row>
    <row r="414" spans="1:50" ht="25.7" customHeight="1">
      <c r="A414" s="269"/>
      <c r="B414" s="147"/>
      <c r="C414" s="151" t="s">
        <v>1030</v>
      </c>
      <c r="D414" s="577"/>
      <c r="E414" s="319" t="s">
        <v>1507</v>
      </c>
      <c r="F414" s="320" t="s">
        <v>1030</v>
      </c>
      <c r="G414" s="577"/>
      <c r="H414" s="889"/>
      <c r="I414" s="577" t="s">
        <v>10405</v>
      </c>
      <c r="J414" s="319"/>
      <c r="K414" s="319">
        <v>2564</v>
      </c>
      <c r="L414" s="319"/>
      <c r="M414" s="319"/>
      <c r="N414" s="319"/>
      <c r="O414" s="319" t="s">
        <v>382</v>
      </c>
      <c r="P414" s="319">
        <v>1355</v>
      </c>
      <c r="Q414" s="319">
        <v>2</v>
      </c>
      <c r="R414" s="319"/>
      <c r="S414" s="319"/>
      <c r="T414" s="319"/>
      <c r="U414" s="319"/>
      <c r="V414" s="320">
        <v>2010</v>
      </c>
      <c r="W414" s="319">
        <v>38</v>
      </c>
      <c r="X414" s="319"/>
      <c r="Y414" s="319"/>
      <c r="Z414" s="319"/>
      <c r="AA414" s="319"/>
      <c r="AB414" s="319">
        <v>150</v>
      </c>
      <c r="AC414" s="577"/>
      <c r="AD414" s="577"/>
      <c r="AE414" s="577"/>
      <c r="AF414" s="577"/>
      <c r="AG414" s="319">
        <v>2</v>
      </c>
      <c r="AH414" s="319"/>
      <c r="AI414" s="577">
        <v>14</v>
      </c>
      <c r="AJ414" s="577"/>
      <c r="AK414" s="577"/>
      <c r="AL414" s="577"/>
      <c r="AM414" s="577"/>
      <c r="AN414" s="577"/>
      <c r="AO414" s="577"/>
      <c r="AP414" s="577"/>
      <c r="AQ414" s="577"/>
      <c r="AR414" s="577"/>
      <c r="AS414" s="577"/>
      <c r="AT414" s="577"/>
      <c r="AU414" s="577"/>
      <c r="AV414" s="577"/>
      <c r="AW414" s="577"/>
      <c r="AX414" s="577"/>
    </row>
    <row r="415" spans="1:50" ht="25.7" customHeight="1">
      <c r="A415" s="269"/>
      <c r="B415" s="147"/>
      <c r="C415" s="151" t="s">
        <v>1030</v>
      </c>
      <c r="D415" s="177"/>
      <c r="E415" s="319" t="s">
        <v>1508</v>
      </c>
      <c r="F415" s="320" t="s">
        <v>1030</v>
      </c>
      <c r="G415" s="177"/>
      <c r="H415" s="177"/>
      <c r="I415" s="177" t="s">
        <v>10405</v>
      </c>
      <c r="J415" s="319"/>
      <c r="K415" s="319">
        <v>1890</v>
      </c>
      <c r="L415" s="319"/>
      <c r="M415" s="319"/>
      <c r="N415" s="177"/>
      <c r="O415" s="177" t="s">
        <v>1509</v>
      </c>
      <c r="P415" s="319">
        <v>1890</v>
      </c>
      <c r="Q415" s="319">
        <v>3</v>
      </c>
      <c r="R415" s="319"/>
      <c r="S415" s="319"/>
      <c r="T415" s="177"/>
      <c r="U415" s="177"/>
      <c r="V415" s="320">
        <v>2011</v>
      </c>
      <c r="W415" s="177"/>
      <c r="X415" s="177"/>
      <c r="Y415" s="177"/>
      <c r="Z415" s="177"/>
      <c r="AA415" s="177"/>
      <c r="AB415" s="319"/>
      <c r="AC415" s="177"/>
      <c r="AD415" s="177"/>
      <c r="AE415" s="177"/>
      <c r="AF415" s="177"/>
      <c r="AG415" s="177"/>
      <c r="AH415" s="177"/>
      <c r="AI415" s="177"/>
      <c r="AJ415" s="177"/>
      <c r="AK415" s="177"/>
      <c r="AL415" s="177"/>
      <c r="AM415" s="177"/>
      <c r="AN415" s="177"/>
      <c r="AO415" s="177"/>
      <c r="AP415" s="177"/>
      <c r="AQ415" s="177"/>
      <c r="AR415" s="177"/>
      <c r="AS415" s="177"/>
      <c r="AT415" s="177"/>
      <c r="AU415" s="177"/>
      <c r="AV415" s="177"/>
      <c r="AW415" s="177"/>
      <c r="AX415" s="99"/>
    </row>
    <row r="416" spans="1:50" ht="25.7" customHeight="1">
      <c r="A416" s="269"/>
      <c r="B416" s="147"/>
      <c r="C416" s="848" t="s">
        <v>1030</v>
      </c>
      <c r="D416" s="99"/>
      <c r="E416" s="99" t="s">
        <v>1510</v>
      </c>
      <c r="F416" s="99" t="s">
        <v>1030</v>
      </c>
      <c r="G416" s="99"/>
      <c r="H416" s="99"/>
      <c r="I416" s="99" t="s">
        <v>10405</v>
      </c>
      <c r="J416" s="99"/>
      <c r="K416" s="319">
        <v>9900</v>
      </c>
      <c r="L416" s="99">
        <v>3765.95</v>
      </c>
      <c r="M416" s="99">
        <v>4354.37</v>
      </c>
      <c r="N416" s="99"/>
      <c r="O416" s="99" t="s">
        <v>1506</v>
      </c>
      <c r="P416" s="177">
        <v>3353.88</v>
      </c>
      <c r="Q416" s="99">
        <v>4</v>
      </c>
      <c r="R416" s="99"/>
      <c r="S416" s="99"/>
      <c r="T416" s="99"/>
      <c r="U416" s="99"/>
      <c r="V416" s="99">
        <v>2012</v>
      </c>
      <c r="W416" s="99"/>
      <c r="X416" s="99"/>
      <c r="Y416" s="99"/>
      <c r="Z416" s="99"/>
      <c r="AA416" s="99"/>
      <c r="AB416" s="99">
        <v>5950</v>
      </c>
      <c r="AC416" s="99"/>
      <c r="AD416" s="99"/>
      <c r="AE416" s="99"/>
      <c r="AF416" s="99"/>
      <c r="AG416" s="99"/>
      <c r="AH416" s="99"/>
      <c r="AI416" s="99"/>
      <c r="AJ416" s="99"/>
      <c r="AK416" s="99"/>
      <c r="AL416" s="99"/>
      <c r="AM416" s="99"/>
      <c r="AN416" s="99"/>
      <c r="AO416" s="99"/>
      <c r="AP416" s="99"/>
      <c r="AQ416" s="99"/>
      <c r="AR416" s="99"/>
      <c r="AS416" s="99"/>
      <c r="AT416" s="99"/>
      <c r="AU416" s="99"/>
      <c r="AV416" s="99"/>
      <c r="AW416" s="99"/>
      <c r="AX416" s="99"/>
    </row>
    <row r="417" spans="1:50" ht="25.7" customHeight="1">
      <c r="A417" s="269">
        <v>5</v>
      </c>
      <c r="B417" s="147"/>
      <c r="C417" s="848" t="s">
        <v>1039</v>
      </c>
      <c r="D417" s="99" t="s">
        <v>1511</v>
      </c>
      <c r="E417" s="99" t="s">
        <v>1512</v>
      </c>
      <c r="F417" s="99" t="s">
        <v>1039</v>
      </c>
      <c r="G417" s="99" t="s">
        <v>1513</v>
      </c>
      <c r="H417" s="99" t="s">
        <v>1514</v>
      </c>
      <c r="I417" s="99" t="s">
        <v>1039</v>
      </c>
      <c r="J417" s="99">
        <v>3</v>
      </c>
      <c r="K417" s="319">
        <v>7448</v>
      </c>
      <c r="L417" s="839">
        <v>96</v>
      </c>
      <c r="M417" s="839">
        <v>147</v>
      </c>
      <c r="N417" s="99" t="s">
        <v>231</v>
      </c>
      <c r="O417" s="99" t="s">
        <v>10406</v>
      </c>
      <c r="P417" s="177">
        <v>6935</v>
      </c>
      <c r="Q417" s="99">
        <v>8</v>
      </c>
      <c r="R417" s="99">
        <v>500</v>
      </c>
      <c r="S417" s="99">
        <v>830</v>
      </c>
      <c r="T417" s="99" t="s">
        <v>233</v>
      </c>
      <c r="U417" s="99" t="s">
        <v>587</v>
      </c>
      <c r="V417" s="99">
        <v>2000</v>
      </c>
      <c r="W417" s="99">
        <v>388</v>
      </c>
      <c r="X417" s="99"/>
      <c r="Y417" s="99"/>
      <c r="Z417" s="99"/>
      <c r="AA417" s="99"/>
      <c r="AB417" s="646">
        <v>1068</v>
      </c>
      <c r="AC417" s="99"/>
      <c r="AD417" s="99"/>
      <c r="AE417" s="99"/>
      <c r="AF417" s="99"/>
      <c r="AG417" s="99">
        <v>3</v>
      </c>
      <c r="AH417" s="99">
        <v>500</v>
      </c>
      <c r="AI417" s="99">
        <v>15</v>
      </c>
      <c r="AJ417" s="99"/>
      <c r="AK417" s="99"/>
      <c r="AL417" s="99"/>
      <c r="AM417" s="99"/>
      <c r="AN417" s="99"/>
      <c r="AO417" s="99"/>
      <c r="AP417" s="99"/>
      <c r="AQ417" s="99"/>
      <c r="AR417" s="99"/>
      <c r="AS417" s="99"/>
      <c r="AT417" s="99"/>
      <c r="AU417" s="99"/>
      <c r="AV417" s="99"/>
      <c r="AW417" s="99"/>
      <c r="AX417" s="99"/>
    </row>
    <row r="418" spans="1:50" ht="25.7" customHeight="1">
      <c r="A418" s="269"/>
      <c r="B418" s="147"/>
      <c r="C418" s="151" t="s">
        <v>1039</v>
      </c>
      <c r="D418" s="177" t="s">
        <v>1511</v>
      </c>
      <c r="E418" s="319" t="s">
        <v>1515</v>
      </c>
      <c r="F418" s="320" t="s">
        <v>1039</v>
      </c>
      <c r="G418" s="177" t="s">
        <v>1513</v>
      </c>
      <c r="H418" s="177" t="s">
        <v>1514</v>
      </c>
      <c r="I418" s="177" t="s">
        <v>1039</v>
      </c>
      <c r="J418" s="177">
        <v>3</v>
      </c>
      <c r="K418" s="319">
        <v>1980</v>
      </c>
      <c r="L418" s="319">
        <v>1722</v>
      </c>
      <c r="M418" s="319">
        <v>1360</v>
      </c>
      <c r="N418" s="177" t="s">
        <v>231</v>
      </c>
      <c r="O418" s="177" t="s">
        <v>1516</v>
      </c>
      <c r="P418" s="319">
        <v>1290</v>
      </c>
      <c r="Q418" s="319">
        <v>2</v>
      </c>
      <c r="R418" s="319"/>
      <c r="S418" s="319"/>
      <c r="T418" s="177" t="s">
        <v>233</v>
      </c>
      <c r="U418" s="177" t="s">
        <v>587</v>
      </c>
      <c r="V418" s="320">
        <v>2004</v>
      </c>
      <c r="W418" s="177"/>
      <c r="X418" s="177"/>
      <c r="Y418" s="177"/>
      <c r="Z418" s="177"/>
      <c r="AA418" s="177"/>
      <c r="AB418" s="319">
        <v>712</v>
      </c>
      <c r="AC418" s="177"/>
      <c r="AD418" s="177"/>
      <c r="AE418" s="177"/>
      <c r="AF418" s="177"/>
      <c r="AG418" s="177">
        <v>3</v>
      </c>
      <c r="AH418" s="177">
        <v>500</v>
      </c>
      <c r="AI418" s="177">
        <v>15</v>
      </c>
      <c r="AJ418" s="177"/>
      <c r="AK418" s="177"/>
      <c r="AL418" s="177"/>
      <c r="AM418" s="177"/>
      <c r="AN418" s="177"/>
      <c r="AO418" s="177"/>
      <c r="AP418" s="177"/>
      <c r="AQ418" s="177"/>
      <c r="AR418" s="177"/>
      <c r="AS418" s="177"/>
      <c r="AT418" s="177"/>
      <c r="AU418" s="177"/>
      <c r="AV418" s="177"/>
      <c r="AW418" s="177"/>
      <c r="AX418" s="177"/>
    </row>
    <row r="419" spans="1:50" ht="25.7" customHeight="1">
      <c r="A419" s="269"/>
      <c r="B419" s="147"/>
      <c r="C419" s="151" t="s">
        <v>1039</v>
      </c>
      <c r="D419" s="177" t="s">
        <v>1511</v>
      </c>
      <c r="E419" s="319" t="s">
        <v>1517</v>
      </c>
      <c r="F419" s="320" t="s">
        <v>1039</v>
      </c>
      <c r="G419" s="177" t="s">
        <v>1513</v>
      </c>
      <c r="H419" s="177" t="s">
        <v>1514</v>
      </c>
      <c r="I419" s="177" t="s">
        <v>10407</v>
      </c>
      <c r="J419" s="177">
        <v>3</v>
      </c>
      <c r="K419" s="319">
        <v>3000</v>
      </c>
      <c r="L419" s="319">
        <v>62.4</v>
      </c>
      <c r="M419" s="319">
        <v>98.88</v>
      </c>
      <c r="N419" s="177" t="s">
        <v>231</v>
      </c>
      <c r="O419" s="177" t="s">
        <v>10408</v>
      </c>
      <c r="P419" s="319">
        <v>2600</v>
      </c>
      <c r="Q419" s="319">
        <v>4</v>
      </c>
      <c r="R419" s="319">
        <v>400</v>
      </c>
      <c r="S419" s="319">
        <v>400</v>
      </c>
      <c r="T419" s="177" t="s">
        <v>233</v>
      </c>
      <c r="U419" s="177" t="s">
        <v>587</v>
      </c>
      <c r="V419" s="320">
        <v>1999</v>
      </c>
      <c r="W419" s="177"/>
      <c r="X419" s="177"/>
      <c r="Y419" s="177"/>
      <c r="Z419" s="177"/>
      <c r="AA419" s="177"/>
      <c r="AB419" s="319">
        <v>119</v>
      </c>
      <c r="AC419" s="177"/>
      <c r="AD419" s="177"/>
      <c r="AE419" s="177"/>
      <c r="AF419" s="177"/>
      <c r="AG419" s="177">
        <v>3</v>
      </c>
      <c r="AH419" s="177">
        <v>500</v>
      </c>
      <c r="AI419" s="177">
        <v>15</v>
      </c>
      <c r="AJ419" s="177"/>
      <c r="AK419" s="177"/>
      <c r="AL419" s="177"/>
      <c r="AM419" s="177"/>
      <c r="AN419" s="177"/>
      <c r="AO419" s="177"/>
      <c r="AP419" s="177"/>
      <c r="AQ419" s="177"/>
      <c r="AR419" s="177"/>
      <c r="AS419" s="177"/>
      <c r="AT419" s="177"/>
      <c r="AU419" s="177"/>
      <c r="AV419" s="177"/>
      <c r="AW419" s="177"/>
      <c r="AX419" s="177"/>
    </row>
    <row r="420" spans="1:50" ht="25.7" customHeight="1">
      <c r="A420" s="269"/>
      <c r="B420" s="147"/>
      <c r="C420" s="151" t="s">
        <v>1039</v>
      </c>
      <c r="D420" s="177" t="s">
        <v>1511</v>
      </c>
      <c r="E420" s="319" t="s">
        <v>1518</v>
      </c>
      <c r="F420" s="320" t="s">
        <v>1039</v>
      </c>
      <c r="G420" s="177" t="s">
        <v>1513</v>
      </c>
      <c r="H420" s="177" t="s">
        <v>1514</v>
      </c>
      <c r="I420" s="177" t="s">
        <v>10409</v>
      </c>
      <c r="J420" s="177">
        <v>3</v>
      </c>
      <c r="K420" s="319">
        <v>3786</v>
      </c>
      <c r="L420" s="319">
        <v>69.040000000000006</v>
      </c>
      <c r="M420" s="319">
        <v>107.44</v>
      </c>
      <c r="N420" s="177" t="s">
        <v>231</v>
      </c>
      <c r="O420" s="177" t="s">
        <v>10410</v>
      </c>
      <c r="P420" s="319">
        <v>1400</v>
      </c>
      <c r="Q420" s="319">
        <v>4</v>
      </c>
      <c r="R420" s="319">
        <v>300</v>
      </c>
      <c r="S420" s="319">
        <v>300</v>
      </c>
      <c r="T420" s="177" t="s">
        <v>233</v>
      </c>
      <c r="U420" s="177" t="s">
        <v>587</v>
      </c>
      <c r="V420" s="320">
        <v>2009</v>
      </c>
      <c r="W420" s="177"/>
      <c r="X420" s="177"/>
      <c r="Y420" s="177"/>
      <c r="Z420" s="177"/>
      <c r="AA420" s="177"/>
      <c r="AB420" s="319">
        <v>400</v>
      </c>
      <c r="AC420" s="177"/>
      <c r="AD420" s="177"/>
      <c r="AE420" s="177"/>
      <c r="AF420" s="177"/>
      <c r="AG420" s="177">
        <v>3</v>
      </c>
      <c r="AH420" s="177">
        <v>500</v>
      </c>
      <c r="AI420" s="177">
        <v>15</v>
      </c>
      <c r="AJ420" s="177"/>
      <c r="AK420" s="177"/>
      <c r="AL420" s="177"/>
      <c r="AM420" s="177"/>
      <c r="AN420" s="177"/>
      <c r="AO420" s="177"/>
      <c r="AP420" s="177"/>
      <c r="AQ420" s="177"/>
      <c r="AR420" s="177"/>
      <c r="AS420" s="177"/>
      <c r="AT420" s="177"/>
      <c r="AU420" s="177"/>
      <c r="AV420" s="177"/>
      <c r="AW420" s="177"/>
      <c r="AX420" s="177"/>
    </row>
    <row r="421" spans="1:50" ht="25.7" customHeight="1">
      <c r="A421" s="269"/>
      <c r="B421" s="147"/>
      <c r="C421" s="151" t="s">
        <v>1039</v>
      </c>
      <c r="D421" s="177"/>
      <c r="E421" s="319" t="s">
        <v>10411</v>
      </c>
      <c r="F421" s="320" t="s">
        <v>1039</v>
      </c>
      <c r="G421" s="177"/>
      <c r="H421" s="177"/>
      <c r="I421" s="177" t="s">
        <v>10412</v>
      </c>
      <c r="J421" s="177"/>
      <c r="K421" s="319">
        <v>74974</v>
      </c>
      <c r="L421" s="319"/>
      <c r="M421" s="319">
        <v>96</v>
      </c>
      <c r="N421" s="177"/>
      <c r="O421" s="177" t="s">
        <v>10413</v>
      </c>
      <c r="P421" s="319">
        <v>2948</v>
      </c>
      <c r="Q421" s="319"/>
      <c r="R421" s="319">
        <v>700</v>
      </c>
      <c r="S421" s="319">
        <v>700</v>
      </c>
      <c r="T421" s="177"/>
      <c r="U421" s="177"/>
      <c r="V421" s="320">
        <v>2014</v>
      </c>
      <c r="W421" s="177"/>
      <c r="X421" s="177"/>
      <c r="Y421" s="177"/>
      <c r="Z421" s="177"/>
      <c r="AA421" s="177"/>
      <c r="AB421" s="319">
        <v>1100</v>
      </c>
      <c r="AC421" s="177"/>
      <c r="AD421" s="177"/>
      <c r="AE421" s="177"/>
      <c r="AF421" s="177"/>
      <c r="AG421" s="177"/>
      <c r="AH421" s="177"/>
      <c r="AI421" s="177"/>
      <c r="AJ421" s="177"/>
      <c r="AK421" s="177"/>
      <c r="AL421" s="177"/>
      <c r="AM421" s="177"/>
      <c r="AN421" s="177"/>
      <c r="AO421" s="177"/>
      <c r="AP421" s="177"/>
      <c r="AQ421" s="177"/>
      <c r="AR421" s="177"/>
      <c r="AS421" s="177"/>
      <c r="AT421" s="177"/>
      <c r="AU421" s="177"/>
      <c r="AV421" s="177"/>
      <c r="AW421" s="177"/>
      <c r="AX421" s="177"/>
    </row>
    <row r="422" spans="1:50" ht="25.7" customHeight="1">
      <c r="A422" s="269"/>
      <c r="B422" s="147"/>
      <c r="C422" s="151" t="s">
        <v>1039</v>
      </c>
      <c r="D422" s="177" t="s">
        <v>1511</v>
      </c>
      <c r="E422" s="319" t="s">
        <v>1519</v>
      </c>
      <c r="F422" s="320" t="s">
        <v>1039</v>
      </c>
      <c r="G422" s="177" t="s">
        <v>1513</v>
      </c>
      <c r="H422" s="177" t="s">
        <v>1514</v>
      </c>
      <c r="I422" s="177" t="s">
        <v>10414</v>
      </c>
      <c r="J422" s="177">
        <v>3</v>
      </c>
      <c r="K422" s="319">
        <v>1400</v>
      </c>
      <c r="L422" s="319">
        <v>31</v>
      </c>
      <c r="M422" s="319">
        <v>31</v>
      </c>
      <c r="N422" s="177" t="s">
        <v>231</v>
      </c>
      <c r="O422" s="177" t="s">
        <v>10415</v>
      </c>
      <c r="P422" s="319">
        <v>1400</v>
      </c>
      <c r="Q422" s="319">
        <v>2</v>
      </c>
      <c r="R422" s="319">
        <v>100</v>
      </c>
      <c r="S422" s="319">
        <v>100</v>
      </c>
      <c r="T422" s="177" t="s">
        <v>233</v>
      </c>
      <c r="U422" s="177" t="s">
        <v>587</v>
      </c>
      <c r="V422" s="320">
        <v>1996</v>
      </c>
      <c r="W422" s="177"/>
      <c r="X422" s="177"/>
      <c r="Y422" s="177"/>
      <c r="Z422" s="177"/>
      <c r="AA422" s="177"/>
      <c r="AB422" s="319">
        <v>35</v>
      </c>
      <c r="AC422" s="177"/>
      <c r="AD422" s="177"/>
      <c r="AE422" s="177"/>
      <c r="AF422" s="177"/>
      <c r="AG422" s="177">
        <v>3</v>
      </c>
      <c r="AH422" s="177">
        <v>500</v>
      </c>
      <c r="AI422" s="177">
        <v>15</v>
      </c>
      <c r="AJ422" s="177"/>
      <c r="AK422" s="177"/>
      <c r="AL422" s="177"/>
      <c r="AM422" s="177"/>
      <c r="AN422" s="177"/>
      <c r="AO422" s="177"/>
      <c r="AP422" s="177"/>
      <c r="AQ422" s="177"/>
      <c r="AR422" s="177"/>
      <c r="AS422" s="177"/>
      <c r="AT422" s="177"/>
      <c r="AU422" s="177"/>
      <c r="AV422" s="177"/>
      <c r="AW422" s="177"/>
      <c r="AX422" s="177"/>
    </row>
    <row r="423" spans="1:50" ht="25.7" customHeight="1">
      <c r="A423" s="269"/>
      <c r="B423" s="147"/>
      <c r="C423" s="151" t="s">
        <v>1043</v>
      </c>
      <c r="D423" s="177" t="s">
        <v>1511</v>
      </c>
      <c r="E423" s="319" t="s">
        <v>1520</v>
      </c>
      <c r="F423" s="320" t="s">
        <v>1043</v>
      </c>
      <c r="G423" s="177" t="s">
        <v>1513</v>
      </c>
      <c r="H423" s="177" t="s">
        <v>1514</v>
      </c>
      <c r="I423" s="177" t="s">
        <v>1043</v>
      </c>
      <c r="J423" s="177">
        <v>3</v>
      </c>
      <c r="K423" s="319">
        <v>4451</v>
      </c>
      <c r="L423" s="319">
        <v>83.32</v>
      </c>
      <c r="M423" s="319">
        <v>83</v>
      </c>
      <c r="N423" s="177" t="s">
        <v>231</v>
      </c>
      <c r="O423" s="177" t="s">
        <v>10416</v>
      </c>
      <c r="P423" s="319">
        <v>4451</v>
      </c>
      <c r="Q423" s="319">
        <v>6</v>
      </c>
      <c r="R423" s="319">
        <v>100</v>
      </c>
      <c r="S423" s="319">
        <v>100</v>
      </c>
      <c r="T423" s="177" t="s">
        <v>233</v>
      </c>
      <c r="U423" s="177" t="s">
        <v>587</v>
      </c>
      <c r="V423" s="320">
        <v>2003</v>
      </c>
      <c r="W423" s="177">
        <v>388</v>
      </c>
      <c r="X423" s="177"/>
      <c r="Y423" s="177"/>
      <c r="Z423" s="177"/>
      <c r="AA423" s="177"/>
      <c r="AB423" s="319">
        <v>448</v>
      </c>
      <c r="AC423" s="177"/>
      <c r="AD423" s="177"/>
      <c r="AE423" s="177"/>
      <c r="AF423" s="177"/>
      <c r="AG423" s="177"/>
      <c r="AH423" s="177"/>
      <c r="AI423" s="177"/>
      <c r="AJ423" s="177"/>
      <c r="AK423" s="177"/>
      <c r="AL423" s="177"/>
      <c r="AM423" s="177"/>
      <c r="AN423" s="177"/>
      <c r="AO423" s="177"/>
      <c r="AP423" s="177"/>
      <c r="AQ423" s="177"/>
      <c r="AR423" s="177"/>
      <c r="AS423" s="177"/>
      <c r="AT423" s="177"/>
      <c r="AU423" s="177"/>
      <c r="AV423" s="177"/>
      <c r="AW423" s="177"/>
      <c r="AX423" s="177"/>
    </row>
    <row r="424" spans="1:50" ht="25.7" customHeight="1">
      <c r="A424" s="269"/>
      <c r="B424" s="147"/>
      <c r="C424" s="151" t="s">
        <v>1043</v>
      </c>
      <c r="D424" s="177" t="s">
        <v>1511</v>
      </c>
      <c r="E424" s="319" t="s">
        <v>1521</v>
      </c>
      <c r="F424" s="320" t="s">
        <v>1043</v>
      </c>
      <c r="G424" s="177" t="s">
        <v>1513</v>
      </c>
      <c r="H424" s="177" t="s">
        <v>1514</v>
      </c>
      <c r="I424" s="177" t="s">
        <v>1043</v>
      </c>
      <c r="J424" s="177">
        <v>3</v>
      </c>
      <c r="K424" s="319">
        <v>4883</v>
      </c>
      <c r="L424" s="319">
        <v>44</v>
      </c>
      <c r="M424" s="319">
        <v>44</v>
      </c>
      <c r="N424" s="177" t="s">
        <v>231</v>
      </c>
      <c r="O424" s="177" t="s">
        <v>1522</v>
      </c>
      <c r="P424" s="319">
        <v>4883</v>
      </c>
      <c r="Q424" s="319">
        <v>7</v>
      </c>
      <c r="R424" s="319"/>
      <c r="S424" s="319"/>
      <c r="T424" s="177" t="s">
        <v>233</v>
      </c>
      <c r="U424" s="177" t="s">
        <v>587</v>
      </c>
      <c r="V424" s="320">
        <v>2003</v>
      </c>
      <c r="W424" s="177">
        <v>388</v>
      </c>
      <c r="X424" s="177"/>
      <c r="Y424" s="177"/>
      <c r="Z424" s="177"/>
      <c r="AA424" s="177"/>
      <c r="AB424" s="319">
        <v>542</v>
      </c>
      <c r="AC424" s="177"/>
      <c r="AD424" s="177"/>
      <c r="AE424" s="177"/>
      <c r="AF424" s="177"/>
      <c r="AG424" s="177"/>
      <c r="AH424" s="177"/>
      <c r="AI424" s="177"/>
      <c r="AJ424" s="177"/>
      <c r="AK424" s="177"/>
      <c r="AL424" s="177"/>
      <c r="AM424" s="177"/>
      <c r="AN424" s="177"/>
      <c r="AO424" s="177"/>
      <c r="AP424" s="177"/>
      <c r="AQ424" s="177"/>
      <c r="AR424" s="177"/>
      <c r="AS424" s="177"/>
      <c r="AT424" s="177"/>
      <c r="AU424" s="177"/>
      <c r="AV424" s="177"/>
      <c r="AW424" s="177"/>
      <c r="AX424" s="177"/>
    </row>
    <row r="425" spans="1:50" ht="25.7" customHeight="1">
      <c r="A425" s="269"/>
      <c r="B425" s="147"/>
      <c r="C425" s="151" t="s">
        <v>1053</v>
      </c>
      <c r="D425" s="177"/>
      <c r="E425" s="319" t="s">
        <v>1523</v>
      </c>
      <c r="F425" s="320" t="s">
        <v>1053</v>
      </c>
      <c r="G425" s="177"/>
      <c r="H425" s="177"/>
      <c r="I425" s="177" t="s">
        <v>1524</v>
      </c>
      <c r="J425" s="319"/>
      <c r="K425" s="319">
        <v>1156</v>
      </c>
      <c r="L425" s="319"/>
      <c r="M425" s="319"/>
      <c r="N425" s="177" t="s">
        <v>231</v>
      </c>
      <c r="O425" s="177" t="s">
        <v>590</v>
      </c>
      <c r="P425" s="319">
        <v>1156</v>
      </c>
      <c r="Q425" s="319">
        <v>2</v>
      </c>
      <c r="R425" s="319"/>
      <c r="S425" s="319"/>
      <c r="T425" s="177"/>
      <c r="U425" s="177"/>
      <c r="V425" s="320">
        <v>1990</v>
      </c>
      <c r="W425" s="177">
        <v>40</v>
      </c>
      <c r="X425" s="177"/>
      <c r="Y425" s="177"/>
      <c r="Z425" s="177"/>
      <c r="AA425" s="177"/>
      <c r="AB425" s="319">
        <v>40</v>
      </c>
      <c r="AC425" s="177"/>
      <c r="AD425" s="177"/>
      <c r="AE425" s="177"/>
      <c r="AF425" s="177"/>
      <c r="AG425" s="177">
        <v>2</v>
      </c>
      <c r="AH425" s="177"/>
      <c r="AI425" s="177">
        <v>15</v>
      </c>
      <c r="AJ425" s="177"/>
      <c r="AK425" s="177"/>
      <c r="AL425" s="177"/>
      <c r="AM425" s="177"/>
      <c r="AN425" s="177"/>
      <c r="AO425" s="177"/>
      <c r="AP425" s="177"/>
      <c r="AQ425" s="177"/>
      <c r="AR425" s="177"/>
      <c r="AS425" s="177"/>
      <c r="AT425" s="177"/>
      <c r="AU425" s="177"/>
      <c r="AV425" s="177"/>
      <c r="AW425" s="177"/>
      <c r="AX425" s="177"/>
    </row>
    <row r="426" spans="1:50" ht="25.7" customHeight="1">
      <c r="A426" s="269"/>
      <c r="B426" s="101"/>
      <c r="C426" s="151" t="s">
        <v>1053</v>
      </c>
      <c r="D426" s="177"/>
      <c r="E426" s="319" t="s">
        <v>1525</v>
      </c>
      <c r="F426" s="320" t="s">
        <v>1053</v>
      </c>
      <c r="G426" s="177"/>
      <c r="H426" s="177"/>
      <c r="I426" s="177" t="s">
        <v>1526</v>
      </c>
      <c r="J426" s="319"/>
      <c r="K426" s="319">
        <v>4807</v>
      </c>
      <c r="L426" s="319"/>
      <c r="M426" s="319"/>
      <c r="N426" s="177"/>
      <c r="O426" s="177" t="s">
        <v>1527</v>
      </c>
      <c r="P426" s="319">
        <v>4807</v>
      </c>
      <c r="Q426" s="319">
        <v>8</v>
      </c>
      <c r="R426" s="319"/>
      <c r="S426" s="319"/>
      <c r="T426" s="177"/>
      <c r="U426" s="177"/>
      <c r="V426" s="320">
        <v>2003</v>
      </c>
      <c r="W426" s="177">
        <v>38</v>
      </c>
      <c r="X426" s="177"/>
      <c r="Y426" s="177"/>
      <c r="Z426" s="177"/>
      <c r="AA426" s="177"/>
      <c r="AB426" s="319">
        <v>533</v>
      </c>
      <c r="AC426" s="177"/>
      <c r="AD426" s="177"/>
      <c r="AE426" s="177"/>
      <c r="AF426" s="177"/>
      <c r="AG426" s="177">
        <v>2</v>
      </c>
      <c r="AH426" s="177"/>
      <c r="AI426" s="177">
        <v>14</v>
      </c>
      <c r="AJ426" s="177"/>
      <c r="AK426" s="177"/>
      <c r="AL426" s="177"/>
      <c r="AM426" s="177"/>
      <c r="AN426" s="177"/>
      <c r="AO426" s="177"/>
      <c r="AP426" s="177"/>
      <c r="AQ426" s="177"/>
      <c r="AR426" s="177"/>
      <c r="AS426" s="177"/>
      <c r="AT426" s="177"/>
      <c r="AU426" s="177"/>
      <c r="AV426" s="177"/>
      <c r="AW426" s="177"/>
      <c r="AX426" s="846"/>
    </row>
    <row r="427" spans="1:50" ht="25.7" customHeight="1">
      <c r="A427" s="269" t="s">
        <v>388</v>
      </c>
      <c r="B427" s="594" t="s">
        <v>3743</v>
      </c>
      <c r="C427" s="151" t="s">
        <v>3303</v>
      </c>
      <c r="D427" s="177"/>
      <c r="E427" s="544">
        <f>COUNTA(E428:E458)</f>
        <v>31</v>
      </c>
      <c r="F427" s="320"/>
      <c r="G427" s="177"/>
      <c r="H427" s="177"/>
      <c r="I427" s="177"/>
      <c r="J427" s="319"/>
      <c r="K427" s="319">
        <f>SUM(K428:K458)</f>
        <v>563300.56000000006</v>
      </c>
      <c r="L427" s="319">
        <f>SUM(L428:L458)</f>
        <v>26032.770000000004</v>
      </c>
      <c r="M427" s="319">
        <f>SUM(M428:M458)</f>
        <v>26178.47</v>
      </c>
      <c r="N427" s="319">
        <f>SUM(N428:N457)</f>
        <v>0</v>
      </c>
      <c r="O427" s="319"/>
      <c r="P427" s="319">
        <f>SUM(P428:P457)</f>
        <v>116235.38</v>
      </c>
      <c r="Q427" s="319">
        <f>SUM(Q428:Q457)</f>
        <v>183</v>
      </c>
      <c r="R427" s="319"/>
      <c r="S427" s="319"/>
      <c r="T427" s="177"/>
      <c r="U427" s="177"/>
      <c r="V427" s="320"/>
      <c r="W427" s="177"/>
      <c r="X427" s="177"/>
      <c r="Y427" s="177"/>
      <c r="Z427" s="177"/>
      <c r="AA427" s="177"/>
      <c r="AB427" s="319"/>
      <c r="AC427" s="177"/>
      <c r="AD427" s="177"/>
      <c r="AE427" s="177"/>
      <c r="AF427" s="177"/>
      <c r="AG427" s="177"/>
      <c r="AH427" s="177"/>
      <c r="AI427" s="177"/>
      <c r="AJ427" s="177"/>
      <c r="AK427" s="177"/>
      <c r="AL427" s="177"/>
      <c r="AM427" s="177"/>
      <c r="AN427" s="177"/>
      <c r="AO427" s="177"/>
      <c r="AP427" s="177"/>
      <c r="AQ427" s="177"/>
      <c r="AR427" s="177"/>
      <c r="AS427" s="177"/>
      <c r="AT427" s="177"/>
      <c r="AU427" s="177"/>
      <c r="AV427" s="177"/>
      <c r="AW427" s="177"/>
      <c r="AX427" s="177"/>
    </row>
    <row r="428" spans="1:50" ht="25.7" customHeight="1">
      <c r="A428" s="269" t="s">
        <v>135</v>
      </c>
      <c r="B428" s="150"/>
      <c r="C428" s="151" t="s">
        <v>582</v>
      </c>
      <c r="D428" s="177" t="s">
        <v>10838</v>
      </c>
      <c r="E428" s="319" t="s">
        <v>10839</v>
      </c>
      <c r="F428" s="320" t="s">
        <v>582</v>
      </c>
      <c r="G428" s="177" t="s">
        <v>10840</v>
      </c>
      <c r="H428" s="148" t="s">
        <v>585</v>
      </c>
      <c r="I428" s="177" t="s">
        <v>3154</v>
      </c>
      <c r="J428" s="177" t="s">
        <v>8506</v>
      </c>
      <c r="K428" s="319">
        <v>15807</v>
      </c>
      <c r="L428" s="319">
        <v>776</v>
      </c>
      <c r="M428" s="319">
        <v>1071</v>
      </c>
      <c r="N428" s="177" t="s">
        <v>10841</v>
      </c>
      <c r="O428" s="320" t="s">
        <v>232</v>
      </c>
      <c r="P428" s="319">
        <v>12121</v>
      </c>
      <c r="Q428" s="319">
        <v>18</v>
      </c>
      <c r="R428" s="319">
        <v>400</v>
      </c>
      <c r="S428" s="319">
        <v>400</v>
      </c>
      <c r="T428" s="177" t="s">
        <v>233</v>
      </c>
      <c r="U428" s="177" t="s">
        <v>2520</v>
      </c>
      <c r="V428" s="320">
        <v>2001</v>
      </c>
      <c r="W428" s="177"/>
      <c r="X428" s="177"/>
      <c r="Y428" s="177"/>
      <c r="Z428" s="177"/>
      <c r="AA428" s="177">
        <v>1180</v>
      </c>
      <c r="AB428" s="319">
        <v>1179</v>
      </c>
      <c r="AC428" s="320"/>
      <c r="AD428" s="320"/>
      <c r="AE428" s="177"/>
      <c r="AF428" s="177"/>
      <c r="AG428" s="177">
        <v>6</v>
      </c>
      <c r="AH428" s="177">
        <v>1000</v>
      </c>
      <c r="AI428" s="177">
        <v>50</v>
      </c>
      <c r="AJ428" s="177"/>
      <c r="AK428" s="177"/>
      <c r="AL428" s="177"/>
      <c r="AM428" s="177"/>
      <c r="AN428" s="177"/>
      <c r="AO428" s="177"/>
      <c r="AP428" s="177"/>
      <c r="AQ428" s="177"/>
      <c r="AR428" s="177"/>
      <c r="AS428" s="177"/>
      <c r="AT428" s="177"/>
      <c r="AU428" s="177"/>
      <c r="AV428" s="177"/>
      <c r="AW428" s="177"/>
      <c r="AX428" s="177"/>
    </row>
    <row r="429" spans="1:50" ht="25.7" customHeight="1">
      <c r="A429" s="269"/>
      <c r="B429" s="147"/>
      <c r="C429" s="151" t="s">
        <v>582</v>
      </c>
      <c r="D429" s="177" t="s">
        <v>10842</v>
      </c>
      <c r="E429" s="319" t="s">
        <v>10843</v>
      </c>
      <c r="F429" s="320" t="s">
        <v>582</v>
      </c>
      <c r="G429" s="177" t="s">
        <v>10840</v>
      </c>
      <c r="H429" s="148" t="s">
        <v>585</v>
      </c>
      <c r="I429" s="177" t="s">
        <v>10844</v>
      </c>
      <c r="J429" s="177" t="s">
        <v>8506</v>
      </c>
      <c r="K429" s="319">
        <v>8183</v>
      </c>
      <c r="L429" s="319">
        <v>7613</v>
      </c>
      <c r="M429" s="319">
        <v>7613</v>
      </c>
      <c r="N429" s="177" t="s">
        <v>10841</v>
      </c>
      <c r="O429" s="320" t="s">
        <v>232</v>
      </c>
      <c r="P429" s="319">
        <v>7038</v>
      </c>
      <c r="Q429" s="319">
        <v>8</v>
      </c>
      <c r="R429" s="319">
        <v>1200</v>
      </c>
      <c r="S429" s="319">
        <v>1200</v>
      </c>
      <c r="T429" s="177" t="s">
        <v>233</v>
      </c>
      <c r="U429" s="177" t="s">
        <v>587</v>
      </c>
      <c r="V429" s="320">
        <v>2012</v>
      </c>
      <c r="W429" s="177"/>
      <c r="X429" s="177">
        <v>80</v>
      </c>
      <c r="Y429" s="177"/>
      <c r="Z429" s="177"/>
      <c r="AA429" s="177"/>
      <c r="AB429" s="319">
        <v>4690</v>
      </c>
      <c r="AC429" s="320"/>
      <c r="AD429" s="320"/>
      <c r="AE429" s="177"/>
      <c r="AF429" s="177"/>
      <c r="AG429" s="177">
        <v>4</v>
      </c>
      <c r="AH429" s="177" t="s">
        <v>10845</v>
      </c>
      <c r="AI429" s="177">
        <v>8</v>
      </c>
      <c r="AJ429" s="177"/>
      <c r="AK429" s="177"/>
      <c r="AL429" s="177"/>
      <c r="AM429" s="177"/>
      <c r="AN429" s="177"/>
      <c r="AO429" s="177"/>
      <c r="AP429" s="177"/>
      <c r="AQ429" s="177"/>
      <c r="AR429" s="177"/>
      <c r="AS429" s="177"/>
      <c r="AT429" s="177"/>
      <c r="AU429" s="177"/>
      <c r="AV429" s="177"/>
      <c r="AW429" s="177"/>
      <c r="AX429" s="177"/>
    </row>
    <row r="430" spans="1:50" ht="25.7" customHeight="1">
      <c r="A430" s="269"/>
      <c r="B430" s="147"/>
      <c r="C430" s="151" t="s">
        <v>582</v>
      </c>
      <c r="D430" s="177"/>
      <c r="E430" s="319" t="s">
        <v>10846</v>
      </c>
      <c r="F430" s="320" t="s">
        <v>582</v>
      </c>
      <c r="G430" s="177"/>
      <c r="H430" s="148"/>
      <c r="I430" s="177" t="s">
        <v>582</v>
      </c>
      <c r="J430" s="177"/>
      <c r="K430" s="319">
        <v>194759</v>
      </c>
      <c r="L430" s="319">
        <v>17</v>
      </c>
      <c r="M430" s="319">
        <v>17</v>
      </c>
      <c r="N430" s="177"/>
      <c r="O430" s="320" t="s">
        <v>10847</v>
      </c>
      <c r="P430" s="319">
        <v>4520</v>
      </c>
      <c r="Q430" s="319">
        <v>9</v>
      </c>
      <c r="R430" s="319"/>
      <c r="S430" s="319"/>
      <c r="T430" s="177"/>
      <c r="U430" s="177"/>
      <c r="V430" s="320">
        <v>2006</v>
      </c>
      <c r="W430" s="177"/>
      <c r="X430" s="177"/>
      <c r="Y430" s="177"/>
      <c r="Z430" s="177"/>
      <c r="AA430" s="177"/>
      <c r="AB430" s="319">
        <v>239</v>
      </c>
      <c r="AC430" s="320"/>
      <c r="AD430" s="320"/>
      <c r="AE430" s="177"/>
      <c r="AF430" s="177"/>
      <c r="AG430" s="177"/>
      <c r="AH430" s="177"/>
      <c r="AI430" s="177"/>
      <c r="AJ430" s="177"/>
      <c r="AK430" s="177"/>
      <c r="AL430" s="177"/>
      <c r="AM430" s="177"/>
      <c r="AN430" s="177"/>
      <c r="AO430" s="177"/>
      <c r="AP430" s="177"/>
      <c r="AQ430" s="177"/>
      <c r="AR430" s="177"/>
      <c r="AS430" s="177"/>
      <c r="AT430" s="177"/>
      <c r="AU430" s="177"/>
      <c r="AV430" s="177"/>
      <c r="AW430" s="177"/>
      <c r="AX430" s="177"/>
    </row>
    <row r="431" spans="1:50" ht="25.7" customHeight="1">
      <c r="A431" s="269"/>
      <c r="B431" s="147"/>
      <c r="C431" s="151" t="s">
        <v>582</v>
      </c>
      <c r="D431" s="177"/>
      <c r="E431" s="319" t="s">
        <v>10848</v>
      </c>
      <c r="F431" s="320" t="s">
        <v>582</v>
      </c>
      <c r="G431" s="177"/>
      <c r="H431" s="148"/>
      <c r="I431" s="177" t="s">
        <v>582</v>
      </c>
      <c r="J431" s="177"/>
      <c r="K431" s="319">
        <v>3412</v>
      </c>
      <c r="L431" s="319"/>
      <c r="M431" s="319"/>
      <c r="N431" s="177"/>
      <c r="O431" s="320" t="s">
        <v>382</v>
      </c>
      <c r="P431" s="319">
        <v>1733</v>
      </c>
      <c r="Q431" s="319">
        <v>3</v>
      </c>
      <c r="R431" s="319"/>
      <c r="S431" s="319"/>
      <c r="T431" s="177"/>
      <c r="U431" s="177"/>
      <c r="V431" s="320">
        <v>2012</v>
      </c>
      <c r="W431" s="177"/>
      <c r="X431" s="177"/>
      <c r="Y431" s="177"/>
      <c r="Z431" s="177"/>
      <c r="AA431" s="177"/>
      <c r="AB431" s="319">
        <v>1500</v>
      </c>
      <c r="AC431" s="320"/>
      <c r="AD431" s="320"/>
      <c r="AE431" s="177"/>
      <c r="AF431" s="177"/>
      <c r="AG431" s="177"/>
      <c r="AH431" s="177"/>
      <c r="AI431" s="177"/>
      <c r="AJ431" s="177"/>
      <c r="AK431" s="177"/>
      <c r="AL431" s="177"/>
      <c r="AM431" s="177"/>
      <c r="AN431" s="177"/>
      <c r="AO431" s="177"/>
      <c r="AP431" s="177"/>
      <c r="AQ431" s="177"/>
      <c r="AR431" s="177"/>
      <c r="AS431" s="177"/>
      <c r="AT431" s="177"/>
      <c r="AU431" s="177"/>
      <c r="AV431" s="177"/>
      <c r="AW431" s="177"/>
      <c r="AX431" s="177"/>
    </row>
    <row r="432" spans="1:50" ht="25.7" customHeight="1">
      <c r="A432" s="269"/>
      <c r="B432" s="147"/>
      <c r="C432" s="151" t="s">
        <v>10727</v>
      </c>
      <c r="D432" s="177"/>
      <c r="E432" s="319" t="s">
        <v>10849</v>
      </c>
      <c r="F432" s="320" t="s">
        <v>10727</v>
      </c>
      <c r="G432" s="177"/>
      <c r="H432" s="148"/>
      <c r="I432" s="177" t="s">
        <v>10800</v>
      </c>
      <c r="J432" s="177"/>
      <c r="K432" s="319">
        <v>35727</v>
      </c>
      <c r="L432" s="577">
        <v>183.74</v>
      </c>
      <c r="M432" s="577">
        <v>214.44</v>
      </c>
      <c r="N432" s="177"/>
      <c r="O432" s="320" t="s">
        <v>10850</v>
      </c>
      <c r="P432" s="319">
        <v>17618</v>
      </c>
      <c r="Q432" s="319">
        <v>22</v>
      </c>
      <c r="R432" s="319">
        <v>40</v>
      </c>
      <c r="S432" s="319">
        <v>150</v>
      </c>
      <c r="T432" s="177"/>
      <c r="U432" s="177"/>
      <c r="V432" s="320">
        <v>2010</v>
      </c>
      <c r="W432" s="177"/>
      <c r="X432" s="177"/>
      <c r="Y432" s="177"/>
      <c r="Z432" s="177"/>
      <c r="AA432" s="177"/>
      <c r="AB432" s="319">
        <v>3834</v>
      </c>
      <c r="AC432" s="320"/>
      <c r="AD432" s="320"/>
      <c r="AE432" s="177"/>
      <c r="AF432" s="177"/>
      <c r="AG432" s="177"/>
      <c r="AH432" s="177"/>
      <c r="AI432" s="177"/>
      <c r="AJ432" s="177"/>
      <c r="AK432" s="177"/>
      <c r="AL432" s="177"/>
      <c r="AM432" s="177"/>
      <c r="AN432" s="177"/>
      <c r="AO432" s="177"/>
      <c r="AP432" s="177"/>
      <c r="AQ432" s="177"/>
      <c r="AR432" s="177"/>
      <c r="AS432" s="177"/>
      <c r="AT432" s="177"/>
      <c r="AU432" s="177"/>
      <c r="AV432" s="177"/>
      <c r="AW432" s="177"/>
      <c r="AX432" s="320"/>
    </row>
    <row r="433" spans="1:50" ht="25.7" customHeight="1">
      <c r="A433" s="269"/>
      <c r="B433" s="147"/>
      <c r="C433" s="151" t="s">
        <v>10727</v>
      </c>
      <c r="D433" s="177"/>
      <c r="E433" s="319" t="s">
        <v>10851</v>
      </c>
      <c r="F433" s="320" t="s">
        <v>10727</v>
      </c>
      <c r="G433" s="177"/>
      <c r="H433" s="148"/>
      <c r="I433" s="177" t="s">
        <v>10727</v>
      </c>
      <c r="J433" s="177"/>
      <c r="K433" s="319">
        <v>19054</v>
      </c>
      <c r="L433" s="577">
        <v>231.9</v>
      </c>
      <c r="M433" s="577">
        <v>231.9</v>
      </c>
      <c r="N433" s="177"/>
      <c r="O433" s="320" t="s">
        <v>1416</v>
      </c>
      <c r="P433" s="319">
        <v>4290</v>
      </c>
      <c r="Q433" s="319">
        <v>14</v>
      </c>
      <c r="R433" s="319"/>
      <c r="S433" s="319">
        <v>300</v>
      </c>
      <c r="T433" s="177"/>
      <c r="U433" s="177"/>
      <c r="V433" s="320">
        <v>2010</v>
      </c>
      <c r="W433" s="177"/>
      <c r="X433" s="177"/>
      <c r="Y433" s="177"/>
      <c r="Z433" s="177"/>
      <c r="AA433" s="177"/>
      <c r="AB433" s="319">
        <v>1400</v>
      </c>
      <c r="AC433" s="320"/>
      <c r="AD433" s="320"/>
      <c r="AE433" s="177"/>
      <c r="AF433" s="177"/>
      <c r="AG433" s="177"/>
      <c r="AH433" s="177"/>
      <c r="AI433" s="177"/>
      <c r="AJ433" s="177"/>
      <c r="AK433" s="177"/>
      <c r="AL433" s="177"/>
      <c r="AM433" s="177"/>
      <c r="AN433" s="177"/>
      <c r="AO433" s="177"/>
      <c r="AP433" s="177"/>
      <c r="AQ433" s="177"/>
      <c r="AR433" s="177"/>
      <c r="AS433" s="177"/>
      <c r="AT433" s="177"/>
      <c r="AU433" s="177"/>
      <c r="AV433" s="177"/>
      <c r="AW433" s="177"/>
      <c r="AX433" s="682" t="s">
        <v>15485</v>
      </c>
    </row>
    <row r="434" spans="1:50" ht="25.7" customHeight="1">
      <c r="A434" s="269"/>
      <c r="B434" s="147"/>
      <c r="C434" s="151" t="s">
        <v>10727</v>
      </c>
      <c r="D434" s="177"/>
      <c r="E434" s="319" t="s">
        <v>15486</v>
      </c>
      <c r="F434" s="320" t="s">
        <v>10727</v>
      </c>
      <c r="G434" s="177" t="s">
        <v>10852</v>
      </c>
      <c r="H434" s="148"/>
      <c r="I434" s="177" t="s">
        <v>10800</v>
      </c>
      <c r="J434" s="177"/>
      <c r="K434" s="319">
        <v>596.55999999999995</v>
      </c>
      <c r="L434" s="319"/>
      <c r="M434" s="319"/>
      <c r="N434" s="177"/>
      <c r="O434" s="320" t="s">
        <v>10853</v>
      </c>
      <c r="P434" s="319">
        <v>260.75</v>
      </c>
      <c r="Q434" s="319">
        <v>1</v>
      </c>
      <c r="R434" s="319">
        <v>20</v>
      </c>
      <c r="S434" s="319"/>
      <c r="T434" s="177"/>
      <c r="U434" s="177"/>
      <c r="V434" s="320">
        <v>2010</v>
      </c>
      <c r="W434" s="177"/>
      <c r="X434" s="177"/>
      <c r="Y434" s="177"/>
      <c r="Z434" s="177"/>
      <c r="AA434" s="177"/>
      <c r="AB434" s="319">
        <v>47</v>
      </c>
      <c r="AC434" s="320"/>
      <c r="AD434" s="320"/>
      <c r="AE434" s="177"/>
      <c r="AF434" s="177"/>
      <c r="AG434" s="177"/>
      <c r="AH434" s="177"/>
      <c r="AI434" s="177"/>
      <c r="AJ434" s="177"/>
      <c r="AK434" s="177"/>
      <c r="AL434" s="177"/>
      <c r="AM434" s="177"/>
      <c r="AN434" s="177"/>
      <c r="AO434" s="177"/>
      <c r="AP434" s="177"/>
      <c r="AQ434" s="177"/>
      <c r="AR434" s="177"/>
      <c r="AS434" s="177"/>
      <c r="AT434" s="177"/>
      <c r="AU434" s="177"/>
      <c r="AV434" s="177"/>
      <c r="AW434" s="177"/>
      <c r="AX434" s="177" t="s">
        <v>10854</v>
      </c>
    </row>
    <row r="435" spans="1:50" ht="25.7" customHeight="1">
      <c r="A435" s="269"/>
      <c r="B435" s="147"/>
      <c r="C435" s="151" t="s">
        <v>1055</v>
      </c>
      <c r="D435" s="177" t="s">
        <v>10855</v>
      </c>
      <c r="E435" s="319" t="s">
        <v>10856</v>
      </c>
      <c r="F435" s="320" t="s">
        <v>1055</v>
      </c>
      <c r="G435" s="177" t="s">
        <v>10736</v>
      </c>
      <c r="H435" s="148" t="s">
        <v>10737</v>
      </c>
      <c r="I435" s="177" t="s">
        <v>10857</v>
      </c>
      <c r="J435" s="177">
        <v>0</v>
      </c>
      <c r="K435" s="319">
        <v>59138</v>
      </c>
      <c r="L435" s="319">
        <v>90</v>
      </c>
      <c r="M435" s="319">
        <v>90</v>
      </c>
      <c r="N435" s="177" t="s">
        <v>231</v>
      </c>
      <c r="O435" s="320" t="s">
        <v>232</v>
      </c>
      <c r="P435" s="319">
        <v>1825</v>
      </c>
      <c r="Q435" s="319">
        <v>7</v>
      </c>
      <c r="R435" s="319"/>
      <c r="S435" s="319">
        <v>300</v>
      </c>
      <c r="T435" s="177" t="s">
        <v>233</v>
      </c>
      <c r="U435" s="177" t="s">
        <v>587</v>
      </c>
      <c r="V435" s="320">
        <v>1992</v>
      </c>
      <c r="W435" s="177">
        <v>316</v>
      </c>
      <c r="X435" s="177"/>
      <c r="Y435" s="177"/>
      <c r="Z435" s="177"/>
      <c r="AA435" s="177"/>
      <c r="AB435" s="319">
        <v>316</v>
      </c>
      <c r="AC435" s="320"/>
      <c r="AD435" s="320"/>
      <c r="AE435" s="177"/>
      <c r="AF435" s="177"/>
      <c r="AG435" s="177"/>
      <c r="AH435" s="177"/>
      <c r="AI435" s="177"/>
      <c r="AJ435" s="177"/>
      <c r="AK435" s="177"/>
      <c r="AL435" s="177"/>
      <c r="AM435" s="177"/>
      <c r="AN435" s="177"/>
      <c r="AO435" s="177"/>
      <c r="AP435" s="177"/>
      <c r="AQ435" s="177"/>
      <c r="AR435" s="177"/>
      <c r="AS435" s="177"/>
      <c r="AT435" s="177"/>
      <c r="AU435" s="177"/>
      <c r="AV435" s="177"/>
      <c r="AW435" s="177"/>
      <c r="AX435" s="896"/>
    </row>
    <row r="436" spans="1:50" ht="25.7" customHeight="1">
      <c r="A436" s="269"/>
      <c r="B436" s="147"/>
      <c r="C436" s="151" t="s">
        <v>1055</v>
      </c>
      <c r="D436" s="320"/>
      <c r="E436" s="320" t="s">
        <v>10858</v>
      </c>
      <c r="F436" s="320" t="s">
        <v>1055</v>
      </c>
      <c r="G436" s="320"/>
      <c r="H436" s="148"/>
      <c r="I436" s="177" t="s">
        <v>1055</v>
      </c>
      <c r="J436" s="177"/>
      <c r="K436" s="319">
        <v>32397</v>
      </c>
      <c r="L436" s="319">
        <v>3776</v>
      </c>
      <c r="M436" s="319">
        <v>3359</v>
      </c>
      <c r="N436" s="177"/>
      <c r="O436" s="320" t="s">
        <v>232</v>
      </c>
      <c r="P436" s="319">
        <v>9329.6299999999992</v>
      </c>
      <c r="Q436" s="319">
        <v>12</v>
      </c>
      <c r="R436" s="319">
        <v>1260</v>
      </c>
      <c r="S436" s="319">
        <v>1260</v>
      </c>
      <c r="T436" s="177"/>
      <c r="U436" s="177"/>
      <c r="V436" s="320">
        <v>2013</v>
      </c>
      <c r="W436" s="177"/>
      <c r="X436" s="177"/>
      <c r="Y436" s="177"/>
      <c r="Z436" s="177"/>
      <c r="AA436" s="177"/>
      <c r="AB436" s="319">
        <v>7900</v>
      </c>
      <c r="AC436" s="320"/>
      <c r="AD436" s="320"/>
      <c r="AE436" s="177"/>
      <c r="AF436" s="177"/>
      <c r="AG436" s="177"/>
      <c r="AH436" s="177"/>
      <c r="AI436" s="177"/>
      <c r="AJ436" s="177"/>
      <c r="AK436" s="177"/>
      <c r="AL436" s="177"/>
      <c r="AM436" s="177"/>
      <c r="AN436" s="177"/>
      <c r="AO436" s="177"/>
      <c r="AP436" s="177"/>
      <c r="AQ436" s="177"/>
      <c r="AR436" s="177"/>
      <c r="AS436" s="177"/>
      <c r="AT436" s="177"/>
      <c r="AU436" s="177"/>
      <c r="AV436" s="177"/>
      <c r="AW436" s="177"/>
      <c r="AX436" s="177"/>
    </row>
    <row r="437" spans="1:50" ht="25.7" customHeight="1">
      <c r="A437" s="269"/>
      <c r="B437" s="150"/>
      <c r="C437" s="151" t="s">
        <v>1055</v>
      </c>
      <c r="D437" s="177" t="s">
        <v>940</v>
      </c>
      <c r="E437" s="319" t="s">
        <v>10859</v>
      </c>
      <c r="F437" s="320" t="s">
        <v>1055</v>
      </c>
      <c r="G437" s="177" t="s">
        <v>1429</v>
      </c>
      <c r="H437" s="148" t="s">
        <v>944</v>
      </c>
      <c r="I437" s="177" t="s">
        <v>1055</v>
      </c>
      <c r="J437" s="177">
        <v>65</v>
      </c>
      <c r="K437" s="319">
        <v>17199</v>
      </c>
      <c r="L437" s="319"/>
      <c r="M437" s="319"/>
      <c r="N437" s="177" t="s">
        <v>231</v>
      </c>
      <c r="O437" s="320" t="s">
        <v>1416</v>
      </c>
      <c r="P437" s="319">
        <v>1295</v>
      </c>
      <c r="Q437" s="319">
        <v>2</v>
      </c>
      <c r="R437" s="319"/>
      <c r="S437" s="319"/>
      <c r="T437" s="177" t="s">
        <v>586</v>
      </c>
      <c r="U437" s="177" t="s">
        <v>587</v>
      </c>
      <c r="V437" s="320">
        <v>2004</v>
      </c>
      <c r="W437" s="177"/>
      <c r="X437" s="177">
        <v>550</v>
      </c>
      <c r="Y437" s="177"/>
      <c r="Z437" s="177"/>
      <c r="AA437" s="177"/>
      <c r="AB437" s="319">
        <v>4019</v>
      </c>
      <c r="AC437" s="320">
        <v>2003</v>
      </c>
      <c r="AD437" s="320"/>
      <c r="AE437" s="177"/>
      <c r="AF437" s="177"/>
      <c r="AG437" s="177"/>
      <c r="AH437" s="177"/>
      <c r="AI437" s="177"/>
      <c r="AJ437" s="177"/>
      <c r="AK437" s="177"/>
      <c r="AL437" s="177"/>
      <c r="AM437" s="177"/>
      <c r="AN437" s="177"/>
      <c r="AO437" s="177"/>
      <c r="AP437" s="177"/>
      <c r="AQ437" s="177"/>
      <c r="AR437" s="177"/>
      <c r="AS437" s="177"/>
      <c r="AT437" s="177"/>
      <c r="AU437" s="177"/>
      <c r="AV437" s="177"/>
      <c r="AW437" s="177"/>
      <c r="AX437" s="177"/>
    </row>
    <row r="438" spans="1:50" ht="25.7" customHeight="1">
      <c r="A438" s="269"/>
      <c r="B438" s="147"/>
      <c r="C438" s="151" t="s">
        <v>1055</v>
      </c>
      <c r="D438" s="177" t="s">
        <v>940</v>
      </c>
      <c r="E438" s="319" t="s">
        <v>10860</v>
      </c>
      <c r="F438" s="320" t="s">
        <v>1055</v>
      </c>
      <c r="G438" s="177" t="s">
        <v>1429</v>
      </c>
      <c r="H438" s="148" t="s">
        <v>944</v>
      </c>
      <c r="I438" s="177" t="s">
        <v>1055</v>
      </c>
      <c r="J438" s="177">
        <v>65</v>
      </c>
      <c r="K438" s="319">
        <v>22100</v>
      </c>
      <c r="L438" s="319">
        <v>81.2</v>
      </c>
      <c r="M438" s="319">
        <v>81.2</v>
      </c>
      <c r="N438" s="177" t="s">
        <v>231</v>
      </c>
      <c r="O438" s="320" t="s">
        <v>1416</v>
      </c>
      <c r="P438" s="319">
        <v>1100</v>
      </c>
      <c r="Q438" s="319">
        <v>2</v>
      </c>
      <c r="R438" s="319"/>
      <c r="S438" s="319"/>
      <c r="T438" s="177" t="s">
        <v>586</v>
      </c>
      <c r="U438" s="177" t="s">
        <v>587</v>
      </c>
      <c r="V438" s="320">
        <v>2007</v>
      </c>
      <c r="W438" s="177"/>
      <c r="X438" s="177">
        <v>550</v>
      </c>
      <c r="Y438" s="177"/>
      <c r="Z438" s="177"/>
      <c r="AA438" s="177"/>
      <c r="AB438" s="319">
        <v>3000</v>
      </c>
      <c r="AC438" s="320">
        <v>2003</v>
      </c>
      <c r="AD438" s="320"/>
      <c r="AE438" s="177"/>
      <c r="AF438" s="177"/>
      <c r="AG438" s="177"/>
      <c r="AH438" s="177"/>
      <c r="AI438" s="177"/>
      <c r="AJ438" s="177"/>
      <c r="AK438" s="177"/>
      <c r="AL438" s="177"/>
      <c r="AM438" s="177"/>
      <c r="AN438" s="177"/>
      <c r="AO438" s="177"/>
      <c r="AP438" s="177"/>
      <c r="AQ438" s="177"/>
      <c r="AR438" s="177"/>
      <c r="AS438" s="177"/>
      <c r="AT438" s="177"/>
      <c r="AU438" s="177"/>
      <c r="AV438" s="177"/>
      <c r="AW438" s="177"/>
      <c r="AX438" s="177"/>
    </row>
    <row r="439" spans="1:50" ht="25.7" customHeight="1">
      <c r="A439" s="269"/>
      <c r="B439" s="147"/>
      <c r="C439" s="151" t="s">
        <v>1055</v>
      </c>
      <c r="D439" s="177"/>
      <c r="E439" s="319" t="s">
        <v>10861</v>
      </c>
      <c r="F439" s="320" t="s">
        <v>1055</v>
      </c>
      <c r="G439" s="177"/>
      <c r="H439" s="148"/>
      <c r="I439" s="177" t="s">
        <v>1055</v>
      </c>
      <c r="J439" s="177"/>
      <c r="K439" s="319">
        <v>16056</v>
      </c>
      <c r="L439" s="319">
        <v>77.7</v>
      </c>
      <c r="M439" s="319">
        <v>77.7</v>
      </c>
      <c r="N439" s="177"/>
      <c r="O439" s="320" t="s">
        <v>1416</v>
      </c>
      <c r="P439" s="319">
        <v>1199</v>
      </c>
      <c r="Q439" s="319">
        <v>2</v>
      </c>
      <c r="R439" s="319"/>
      <c r="S439" s="319"/>
      <c r="T439" s="177"/>
      <c r="U439" s="177"/>
      <c r="V439" s="320">
        <v>2011</v>
      </c>
      <c r="W439" s="177"/>
      <c r="X439" s="177"/>
      <c r="Y439" s="177"/>
      <c r="Z439" s="177"/>
      <c r="AA439" s="177"/>
      <c r="AB439" s="319">
        <v>3363</v>
      </c>
      <c r="AC439" s="320"/>
      <c r="AD439" s="320"/>
      <c r="AE439" s="177"/>
      <c r="AF439" s="177"/>
      <c r="AG439" s="177"/>
      <c r="AH439" s="177"/>
      <c r="AI439" s="177"/>
      <c r="AJ439" s="177"/>
      <c r="AK439" s="177"/>
      <c r="AL439" s="177"/>
      <c r="AM439" s="177"/>
      <c r="AN439" s="177"/>
      <c r="AO439" s="177"/>
      <c r="AP439" s="177"/>
      <c r="AQ439" s="177"/>
      <c r="AR439" s="177"/>
      <c r="AS439" s="177"/>
      <c r="AT439" s="177"/>
      <c r="AU439" s="177"/>
      <c r="AV439" s="177"/>
      <c r="AW439" s="177"/>
      <c r="AX439" s="177"/>
    </row>
    <row r="440" spans="1:50" ht="25.7" customHeight="1">
      <c r="A440" s="269"/>
      <c r="B440" s="147"/>
      <c r="C440" s="151" t="s">
        <v>10741</v>
      </c>
      <c r="D440" s="177"/>
      <c r="E440" s="319" t="s">
        <v>10862</v>
      </c>
      <c r="F440" s="320" t="s">
        <v>10741</v>
      </c>
      <c r="G440" s="177"/>
      <c r="H440" s="148"/>
      <c r="I440" s="177" t="s">
        <v>10748</v>
      </c>
      <c r="J440" s="177"/>
      <c r="K440" s="319">
        <v>1380</v>
      </c>
      <c r="L440" s="319"/>
      <c r="M440" s="319"/>
      <c r="N440" s="177"/>
      <c r="O440" s="320" t="s">
        <v>10863</v>
      </c>
      <c r="P440" s="319">
        <v>1380</v>
      </c>
      <c r="Q440" s="319">
        <v>6</v>
      </c>
      <c r="R440" s="319"/>
      <c r="S440" s="319"/>
      <c r="T440" s="177"/>
      <c r="U440" s="177"/>
      <c r="V440" s="320">
        <v>2008</v>
      </c>
      <c r="W440" s="177"/>
      <c r="X440" s="177"/>
      <c r="Y440" s="177"/>
      <c r="Z440" s="177"/>
      <c r="AA440" s="177"/>
      <c r="AB440" s="319">
        <v>300</v>
      </c>
      <c r="AC440" s="320"/>
      <c r="AD440" s="320"/>
      <c r="AE440" s="177"/>
      <c r="AF440" s="177"/>
      <c r="AG440" s="177"/>
      <c r="AH440" s="177"/>
      <c r="AI440" s="177"/>
      <c r="AJ440" s="177"/>
      <c r="AK440" s="177"/>
      <c r="AL440" s="177"/>
      <c r="AM440" s="177"/>
      <c r="AN440" s="177"/>
      <c r="AO440" s="177"/>
      <c r="AP440" s="177"/>
      <c r="AQ440" s="177"/>
      <c r="AR440" s="177"/>
      <c r="AS440" s="177"/>
      <c r="AT440" s="177"/>
      <c r="AU440" s="177"/>
      <c r="AV440" s="177"/>
      <c r="AW440" s="177"/>
      <c r="AX440" s="177"/>
    </row>
    <row r="441" spans="1:50" ht="25.7" customHeight="1">
      <c r="A441" s="269"/>
      <c r="B441" s="147"/>
      <c r="C441" s="151" t="s">
        <v>589</v>
      </c>
      <c r="D441" s="177"/>
      <c r="E441" s="319" t="s">
        <v>10864</v>
      </c>
      <c r="F441" s="320" t="s">
        <v>589</v>
      </c>
      <c r="G441" s="177"/>
      <c r="H441" s="148"/>
      <c r="I441" s="177" t="s">
        <v>589</v>
      </c>
      <c r="J441" s="177"/>
      <c r="K441" s="319">
        <v>3366</v>
      </c>
      <c r="L441" s="319">
        <v>80</v>
      </c>
      <c r="M441" s="319">
        <v>305</v>
      </c>
      <c r="N441" s="177"/>
      <c r="O441" s="320" t="s">
        <v>590</v>
      </c>
      <c r="P441" s="319">
        <v>3366</v>
      </c>
      <c r="Q441" s="319">
        <v>6</v>
      </c>
      <c r="R441" s="319">
        <v>100</v>
      </c>
      <c r="S441" s="319">
        <v>150</v>
      </c>
      <c r="T441" s="177"/>
      <c r="U441" s="177"/>
      <c r="V441" s="320">
        <v>2004</v>
      </c>
      <c r="W441" s="177"/>
      <c r="X441" s="177"/>
      <c r="Y441" s="177"/>
      <c r="Z441" s="177"/>
      <c r="AA441" s="177"/>
      <c r="AB441" s="319">
        <v>600</v>
      </c>
      <c r="AC441" s="320"/>
      <c r="AD441" s="320"/>
      <c r="AE441" s="177"/>
      <c r="AF441" s="177"/>
      <c r="AG441" s="177"/>
      <c r="AH441" s="177"/>
      <c r="AI441" s="177"/>
      <c r="AJ441" s="177"/>
      <c r="AK441" s="177"/>
      <c r="AL441" s="177"/>
      <c r="AM441" s="177"/>
      <c r="AN441" s="177"/>
      <c r="AO441" s="177"/>
      <c r="AP441" s="177"/>
      <c r="AQ441" s="177"/>
      <c r="AR441" s="177"/>
      <c r="AS441" s="177"/>
      <c r="AT441" s="177"/>
      <c r="AU441" s="177"/>
      <c r="AV441" s="177"/>
      <c r="AW441" s="177"/>
      <c r="AX441" s="177"/>
    </row>
    <row r="442" spans="1:50" ht="25.7" customHeight="1">
      <c r="A442" s="269"/>
      <c r="B442" s="147"/>
      <c r="C442" s="153" t="s">
        <v>589</v>
      </c>
      <c r="D442" s="106"/>
      <c r="E442" s="100" t="s">
        <v>10865</v>
      </c>
      <c r="F442" s="105" t="s">
        <v>589</v>
      </c>
      <c r="G442" s="99"/>
      <c r="H442" s="99"/>
      <c r="I442" s="99" t="s">
        <v>589</v>
      </c>
      <c r="J442" s="106"/>
      <c r="K442" s="100">
        <v>2664</v>
      </c>
      <c r="L442" s="100">
        <v>62.4</v>
      </c>
      <c r="M442" s="100">
        <v>62</v>
      </c>
      <c r="N442" s="106"/>
      <c r="O442" s="105" t="s">
        <v>1441</v>
      </c>
      <c r="P442" s="100">
        <v>2664</v>
      </c>
      <c r="Q442" s="100">
        <v>4</v>
      </c>
      <c r="R442" s="100"/>
      <c r="S442" s="100">
        <v>100</v>
      </c>
      <c r="T442" s="106"/>
      <c r="U442" s="106"/>
      <c r="V442" s="105">
        <v>1998</v>
      </c>
      <c r="W442" s="106"/>
      <c r="X442" s="106"/>
      <c r="Y442" s="106"/>
      <c r="Z442" s="106"/>
      <c r="AA442" s="106"/>
      <c r="AB442" s="100">
        <v>130</v>
      </c>
      <c r="AC442" s="106"/>
      <c r="AD442" s="106"/>
      <c r="AE442" s="106"/>
      <c r="AF442" s="106"/>
      <c r="AG442" s="106"/>
      <c r="AH442" s="106"/>
      <c r="AI442" s="106"/>
      <c r="AJ442" s="106"/>
      <c r="AK442" s="106"/>
      <c r="AL442" s="106"/>
      <c r="AM442" s="106"/>
      <c r="AN442" s="106"/>
      <c r="AO442" s="106"/>
      <c r="AP442" s="106"/>
      <c r="AQ442" s="106"/>
      <c r="AR442" s="106"/>
      <c r="AS442" s="106"/>
      <c r="AT442" s="106"/>
      <c r="AU442" s="106"/>
      <c r="AV442" s="106"/>
      <c r="AW442" s="106"/>
      <c r="AX442" s="99"/>
    </row>
    <row r="443" spans="1:50" ht="25.7" customHeight="1">
      <c r="A443" s="269"/>
      <c r="B443" s="147"/>
      <c r="C443" s="151" t="s">
        <v>589</v>
      </c>
      <c r="D443" s="177"/>
      <c r="E443" s="319" t="s">
        <v>8537</v>
      </c>
      <c r="F443" s="320" t="s">
        <v>589</v>
      </c>
      <c r="G443" s="177"/>
      <c r="H443" s="148"/>
      <c r="I443" s="177" t="s">
        <v>589</v>
      </c>
      <c r="J443" s="177"/>
      <c r="K443" s="319">
        <v>24001</v>
      </c>
      <c r="L443" s="319"/>
      <c r="M443" s="319">
        <v>4144</v>
      </c>
      <c r="N443" s="177"/>
      <c r="O443" s="320" t="s">
        <v>10866</v>
      </c>
      <c r="P443" s="319">
        <v>3300</v>
      </c>
      <c r="Q443" s="319">
        <v>4</v>
      </c>
      <c r="R443" s="319"/>
      <c r="S443" s="319"/>
      <c r="T443" s="177"/>
      <c r="U443" s="177"/>
      <c r="V443" s="320">
        <v>2016</v>
      </c>
      <c r="W443" s="177"/>
      <c r="X443" s="177"/>
      <c r="Y443" s="177"/>
      <c r="Z443" s="177"/>
      <c r="AA443" s="177"/>
      <c r="AB443" s="319">
        <v>3500</v>
      </c>
      <c r="AC443" s="320"/>
      <c r="AD443" s="320"/>
      <c r="AE443" s="177"/>
      <c r="AF443" s="177"/>
      <c r="AG443" s="177"/>
      <c r="AH443" s="177"/>
      <c r="AI443" s="177"/>
      <c r="AJ443" s="177"/>
      <c r="AK443" s="177"/>
      <c r="AL443" s="177"/>
      <c r="AM443" s="177"/>
      <c r="AN443" s="177"/>
      <c r="AO443" s="177"/>
      <c r="AP443" s="177"/>
      <c r="AQ443" s="177"/>
      <c r="AR443" s="177"/>
      <c r="AS443" s="177"/>
      <c r="AT443" s="177"/>
      <c r="AU443" s="177"/>
      <c r="AV443" s="177"/>
      <c r="AW443" s="177"/>
      <c r="AX443" s="149"/>
    </row>
    <row r="444" spans="1:50" ht="25.7" customHeight="1">
      <c r="A444" s="269"/>
      <c r="B444" s="147"/>
      <c r="C444" s="151" t="s">
        <v>3021</v>
      </c>
      <c r="D444" s="177"/>
      <c r="E444" s="319" t="s">
        <v>10867</v>
      </c>
      <c r="F444" s="320" t="s">
        <v>3021</v>
      </c>
      <c r="G444" s="177"/>
      <c r="H444" s="148"/>
      <c r="I444" s="177" t="s">
        <v>3021</v>
      </c>
      <c r="J444" s="177"/>
      <c r="K444" s="319">
        <v>58867</v>
      </c>
      <c r="L444" s="319">
        <v>3008</v>
      </c>
      <c r="M444" s="319">
        <v>2998</v>
      </c>
      <c r="N444" s="177"/>
      <c r="O444" s="320" t="s">
        <v>1441</v>
      </c>
      <c r="P444" s="319">
        <v>2988</v>
      </c>
      <c r="Q444" s="319">
        <v>4</v>
      </c>
      <c r="R444" s="319">
        <v>96</v>
      </c>
      <c r="S444" s="319">
        <v>450</v>
      </c>
      <c r="T444" s="177"/>
      <c r="U444" s="177"/>
      <c r="V444" s="320">
        <v>2012</v>
      </c>
      <c r="W444" s="177"/>
      <c r="X444" s="177"/>
      <c r="Y444" s="177"/>
      <c r="Z444" s="177"/>
      <c r="AA444" s="177"/>
      <c r="AB444" s="319">
        <v>3000</v>
      </c>
      <c r="AC444" s="320"/>
      <c r="AD444" s="320"/>
      <c r="AE444" s="177"/>
      <c r="AF444" s="177"/>
      <c r="AG444" s="177"/>
      <c r="AH444" s="177"/>
      <c r="AI444" s="177"/>
      <c r="AJ444" s="177"/>
      <c r="AK444" s="177"/>
      <c r="AL444" s="177"/>
      <c r="AM444" s="177"/>
      <c r="AN444" s="177"/>
      <c r="AO444" s="177"/>
      <c r="AP444" s="177"/>
      <c r="AQ444" s="177"/>
      <c r="AR444" s="177"/>
      <c r="AS444" s="177"/>
      <c r="AT444" s="177"/>
      <c r="AU444" s="177"/>
      <c r="AV444" s="177"/>
      <c r="AW444" s="177"/>
      <c r="AX444" s="177"/>
    </row>
    <row r="445" spans="1:50" ht="25.7" customHeight="1">
      <c r="A445" s="269"/>
      <c r="B445" s="147"/>
      <c r="C445" s="151" t="s">
        <v>3021</v>
      </c>
      <c r="D445" s="177"/>
      <c r="E445" s="319" t="s">
        <v>10868</v>
      </c>
      <c r="F445" s="320" t="s">
        <v>3021</v>
      </c>
      <c r="G445" s="177"/>
      <c r="H445" s="148"/>
      <c r="I445" s="177" t="s">
        <v>10869</v>
      </c>
      <c r="J445" s="177"/>
      <c r="K445" s="319">
        <v>4774</v>
      </c>
      <c r="L445" s="319" t="s">
        <v>1319</v>
      </c>
      <c r="M445" s="319" t="s">
        <v>1319</v>
      </c>
      <c r="N445" s="177"/>
      <c r="O445" s="320" t="s">
        <v>406</v>
      </c>
      <c r="P445" s="319">
        <v>3431</v>
      </c>
      <c r="Q445" s="319">
        <v>6</v>
      </c>
      <c r="R445" s="319"/>
      <c r="S445" s="319">
        <v>1350</v>
      </c>
      <c r="T445" s="177"/>
      <c r="U445" s="177"/>
      <c r="V445" s="320">
        <v>1999</v>
      </c>
      <c r="W445" s="177"/>
      <c r="X445" s="177"/>
      <c r="Y445" s="177"/>
      <c r="Z445" s="177"/>
      <c r="AA445" s="177"/>
      <c r="AB445" s="319">
        <v>160</v>
      </c>
      <c r="AC445" s="320"/>
      <c r="AD445" s="320"/>
      <c r="AE445" s="177"/>
      <c r="AF445" s="177"/>
      <c r="AG445" s="177"/>
      <c r="AH445" s="177"/>
      <c r="AI445" s="177"/>
      <c r="AJ445" s="177"/>
      <c r="AK445" s="177"/>
      <c r="AL445" s="177"/>
      <c r="AM445" s="177"/>
      <c r="AN445" s="177"/>
      <c r="AO445" s="177"/>
      <c r="AP445" s="177"/>
      <c r="AQ445" s="177"/>
      <c r="AR445" s="177"/>
      <c r="AS445" s="177"/>
      <c r="AT445" s="177"/>
      <c r="AU445" s="177"/>
      <c r="AV445" s="177"/>
      <c r="AW445" s="177"/>
      <c r="AX445" s="177"/>
    </row>
    <row r="446" spans="1:50" ht="25.7" customHeight="1">
      <c r="A446" s="269" t="s">
        <v>412</v>
      </c>
      <c r="B446" s="147"/>
      <c r="C446" s="151" t="s">
        <v>3021</v>
      </c>
      <c r="D446" s="177"/>
      <c r="E446" s="319" t="s">
        <v>10870</v>
      </c>
      <c r="F446" s="320" t="s">
        <v>3021</v>
      </c>
      <c r="G446" s="177"/>
      <c r="H446" s="148"/>
      <c r="I446" s="177" t="s">
        <v>10871</v>
      </c>
      <c r="J446" s="177"/>
      <c r="K446" s="319">
        <v>3700</v>
      </c>
      <c r="L446" s="319" t="s">
        <v>1319</v>
      </c>
      <c r="M446" s="319" t="s">
        <v>1319</v>
      </c>
      <c r="N446" s="177"/>
      <c r="O446" s="320" t="s">
        <v>406</v>
      </c>
      <c r="P446" s="319">
        <v>2117</v>
      </c>
      <c r="Q446" s="319">
        <v>4</v>
      </c>
      <c r="R446" s="319"/>
      <c r="S446" s="319">
        <v>120</v>
      </c>
      <c r="T446" s="177"/>
      <c r="U446" s="177"/>
      <c r="V446" s="320">
        <v>2005</v>
      </c>
      <c r="W446" s="177"/>
      <c r="X446" s="177"/>
      <c r="Y446" s="177"/>
      <c r="Z446" s="177"/>
      <c r="AA446" s="177"/>
      <c r="AB446" s="319"/>
      <c r="AC446" s="320"/>
      <c r="AD446" s="320"/>
      <c r="AE446" s="177"/>
      <c r="AF446" s="177"/>
      <c r="AG446" s="177"/>
      <c r="AH446" s="177"/>
      <c r="AI446" s="177"/>
      <c r="AJ446" s="177"/>
      <c r="AK446" s="177"/>
      <c r="AL446" s="177"/>
      <c r="AM446" s="177"/>
      <c r="AN446" s="177"/>
      <c r="AO446" s="177"/>
      <c r="AP446" s="177"/>
      <c r="AQ446" s="177"/>
      <c r="AR446" s="177"/>
      <c r="AS446" s="177"/>
      <c r="AT446" s="177"/>
      <c r="AU446" s="177"/>
      <c r="AV446" s="177"/>
      <c r="AW446" s="177"/>
      <c r="AX446" s="177"/>
    </row>
    <row r="447" spans="1:50" ht="25.7" customHeight="1">
      <c r="A447" s="269"/>
      <c r="B447" s="147"/>
      <c r="C447" s="151" t="s">
        <v>10821</v>
      </c>
      <c r="D447" s="177"/>
      <c r="E447" s="319" t="s">
        <v>10872</v>
      </c>
      <c r="F447" s="320" t="s">
        <v>10821</v>
      </c>
      <c r="G447" s="177"/>
      <c r="H447" s="148"/>
      <c r="I447" s="177" t="s">
        <v>10821</v>
      </c>
      <c r="J447" s="177"/>
      <c r="K447" s="319">
        <v>2800</v>
      </c>
      <c r="L447" s="319"/>
      <c r="M447" s="319"/>
      <c r="N447" s="177"/>
      <c r="O447" s="320" t="s">
        <v>232</v>
      </c>
      <c r="P447" s="319">
        <v>2800</v>
      </c>
      <c r="Q447" s="319">
        <v>4</v>
      </c>
      <c r="R447" s="319"/>
      <c r="S447" s="319"/>
      <c r="T447" s="177"/>
      <c r="U447" s="177"/>
      <c r="V447" s="320">
        <v>1992</v>
      </c>
      <c r="W447" s="177"/>
      <c r="X447" s="177"/>
      <c r="Y447" s="177"/>
      <c r="Z447" s="177"/>
      <c r="AA447" s="177"/>
      <c r="AB447" s="319">
        <v>20</v>
      </c>
      <c r="AC447" s="320"/>
      <c r="AD447" s="320"/>
      <c r="AE447" s="177"/>
      <c r="AF447" s="177"/>
      <c r="AG447" s="177"/>
      <c r="AH447" s="177"/>
      <c r="AI447" s="177"/>
      <c r="AJ447" s="177"/>
      <c r="AK447" s="177"/>
      <c r="AL447" s="177"/>
      <c r="AM447" s="177"/>
      <c r="AN447" s="177"/>
      <c r="AO447" s="177"/>
      <c r="AP447" s="177"/>
      <c r="AQ447" s="177"/>
      <c r="AR447" s="177"/>
      <c r="AS447" s="177"/>
      <c r="AT447" s="177"/>
      <c r="AU447" s="177"/>
      <c r="AV447" s="177"/>
      <c r="AW447" s="177"/>
      <c r="AX447" s="177"/>
    </row>
    <row r="448" spans="1:50" ht="25.7" customHeight="1">
      <c r="A448" s="269" t="s">
        <v>413</v>
      </c>
      <c r="B448" s="147"/>
      <c r="C448" s="151" t="s">
        <v>10821</v>
      </c>
      <c r="D448" s="177"/>
      <c r="E448" s="319" t="s">
        <v>10873</v>
      </c>
      <c r="F448" s="320" t="s">
        <v>10821</v>
      </c>
      <c r="G448" s="177"/>
      <c r="H448" s="148"/>
      <c r="I448" s="177" t="s">
        <v>10821</v>
      </c>
      <c r="J448" s="177"/>
      <c r="K448" s="319">
        <v>2700</v>
      </c>
      <c r="L448" s="319"/>
      <c r="M448" s="319"/>
      <c r="N448" s="177"/>
      <c r="O448" s="320" t="s">
        <v>406</v>
      </c>
      <c r="P448" s="319">
        <v>2435</v>
      </c>
      <c r="Q448" s="319">
        <v>4</v>
      </c>
      <c r="R448" s="319"/>
      <c r="S448" s="319"/>
      <c r="T448" s="177"/>
      <c r="U448" s="177"/>
      <c r="V448" s="320">
        <v>2012</v>
      </c>
      <c r="W448" s="177"/>
      <c r="X448" s="177"/>
      <c r="Y448" s="177"/>
      <c r="Z448" s="177"/>
      <c r="AA448" s="177"/>
      <c r="AB448" s="319">
        <v>100</v>
      </c>
      <c r="AC448" s="320"/>
      <c r="AD448" s="320"/>
      <c r="AE448" s="177"/>
      <c r="AF448" s="177"/>
      <c r="AG448" s="177"/>
      <c r="AH448" s="177"/>
      <c r="AI448" s="177"/>
      <c r="AJ448" s="177"/>
      <c r="AK448" s="177"/>
      <c r="AL448" s="177"/>
      <c r="AM448" s="177"/>
      <c r="AN448" s="177"/>
      <c r="AO448" s="177"/>
      <c r="AP448" s="177"/>
      <c r="AQ448" s="177"/>
      <c r="AR448" s="177"/>
      <c r="AS448" s="177"/>
      <c r="AT448" s="177"/>
      <c r="AU448" s="177"/>
      <c r="AV448" s="177"/>
      <c r="AW448" s="177"/>
      <c r="AX448" s="177"/>
    </row>
    <row r="449" spans="1:50" ht="25.7" customHeight="1">
      <c r="A449" s="269"/>
      <c r="B449" s="147"/>
      <c r="C449" s="151" t="s">
        <v>10759</v>
      </c>
      <c r="D449" s="177"/>
      <c r="E449" s="319" t="s">
        <v>10874</v>
      </c>
      <c r="F449" s="320" t="s">
        <v>991</v>
      </c>
      <c r="G449" s="177"/>
      <c r="H449" s="148"/>
      <c r="I449" s="177" t="s">
        <v>10875</v>
      </c>
      <c r="J449" s="177"/>
      <c r="K449" s="319">
        <v>8920</v>
      </c>
      <c r="L449" s="319"/>
      <c r="M449" s="319"/>
      <c r="N449" s="177"/>
      <c r="O449" s="320" t="s">
        <v>10876</v>
      </c>
      <c r="P449" s="319">
        <v>7500</v>
      </c>
      <c r="Q449" s="319">
        <v>10</v>
      </c>
      <c r="R449" s="319"/>
      <c r="S449" s="319"/>
      <c r="T449" s="177"/>
      <c r="U449" s="177"/>
      <c r="V449" s="320">
        <v>2011</v>
      </c>
      <c r="W449" s="177"/>
      <c r="X449" s="177"/>
      <c r="Y449" s="177"/>
      <c r="Z449" s="177"/>
      <c r="AA449" s="177"/>
      <c r="AB449" s="319"/>
      <c r="AC449" s="320"/>
      <c r="AD449" s="320"/>
      <c r="AE449" s="177"/>
      <c r="AF449" s="177"/>
      <c r="AG449" s="177"/>
      <c r="AH449" s="177"/>
      <c r="AI449" s="177"/>
      <c r="AJ449" s="177"/>
      <c r="AK449" s="177"/>
      <c r="AL449" s="177"/>
      <c r="AM449" s="177"/>
      <c r="AN449" s="177"/>
      <c r="AO449" s="177"/>
      <c r="AP449" s="177"/>
      <c r="AQ449" s="177"/>
      <c r="AR449" s="177"/>
      <c r="AS449" s="177"/>
      <c r="AT449" s="177"/>
      <c r="AU449" s="177"/>
      <c r="AV449" s="177"/>
      <c r="AW449" s="177"/>
      <c r="AX449" s="177"/>
    </row>
    <row r="450" spans="1:50" ht="25.7" customHeight="1">
      <c r="A450" s="269"/>
      <c r="B450" s="147"/>
      <c r="C450" s="151" t="s">
        <v>10759</v>
      </c>
      <c r="D450" s="177"/>
      <c r="E450" s="319" t="s">
        <v>10867</v>
      </c>
      <c r="F450" s="320" t="s">
        <v>991</v>
      </c>
      <c r="G450" s="177"/>
      <c r="H450" s="148"/>
      <c r="I450" s="177" t="s">
        <v>10875</v>
      </c>
      <c r="J450" s="177"/>
      <c r="K450" s="319">
        <v>4300</v>
      </c>
      <c r="L450" s="319">
        <v>4300</v>
      </c>
      <c r="M450" s="319"/>
      <c r="N450" s="177"/>
      <c r="O450" s="320" t="s">
        <v>1441</v>
      </c>
      <c r="P450" s="319">
        <v>3000</v>
      </c>
      <c r="Q450" s="319">
        <v>4</v>
      </c>
      <c r="R450" s="319"/>
      <c r="S450" s="319"/>
      <c r="T450" s="177"/>
      <c r="U450" s="177"/>
      <c r="V450" s="320">
        <v>2011</v>
      </c>
      <c r="W450" s="177"/>
      <c r="X450" s="177"/>
      <c r="Y450" s="177"/>
      <c r="Z450" s="177"/>
      <c r="AA450" s="177"/>
      <c r="AB450" s="319"/>
      <c r="AC450" s="320"/>
      <c r="AD450" s="320"/>
      <c r="AE450" s="177"/>
      <c r="AF450" s="177"/>
      <c r="AG450" s="177"/>
      <c r="AH450" s="177"/>
      <c r="AI450" s="177"/>
      <c r="AJ450" s="177"/>
      <c r="AK450" s="177"/>
      <c r="AL450" s="177"/>
      <c r="AM450" s="177"/>
      <c r="AN450" s="177"/>
      <c r="AO450" s="177"/>
      <c r="AP450" s="177"/>
      <c r="AQ450" s="177"/>
      <c r="AR450" s="177"/>
      <c r="AS450" s="177"/>
      <c r="AT450" s="177"/>
      <c r="AU450" s="177"/>
      <c r="AV450" s="177"/>
      <c r="AW450" s="177"/>
      <c r="AX450" s="177"/>
    </row>
    <row r="451" spans="1:50" ht="25.7" customHeight="1">
      <c r="A451" s="269"/>
      <c r="B451" s="147"/>
      <c r="C451" s="151" t="s">
        <v>10759</v>
      </c>
      <c r="D451" s="177" t="s">
        <v>10877</v>
      </c>
      <c r="E451" s="319" t="s">
        <v>10878</v>
      </c>
      <c r="F451" s="320" t="s">
        <v>10759</v>
      </c>
      <c r="G451" s="107" t="s">
        <v>10764</v>
      </c>
      <c r="H451" s="107" t="s">
        <v>10765</v>
      </c>
      <c r="I451" s="177" t="s">
        <v>10759</v>
      </c>
      <c r="J451" s="107">
        <v>1</v>
      </c>
      <c r="K451" s="100">
        <v>2403</v>
      </c>
      <c r="L451" s="319">
        <v>99</v>
      </c>
      <c r="M451" s="881">
        <v>77</v>
      </c>
      <c r="N451" s="107"/>
      <c r="O451" s="320" t="s">
        <v>10879</v>
      </c>
      <c r="P451" s="319">
        <v>1832</v>
      </c>
      <c r="Q451" s="319">
        <v>3</v>
      </c>
      <c r="R451" s="881"/>
      <c r="S451" s="881">
        <v>150</v>
      </c>
      <c r="T451" s="107">
        <v>0</v>
      </c>
      <c r="U451" s="107">
        <v>0</v>
      </c>
      <c r="V451" s="320">
        <v>2004</v>
      </c>
      <c r="W451" s="107">
        <v>50</v>
      </c>
      <c r="X451" s="107"/>
      <c r="Y451" s="107"/>
      <c r="Z451" s="107"/>
      <c r="AA451" s="107"/>
      <c r="AB451" s="108">
        <v>110</v>
      </c>
      <c r="AC451" s="107"/>
      <c r="AD451" s="107"/>
      <c r="AE451" s="107"/>
      <c r="AF451" s="107"/>
      <c r="AG451" s="107">
        <v>4</v>
      </c>
      <c r="AH451" s="107" t="s">
        <v>10880</v>
      </c>
      <c r="AI451" s="107">
        <v>11</v>
      </c>
      <c r="AJ451" s="107" t="s">
        <v>10881</v>
      </c>
      <c r="AK451" s="107"/>
      <c r="AL451" s="107"/>
      <c r="AM451" s="107"/>
      <c r="AN451" s="107"/>
      <c r="AO451" s="107"/>
      <c r="AP451" s="107"/>
      <c r="AQ451" s="107"/>
      <c r="AR451" s="107"/>
      <c r="AS451" s="107"/>
      <c r="AT451" s="107"/>
      <c r="AU451" s="107"/>
      <c r="AV451" s="107"/>
      <c r="AW451" s="107"/>
      <c r="AX451" s="164" t="s">
        <v>15487</v>
      </c>
    </row>
    <row r="452" spans="1:50" ht="25.7" customHeight="1">
      <c r="A452" s="269" t="s">
        <v>204</v>
      </c>
      <c r="B452" s="147"/>
      <c r="C452" s="151" t="s">
        <v>10776</v>
      </c>
      <c r="D452" s="177" t="s">
        <v>10882</v>
      </c>
      <c r="E452" s="319" t="s">
        <v>10883</v>
      </c>
      <c r="F452" s="320" t="s">
        <v>10776</v>
      </c>
      <c r="G452" s="177" t="s">
        <v>10884</v>
      </c>
      <c r="H452" s="148" t="s">
        <v>10780</v>
      </c>
      <c r="I452" s="177" t="s">
        <v>10776</v>
      </c>
      <c r="J452" s="177">
        <v>2</v>
      </c>
      <c r="K452" s="319">
        <v>3142</v>
      </c>
      <c r="L452" s="319">
        <v>105</v>
      </c>
      <c r="M452" s="319">
        <v>105</v>
      </c>
      <c r="N452" s="177" t="s">
        <v>231</v>
      </c>
      <c r="O452" s="320" t="s">
        <v>10885</v>
      </c>
      <c r="P452" s="319">
        <v>2740</v>
      </c>
      <c r="Q452" s="319">
        <v>4</v>
      </c>
      <c r="R452" s="319" t="s">
        <v>1319</v>
      </c>
      <c r="S452" s="319">
        <v>100</v>
      </c>
      <c r="T452" s="177" t="s">
        <v>233</v>
      </c>
      <c r="U452" s="177" t="s">
        <v>587</v>
      </c>
      <c r="V452" s="320">
        <v>2000</v>
      </c>
      <c r="W452" s="177">
        <v>84</v>
      </c>
      <c r="X452" s="177"/>
      <c r="Y452" s="177"/>
      <c r="Z452" s="177"/>
      <c r="AA452" s="177"/>
      <c r="AB452" s="319">
        <v>84</v>
      </c>
      <c r="AC452" s="320">
        <v>2003</v>
      </c>
      <c r="AD452" s="320"/>
      <c r="AE452" s="177"/>
      <c r="AF452" s="177"/>
      <c r="AG452" s="177">
        <v>6</v>
      </c>
      <c r="AH452" s="177">
        <v>100</v>
      </c>
      <c r="AI452" s="177">
        <v>20</v>
      </c>
      <c r="AJ452" s="177"/>
      <c r="AK452" s="177"/>
      <c r="AL452" s="177"/>
      <c r="AM452" s="177"/>
      <c r="AN452" s="177"/>
      <c r="AO452" s="177"/>
      <c r="AP452" s="177"/>
      <c r="AQ452" s="177"/>
      <c r="AR452" s="177"/>
      <c r="AS452" s="177"/>
      <c r="AT452" s="177"/>
      <c r="AU452" s="177"/>
      <c r="AV452" s="177"/>
      <c r="AW452" s="177"/>
      <c r="AX452" s="177"/>
    </row>
    <row r="453" spans="1:50" ht="25.7" customHeight="1">
      <c r="A453" s="269" t="s">
        <v>135</v>
      </c>
      <c r="B453" s="147"/>
      <c r="C453" s="151" t="s">
        <v>10776</v>
      </c>
      <c r="D453" s="177" t="s">
        <v>10882</v>
      </c>
      <c r="E453" s="319" t="s">
        <v>10886</v>
      </c>
      <c r="F453" s="320" t="s">
        <v>10776</v>
      </c>
      <c r="G453" s="177" t="s">
        <v>10884</v>
      </c>
      <c r="H453" s="148" t="s">
        <v>10780</v>
      </c>
      <c r="I453" s="177" t="s">
        <v>10776</v>
      </c>
      <c r="J453" s="177">
        <v>2</v>
      </c>
      <c r="K453" s="319">
        <v>2658</v>
      </c>
      <c r="L453" s="319"/>
      <c r="M453" s="319"/>
      <c r="N453" s="177" t="s">
        <v>231</v>
      </c>
      <c r="O453" s="320" t="s">
        <v>10887</v>
      </c>
      <c r="P453" s="319">
        <v>2553</v>
      </c>
      <c r="Q453" s="319">
        <v>4</v>
      </c>
      <c r="R453" s="319" t="s">
        <v>1319</v>
      </c>
      <c r="S453" s="319">
        <v>100</v>
      </c>
      <c r="T453" s="177" t="s">
        <v>233</v>
      </c>
      <c r="U453" s="177" t="s">
        <v>587</v>
      </c>
      <c r="V453" s="320">
        <v>2008</v>
      </c>
      <c r="W453" s="177">
        <v>84</v>
      </c>
      <c r="X453" s="177"/>
      <c r="Y453" s="177"/>
      <c r="Z453" s="177"/>
      <c r="AA453" s="177"/>
      <c r="AB453" s="319">
        <v>300</v>
      </c>
      <c r="AC453" s="320">
        <v>2003</v>
      </c>
      <c r="AD453" s="320"/>
      <c r="AE453" s="177"/>
      <c r="AF453" s="177"/>
      <c r="AG453" s="177">
        <v>6</v>
      </c>
      <c r="AH453" s="177">
        <v>100</v>
      </c>
      <c r="AI453" s="177">
        <v>20</v>
      </c>
      <c r="AJ453" s="177"/>
      <c r="AK453" s="177"/>
      <c r="AL453" s="177"/>
      <c r="AM453" s="177"/>
      <c r="AN453" s="177"/>
      <c r="AO453" s="177"/>
      <c r="AP453" s="177"/>
      <c r="AQ453" s="177"/>
      <c r="AR453" s="177"/>
      <c r="AS453" s="177"/>
      <c r="AT453" s="177"/>
      <c r="AU453" s="177"/>
      <c r="AV453" s="177"/>
      <c r="AW453" s="177"/>
      <c r="AX453" s="177"/>
    </row>
    <row r="454" spans="1:50" ht="25.7" customHeight="1">
      <c r="A454" s="269" t="s">
        <v>412</v>
      </c>
      <c r="B454" s="147"/>
      <c r="C454" s="151" t="s">
        <v>10776</v>
      </c>
      <c r="D454" s="177"/>
      <c r="E454" s="319" t="s">
        <v>10888</v>
      </c>
      <c r="F454" s="320" t="s">
        <v>10776</v>
      </c>
      <c r="G454" s="177"/>
      <c r="H454" s="148"/>
      <c r="I454" s="177" t="s">
        <v>10776</v>
      </c>
      <c r="J454" s="177"/>
      <c r="K454" s="319"/>
      <c r="L454" s="319">
        <v>3763.83</v>
      </c>
      <c r="M454" s="319">
        <v>3839.23</v>
      </c>
      <c r="N454" s="177"/>
      <c r="O454" s="320" t="s">
        <v>590</v>
      </c>
      <c r="P454" s="319">
        <v>4267</v>
      </c>
      <c r="Q454" s="319">
        <v>6</v>
      </c>
      <c r="R454" s="319">
        <v>500</v>
      </c>
      <c r="S454" s="319">
        <v>600</v>
      </c>
      <c r="T454" s="177"/>
      <c r="U454" s="177"/>
      <c r="V454" s="320">
        <v>2010</v>
      </c>
      <c r="W454" s="177"/>
      <c r="X454" s="177"/>
      <c r="Y454" s="177"/>
      <c r="Z454" s="177"/>
      <c r="AA454" s="177"/>
      <c r="AB454" s="319">
        <v>5000</v>
      </c>
      <c r="AC454" s="320"/>
      <c r="AD454" s="320"/>
      <c r="AE454" s="177"/>
      <c r="AF454" s="177"/>
      <c r="AG454" s="177"/>
      <c r="AH454" s="177"/>
      <c r="AI454" s="177"/>
      <c r="AJ454" s="177"/>
      <c r="AK454" s="177"/>
      <c r="AL454" s="177"/>
      <c r="AM454" s="177"/>
      <c r="AN454" s="177"/>
      <c r="AO454" s="177"/>
      <c r="AP454" s="177"/>
      <c r="AQ454" s="177"/>
      <c r="AR454" s="177"/>
      <c r="AS454" s="177"/>
      <c r="AT454" s="177"/>
      <c r="AU454" s="177"/>
      <c r="AV454" s="177"/>
      <c r="AW454" s="177"/>
      <c r="AX454" s="177" t="s">
        <v>10889</v>
      </c>
    </row>
    <row r="455" spans="1:50" ht="25.7" customHeight="1">
      <c r="A455" s="269" t="s">
        <v>414</v>
      </c>
      <c r="B455" s="147"/>
      <c r="C455" s="151" t="s">
        <v>10776</v>
      </c>
      <c r="D455" s="177"/>
      <c r="E455" s="319" t="s">
        <v>10890</v>
      </c>
      <c r="F455" s="320" t="s">
        <v>10776</v>
      </c>
      <c r="G455" s="177"/>
      <c r="H455" s="148"/>
      <c r="I455" s="177" t="s">
        <v>10776</v>
      </c>
      <c r="J455" s="177"/>
      <c r="K455" s="319">
        <v>1211</v>
      </c>
      <c r="L455" s="319"/>
      <c r="M455" s="319"/>
      <c r="N455" s="177"/>
      <c r="O455" s="320" t="s">
        <v>590</v>
      </c>
      <c r="P455" s="319">
        <v>1221</v>
      </c>
      <c r="Q455" s="319">
        <v>2</v>
      </c>
      <c r="R455" s="319"/>
      <c r="S455" s="319"/>
      <c r="T455" s="177"/>
      <c r="U455" s="177"/>
      <c r="V455" s="320">
        <v>2011</v>
      </c>
      <c r="W455" s="177"/>
      <c r="X455" s="177"/>
      <c r="Y455" s="177"/>
      <c r="Z455" s="177"/>
      <c r="AA455" s="177"/>
      <c r="AB455" s="319"/>
      <c r="AC455" s="320"/>
      <c r="AD455" s="320"/>
      <c r="AE455" s="177"/>
      <c r="AF455" s="177"/>
      <c r="AG455" s="177"/>
      <c r="AH455" s="177"/>
      <c r="AI455" s="177"/>
      <c r="AJ455" s="177"/>
      <c r="AK455" s="177"/>
      <c r="AL455" s="177"/>
      <c r="AM455" s="177"/>
      <c r="AN455" s="177"/>
      <c r="AO455" s="177"/>
      <c r="AP455" s="177"/>
      <c r="AQ455" s="177"/>
      <c r="AR455" s="177"/>
      <c r="AS455" s="177"/>
      <c r="AT455" s="177"/>
      <c r="AU455" s="177"/>
      <c r="AV455" s="177"/>
      <c r="AW455" s="177"/>
      <c r="AX455" s="177" t="s">
        <v>10891</v>
      </c>
    </row>
    <row r="456" spans="1:50" ht="25.7" customHeight="1">
      <c r="A456" s="269"/>
      <c r="B456" s="150"/>
      <c r="C456" s="151" t="s">
        <v>10776</v>
      </c>
      <c r="D456" s="177"/>
      <c r="E456" s="319" t="s">
        <v>10892</v>
      </c>
      <c r="F456" s="320" t="s">
        <v>10776</v>
      </c>
      <c r="G456" s="177"/>
      <c r="H456" s="148"/>
      <c r="I456" s="177" t="s">
        <v>10776</v>
      </c>
      <c r="J456" s="177"/>
      <c r="K456" s="319"/>
      <c r="L456" s="319"/>
      <c r="M456" s="319"/>
      <c r="N456" s="177"/>
      <c r="O456" s="320" t="s">
        <v>382</v>
      </c>
      <c r="P456" s="319">
        <v>1512</v>
      </c>
      <c r="Q456" s="319">
        <v>2</v>
      </c>
      <c r="R456" s="319"/>
      <c r="S456" s="319"/>
      <c r="T456" s="177"/>
      <c r="U456" s="177"/>
      <c r="V456" s="320">
        <v>2016</v>
      </c>
      <c r="W456" s="177"/>
      <c r="X456" s="177"/>
      <c r="Y456" s="177"/>
      <c r="Z456" s="177"/>
      <c r="AA456" s="177"/>
      <c r="AB456" s="319"/>
      <c r="AC456" s="320"/>
      <c r="AD456" s="320"/>
      <c r="AE456" s="177"/>
      <c r="AF456" s="177"/>
      <c r="AG456" s="177"/>
      <c r="AH456" s="177"/>
      <c r="AI456" s="177"/>
      <c r="AJ456" s="177"/>
      <c r="AK456" s="177"/>
      <c r="AL456" s="177"/>
      <c r="AM456" s="177"/>
      <c r="AN456" s="177"/>
      <c r="AO456" s="177"/>
      <c r="AP456" s="177"/>
      <c r="AQ456" s="177"/>
      <c r="AR456" s="177"/>
      <c r="AS456" s="177"/>
      <c r="AT456" s="177"/>
      <c r="AU456" s="177"/>
      <c r="AV456" s="177"/>
      <c r="AW456" s="177"/>
      <c r="AX456" s="177" t="s">
        <v>10893</v>
      </c>
    </row>
    <row r="457" spans="1:50" ht="25.7" customHeight="1">
      <c r="A457" s="269" t="s">
        <v>415</v>
      </c>
      <c r="B457" s="147"/>
      <c r="C457" s="151" t="s">
        <v>10784</v>
      </c>
      <c r="D457" s="177" t="s">
        <v>10894</v>
      </c>
      <c r="E457" s="319" t="s">
        <v>10895</v>
      </c>
      <c r="F457" s="320" t="s">
        <v>10784</v>
      </c>
      <c r="G457" s="177" t="s">
        <v>10896</v>
      </c>
      <c r="H457" s="148" t="s">
        <v>10788</v>
      </c>
      <c r="I457" s="177" t="s">
        <v>10897</v>
      </c>
      <c r="J457" s="177">
        <v>10</v>
      </c>
      <c r="K457" s="319">
        <v>2513</v>
      </c>
      <c r="L457" s="319">
        <v>125</v>
      </c>
      <c r="M457" s="319">
        <v>250</v>
      </c>
      <c r="N457" s="177" t="s">
        <v>10841</v>
      </c>
      <c r="O457" s="320" t="s">
        <v>232</v>
      </c>
      <c r="P457" s="319">
        <v>4800</v>
      </c>
      <c r="Q457" s="319">
        <v>6</v>
      </c>
      <c r="R457" s="319">
        <v>50</v>
      </c>
      <c r="S457" s="319">
        <v>200</v>
      </c>
      <c r="T457" s="177" t="s">
        <v>1023</v>
      </c>
      <c r="U457" s="177" t="s">
        <v>587</v>
      </c>
      <c r="V457" s="320">
        <v>2002</v>
      </c>
      <c r="W457" s="177">
        <v>358</v>
      </c>
      <c r="X457" s="177"/>
      <c r="Y457" s="177"/>
      <c r="Z457" s="177"/>
      <c r="AA457" s="177"/>
      <c r="AB457" s="319">
        <v>358</v>
      </c>
      <c r="AC457" s="320"/>
      <c r="AD457" s="320"/>
      <c r="AE457" s="177"/>
      <c r="AF457" s="177"/>
      <c r="AG457" s="177">
        <v>4</v>
      </c>
      <c r="AH457" s="177">
        <v>300</v>
      </c>
      <c r="AI457" s="177">
        <v>60</v>
      </c>
      <c r="AJ457" s="177"/>
      <c r="AK457" s="177"/>
      <c r="AL457" s="177"/>
      <c r="AM457" s="177"/>
      <c r="AN457" s="177"/>
      <c r="AO457" s="177"/>
      <c r="AP457" s="177"/>
      <c r="AQ457" s="177"/>
      <c r="AR457" s="177"/>
      <c r="AS457" s="177"/>
      <c r="AT457" s="177"/>
      <c r="AU457" s="177"/>
      <c r="AV457" s="177"/>
      <c r="AW457" s="177"/>
      <c r="AX457" s="177"/>
    </row>
    <row r="458" spans="1:50" ht="25.7" customHeight="1">
      <c r="A458" s="269"/>
      <c r="B458" s="147"/>
      <c r="C458" s="151" t="s">
        <v>10784</v>
      </c>
      <c r="D458" s="177"/>
      <c r="E458" s="319" t="s">
        <v>10898</v>
      </c>
      <c r="F458" s="320" t="s">
        <v>10784</v>
      </c>
      <c r="G458" s="177"/>
      <c r="H458" s="148"/>
      <c r="I458" s="177" t="s">
        <v>10899</v>
      </c>
      <c r="J458" s="177"/>
      <c r="K458" s="319">
        <v>9473</v>
      </c>
      <c r="L458" s="319">
        <v>1643</v>
      </c>
      <c r="M458" s="319">
        <v>1643</v>
      </c>
      <c r="N458" s="177"/>
      <c r="O458" s="320" t="s">
        <v>10847</v>
      </c>
      <c r="P458" s="319">
        <v>3286</v>
      </c>
      <c r="Q458" s="319">
        <v>4</v>
      </c>
      <c r="R458" s="187"/>
      <c r="S458" s="319"/>
      <c r="T458" s="177"/>
      <c r="U458" s="177"/>
      <c r="V458" s="320">
        <v>2015</v>
      </c>
      <c r="W458" s="177"/>
      <c r="X458" s="177"/>
      <c r="Y458" s="177"/>
      <c r="Z458" s="177"/>
      <c r="AA458" s="177"/>
      <c r="AB458" s="319">
        <v>1800</v>
      </c>
      <c r="AC458" s="320"/>
      <c r="AD458" s="320"/>
      <c r="AE458" s="177"/>
      <c r="AF458" s="177"/>
      <c r="AG458" s="177"/>
      <c r="AH458" s="177"/>
      <c r="AI458" s="177"/>
      <c r="AJ458" s="177"/>
      <c r="AK458" s="177"/>
      <c r="AL458" s="177"/>
      <c r="AM458" s="177"/>
      <c r="AN458" s="177"/>
      <c r="AO458" s="177"/>
      <c r="AP458" s="177"/>
      <c r="AQ458" s="177"/>
      <c r="AR458" s="177"/>
      <c r="AS458" s="177"/>
      <c r="AT458" s="177"/>
      <c r="AU458" s="177"/>
      <c r="AV458" s="177"/>
      <c r="AW458" s="177"/>
      <c r="AX458" s="177"/>
    </row>
    <row r="459" spans="1:50" ht="25.7" customHeight="1">
      <c r="A459" s="269" t="s">
        <v>416</v>
      </c>
      <c r="B459" s="594" t="s">
        <v>3611</v>
      </c>
      <c r="C459" s="151" t="s">
        <v>3303</v>
      </c>
      <c r="D459" s="177"/>
      <c r="E459" s="544">
        <f>COUNTA(E460:E491)</f>
        <v>32</v>
      </c>
      <c r="F459" s="320"/>
      <c r="G459" s="177"/>
      <c r="H459" s="177"/>
      <c r="I459" s="177"/>
      <c r="J459" s="177"/>
      <c r="K459" s="319">
        <f>SUM(K460:K491)</f>
        <v>596076</v>
      </c>
      <c r="L459" s="319">
        <f>SUM(L460:L491)</f>
        <v>4876.93</v>
      </c>
      <c r="M459" s="319">
        <f>SUM(M460:M491)</f>
        <v>5162.93</v>
      </c>
      <c r="N459" s="319">
        <f>SUM(N460:N491)</f>
        <v>344</v>
      </c>
      <c r="O459" s="319"/>
      <c r="P459" s="319">
        <f>SUM(P460:P491)</f>
        <v>121738</v>
      </c>
      <c r="Q459" s="319">
        <f>SUM(Q460:Q491)</f>
        <v>2177</v>
      </c>
      <c r="R459" s="187"/>
      <c r="S459" s="319"/>
      <c r="T459" s="177"/>
      <c r="U459" s="177"/>
      <c r="V459" s="320"/>
      <c r="W459" s="177"/>
      <c r="X459" s="177"/>
      <c r="Y459" s="177"/>
      <c r="Z459" s="177"/>
      <c r="AA459" s="177"/>
      <c r="AB459" s="319"/>
      <c r="AC459" s="320"/>
      <c r="AD459" s="320"/>
      <c r="AE459" s="177"/>
      <c r="AF459" s="177"/>
      <c r="AG459" s="177"/>
      <c r="AH459" s="177"/>
      <c r="AI459" s="177"/>
      <c r="AJ459" s="99"/>
      <c r="AK459" s="99"/>
      <c r="AL459" s="177"/>
      <c r="AM459" s="177"/>
      <c r="AN459" s="177"/>
      <c r="AO459" s="177"/>
      <c r="AP459" s="177"/>
      <c r="AQ459" s="177"/>
      <c r="AR459" s="177"/>
      <c r="AS459" s="177"/>
      <c r="AT459" s="177"/>
      <c r="AU459" s="177"/>
      <c r="AV459" s="177"/>
      <c r="AW459" s="177"/>
      <c r="AX459" s="177"/>
    </row>
    <row r="460" spans="1:50" ht="25.7" customHeight="1">
      <c r="A460" s="269"/>
      <c r="B460" s="147"/>
      <c r="C460" s="151" t="s">
        <v>2575</v>
      </c>
      <c r="D460" s="177" t="s">
        <v>11306</v>
      </c>
      <c r="E460" s="319" t="s">
        <v>11307</v>
      </c>
      <c r="F460" s="320" t="s">
        <v>2575</v>
      </c>
      <c r="G460" s="177" t="s">
        <v>3129</v>
      </c>
      <c r="H460" s="148" t="s">
        <v>11308</v>
      </c>
      <c r="I460" s="177" t="s">
        <v>1317</v>
      </c>
      <c r="J460" s="177">
        <v>26</v>
      </c>
      <c r="K460" s="319">
        <v>10049</v>
      </c>
      <c r="L460" s="319">
        <v>32</v>
      </c>
      <c r="M460" s="319">
        <v>32</v>
      </c>
      <c r="N460" s="177"/>
      <c r="O460" s="320" t="s">
        <v>11309</v>
      </c>
      <c r="P460" s="319">
        <v>10049</v>
      </c>
      <c r="Q460" s="319">
        <v>12</v>
      </c>
      <c r="R460" s="319">
        <v>1000</v>
      </c>
      <c r="S460" s="319">
        <v>1000</v>
      </c>
      <c r="T460" s="177" t="s">
        <v>11310</v>
      </c>
      <c r="U460" s="177" t="s">
        <v>587</v>
      </c>
      <c r="V460" s="320">
        <v>2001</v>
      </c>
      <c r="W460" s="177" t="s">
        <v>989</v>
      </c>
      <c r="X460" s="177"/>
      <c r="Y460" s="177"/>
      <c r="Z460" s="177"/>
      <c r="AA460" s="177"/>
      <c r="AB460" s="319">
        <v>600</v>
      </c>
      <c r="AC460" s="320"/>
      <c r="AD460" s="320"/>
      <c r="AE460" s="177"/>
      <c r="AF460" s="177"/>
      <c r="AG460" s="177">
        <v>16</v>
      </c>
      <c r="AH460" s="177">
        <v>550</v>
      </c>
      <c r="AI460" s="177" t="s">
        <v>11311</v>
      </c>
      <c r="AJ460" s="177"/>
      <c r="AK460" s="177"/>
      <c r="AL460" s="177"/>
      <c r="AM460" s="177"/>
      <c r="AN460" s="177"/>
      <c r="AO460" s="177"/>
      <c r="AP460" s="177"/>
      <c r="AQ460" s="177"/>
      <c r="AR460" s="177"/>
      <c r="AS460" s="177"/>
      <c r="AT460" s="177"/>
      <c r="AU460" s="177"/>
      <c r="AV460" s="177"/>
      <c r="AW460" s="177"/>
      <c r="AX460" s="177"/>
    </row>
    <row r="461" spans="1:50" ht="25.7" customHeight="1">
      <c r="A461" s="269"/>
      <c r="B461" s="147"/>
      <c r="C461" s="151" t="s">
        <v>2575</v>
      </c>
      <c r="D461" s="177"/>
      <c r="E461" s="319" t="s">
        <v>11312</v>
      </c>
      <c r="F461" s="320" t="s">
        <v>2575</v>
      </c>
      <c r="G461" s="177"/>
      <c r="H461" s="148"/>
      <c r="I461" s="177" t="s">
        <v>1317</v>
      </c>
      <c r="J461" s="177"/>
      <c r="K461" s="319">
        <v>6030</v>
      </c>
      <c r="L461" s="319">
        <v>3965</v>
      </c>
      <c r="M461" s="319">
        <v>4262</v>
      </c>
      <c r="N461" s="177"/>
      <c r="O461" s="320" t="s">
        <v>1441</v>
      </c>
      <c r="P461" s="319">
        <v>3965</v>
      </c>
      <c r="Q461" s="319">
        <v>4</v>
      </c>
      <c r="R461" s="319">
        <v>400</v>
      </c>
      <c r="S461" s="319">
        <v>400</v>
      </c>
      <c r="T461" s="177"/>
      <c r="U461" s="177"/>
      <c r="V461" s="320">
        <v>2013</v>
      </c>
      <c r="W461" s="177"/>
      <c r="X461" s="177"/>
      <c r="Y461" s="177"/>
      <c r="Z461" s="177"/>
      <c r="AA461" s="177"/>
      <c r="AB461" s="319">
        <v>5800</v>
      </c>
      <c r="AC461" s="320"/>
      <c r="AD461" s="320"/>
      <c r="AE461" s="177"/>
      <c r="AF461" s="177"/>
      <c r="AG461" s="177"/>
      <c r="AH461" s="177"/>
      <c r="AI461" s="177"/>
      <c r="AJ461" s="177"/>
      <c r="AK461" s="177"/>
      <c r="AL461" s="177"/>
      <c r="AM461" s="177"/>
      <c r="AN461" s="177"/>
      <c r="AO461" s="177"/>
      <c r="AP461" s="177"/>
      <c r="AQ461" s="177"/>
      <c r="AR461" s="177"/>
      <c r="AS461" s="177"/>
      <c r="AT461" s="177"/>
      <c r="AU461" s="177"/>
      <c r="AV461" s="177"/>
      <c r="AW461" s="177"/>
      <c r="AX461" s="177"/>
    </row>
    <row r="462" spans="1:50" ht="25.7" customHeight="1">
      <c r="A462" s="269"/>
      <c r="B462" s="147"/>
      <c r="C462" s="151" t="s">
        <v>2575</v>
      </c>
      <c r="D462" s="177" t="s">
        <v>11313</v>
      </c>
      <c r="E462" s="319" t="s">
        <v>11314</v>
      </c>
      <c r="F462" s="320" t="s">
        <v>2575</v>
      </c>
      <c r="G462" s="177" t="s">
        <v>3129</v>
      </c>
      <c r="H462" s="148" t="s">
        <v>11308</v>
      </c>
      <c r="I462" s="177" t="s">
        <v>1317</v>
      </c>
      <c r="J462" s="177">
        <v>26</v>
      </c>
      <c r="K462" s="319">
        <v>1750</v>
      </c>
      <c r="L462" s="319"/>
      <c r="M462" s="319"/>
      <c r="N462" s="177" t="s">
        <v>231</v>
      </c>
      <c r="O462" s="320" t="s">
        <v>232</v>
      </c>
      <c r="P462" s="319">
        <v>522</v>
      </c>
      <c r="Q462" s="319">
        <v>2</v>
      </c>
      <c r="R462" s="319"/>
      <c r="S462" s="319">
        <v>200</v>
      </c>
      <c r="T462" s="177"/>
      <c r="U462" s="177"/>
      <c r="V462" s="320">
        <v>1986</v>
      </c>
      <c r="W462" s="177" t="s">
        <v>11315</v>
      </c>
      <c r="X462" s="177"/>
      <c r="Y462" s="177"/>
      <c r="Z462" s="177"/>
      <c r="AA462" s="177"/>
      <c r="AB462" s="319">
        <v>6</v>
      </c>
      <c r="AC462" s="320"/>
      <c r="AD462" s="320"/>
      <c r="AE462" s="177"/>
      <c r="AF462" s="177"/>
      <c r="AG462" s="177"/>
      <c r="AH462" s="177"/>
      <c r="AI462" s="177"/>
      <c r="AJ462" s="177"/>
      <c r="AK462" s="177"/>
      <c r="AL462" s="177"/>
      <c r="AM462" s="177"/>
      <c r="AN462" s="177"/>
      <c r="AO462" s="177"/>
      <c r="AP462" s="177"/>
      <c r="AQ462" s="177"/>
      <c r="AR462" s="177"/>
      <c r="AS462" s="177"/>
      <c r="AT462" s="177"/>
      <c r="AU462" s="177"/>
      <c r="AV462" s="177"/>
      <c r="AW462" s="177"/>
      <c r="AX462" s="177"/>
    </row>
    <row r="463" spans="1:50" ht="25.7" customHeight="1">
      <c r="A463" s="269"/>
      <c r="B463" s="147"/>
      <c r="C463" s="151" t="s">
        <v>2575</v>
      </c>
      <c r="D463" s="177"/>
      <c r="E463" s="319" t="s">
        <v>11316</v>
      </c>
      <c r="F463" s="320" t="s">
        <v>2575</v>
      </c>
      <c r="G463" s="177"/>
      <c r="H463" s="148"/>
      <c r="I463" s="177" t="s">
        <v>11317</v>
      </c>
      <c r="J463" s="177"/>
      <c r="K463" s="319">
        <v>4826</v>
      </c>
      <c r="L463" s="319">
        <v>106</v>
      </c>
      <c r="M463" s="319">
        <v>106</v>
      </c>
      <c r="N463" s="177"/>
      <c r="O463" s="320" t="s">
        <v>1416</v>
      </c>
      <c r="P463" s="319">
        <v>1800</v>
      </c>
      <c r="Q463" s="319">
        <v>3</v>
      </c>
      <c r="R463" s="319"/>
      <c r="S463" s="319">
        <v>200</v>
      </c>
      <c r="T463" s="177"/>
      <c r="U463" s="177"/>
      <c r="V463" s="320">
        <v>2008</v>
      </c>
      <c r="W463" s="177"/>
      <c r="X463" s="177"/>
      <c r="Y463" s="177"/>
      <c r="Z463" s="177"/>
      <c r="AA463" s="177"/>
      <c r="AB463" s="319">
        <v>537</v>
      </c>
      <c r="AC463" s="320"/>
      <c r="AD463" s="320"/>
      <c r="AE463" s="177"/>
      <c r="AF463" s="177"/>
      <c r="AG463" s="177"/>
      <c r="AH463" s="177"/>
      <c r="AI463" s="177"/>
      <c r="AJ463" s="177"/>
      <c r="AK463" s="177"/>
      <c r="AL463" s="177"/>
      <c r="AM463" s="177"/>
      <c r="AN463" s="177"/>
      <c r="AO463" s="177"/>
      <c r="AP463" s="177"/>
      <c r="AQ463" s="177"/>
      <c r="AR463" s="177"/>
      <c r="AS463" s="177"/>
      <c r="AT463" s="177"/>
      <c r="AU463" s="177"/>
      <c r="AV463" s="177"/>
      <c r="AW463" s="177"/>
      <c r="AX463" s="177"/>
    </row>
    <row r="464" spans="1:50" ht="25.7" customHeight="1">
      <c r="A464" s="269"/>
      <c r="B464" s="147"/>
      <c r="C464" s="151" t="s">
        <v>11225</v>
      </c>
      <c r="D464" s="177"/>
      <c r="E464" s="319" t="s">
        <v>11318</v>
      </c>
      <c r="F464" s="320" t="s">
        <v>11225</v>
      </c>
      <c r="G464" s="177"/>
      <c r="H464" s="148"/>
      <c r="I464" s="177" t="s">
        <v>11319</v>
      </c>
      <c r="J464" s="177"/>
      <c r="K464" s="319">
        <v>14380</v>
      </c>
      <c r="L464" s="319">
        <v>91</v>
      </c>
      <c r="M464" s="319">
        <v>150</v>
      </c>
      <c r="N464" s="177"/>
      <c r="O464" s="320" t="s">
        <v>382</v>
      </c>
      <c r="P464" s="319">
        <v>6130</v>
      </c>
      <c r="Q464" s="319">
        <v>9</v>
      </c>
      <c r="R464" s="319"/>
      <c r="S464" s="319"/>
      <c r="T464" s="177"/>
      <c r="U464" s="177"/>
      <c r="V464" s="320">
        <v>2008</v>
      </c>
      <c r="W464" s="177"/>
      <c r="X464" s="177"/>
      <c r="Y464" s="177"/>
      <c r="Z464" s="177"/>
      <c r="AA464" s="177"/>
      <c r="AB464" s="319">
        <v>1300</v>
      </c>
      <c r="AC464" s="320"/>
      <c r="AD464" s="320"/>
      <c r="AE464" s="177"/>
      <c r="AF464" s="177"/>
      <c r="AG464" s="177"/>
      <c r="AH464" s="177"/>
      <c r="AI464" s="177"/>
      <c r="AJ464" s="177"/>
      <c r="AK464" s="177"/>
      <c r="AL464" s="177"/>
      <c r="AM464" s="177"/>
      <c r="AN464" s="177"/>
      <c r="AO464" s="177"/>
      <c r="AP464" s="177"/>
      <c r="AQ464" s="177"/>
      <c r="AR464" s="177"/>
      <c r="AS464" s="177"/>
      <c r="AT464" s="177"/>
      <c r="AU464" s="177"/>
      <c r="AV464" s="177"/>
      <c r="AW464" s="177"/>
      <c r="AX464" s="177"/>
    </row>
    <row r="465" spans="1:50" ht="25.7" customHeight="1">
      <c r="A465" s="269"/>
      <c r="B465" s="147"/>
      <c r="C465" s="152" t="s">
        <v>11228</v>
      </c>
      <c r="D465" s="177"/>
      <c r="E465" s="319" t="s">
        <v>11320</v>
      </c>
      <c r="F465" s="177" t="s">
        <v>11228</v>
      </c>
      <c r="G465" s="177"/>
      <c r="H465" s="148"/>
      <c r="I465" s="177" t="s">
        <v>11228</v>
      </c>
      <c r="J465" s="177"/>
      <c r="K465" s="319">
        <v>7718</v>
      </c>
      <c r="L465" s="319">
        <v>138</v>
      </c>
      <c r="M465" s="319"/>
      <c r="N465" s="177"/>
      <c r="O465" s="320" t="s">
        <v>382</v>
      </c>
      <c r="P465" s="319">
        <v>5929</v>
      </c>
      <c r="Q465" s="319">
        <v>10</v>
      </c>
      <c r="R465" s="319">
        <v>500</v>
      </c>
      <c r="S465" s="319">
        <v>1500</v>
      </c>
      <c r="T465" s="177"/>
      <c r="U465" s="177"/>
      <c r="V465" s="320">
        <v>2009</v>
      </c>
      <c r="W465" s="177"/>
      <c r="X465" s="177"/>
      <c r="Y465" s="177"/>
      <c r="Z465" s="177"/>
      <c r="AA465" s="177"/>
      <c r="AB465" s="319">
        <v>1000</v>
      </c>
      <c r="AC465" s="320"/>
      <c r="AD465" s="320"/>
      <c r="AE465" s="177"/>
      <c r="AF465" s="177"/>
      <c r="AG465" s="177"/>
      <c r="AH465" s="177"/>
      <c r="AI465" s="177"/>
      <c r="AJ465" s="177"/>
      <c r="AK465" s="177"/>
      <c r="AL465" s="177"/>
      <c r="AM465" s="177"/>
      <c r="AN465" s="177"/>
      <c r="AO465" s="177"/>
      <c r="AP465" s="177"/>
      <c r="AQ465" s="177"/>
      <c r="AR465" s="177"/>
      <c r="AS465" s="177"/>
      <c r="AT465" s="177"/>
      <c r="AU465" s="177"/>
      <c r="AV465" s="177"/>
      <c r="AW465" s="177"/>
      <c r="AX465" s="177"/>
    </row>
    <row r="466" spans="1:50" ht="25.7" customHeight="1">
      <c r="A466" s="269"/>
      <c r="B466" s="147"/>
      <c r="C466" s="151" t="s">
        <v>2578</v>
      </c>
      <c r="D466" s="177"/>
      <c r="E466" s="319" t="s">
        <v>11321</v>
      </c>
      <c r="F466" s="320" t="s">
        <v>2578</v>
      </c>
      <c r="G466" s="177"/>
      <c r="H466" s="148"/>
      <c r="I466" s="177" t="s">
        <v>11322</v>
      </c>
      <c r="J466" s="177"/>
      <c r="K466" s="319">
        <v>40030</v>
      </c>
      <c r="L466" s="319"/>
      <c r="M466" s="319"/>
      <c r="N466" s="177"/>
      <c r="O466" s="320" t="s">
        <v>232</v>
      </c>
      <c r="P466" s="319">
        <v>6588</v>
      </c>
      <c r="Q466" s="319">
        <v>10</v>
      </c>
      <c r="R466" s="319"/>
      <c r="S466" s="319"/>
      <c r="T466" s="177"/>
      <c r="U466" s="177"/>
      <c r="V466" s="320">
        <v>2004</v>
      </c>
      <c r="W466" s="177"/>
      <c r="X466" s="177"/>
      <c r="Y466" s="177"/>
      <c r="Z466" s="177"/>
      <c r="AA466" s="177"/>
      <c r="AB466" s="319">
        <v>200</v>
      </c>
      <c r="AC466" s="320"/>
      <c r="AD466" s="320"/>
      <c r="AE466" s="177"/>
      <c r="AF466" s="177"/>
      <c r="AG466" s="177"/>
      <c r="AH466" s="177"/>
      <c r="AI466" s="177"/>
      <c r="AJ466" s="177"/>
      <c r="AK466" s="177"/>
      <c r="AL466" s="177"/>
      <c r="AM466" s="177"/>
      <c r="AN466" s="177"/>
      <c r="AO466" s="177"/>
      <c r="AP466" s="177"/>
      <c r="AQ466" s="177"/>
      <c r="AR466" s="177"/>
      <c r="AS466" s="177"/>
      <c r="AT466" s="177"/>
      <c r="AU466" s="177"/>
      <c r="AV466" s="177"/>
      <c r="AW466" s="177"/>
      <c r="AX466" s="177"/>
    </row>
    <row r="467" spans="1:50" ht="25.7" customHeight="1">
      <c r="A467" s="269"/>
      <c r="B467" s="147"/>
      <c r="C467" s="151" t="s">
        <v>2578</v>
      </c>
      <c r="D467" s="177"/>
      <c r="E467" s="319" t="s">
        <v>11323</v>
      </c>
      <c r="F467" s="320" t="s">
        <v>2578</v>
      </c>
      <c r="G467" s="177"/>
      <c r="H467" s="148"/>
      <c r="I467" s="177" t="s">
        <v>11322</v>
      </c>
      <c r="J467" s="177"/>
      <c r="K467" s="319">
        <v>15266</v>
      </c>
      <c r="L467" s="319"/>
      <c r="M467" s="319"/>
      <c r="N467" s="177"/>
      <c r="O467" s="320" t="s">
        <v>11324</v>
      </c>
      <c r="P467" s="319">
        <v>4092</v>
      </c>
      <c r="Q467" s="319">
        <v>6</v>
      </c>
      <c r="R467" s="319"/>
      <c r="S467" s="319"/>
      <c r="T467" s="177"/>
      <c r="U467" s="177"/>
      <c r="V467" s="320">
        <v>2008</v>
      </c>
      <c r="W467" s="177"/>
      <c r="X467" s="177"/>
      <c r="Y467" s="177"/>
      <c r="Z467" s="177"/>
      <c r="AA467" s="177"/>
      <c r="AB467" s="319">
        <v>300</v>
      </c>
      <c r="AC467" s="320"/>
      <c r="AD467" s="320"/>
      <c r="AE467" s="177"/>
      <c r="AF467" s="177"/>
      <c r="AG467" s="177"/>
      <c r="AH467" s="177"/>
      <c r="AI467" s="177"/>
      <c r="AJ467" s="177"/>
      <c r="AK467" s="177"/>
      <c r="AL467" s="177"/>
      <c r="AM467" s="177"/>
      <c r="AN467" s="177"/>
      <c r="AO467" s="177"/>
      <c r="AP467" s="177"/>
      <c r="AQ467" s="177"/>
      <c r="AR467" s="177"/>
      <c r="AS467" s="177"/>
      <c r="AT467" s="177"/>
      <c r="AU467" s="177"/>
      <c r="AV467" s="177"/>
      <c r="AW467" s="177"/>
      <c r="AX467" s="177"/>
    </row>
    <row r="468" spans="1:50" ht="25.7" customHeight="1">
      <c r="A468" s="269"/>
      <c r="B468" s="147"/>
      <c r="C468" s="151" t="s">
        <v>2578</v>
      </c>
      <c r="D468" s="177"/>
      <c r="E468" s="319" t="s">
        <v>11325</v>
      </c>
      <c r="F468" s="320" t="s">
        <v>2578</v>
      </c>
      <c r="G468" s="177"/>
      <c r="H468" s="148"/>
      <c r="I468" s="177" t="s">
        <v>11326</v>
      </c>
      <c r="J468" s="177"/>
      <c r="K468" s="319">
        <v>1043</v>
      </c>
      <c r="L468" s="319"/>
      <c r="M468" s="319"/>
      <c r="N468" s="177"/>
      <c r="O468" s="320" t="s">
        <v>382</v>
      </c>
      <c r="P468" s="319">
        <v>1043</v>
      </c>
      <c r="Q468" s="319">
        <v>4</v>
      </c>
      <c r="R468" s="319"/>
      <c r="S468" s="319"/>
      <c r="T468" s="177"/>
      <c r="U468" s="177"/>
      <c r="V468" s="320">
        <v>2012</v>
      </c>
      <c r="W468" s="177"/>
      <c r="X468" s="177"/>
      <c r="Y468" s="177"/>
      <c r="Z468" s="177"/>
      <c r="AA468" s="177"/>
      <c r="AB468" s="319">
        <v>150</v>
      </c>
      <c r="AC468" s="320"/>
      <c r="AD468" s="320"/>
      <c r="AE468" s="177"/>
      <c r="AF468" s="177"/>
      <c r="AG468" s="177"/>
      <c r="AH468" s="177"/>
      <c r="AI468" s="177"/>
      <c r="AJ468" s="177"/>
      <c r="AK468" s="177"/>
      <c r="AL468" s="177"/>
      <c r="AM468" s="177"/>
      <c r="AN468" s="177"/>
      <c r="AO468" s="177"/>
      <c r="AP468" s="177"/>
      <c r="AQ468" s="177"/>
      <c r="AR468" s="177"/>
      <c r="AS468" s="177"/>
      <c r="AT468" s="177"/>
      <c r="AU468" s="177"/>
      <c r="AV468" s="177"/>
      <c r="AW468" s="177"/>
      <c r="AX468" s="177"/>
    </row>
    <row r="469" spans="1:50" ht="25.7" customHeight="1">
      <c r="A469" s="269"/>
      <c r="B469" s="147"/>
      <c r="C469" s="861" t="s">
        <v>2583</v>
      </c>
      <c r="D469" s="177"/>
      <c r="E469" s="567" t="s">
        <v>11327</v>
      </c>
      <c r="F469" s="566" t="s">
        <v>2583</v>
      </c>
      <c r="G469" s="177"/>
      <c r="H469" s="148"/>
      <c r="I469" s="566" t="s">
        <v>2583</v>
      </c>
      <c r="J469" s="177"/>
      <c r="K469" s="567">
        <v>4500</v>
      </c>
      <c r="L469" s="567"/>
      <c r="M469" s="567"/>
      <c r="N469" s="177"/>
      <c r="O469" s="320" t="s">
        <v>3145</v>
      </c>
      <c r="P469" s="567">
        <v>4500</v>
      </c>
      <c r="Q469" s="319">
        <v>8</v>
      </c>
      <c r="R469" s="567">
        <v>300</v>
      </c>
      <c r="S469" s="567">
        <v>300</v>
      </c>
      <c r="T469" s="177"/>
      <c r="U469" s="177"/>
      <c r="V469" s="566">
        <v>2001</v>
      </c>
      <c r="W469" s="177"/>
      <c r="X469" s="177"/>
      <c r="Y469" s="177"/>
      <c r="Z469" s="177"/>
      <c r="AA469" s="177"/>
      <c r="AB469" s="567"/>
      <c r="AC469" s="320"/>
      <c r="AD469" s="320"/>
      <c r="AE469" s="177"/>
      <c r="AF469" s="177"/>
      <c r="AG469" s="177"/>
      <c r="AH469" s="177"/>
      <c r="AI469" s="177"/>
      <c r="AJ469" s="177"/>
      <c r="AK469" s="177"/>
      <c r="AL469" s="177"/>
      <c r="AM469" s="177"/>
      <c r="AN469" s="177"/>
      <c r="AO469" s="177"/>
      <c r="AP469" s="177"/>
      <c r="AQ469" s="177"/>
      <c r="AR469" s="177"/>
      <c r="AS469" s="177"/>
      <c r="AT469" s="177"/>
      <c r="AU469" s="177"/>
      <c r="AV469" s="177"/>
      <c r="AW469" s="177"/>
      <c r="AX469" s="594"/>
    </row>
    <row r="470" spans="1:50" ht="25.7" customHeight="1">
      <c r="A470" s="269"/>
      <c r="B470" s="147"/>
      <c r="C470" s="861" t="s">
        <v>2594</v>
      </c>
      <c r="D470" s="177" t="s">
        <v>11328</v>
      </c>
      <c r="E470" s="567" t="s">
        <v>11329</v>
      </c>
      <c r="F470" s="566" t="s">
        <v>2594</v>
      </c>
      <c r="G470" s="177" t="s">
        <v>11330</v>
      </c>
      <c r="H470" s="148" t="s">
        <v>11331</v>
      </c>
      <c r="I470" s="594" t="s">
        <v>11332</v>
      </c>
      <c r="J470" s="177" t="s">
        <v>3036</v>
      </c>
      <c r="K470" s="567">
        <v>55210</v>
      </c>
      <c r="L470" s="567">
        <v>87.71</v>
      </c>
      <c r="M470" s="567">
        <v>87.71</v>
      </c>
      <c r="N470" s="177" t="s">
        <v>231</v>
      </c>
      <c r="O470" s="320" t="s">
        <v>11333</v>
      </c>
      <c r="P470" s="567">
        <v>4800</v>
      </c>
      <c r="Q470" s="319">
        <v>8</v>
      </c>
      <c r="R470" s="567"/>
      <c r="S470" s="567"/>
      <c r="T470" s="177" t="s">
        <v>233</v>
      </c>
      <c r="U470" s="177" t="s">
        <v>11334</v>
      </c>
      <c r="V470" s="566">
        <v>2004</v>
      </c>
      <c r="W470" s="704">
        <v>75</v>
      </c>
      <c r="X470" s="704">
        <v>75</v>
      </c>
      <c r="Y470" s="704">
        <v>150</v>
      </c>
      <c r="Z470" s="704"/>
      <c r="AA470" s="704"/>
      <c r="AB470" s="567">
        <v>382</v>
      </c>
      <c r="AC470" s="320">
        <v>2003</v>
      </c>
      <c r="AD470" s="320"/>
      <c r="AE470" s="177"/>
      <c r="AF470" s="177"/>
      <c r="AG470" s="177">
        <v>8</v>
      </c>
      <c r="AH470" s="177" t="s">
        <v>11335</v>
      </c>
      <c r="AI470" s="704">
        <v>57</v>
      </c>
      <c r="AJ470" s="177"/>
      <c r="AK470" s="177"/>
      <c r="AL470" s="177"/>
      <c r="AM470" s="177"/>
      <c r="AN470" s="177"/>
      <c r="AO470" s="177"/>
      <c r="AP470" s="177"/>
      <c r="AQ470" s="177"/>
      <c r="AR470" s="177"/>
      <c r="AS470" s="177"/>
      <c r="AT470" s="177"/>
      <c r="AU470" s="177"/>
      <c r="AV470" s="177"/>
      <c r="AW470" s="177"/>
      <c r="AX470" s="594"/>
    </row>
    <row r="471" spans="1:50" ht="25.7" customHeight="1">
      <c r="A471" s="269"/>
      <c r="B471" s="147"/>
      <c r="C471" s="151" t="s">
        <v>2594</v>
      </c>
      <c r="D471" s="177"/>
      <c r="E471" s="319" t="s">
        <v>11336</v>
      </c>
      <c r="F471" s="320" t="s">
        <v>2594</v>
      </c>
      <c r="G471" s="177"/>
      <c r="H471" s="148"/>
      <c r="I471" s="177" t="s">
        <v>11337</v>
      </c>
      <c r="J471" s="177"/>
      <c r="K471" s="319">
        <v>104006</v>
      </c>
      <c r="L471" s="319"/>
      <c r="M471" s="319"/>
      <c r="N471" s="177"/>
      <c r="O471" s="320" t="s">
        <v>232</v>
      </c>
      <c r="P471" s="319">
        <v>2378</v>
      </c>
      <c r="Q471" s="319">
        <v>4</v>
      </c>
      <c r="R471" s="319"/>
      <c r="S471" s="319"/>
      <c r="T471" s="177"/>
      <c r="U471" s="177"/>
      <c r="V471" s="320">
        <v>2000</v>
      </c>
      <c r="W471" s="704"/>
      <c r="X471" s="704"/>
      <c r="Y471" s="704"/>
      <c r="Z471" s="704"/>
      <c r="AA471" s="704"/>
      <c r="AB471" s="319">
        <v>80</v>
      </c>
      <c r="AC471" s="320"/>
      <c r="AD471" s="320"/>
      <c r="AE471" s="177"/>
      <c r="AF471" s="177"/>
      <c r="AG471" s="177"/>
      <c r="AH471" s="177"/>
      <c r="AI471" s="704"/>
      <c r="AJ471" s="177"/>
      <c r="AK471" s="177"/>
      <c r="AL471" s="177"/>
      <c r="AM471" s="177"/>
      <c r="AN471" s="177"/>
      <c r="AO471" s="177"/>
      <c r="AP471" s="177"/>
      <c r="AQ471" s="177"/>
      <c r="AR471" s="177"/>
      <c r="AS471" s="177"/>
      <c r="AT471" s="177"/>
      <c r="AU471" s="177"/>
      <c r="AV471" s="177"/>
      <c r="AW471" s="177"/>
      <c r="AX471" s="177"/>
    </row>
    <row r="472" spans="1:50" ht="25.7" customHeight="1">
      <c r="A472" s="269"/>
      <c r="B472" s="150"/>
      <c r="C472" s="151" t="s">
        <v>2594</v>
      </c>
      <c r="D472" s="177"/>
      <c r="E472" s="319" t="s">
        <v>11338</v>
      </c>
      <c r="F472" s="320" t="s">
        <v>2594</v>
      </c>
      <c r="G472" s="177"/>
      <c r="H472" s="148"/>
      <c r="I472" s="177" t="s">
        <v>11339</v>
      </c>
      <c r="J472" s="177"/>
      <c r="K472" s="319">
        <v>25982</v>
      </c>
      <c r="L472" s="319"/>
      <c r="M472" s="319"/>
      <c r="N472" s="177"/>
      <c r="O472" s="320" t="s">
        <v>232</v>
      </c>
      <c r="P472" s="319">
        <v>1822</v>
      </c>
      <c r="Q472" s="319">
        <v>3</v>
      </c>
      <c r="R472" s="319"/>
      <c r="S472" s="319"/>
      <c r="T472" s="177"/>
      <c r="U472" s="177"/>
      <c r="V472" s="320">
        <v>2007</v>
      </c>
      <c r="W472" s="704"/>
      <c r="X472" s="704"/>
      <c r="Y472" s="704"/>
      <c r="Z472" s="704"/>
      <c r="AA472" s="704"/>
      <c r="AB472" s="319">
        <v>60</v>
      </c>
      <c r="AC472" s="320"/>
      <c r="AD472" s="320"/>
      <c r="AE472" s="177"/>
      <c r="AF472" s="177"/>
      <c r="AG472" s="177"/>
      <c r="AH472" s="177"/>
      <c r="AI472" s="704"/>
      <c r="AJ472" s="177"/>
      <c r="AK472" s="177"/>
      <c r="AL472" s="177"/>
      <c r="AM472" s="177"/>
      <c r="AN472" s="177"/>
      <c r="AO472" s="177"/>
      <c r="AP472" s="177"/>
      <c r="AQ472" s="177"/>
      <c r="AR472" s="177"/>
      <c r="AS472" s="177"/>
      <c r="AT472" s="177"/>
      <c r="AU472" s="177"/>
      <c r="AV472" s="177"/>
      <c r="AW472" s="177"/>
      <c r="AX472" s="177"/>
    </row>
    <row r="473" spans="1:50" ht="25.7" customHeight="1">
      <c r="A473" s="269"/>
      <c r="B473" s="150"/>
      <c r="C473" s="151" t="s">
        <v>2594</v>
      </c>
      <c r="D473" s="177"/>
      <c r="E473" s="319" t="s">
        <v>11340</v>
      </c>
      <c r="F473" s="320" t="s">
        <v>2594</v>
      </c>
      <c r="G473" s="177"/>
      <c r="H473" s="148"/>
      <c r="I473" s="177" t="s">
        <v>11341</v>
      </c>
      <c r="J473" s="177"/>
      <c r="K473" s="319">
        <v>2182</v>
      </c>
      <c r="L473" s="319"/>
      <c r="M473" s="319"/>
      <c r="N473" s="177"/>
      <c r="O473" s="320" t="s">
        <v>382</v>
      </c>
      <c r="P473" s="319">
        <v>2002</v>
      </c>
      <c r="Q473" s="319">
        <v>3</v>
      </c>
      <c r="R473" s="319"/>
      <c r="S473" s="319"/>
      <c r="T473" s="177"/>
      <c r="U473" s="177"/>
      <c r="V473" s="320">
        <v>2015</v>
      </c>
      <c r="W473" s="704"/>
      <c r="X473" s="704"/>
      <c r="Y473" s="704"/>
      <c r="Z473" s="704"/>
      <c r="AA473" s="704"/>
      <c r="AB473" s="319">
        <v>214</v>
      </c>
      <c r="AC473" s="320"/>
      <c r="AD473" s="320"/>
      <c r="AE473" s="177"/>
      <c r="AF473" s="177"/>
      <c r="AG473" s="177"/>
      <c r="AH473" s="177"/>
      <c r="AI473" s="704"/>
      <c r="AJ473" s="177"/>
      <c r="AK473" s="177"/>
      <c r="AL473" s="177"/>
      <c r="AM473" s="177"/>
      <c r="AN473" s="177"/>
      <c r="AO473" s="177"/>
      <c r="AP473" s="177"/>
      <c r="AQ473" s="177"/>
      <c r="AR473" s="177"/>
      <c r="AS473" s="177"/>
      <c r="AT473" s="177"/>
      <c r="AU473" s="177"/>
      <c r="AV473" s="177"/>
      <c r="AW473" s="177"/>
      <c r="AX473" s="177"/>
    </row>
    <row r="474" spans="1:50" ht="25.7" customHeight="1">
      <c r="A474" s="269"/>
      <c r="B474" s="147"/>
      <c r="C474" s="151" t="s">
        <v>11236</v>
      </c>
      <c r="D474" s="177"/>
      <c r="E474" s="319" t="s">
        <v>8494</v>
      </c>
      <c r="F474" s="320" t="s">
        <v>11236</v>
      </c>
      <c r="G474" s="177"/>
      <c r="H474" s="148"/>
      <c r="I474" s="177" t="s">
        <v>11238</v>
      </c>
      <c r="J474" s="177"/>
      <c r="K474" s="319">
        <v>2660</v>
      </c>
      <c r="L474" s="319"/>
      <c r="M474" s="319"/>
      <c r="N474" s="177"/>
      <c r="O474" s="320" t="s">
        <v>11342</v>
      </c>
      <c r="P474" s="319">
        <v>8217</v>
      </c>
      <c r="Q474" s="319">
        <v>8</v>
      </c>
      <c r="R474" s="319">
        <v>200</v>
      </c>
      <c r="S474" s="319">
        <v>200</v>
      </c>
      <c r="T474" s="177"/>
      <c r="U474" s="177"/>
      <c r="V474" s="320">
        <v>2007</v>
      </c>
      <c r="W474" s="704"/>
      <c r="X474" s="704"/>
      <c r="Y474" s="704"/>
      <c r="Z474" s="704"/>
      <c r="AA474" s="704"/>
      <c r="AB474" s="319">
        <v>250</v>
      </c>
      <c r="AC474" s="320"/>
      <c r="AD474" s="320"/>
      <c r="AE474" s="177"/>
      <c r="AF474" s="177"/>
      <c r="AG474" s="177"/>
      <c r="AH474" s="177"/>
      <c r="AI474" s="704"/>
      <c r="AJ474" s="177"/>
      <c r="AK474" s="177"/>
      <c r="AL474" s="177"/>
      <c r="AM474" s="177"/>
      <c r="AN474" s="177"/>
      <c r="AO474" s="177"/>
      <c r="AP474" s="177"/>
      <c r="AQ474" s="177"/>
      <c r="AR474" s="177"/>
      <c r="AS474" s="177"/>
      <c r="AT474" s="177"/>
      <c r="AU474" s="177"/>
      <c r="AV474" s="177"/>
      <c r="AW474" s="177"/>
      <c r="AX474" s="177"/>
    </row>
    <row r="475" spans="1:50" ht="25.7" customHeight="1">
      <c r="A475" s="269"/>
      <c r="B475" s="147"/>
      <c r="C475" s="151" t="s">
        <v>11236</v>
      </c>
      <c r="D475" s="177"/>
      <c r="E475" s="99" t="s">
        <v>11343</v>
      </c>
      <c r="F475" s="320" t="s">
        <v>11236</v>
      </c>
      <c r="G475" s="177"/>
      <c r="H475" s="148"/>
      <c r="I475" s="177" t="s">
        <v>11236</v>
      </c>
      <c r="J475" s="177"/>
      <c r="K475" s="319">
        <v>1329</v>
      </c>
      <c r="L475" s="319"/>
      <c r="M475" s="319"/>
      <c r="N475" s="177"/>
      <c r="O475" s="320" t="s">
        <v>382</v>
      </c>
      <c r="P475" s="319">
        <v>1329</v>
      </c>
      <c r="Q475" s="319">
        <v>2</v>
      </c>
      <c r="R475" s="319"/>
      <c r="S475" s="319"/>
      <c r="T475" s="177"/>
      <c r="U475" s="177"/>
      <c r="V475" s="320">
        <v>2007</v>
      </c>
      <c r="W475" s="704"/>
      <c r="X475" s="704"/>
      <c r="Y475" s="704"/>
      <c r="Z475" s="704"/>
      <c r="AA475" s="704"/>
      <c r="AB475" s="319">
        <v>200</v>
      </c>
      <c r="AC475" s="320"/>
      <c r="AD475" s="320"/>
      <c r="AE475" s="177"/>
      <c r="AF475" s="177"/>
      <c r="AG475" s="177"/>
      <c r="AH475" s="177"/>
      <c r="AI475" s="704"/>
      <c r="AJ475" s="177"/>
      <c r="AK475" s="177"/>
      <c r="AL475" s="177"/>
      <c r="AM475" s="177"/>
      <c r="AN475" s="177"/>
      <c r="AO475" s="177"/>
      <c r="AP475" s="177"/>
      <c r="AQ475" s="177"/>
      <c r="AR475" s="177"/>
      <c r="AS475" s="177"/>
      <c r="AT475" s="177"/>
      <c r="AU475" s="177"/>
      <c r="AV475" s="177"/>
      <c r="AW475" s="177"/>
      <c r="AX475" s="177"/>
    </row>
    <row r="476" spans="1:50" ht="25.7" customHeight="1">
      <c r="A476" s="269"/>
      <c r="B476" s="147"/>
      <c r="C476" s="861" t="s">
        <v>11239</v>
      </c>
      <c r="D476" s="594"/>
      <c r="E476" s="567" t="s">
        <v>11344</v>
      </c>
      <c r="F476" s="566" t="s">
        <v>11239</v>
      </c>
      <c r="G476" s="177"/>
      <c r="H476" s="148"/>
      <c r="I476" s="566" t="s">
        <v>11239</v>
      </c>
      <c r="J476" s="177"/>
      <c r="K476" s="567">
        <v>4260</v>
      </c>
      <c r="L476" s="319"/>
      <c r="M476" s="319"/>
      <c r="N476" s="177"/>
      <c r="O476" s="320" t="s">
        <v>11345</v>
      </c>
      <c r="P476" s="319">
        <v>4260</v>
      </c>
      <c r="Q476" s="319">
        <v>3</v>
      </c>
      <c r="R476" s="319"/>
      <c r="S476" s="319"/>
      <c r="T476" s="177"/>
      <c r="U476" s="177"/>
      <c r="V476" s="320">
        <v>2008</v>
      </c>
      <c r="W476" s="177"/>
      <c r="X476" s="177"/>
      <c r="Y476" s="177"/>
      <c r="Z476" s="177"/>
      <c r="AA476" s="177"/>
      <c r="AB476" s="319">
        <v>300</v>
      </c>
      <c r="AC476" s="320"/>
      <c r="AD476" s="320"/>
      <c r="AE476" s="177"/>
      <c r="AF476" s="177"/>
      <c r="AG476" s="177"/>
      <c r="AH476" s="177"/>
      <c r="AI476" s="177"/>
      <c r="AJ476" s="177"/>
      <c r="AK476" s="177"/>
      <c r="AL476" s="177"/>
      <c r="AM476" s="177"/>
      <c r="AN476" s="177"/>
      <c r="AO476" s="177"/>
      <c r="AP476" s="177"/>
      <c r="AQ476" s="177"/>
      <c r="AR476" s="177"/>
      <c r="AS476" s="177"/>
      <c r="AT476" s="177"/>
      <c r="AU476" s="177"/>
      <c r="AV476" s="177"/>
      <c r="AW476" s="177"/>
      <c r="AX476" s="177"/>
    </row>
    <row r="477" spans="1:50" ht="25.7" customHeight="1">
      <c r="A477" s="269"/>
      <c r="B477" s="147"/>
      <c r="C477" s="151" t="s">
        <v>11239</v>
      </c>
      <c r="D477" s="177"/>
      <c r="E477" s="319" t="s">
        <v>11346</v>
      </c>
      <c r="F477" s="320" t="s">
        <v>11239</v>
      </c>
      <c r="G477" s="177"/>
      <c r="H477" s="148"/>
      <c r="I477" s="320" t="s">
        <v>11239</v>
      </c>
      <c r="J477" s="177"/>
      <c r="K477" s="319">
        <v>2590</v>
      </c>
      <c r="L477" s="319"/>
      <c r="M477" s="319"/>
      <c r="N477" s="177"/>
      <c r="O477" s="320" t="s">
        <v>382</v>
      </c>
      <c r="P477" s="319">
        <v>2590</v>
      </c>
      <c r="Q477" s="319">
        <v>4</v>
      </c>
      <c r="R477" s="319"/>
      <c r="S477" s="319"/>
      <c r="T477" s="177"/>
      <c r="U477" s="177"/>
      <c r="V477" s="320">
        <v>2008</v>
      </c>
      <c r="W477" s="177"/>
      <c r="X477" s="177"/>
      <c r="Y477" s="177"/>
      <c r="Z477" s="177"/>
      <c r="AA477" s="177"/>
      <c r="AB477" s="319">
        <v>200</v>
      </c>
      <c r="AC477" s="320"/>
      <c r="AD477" s="320"/>
      <c r="AE477" s="177"/>
      <c r="AF477" s="177"/>
      <c r="AG477" s="177"/>
      <c r="AH477" s="177"/>
      <c r="AI477" s="177"/>
      <c r="AJ477" s="177"/>
      <c r="AK477" s="177"/>
      <c r="AL477" s="177"/>
      <c r="AM477" s="177"/>
      <c r="AN477" s="177"/>
      <c r="AO477" s="177"/>
      <c r="AP477" s="177"/>
      <c r="AQ477" s="177"/>
      <c r="AR477" s="177"/>
      <c r="AS477" s="177"/>
      <c r="AT477" s="177"/>
      <c r="AU477" s="177"/>
      <c r="AV477" s="177"/>
      <c r="AW477" s="177"/>
      <c r="AX477" s="177"/>
    </row>
    <row r="478" spans="1:50" ht="25.7" customHeight="1">
      <c r="A478" s="269"/>
      <c r="B478" s="147"/>
      <c r="C478" s="320" t="s">
        <v>11239</v>
      </c>
      <c r="D478" s="177"/>
      <c r="E478" s="319" t="s">
        <v>8494</v>
      </c>
      <c r="F478" s="320" t="s">
        <v>11239</v>
      </c>
      <c r="G478" s="177"/>
      <c r="H478" s="148"/>
      <c r="I478" s="320" t="s">
        <v>11239</v>
      </c>
      <c r="J478" s="177"/>
      <c r="K478" s="546">
        <v>198622</v>
      </c>
      <c r="L478" s="319"/>
      <c r="M478" s="319"/>
      <c r="N478" s="177"/>
      <c r="O478" s="320" t="s">
        <v>11347</v>
      </c>
      <c r="P478" s="319">
        <v>6028</v>
      </c>
      <c r="Q478" s="319">
        <v>9</v>
      </c>
      <c r="R478" s="319">
        <v>50</v>
      </c>
      <c r="S478" s="319">
        <v>50</v>
      </c>
      <c r="T478" s="177"/>
      <c r="U478" s="177"/>
      <c r="V478" s="320">
        <v>2006</v>
      </c>
      <c r="W478" s="177"/>
      <c r="X478" s="177"/>
      <c r="Y478" s="177"/>
      <c r="Z478" s="177"/>
      <c r="AA478" s="177"/>
      <c r="AB478" s="319">
        <v>836</v>
      </c>
      <c r="AC478" s="320"/>
      <c r="AD478" s="320"/>
      <c r="AE478" s="177"/>
      <c r="AF478" s="177"/>
      <c r="AG478" s="177"/>
      <c r="AH478" s="177"/>
      <c r="AI478" s="177"/>
      <c r="AJ478" s="177"/>
      <c r="AK478" s="177"/>
      <c r="AL478" s="177"/>
      <c r="AM478" s="177"/>
      <c r="AN478" s="177"/>
      <c r="AO478" s="177"/>
      <c r="AP478" s="177"/>
      <c r="AQ478" s="177"/>
      <c r="AR478" s="177"/>
      <c r="AS478" s="177"/>
      <c r="AT478" s="177"/>
      <c r="AU478" s="177"/>
      <c r="AV478" s="177"/>
      <c r="AW478" s="177"/>
      <c r="AX478" s="177"/>
    </row>
    <row r="479" spans="1:50" ht="25.7" customHeight="1">
      <c r="A479" s="269"/>
      <c r="B479" s="147"/>
      <c r="C479" s="151" t="s">
        <v>11239</v>
      </c>
      <c r="D479" s="177"/>
      <c r="E479" s="319" t="s">
        <v>11348</v>
      </c>
      <c r="F479" s="566" t="s">
        <v>11239</v>
      </c>
      <c r="G479" s="177"/>
      <c r="H479" s="148"/>
      <c r="I479" s="566" t="s">
        <v>11239</v>
      </c>
      <c r="J479" s="177"/>
      <c r="K479" s="319">
        <v>15095</v>
      </c>
      <c r="L479" s="319"/>
      <c r="M479" s="319"/>
      <c r="N479" s="177"/>
      <c r="O479" s="320" t="s">
        <v>382</v>
      </c>
      <c r="P479" s="319">
        <v>1307</v>
      </c>
      <c r="Q479" s="319">
        <v>2</v>
      </c>
      <c r="R479" s="319">
        <v>10</v>
      </c>
      <c r="S479" s="319">
        <v>10</v>
      </c>
      <c r="T479" s="177"/>
      <c r="U479" s="177"/>
      <c r="V479" s="320">
        <v>2010</v>
      </c>
      <c r="W479" s="177"/>
      <c r="X479" s="177"/>
      <c r="Y479" s="177"/>
      <c r="Z479" s="177"/>
      <c r="AA479" s="177"/>
      <c r="AB479" s="319">
        <v>100</v>
      </c>
      <c r="AC479" s="320"/>
      <c r="AD479" s="320"/>
      <c r="AE479" s="177"/>
      <c r="AF479" s="177"/>
      <c r="AG479" s="177"/>
      <c r="AH479" s="177"/>
      <c r="AI479" s="177"/>
      <c r="AJ479" s="177"/>
      <c r="AK479" s="177"/>
      <c r="AL479" s="177"/>
      <c r="AM479" s="177"/>
      <c r="AN479" s="177"/>
      <c r="AO479" s="177"/>
      <c r="AP479" s="177"/>
      <c r="AQ479" s="177"/>
      <c r="AR479" s="177"/>
      <c r="AS479" s="177"/>
      <c r="AT479" s="177"/>
      <c r="AU479" s="177"/>
      <c r="AV479" s="177"/>
      <c r="AW479" s="177"/>
      <c r="AX479" s="177"/>
    </row>
    <row r="480" spans="1:50" ht="25.7" customHeight="1">
      <c r="A480" s="269"/>
      <c r="B480" s="147"/>
      <c r="C480" s="151" t="s">
        <v>11239</v>
      </c>
      <c r="D480" s="177"/>
      <c r="E480" s="319" t="s">
        <v>11349</v>
      </c>
      <c r="F480" s="566" t="s">
        <v>11239</v>
      </c>
      <c r="G480" s="177"/>
      <c r="H480" s="148"/>
      <c r="I480" s="566" t="s">
        <v>11239</v>
      </c>
      <c r="J480" s="177"/>
      <c r="K480" s="319">
        <v>5338</v>
      </c>
      <c r="L480" s="319"/>
      <c r="M480" s="319"/>
      <c r="N480" s="177"/>
      <c r="O480" s="320" t="s">
        <v>382</v>
      </c>
      <c r="P480" s="319">
        <v>573</v>
      </c>
      <c r="Q480" s="319">
        <v>1</v>
      </c>
      <c r="R480" s="319"/>
      <c r="S480" s="319"/>
      <c r="T480" s="177"/>
      <c r="U480" s="177"/>
      <c r="V480" s="320">
        <v>2008</v>
      </c>
      <c r="W480" s="177"/>
      <c r="X480" s="177"/>
      <c r="Y480" s="177"/>
      <c r="Z480" s="177"/>
      <c r="AA480" s="177"/>
      <c r="AB480" s="319"/>
      <c r="AC480" s="320"/>
      <c r="AD480" s="320"/>
      <c r="AE480" s="177"/>
      <c r="AF480" s="177"/>
      <c r="AG480" s="177"/>
      <c r="AH480" s="177"/>
      <c r="AI480" s="177"/>
      <c r="AJ480" s="177"/>
      <c r="AK480" s="177"/>
      <c r="AL480" s="177"/>
      <c r="AM480" s="177"/>
      <c r="AN480" s="177"/>
      <c r="AO480" s="177"/>
      <c r="AP480" s="177"/>
      <c r="AQ480" s="177"/>
      <c r="AR480" s="177"/>
      <c r="AS480" s="177"/>
      <c r="AT480" s="177"/>
      <c r="AU480" s="177"/>
      <c r="AV480" s="177"/>
      <c r="AW480" s="177"/>
      <c r="AX480" s="177"/>
    </row>
    <row r="481" spans="1:50" ht="25.7" customHeight="1">
      <c r="A481" s="269"/>
      <c r="B481" s="147"/>
      <c r="C481" s="151" t="s">
        <v>11239</v>
      </c>
      <c r="D481" s="177"/>
      <c r="E481" s="319" t="s">
        <v>11350</v>
      </c>
      <c r="F481" s="566" t="s">
        <v>11239</v>
      </c>
      <c r="G481" s="177"/>
      <c r="H481" s="148"/>
      <c r="I481" s="566" t="s">
        <v>11239</v>
      </c>
      <c r="J481" s="177"/>
      <c r="K481" s="319">
        <v>15427</v>
      </c>
      <c r="L481" s="319"/>
      <c r="M481" s="319"/>
      <c r="N481" s="177"/>
      <c r="O481" s="320" t="s">
        <v>232</v>
      </c>
      <c r="P481" s="319">
        <v>1680</v>
      </c>
      <c r="Q481" s="319">
        <v>3</v>
      </c>
      <c r="R481" s="319"/>
      <c r="S481" s="319"/>
      <c r="T481" s="177"/>
      <c r="U481" s="177"/>
      <c r="V481" s="320">
        <v>2012</v>
      </c>
      <c r="W481" s="177"/>
      <c r="X481" s="177"/>
      <c r="Y481" s="177"/>
      <c r="Z481" s="177"/>
      <c r="AA481" s="177"/>
      <c r="AB481" s="319"/>
      <c r="AC481" s="320"/>
      <c r="AD481" s="320"/>
      <c r="AE481" s="177"/>
      <c r="AF481" s="177"/>
      <c r="AG481" s="177"/>
      <c r="AH481" s="177"/>
      <c r="AI481" s="177"/>
      <c r="AJ481" s="177"/>
      <c r="AK481" s="177"/>
      <c r="AL481" s="177"/>
      <c r="AM481" s="177"/>
      <c r="AN481" s="177"/>
      <c r="AO481" s="177"/>
      <c r="AP481" s="177"/>
      <c r="AQ481" s="177"/>
      <c r="AR481" s="177"/>
      <c r="AS481" s="177"/>
      <c r="AT481" s="177"/>
      <c r="AU481" s="177"/>
      <c r="AV481" s="177"/>
      <c r="AW481" s="177"/>
      <c r="AX481" s="177"/>
    </row>
    <row r="482" spans="1:50" ht="25.7" customHeight="1">
      <c r="A482" s="269"/>
      <c r="B482" s="147"/>
      <c r="C482" s="151" t="s">
        <v>11242</v>
      </c>
      <c r="D482" s="177"/>
      <c r="E482" s="319" t="s">
        <v>8494</v>
      </c>
      <c r="F482" s="566" t="s">
        <v>11242</v>
      </c>
      <c r="G482" s="177"/>
      <c r="H482" s="148"/>
      <c r="I482" s="566" t="s">
        <v>11242</v>
      </c>
      <c r="J482" s="177"/>
      <c r="K482" s="319">
        <v>2954</v>
      </c>
      <c r="L482" s="319"/>
      <c r="M482" s="319"/>
      <c r="N482" s="177"/>
      <c r="O482" s="320" t="s">
        <v>382</v>
      </c>
      <c r="P482" s="319">
        <v>2954</v>
      </c>
      <c r="Q482" s="319">
        <v>3</v>
      </c>
      <c r="R482" s="319">
        <v>100</v>
      </c>
      <c r="S482" s="319">
        <v>100</v>
      </c>
      <c r="T482" s="177"/>
      <c r="U482" s="177"/>
      <c r="V482" s="320">
        <v>1997</v>
      </c>
      <c r="W482" s="177"/>
      <c r="X482" s="177"/>
      <c r="Y482" s="177"/>
      <c r="Z482" s="177"/>
      <c r="AA482" s="177"/>
      <c r="AB482" s="319">
        <v>80</v>
      </c>
      <c r="AC482" s="320"/>
      <c r="AD482" s="320"/>
      <c r="AE482" s="177"/>
      <c r="AF482" s="177"/>
      <c r="AG482" s="177"/>
      <c r="AH482" s="177"/>
      <c r="AI482" s="177"/>
      <c r="AJ482" s="177"/>
      <c r="AK482" s="177"/>
      <c r="AL482" s="177"/>
      <c r="AM482" s="177"/>
      <c r="AN482" s="177"/>
      <c r="AO482" s="177"/>
      <c r="AP482" s="177"/>
      <c r="AQ482" s="177"/>
      <c r="AR482" s="177"/>
      <c r="AS482" s="177"/>
      <c r="AT482" s="177"/>
      <c r="AU482" s="177"/>
      <c r="AV482" s="177"/>
      <c r="AW482" s="177"/>
      <c r="AX482" s="149"/>
    </row>
    <row r="483" spans="1:50" ht="25.7" customHeight="1">
      <c r="A483" s="269"/>
      <c r="B483" s="147"/>
      <c r="C483" s="151" t="s">
        <v>11242</v>
      </c>
      <c r="D483" s="177"/>
      <c r="E483" s="319" t="s">
        <v>11351</v>
      </c>
      <c r="F483" s="566" t="s">
        <v>11242</v>
      </c>
      <c r="G483" s="177"/>
      <c r="H483" s="148"/>
      <c r="I483" s="566" t="s">
        <v>11242</v>
      </c>
      <c r="J483" s="177"/>
      <c r="K483" s="319">
        <v>2646</v>
      </c>
      <c r="L483" s="319"/>
      <c r="M483" s="319"/>
      <c r="N483" s="177"/>
      <c r="O483" s="320" t="s">
        <v>11352</v>
      </c>
      <c r="P483" s="319">
        <v>2646</v>
      </c>
      <c r="Q483" s="319">
        <v>4</v>
      </c>
      <c r="R483" s="319">
        <v>100</v>
      </c>
      <c r="S483" s="319">
        <v>100</v>
      </c>
      <c r="T483" s="177"/>
      <c r="U483" s="177"/>
      <c r="V483" s="320">
        <v>2015</v>
      </c>
      <c r="W483" s="177"/>
      <c r="X483" s="177"/>
      <c r="Y483" s="177"/>
      <c r="Z483" s="177"/>
      <c r="AA483" s="177"/>
      <c r="AB483" s="319">
        <v>3000</v>
      </c>
      <c r="AC483" s="320"/>
      <c r="AD483" s="320"/>
      <c r="AE483" s="177"/>
      <c r="AF483" s="177"/>
      <c r="AG483" s="177"/>
      <c r="AH483" s="177"/>
      <c r="AI483" s="177"/>
      <c r="AJ483" s="177"/>
      <c r="AK483" s="177"/>
      <c r="AL483" s="177"/>
      <c r="AM483" s="177"/>
      <c r="AN483" s="177"/>
      <c r="AO483" s="177"/>
      <c r="AP483" s="177"/>
      <c r="AQ483" s="177"/>
      <c r="AR483" s="177"/>
      <c r="AS483" s="177"/>
      <c r="AT483" s="177"/>
      <c r="AU483" s="177"/>
      <c r="AV483" s="177"/>
      <c r="AW483" s="177"/>
      <c r="AX483" s="149"/>
    </row>
    <row r="484" spans="1:50" ht="25.7" customHeight="1">
      <c r="A484" s="269"/>
      <c r="B484" s="147"/>
      <c r="C484" s="151" t="s">
        <v>1057</v>
      </c>
      <c r="D484" s="177"/>
      <c r="E484" s="319" t="s">
        <v>8494</v>
      </c>
      <c r="F484" s="320" t="s">
        <v>1057</v>
      </c>
      <c r="G484" s="177"/>
      <c r="H484" s="148"/>
      <c r="I484" s="177" t="s">
        <v>1057</v>
      </c>
      <c r="J484" s="177"/>
      <c r="K484" s="319">
        <v>7230</v>
      </c>
      <c r="L484" s="319"/>
      <c r="M484" s="319"/>
      <c r="N484" s="177"/>
      <c r="O484" s="320" t="s">
        <v>11353</v>
      </c>
      <c r="P484" s="319">
        <v>6735</v>
      </c>
      <c r="Q484" s="319">
        <v>12</v>
      </c>
      <c r="R484" s="319">
        <v>200</v>
      </c>
      <c r="S484" s="319">
        <v>200</v>
      </c>
      <c r="T484" s="177"/>
      <c r="U484" s="177"/>
      <c r="V484" s="320">
        <v>2006</v>
      </c>
      <c r="W484" s="177"/>
      <c r="X484" s="177"/>
      <c r="Y484" s="177"/>
      <c r="Z484" s="177"/>
      <c r="AA484" s="177"/>
      <c r="AB484" s="319">
        <v>460</v>
      </c>
      <c r="AC484" s="320"/>
      <c r="AD484" s="320"/>
      <c r="AE484" s="177"/>
      <c r="AF484" s="177"/>
      <c r="AG484" s="177"/>
      <c r="AH484" s="177"/>
      <c r="AI484" s="177"/>
      <c r="AJ484" s="177"/>
      <c r="AK484" s="177"/>
      <c r="AL484" s="177"/>
      <c r="AM484" s="177"/>
      <c r="AN484" s="177"/>
      <c r="AO484" s="177"/>
      <c r="AP484" s="177"/>
      <c r="AQ484" s="177"/>
      <c r="AR484" s="177"/>
      <c r="AS484" s="177"/>
      <c r="AT484" s="177"/>
      <c r="AU484" s="177"/>
      <c r="AV484" s="177"/>
      <c r="AW484" s="177"/>
      <c r="AX484" s="177"/>
    </row>
    <row r="485" spans="1:50" ht="25.7" customHeight="1">
      <c r="A485" s="269"/>
      <c r="B485" s="147"/>
      <c r="C485" s="897" t="s">
        <v>11354</v>
      </c>
      <c r="D485" s="177"/>
      <c r="E485" s="898" t="s">
        <v>11355</v>
      </c>
      <c r="F485" s="320" t="s">
        <v>11354</v>
      </c>
      <c r="G485" s="177" t="s">
        <v>11354</v>
      </c>
      <c r="H485" s="177"/>
      <c r="I485" s="320" t="s">
        <v>11354</v>
      </c>
      <c r="J485" s="177" t="s">
        <v>11354</v>
      </c>
      <c r="K485" s="319">
        <v>4558</v>
      </c>
      <c r="L485" s="319">
        <v>238.56</v>
      </c>
      <c r="M485" s="319">
        <v>238.56</v>
      </c>
      <c r="N485" s="319">
        <v>239</v>
      </c>
      <c r="O485" s="320" t="s">
        <v>232</v>
      </c>
      <c r="P485" s="319">
        <v>4558</v>
      </c>
      <c r="Q485" s="319">
        <v>8</v>
      </c>
      <c r="R485" s="319">
        <v>600</v>
      </c>
      <c r="S485" s="319">
        <v>600</v>
      </c>
      <c r="T485" s="319">
        <v>600</v>
      </c>
      <c r="U485" s="177"/>
      <c r="V485" s="177">
        <v>2001</v>
      </c>
      <c r="W485" s="320">
        <v>2001</v>
      </c>
      <c r="X485" s="704"/>
      <c r="Y485" s="704"/>
      <c r="Z485" s="704"/>
      <c r="AA485" s="704"/>
      <c r="AB485" s="704">
        <v>400</v>
      </c>
      <c r="AC485" s="319"/>
      <c r="AD485" s="320"/>
      <c r="AE485" s="320"/>
      <c r="AF485" s="177"/>
      <c r="AG485" s="177"/>
      <c r="AH485" s="177"/>
      <c r="AI485" s="177"/>
      <c r="AJ485" s="704"/>
      <c r="AK485" s="177"/>
      <c r="AL485" s="177"/>
      <c r="AM485" s="177"/>
      <c r="AN485" s="177"/>
      <c r="AO485" s="177"/>
      <c r="AP485" s="177"/>
      <c r="AQ485" s="177"/>
      <c r="AR485" s="177"/>
      <c r="AS485" s="177"/>
      <c r="AT485" s="177"/>
      <c r="AU485" s="177"/>
      <c r="AV485" s="177"/>
      <c r="AW485" s="177"/>
      <c r="AX485" s="177"/>
    </row>
    <row r="486" spans="1:50" ht="25.7" customHeight="1">
      <c r="A486" s="269"/>
      <c r="B486" s="147"/>
      <c r="C486" s="899" t="s">
        <v>11354</v>
      </c>
      <c r="D486" s="177"/>
      <c r="E486" s="900" t="s">
        <v>11356</v>
      </c>
      <c r="F486" s="566" t="s">
        <v>11354</v>
      </c>
      <c r="G486" s="177"/>
      <c r="H486" s="177"/>
      <c r="I486" s="566" t="s">
        <v>11354</v>
      </c>
      <c r="J486" s="177"/>
      <c r="K486" s="567">
        <v>3819</v>
      </c>
      <c r="L486" s="567">
        <v>104</v>
      </c>
      <c r="M486" s="567">
        <v>104</v>
      </c>
      <c r="N486" s="319"/>
      <c r="O486" s="320" t="s">
        <v>1441</v>
      </c>
      <c r="P486" s="319">
        <v>2687</v>
      </c>
      <c r="Q486" s="319">
        <v>3</v>
      </c>
      <c r="R486" s="567"/>
      <c r="S486" s="567"/>
      <c r="T486" s="319"/>
      <c r="U486" s="177"/>
      <c r="V486" s="594">
        <v>2013</v>
      </c>
      <c r="W486" s="320"/>
      <c r="X486" s="704"/>
      <c r="Y486" s="704"/>
      <c r="Z486" s="704"/>
      <c r="AA486" s="704"/>
      <c r="AB486" s="901">
        <v>360</v>
      </c>
      <c r="AC486" s="319"/>
      <c r="AD486" s="320"/>
      <c r="AE486" s="320"/>
      <c r="AF486" s="177"/>
      <c r="AG486" s="177"/>
      <c r="AH486" s="177"/>
      <c r="AI486" s="177"/>
      <c r="AJ486" s="704"/>
      <c r="AK486" s="177"/>
      <c r="AL486" s="177"/>
      <c r="AM486" s="177"/>
      <c r="AN486" s="177"/>
      <c r="AO486" s="177"/>
      <c r="AP486" s="177"/>
      <c r="AQ486" s="177"/>
      <c r="AR486" s="177"/>
      <c r="AS486" s="177"/>
      <c r="AT486" s="177"/>
      <c r="AU486" s="177"/>
      <c r="AV486" s="177"/>
      <c r="AW486" s="177"/>
      <c r="AX486" s="594"/>
    </row>
    <row r="487" spans="1:50" ht="25.7" customHeight="1">
      <c r="A487" s="269"/>
      <c r="B487" s="147"/>
      <c r="C487" s="151" t="s">
        <v>11248</v>
      </c>
      <c r="D487" s="177"/>
      <c r="E487" s="319" t="s">
        <v>11357</v>
      </c>
      <c r="F487" s="320" t="s">
        <v>11248</v>
      </c>
      <c r="G487" s="177"/>
      <c r="H487" s="148"/>
      <c r="I487" s="177" t="s">
        <v>11358</v>
      </c>
      <c r="J487" s="177"/>
      <c r="K487" s="319">
        <v>9917</v>
      </c>
      <c r="L487" s="319">
        <v>114.66</v>
      </c>
      <c r="M487" s="319">
        <v>114.66</v>
      </c>
      <c r="N487" s="177"/>
      <c r="O487" s="320" t="s">
        <v>11359</v>
      </c>
      <c r="P487" s="319">
        <v>3344</v>
      </c>
      <c r="Q487" s="319">
        <v>6</v>
      </c>
      <c r="R487" s="898">
        <v>300</v>
      </c>
      <c r="S487" s="898">
        <v>400</v>
      </c>
      <c r="T487" s="177"/>
      <c r="U487" s="177"/>
      <c r="V487" s="898">
        <v>2008</v>
      </c>
      <c r="W487" s="177"/>
      <c r="X487" s="177"/>
      <c r="Y487" s="177"/>
      <c r="Z487" s="177"/>
      <c r="AA487" s="177"/>
      <c r="AB487" s="898">
        <v>1180</v>
      </c>
      <c r="AC487" s="320"/>
      <c r="AD487" s="320"/>
      <c r="AE487" s="177"/>
      <c r="AF487" s="177"/>
      <c r="AG487" s="177"/>
      <c r="AH487" s="177"/>
      <c r="AI487" s="177"/>
      <c r="AJ487" s="177"/>
      <c r="AK487" s="177"/>
      <c r="AL487" s="177"/>
      <c r="AM487" s="177"/>
      <c r="AN487" s="177"/>
      <c r="AO487" s="177"/>
      <c r="AP487" s="177"/>
      <c r="AQ487" s="177"/>
      <c r="AR487" s="177"/>
      <c r="AS487" s="177"/>
      <c r="AT487" s="177"/>
      <c r="AU487" s="177"/>
      <c r="AV487" s="177"/>
      <c r="AW487" s="177"/>
      <c r="AX487" s="902"/>
    </row>
    <row r="488" spans="1:50" ht="25.7" customHeight="1">
      <c r="A488" s="269"/>
      <c r="B488" s="147"/>
      <c r="C488" s="861" t="s">
        <v>11251</v>
      </c>
      <c r="D488" s="147"/>
      <c r="E488" s="567" t="s">
        <v>11360</v>
      </c>
      <c r="F488" s="566" t="s">
        <v>11251</v>
      </c>
      <c r="G488" s="147"/>
      <c r="H488" s="903"/>
      <c r="I488" s="594" t="s">
        <v>11361</v>
      </c>
      <c r="J488" s="147"/>
      <c r="K488" s="567">
        <v>6250</v>
      </c>
      <c r="L488" s="567"/>
      <c r="M488" s="567"/>
      <c r="N488" s="594"/>
      <c r="O488" s="566" t="s">
        <v>11362</v>
      </c>
      <c r="P488" s="567">
        <v>4389</v>
      </c>
      <c r="Q488" s="567">
        <v>8</v>
      </c>
      <c r="R488" s="567"/>
      <c r="S488" s="567"/>
      <c r="T488" s="594"/>
      <c r="U488" s="594"/>
      <c r="V488" s="566">
        <v>2005</v>
      </c>
      <c r="W488" s="904"/>
      <c r="X488" s="904"/>
      <c r="Y488" s="904"/>
      <c r="Z488" s="904"/>
      <c r="AA488" s="904"/>
      <c r="AB488" s="567">
        <v>339</v>
      </c>
      <c r="AC488" s="566"/>
      <c r="AD488" s="566"/>
      <c r="AE488" s="594"/>
      <c r="AF488" s="594"/>
      <c r="AG488" s="594"/>
      <c r="AH488" s="594"/>
      <c r="AI488" s="904"/>
      <c r="AJ488" s="594"/>
      <c r="AK488" s="594"/>
      <c r="AL488" s="594"/>
      <c r="AM488" s="594"/>
      <c r="AN488" s="594"/>
      <c r="AO488" s="594"/>
      <c r="AP488" s="594"/>
      <c r="AQ488" s="594"/>
      <c r="AR488" s="594"/>
      <c r="AS488" s="594"/>
      <c r="AT488" s="594"/>
      <c r="AU488" s="594"/>
      <c r="AV488" s="594"/>
      <c r="AW488" s="594"/>
      <c r="AX488" s="905"/>
    </row>
    <row r="489" spans="1:50" ht="25.7" customHeight="1">
      <c r="A489" s="269"/>
      <c r="B489" s="147"/>
      <c r="C489" s="151" t="s">
        <v>11251</v>
      </c>
      <c r="D489" s="177"/>
      <c r="E489" s="319" t="s">
        <v>11363</v>
      </c>
      <c r="F489" s="320" t="s">
        <v>11251</v>
      </c>
      <c r="G489" s="177"/>
      <c r="H489" s="148"/>
      <c r="I489" s="177" t="s">
        <v>11251</v>
      </c>
      <c r="J489" s="177"/>
      <c r="K489" s="319">
        <v>7876</v>
      </c>
      <c r="L489" s="319"/>
      <c r="M489" s="319"/>
      <c r="N489" s="177"/>
      <c r="O489" s="320" t="s">
        <v>11364</v>
      </c>
      <c r="P489" s="319">
        <v>2820</v>
      </c>
      <c r="Q489" s="319">
        <v>9</v>
      </c>
      <c r="R489" s="319"/>
      <c r="S489" s="319"/>
      <c r="T489" s="177"/>
      <c r="U489" s="177"/>
      <c r="V489" s="320">
        <v>2016</v>
      </c>
      <c r="W489" s="177"/>
      <c r="X489" s="177"/>
      <c r="Y489" s="177"/>
      <c r="Z489" s="177"/>
      <c r="AA489" s="177"/>
      <c r="AB489" s="319"/>
      <c r="AC489" s="320"/>
      <c r="AD489" s="320"/>
      <c r="AE489" s="177"/>
      <c r="AF489" s="177"/>
      <c r="AG489" s="177"/>
      <c r="AH489" s="177"/>
      <c r="AI489" s="177"/>
      <c r="AJ489" s="177"/>
      <c r="AK489" s="177"/>
      <c r="AL489" s="177"/>
      <c r="AM489" s="177"/>
      <c r="AN489" s="177"/>
      <c r="AO489" s="177"/>
      <c r="AP489" s="177"/>
      <c r="AQ489" s="177"/>
      <c r="AR489" s="177"/>
      <c r="AS489" s="177"/>
      <c r="AT489" s="177"/>
      <c r="AU489" s="177"/>
      <c r="AV489" s="177"/>
      <c r="AW489" s="177"/>
      <c r="AX489" s="840"/>
    </row>
    <row r="490" spans="1:50" ht="25.7" customHeight="1">
      <c r="A490" s="269"/>
      <c r="B490" s="147"/>
      <c r="C490" s="151" t="s">
        <v>11254</v>
      </c>
      <c r="D490" s="177" t="s">
        <v>11365</v>
      </c>
      <c r="E490" s="319" t="s">
        <v>11366</v>
      </c>
      <c r="F490" s="320" t="s">
        <v>11254</v>
      </c>
      <c r="G490" s="177" t="s">
        <v>11367</v>
      </c>
      <c r="H490" s="148"/>
      <c r="I490" s="177" t="s">
        <v>11254</v>
      </c>
      <c r="J490" s="177">
        <v>3</v>
      </c>
      <c r="K490" s="319">
        <v>10000</v>
      </c>
      <c r="L490" s="319"/>
      <c r="M490" s="319"/>
      <c r="N490" s="177" t="s">
        <v>231</v>
      </c>
      <c r="O490" s="320" t="s">
        <v>11368</v>
      </c>
      <c r="P490" s="319">
        <v>10000</v>
      </c>
      <c r="Q490" s="319">
        <v>6</v>
      </c>
      <c r="R490" s="319">
        <v>500</v>
      </c>
      <c r="S490" s="319">
        <v>500</v>
      </c>
      <c r="T490" s="177" t="s">
        <v>233</v>
      </c>
      <c r="U490" s="177"/>
      <c r="V490" s="320">
        <v>2002</v>
      </c>
      <c r="W490" s="177" t="s">
        <v>11369</v>
      </c>
      <c r="X490" s="177"/>
      <c r="Y490" s="177"/>
      <c r="Z490" s="177"/>
      <c r="AA490" s="177"/>
      <c r="AB490" s="319">
        <v>170</v>
      </c>
      <c r="AC490" s="320"/>
      <c r="AD490" s="320"/>
      <c r="AE490" s="177"/>
      <c r="AF490" s="177"/>
      <c r="AG490" s="177">
        <v>5</v>
      </c>
      <c r="AH490" s="177"/>
      <c r="AI490" s="177"/>
      <c r="AJ490" s="177"/>
      <c r="AK490" s="177"/>
      <c r="AL490" s="177"/>
      <c r="AM490" s="177"/>
      <c r="AN490" s="177"/>
      <c r="AO490" s="177"/>
      <c r="AP490" s="177"/>
      <c r="AQ490" s="177"/>
      <c r="AR490" s="177"/>
      <c r="AS490" s="177"/>
      <c r="AT490" s="177"/>
      <c r="AU490" s="177"/>
      <c r="AV490" s="177"/>
      <c r="AW490" s="177"/>
      <c r="AX490" s="680"/>
    </row>
    <row r="491" spans="1:50" ht="25.7" customHeight="1">
      <c r="A491" s="269"/>
      <c r="B491" s="147"/>
      <c r="C491" s="151" t="s">
        <v>11257</v>
      </c>
      <c r="D491" s="177"/>
      <c r="E491" s="319" t="s">
        <v>11370</v>
      </c>
      <c r="F491" s="320" t="s">
        <v>11257</v>
      </c>
      <c r="G491" s="177" t="s">
        <v>11257</v>
      </c>
      <c r="H491" s="148"/>
      <c r="I491" s="320">
        <v>94470</v>
      </c>
      <c r="J491" s="177">
        <v>1632</v>
      </c>
      <c r="K491" s="319">
        <v>2533</v>
      </c>
      <c r="L491" s="319" t="s">
        <v>202</v>
      </c>
      <c r="M491" s="319">
        <v>68</v>
      </c>
      <c r="N491" s="177">
        <v>105</v>
      </c>
      <c r="O491" s="320">
        <v>7140</v>
      </c>
      <c r="P491" s="319">
        <v>1</v>
      </c>
      <c r="Q491" s="319">
        <v>2000</v>
      </c>
      <c r="R491" s="319">
        <v>5000</v>
      </c>
      <c r="S491" s="319" t="s">
        <v>9986</v>
      </c>
      <c r="T491" s="177" t="s">
        <v>587</v>
      </c>
      <c r="U491" s="177">
        <v>2016</v>
      </c>
      <c r="V491" s="320"/>
      <c r="W491" s="177"/>
      <c r="X491" s="177"/>
      <c r="Y491" s="177"/>
      <c r="Z491" s="177"/>
      <c r="AA491" s="177"/>
      <c r="AB491" s="319">
        <v>11500</v>
      </c>
      <c r="AC491" s="320"/>
      <c r="AD491" s="320"/>
      <c r="AE491" s="177"/>
      <c r="AF491" s="177"/>
      <c r="AG491" s="177"/>
      <c r="AH491" s="177"/>
      <c r="AI491" s="177"/>
      <c r="AJ491" s="177"/>
      <c r="AK491" s="177"/>
      <c r="AL491" s="177"/>
      <c r="AM491" s="177"/>
      <c r="AN491" s="177"/>
      <c r="AO491" s="177"/>
      <c r="AP491" s="177"/>
      <c r="AQ491" s="177"/>
      <c r="AR491" s="177"/>
      <c r="AS491" s="177"/>
      <c r="AT491" s="177"/>
      <c r="AU491" s="177"/>
      <c r="AV491" s="177"/>
      <c r="AW491" s="177"/>
      <c r="AX491" s="177"/>
    </row>
    <row r="492" spans="1:50" ht="25.7" customHeight="1">
      <c r="A492" s="269"/>
      <c r="B492" s="906" t="s">
        <v>3302</v>
      </c>
      <c r="C492" s="320" t="s">
        <v>3303</v>
      </c>
      <c r="D492" s="702"/>
      <c r="E492" s="544">
        <f>COUNTA(E493:E549)</f>
        <v>57</v>
      </c>
      <c r="F492" s="320"/>
      <c r="G492" s="702"/>
      <c r="H492" s="702"/>
      <c r="I492" s="702" t="s">
        <v>3387</v>
      </c>
      <c r="J492" s="702"/>
      <c r="K492" s="319">
        <f>SUM(K493:K549)</f>
        <v>1022840</v>
      </c>
      <c r="L492" s="319">
        <f>SUM(L493:L549)</f>
        <v>30140.1</v>
      </c>
      <c r="M492" s="319">
        <f>SUM(M493:M549)</f>
        <v>36490.1</v>
      </c>
      <c r="N492" s="319">
        <f>SUM(N493:N549)</f>
        <v>0</v>
      </c>
      <c r="O492" s="319"/>
      <c r="P492" s="319">
        <f>SUM(P493:P549)</f>
        <v>139188</v>
      </c>
      <c r="Q492" s="319">
        <f>SUM(Q493:Q549)</f>
        <v>219</v>
      </c>
      <c r="R492" s="319"/>
      <c r="S492" s="319"/>
      <c r="T492" s="319"/>
      <c r="U492" s="319"/>
      <c r="V492" s="319"/>
      <c r="W492" s="319"/>
      <c r="X492" s="319"/>
      <c r="Y492" s="319"/>
      <c r="Z492" s="319"/>
      <c r="AA492" s="319"/>
      <c r="AB492" s="319"/>
      <c r="AC492" s="320"/>
      <c r="AD492" s="320"/>
      <c r="AE492" s="702"/>
      <c r="AF492" s="702"/>
      <c r="AG492" s="702"/>
      <c r="AH492" s="702"/>
      <c r="AI492" s="702"/>
      <c r="AJ492" s="99"/>
      <c r="AK492" s="99"/>
      <c r="AL492" s="702"/>
      <c r="AM492" s="702"/>
      <c r="AN492" s="702"/>
      <c r="AO492" s="702"/>
      <c r="AP492" s="702"/>
      <c r="AQ492" s="702"/>
      <c r="AR492" s="702"/>
      <c r="AS492" s="702"/>
      <c r="AT492" s="702"/>
      <c r="AU492" s="702"/>
      <c r="AV492" s="702"/>
      <c r="AW492" s="702"/>
      <c r="AX492" s="702"/>
    </row>
    <row r="493" spans="1:50" ht="25.7" customHeight="1">
      <c r="A493" s="269"/>
      <c r="B493" s="907"/>
      <c r="C493" s="320" t="s">
        <v>11833</v>
      </c>
      <c r="D493" s="702"/>
      <c r="E493" s="319" t="s">
        <v>12018</v>
      </c>
      <c r="F493" s="320" t="s">
        <v>11833</v>
      </c>
      <c r="G493" s="702"/>
      <c r="H493" s="908"/>
      <c r="I493" s="702" t="s">
        <v>12019</v>
      </c>
      <c r="J493" s="702"/>
      <c r="K493" s="319">
        <v>90750</v>
      </c>
      <c r="L493" s="319">
        <v>6344</v>
      </c>
      <c r="M493" s="319">
        <v>6344</v>
      </c>
      <c r="N493" s="702"/>
      <c r="O493" s="320" t="s">
        <v>12020</v>
      </c>
      <c r="P493" s="319">
        <v>6238</v>
      </c>
      <c r="Q493" s="319">
        <v>10</v>
      </c>
      <c r="R493" s="319"/>
      <c r="S493" s="319"/>
      <c r="T493" s="702"/>
      <c r="U493" s="702"/>
      <c r="V493" s="320" t="s">
        <v>12021</v>
      </c>
      <c r="W493" s="704"/>
      <c r="X493" s="704"/>
      <c r="Y493" s="704"/>
      <c r="Z493" s="704"/>
      <c r="AA493" s="704"/>
      <c r="AB493" s="319">
        <v>300</v>
      </c>
      <c r="AC493" s="320"/>
      <c r="AD493" s="320"/>
      <c r="AE493" s="702"/>
      <c r="AF493" s="702"/>
      <c r="AG493" s="702"/>
      <c r="AH493" s="702"/>
      <c r="AI493" s="704"/>
      <c r="AJ493" s="702"/>
      <c r="AK493" s="702"/>
      <c r="AL493" s="702"/>
      <c r="AM493" s="702"/>
      <c r="AN493" s="702"/>
      <c r="AO493" s="702"/>
      <c r="AP493" s="702"/>
      <c r="AQ493" s="702"/>
      <c r="AR493" s="702"/>
      <c r="AS493" s="702"/>
      <c r="AT493" s="702"/>
      <c r="AU493" s="702"/>
      <c r="AV493" s="702"/>
      <c r="AW493" s="702"/>
      <c r="AX493" s="702"/>
    </row>
    <row r="494" spans="1:50" ht="25.7" customHeight="1">
      <c r="A494" s="269"/>
      <c r="B494" s="907"/>
      <c r="C494" s="320" t="s">
        <v>11833</v>
      </c>
      <c r="D494" s="702"/>
      <c r="E494" s="319" t="s">
        <v>12022</v>
      </c>
      <c r="F494" s="320" t="s">
        <v>11833</v>
      </c>
      <c r="G494" s="702"/>
      <c r="H494" s="908"/>
      <c r="I494" s="702" t="s">
        <v>12019</v>
      </c>
      <c r="J494" s="702"/>
      <c r="K494" s="319">
        <v>147279</v>
      </c>
      <c r="L494" s="319">
        <v>1493</v>
      </c>
      <c r="M494" s="319">
        <v>1276</v>
      </c>
      <c r="N494" s="702"/>
      <c r="O494" s="320" t="s">
        <v>12023</v>
      </c>
      <c r="P494" s="319" t="s">
        <v>12024</v>
      </c>
      <c r="Q494" s="319">
        <v>12</v>
      </c>
      <c r="R494" s="319">
        <v>0</v>
      </c>
      <c r="S494" s="319">
        <v>0</v>
      </c>
      <c r="T494" s="702"/>
      <c r="U494" s="702"/>
      <c r="V494" s="320">
        <v>2008</v>
      </c>
      <c r="W494" s="704"/>
      <c r="X494" s="704"/>
      <c r="Y494" s="704"/>
      <c r="Z494" s="704"/>
      <c r="AA494" s="704"/>
      <c r="AB494" s="319">
        <v>733</v>
      </c>
      <c r="AC494" s="320"/>
      <c r="AD494" s="320"/>
      <c r="AE494" s="702"/>
      <c r="AF494" s="702"/>
      <c r="AG494" s="702"/>
      <c r="AH494" s="702"/>
      <c r="AI494" s="704"/>
      <c r="AJ494" s="702"/>
      <c r="AK494" s="702"/>
      <c r="AL494" s="702"/>
      <c r="AM494" s="702"/>
      <c r="AN494" s="702"/>
      <c r="AO494" s="702"/>
      <c r="AP494" s="702"/>
      <c r="AQ494" s="702"/>
      <c r="AR494" s="702"/>
      <c r="AS494" s="702"/>
      <c r="AT494" s="702"/>
      <c r="AU494" s="702"/>
      <c r="AV494" s="702"/>
      <c r="AW494" s="702"/>
      <c r="AX494" s="702"/>
    </row>
    <row r="495" spans="1:50" ht="25.7" customHeight="1">
      <c r="A495" s="269"/>
      <c r="B495" s="907"/>
      <c r="C495" s="320" t="s">
        <v>11833</v>
      </c>
      <c r="D495" s="702"/>
      <c r="E495" s="319" t="s">
        <v>12025</v>
      </c>
      <c r="F495" s="320" t="s">
        <v>11833</v>
      </c>
      <c r="G495" s="702"/>
      <c r="H495" s="908"/>
      <c r="I495" s="702" t="s">
        <v>12019</v>
      </c>
      <c r="J495" s="702"/>
      <c r="K495" s="319">
        <v>3439</v>
      </c>
      <c r="L495" s="319">
        <v>3439</v>
      </c>
      <c r="M495" s="319">
        <v>3439</v>
      </c>
      <c r="N495" s="702"/>
      <c r="O495" s="320" t="s">
        <v>1459</v>
      </c>
      <c r="P495" s="319">
        <v>3200</v>
      </c>
      <c r="Q495" s="319">
        <v>4</v>
      </c>
      <c r="R495" s="319">
        <v>250</v>
      </c>
      <c r="S495" s="319">
        <v>350</v>
      </c>
      <c r="T495" s="702"/>
      <c r="U495" s="702"/>
      <c r="V495" s="320">
        <v>2013</v>
      </c>
      <c r="W495" s="704"/>
      <c r="X495" s="704"/>
      <c r="Y495" s="704"/>
      <c r="Z495" s="704"/>
      <c r="AA495" s="704"/>
      <c r="AB495" s="319">
        <v>1800</v>
      </c>
      <c r="AC495" s="320"/>
      <c r="AD495" s="320"/>
      <c r="AE495" s="702"/>
      <c r="AF495" s="702"/>
      <c r="AG495" s="702"/>
      <c r="AH495" s="702"/>
      <c r="AI495" s="704"/>
      <c r="AJ495" s="702"/>
      <c r="AK495" s="702"/>
      <c r="AL495" s="702"/>
      <c r="AM495" s="702"/>
      <c r="AN495" s="702"/>
      <c r="AO495" s="702"/>
      <c r="AP495" s="702"/>
      <c r="AQ495" s="702"/>
      <c r="AR495" s="702"/>
      <c r="AS495" s="702"/>
      <c r="AT495" s="702"/>
      <c r="AU495" s="702"/>
      <c r="AV495" s="702"/>
      <c r="AW495" s="702"/>
      <c r="AX495" s="702"/>
    </row>
    <row r="496" spans="1:50" ht="25.7" customHeight="1">
      <c r="A496" s="269"/>
      <c r="B496" s="907"/>
      <c r="C496" s="320" t="s">
        <v>11853</v>
      </c>
      <c r="D496" s="702" t="s">
        <v>11998</v>
      </c>
      <c r="E496" s="319" t="s">
        <v>12026</v>
      </c>
      <c r="F496" s="320" t="s">
        <v>11853</v>
      </c>
      <c r="G496" s="702" t="s">
        <v>12000</v>
      </c>
      <c r="H496" s="908"/>
      <c r="I496" s="702" t="s">
        <v>10748</v>
      </c>
      <c r="J496" s="702" t="s">
        <v>12027</v>
      </c>
      <c r="K496" s="319">
        <v>6188</v>
      </c>
      <c r="L496" s="319">
        <v>495</v>
      </c>
      <c r="M496" s="319">
        <v>120</v>
      </c>
      <c r="N496" s="702" t="s">
        <v>231</v>
      </c>
      <c r="O496" s="320" t="s">
        <v>12028</v>
      </c>
      <c r="P496" s="319">
        <v>5693</v>
      </c>
      <c r="Q496" s="319">
        <v>10</v>
      </c>
      <c r="R496" s="319">
        <v>530</v>
      </c>
      <c r="S496" s="319"/>
      <c r="T496" s="702" t="s">
        <v>233</v>
      </c>
      <c r="U496" s="702" t="s">
        <v>587</v>
      </c>
      <c r="V496" s="320">
        <v>1983</v>
      </c>
      <c r="W496" s="704">
        <v>75</v>
      </c>
      <c r="X496" s="704"/>
      <c r="Y496" s="704"/>
      <c r="Z496" s="704"/>
      <c r="AA496" s="704"/>
      <c r="AB496" s="319">
        <v>200</v>
      </c>
      <c r="AC496" s="320"/>
      <c r="AD496" s="320"/>
      <c r="AE496" s="702"/>
      <c r="AF496" s="702"/>
      <c r="AG496" s="702">
        <v>6</v>
      </c>
      <c r="AH496" s="702" t="s">
        <v>11335</v>
      </c>
      <c r="AI496" s="704"/>
      <c r="AJ496" s="702"/>
      <c r="AK496" s="702"/>
      <c r="AL496" s="702"/>
      <c r="AM496" s="702"/>
      <c r="AN496" s="702"/>
      <c r="AO496" s="702"/>
      <c r="AP496" s="702"/>
      <c r="AQ496" s="702"/>
      <c r="AR496" s="702"/>
      <c r="AS496" s="702"/>
      <c r="AT496" s="702"/>
      <c r="AU496" s="702"/>
      <c r="AV496" s="702"/>
      <c r="AW496" s="702"/>
      <c r="AX496" s="702"/>
    </row>
    <row r="497" spans="1:50" ht="25.7" customHeight="1">
      <c r="A497" s="269"/>
      <c r="B497" s="907"/>
      <c r="C497" s="320" t="s">
        <v>11853</v>
      </c>
      <c r="D497" s="702" t="s">
        <v>12029</v>
      </c>
      <c r="E497" s="319" t="s">
        <v>12030</v>
      </c>
      <c r="F497" s="320" t="s">
        <v>11853</v>
      </c>
      <c r="G497" s="702" t="s">
        <v>12031</v>
      </c>
      <c r="H497" s="908"/>
      <c r="I497" s="702" t="s">
        <v>12032</v>
      </c>
      <c r="J497" s="702" t="s">
        <v>12033</v>
      </c>
      <c r="K497" s="319">
        <v>8043</v>
      </c>
      <c r="L497" s="319">
        <v>138</v>
      </c>
      <c r="M497" s="319">
        <v>172</v>
      </c>
      <c r="N497" s="702" t="s">
        <v>231</v>
      </c>
      <c r="O497" s="320" t="s">
        <v>232</v>
      </c>
      <c r="P497" s="319">
        <v>2329</v>
      </c>
      <c r="Q497" s="319">
        <v>3</v>
      </c>
      <c r="R497" s="319"/>
      <c r="S497" s="319">
        <v>300</v>
      </c>
      <c r="T497" s="702" t="s">
        <v>586</v>
      </c>
      <c r="U497" s="702" t="s">
        <v>587</v>
      </c>
      <c r="V497" s="320">
        <v>1975</v>
      </c>
      <c r="W497" s="704">
        <v>15</v>
      </c>
      <c r="X497" s="704"/>
      <c r="Y497" s="704"/>
      <c r="Z497" s="704"/>
      <c r="AA497" s="704"/>
      <c r="AB497" s="319">
        <v>15</v>
      </c>
      <c r="AC497" s="320"/>
      <c r="AD497" s="320"/>
      <c r="AE497" s="702"/>
      <c r="AF497" s="702"/>
      <c r="AG497" s="702">
        <v>1</v>
      </c>
      <c r="AH497" s="702" t="s">
        <v>11335</v>
      </c>
      <c r="AI497" s="702"/>
      <c r="AJ497" s="702"/>
      <c r="AK497" s="702"/>
      <c r="AL497" s="702"/>
      <c r="AM497" s="702"/>
      <c r="AN497" s="702"/>
      <c r="AO497" s="702"/>
      <c r="AP497" s="702"/>
      <c r="AQ497" s="702"/>
      <c r="AR497" s="702"/>
      <c r="AS497" s="702"/>
      <c r="AT497" s="702"/>
      <c r="AU497" s="702"/>
      <c r="AV497" s="702"/>
      <c r="AW497" s="702"/>
      <c r="AX497" s="702"/>
    </row>
    <row r="498" spans="1:50" ht="25.7" customHeight="1">
      <c r="A498" s="269"/>
      <c r="B498" s="907"/>
      <c r="C498" s="320" t="s">
        <v>11853</v>
      </c>
      <c r="D498" s="702" t="s">
        <v>198</v>
      </c>
      <c r="E498" s="319" t="s">
        <v>12034</v>
      </c>
      <c r="F498" s="320" t="s">
        <v>11853</v>
      </c>
      <c r="G498" s="702"/>
      <c r="H498" s="908"/>
      <c r="I498" s="702" t="s">
        <v>11853</v>
      </c>
      <c r="J498" s="702"/>
      <c r="K498" s="319">
        <v>108650</v>
      </c>
      <c r="L498" s="319"/>
      <c r="M498" s="319"/>
      <c r="N498" s="702"/>
      <c r="O498" s="320" t="s">
        <v>590</v>
      </c>
      <c r="P498" s="319">
        <v>2442</v>
      </c>
      <c r="Q498" s="319">
        <v>4</v>
      </c>
      <c r="R498" s="319"/>
      <c r="S498" s="319"/>
      <c r="T498" s="702"/>
      <c r="U498" s="702"/>
      <c r="V498" s="320">
        <v>2008</v>
      </c>
      <c r="W498" s="704"/>
      <c r="X498" s="704"/>
      <c r="Y498" s="704"/>
      <c r="Z498" s="704"/>
      <c r="AA498" s="704"/>
      <c r="AB498" s="319">
        <v>36</v>
      </c>
      <c r="AC498" s="320"/>
      <c r="AD498" s="320"/>
      <c r="AE498" s="702"/>
      <c r="AF498" s="702"/>
      <c r="AG498" s="702"/>
      <c r="AH498" s="702"/>
      <c r="AI498" s="702"/>
      <c r="AJ498" s="702"/>
      <c r="AK498" s="702"/>
      <c r="AL498" s="702"/>
      <c r="AM498" s="702"/>
      <c r="AN498" s="702"/>
      <c r="AO498" s="702"/>
      <c r="AP498" s="702"/>
      <c r="AQ498" s="702"/>
      <c r="AR498" s="702"/>
      <c r="AS498" s="702"/>
      <c r="AT498" s="702"/>
      <c r="AU498" s="702"/>
      <c r="AV498" s="702"/>
      <c r="AW498" s="702"/>
      <c r="AX498" s="702"/>
    </row>
    <row r="499" spans="1:50" ht="25.7" customHeight="1">
      <c r="A499" s="269"/>
      <c r="B499" s="907"/>
      <c r="C499" s="320" t="s">
        <v>11853</v>
      </c>
      <c r="D499" s="702"/>
      <c r="E499" s="319" t="s">
        <v>12035</v>
      </c>
      <c r="F499" s="320" t="s">
        <v>11853</v>
      </c>
      <c r="G499" s="702"/>
      <c r="H499" s="908"/>
      <c r="I499" s="702" t="s">
        <v>11853</v>
      </c>
      <c r="J499" s="702"/>
      <c r="K499" s="319">
        <v>20816</v>
      </c>
      <c r="L499" s="319"/>
      <c r="M499" s="319"/>
      <c r="N499" s="702"/>
      <c r="O499" s="320" t="s">
        <v>382</v>
      </c>
      <c r="P499" s="319">
        <v>1518</v>
      </c>
      <c r="Q499" s="319">
        <v>2</v>
      </c>
      <c r="R499" s="756">
        <v>150</v>
      </c>
      <c r="S499" s="756"/>
      <c r="T499" s="909"/>
      <c r="U499" s="909"/>
      <c r="V499" s="320">
        <v>2012</v>
      </c>
      <c r="W499" s="910"/>
      <c r="X499" s="910"/>
      <c r="Y499" s="910"/>
      <c r="Z499" s="910"/>
      <c r="AA499" s="910"/>
      <c r="AB499" s="319">
        <v>222</v>
      </c>
      <c r="AC499" s="320"/>
      <c r="AD499" s="320"/>
      <c r="AE499" s="702"/>
      <c r="AF499" s="702"/>
      <c r="AG499" s="702"/>
      <c r="AH499" s="702"/>
      <c r="AI499" s="702"/>
      <c r="AJ499" s="702"/>
      <c r="AK499" s="702"/>
      <c r="AL499" s="702"/>
      <c r="AM499" s="702"/>
      <c r="AN499" s="702"/>
      <c r="AO499" s="702"/>
      <c r="AP499" s="702"/>
      <c r="AQ499" s="702"/>
      <c r="AR499" s="702"/>
      <c r="AS499" s="702"/>
      <c r="AT499" s="702"/>
      <c r="AU499" s="702"/>
      <c r="AV499" s="702"/>
      <c r="AW499" s="702"/>
      <c r="AX499" s="702"/>
    </row>
    <row r="500" spans="1:50" ht="25.7" customHeight="1">
      <c r="A500" s="269"/>
      <c r="B500" s="907"/>
      <c r="C500" s="320" t="s">
        <v>11861</v>
      </c>
      <c r="D500" s="702"/>
      <c r="E500" s="319" t="s">
        <v>12036</v>
      </c>
      <c r="F500" s="320" t="s">
        <v>11861</v>
      </c>
      <c r="G500" s="702"/>
      <c r="H500" s="908"/>
      <c r="I500" s="702" t="s">
        <v>12037</v>
      </c>
      <c r="J500" s="702"/>
      <c r="K500" s="319">
        <v>8571</v>
      </c>
      <c r="L500" s="319">
        <v>490</v>
      </c>
      <c r="M500" s="319">
        <v>490</v>
      </c>
      <c r="N500" s="702"/>
      <c r="O500" s="320" t="s">
        <v>590</v>
      </c>
      <c r="P500" s="319">
        <v>8198</v>
      </c>
      <c r="Q500" s="319">
        <v>12</v>
      </c>
      <c r="R500" s="319">
        <v>300</v>
      </c>
      <c r="S500" s="319">
        <v>300</v>
      </c>
      <c r="T500" s="702"/>
      <c r="U500" s="702"/>
      <c r="V500" s="320">
        <v>1998</v>
      </c>
      <c r="W500" s="704"/>
      <c r="X500" s="704"/>
      <c r="Y500" s="704"/>
      <c r="Z500" s="704"/>
      <c r="AA500" s="704"/>
      <c r="AB500" s="319">
        <v>484</v>
      </c>
      <c r="AC500" s="320"/>
      <c r="AD500" s="320"/>
      <c r="AE500" s="702"/>
      <c r="AF500" s="702"/>
      <c r="AG500" s="702"/>
      <c r="AH500" s="702"/>
      <c r="AI500" s="702"/>
      <c r="AJ500" s="702"/>
      <c r="AK500" s="702"/>
      <c r="AL500" s="702"/>
      <c r="AM500" s="702"/>
      <c r="AN500" s="702"/>
      <c r="AO500" s="702"/>
      <c r="AP500" s="702"/>
      <c r="AQ500" s="702"/>
      <c r="AR500" s="702"/>
      <c r="AS500" s="702"/>
      <c r="AT500" s="702"/>
      <c r="AU500" s="702"/>
      <c r="AV500" s="702"/>
      <c r="AW500" s="702"/>
      <c r="AX500" s="702"/>
    </row>
    <row r="501" spans="1:50" ht="25.7" customHeight="1">
      <c r="A501" s="269"/>
      <c r="B501" s="907"/>
      <c r="C501" s="320" t="s">
        <v>11861</v>
      </c>
      <c r="D501" s="654"/>
      <c r="E501" s="319" t="s">
        <v>12038</v>
      </c>
      <c r="F501" s="320" t="s">
        <v>11861</v>
      </c>
      <c r="G501" s="654"/>
      <c r="H501" s="844"/>
      <c r="I501" s="546" t="s">
        <v>11861</v>
      </c>
      <c r="J501" s="546"/>
      <c r="K501" s="319">
        <v>6359</v>
      </c>
      <c r="L501" s="319"/>
      <c r="M501" s="319"/>
      <c r="N501" s="546"/>
      <c r="O501" s="320" t="s">
        <v>12039</v>
      </c>
      <c r="P501" s="319">
        <v>1258</v>
      </c>
      <c r="Q501" s="319">
        <v>2</v>
      </c>
      <c r="R501" s="319"/>
      <c r="S501" s="319">
        <v>1000</v>
      </c>
      <c r="T501" s="546"/>
      <c r="U501" s="546"/>
      <c r="V501" s="320">
        <v>2003</v>
      </c>
      <c r="W501" s="704"/>
      <c r="X501" s="704"/>
      <c r="Y501" s="704"/>
      <c r="Z501" s="704"/>
      <c r="AA501" s="704"/>
      <c r="AB501" s="319">
        <v>803</v>
      </c>
      <c r="AC501" s="546">
        <v>803</v>
      </c>
      <c r="AD501" s="546"/>
      <c r="AE501" s="546"/>
      <c r="AF501" s="546"/>
      <c r="AG501" s="546"/>
      <c r="AH501" s="546"/>
      <c r="AI501" s="546"/>
      <c r="AJ501" s="546"/>
      <c r="AK501" s="654"/>
      <c r="AL501" s="654"/>
      <c r="AM501" s="654"/>
      <c r="AN501" s="654"/>
      <c r="AO501" s="654"/>
      <c r="AP501" s="654"/>
      <c r="AQ501" s="654"/>
      <c r="AR501" s="654"/>
      <c r="AS501" s="654"/>
      <c r="AT501" s="654"/>
      <c r="AU501" s="654"/>
      <c r="AV501" s="654"/>
      <c r="AW501" s="654"/>
      <c r="AX501" s="702"/>
    </row>
    <row r="502" spans="1:50" ht="25.7" customHeight="1">
      <c r="A502" s="269"/>
      <c r="B502" s="907"/>
      <c r="C502" s="105" t="s">
        <v>11861</v>
      </c>
      <c r="D502" s="106"/>
      <c r="E502" s="100" t="s">
        <v>12040</v>
      </c>
      <c r="F502" s="105" t="s">
        <v>11861</v>
      </c>
      <c r="G502" s="99"/>
      <c r="H502" s="99"/>
      <c r="I502" s="99" t="s">
        <v>11861</v>
      </c>
      <c r="J502" s="106"/>
      <c r="K502" s="100">
        <v>65189</v>
      </c>
      <c r="L502" s="100">
        <v>375</v>
      </c>
      <c r="M502" s="100">
        <v>375</v>
      </c>
      <c r="N502" s="106"/>
      <c r="O502" s="105" t="s">
        <v>3145</v>
      </c>
      <c r="P502" s="100">
        <v>2842</v>
      </c>
      <c r="Q502" s="100">
        <v>4</v>
      </c>
      <c r="R502" s="100"/>
      <c r="S502" s="100">
        <v>300</v>
      </c>
      <c r="T502" s="106"/>
      <c r="U502" s="106"/>
      <c r="V502" s="105">
        <v>2006</v>
      </c>
      <c r="W502" s="106"/>
      <c r="X502" s="106"/>
      <c r="Y502" s="106"/>
      <c r="Z502" s="106"/>
      <c r="AA502" s="106"/>
      <c r="AB502" s="100">
        <v>11283</v>
      </c>
      <c r="AC502" s="100"/>
      <c r="AD502" s="106"/>
      <c r="AE502" s="106"/>
      <c r="AF502" s="106"/>
      <c r="AG502" s="106"/>
      <c r="AH502" s="106"/>
      <c r="AI502" s="106"/>
      <c r="AJ502" s="106"/>
      <c r="AK502" s="106"/>
      <c r="AL502" s="106"/>
      <c r="AM502" s="106"/>
      <c r="AN502" s="106"/>
      <c r="AO502" s="106"/>
      <c r="AP502" s="106"/>
      <c r="AQ502" s="106"/>
      <c r="AR502" s="106"/>
      <c r="AS502" s="106"/>
      <c r="AT502" s="106"/>
      <c r="AU502" s="106"/>
      <c r="AV502" s="106"/>
      <c r="AW502" s="106"/>
      <c r="AX502" s="99"/>
    </row>
    <row r="503" spans="1:50" ht="25.7" customHeight="1">
      <c r="A503" s="269"/>
      <c r="B503" s="907"/>
      <c r="C503" s="105" t="s">
        <v>11861</v>
      </c>
      <c r="D503" s="106"/>
      <c r="E503" s="100" t="s">
        <v>12041</v>
      </c>
      <c r="F503" s="105" t="s">
        <v>11861</v>
      </c>
      <c r="G503" s="99"/>
      <c r="H503" s="99"/>
      <c r="I503" s="99" t="s">
        <v>11864</v>
      </c>
      <c r="J503" s="106"/>
      <c r="K503" s="100">
        <v>67123</v>
      </c>
      <c r="L503" s="100"/>
      <c r="M503" s="100"/>
      <c r="N503" s="106"/>
      <c r="O503" s="105" t="s">
        <v>590</v>
      </c>
      <c r="P503" s="100">
        <v>1273</v>
      </c>
      <c r="Q503" s="100">
        <v>2</v>
      </c>
      <c r="R503" s="100"/>
      <c r="S503" s="100"/>
      <c r="T503" s="106"/>
      <c r="U503" s="106"/>
      <c r="V503" s="105">
        <v>2007</v>
      </c>
      <c r="W503" s="106"/>
      <c r="X503" s="106"/>
      <c r="Y503" s="106"/>
      <c r="Z503" s="106"/>
      <c r="AA503" s="106"/>
      <c r="AB503" s="100">
        <v>50</v>
      </c>
      <c r="AC503" s="106"/>
      <c r="AD503" s="106"/>
      <c r="AE503" s="106"/>
      <c r="AF503" s="106"/>
      <c r="AG503" s="106"/>
      <c r="AH503" s="106"/>
      <c r="AI503" s="106"/>
      <c r="AJ503" s="106"/>
      <c r="AK503" s="106"/>
      <c r="AL503" s="106"/>
      <c r="AM503" s="106"/>
      <c r="AN503" s="106"/>
      <c r="AO503" s="106"/>
      <c r="AP503" s="106"/>
      <c r="AQ503" s="106"/>
      <c r="AR503" s="106"/>
      <c r="AS503" s="106"/>
      <c r="AT503" s="106"/>
      <c r="AU503" s="106"/>
      <c r="AV503" s="106"/>
      <c r="AW503" s="106"/>
      <c r="AX503" s="99"/>
    </row>
    <row r="504" spans="1:50" ht="25.7" customHeight="1">
      <c r="A504" s="269"/>
      <c r="B504" s="907"/>
      <c r="C504" s="105" t="s">
        <v>11861</v>
      </c>
      <c r="D504" s="106"/>
      <c r="E504" s="100" t="s">
        <v>12042</v>
      </c>
      <c r="F504" s="105" t="s">
        <v>11861</v>
      </c>
      <c r="G504" s="99"/>
      <c r="H504" s="99"/>
      <c r="I504" s="99" t="s">
        <v>12043</v>
      </c>
      <c r="J504" s="106"/>
      <c r="K504" s="100">
        <v>1317</v>
      </c>
      <c r="L504" s="100"/>
      <c r="M504" s="100"/>
      <c r="N504" s="106"/>
      <c r="O504" s="105" t="s">
        <v>9984</v>
      </c>
      <c r="P504" s="100">
        <v>1337</v>
      </c>
      <c r="Q504" s="100">
        <v>2</v>
      </c>
      <c r="R504" s="100"/>
      <c r="S504" s="100"/>
      <c r="T504" s="106"/>
      <c r="U504" s="106"/>
      <c r="V504" s="105">
        <v>2009</v>
      </c>
      <c r="W504" s="106"/>
      <c r="X504" s="106"/>
      <c r="Y504" s="106"/>
      <c r="Z504" s="106"/>
      <c r="AA504" s="106"/>
      <c r="AB504" s="100"/>
      <c r="AC504" s="106"/>
      <c r="AD504" s="106"/>
      <c r="AE504" s="106"/>
      <c r="AF504" s="106"/>
      <c r="AG504" s="106"/>
      <c r="AH504" s="106"/>
      <c r="AI504" s="106"/>
      <c r="AJ504" s="106"/>
      <c r="AK504" s="106"/>
      <c r="AL504" s="106"/>
      <c r="AM504" s="106"/>
      <c r="AN504" s="106"/>
      <c r="AO504" s="106"/>
      <c r="AP504" s="106"/>
      <c r="AQ504" s="106"/>
      <c r="AR504" s="106"/>
      <c r="AS504" s="106"/>
      <c r="AT504" s="106"/>
      <c r="AU504" s="106"/>
      <c r="AV504" s="106"/>
      <c r="AW504" s="106"/>
      <c r="AX504" s="99"/>
    </row>
    <row r="505" spans="1:50" ht="25.7" customHeight="1">
      <c r="A505" s="269"/>
      <c r="B505" s="907"/>
      <c r="C505" s="105" t="s">
        <v>11861</v>
      </c>
      <c r="D505" s="106"/>
      <c r="E505" s="100" t="s">
        <v>12044</v>
      </c>
      <c r="F505" s="105" t="s">
        <v>11861</v>
      </c>
      <c r="G505" s="99"/>
      <c r="H505" s="99"/>
      <c r="I505" s="99" t="s">
        <v>11861</v>
      </c>
      <c r="J505" s="106"/>
      <c r="K505" s="100">
        <v>4943</v>
      </c>
      <c r="L505" s="100"/>
      <c r="M505" s="100"/>
      <c r="N505" s="106"/>
      <c r="O505" s="105" t="s">
        <v>590</v>
      </c>
      <c r="P505" s="100">
        <v>1118</v>
      </c>
      <c r="Q505" s="100">
        <v>2</v>
      </c>
      <c r="R505" s="100"/>
      <c r="S505" s="100"/>
      <c r="T505" s="106"/>
      <c r="U505" s="106"/>
      <c r="V505" s="105">
        <v>2011</v>
      </c>
      <c r="W505" s="106"/>
      <c r="X505" s="106"/>
      <c r="Y505" s="106"/>
      <c r="Z505" s="106"/>
      <c r="AA505" s="106"/>
      <c r="AB505" s="100"/>
      <c r="AC505" s="106"/>
      <c r="AD505" s="106"/>
      <c r="AE505" s="106"/>
      <c r="AF505" s="106"/>
      <c r="AG505" s="106"/>
      <c r="AH505" s="106"/>
      <c r="AI505" s="106"/>
      <c r="AJ505" s="106"/>
      <c r="AK505" s="106"/>
      <c r="AL505" s="106"/>
      <c r="AM505" s="106"/>
      <c r="AN505" s="106"/>
      <c r="AO505" s="106"/>
      <c r="AP505" s="106"/>
      <c r="AQ505" s="106"/>
      <c r="AR505" s="106"/>
      <c r="AS505" s="106"/>
      <c r="AT505" s="106"/>
      <c r="AU505" s="106"/>
      <c r="AV505" s="106"/>
      <c r="AW505" s="106"/>
      <c r="AX505" s="99"/>
    </row>
    <row r="506" spans="1:50" ht="25.7" customHeight="1">
      <c r="A506" s="269"/>
      <c r="B506" s="907"/>
      <c r="C506" s="105" t="s">
        <v>11861</v>
      </c>
      <c r="D506" s="106"/>
      <c r="E506" s="100" t="s">
        <v>12045</v>
      </c>
      <c r="F506" s="105" t="s">
        <v>11861</v>
      </c>
      <c r="G506" s="99"/>
      <c r="H506" s="99"/>
      <c r="I506" s="99" t="s">
        <v>12046</v>
      </c>
      <c r="J506" s="106"/>
      <c r="K506" s="100">
        <v>1337</v>
      </c>
      <c r="L506" s="100"/>
      <c r="M506" s="100"/>
      <c r="N506" s="106"/>
      <c r="O506" s="105" t="s">
        <v>590</v>
      </c>
      <c r="P506" s="100">
        <v>1337</v>
      </c>
      <c r="Q506" s="100">
        <v>2</v>
      </c>
      <c r="R506" s="100"/>
      <c r="S506" s="100"/>
      <c r="T506" s="106"/>
      <c r="U506" s="106"/>
      <c r="V506" s="105"/>
      <c r="W506" s="106"/>
      <c r="X506" s="106"/>
      <c r="Y506" s="106"/>
      <c r="Z506" s="106"/>
      <c r="AA506" s="106"/>
      <c r="AB506" s="100"/>
      <c r="AC506" s="106"/>
      <c r="AD506" s="106"/>
      <c r="AE506" s="106"/>
      <c r="AF506" s="106"/>
      <c r="AG506" s="106"/>
      <c r="AH506" s="106"/>
      <c r="AI506" s="106"/>
      <c r="AJ506" s="106"/>
      <c r="AK506" s="106"/>
      <c r="AL506" s="106"/>
      <c r="AM506" s="106"/>
      <c r="AN506" s="106"/>
      <c r="AO506" s="106"/>
      <c r="AP506" s="106"/>
      <c r="AQ506" s="106"/>
      <c r="AR506" s="106"/>
      <c r="AS506" s="106"/>
      <c r="AT506" s="106"/>
      <c r="AU506" s="106"/>
      <c r="AV506" s="106"/>
      <c r="AW506" s="106"/>
      <c r="AX506" s="99"/>
    </row>
    <row r="507" spans="1:50" ht="25.7" customHeight="1">
      <c r="A507" s="269"/>
      <c r="B507" s="907"/>
      <c r="C507" s="105" t="s">
        <v>11861</v>
      </c>
      <c r="D507" s="106"/>
      <c r="E507" s="100" t="s">
        <v>12047</v>
      </c>
      <c r="F507" s="105" t="s">
        <v>11861</v>
      </c>
      <c r="G507" s="99"/>
      <c r="H507" s="99"/>
      <c r="I507" s="99" t="s">
        <v>12048</v>
      </c>
      <c r="J507" s="106"/>
      <c r="K507" s="100">
        <v>2995</v>
      </c>
      <c r="L507" s="100"/>
      <c r="M507" s="100"/>
      <c r="N507" s="106"/>
      <c r="O507" s="105" t="s">
        <v>590</v>
      </c>
      <c r="P507" s="100">
        <v>1118</v>
      </c>
      <c r="Q507" s="100">
        <v>2</v>
      </c>
      <c r="R507" s="100"/>
      <c r="S507" s="100"/>
      <c r="T507" s="106"/>
      <c r="U507" s="106"/>
      <c r="V507" s="105">
        <v>2007</v>
      </c>
      <c r="W507" s="106"/>
      <c r="X507" s="106"/>
      <c r="Y507" s="106"/>
      <c r="Z507" s="106"/>
      <c r="AA507" s="106"/>
      <c r="AB507" s="100"/>
      <c r="AC507" s="106"/>
      <c r="AD507" s="106"/>
      <c r="AE507" s="106"/>
      <c r="AF507" s="106"/>
      <c r="AG507" s="106"/>
      <c r="AH507" s="106"/>
      <c r="AI507" s="106"/>
      <c r="AJ507" s="106"/>
      <c r="AK507" s="106"/>
      <c r="AL507" s="106"/>
      <c r="AM507" s="106"/>
      <c r="AN507" s="106"/>
      <c r="AO507" s="106"/>
      <c r="AP507" s="106"/>
      <c r="AQ507" s="106"/>
      <c r="AR507" s="106"/>
      <c r="AS507" s="106"/>
      <c r="AT507" s="106"/>
      <c r="AU507" s="106"/>
      <c r="AV507" s="106"/>
      <c r="AW507" s="106"/>
      <c r="AX507" s="99"/>
    </row>
    <row r="508" spans="1:50" ht="25.7" customHeight="1">
      <c r="A508" s="269"/>
      <c r="B508" s="907"/>
      <c r="C508" s="105" t="s">
        <v>11880</v>
      </c>
      <c r="D508" s="106"/>
      <c r="E508" s="100" t="s">
        <v>12049</v>
      </c>
      <c r="F508" s="105" t="s">
        <v>11880</v>
      </c>
      <c r="G508" s="99"/>
      <c r="H508" s="99"/>
      <c r="I508" s="99" t="s">
        <v>11880</v>
      </c>
      <c r="J508" s="106"/>
      <c r="K508" s="100">
        <v>5760</v>
      </c>
      <c r="L508" s="100">
        <v>250</v>
      </c>
      <c r="M508" s="100">
        <v>250</v>
      </c>
      <c r="N508" s="106"/>
      <c r="O508" s="105" t="s">
        <v>12050</v>
      </c>
      <c r="P508" s="100">
        <v>5478</v>
      </c>
      <c r="Q508" s="100">
        <v>8</v>
      </c>
      <c r="R508" s="100">
        <v>650</v>
      </c>
      <c r="S508" s="100">
        <v>650</v>
      </c>
      <c r="T508" s="106"/>
      <c r="U508" s="106"/>
      <c r="V508" s="105">
        <v>1998</v>
      </c>
      <c r="W508" s="106"/>
      <c r="X508" s="106"/>
      <c r="Y508" s="106"/>
      <c r="Z508" s="106"/>
      <c r="AA508" s="106"/>
      <c r="AB508" s="100">
        <v>499</v>
      </c>
      <c r="AC508" s="106"/>
      <c r="AD508" s="106"/>
      <c r="AE508" s="106"/>
      <c r="AF508" s="106"/>
      <c r="AG508" s="106"/>
      <c r="AH508" s="106"/>
      <c r="AI508" s="106"/>
      <c r="AJ508" s="106"/>
      <c r="AK508" s="106"/>
      <c r="AL508" s="106"/>
      <c r="AM508" s="106"/>
      <c r="AN508" s="106"/>
      <c r="AO508" s="106"/>
      <c r="AP508" s="106"/>
      <c r="AQ508" s="106"/>
      <c r="AR508" s="106"/>
      <c r="AS508" s="106"/>
      <c r="AT508" s="106"/>
      <c r="AU508" s="106"/>
      <c r="AV508" s="106"/>
      <c r="AW508" s="106"/>
      <c r="AX508" s="99"/>
    </row>
    <row r="509" spans="1:50" ht="25.7" customHeight="1">
      <c r="A509" s="269" t="s">
        <v>204</v>
      </c>
      <c r="B509" s="907"/>
      <c r="C509" s="105" t="s">
        <v>11880</v>
      </c>
      <c r="D509" s="106"/>
      <c r="E509" s="100" t="s">
        <v>12051</v>
      </c>
      <c r="F509" s="105" t="s">
        <v>11880</v>
      </c>
      <c r="G509" s="99"/>
      <c r="H509" s="99"/>
      <c r="I509" s="99" t="s">
        <v>11880</v>
      </c>
      <c r="J509" s="106"/>
      <c r="K509" s="100">
        <v>1330</v>
      </c>
      <c r="L509" s="100"/>
      <c r="M509" s="100"/>
      <c r="N509" s="106"/>
      <c r="O509" s="105" t="s">
        <v>590</v>
      </c>
      <c r="P509" s="100">
        <v>1372</v>
      </c>
      <c r="Q509" s="100">
        <v>2</v>
      </c>
      <c r="R509" s="100"/>
      <c r="S509" s="100"/>
      <c r="T509" s="106"/>
      <c r="U509" s="106"/>
      <c r="V509" s="105">
        <v>2000</v>
      </c>
      <c r="W509" s="106"/>
      <c r="X509" s="106"/>
      <c r="Y509" s="106"/>
      <c r="Z509" s="106"/>
      <c r="AA509" s="106"/>
      <c r="AB509" s="100"/>
      <c r="AC509" s="106"/>
      <c r="AD509" s="106"/>
      <c r="AE509" s="106"/>
      <c r="AF509" s="106"/>
      <c r="AG509" s="106"/>
      <c r="AH509" s="106"/>
      <c r="AI509" s="106"/>
      <c r="AJ509" s="106"/>
      <c r="AK509" s="106"/>
      <c r="AL509" s="106"/>
      <c r="AM509" s="106"/>
      <c r="AN509" s="106"/>
      <c r="AO509" s="106"/>
      <c r="AP509" s="106"/>
      <c r="AQ509" s="106"/>
      <c r="AR509" s="106"/>
      <c r="AS509" s="106"/>
      <c r="AT509" s="106"/>
      <c r="AU509" s="106"/>
      <c r="AV509" s="106"/>
      <c r="AW509" s="106"/>
      <c r="AX509" s="99"/>
    </row>
    <row r="510" spans="1:50" ht="25.7" customHeight="1">
      <c r="A510" s="269"/>
      <c r="B510" s="907"/>
      <c r="C510" s="105" t="s">
        <v>11880</v>
      </c>
      <c r="D510" s="106"/>
      <c r="E510" s="100" t="s">
        <v>1488</v>
      </c>
      <c r="F510" s="105" t="s">
        <v>11880</v>
      </c>
      <c r="G510" s="99"/>
      <c r="H510" s="99"/>
      <c r="I510" s="99" t="s">
        <v>11880</v>
      </c>
      <c r="J510" s="106"/>
      <c r="K510" s="100">
        <v>1530</v>
      </c>
      <c r="L510" s="100"/>
      <c r="M510" s="100"/>
      <c r="N510" s="106"/>
      <c r="O510" s="105" t="s">
        <v>590</v>
      </c>
      <c r="P510" s="100">
        <v>1704</v>
      </c>
      <c r="Q510" s="100">
        <v>3</v>
      </c>
      <c r="R510" s="100"/>
      <c r="S510" s="100"/>
      <c r="T510" s="106"/>
      <c r="U510" s="106"/>
      <c r="V510" s="105">
        <v>2000</v>
      </c>
      <c r="W510" s="106"/>
      <c r="X510" s="106"/>
      <c r="Y510" s="106"/>
      <c r="Z510" s="106"/>
      <c r="AA510" s="106"/>
      <c r="AB510" s="100"/>
      <c r="AC510" s="106"/>
      <c r="AD510" s="106"/>
      <c r="AE510" s="106"/>
      <c r="AF510" s="106"/>
      <c r="AG510" s="106"/>
      <c r="AH510" s="106"/>
      <c r="AI510" s="106"/>
      <c r="AJ510" s="106"/>
      <c r="AK510" s="106"/>
      <c r="AL510" s="106"/>
      <c r="AM510" s="106"/>
      <c r="AN510" s="106"/>
      <c r="AO510" s="106"/>
      <c r="AP510" s="106"/>
      <c r="AQ510" s="106"/>
      <c r="AR510" s="106"/>
      <c r="AS510" s="106"/>
      <c r="AT510" s="106"/>
      <c r="AU510" s="106"/>
      <c r="AV510" s="106"/>
      <c r="AW510" s="106"/>
      <c r="AX510" s="99"/>
    </row>
    <row r="511" spans="1:50" ht="25.7" customHeight="1">
      <c r="A511" s="269" t="s">
        <v>135</v>
      </c>
      <c r="B511" s="907"/>
      <c r="C511" s="105" t="s">
        <v>11891</v>
      </c>
      <c r="D511" s="106"/>
      <c r="E511" s="100" t="s">
        <v>12052</v>
      </c>
      <c r="F511" s="105" t="s">
        <v>11891</v>
      </c>
      <c r="G511" s="99"/>
      <c r="H511" s="99"/>
      <c r="I511" s="99" t="s">
        <v>12053</v>
      </c>
      <c r="J511" s="106"/>
      <c r="K511" s="100">
        <v>1600</v>
      </c>
      <c r="L511" s="100"/>
      <c r="M511" s="100"/>
      <c r="N511" s="106"/>
      <c r="O511" s="105" t="s">
        <v>590</v>
      </c>
      <c r="P511" s="100">
        <v>1470</v>
      </c>
      <c r="Q511" s="100">
        <v>1</v>
      </c>
      <c r="R511" s="100"/>
      <c r="S511" s="100"/>
      <c r="T511" s="106"/>
      <c r="U511" s="106"/>
      <c r="V511" s="105">
        <v>1999</v>
      </c>
      <c r="W511" s="106"/>
      <c r="X511" s="106"/>
      <c r="Y511" s="106"/>
      <c r="Z511" s="106"/>
      <c r="AA511" s="106"/>
      <c r="AB511" s="100">
        <v>100</v>
      </c>
      <c r="AC511" s="106"/>
      <c r="AD511" s="106"/>
      <c r="AE511" s="106"/>
      <c r="AF511" s="106"/>
      <c r="AG511" s="106"/>
      <c r="AH511" s="106"/>
      <c r="AI511" s="106"/>
      <c r="AJ511" s="106"/>
      <c r="AK511" s="106"/>
      <c r="AL511" s="106"/>
      <c r="AM511" s="106"/>
      <c r="AN511" s="106"/>
      <c r="AO511" s="106"/>
      <c r="AP511" s="106"/>
      <c r="AQ511" s="106"/>
      <c r="AR511" s="106"/>
      <c r="AS511" s="106"/>
      <c r="AT511" s="106"/>
      <c r="AU511" s="106"/>
      <c r="AV511" s="106"/>
      <c r="AW511" s="106"/>
      <c r="AX511" s="99"/>
    </row>
    <row r="512" spans="1:50" ht="25.7" customHeight="1">
      <c r="A512" s="269" t="s">
        <v>412</v>
      </c>
      <c r="B512" s="907"/>
      <c r="C512" s="105" t="s">
        <v>11891</v>
      </c>
      <c r="D512" s="106"/>
      <c r="E512" s="100" t="s">
        <v>12054</v>
      </c>
      <c r="F512" s="105" t="s">
        <v>11891</v>
      </c>
      <c r="G512" s="99"/>
      <c r="H512" s="99"/>
      <c r="I512" s="99" t="s">
        <v>11891</v>
      </c>
      <c r="J512" s="106"/>
      <c r="K512" s="100">
        <v>1126</v>
      </c>
      <c r="L512" s="100"/>
      <c r="M512" s="100"/>
      <c r="N512" s="106"/>
      <c r="O512" s="105" t="s">
        <v>590</v>
      </c>
      <c r="P512" s="100">
        <v>465</v>
      </c>
      <c r="Q512" s="100">
        <v>1</v>
      </c>
      <c r="R512" s="100"/>
      <c r="S512" s="100"/>
      <c r="T512" s="106"/>
      <c r="U512" s="106"/>
      <c r="V512" s="105">
        <v>2005</v>
      </c>
      <c r="W512" s="106"/>
      <c r="X512" s="106"/>
      <c r="Y512" s="106"/>
      <c r="Z512" s="106"/>
      <c r="AA512" s="106"/>
      <c r="AB512" s="100">
        <v>100</v>
      </c>
      <c r="AC512" s="106"/>
      <c r="AD512" s="106"/>
      <c r="AE512" s="106"/>
      <c r="AF512" s="106"/>
      <c r="AG512" s="106"/>
      <c r="AH512" s="106"/>
      <c r="AI512" s="106"/>
      <c r="AJ512" s="106"/>
      <c r="AK512" s="106"/>
      <c r="AL512" s="106"/>
      <c r="AM512" s="106"/>
      <c r="AN512" s="106"/>
      <c r="AO512" s="106"/>
      <c r="AP512" s="106"/>
      <c r="AQ512" s="106"/>
      <c r="AR512" s="106"/>
      <c r="AS512" s="106"/>
      <c r="AT512" s="106"/>
      <c r="AU512" s="106"/>
      <c r="AV512" s="106"/>
      <c r="AW512" s="106"/>
      <c r="AX512" s="99"/>
    </row>
    <row r="513" spans="1:50" ht="25.7" customHeight="1">
      <c r="A513" s="269" t="s">
        <v>413</v>
      </c>
      <c r="B513" s="907"/>
      <c r="C513" s="105" t="s">
        <v>11891</v>
      </c>
      <c r="D513" s="106"/>
      <c r="E513" s="100" t="s">
        <v>12055</v>
      </c>
      <c r="F513" s="105" t="s">
        <v>11891</v>
      </c>
      <c r="G513" s="99"/>
      <c r="H513" s="99"/>
      <c r="I513" s="99" t="s">
        <v>11891</v>
      </c>
      <c r="J513" s="106"/>
      <c r="K513" s="100">
        <v>7511</v>
      </c>
      <c r="L513" s="100"/>
      <c r="M513" s="100"/>
      <c r="N513" s="106"/>
      <c r="O513" s="105" t="s">
        <v>590</v>
      </c>
      <c r="P513" s="100">
        <v>4326</v>
      </c>
      <c r="Q513" s="100">
        <v>6</v>
      </c>
      <c r="R513" s="100"/>
      <c r="S513" s="100"/>
      <c r="T513" s="106"/>
      <c r="U513" s="106"/>
      <c r="V513" s="105">
        <v>1978</v>
      </c>
      <c r="W513" s="106"/>
      <c r="X513" s="106"/>
      <c r="Y513" s="106"/>
      <c r="Z513" s="106"/>
      <c r="AA513" s="106"/>
      <c r="AB513" s="100">
        <v>300</v>
      </c>
      <c r="AC513" s="106"/>
      <c r="AD513" s="106"/>
      <c r="AE513" s="106"/>
      <c r="AF513" s="106"/>
      <c r="AG513" s="106"/>
      <c r="AH513" s="106"/>
      <c r="AI513" s="106"/>
      <c r="AJ513" s="106"/>
      <c r="AK513" s="106"/>
      <c r="AL513" s="106"/>
      <c r="AM513" s="106"/>
      <c r="AN513" s="106"/>
      <c r="AO513" s="106"/>
      <c r="AP513" s="106"/>
      <c r="AQ513" s="106"/>
      <c r="AR513" s="106"/>
      <c r="AS513" s="106"/>
      <c r="AT513" s="106"/>
      <c r="AU513" s="106"/>
      <c r="AV513" s="106"/>
      <c r="AW513" s="106"/>
      <c r="AX513" s="99"/>
    </row>
    <row r="514" spans="1:50" ht="25.7" customHeight="1">
      <c r="A514" s="269"/>
      <c r="B514" s="150"/>
      <c r="C514" s="105" t="s">
        <v>11891</v>
      </c>
      <c r="D514" s="106"/>
      <c r="E514" s="100" t="s">
        <v>12056</v>
      </c>
      <c r="F514" s="105" t="s">
        <v>11891</v>
      </c>
      <c r="G514" s="99"/>
      <c r="H514" s="99"/>
      <c r="I514" s="99" t="s">
        <v>11894</v>
      </c>
      <c r="J514" s="106"/>
      <c r="K514" s="100">
        <v>26940</v>
      </c>
      <c r="L514" s="100"/>
      <c r="M514" s="100"/>
      <c r="N514" s="106"/>
      <c r="O514" s="105" t="s">
        <v>590</v>
      </c>
      <c r="P514" s="100">
        <v>1736</v>
      </c>
      <c r="Q514" s="100">
        <v>1</v>
      </c>
      <c r="R514" s="100"/>
      <c r="S514" s="100"/>
      <c r="T514" s="106"/>
      <c r="U514" s="106"/>
      <c r="V514" s="105">
        <v>1989</v>
      </c>
      <c r="W514" s="106"/>
      <c r="X514" s="106"/>
      <c r="Y514" s="106"/>
      <c r="Z514" s="106"/>
      <c r="AA514" s="106"/>
      <c r="AB514" s="100">
        <v>100</v>
      </c>
      <c r="AC514" s="106"/>
      <c r="AD514" s="106"/>
      <c r="AE514" s="106"/>
      <c r="AF514" s="106"/>
      <c r="AG514" s="106"/>
      <c r="AH514" s="106"/>
      <c r="AI514" s="106"/>
      <c r="AJ514" s="106"/>
      <c r="AK514" s="106"/>
      <c r="AL514" s="106"/>
      <c r="AM514" s="106"/>
      <c r="AN514" s="106"/>
      <c r="AO514" s="106"/>
      <c r="AP514" s="106"/>
      <c r="AQ514" s="106"/>
      <c r="AR514" s="106"/>
      <c r="AS514" s="106"/>
      <c r="AT514" s="106"/>
      <c r="AU514" s="106"/>
      <c r="AV514" s="106"/>
      <c r="AW514" s="106"/>
      <c r="AX514" s="99"/>
    </row>
    <row r="515" spans="1:50" ht="25.7" customHeight="1">
      <c r="A515" s="269"/>
      <c r="B515" s="907"/>
      <c r="C515" s="105" t="s">
        <v>11891</v>
      </c>
      <c r="D515" s="106"/>
      <c r="E515" s="100" t="s">
        <v>12057</v>
      </c>
      <c r="F515" s="105" t="s">
        <v>11891</v>
      </c>
      <c r="G515" s="99"/>
      <c r="H515" s="99"/>
      <c r="I515" s="99" t="s">
        <v>11891</v>
      </c>
      <c r="J515" s="106"/>
      <c r="K515" s="100">
        <v>5900</v>
      </c>
      <c r="L515" s="100"/>
      <c r="M515" s="100"/>
      <c r="N515" s="106"/>
      <c r="O515" s="105" t="s">
        <v>201</v>
      </c>
      <c r="P515" s="100">
        <v>1870</v>
      </c>
      <c r="Q515" s="100">
        <v>2</v>
      </c>
      <c r="R515" s="100"/>
      <c r="S515" s="100"/>
      <c r="T515" s="106"/>
      <c r="U515" s="106"/>
      <c r="V515" s="105">
        <v>2009</v>
      </c>
      <c r="W515" s="106"/>
      <c r="X515" s="106"/>
      <c r="Y515" s="106"/>
      <c r="Z515" s="106"/>
      <c r="AA515" s="106"/>
      <c r="AB515" s="100">
        <v>150</v>
      </c>
      <c r="AC515" s="106"/>
      <c r="AD515" s="106"/>
      <c r="AE515" s="106"/>
      <c r="AF515" s="106"/>
      <c r="AG515" s="106"/>
      <c r="AH515" s="106"/>
      <c r="AI515" s="106"/>
      <c r="AJ515" s="106"/>
      <c r="AK515" s="106"/>
      <c r="AL515" s="106"/>
      <c r="AM515" s="106"/>
      <c r="AN515" s="106"/>
      <c r="AO515" s="106"/>
      <c r="AP515" s="106"/>
      <c r="AQ515" s="106"/>
      <c r="AR515" s="106"/>
      <c r="AS515" s="106"/>
      <c r="AT515" s="106"/>
      <c r="AU515" s="106"/>
      <c r="AV515" s="106"/>
      <c r="AW515" s="106"/>
      <c r="AX515" s="99"/>
    </row>
    <row r="516" spans="1:50" ht="25.7" customHeight="1">
      <c r="A516" s="269"/>
      <c r="B516" s="907"/>
      <c r="C516" s="105" t="s">
        <v>11891</v>
      </c>
      <c r="D516" s="106"/>
      <c r="E516" s="100" t="s">
        <v>12042</v>
      </c>
      <c r="F516" s="105" t="s">
        <v>11891</v>
      </c>
      <c r="G516" s="99"/>
      <c r="H516" s="99"/>
      <c r="I516" s="99" t="s">
        <v>11891</v>
      </c>
      <c r="J516" s="106"/>
      <c r="K516" s="100">
        <v>3500</v>
      </c>
      <c r="L516" s="100"/>
      <c r="M516" s="100"/>
      <c r="N516" s="106"/>
      <c r="O516" s="105" t="s">
        <v>382</v>
      </c>
      <c r="P516" s="100">
        <v>1536</v>
      </c>
      <c r="Q516" s="100">
        <v>3</v>
      </c>
      <c r="R516" s="100"/>
      <c r="S516" s="100"/>
      <c r="T516" s="106"/>
      <c r="U516" s="106"/>
      <c r="V516" s="105">
        <v>2013</v>
      </c>
      <c r="W516" s="106"/>
      <c r="X516" s="106"/>
      <c r="Y516" s="106"/>
      <c r="Z516" s="106"/>
      <c r="AA516" s="106"/>
      <c r="AB516" s="100">
        <v>700</v>
      </c>
      <c r="AC516" s="106"/>
      <c r="AD516" s="106"/>
      <c r="AE516" s="106"/>
      <c r="AF516" s="106"/>
      <c r="AG516" s="106"/>
      <c r="AH516" s="106"/>
      <c r="AI516" s="106"/>
      <c r="AJ516" s="106"/>
      <c r="AK516" s="106"/>
      <c r="AL516" s="106"/>
      <c r="AM516" s="106"/>
      <c r="AN516" s="106"/>
      <c r="AO516" s="106"/>
      <c r="AP516" s="106"/>
      <c r="AQ516" s="106"/>
      <c r="AR516" s="106"/>
      <c r="AS516" s="106"/>
      <c r="AT516" s="106"/>
      <c r="AU516" s="106"/>
      <c r="AV516" s="106"/>
      <c r="AW516" s="106"/>
      <c r="AX516" s="99"/>
    </row>
    <row r="517" spans="1:50" ht="25.7" customHeight="1">
      <c r="A517" s="269"/>
      <c r="B517" s="907"/>
      <c r="C517" s="105" t="s">
        <v>11891</v>
      </c>
      <c r="D517" s="106"/>
      <c r="E517" s="100" t="s">
        <v>12058</v>
      </c>
      <c r="F517" s="105" t="s">
        <v>11891</v>
      </c>
      <c r="G517" s="99"/>
      <c r="H517" s="99"/>
      <c r="I517" s="99" t="s">
        <v>11891</v>
      </c>
      <c r="J517" s="106"/>
      <c r="K517" s="100">
        <v>157110</v>
      </c>
      <c r="L517" s="100">
        <v>3900</v>
      </c>
      <c r="M517" s="100">
        <v>4298</v>
      </c>
      <c r="N517" s="106"/>
      <c r="O517" s="105" t="s">
        <v>1416</v>
      </c>
      <c r="P517" s="100">
        <v>3000</v>
      </c>
      <c r="Q517" s="100">
        <v>4</v>
      </c>
      <c r="R517" s="100">
        <v>500</v>
      </c>
      <c r="S517" s="100">
        <v>600</v>
      </c>
      <c r="T517" s="106"/>
      <c r="U517" s="106"/>
      <c r="V517" s="105">
        <v>2014</v>
      </c>
      <c r="W517" s="106"/>
      <c r="X517" s="106"/>
      <c r="Y517" s="106"/>
      <c r="Z517" s="106"/>
      <c r="AA517" s="106"/>
      <c r="AB517" s="100">
        <v>5400</v>
      </c>
      <c r="AC517" s="106"/>
      <c r="AD517" s="106"/>
      <c r="AE517" s="106"/>
      <c r="AF517" s="106"/>
      <c r="AG517" s="106"/>
      <c r="AH517" s="106"/>
      <c r="AI517" s="106"/>
      <c r="AJ517" s="106"/>
      <c r="AK517" s="106"/>
      <c r="AL517" s="106"/>
      <c r="AM517" s="106"/>
      <c r="AN517" s="106"/>
      <c r="AO517" s="106"/>
      <c r="AP517" s="106"/>
      <c r="AQ517" s="106"/>
      <c r="AR517" s="106"/>
      <c r="AS517" s="106"/>
      <c r="AT517" s="106"/>
      <c r="AU517" s="106"/>
      <c r="AV517" s="106"/>
      <c r="AW517" s="106"/>
      <c r="AX517" s="99"/>
    </row>
    <row r="518" spans="1:50" ht="25.7" customHeight="1">
      <c r="A518" s="269" t="s">
        <v>414</v>
      </c>
      <c r="B518" s="907"/>
      <c r="C518" s="105" t="s">
        <v>11896</v>
      </c>
      <c r="D518" s="106" t="s">
        <v>12059</v>
      </c>
      <c r="E518" s="100" t="s">
        <v>12060</v>
      </c>
      <c r="F518" s="105" t="s">
        <v>11896</v>
      </c>
      <c r="G518" s="99" t="s">
        <v>12061</v>
      </c>
      <c r="H518" s="99" t="s">
        <v>12062</v>
      </c>
      <c r="I518" s="99" t="s">
        <v>11896</v>
      </c>
      <c r="J518" s="106" t="s">
        <v>2944</v>
      </c>
      <c r="K518" s="100">
        <v>5606</v>
      </c>
      <c r="L518" s="100">
        <v>200</v>
      </c>
      <c r="M518" s="100">
        <v>200</v>
      </c>
      <c r="N518" s="106"/>
      <c r="O518" s="105" t="s">
        <v>12063</v>
      </c>
      <c r="P518" s="100">
        <v>3865</v>
      </c>
      <c r="Q518" s="100">
        <v>5</v>
      </c>
      <c r="R518" s="100">
        <v>170</v>
      </c>
      <c r="S518" s="100">
        <v>400</v>
      </c>
      <c r="T518" s="106" t="s">
        <v>586</v>
      </c>
      <c r="U518" s="106" t="s">
        <v>8854</v>
      </c>
      <c r="V518" s="105">
        <v>1997</v>
      </c>
      <c r="W518" s="106">
        <v>54</v>
      </c>
      <c r="X518" s="106"/>
      <c r="Y518" s="106"/>
      <c r="Z518" s="106"/>
      <c r="AA518" s="106"/>
      <c r="AB518" s="100">
        <v>54</v>
      </c>
      <c r="AC518" s="106"/>
      <c r="AD518" s="106"/>
      <c r="AE518" s="106"/>
      <c r="AF518" s="106"/>
      <c r="AG518" s="106">
        <v>3</v>
      </c>
      <c r="AH518" s="106" t="s">
        <v>11335</v>
      </c>
      <c r="AI518" s="106" t="s">
        <v>12064</v>
      </c>
      <c r="AJ518" s="106"/>
      <c r="AK518" s="106"/>
      <c r="AL518" s="106"/>
      <c r="AM518" s="106"/>
      <c r="AN518" s="106"/>
      <c r="AO518" s="106"/>
      <c r="AP518" s="106"/>
      <c r="AQ518" s="106"/>
      <c r="AR518" s="106"/>
      <c r="AS518" s="106"/>
      <c r="AT518" s="106"/>
      <c r="AU518" s="106"/>
      <c r="AV518" s="106"/>
      <c r="AW518" s="106"/>
      <c r="AX518" s="99"/>
    </row>
    <row r="519" spans="1:50" ht="25.7" customHeight="1">
      <c r="A519" s="269" t="s">
        <v>415</v>
      </c>
      <c r="B519" s="907"/>
      <c r="C519" s="320" t="s">
        <v>11896</v>
      </c>
      <c r="D519" s="702"/>
      <c r="E519" s="319" t="s">
        <v>6665</v>
      </c>
      <c r="F519" s="320" t="s">
        <v>11896</v>
      </c>
      <c r="G519" s="702"/>
      <c r="H519" s="908"/>
      <c r="I519" s="702" t="s">
        <v>11896</v>
      </c>
      <c r="J519" s="702"/>
      <c r="K519" s="319">
        <v>2050</v>
      </c>
      <c r="L519" s="319"/>
      <c r="M519" s="319"/>
      <c r="N519" s="702"/>
      <c r="O519" s="320" t="s">
        <v>8718</v>
      </c>
      <c r="P519" s="319">
        <v>2050</v>
      </c>
      <c r="Q519" s="319">
        <v>3</v>
      </c>
      <c r="R519" s="319"/>
      <c r="S519" s="319"/>
      <c r="T519" s="702"/>
      <c r="U519" s="702"/>
      <c r="V519" s="320">
        <v>2005</v>
      </c>
      <c r="W519" s="704"/>
      <c r="X519" s="704"/>
      <c r="Y519" s="704"/>
      <c r="Z519" s="704"/>
      <c r="AA519" s="704"/>
      <c r="AB519" s="319">
        <v>100</v>
      </c>
      <c r="AC519" s="320"/>
      <c r="AD519" s="320"/>
      <c r="AE519" s="702"/>
      <c r="AF519" s="702"/>
      <c r="AG519" s="702"/>
      <c r="AH519" s="702"/>
      <c r="AI519" s="702"/>
      <c r="AJ519" s="702"/>
      <c r="AK519" s="702"/>
      <c r="AL519" s="702"/>
      <c r="AM519" s="702"/>
      <c r="AN519" s="702"/>
      <c r="AO519" s="702"/>
      <c r="AP519" s="702"/>
      <c r="AQ519" s="702"/>
      <c r="AR519" s="702"/>
      <c r="AS519" s="702"/>
      <c r="AT519" s="702"/>
      <c r="AU519" s="702"/>
      <c r="AV519" s="702"/>
      <c r="AW519" s="702"/>
      <c r="AX519" s="702"/>
    </row>
    <row r="520" spans="1:50" ht="25.7" customHeight="1">
      <c r="A520" s="269"/>
      <c r="B520" s="907"/>
      <c r="C520" s="320" t="s">
        <v>11901</v>
      </c>
      <c r="D520" s="702"/>
      <c r="E520" s="319" t="s">
        <v>12065</v>
      </c>
      <c r="F520" s="320" t="s">
        <v>11901</v>
      </c>
      <c r="G520" s="702"/>
      <c r="H520" s="908"/>
      <c r="I520" s="702" t="s">
        <v>11913</v>
      </c>
      <c r="J520" s="702"/>
      <c r="K520" s="319">
        <v>10000</v>
      </c>
      <c r="L520" s="319"/>
      <c r="M520" s="319"/>
      <c r="N520" s="702"/>
      <c r="O520" s="320" t="s">
        <v>590</v>
      </c>
      <c r="P520" s="319">
        <v>1043</v>
      </c>
      <c r="Q520" s="319">
        <v>4</v>
      </c>
      <c r="R520" s="319"/>
      <c r="S520" s="319"/>
      <c r="T520" s="702"/>
      <c r="U520" s="702"/>
      <c r="V520" s="320">
        <v>1993</v>
      </c>
      <c r="W520" s="704"/>
      <c r="X520" s="704"/>
      <c r="Y520" s="704"/>
      <c r="Z520" s="704"/>
      <c r="AA520" s="704"/>
      <c r="AB520" s="319"/>
      <c r="AC520" s="320"/>
      <c r="AD520" s="320"/>
      <c r="AE520" s="702"/>
      <c r="AF520" s="702"/>
      <c r="AG520" s="702"/>
      <c r="AH520" s="702"/>
      <c r="AI520" s="702"/>
      <c r="AJ520" s="702"/>
      <c r="AK520" s="702"/>
      <c r="AL520" s="702"/>
      <c r="AM520" s="702"/>
      <c r="AN520" s="702"/>
      <c r="AO520" s="702"/>
      <c r="AP520" s="702"/>
      <c r="AQ520" s="702"/>
      <c r="AR520" s="702"/>
      <c r="AS520" s="702"/>
      <c r="AT520" s="702"/>
      <c r="AU520" s="702"/>
      <c r="AV520" s="702"/>
      <c r="AW520" s="702"/>
      <c r="AX520" s="702"/>
    </row>
    <row r="521" spans="1:50" ht="25.7" customHeight="1">
      <c r="A521" s="269"/>
      <c r="B521" s="907"/>
      <c r="C521" s="320" t="s">
        <v>12066</v>
      </c>
      <c r="D521" s="702"/>
      <c r="E521" s="319" t="s">
        <v>12067</v>
      </c>
      <c r="F521" s="320" t="s">
        <v>11901</v>
      </c>
      <c r="G521" s="702"/>
      <c r="H521" s="908"/>
      <c r="I521" s="702" t="s">
        <v>11913</v>
      </c>
      <c r="J521" s="702"/>
      <c r="K521" s="319">
        <v>80050</v>
      </c>
      <c r="L521" s="319"/>
      <c r="M521" s="319"/>
      <c r="N521" s="702"/>
      <c r="O521" s="320" t="s">
        <v>590</v>
      </c>
      <c r="P521" s="319">
        <v>1043</v>
      </c>
      <c r="Q521" s="319">
        <v>4</v>
      </c>
      <c r="R521" s="319"/>
      <c r="S521" s="319"/>
      <c r="T521" s="702"/>
      <c r="U521" s="702"/>
      <c r="V521" s="320">
        <v>2007</v>
      </c>
      <c r="W521" s="704"/>
      <c r="X521" s="704"/>
      <c r="Y521" s="704"/>
      <c r="Z521" s="704"/>
      <c r="AA521" s="704"/>
      <c r="AB521" s="319"/>
      <c r="AC521" s="320"/>
      <c r="AD521" s="320"/>
      <c r="AE521" s="702"/>
      <c r="AF521" s="702"/>
      <c r="AG521" s="702"/>
      <c r="AH521" s="702"/>
      <c r="AI521" s="702"/>
      <c r="AJ521" s="702"/>
      <c r="AK521" s="702"/>
      <c r="AL521" s="702"/>
      <c r="AM521" s="702"/>
      <c r="AN521" s="702"/>
      <c r="AO521" s="702"/>
      <c r="AP521" s="702"/>
      <c r="AQ521" s="702"/>
      <c r="AR521" s="702"/>
      <c r="AS521" s="702"/>
      <c r="AT521" s="702"/>
      <c r="AU521" s="702"/>
      <c r="AV521" s="702"/>
      <c r="AW521" s="702"/>
      <c r="AX521" s="702"/>
    </row>
    <row r="522" spans="1:50" ht="25.7" customHeight="1">
      <c r="A522" s="269"/>
      <c r="B522" s="907"/>
      <c r="C522" s="320" t="s">
        <v>463</v>
      </c>
      <c r="D522" s="702" t="s">
        <v>12059</v>
      </c>
      <c r="E522" s="319" t="s">
        <v>12068</v>
      </c>
      <c r="F522" s="320" t="s">
        <v>463</v>
      </c>
      <c r="G522" s="702" t="s">
        <v>12061</v>
      </c>
      <c r="H522" s="908" t="s">
        <v>12062</v>
      </c>
      <c r="I522" s="702" t="s">
        <v>463</v>
      </c>
      <c r="J522" s="702" t="s">
        <v>2944</v>
      </c>
      <c r="K522" s="319">
        <v>3000</v>
      </c>
      <c r="L522" s="319">
        <v>75</v>
      </c>
      <c r="M522" s="319">
        <v>75</v>
      </c>
      <c r="N522" s="702"/>
      <c r="O522" s="320" t="s">
        <v>382</v>
      </c>
      <c r="P522" s="319">
        <v>2800</v>
      </c>
      <c r="Q522" s="319">
        <v>4</v>
      </c>
      <c r="R522" s="319"/>
      <c r="S522" s="319"/>
      <c r="T522" s="702" t="s">
        <v>586</v>
      </c>
      <c r="U522" s="702" t="s">
        <v>8854</v>
      </c>
      <c r="V522" s="320">
        <v>2013</v>
      </c>
      <c r="W522" s="704">
        <v>54</v>
      </c>
      <c r="X522" s="704"/>
      <c r="Y522" s="704"/>
      <c r="Z522" s="704"/>
      <c r="AA522" s="704"/>
      <c r="AB522" s="319">
        <v>350</v>
      </c>
      <c r="AC522" s="320"/>
      <c r="AD522" s="320"/>
      <c r="AE522" s="702"/>
      <c r="AF522" s="702"/>
      <c r="AG522" s="702">
        <v>3</v>
      </c>
      <c r="AH522" s="702" t="s">
        <v>11335</v>
      </c>
      <c r="AI522" s="702" t="s">
        <v>12064</v>
      </c>
      <c r="AJ522" s="702"/>
      <c r="AK522" s="702"/>
      <c r="AL522" s="702"/>
      <c r="AM522" s="702"/>
      <c r="AN522" s="702"/>
      <c r="AO522" s="702"/>
      <c r="AP522" s="702"/>
      <c r="AQ522" s="702"/>
      <c r="AR522" s="702"/>
      <c r="AS522" s="702"/>
      <c r="AT522" s="702"/>
      <c r="AU522" s="702"/>
      <c r="AV522" s="702"/>
      <c r="AW522" s="702"/>
      <c r="AX522" s="702"/>
    </row>
    <row r="523" spans="1:50" ht="25.7" customHeight="1">
      <c r="A523" s="269"/>
      <c r="B523" s="907"/>
      <c r="C523" s="320" t="s">
        <v>463</v>
      </c>
      <c r="D523" s="702"/>
      <c r="E523" s="319" t="s">
        <v>12069</v>
      </c>
      <c r="F523" s="320" t="s">
        <v>463</v>
      </c>
      <c r="G523" s="702"/>
      <c r="H523" s="908"/>
      <c r="I523" s="702" t="s">
        <v>463</v>
      </c>
      <c r="J523" s="702"/>
      <c r="K523" s="319">
        <v>9292</v>
      </c>
      <c r="L523" s="319"/>
      <c r="M523" s="319"/>
      <c r="N523" s="702"/>
      <c r="O523" s="320" t="s">
        <v>590</v>
      </c>
      <c r="P523" s="319">
        <v>640</v>
      </c>
      <c r="Q523" s="319">
        <v>1</v>
      </c>
      <c r="R523" s="319"/>
      <c r="S523" s="319"/>
      <c r="T523" s="702"/>
      <c r="U523" s="702"/>
      <c r="V523" s="320">
        <v>1999</v>
      </c>
      <c r="W523" s="704"/>
      <c r="X523" s="704"/>
      <c r="Y523" s="704"/>
      <c r="Z523" s="704"/>
      <c r="AA523" s="704"/>
      <c r="AB523" s="319">
        <v>25</v>
      </c>
      <c r="AC523" s="320"/>
      <c r="AD523" s="320"/>
      <c r="AE523" s="702"/>
      <c r="AF523" s="702"/>
      <c r="AG523" s="702"/>
      <c r="AH523" s="702"/>
      <c r="AI523" s="702"/>
      <c r="AJ523" s="702"/>
      <c r="AK523" s="702"/>
      <c r="AL523" s="702"/>
      <c r="AM523" s="702"/>
      <c r="AN523" s="702"/>
      <c r="AO523" s="702"/>
      <c r="AP523" s="702"/>
      <c r="AQ523" s="702"/>
      <c r="AR523" s="702"/>
      <c r="AS523" s="702"/>
      <c r="AT523" s="702"/>
      <c r="AU523" s="702"/>
      <c r="AV523" s="702"/>
      <c r="AW523" s="702"/>
      <c r="AX523" s="702"/>
    </row>
    <row r="524" spans="1:50" ht="25.7" customHeight="1">
      <c r="A524" s="269"/>
      <c r="B524" s="907"/>
      <c r="C524" s="320" t="s">
        <v>463</v>
      </c>
      <c r="D524" s="702"/>
      <c r="E524" s="319" t="s">
        <v>12070</v>
      </c>
      <c r="F524" s="320" t="s">
        <v>463</v>
      </c>
      <c r="G524" s="702"/>
      <c r="H524" s="908"/>
      <c r="I524" s="702" t="s">
        <v>463</v>
      </c>
      <c r="J524" s="702"/>
      <c r="K524" s="319">
        <v>7293</v>
      </c>
      <c r="L524" s="319"/>
      <c r="M524" s="319"/>
      <c r="N524" s="702"/>
      <c r="O524" s="320" t="s">
        <v>12071</v>
      </c>
      <c r="P524" s="319">
        <v>1024</v>
      </c>
      <c r="Q524" s="319">
        <v>1</v>
      </c>
      <c r="R524" s="319"/>
      <c r="S524" s="319"/>
      <c r="T524" s="702"/>
      <c r="U524" s="702"/>
      <c r="V524" s="320">
        <v>2000</v>
      </c>
      <c r="W524" s="704"/>
      <c r="X524" s="704"/>
      <c r="Y524" s="704"/>
      <c r="Z524" s="704"/>
      <c r="AA524" s="704"/>
      <c r="AB524" s="319">
        <v>50</v>
      </c>
      <c r="AC524" s="320"/>
      <c r="AD524" s="320"/>
      <c r="AE524" s="702"/>
      <c r="AF524" s="702"/>
      <c r="AG524" s="702"/>
      <c r="AH524" s="702"/>
      <c r="AI524" s="702"/>
      <c r="AJ524" s="702"/>
      <c r="AK524" s="702"/>
      <c r="AL524" s="702"/>
      <c r="AM524" s="702"/>
      <c r="AN524" s="702"/>
      <c r="AO524" s="702"/>
      <c r="AP524" s="702"/>
      <c r="AQ524" s="702"/>
      <c r="AR524" s="702"/>
      <c r="AS524" s="702"/>
      <c r="AT524" s="702"/>
      <c r="AU524" s="702"/>
      <c r="AV524" s="702"/>
      <c r="AW524" s="702"/>
      <c r="AX524" s="702"/>
    </row>
    <row r="525" spans="1:50" ht="25.7" customHeight="1">
      <c r="A525" s="269"/>
      <c r="B525" s="907"/>
      <c r="C525" s="320" t="s">
        <v>463</v>
      </c>
      <c r="D525" s="702"/>
      <c r="E525" s="319" t="s">
        <v>12072</v>
      </c>
      <c r="F525" s="320" t="s">
        <v>463</v>
      </c>
      <c r="G525" s="702"/>
      <c r="H525" s="908"/>
      <c r="I525" s="702" t="s">
        <v>463</v>
      </c>
      <c r="J525" s="702"/>
      <c r="K525" s="319">
        <v>3643</v>
      </c>
      <c r="L525" s="319"/>
      <c r="M525" s="319"/>
      <c r="N525" s="702"/>
      <c r="O525" s="320" t="s">
        <v>12071</v>
      </c>
      <c r="P525" s="319">
        <v>1024</v>
      </c>
      <c r="Q525" s="319">
        <v>1</v>
      </c>
      <c r="R525" s="319"/>
      <c r="S525" s="319"/>
      <c r="T525" s="702"/>
      <c r="U525" s="702"/>
      <c r="V525" s="320">
        <v>1993</v>
      </c>
      <c r="W525" s="704"/>
      <c r="X525" s="704"/>
      <c r="Y525" s="704"/>
      <c r="Z525" s="704"/>
      <c r="AA525" s="704"/>
      <c r="AB525" s="319">
        <v>30</v>
      </c>
      <c r="AC525" s="320"/>
      <c r="AD525" s="320"/>
      <c r="AE525" s="702"/>
      <c r="AF525" s="702"/>
      <c r="AG525" s="702"/>
      <c r="AH525" s="702"/>
      <c r="AI525" s="702"/>
      <c r="AJ525" s="702"/>
      <c r="AK525" s="702"/>
      <c r="AL525" s="702"/>
      <c r="AM525" s="702"/>
      <c r="AN525" s="702"/>
      <c r="AO525" s="702"/>
      <c r="AP525" s="702"/>
      <c r="AQ525" s="702"/>
      <c r="AR525" s="702"/>
      <c r="AS525" s="702"/>
      <c r="AT525" s="702"/>
      <c r="AU525" s="702"/>
      <c r="AV525" s="702"/>
      <c r="AW525" s="702"/>
      <c r="AX525" s="702"/>
    </row>
    <row r="526" spans="1:50" ht="25.7" customHeight="1">
      <c r="A526" s="269"/>
      <c r="B526" s="907"/>
      <c r="C526" s="320" t="s">
        <v>463</v>
      </c>
      <c r="D526" s="702"/>
      <c r="E526" s="319" t="s">
        <v>12073</v>
      </c>
      <c r="F526" s="320" t="s">
        <v>463</v>
      </c>
      <c r="G526" s="702"/>
      <c r="H526" s="908"/>
      <c r="I526" s="702" t="s">
        <v>463</v>
      </c>
      <c r="J526" s="702"/>
      <c r="K526" s="319">
        <v>5106</v>
      </c>
      <c r="L526" s="319"/>
      <c r="M526" s="319"/>
      <c r="N526" s="702"/>
      <c r="O526" s="320" t="s">
        <v>590</v>
      </c>
      <c r="P526" s="319">
        <v>580</v>
      </c>
      <c r="Q526" s="319">
        <v>1</v>
      </c>
      <c r="R526" s="319"/>
      <c r="S526" s="319"/>
      <c r="T526" s="702"/>
      <c r="U526" s="702"/>
      <c r="V526" s="320">
        <v>1990</v>
      </c>
      <c r="W526" s="704"/>
      <c r="X526" s="704"/>
      <c r="Y526" s="704"/>
      <c r="Z526" s="704"/>
      <c r="AA526" s="704"/>
      <c r="AB526" s="319">
        <v>15</v>
      </c>
      <c r="AC526" s="320"/>
      <c r="AD526" s="320"/>
      <c r="AE526" s="702"/>
      <c r="AF526" s="702"/>
      <c r="AG526" s="702"/>
      <c r="AH526" s="702"/>
      <c r="AI526" s="702"/>
      <c r="AJ526" s="702"/>
      <c r="AK526" s="702"/>
      <c r="AL526" s="702"/>
      <c r="AM526" s="702"/>
      <c r="AN526" s="702"/>
      <c r="AO526" s="702"/>
      <c r="AP526" s="702"/>
      <c r="AQ526" s="702"/>
      <c r="AR526" s="702"/>
      <c r="AS526" s="702"/>
      <c r="AT526" s="702"/>
      <c r="AU526" s="702"/>
      <c r="AV526" s="702"/>
      <c r="AW526" s="702"/>
      <c r="AX526" s="702"/>
    </row>
    <row r="527" spans="1:50" ht="25.7" customHeight="1">
      <c r="A527" s="269"/>
      <c r="B527" s="907"/>
      <c r="C527" s="320" t="s">
        <v>463</v>
      </c>
      <c r="D527" s="702"/>
      <c r="E527" s="319" t="s">
        <v>12074</v>
      </c>
      <c r="F527" s="320" t="s">
        <v>463</v>
      </c>
      <c r="G527" s="702"/>
      <c r="H527" s="908"/>
      <c r="I527" s="702" t="s">
        <v>463</v>
      </c>
      <c r="J527" s="702"/>
      <c r="K527" s="319">
        <v>540</v>
      </c>
      <c r="L527" s="319"/>
      <c r="M527" s="319"/>
      <c r="N527" s="702"/>
      <c r="O527" s="320" t="s">
        <v>382</v>
      </c>
      <c r="P527" s="319">
        <v>534</v>
      </c>
      <c r="Q527" s="319">
        <v>1</v>
      </c>
      <c r="R527" s="319"/>
      <c r="S527" s="319"/>
      <c r="T527" s="702"/>
      <c r="U527" s="702"/>
      <c r="V527" s="320">
        <v>2008</v>
      </c>
      <c r="W527" s="704"/>
      <c r="X527" s="704"/>
      <c r="Y527" s="704"/>
      <c r="Z527" s="704"/>
      <c r="AA527" s="704"/>
      <c r="AB527" s="319">
        <v>40</v>
      </c>
      <c r="AC527" s="320"/>
      <c r="AD527" s="320"/>
      <c r="AE527" s="702"/>
      <c r="AF527" s="702"/>
      <c r="AG527" s="702"/>
      <c r="AH527" s="702"/>
      <c r="AI527" s="702"/>
      <c r="AJ527" s="702"/>
      <c r="AK527" s="702"/>
      <c r="AL527" s="702"/>
      <c r="AM527" s="702"/>
      <c r="AN527" s="702"/>
      <c r="AO527" s="702"/>
      <c r="AP527" s="702"/>
      <c r="AQ527" s="702"/>
      <c r="AR527" s="702"/>
      <c r="AS527" s="702"/>
      <c r="AT527" s="702"/>
      <c r="AU527" s="702"/>
      <c r="AV527" s="702"/>
      <c r="AW527" s="702"/>
      <c r="AX527" s="702"/>
    </row>
    <row r="528" spans="1:50" ht="25.7" customHeight="1">
      <c r="A528" s="269"/>
      <c r="B528" s="907"/>
      <c r="C528" s="320" t="s">
        <v>463</v>
      </c>
      <c r="D528" s="702"/>
      <c r="E528" s="319" t="s">
        <v>12075</v>
      </c>
      <c r="F528" s="320" t="s">
        <v>463</v>
      </c>
      <c r="G528" s="702"/>
      <c r="H528" s="908"/>
      <c r="I528" s="702" t="s">
        <v>463</v>
      </c>
      <c r="J528" s="702"/>
      <c r="K528" s="319">
        <v>660</v>
      </c>
      <c r="L528" s="319"/>
      <c r="M528" s="319"/>
      <c r="N528" s="702"/>
      <c r="O528" s="320" t="s">
        <v>590</v>
      </c>
      <c r="P528" s="319">
        <v>648</v>
      </c>
      <c r="Q528" s="319">
        <v>1</v>
      </c>
      <c r="R528" s="319"/>
      <c r="S528" s="319"/>
      <c r="T528" s="702"/>
      <c r="U528" s="702"/>
      <c r="V528" s="320">
        <v>2000</v>
      </c>
      <c r="W528" s="704"/>
      <c r="X528" s="704"/>
      <c r="Y528" s="704"/>
      <c r="Z528" s="704"/>
      <c r="AA528" s="704"/>
      <c r="AB528" s="319">
        <v>25</v>
      </c>
      <c r="AC528" s="320"/>
      <c r="AD528" s="320"/>
      <c r="AE528" s="702"/>
      <c r="AF528" s="702"/>
      <c r="AG528" s="702"/>
      <c r="AH528" s="702"/>
      <c r="AI528" s="702"/>
      <c r="AJ528" s="702"/>
      <c r="AK528" s="702"/>
      <c r="AL528" s="702"/>
      <c r="AM528" s="702"/>
      <c r="AN528" s="702"/>
      <c r="AO528" s="702"/>
      <c r="AP528" s="702"/>
      <c r="AQ528" s="702"/>
      <c r="AR528" s="702"/>
      <c r="AS528" s="702"/>
      <c r="AT528" s="702"/>
      <c r="AU528" s="702"/>
      <c r="AV528" s="702"/>
      <c r="AW528" s="702"/>
      <c r="AX528" s="702"/>
    </row>
    <row r="529" spans="1:50" ht="25.7" customHeight="1">
      <c r="A529" s="269"/>
      <c r="B529" s="907"/>
      <c r="C529" s="320" t="s">
        <v>11945</v>
      </c>
      <c r="D529" s="702" t="s">
        <v>12076</v>
      </c>
      <c r="E529" s="319" t="s">
        <v>12077</v>
      </c>
      <c r="F529" s="320" t="s">
        <v>11945</v>
      </c>
      <c r="G529" s="702" t="s">
        <v>12078</v>
      </c>
      <c r="H529" s="908" t="s">
        <v>12079</v>
      </c>
      <c r="I529" s="702" t="s">
        <v>11945</v>
      </c>
      <c r="J529" s="702" t="s">
        <v>12033</v>
      </c>
      <c r="K529" s="319">
        <v>23679</v>
      </c>
      <c r="L529" s="319">
        <v>6410</v>
      </c>
      <c r="M529" s="319">
        <v>6540</v>
      </c>
      <c r="N529" s="702" t="s">
        <v>231</v>
      </c>
      <c r="O529" s="320" t="s">
        <v>382</v>
      </c>
      <c r="P529" s="319">
        <v>3807</v>
      </c>
      <c r="Q529" s="319">
        <v>4</v>
      </c>
      <c r="R529" s="319">
        <v>1500</v>
      </c>
      <c r="S529" s="319">
        <v>2000</v>
      </c>
      <c r="T529" s="702" t="s">
        <v>12080</v>
      </c>
      <c r="U529" s="702"/>
      <c r="V529" s="320">
        <v>2007</v>
      </c>
      <c r="W529" s="704">
        <v>629</v>
      </c>
      <c r="X529" s="704"/>
      <c r="Y529" s="704"/>
      <c r="Z529" s="704"/>
      <c r="AA529" s="704"/>
      <c r="AB529" s="319">
        <v>4750</v>
      </c>
      <c r="AC529" s="320"/>
      <c r="AD529" s="320"/>
      <c r="AE529" s="702"/>
      <c r="AF529" s="702"/>
      <c r="AG529" s="702"/>
      <c r="AH529" s="702"/>
      <c r="AI529" s="702"/>
      <c r="AJ529" s="702"/>
      <c r="AK529" s="702" t="s">
        <v>960</v>
      </c>
      <c r="AL529" s="702">
        <v>2</v>
      </c>
      <c r="AM529" s="702">
        <v>1064</v>
      </c>
      <c r="AN529" s="702" t="s">
        <v>382</v>
      </c>
      <c r="AO529" s="702" t="s">
        <v>10715</v>
      </c>
      <c r="AP529" s="702"/>
      <c r="AQ529" s="702"/>
      <c r="AR529" s="702"/>
      <c r="AS529" s="702"/>
      <c r="AT529" s="702"/>
      <c r="AU529" s="702"/>
      <c r="AV529" s="702"/>
      <c r="AW529" s="702"/>
      <c r="AX529" s="702"/>
    </row>
    <row r="530" spans="1:50" ht="25.7" customHeight="1">
      <c r="A530" s="269"/>
      <c r="B530" s="907"/>
      <c r="C530" s="320" t="s">
        <v>11945</v>
      </c>
      <c r="D530" s="702"/>
      <c r="E530" s="319" t="s">
        <v>12081</v>
      </c>
      <c r="F530" s="320" t="s">
        <v>11945</v>
      </c>
      <c r="G530" s="702"/>
      <c r="H530" s="908"/>
      <c r="I530" s="702" t="s">
        <v>11945</v>
      </c>
      <c r="J530" s="702"/>
      <c r="K530" s="319">
        <v>1300</v>
      </c>
      <c r="L530" s="319"/>
      <c r="M530" s="319">
        <v>1300</v>
      </c>
      <c r="N530" s="702"/>
      <c r="O530" s="320" t="s">
        <v>12082</v>
      </c>
      <c r="P530" s="319">
        <v>1300</v>
      </c>
      <c r="Q530" s="319">
        <v>2</v>
      </c>
      <c r="R530" s="319"/>
      <c r="S530" s="319"/>
      <c r="T530" s="702"/>
      <c r="U530" s="702"/>
      <c r="V530" s="320">
        <v>2009</v>
      </c>
      <c r="W530" s="704"/>
      <c r="X530" s="704"/>
      <c r="Y530" s="704"/>
      <c r="Z530" s="704"/>
      <c r="AA530" s="704"/>
      <c r="AB530" s="319">
        <v>427</v>
      </c>
      <c r="AC530" s="320"/>
      <c r="AD530" s="320"/>
      <c r="AE530" s="702"/>
      <c r="AF530" s="702"/>
      <c r="AG530" s="702"/>
      <c r="AH530" s="702"/>
      <c r="AI530" s="702"/>
      <c r="AJ530" s="702"/>
      <c r="AK530" s="702"/>
      <c r="AL530" s="702"/>
      <c r="AM530" s="702"/>
      <c r="AN530" s="702"/>
      <c r="AO530" s="702"/>
      <c r="AP530" s="702"/>
      <c r="AQ530" s="702"/>
      <c r="AR530" s="702"/>
      <c r="AS530" s="702"/>
      <c r="AT530" s="702"/>
      <c r="AU530" s="702"/>
      <c r="AV530" s="702"/>
      <c r="AW530" s="702"/>
      <c r="AX530" s="702"/>
    </row>
    <row r="531" spans="1:50" ht="25.7" customHeight="1">
      <c r="A531" s="269"/>
      <c r="B531" s="907"/>
      <c r="C531" s="320" t="s">
        <v>11945</v>
      </c>
      <c r="D531" s="702"/>
      <c r="E531" s="319" t="s">
        <v>12083</v>
      </c>
      <c r="F531" s="320" t="s">
        <v>11945</v>
      </c>
      <c r="G531" s="702"/>
      <c r="H531" s="908"/>
      <c r="I531" s="702" t="s">
        <v>11945</v>
      </c>
      <c r="J531" s="702"/>
      <c r="K531" s="319">
        <v>1300</v>
      </c>
      <c r="L531" s="319"/>
      <c r="M531" s="319">
        <v>1300</v>
      </c>
      <c r="N531" s="702"/>
      <c r="O531" s="320" t="s">
        <v>12084</v>
      </c>
      <c r="P531" s="319">
        <v>1300</v>
      </c>
      <c r="Q531" s="319">
        <v>2</v>
      </c>
      <c r="R531" s="319"/>
      <c r="S531" s="319"/>
      <c r="T531" s="702"/>
      <c r="U531" s="702"/>
      <c r="V531" s="320">
        <v>2009</v>
      </c>
      <c r="W531" s="704"/>
      <c r="X531" s="704"/>
      <c r="Y531" s="704"/>
      <c r="Z531" s="704"/>
      <c r="AA531" s="704"/>
      <c r="AB531" s="319">
        <v>450</v>
      </c>
      <c r="AC531" s="320"/>
      <c r="AD531" s="320"/>
      <c r="AE531" s="702"/>
      <c r="AF531" s="702"/>
      <c r="AG531" s="702"/>
      <c r="AH531" s="702"/>
      <c r="AI531" s="702"/>
      <c r="AJ531" s="702"/>
      <c r="AK531" s="702"/>
      <c r="AL531" s="702"/>
      <c r="AM531" s="702"/>
      <c r="AN531" s="702"/>
      <c r="AO531" s="702"/>
      <c r="AP531" s="702"/>
      <c r="AQ531" s="702"/>
      <c r="AR531" s="702"/>
      <c r="AS531" s="702"/>
      <c r="AT531" s="702"/>
      <c r="AU531" s="702"/>
      <c r="AV531" s="702"/>
      <c r="AW531" s="702"/>
      <c r="AX531" s="702"/>
    </row>
    <row r="532" spans="1:50" ht="25.7" customHeight="1">
      <c r="A532" s="269" t="s">
        <v>416</v>
      </c>
      <c r="B532" s="907"/>
      <c r="C532" s="320" t="s">
        <v>11945</v>
      </c>
      <c r="D532" s="702"/>
      <c r="E532" s="319" t="s">
        <v>12085</v>
      </c>
      <c r="F532" s="320" t="s">
        <v>11945</v>
      </c>
      <c r="G532" s="702"/>
      <c r="H532" s="908"/>
      <c r="I532" s="702" t="s">
        <v>11945</v>
      </c>
      <c r="J532" s="702"/>
      <c r="K532" s="319">
        <v>1300</v>
      </c>
      <c r="L532" s="319"/>
      <c r="M532" s="319">
        <v>1300</v>
      </c>
      <c r="N532" s="702"/>
      <c r="O532" s="320" t="s">
        <v>382</v>
      </c>
      <c r="P532" s="319">
        <v>1300</v>
      </c>
      <c r="Q532" s="319">
        <v>2</v>
      </c>
      <c r="R532" s="319"/>
      <c r="S532" s="319"/>
      <c r="T532" s="702"/>
      <c r="U532" s="702"/>
      <c r="V532" s="320">
        <v>2009</v>
      </c>
      <c r="W532" s="704"/>
      <c r="X532" s="704"/>
      <c r="Y532" s="704"/>
      <c r="Z532" s="704"/>
      <c r="AA532" s="704"/>
      <c r="AB532" s="319">
        <v>300</v>
      </c>
      <c r="AC532" s="320"/>
      <c r="AD532" s="320"/>
      <c r="AE532" s="702"/>
      <c r="AF532" s="702"/>
      <c r="AG532" s="702"/>
      <c r="AH532" s="702"/>
      <c r="AI532" s="702"/>
      <c r="AJ532" s="702"/>
      <c r="AK532" s="702"/>
      <c r="AL532" s="702"/>
      <c r="AM532" s="702"/>
      <c r="AN532" s="702"/>
      <c r="AO532" s="702"/>
      <c r="AP532" s="702"/>
      <c r="AQ532" s="702"/>
      <c r="AR532" s="702"/>
      <c r="AS532" s="702"/>
      <c r="AT532" s="702"/>
      <c r="AU532" s="702"/>
      <c r="AV532" s="702"/>
      <c r="AW532" s="702"/>
      <c r="AX532" s="702"/>
    </row>
    <row r="533" spans="1:50" ht="25.7" customHeight="1">
      <c r="A533" s="269" t="s">
        <v>417</v>
      </c>
      <c r="B533" s="907"/>
      <c r="C533" s="320" t="s">
        <v>11945</v>
      </c>
      <c r="D533" s="702"/>
      <c r="E533" s="319" t="s">
        <v>12086</v>
      </c>
      <c r="F533" s="320" t="s">
        <v>11945</v>
      </c>
      <c r="G533" s="702"/>
      <c r="H533" s="908"/>
      <c r="I533" s="702" t="s">
        <v>11945</v>
      </c>
      <c r="J533" s="702"/>
      <c r="K533" s="319">
        <v>1300</v>
      </c>
      <c r="L533" s="319"/>
      <c r="M533" s="319">
        <v>1300</v>
      </c>
      <c r="N533" s="702"/>
      <c r="O533" s="320" t="s">
        <v>12082</v>
      </c>
      <c r="P533" s="319">
        <v>1300</v>
      </c>
      <c r="Q533" s="319">
        <v>2</v>
      </c>
      <c r="R533" s="319"/>
      <c r="S533" s="319"/>
      <c r="T533" s="702"/>
      <c r="U533" s="702"/>
      <c r="V533" s="320">
        <v>2009</v>
      </c>
      <c r="W533" s="704"/>
      <c r="X533" s="704"/>
      <c r="Y533" s="704"/>
      <c r="Z533" s="704"/>
      <c r="AA533" s="704"/>
      <c r="AB533" s="319">
        <v>442</v>
      </c>
      <c r="AC533" s="320"/>
      <c r="AD533" s="320"/>
      <c r="AE533" s="702"/>
      <c r="AF533" s="702"/>
      <c r="AG533" s="702"/>
      <c r="AH533" s="702"/>
      <c r="AI533" s="702"/>
      <c r="AJ533" s="702"/>
      <c r="AK533" s="702"/>
      <c r="AL533" s="702"/>
      <c r="AM533" s="702"/>
      <c r="AN533" s="702"/>
      <c r="AO533" s="702"/>
      <c r="AP533" s="702"/>
      <c r="AQ533" s="702"/>
      <c r="AR533" s="702"/>
      <c r="AS533" s="702"/>
      <c r="AT533" s="702"/>
      <c r="AU533" s="702"/>
      <c r="AV533" s="702"/>
      <c r="AW533" s="702"/>
      <c r="AX533" s="702"/>
    </row>
    <row r="534" spans="1:50" ht="25.7" customHeight="1">
      <c r="A534" s="269" t="s">
        <v>418</v>
      </c>
      <c r="B534" s="907"/>
      <c r="C534" s="320" t="s">
        <v>11945</v>
      </c>
      <c r="D534" s="702"/>
      <c r="E534" s="319" t="s">
        <v>12087</v>
      </c>
      <c r="F534" s="320" t="s">
        <v>11945</v>
      </c>
      <c r="G534" s="702"/>
      <c r="H534" s="908"/>
      <c r="I534" s="702" t="s">
        <v>11945</v>
      </c>
      <c r="J534" s="702"/>
      <c r="K534" s="319">
        <v>1184</v>
      </c>
      <c r="L534" s="319"/>
      <c r="M534" s="319">
        <v>1184</v>
      </c>
      <c r="N534" s="702"/>
      <c r="O534" s="320" t="s">
        <v>590</v>
      </c>
      <c r="P534" s="319">
        <v>1184</v>
      </c>
      <c r="Q534" s="319">
        <v>2</v>
      </c>
      <c r="R534" s="319"/>
      <c r="S534" s="319"/>
      <c r="T534" s="702"/>
      <c r="U534" s="702"/>
      <c r="V534" s="320">
        <v>2009</v>
      </c>
      <c r="W534" s="704"/>
      <c r="X534" s="704"/>
      <c r="Y534" s="704"/>
      <c r="Z534" s="704"/>
      <c r="AA534" s="704"/>
      <c r="AB534" s="319"/>
      <c r="AC534" s="320"/>
      <c r="AD534" s="320"/>
      <c r="AE534" s="702"/>
      <c r="AF534" s="702"/>
      <c r="AG534" s="702"/>
      <c r="AH534" s="702"/>
      <c r="AI534" s="702"/>
      <c r="AJ534" s="702"/>
      <c r="AK534" s="702"/>
      <c r="AL534" s="702"/>
      <c r="AM534" s="702"/>
      <c r="AN534" s="702"/>
      <c r="AO534" s="702"/>
      <c r="AP534" s="702"/>
      <c r="AQ534" s="702"/>
      <c r="AR534" s="702"/>
      <c r="AS534" s="702"/>
      <c r="AT534" s="702"/>
      <c r="AU534" s="702"/>
      <c r="AV534" s="702"/>
      <c r="AW534" s="702"/>
      <c r="AX534" s="702"/>
    </row>
    <row r="535" spans="1:50" ht="33" customHeight="1">
      <c r="A535" s="269" t="s">
        <v>419</v>
      </c>
      <c r="B535" s="907"/>
      <c r="C535" s="320" t="s">
        <v>11945</v>
      </c>
      <c r="D535" s="702"/>
      <c r="E535" s="319" t="s">
        <v>12088</v>
      </c>
      <c r="F535" s="320" t="s">
        <v>11945</v>
      </c>
      <c r="G535" s="702"/>
      <c r="H535" s="908"/>
      <c r="I535" s="702" t="s">
        <v>11945</v>
      </c>
      <c r="J535" s="702"/>
      <c r="K535" s="319">
        <v>13137</v>
      </c>
      <c r="L535" s="319"/>
      <c r="M535" s="319"/>
      <c r="N535" s="702"/>
      <c r="O535" s="320" t="s">
        <v>12089</v>
      </c>
      <c r="P535" s="319">
        <v>3002</v>
      </c>
      <c r="Q535" s="319">
        <v>5</v>
      </c>
      <c r="R535" s="319"/>
      <c r="S535" s="319"/>
      <c r="T535" s="702"/>
      <c r="U535" s="702"/>
      <c r="V535" s="320">
        <v>2012</v>
      </c>
      <c r="W535" s="704"/>
      <c r="X535" s="704"/>
      <c r="Y535" s="704"/>
      <c r="Z535" s="704"/>
      <c r="AA535" s="704"/>
      <c r="AB535" s="319">
        <v>148</v>
      </c>
      <c r="AC535" s="320"/>
      <c r="AD535" s="320"/>
      <c r="AE535" s="702"/>
      <c r="AF535" s="702"/>
      <c r="AG535" s="702"/>
      <c r="AH535" s="702"/>
      <c r="AI535" s="702"/>
      <c r="AJ535" s="702"/>
      <c r="AK535" s="702"/>
      <c r="AL535" s="702"/>
      <c r="AM535" s="702"/>
      <c r="AN535" s="702"/>
      <c r="AO535" s="702"/>
      <c r="AP535" s="702"/>
      <c r="AQ535" s="702"/>
      <c r="AR535" s="702"/>
      <c r="AS535" s="702"/>
      <c r="AT535" s="702"/>
      <c r="AU535" s="702"/>
      <c r="AV535" s="702"/>
      <c r="AW535" s="702"/>
      <c r="AX535" s="702"/>
    </row>
    <row r="536" spans="1:50" ht="25.7" customHeight="1">
      <c r="A536" s="269"/>
      <c r="B536" s="907"/>
      <c r="C536" s="320" t="s">
        <v>11956</v>
      </c>
      <c r="D536" s="702" t="s">
        <v>12090</v>
      </c>
      <c r="E536" s="319" t="s">
        <v>12091</v>
      </c>
      <c r="F536" s="320" t="s">
        <v>11956</v>
      </c>
      <c r="G536" s="702" t="s">
        <v>12092</v>
      </c>
      <c r="H536" s="908" t="s">
        <v>1319</v>
      </c>
      <c r="I536" s="702" t="s">
        <v>11956</v>
      </c>
      <c r="J536" s="702" t="s">
        <v>12033</v>
      </c>
      <c r="K536" s="319">
        <v>4000</v>
      </c>
      <c r="L536" s="319">
        <v>60</v>
      </c>
      <c r="M536" s="319">
        <v>60</v>
      </c>
      <c r="N536" s="702" t="s">
        <v>231</v>
      </c>
      <c r="O536" s="320" t="s">
        <v>12093</v>
      </c>
      <c r="P536" s="319">
        <v>3939</v>
      </c>
      <c r="Q536" s="319">
        <v>5</v>
      </c>
      <c r="R536" s="319">
        <v>100</v>
      </c>
      <c r="S536" s="319">
        <v>100</v>
      </c>
      <c r="T536" s="702" t="s">
        <v>233</v>
      </c>
      <c r="U536" s="702" t="s">
        <v>587</v>
      </c>
      <c r="V536" s="320">
        <v>1997</v>
      </c>
      <c r="W536" s="704">
        <v>50</v>
      </c>
      <c r="X536" s="704"/>
      <c r="Y536" s="704"/>
      <c r="Z536" s="704" t="s">
        <v>1319</v>
      </c>
      <c r="AA536" s="704"/>
      <c r="AB536" s="319">
        <v>50</v>
      </c>
      <c r="AC536" s="320"/>
      <c r="AD536" s="320"/>
      <c r="AE536" s="702"/>
      <c r="AF536" s="702"/>
      <c r="AG536" s="702">
        <v>12</v>
      </c>
      <c r="AH536" s="702" t="s">
        <v>11335</v>
      </c>
      <c r="AI536" s="702"/>
      <c r="AJ536" s="702" t="s">
        <v>2533</v>
      </c>
      <c r="AK536" s="702"/>
      <c r="AL536" s="702"/>
      <c r="AM536" s="702"/>
      <c r="AN536" s="702"/>
      <c r="AO536" s="702"/>
      <c r="AP536" s="702"/>
      <c r="AQ536" s="702"/>
      <c r="AR536" s="702"/>
      <c r="AS536" s="702"/>
      <c r="AT536" s="702"/>
      <c r="AU536" s="702"/>
      <c r="AV536" s="702"/>
      <c r="AW536" s="702"/>
      <c r="AX536" s="702"/>
    </row>
    <row r="537" spans="1:50" ht="25.7" customHeight="1">
      <c r="A537" s="269" t="s">
        <v>420</v>
      </c>
      <c r="B537" s="907"/>
      <c r="C537" s="320" t="s">
        <v>11956</v>
      </c>
      <c r="D537" s="702"/>
      <c r="E537" s="319" t="s">
        <v>12094</v>
      </c>
      <c r="F537" s="320" t="s">
        <v>11956</v>
      </c>
      <c r="G537" s="702"/>
      <c r="H537" s="908"/>
      <c r="I537" s="702" t="s">
        <v>11956</v>
      </c>
      <c r="J537" s="702"/>
      <c r="K537" s="319">
        <v>45759</v>
      </c>
      <c r="L537" s="319">
        <v>84</v>
      </c>
      <c r="M537" s="319">
        <v>84</v>
      </c>
      <c r="N537" s="702"/>
      <c r="O537" s="320" t="s">
        <v>3145</v>
      </c>
      <c r="P537" s="319">
        <v>2550</v>
      </c>
      <c r="Q537" s="319">
        <v>3</v>
      </c>
      <c r="R537" s="319"/>
      <c r="S537" s="319"/>
      <c r="T537" s="702"/>
      <c r="U537" s="702"/>
      <c r="V537" s="320">
        <v>2005</v>
      </c>
      <c r="W537" s="704"/>
      <c r="X537" s="704"/>
      <c r="Y537" s="704"/>
      <c r="Z537" s="704"/>
      <c r="AA537" s="704"/>
      <c r="AB537" s="319">
        <v>3038</v>
      </c>
      <c r="AC537" s="320"/>
      <c r="AD537" s="320"/>
      <c r="AE537" s="702"/>
      <c r="AF537" s="702"/>
      <c r="AG537" s="702"/>
      <c r="AH537" s="702"/>
      <c r="AI537" s="702"/>
      <c r="AJ537" s="702"/>
      <c r="AK537" s="702"/>
      <c r="AL537" s="702"/>
      <c r="AM537" s="702"/>
      <c r="AN537" s="702"/>
      <c r="AO537" s="702"/>
      <c r="AP537" s="702"/>
      <c r="AQ537" s="702"/>
      <c r="AR537" s="702"/>
      <c r="AS537" s="702"/>
      <c r="AT537" s="702"/>
      <c r="AU537" s="702"/>
      <c r="AV537" s="702"/>
      <c r="AW537" s="702"/>
      <c r="AX537" s="702"/>
    </row>
    <row r="538" spans="1:50" ht="25.7" customHeight="1">
      <c r="A538" s="269" t="s">
        <v>169</v>
      </c>
      <c r="B538" s="907"/>
      <c r="C538" s="320" t="s">
        <v>11956</v>
      </c>
      <c r="D538" s="654"/>
      <c r="E538" s="319" t="s">
        <v>12095</v>
      </c>
      <c r="F538" s="320" t="s">
        <v>11956</v>
      </c>
      <c r="G538" s="654"/>
      <c r="H538" s="844"/>
      <c r="I538" s="546" t="s">
        <v>11956</v>
      </c>
      <c r="J538" s="546"/>
      <c r="K538" s="319">
        <v>6573</v>
      </c>
      <c r="L538" s="319"/>
      <c r="M538" s="319"/>
      <c r="N538" s="546"/>
      <c r="O538" s="320" t="s">
        <v>3145</v>
      </c>
      <c r="P538" s="319">
        <v>1330</v>
      </c>
      <c r="Q538" s="319">
        <v>2</v>
      </c>
      <c r="R538" s="319"/>
      <c r="S538" s="319"/>
      <c r="T538" s="546"/>
      <c r="U538" s="546"/>
      <c r="V538" s="320">
        <v>2006</v>
      </c>
      <c r="W538" s="704"/>
      <c r="X538" s="704"/>
      <c r="Y538" s="704"/>
      <c r="Z538" s="704"/>
      <c r="AA538" s="704"/>
      <c r="AB538" s="319">
        <v>1400</v>
      </c>
      <c r="AC538" s="546"/>
      <c r="AD538" s="546"/>
      <c r="AE538" s="546"/>
      <c r="AF538" s="546"/>
      <c r="AG538" s="546"/>
      <c r="AH538" s="546"/>
      <c r="AI538" s="546"/>
      <c r="AJ538" s="546"/>
      <c r="AK538" s="654"/>
      <c r="AL538" s="654"/>
      <c r="AM538" s="654"/>
      <c r="AN538" s="654"/>
      <c r="AO538" s="654"/>
      <c r="AP538" s="654"/>
      <c r="AQ538" s="654"/>
      <c r="AR538" s="654"/>
      <c r="AS538" s="654"/>
      <c r="AT538" s="654"/>
      <c r="AU538" s="654"/>
      <c r="AV538" s="654"/>
      <c r="AW538" s="654"/>
      <c r="AX538" s="702"/>
    </row>
    <row r="539" spans="1:50" ht="25.7" customHeight="1">
      <c r="A539" s="269"/>
      <c r="B539" s="907"/>
      <c r="C539" s="320" t="s">
        <v>11956</v>
      </c>
      <c r="D539" s="654"/>
      <c r="E539" s="319" t="s">
        <v>12096</v>
      </c>
      <c r="F539" s="320" t="s">
        <v>11956</v>
      </c>
      <c r="G539" s="654"/>
      <c r="H539" s="844"/>
      <c r="I539" s="546" t="s">
        <v>11956</v>
      </c>
      <c r="J539" s="546"/>
      <c r="K539" s="319">
        <v>2583</v>
      </c>
      <c r="L539" s="319">
        <v>156</v>
      </c>
      <c r="M539" s="319">
        <v>156</v>
      </c>
      <c r="N539" s="546"/>
      <c r="O539" s="320" t="s">
        <v>590</v>
      </c>
      <c r="P539" s="319">
        <v>2223</v>
      </c>
      <c r="Q539" s="319">
        <v>3</v>
      </c>
      <c r="R539" s="319"/>
      <c r="S539" s="319"/>
      <c r="T539" s="546"/>
      <c r="U539" s="546"/>
      <c r="V539" s="320">
        <v>2005</v>
      </c>
      <c r="W539" s="704"/>
      <c r="X539" s="704"/>
      <c r="Y539" s="704"/>
      <c r="Z539" s="704"/>
      <c r="AA539" s="704"/>
      <c r="AB539" s="319">
        <v>33</v>
      </c>
      <c r="AC539" s="546"/>
      <c r="AD539" s="546"/>
      <c r="AE539" s="546"/>
      <c r="AF539" s="546"/>
      <c r="AG539" s="546"/>
      <c r="AH539" s="546"/>
      <c r="AI539" s="546"/>
      <c r="AJ539" s="546"/>
      <c r="AK539" s="654"/>
      <c r="AL539" s="654"/>
      <c r="AM539" s="654"/>
      <c r="AN539" s="654"/>
      <c r="AO539" s="654"/>
      <c r="AP539" s="654"/>
      <c r="AQ539" s="654"/>
      <c r="AR539" s="654"/>
      <c r="AS539" s="654"/>
      <c r="AT539" s="654"/>
      <c r="AU539" s="654"/>
      <c r="AV539" s="654"/>
      <c r="AW539" s="654"/>
      <c r="AX539" s="702"/>
    </row>
    <row r="540" spans="1:50" ht="25.7" customHeight="1">
      <c r="A540" s="269" t="s">
        <v>192</v>
      </c>
      <c r="B540" s="907"/>
      <c r="C540" s="320" t="s">
        <v>11956</v>
      </c>
      <c r="D540" s="654"/>
      <c r="E540" s="319" t="s">
        <v>12097</v>
      </c>
      <c r="F540" s="320" t="s">
        <v>11956</v>
      </c>
      <c r="G540" s="654"/>
      <c r="H540" s="844"/>
      <c r="I540" s="546" t="s">
        <v>11956</v>
      </c>
      <c r="J540" s="546"/>
      <c r="K540" s="319">
        <v>1412</v>
      </c>
      <c r="L540" s="319">
        <v>37</v>
      </c>
      <c r="M540" s="319">
        <v>33</v>
      </c>
      <c r="N540" s="546"/>
      <c r="O540" s="320" t="s">
        <v>382</v>
      </c>
      <c r="P540" s="319">
        <v>1375</v>
      </c>
      <c r="Q540" s="319">
        <v>2</v>
      </c>
      <c r="R540" s="319"/>
      <c r="S540" s="319"/>
      <c r="T540" s="546"/>
      <c r="U540" s="546"/>
      <c r="V540" s="320">
        <v>2014</v>
      </c>
      <c r="W540" s="704"/>
      <c r="X540" s="704"/>
      <c r="Y540" s="704"/>
      <c r="Z540" s="704"/>
      <c r="AA540" s="704"/>
      <c r="AB540" s="319">
        <v>500</v>
      </c>
      <c r="AC540" s="546"/>
      <c r="AD540" s="546"/>
      <c r="AE540" s="546"/>
      <c r="AF540" s="546"/>
      <c r="AG540" s="546"/>
      <c r="AH540" s="546"/>
      <c r="AI540" s="546"/>
      <c r="AJ540" s="546"/>
      <c r="AK540" s="654"/>
      <c r="AL540" s="654"/>
      <c r="AM540" s="654"/>
      <c r="AN540" s="654"/>
      <c r="AO540" s="654"/>
      <c r="AP540" s="654"/>
      <c r="AQ540" s="654"/>
      <c r="AR540" s="654"/>
      <c r="AS540" s="654"/>
      <c r="AT540" s="654"/>
      <c r="AU540" s="654"/>
      <c r="AV540" s="654"/>
      <c r="AW540" s="654"/>
      <c r="AX540" s="702"/>
    </row>
    <row r="541" spans="1:50" ht="25.7" customHeight="1">
      <c r="A541" s="269"/>
      <c r="B541" s="907"/>
      <c r="C541" s="320" t="s">
        <v>11972</v>
      </c>
      <c r="D541" s="654"/>
      <c r="E541" s="319" t="s">
        <v>12098</v>
      </c>
      <c r="F541" s="320" t="s">
        <v>11972</v>
      </c>
      <c r="G541" s="654"/>
      <c r="H541" s="844"/>
      <c r="I541" s="546" t="s">
        <v>11361</v>
      </c>
      <c r="J541" s="546"/>
      <c r="K541" s="319">
        <v>5683</v>
      </c>
      <c r="L541" s="319">
        <v>232</v>
      </c>
      <c r="M541" s="319">
        <v>232</v>
      </c>
      <c r="N541" s="546"/>
      <c r="O541" s="320" t="s">
        <v>11342</v>
      </c>
      <c r="P541" s="319">
        <v>5653</v>
      </c>
      <c r="Q541" s="319">
        <v>8</v>
      </c>
      <c r="R541" s="319">
        <v>132</v>
      </c>
      <c r="S541" s="319">
        <v>132</v>
      </c>
      <c r="T541" s="546"/>
      <c r="U541" s="546"/>
      <c r="V541" s="320">
        <v>2006</v>
      </c>
      <c r="W541" s="704"/>
      <c r="X541" s="704"/>
      <c r="Y541" s="704"/>
      <c r="Z541" s="704"/>
      <c r="AA541" s="704"/>
      <c r="AB541" s="319"/>
      <c r="AC541" s="546"/>
      <c r="AD541" s="546"/>
      <c r="AE541" s="546"/>
      <c r="AF541" s="546"/>
      <c r="AG541" s="546"/>
      <c r="AH541" s="546"/>
      <c r="AI541" s="546"/>
      <c r="AJ541" s="546"/>
      <c r="AK541" s="654"/>
      <c r="AL541" s="654"/>
      <c r="AM541" s="654"/>
      <c r="AN541" s="654"/>
      <c r="AO541" s="654"/>
      <c r="AP541" s="654"/>
      <c r="AQ541" s="654"/>
      <c r="AR541" s="654"/>
      <c r="AS541" s="654"/>
      <c r="AT541" s="654"/>
      <c r="AU541" s="654"/>
      <c r="AV541" s="654"/>
      <c r="AW541" s="654"/>
      <c r="AX541" s="702"/>
    </row>
    <row r="542" spans="1:50" ht="25.7" customHeight="1">
      <c r="A542" s="269" t="s">
        <v>193</v>
      </c>
      <c r="B542" s="907"/>
      <c r="C542" s="320" t="s">
        <v>11972</v>
      </c>
      <c r="D542" s="654" t="s">
        <v>12099</v>
      </c>
      <c r="E542" s="319" t="s">
        <v>12100</v>
      </c>
      <c r="F542" s="320" t="s">
        <v>11972</v>
      </c>
      <c r="G542" s="654" t="s">
        <v>364</v>
      </c>
      <c r="H542" s="844"/>
      <c r="I542" s="546" t="s">
        <v>11361</v>
      </c>
      <c r="J542" s="546" t="s">
        <v>11964</v>
      </c>
      <c r="K542" s="319">
        <v>3371</v>
      </c>
      <c r="L542" s="319"/>
      <c r="M542" s="319"/>
      <c r="N542" s="546" t="s">
        <v>231</v>
      </c>
      <c r="O542" s="320" t="s">
        <v>12101</v>
      </c>
      <c r="P542" s="319">
        <v>2684</v>
      </c>
      <c r="Q542" s="319">
        <v>4</v>
      </c>
      <c r="R542" s="319"/>
      <c r="S542" s="319">
        <v>150</v>
      </c>
      <c r="T542" s="546" t="s">
        <v>233</v>
      </c>
      <c r="U542" s="546" t="s">
        <v>587</v>
      </c>
      <c r="V542" s="320">
        <v>1986</v>
      </c>
      <c r="W542" s="704" t="s">
        <v>11369</v>
      </c>
      <c r="X542" s="704"/>
      <c r="Y542" s="704"/>
      <c r="Z542" s="704"/>
      <c r="AA542" s="704"/>
      <c r="AB542" s="319"/>
      <c r="AC542" s="546"/>
      <c r="AD542" s="546"/>
      <c r="AE542" s="546"/>
      <c r="AF542" s="546"/>
      <c r="AG542" s="546" t="s">
        <v>8974</v>
      </c>
      <c r="AH542" s="546" t="s">
        <v>12102</v>
      </c>
      <c r="AI542" s="546" t="s">
        <v>12103</v>
      </c>
      <c r="AJ542" s="546"/>
      <c r="AK542" s="654"/>
      <c r="AL542" s="654"/>
      <c r="AM542" s="654"/>
      <c r="AN542" s="654"/>
      <c r="AO542" s="654"/>
      <c r="AP542" s="654"/>
      <c r="AQ542" s="654"/>
      <c r="AR542" s="654"/>
      <c r="AS542" s="654"/>
      <c r="AT542" s="654"/>
      <c r="AU542" s="654"/>
      <c r="AV542" s="654"/>
      <c r="AW542" s="654"/>
      <c r="AX542" s="702"/>
    </row>
    <row r="543" spans="1:50" ht="25.7" customHeight="1">
      <c r="A543" s="269" t="s">
        <v>194</v>
      </c>
      <c r="B543" s="907"/>
      <c r="C543" s="320" t="s">
        <v>11975</v>
      </c>
      <c r="D543" s="702" t="s">
        <v>12099</v>
      </c>
      <c r="E543" s="319" t="s">
        <v>12104</v>
      </c>
      <c r="F543" s="320" t="s">
        <v>11975</v>
      </c>
      <c r="G543" s="702" t="s">
        <v>364</v>
      </c>
      <c r="H543" s="908"/>
      <c r="I543" s="702" t="s">
        <v>11361</v>
      </c>
      <c r="J543" s="702" t="s">
        <v>11964</v>
      </c>
      <c r="K543" s="187">
        <v>8364</v>
      </c>
      <c r="L543" s="319">
        <v>85</v>
      </c>
      <c r="M543" s="319">
        <v>85</v>
      </c>
      <c r="N543" s="702" t="s">
        <v>231</v>
      </c>
      <c r="O543" s="320" t="s">
        <v>232</v>
      </c>
      <c r="P543" s="319">
        <v>3286</v>
      </c>
      <c r="Q543" s="319">
        <v>5</v>
      </c>
      <c r="R543" s="319"/>
      <c r="S543" s="319">
        <v>300</v>
      </c>
      <c r="T543" s="702" t="s">
        <v>233</v>
      </c>
      <c r="U543" s="702" t="s">
        <v>587</v>
      </c>
      <c r="V543" s="320">
        <v>1999</v>
      </c>
      <c r="W543" s="704" t="s">
        <v>11369</v>
      </c>
      <c r="X543" s="704"/>
      <c r="Y543" s="704"/>
      <c r="Z543" s="704"/>
      <c r="AA543" s="704"/>
      <c r="AB543" s="319">
        <v>170</v>
      </c>
      <c r="AC543" s="320"/>
      <c r="AD543" s="320"/>
      <c r="AE543" s="702"/>
      <c r="AF543" s="702"/>
      <c r="AG543" s="702" t="s">
        <v>8974</v>
      </c>
      <c r="AH543" s="702" t="s">
        <v>12102</v>
      </c>
      <c r="AI543" s="702" t="s">
        <v>12103</v>
      </c>
      <c r="AJ543" s="702"/>
      <c r="AK543" s="702"/>
      <c r="AL543" s="702"/>
      <c r="AM543" s="702"/>
      <c r="AN543" s="702"/>
      <c r="AO543" s="702"/>
      <c r="AP543" s="702"/>
      <c r="AQ543" s="702"/>
      <c r="AR543" s="702"/>
      <c r="AS543" s="702"/>
      <c r="AT543" s="702"/>
      <c r="AU543" s="702"/>
      <c r="AV543" s="702"/>
      <c r="AW543" s="702"/>
      <c r="AX543" s="702"/>
    </row>
    <row r="544" spans="1:50" ht="25.7" customHeight="1">
      <c r="A544" s="269" t="s">
        <v>195</v>
      </c>
      <c r="B544" s="907"/>
      <c r="C544" s="320" t="s">
        <v>11975</v>
      </c>
      <c r="D544" s="702"/>
      <c r="E544" s="319" t="s">
        <v>12105</v>
      </c>
      <c r="F544" s="320" t="s">
        <v>11975</v>
      </c>
      <c r="G544" s="702"/>
      <c r="H544" s="908"/>
      <c r="I544" s="702" t="s">
        <v>11975</v>
      </c>
      <c r="J544" s="702"/>
      <c r="K544" s="319"/>
      <c r="L544" s="319">
        <v>54</v>
      </c>
      <c r="M544" s="319">
        <v>54</v>
      </c>
      <c r="N544" s="702"/>
      <c r="O544" s="320" t="s">
        <v>12106</v>
      </c>
      <c r="P544" s="319">
        <v>8562</v>
      </c>
      <c r="Q544" s="319">
        <v>12</v>
      </c>
      <c r="R544" s="319">
        <v>750</v>
      </c>
      <c r="S544" s="319">
        <v>800</v>
      </c>
      <c r="T544" s="702"/>
      <c r="U544" s="702"/>
      <c r="V544" s="320">
        <v>2007</v>
      </c>
      <c r="W544" s="704"/>
      <c r="X544" s="704"/>
      <c r="Y544" s="704"/>
      <c r="Z544" s="704"/>
      <c r="AA544" s="704"/>
      <c r="AB544" s="319"/>
      <c r="AC544" s="320"/>
      <c r="AD544" s="320"/>
      <c r="AE544" s="702"/>
      <c r="AF544" s="702"/>
      <c r="AG544" s="702"/>
      <c r="AH544" s="702"/>
      <c r="AI544" s="702"/>
      <c r="AJ544" s="702"/>
      <c r="AK544" s="702"/>
      <c r="AL544" s="702"/>
      <c r="AM544" s="702"/>
      <c r="AN544" s="702"/>
      <c r="AO544" s="702"/>
      <c r="AP544" s="702"/>
      <c r="AQ544" s="702"/>
      <c r="AR544" s="702"/>
      <c r="AS544" s="702"/>
      <c r="AT544" s="702"/>
      <c r="AU544" s="702"/>
      <c r="AV544" s="702"/>
      <c r="AW544" s="702"/>
      <c r="AX544" s="702" t="s">
        <v>8608</v>
      </c>
    </row>
    <row r="545" spans="1:50" ht="25.7" customHeight="1">
      <c r="A545" s="269"/>
      <c r="B545" s="907"/>
      <c r="C545" s="320" t="s">
        <v>11975</v>
      </c>
      <c r="D545" s="702"/>
      <c r="E545" s="319" t="s">
        <v>12107</v>
      </c>
      <c r="F545" s="320" t="s">
        <v>11975</v>
      </c>
      <c r="G545" s="702"/>
      <c r="H545" s="908"/>
      <c r="I545" s="702" t="s">
        <v>11975</v>
      </c>
      <c r="J545" s="702"/>
      <c r="K545" s="700"/>
      <c r="L545" s="319">
        <v>2998</v>
      </c>
      <c r="M545" s="319">
        <v>2998</v>
      </c>
      <c r="N545" s="702"/>
      <c r="O545" s="320" t="s">
        <v>3145</v>
      </c>
      <c r="P545" s="319">
        <v>2998</v>
      </c>
      <c r="Q545" s="319">
        <v>4</v>
      </c>
      <c r="R545" s="319">
        <v>282</v>
      </c>
      <c r="S545" s="319">
        <v>300</v>
      </c>
      <c r="T545" s="702"/>
      <c r="U545" s="702"/>
      <c r="V545" s="320">
        <v>2007</v>
      </c>
      <c r="W545" s="704"/>
      <c r="X545" s="704"/>
      <c r="Y545" s="704"/>
      <c r="Z545" s="704"/>
      <c r="AA545" s="704"/>
      <c r="AB545" s="319">
        <v>170</v>
      </c>
      <c r="AC545" s="320"/>
      <c r="AD545" s="320"/>
      <c r="AE545" s="702"/>
      <c r="AF545" s="702"/>
      <c r="AG545" s="702"/>
      <c r="AH545" s="702"/>
      <c r="AI545" s="702"/>
      <c r="AJ545" s="702"/>
      <c r="AK545" s="702"/>
      <c r="AL545" s="702"/>
      <c r="AM545" s="702"/>
      <c r="AN545" s="702"/>
      <c r="AO545" s="702"/>
      <c r="AP545" s="702"/>
      <c r="AQ545" s="702"/>
      <c r="AR545" s="702"/>
      <c r="AS545" s="702"/>
      <c r="AT545" s="702"/>
      <c r="AU545" s="702"/>
      <c r="AV545" s="702"/>
      <c r="AW545" s="702"/>
      <c r="AX545" s="702" t="s">
        <v>8608</v>
      </c>
    </row>
    <row r="546" spans="1:50" ht="25.7" customHeight="1">
      <c r="A546" s="269"/>
      <c r="B546" s="907"/>
      <c r="C546" s="320" t="s">
        <v>11975</v>
      </c>
      <c r="D546" s="702"/>
      <c r="E546" s="319" t="s">
        <v>12108</v>
      </c>
      <c r="F546" s="320" t="s">
        <v>11975</v>
      </c>
      <c r="G546" s="702"/>
      <c r="H546" s="908"/>
      <c r="I546" s="702" t="s">
        <v>11975</v>
      </c>
      <c r="J546" s="702"/>
      <c r="K546" s="700"/>
      <c r="L546" s="319">
        <v>2716</v>
      </c>
      <c r="M546" s="319">
        <v>2716</v>
      </c>
      <c r="N546" s="702"/>
      <c r="O546" s="320" t="s">
        <v>232</v>
      </c>
      <c r="P546" s="319">
        <v>2716</v>
      </c>
      <c r="Q546" s="319">
        <v>4</v>
      </c>
      <c r="R546" s="319"/>
      <c r="S546" s="319">
        <v>250</v>
      </c>
      <c r="T546" s="702"/>
      <c r="U546" s="702"/>
      <c r="V546" s="320">
        <v>2015</v>
      </c>
      <c r="W546" s="704"/>
      <c r="X546" s="704"/>
      <c r="Y546" s="704"/>
      <c r="Z546" s="704"/>
      <c r="AA546" s="704"/>
      <c r="AB546" s="319">
        <v>3000</v>
      </c>
      <c r="AC546" s="320"/>
      <c r="AD546" s="320"/>
      <c r="AE546" s="702"/>
      <c r="AF546" s="702"/>
      <c r="AG546" s="702"/>
      <c r="AH546" s="702"/>
      <c r="AI546" s="702"/>
      <c r="AJ546" s="702"/>
      <c r="AK546" s="702"/>
      <c r="AL546" s="702"/>
      <c r="AM546" s="702"/>
      <c r="AN546" s="702"/>
      <c r="AO546" s="702"/>
      <c r="AP546" s="702"/>
      <c r="AQ546" s="702"/>
      <c r="AR546" s="702"/>
      <c r="AS546" s="702"/>
      <c r="AT546" s="702"/>
      <c r="AU546" s="702"/>
      <c r="AV546" s="702"/>
      <c r="AW546" s="702"/>
      <c r="AX546" s="702" t="s">
        <v>15646</v>
      </c>
    </row>
    <row r="547" spans="1:50" ht="25.7" customHeight="1">
      <c r="A547" s="269"/>
      <c r="B547" s="907"/>
      <c r="C547" s="151" t="s">
        <v>11979</v>
      </c>
      <c r="D547" s="654" t="s">
        <v>12109</v>
      </c>
      <c r="E547" s="319" t="s">
        <v>12110</v>
      </c>
      <c r="F547" s="320" t="s">
        <v>11979</v>
      </c>
      <c r="G547" s="654" t="s">
        <v>12111</v>
      </c>
      <c r="H547" s="844" t="s">
        <v>12112</v>
      </c>
      <c r="I547" s="546" t="s">
        <v>11981</v>
      </c>
      <c r="J547" s="546" t="s">
        <v>12113</v>
      </c>
      <c r="K547" s="319">
        <v>3954</v>
      </c>
      <c r="L547" s="654">
        <v>44.1</v>
      </c>
      <c r="M547" s="654">
        <v>44.1</v>
      </c>
      <c r="N547" s="546" t="s">
        <v>231</v>
      </c>
      <c r="O547" s="320" t="s">
        <v>382</v>
      </c>
      <c r="P547" s="319">
        <v>3912</v>
      </c>
      <c r="Q547" s="319">
        <v>6</v>
      </c>
      <c r="R547" s="319">
        <v>240</v>
      </c>
      <c r="S547" s="319">
        <v>240</v>
      </c>
      <c r="T547" s="546" t="s">
        <v>233</v>
      </c>
      <c r="U547" s="546"/>
      <c r="V547" s="320">
        <v>2001</v>
      </c>
      <c r="W547" s="704">
        <v>240</v>
      </c>
      <c r="X547" s="704"/>
      <c r="Y547" s="704"/>
      <c r="Z547" s="704"/>
      <c r="AA547" s="704"/>
      <c r="AB547" s="319">
        <v>240</v>
      </c>
      <c r="AC547" s="546"/>
      <c r="AD547" s="546"/>
      <c r="AE547" s="546"/>
      <c r="AF547" s="546"/>
      <c r="AG547" s="546">
        <v>4</v>
      </c>
      <c r="AH547" s="546" t="s">
        <v>11995</v>
      </c>
      <c r="AI547" s="546">
        <v>328</v>
      </c>
      <c r="AJ547" s="546"/>
      <c r="AK547" s="654"/>
      <c r="AL547" s="654"/>
      <c r="AM547" s="654"/>
      <c r="AN547" s="654"/>
      <c r="AO547" s="654"/>
      <c r="AP547" s="654"/>
      <c r="AQ547" s="654"/>
      <c r="AR547" s="654"/>
      <c r="AS547" s="654"/>
      <c r="AT547" s="654"/>
      <c r="AU547" s="654"/>
      <c r="AV547" s="654"/>
      <c r="AW547" s="654"/>
      <c r="AX547" s="654"/>
    </row>
    <row r="548" spans="1:50" ht="25.7" customHeight="1">
      <c r="A548" s="269"/>
      <c r="B548" s="907"/>
      <c r="C548" s="151" t="s">
        <v>11979</v>
      </c>
      <c r="D548" s="654"/>
      <c r="E548" s="319" t="s">
        <v>12114</v>
      </c>
      <c r="F548" s="320" t="s">
        <v>11979</v>
      </c>
      <c r="G548" s="654"/>
      <c r="H548" s="844"/>
      <c r="I548" s="546" t="s">
        <v>11981</v>
      </c>
      <c r="J548" s="546"/>
      <c r="K548" s="319">
        <v>10595</v>
      </c>
      <c r="L548" s="654" t="s">
        <v>228</v>
      </c>
      <c r="M548" s="654" t="s">
        <v>228</v>
      </c>
      <c r="N548" s="546"/>
      <c r="O548" s="320" t="s">
        <v>382</v>
      </c>
      <c r="P548" s="319">
        <v>2110</v>
      </c>
      <c r="Q548" s="319">
        <v>4</v>
      </c>
      <c r="R548" s="319"/>
      <c r="S548" s="319"/>
      <c r="T548" s="546"/>
      <c r="U548" s="546"/>
      <c r="V548" s="320">
        <v>2012</v>
      </c>
      <c r="W548" s="704"/>
      <c r="X548" s="704"/>
      <c r="Y548" s="704"/>
      <c r="Z548" s="704"/>
      <c r="AA548" s="704"/>
      <c r="AB548" s="319">
        <v>300</v>
      </c>
      <c r="AC548" s="546"/>
      <c r="AD548" s="546"/>
      <c r="AE548" s="546"/>
      <c r="AF548" s="546"/>
      <c r="AG548" s="546"/>
      <c r="AH548" s="546"/>
      <c r="AI548" s="546"/>
      <c r="AJ548" s="546"/>
      <c r="AK548" s="654"/>
      <c r="AL548" s="654"/>
      <c r="AM548" s="654"/>
      <c r="AN548" s="654"/>
      <c r="AO548" s="654"/>
      <c r="AP548" s="654"/>
      <c r="AQ548" s="654"/>
      <c r="AR548" s="654"/>
      <c r="AS548" s="654"/>
      <c r="AT548" s="654"/>
      <c r="AU548" s="654"/>
      <c r="AV548" s="654"/>
      <c r="AW548" s="654"/>
      <c r="AX548" s="654"/>
    </row>
    <row r="549" spans="1:50" ht="25.7" customHeight="1">
      <c r="A549" s="269"/>
      <c r="B549" s="907"/>
      <c r="C549" s="151" t="s">
        <v>11985</v>
      </c>
      <c r="D549" s="654"/>
      <c r="E549" s="319" t="s">
        <v>12115</v>
      </c>
      <c r="F549" s="320" t="s">
        <v>11985</v>
      </c>
      <c r="G549" s="654"/>
      <c r="H549" s="844"/>
      <c r="I549" s="546" t="s">
        <v>574</v>
      </c>
      <c r="J549" s="546"/>
      <c r="K549" s="319">
        <v>4800</v>
      </c>
      <c r="L549" s="319">
        <v>65</v>
      </c>
      <c r="M549" s="319">
        <v>65</v>
      </c>
      <c r="N549" s="546"/>
      <c r="O549" s="320" t="s">
        <v>11342</v>
      </c>
      <c r="P549" s="319">
        <v>4548</v>
      </c>
      <c r="Q549" s="319">
        <v>8</v>
      </c>
      <c r="R549" s="319"/>
      <c r="S549" s="319">
        <v>300</v>
      </c>
      <c r="T549" s="546"/>
      <c r="U549" s="546"/>
      <c r="V549" s="320">
        <v>2014</v>
      </c>
      <c r="W549" s="704"/>
      <c r="X549" s="704"/>
      <c r="Y549" s="704"/>
      <c r="Z549" s="704"/>
      <c r="AA549" s="704"/>
      <c r="AB549" s="319">
        <v>500</v>
      </c>
      <c r="AC549" s="546"/>
      <c r="AD549" s="546"/>
      <c r="AE549" s="546"/>
      <c r="AF549" s="546"/>
      <c r="AG549" s="546"/>
      <c r="AH549" s="546"/>
      <c r="AI549" s="546"/>
      <c r="AJ549" s="546"/>
      <c r="AK549" s="654"/>
      <c r="AL549" s="654"/>
      <c r="AM549" s="654"/>
      <c r="AN549" s="654"/>
      <c r="AO549" s="654"/>
      <c r="AP549" s="654"/>
      <c r="AQ549" s="654"/>
      <c r="AR549" s="654"/>
      <c r="AS549" s="654"/>
      <c r="AT549" s="654"/>
      <c r="AU549" s="654"/>
      <c r="AV549" s="654"/>
      <c r="AW549" s="654"/>
      <c r="AX549" s="702" t="s">
        <v>1319</v>
      </c>
    </row>
    <row r="550" spans="1:50" ht="25.7" customHeight="1">
      <c r="A550" s="269" t="s">
        <v>227</v>
      </c>
      <c r="B550" s="594" t="s">
        <v>3410</v>
      </c>
      <c r="C550" s="151" t="s">
        <v>3303</v>
      </c>
      <c r="D550" s="654"/>
      <c r="E550" s="544">
        <f>COUNTA(E551:E603)</f>
        <v>53</v>
      </c>
      <c r="F550" s="320"/>
      <c r="G550" s="654"/>
      <c r="H550" s="844"/>
      <c r="I550" s="546"/>
      <c r="J550" s="546"/>
      <c r="K550" s="319">
        <f>SUM(K551:K603)</f>
        <v>656944.78</v>
      </c>
      <c r="L550" s="319">
        <f>SUM(L551:L603)</f>
        <v>6972.13</v>
      </c>
      <c r="M550" s="319">
        <f>SUM(M551:M603)</f>
        <v>18348.79</v>
      </c>
      <c r="N550" s="319">
        <f>SUM(N551:N603)</f>
        <v>0</v>
      </c>
      <c r="O550" s="319"/>
      <c r="P550" s="319">
        <f>SUM(P551:P603)</f>
        <v>186679.79499999998</v>
      </c>
      <c r="Q550" s="319">
        <f>SUM(Q551:Q603)</f>
        <v>271</v>
      </c>
      <c r="R550" s="319"/>
      <c r="S550" s="319"/>
      <c r="T550" s="546"/>
      <c r="U550" s="546"/>
      <c r="V550" s="320"/>
      <c r="W550" s="704"/>
      <c r="X550" s="704"/>
      <c r="Y550" s="704"/>
      <c r="Z550" s="704"/>
      <c r="AA550" s="704"/>
      <c r="AB550" s="319"/>
      <c r="AC550" s="546"/>
      <c r="AD550" s="546"/>
      <c r="AE550" s="546"/>
      <c r="AF550" s="546"/>
      <c r="AG550" s="546"/>
      <c r="AH550" s="546"/>
      <c r="AI550" s="546"/>
      <c r="AJ550" s="546"/>
      <c r="AK550" s="654"/>
      <c r="AL550" s="654"/>
      <c r="AM550" s="654"/>
      <c r="AN550" s="654"/>
      <c r="AO550" s="654"/>
      <c r="AP550" s="654"/>
      <c r="AQ550" s="654"/>
      <c r="AR550" s="654"/>
      <c r="AS550" s="654"/>
      <c r="AT550" s="654"/>
      <c r="AU550" s="654"/>
      <c r="AV550" s="654"/>
      <c r="AW550" s="654"/>
      <c r="AX550" s="654"/>
    </row>
    <row r="551" spans="1:50" ht="25.7" customHeight="1">
      <c r="A551" s="269" t="s">
        <v>228</v>
      </c>
      <c r="B551" s="147"/>
      <c r="C551" s="151" t="s">
        <v>3123</v>
      </c>
      <c r="D551" s="177" t="s">
        <v>3131</v>
      </c>
      <c r="E551" s="319" t="s">
        <v>3132</v>
      </c>
      <c r="F551" s="320" t="s">
        <v>3123</v>
      </c>
      <c r="G551" s="177" t="s">
        <v>3133</v>
      </c>
      <c r="H551" s="148"/>
      <c r="I551" s="177" t="s">
        <v>3134</v>
      </c>
      <c r="J551" s="177"/>
      <c r="K551" s="319">
        <v>3194.78</v>
      </c>
      <c r="L551" s="319">
        <v>111.78</v>
      </c>
      <c r="M551" s="319">
        <v>112</v>
      </c>
      <c r="N551" s="177" t="s">
        <v>231</v>
      </c>
      <c r="O551" s="320" t="s">
        <v>232</v>
      </c>
      <c r="P551" s="319">
        <v>1575</v>
      </c>
      <c r="Q551" s="319">
        <v>5</v>
      </c>
      <c r="R551" s="319">
        <v>200</v>
      </c>
      <c r="S551" s="319">
        <v>200</v>
      </c>
      <c r="T551" s="177" t="s">
        <v>233</v>
      </c>
      <c r="U551" s="177" t="s">
        <v>3135</v>
      </c>
      <c r="V551" s="320">
        <v>1981</v>
      </c>
      <c r="W551" s="177">
        <v>12</v>
      </c>
      <c r="X551" s="177">
        <v>0</v>
      </c>
      <c r="Y551" s="177">
        <v>0</v>
      </c>
      <c r="Z551" s="177">
        <v>0</v>
      </c>
      <c r="AA551" s="177">
        <v>0</v>
      </c>
      <c r="AB551" s="319">
        <v>12</v>
      </c>
      <c r="AC551" s="320">
        <v>1990</v>
      </c>
      <c r="AD551" s="320" t="s">
        <v>499</v>
      </c>
      <c r="AE551" s="177" t="s">
        <v>499</v>
      </c>
      <c r="AF551" s="177" t="s">
        <v>499</v>
      </c>
      <c r="AG551" s="177" t="s">
        <v>1445</v>
      </c>
      <c r="AH551" s="177" t="s">
        <v>3136</v>
      </c>
      <c r="AI551" s="177">
        <v>9467</v>
      </c>
      <c r="AJ551" s="177"/>
      <c r="AK551" s="177"/>
      <c r="AL551" s="177"/>
      <c r="AM551" s="177"/>
      <c r="AN551" s="177"/>
      <c r="AO551" s="177"/>
      <c r="AP551" s="177"/>
      <c r="AQ551" s="177"/>
      <c r="AR551" s="177"/>
      <c r="AS551" s="177"/>
      <c r="AT551" s="177"/>
      <c r="AU551" s="177"/>
      <c r="AV551" s="177"/>
      <c r="AW551" s="177"/>
      <c r="AX551" s="177"/>
    </row>
    <row r="552" spans="1:50" ht="25.7" customHeight="1">
      <c r="A552" s="269" t="s">
        <v>234</v>
      </c>
      <c r="B552" s="147"/>
      <c r="C552" s="151" t="s">
        <v>3123</v>
      </c>
      <c r="D552" s="177" t="s">
        <v>3131</v>
      </c>
      <c r="E552" s="319" t="s">
        <v>3137</v>
      </c>
      <c r="F552" s="320" t="s">
        <v>3123</v>
      </c>
      <c r="G552" s="177" t="s">
        <v>3133</v>
      </c>
      <c r="H552" s="148"/>
      <c r="I552" s="177" t="s">
        <v>3138</v>
      </c>
      <c r="J552" s="148"/>
      <c r="K552" s="319">
        <v>2562</v>
      </c>
      <c r="L552" s="319">
        <v>103</v>
      </c>
      <c r="M552" s="319">
        <v>103</v>
      </c>
      <c r="N552" s="177" t="s">
        <v>231</v>
      </c>
      <c r="O552" s="320" t="s">
        <v>232</v>
      </c>
      <c r="P552" s="319">
        <v>1043</v>
      </c>
      <c r="Q552" s="319">
        <v>4</v>
      </c>
      <c r="R552" s="319">
        <v>200</v>
      </c>
      <c r="S552" s="319">
        <v>200</v>
      </c>
      <c r="T552" s="177" t="s">
        <v>233</v>
      </c>
      <c r="U552" s="177" t="s">
        <v>3135</v>
      </c>
      <c r="V552" s="320">
        <v>1981</v>
      </c>
      <c r="W552" s="177">
        <v>12</v>
      </c>
      <c r="X552" s="177">
        <v>0</v>
      </c>
      <c r="Y552" s="177">
        <v>0</v>
      </c>
      <c r="Z552" s="177">
        <v>0</v>
      </c>
      <c r="AA552" s="177">
        <v>0</v>
      </c>
      <c r="AB552" s="319">
        <v>12</v>
      </c>
      <c r="AC552" s="320">
        <v>1990</v>
      </c>
      <c r="AD552" s="320" t="s">
        <v>499</v>
      </c>
      <c r="AE552" s="177" t="s">
        <v>499</v>
      </c>
      <c r="AF552" s="177" t="s">
        <v>499</v>
      </c>
      <c r="AG552" s="177" t="s">
        <v>3139</v>
      </c>
      <c r="AH552" s="177" t="s">
        <v>3136</v>
      </c>
      <c r="AI552" s="177">
        <v>4750</v>
      </c>
      <c r="AJ552" s="177"/>
      <c r="AK552" s="177"/>
      <c r="AL552" s="177"/>
      <c r="AM552" s="177"/>
      <c r="AN552" s="177"/>
      <c r="AO552" s="177"/>
      <c r="AP552" s="177"/>
      <c r="AQ552" s="177"/>
      <c r="AR552" s="177"/>
      <c r="AS552" s="177"/>
      <c r="AT552" s="177"/>
      <c r="AU552" s="177"/>
      <c r="AV552" s="177"/>
      <c r="AW552" s="177"/>
      <c r="AX552" s="177"/>
    </row>
    <row r="553" spans="1:50" ht="25.7" customHeight="1">
      <c r="A553" s="269" t="s">
        <v>235</v>
      </c>
      <c r="B553" s="147"/>
      <c r="C553" s="151" t="s">
        <v>3123</v>
      </c>
      <c r="D553" s="177" t="s">
        <v>3140</v>
      </c>
      <c r="E553" s="319" t="s">
        <v>3141</v>
      </c>
      <c r="F553" s="320" t="s">
        <v>3123</v>
      </c>
      <c r="G553" s="177" t="s">
        <v>3133</v>
      </c>
      <c r="H553" s="148"/>
      <c r="I553" s="177" t="s">
        <v>3134</v>
      </c>
      <c r="J553" s="177"/>
      <c r="K553" s="319">
        <v>2154</v>
      </c>
      <c r="L553" s="319"/>
      <c r="M553" s="319"/>
      <c r="N553" s="177" t="s">
        <v>231</v>
      </c>
      <c r="O553" s="320" t="s">
        <v>232</v>
      </c>
      <c r="P553" s="319">
        <v>1056</v>
      </c>
      <c r="Q553" s="319">
        <v>4</v>
      </c>
      <c r="R553" s="319">
        <v>200</v>
      </c>
      <c r="S553" s="319">
        <v>200</v>
      </c>
      <c r="T553" s="177" t="s">
        <v>586</v>
      </c>
      <c r="U553" s="177" t="s">
        <v>3142</v>
      </c>
      <c r="V553" s="320">
        <v>1994</v>
      </c>
      <c r="W553" s="177">
        <v>55</v>
      </c>
      <c r="X553" s="177">
        <v>0</v>
      </c>
      <c r="Y553" s="177">
        <v>0</v>
      </c>
      <c r="Z553" s="177">
        <v>0</v>
      </c>
      <c r="AA553" s="177">
        <v>0</v>
      </c>
      <c r="AB553" s="319">
        <v>55</v>
      </c>
      <c r="AC553" s="320" t="s">
        <v>499</v>
      </c>
      <c r="AD553" s="320" t="s">
        <v>499</v>
      </c>
      <c r="AE553" s="177" t="s">
        <v>499</v>
      </c>
      <c r="AF553" s="177" t="s">
        <v>499</v>
      </c>
      <c r="AG553" s="177" t="s">
        <v>1445</v>
      </c>
      <c r="AH553" s="177" t="s">
        <v>3136</v>
      </c>
      <c r="AI553" s="177">
        <v>9467</v>
      </c>
      <c r="AJ553" s="177"/>
      <c r="AK553" s="177"/>
      <c r="AL553" s="177"/>
      <c r="AM553" s="177"/>
      <c r="AN553" s="177"/>
      <c r="AO553" s="177"/>
      <c r="AP553" s="177"/>
      <c r="AQ553" s="177"/>
      <c r="AR553" s="177"/>
      <c r="AS553" s="177"/>
      <c r="AT553" s="177"/>
      <c r="AU553" s="177"/>
      <c r="AV553" s="177"/>
      <c r="AW553" s="177"/>
      <c r="AX553" s="177"/>
    </row>
    <row r="554" spans="1:50" ht="25.7" customHeight="1">
      <c r="A554" s="269"/>
      <c r="B554" s="147"/>
      <c r="C554" s="151" t="s">
        <v>3123</v>
      </c>
      <c r="D554" s="177"/>
      <c r="E554" s="319" t="s">
        <v>3143</v>
      </c>
      <c r="F554" s="320" t="s">
        <v>3123</v>
      </c>
      <c r="G554" s="177"/>
      <c r="H554" s="148"/>
      <c r="I554" s="177" t="s">
        <v>3144</v>
      </c>
      <c r="J554" s="177"/>
      <c r="K554" s="319">
        <v>7273</v>
      </c>
      <c r="L554" s="319"/>
      <c r="M554" s="319"/>
      <c r="N554" s="177"/>
      <c r="O554" s="320" t="s">
        <v>3145</v>
      </c>
      <c r="P554" s="319">
        <v>8370</v>
      </c>
      <c r="Q554" s="319">
        <v>12</v>
      </c>
      <c r="R554" s="319">
        <v>1675</v>
      </c>
      <c r="S554" s="319">
        <v>2500</v>
      </c>
      <c r="T554" s="177"/>
      <c r="U554" s="177"/>
      <c r="V554" s="320">
        <v>2006</v>
      </c>
      <c r="W554" s="177"/>
      <c r="X554" s="177"/>
      <c r="Y554" s="177"/>
      <c r="Z554" s="177"/>
      <c r="AA554" s="177"/>
      <c r="AB554" s="319">
        <v>910</v>
      </c>
      <c r="AC554" s="320"/>
      <c r="AD554" s="320"/>
      <c r="AE554" s="177"/>
      <c r="AF554" s="177"/>
      <c r="AG554" s="177"/>
      <c r="AH554" s="177"/>
      <c r="AI554" s="177"/>
      <c r="AJ554" s="177"/>
      <c r="AK554" s="177"/>
      <c r="AL554" s="177"/>
      <c r="AM554" s="177"/>
      <c r="AN554" s="177"/>
      <c r="AO554" s="177"/>
      <c r="AP554" s="177"/>
      <c r="AQ554" s="177"/>
      <c r="AR554" s="177"/>
      <c r="AS554" s="177"/>
      <c r="AT554" s="177"/>
      <c r="AU554" s="177"/>
      <c r="AV554" s="177"/>
      <c r="AW554" s="177"/>
      <c r="AX554" s="177"/>
    </row>
    <row r="555" spans="1:50" ht="25.7" customHeight="1">
      <c r="A555" s="269"/>
      <c r="B555" s="147"/>
      <c r="C555" s="151" t="s">
        <v>3123</v>
      </c>
      <c r="D555" s="177"/>
      <c r="E555" s="319" t="s">
        <v>3146</v>
      </c>
      <c r="F555" s="320" t="s">
        <v>3123</v>
      </c>
      <c r="G555" s="177"/>
      <c r="H555" s="148"/>
      <c r="I555" s="177" t="s">
        <v>3147</v>
      </c>
      <c r="J555" s="177"/>
      <c r="K555" s="319">
        <v>1188</v>
      </c>
      <c r="L555" s="319"/>
      <c r="M555" s="319"/>
      <c r="N555" s="177"/>
      <c r="O555" s="320" t="s">
        <v>406</v>
      </c>
      <c r="P555" s="319">
        <v>1188</v>
      </c>
      <c r="Q555" s="319">
        <v>2</v>
      </c>
      <c r="R555" s="319"/>
      <c r="S555" s="319"/>
      <c r="T555" s="177"/>
      <c r="U555" s="177"/>
      <c r="V555" s="320">
        <v>2004</v>
      </c>
      <c r="W555" s="177"/>
      <c r="X555" s="177"/>
      <c r="Y555" s="177"/>
      <c r="Z555" s="177"/>
      <c r="AA555" s="177"/>
      <c r="AB555" s="319">
        <v>5</v>
      </c>
      <c r="AC555" s="320"/>
      <c r="AD555" s="320"/>
      <c r="AE555" s="177"/>
      <c r="AF555" s="177"/>
      <c r="AG555" s="177"/>
      <c r="AH555" s="177"/>
      <c r="AI555" s="177"/>
      <c r="AJ555" s="177"/>
      <c r="AK555" s="177"/>
      <c r="AL555" s="177"/>
      <c r="AM555" s="177"/>
      <c r="AN555" s="177"/>
      <c r="AO555" s="177"/>
      <c r="AP555" s="177"/>
      <c r="AQ555" s="177"/>
      <c r="AR555" s="177"/>
      <c r="AS555" s="177"/>
      <c r="AT555" s="177"/>
      <c r="AU555" s="177"/>
      <c r="AV555" s="177"/>
      <c r="AW555" s="177"/>
      <c r="AX555" s="177"/>
    </row>
    <row r="556" spans="1:50" ht="25.7" customHeight="1">
      <c r="A556" s="269" t="s">
        <v>236</v>
      </c>
      <c r="B556" s="147"/>
      <c r="C556" s="151" t="s">
        <v>2612</v>
      </c>
      <c r="D556" s="177" t="s">
        <v>3124</v>
      </c>
      <c r="E556" s="319" t="s">
        <v>3148</v>
      </c>
      <c r="F556" s="320" t="s">
        <v>2612</v>
      </c>
      <c r="G556" s="177" t="s">
        <v>3149</v>
      </c>
      <c r="H556" s="148"/>
      <c r="I556" s="177" t="s">
        <v>2614</v>
      </c>
      <c r="J556" s="177">
        <v>1</v>
      </c>
      <c r="K556" s="319">
        <v>105345</v>
      </c>
      <c r="L556" s="319">
        <v>2691</v>
      </c>
      <c r="M556" s="319">
        <v>2998</v>
      </c>
      <c r="N556" s="177" t="s">
        <v>231</v>
      </c>
      <c r="O556" s="320" t="s">
        <v>3150</v>
      </c>
      <c r="P556" s="319">
        <v>12284</v>
      </c>
      <c r="Q556" s="319">
        <v>18</v>
      </c>
      <c r="R556" s="319">
        <v>1845</v>
      </c>
      <c r="S556" s="319">
        <v>2500</v>
      </c>
      <c r="T556" s="177" t="s">
        <v>233</v>
      </c>
      <c r="U556" s="177" t="s">
        <v>587</v>
      </c>
      <c r="V556" s="320">
        <v>2014</v>
      </c>
      <c r="W556" s="177"/>
      <c r="X556" s="177">
        <v>800</v>
      </c>
      <c r="Y556" s="177"/>
      <c r="Z556" s="177"/>
      <c r="AA556" s="177"/>
      <c r="AB556" s="319">
        <v>8500</v>
      </c>
      <c r="AC556" s="320"/>
      <c r="AD556" s="320"/>
      <c r="AE556" s="177"/>
      <c r="AF556" s="177"/>
      <c r="AG556" s="177"/>
      <c r="AH556" s="177"/>
      <c r="AI556" s="177"/>
      <c r="AJ556" s="177"/>
      <c r="AK556" s="177"/>
      <c r="AL556" s="177"/>
      <c r="AM556" s="177"/>
      <c r="AN556" s="177"/>
      <c r="AO556" s="177"/>
      <c r="AP556" s="177"/>
      <c r="AQ556" s="177"/>
      <c r="AR556" s="177"/>
      <c r="AS556" s="177"/>
      <c r="AT556" s="177"/>
      <c r="AU556" s="177"/>
      <c r="AV556" s="177"/>
      <c r="AW556" s="177"/>
      <c r="AX556" s="177"/>
    </row>
    <row r="557" spans="1:50" ht="25.7" customHeight="1">
      <c r="A557" s="269" t="s">
        <v>237</v>
      </c>
      <c r="B557" s="147"/>
      <c r="C557" s="151" t="s">
        <v>2612</v>
      </c>
      <c r="D557" s="177" t="s">
        <v>12729</v>
      </c>
      <c r="E557" s="319" t="s">
        <v>12730</v>
      </c>
      <c r="F557" s="320" t="s">
        <v>2612</v>
      </c>
      <c r="G557" s="177" t="s">
        <v>3149</v>
      </c>
      <c r="H557" s="148"/>
      <c r="I557" s="177" t="s">
        <v>1529</v>
      </c>
      <c r="J557" s="177">
        <v>1</v>
      </c>
      <c r="K557" s="319">
        <v>2551</v>
      </c>
      <c r="L557" s="319">
        <v>32</v>
      </c>
      <c r="M557" s="319">
        <v>32</v>
      </c>
      <c r="N557" s="177" t="s">
        <v>231</v>
      </c>
      <c r="O557" s="320" t="s">
        <v>406</v>
      </c>
      <c r="P557" s="319">
        <v>2551</v>
      </c>
      <c r="Q557" s="319">
        <v>3</v>
      </c>
      <c r="R557" s="319">
        <v>0</v>
      </c>
      <c r="S557" s="319">
        <v>0</v>
      </c>
      <c r="T557" s="177" t="s">
        <v>233</v>
      </c>
      <c r="U557" s="177" t="s">
        <v>587</v>
      </c>
      <c r="V557" s="320">
        <v>1989</v>
      </c>
      <c r="W557" s="177"/>
      <c r="X557" s="177">
        <v>93</v>
      </c>
      <c r="Y557" s="177"/>
      <c r="Z557" s="177"/>
      <c r="AA557" s="177"/>
      <c r="AB557" s="319">
        <v>93</v>
      </c>
      <c r="AC557" s="320"/>
      <c r="AD557" s="320"/>
      <c r="AE557" s="177"/>
      <c r="AF557" s="177"/>
      <c r="AG557" s="177"/>
      <c r="AH557" s="177"/>
      <c r="AI557" s="177"/>
      <c r="AJ557" s="177"/>
      <c r="AK557" s="177"/>
      <c r="AL557" s="177"/>
      <c r="AM557" s="177"/>
      <c r="AN557" s="177"/>
      <c r="AO557" s="177"/>
      <c r="AP557" s="177"/>
      <c r="AQ557" s="177"/>
      <c r="AR557" s="177"/>
      <c r="AS557" s="177"/>
      <c r="AT557" s="177"/>
      <c r="AU557" s="177"/>
      <c r="AV557" s="177"/>
      <c r="AW557" s="177"/>
      <c r="AX557" s="177"/>
    </row>
    <row r="558" spans="1:50" ht="25.7" customHeight="1">
      <c r="A558" s="269" t="s">
        <v>238</v>
      </c>
      <c r="B558" s="147"/>
      <c r="C558" s="151" t="s">
        <v>2612</v>
      </c>
      <c r="D558" s="177"/>
      <c r="E558" s="319" t="s">
        <v>12731</v>
      </c>
      <c r="F558" s="320" t="s">
        <v>2612</v>
      </c>
      <c r="G558" s="177"/>
      <c r="H558" s="148"/>
      <c r="I558" s="320" t="s">
        <v>12732</v>
      </c>
      <c r="J558" s="177"/>
      <c r="K558" s="319">
        <v>1941</v>
      </c>
      <c r="L558" s="319">
        <v>18</v>
      </c>
      <c r="M558" s="319">
        <v>18</v>
      </c>
      <c r="N558" s="177"/>
      <c r="O558" s="320" t="s">
        <v>232</v>
      </c>
      <c r="P558" s="319">
        <v>1930</v>
      </c>
      <c r="Q558" s="319">
        <v>3</v>
      </c>
      <c r="R558" s="319">
        <v>0</v>
      </c>
      <c r="S558" s="319">
        <v>100</v>
      </c>
      <c r="T558" s="177"/>
      <c r="U558" s="177"/>
      <c r="V558" s="320">
        <v>1999</v>
      </c>
      <c r="W558" s="177"/>
      <c r="X558" s="177"/>
      <c r="Y558" s="177"/>
      <c r="Z558" s="177"/>
      <c r="AA558" s="177"/>
      <c r="AB558" s="319">
        <v>130</v>
      </c>
      <c r="AC558" s="320"/>
      <c r="AD558" s="320"/>
      <c r="AE558" s="177"/>
      <c r="AF558" s="177"/>
      <c r="AG558" s="177"/>
      <c r="AH558" s="177"/>
      <c r="AI558" s="177"/>
      <c r="AJ558" s="177"/>
      <c r="AK558" s="177"/>
      <c r="AL558" s="177"/>
      <c r="AM558" s="177"/>
      <c r="AN558" s="177"/>
      <c r="AO558" s="177"/>
      <c r="AP558" s="177"/>
      <c r="AQ558" s="177"/>
      <c r="AR558" s="177"/>
      <c r="AS558" s="177"/>
      <c r="AT558" s="177"/>
      <c r="AU558" s="177"/>
      <c r="AV558" s="177"/>
      <c r="AW558" s="177"/>
      <c r="AX558" s="177"/>
    </row>
    <row r="559" spans="1:50" ht="25.7" customHeight="1">
      <c r="A559" s="269"/>
      <c r="B559" s="147"/>
      <c r="C559" s="151" t="s">
        <v>2612</v>
      </c>
      <c r="D559" s="177"/>
      <c r="E559" s="319" t="s">
        <v>12733</v>
      </c>
      <c r="F559" s="320" t="s">
        <v>2612</v>
      </c>
      <c r="G559" s="177"/>
      <c r="H559" s="177"/>
      <c r="I559" s="177" t="s">
        <v>12734</v>
      </c>
      <c r="J559" s="177"/>
      <c r="K559" s="319">
        <v>3200</v>
      </c>
      <c r="L559" s="319">
        <v>39.6</v>
      </c>
      <c r="M559" s="319">
        <v>39.6</v>
      </c>
      <c r="N559" s="177"/>
      <c r="O559" s="320" t="s">
        <v>1441</v>
      </c>
      <c r="P559" s="319">
        <v>140.79499999999999</v>
      </c>
      <c r="Q559" s="319">
        <v>3</v>
      </c>
      <c r="R559" s="319">
        <v>0</v>
      </c>
      <c r="S559" s="319">
        <v>100</v>
      </c>
      <c r="T559" s="177"/>
      <c r="U559" s="177"/>
      <c r="V559" s="320">
        <v>2016</v>
      </c>
      <c r="W559" s="177"/>
      <c r="X559" s="177"/>
      <c r="Y559" s="177"/>
      <c r="Z559" s="177"/>
      <c r="AA559" s="177"/>
      <c r="AB559" s="319">
        <v>815</v>
      </c>
      <c r="AC559" s="320"/>
      <c r="AD559" s="320"/>
      <c r="AE559" s="177"/>
      <c r="AF559" s="177"/>
      <c r="AG559" s="177"/>
      <c r="AH559" s="177"/>
      <c r="AI559" s="177"/>
      <c r="AJ559" s="177"/>
      <c r="AK559" s="177"/>
      <c r="AL559" s="177"/>
      <c r="AM559" s="177"/>
      <c r="AN559" s="177"/>
      <c r="AO559" s="177"/>
      <c r="AP559" s="177"/>
      <c r="AQ559" s="177"/>
      <c r="AR559" s="177"/>
      <c r="AS559" s="177"/>
      <c r="AT559" s="177"/>
      <c r="AU559" s="177"/>
      <c r="AV559" s="177"/>
      <c r="AW559" s="177"/>
      <c r="AX559" s="177"/>
    </row>
    <row r="560" spans="1:50" ht="25.7" customHeight="1">
      <c r="A560" s="269" t="s">
        <v>239</v>
      </c>
      <c r="B560" s="147"/>
      <c r="C560" s="151" t="s">
        <v>12483</v>
      </c>
      <c r="D560" s="177" t="s">
        <v>12735</v>
      </c>
      <c r="E560" s="319" t="s">
        <v>12736</v>
      </c>
      <c r="F560" s="320" t="s">
        <v>12483</v>
      </c>
      <c r="G560" s="177" t="s">
        <v>12486</v>
      </c>
      <c r="H560" s="177"/>
      <c r="I560" s="177" t="s">
        <v>2496</v>
      </c>
      <c r="J560" s="177">
        <v>2</v>
      </c>
      <c r="K560" s="319">
        <v>12000</v>
      </c>
      <c r="L560" s="319">
        <v>163.74</v>
      </c>
      <c r="M560" s="319">
        <v>163.74</v>
      </c>
      <c r="N560" s="177" t="s">
        <v>231</v>
      </c>
      <c r="O560" s="320" t="s">
        <v>1416</v>
      </c>
      <c r="P560" s="319">
        <v>6672</v>
      </c>
      <c r="Q560" s="319">
        <v>10</v>
      </c>
      <c r="R560" s="319">
        <v>540</v>
      </c>
      <c r="S560" s="319">
        <v>540</v>
      </c>
      <c r="T560" s="177" t="s">
        <v>586</v>
      </c>
      <c r="U560" s="177" t="s">
        <v>12737</v>
      </c>
      <c r="V560" s="320">
        <v>2002</v>
      </c>
      <c r="W560" s="177">
        <v>193</v>
      </c>
      <c r="X560" s="177"/>
      <c r="Y560" s="177"/>
      <c r="Z560" s="177"/>
      <c r="AA560" s="177"/>
      <c r="AB560" s="319">
        <v>193</v>
      </c>
      <c r="AC560" s="320"/>
      <c r="AD560" s="320"/>
      <c r="AE560" s="177"/>
      <c r="AF560" s="177"/>
      <c r="AG560" s="177">
        <v>24</v>
      </c>
      <c r="AH560" s="177" t="s">
        <v>7366</v>
      </c>
      <c r="AI560" s="177">
        <v>245</v>
      </c>
      <c r="AJ560" s="177"/>
      <c r="AK560" s="177"/>
      <c r="AL560" s="177"/>
      <c r="AM560" s="177"/>
      <c r="AN560" s="177"/>
      <c r="AO560" s="177"/>
      <c r="AP560" s="177"/>
      <c r="AQ560" s="177"/>
      <c r="AR560" s="177"/>
      <c r="AS560" s="177"/>
      <c r="AT560" s="177"/>
      <c r="AU560" s="177"/>
      <c r="AV560" s="177"/>
      <c r="AW560" s="177"/>
      <c r="AX560" s="177"/>
    </row>
    <row r="561" spans="1:50" ht="25.7" customHeight="1">
      <c r="A561" s="269"/>
      <c r="B561" s="147"/>
      <c r="C561" s="151" t="s">
        <v>12483</v>
      </c>
      <c r="D561" s="177" t="s">
        <v>12738</v>
      </c>
      <c r="E561" s="319" t="s">
        <v>12739</v>
      </c>
      <c r="F561" s="320" t="s">
        <v>12483</v>
      </c>
      <c r="G561" s="177" t="s">
        <v>12486</v>
      </c>
      <c r="H561" s="148"/>
      <c r="I561" s="177" t="s">
        <v>2496</v>
      </c>
      <c r="J561" s="578"/>
      <c r="K561" s="319">
        <v>7530</v>
      </c>
      <c r="L561" s="319">
        <v>222</v>
      </c>
      <c r="M561" s="319">
        <v>222</v>
      </c>
      <c r="N561" s="177" t="s">
        <v>231</v>
      </c>
      <c r="O561" s="320" t="s">
        <v>590</v>
      </c>
      <c r="P561" s="319">
        <v>4600</v>
      </c>
      <c r="Q561" s="319">
        <v>6</v>
      </c>
      <c r="R561" s="319">
        <v>1200</v>
      </c>
      <c r="S561" s="319">
        <v>2000</v>
      </c>
      <c r="T561" s="177" t="s">
        <v>233</v>
      </c>
      <c r="U561" s="177" t="s">
        <v>1537</v>
      </c>
      <c r="V561" s="320">
        <v>1987</v>
      </c>
      <c r="W561" s="177">
        <v>257</v>
      </c>
      <c r="X561" s="177"/>
      <c r="Y561" s="177"/>
      <c r="Z561" s="177"/>
      <c r="AA561" s="177"/>
      <c r="AB561" s="319">
        <v>257</v>
      </c>
      <c r="AC561" s="320"/>
      <c r="AD561" s="320"/>
      <c r="AE561" s="177"/>
      <c r="AF561" s="177"/>
      <c r="AG561" s="177">
        <v>4</v>
      </c>
      <c r="AH561" s="177"/>
      <c r="AI561" s="177"/>
      <c r="AJ561" s="177"/>
      <c r="AK561" s="177"/>
      <c r="AL561" s="177"/>
      <c r="AM561" s="177"/>
      <c r="AN561" s="177"/>
      <c r="AO561" s="177"/>
      <c r="AP561" s="177"/>
      <c r="AQ561" s="177"/>
      <c r="AR561" s="177"/>
      <c r="AS561" s="177"/>
      <c r="AT561" s="177"/>
      <c r="AU561" s="177"/>
      <c r="AV561" s="177"/>
      <c r="AW561" s="177"/>
      <c r="AX561" s="177"/>
    </row>
    <row r="562" spans="1:50" ht="25.7" customHeight="1">
      <c r="A562" s="269"/>
      <c r="B562" s="147"/>
      <c r="C562" s="151" t="s">
        <v>12483</v>
      </c>
      <c r="D562" s="177"/>
      <c r="E562" s="319" t="s">
        <v>12740</v>
      </c>
      <c r="F562" s="320" t="s">
        <v>12483</v>
      </c>
      <c r="G562" s="177"/>
      <c r="H562" s="148"/>
      <c r="I562" s="177" t="s">
        <v>2496</v>
      </c>
      <c r="J562" s="911"/>
      <c r="K562" s="319">
        <v>4154</v>
      </c>
      <c r="L562" s="319">
        <v>210</v>
      </c>
      <c r="M562" s="319">
        <v>253</v>
      </c>
      <c r="N562" s="177"/>
      <c r="O562" s="320" t="s">
        <v>232</v>
      </c>
      <c r="P562" s="319">
        <v>4154</v>
      </c>
      <c r="Q562" s="319">
        <v>3</v>
      </c>
      <c r="R562" s="319">
        <v>70</v>
      </c>
      <c r="S562" s="319">
        <v>100</v>
      </c>
      <c r="T562" s="177"/>
      <c r="U562" s="177"/>
      <c r="V562" s="320">
        <v>2008</v>
      </c>
      <c r="W562" s="177"/>
      <c r="X562" s="177"/>
      <c r="Y562" s="177"/>
      <c r="Z562" s="177"/>
      <c r="AA562" s="177"/>
      <c r="AB562" s="319">
        <v>1560</v>
      </c>
      <c r="AC562" s="320"/>
      <c r="AD562" s="320"/>
      <c r="AE562" s="177"/>
      <c r="AF562" s="177"/>
      <c r="AG562" s="177"/>
      <c r="AH562" s="177"/>
      <c r="AI562" s="177"/>
      <c r="AJ562" s="177"/>
      <c r="AK562" s="177"/>
      <c r="AL562" s="177"/>
      <c r="AM562" s="177"/>
      <c r="AN562" s="177"/>
      <c r="AO562" s="177"/>
      <c r="AP562" s="177"/>
      <c r="AQ562" s="177"/>
      <c r="AR562" s="177"/>
      <c r="AS562" s="177"/>
      <c r="AT562" s="177"/>
      <c r="AU562" s="177"/>
      <c r="AV562" s="177"/>
      <c r="AW562" s="177"/>
      <c r="AX562" s="177"/>
    </row>
    <row r="563" spans="1:50" ht="25.7" customHeight="1">
      <c r="A563" s="269" t="s">
        <v>240</v>
      </c>
      <c r="B563" s="147"/>
      <c r="C563" s="151" t="s">
        <v>12483</v>
      </c>
      <c r="D563" s="177"/>
      <c r="E563" s="319" t="s">
        <v>956</v>
      </c>
      <c r="F563" s="177" t="s">
        <v>12483</v>
      </c>
      <c r="G563" s="177"/>
      <c r="H563" s="148"/>
      <c r="I563" s="177" t="s">
        <v>2496</v>
      </c>
      <c r="J563" s="578"/>
      <c r="K563" s="319">
        <v>11820</v>
      </c>
      <c r="L563" s="319">
        <v>0</v>
      </c>
      <c r="M563" s="319">
        <v>0</v>
      </c>
      <c r="N563" s="177"/>
      <c r="O563" s="320" t="s">
        <v>232</v>
      </c>
      <c r="P563" s="319">
        <v>8328</v>
      </c>
      <c r="Q563" s="319">
        <v>6</v>
      </c>
      <c r="R563" s="319">
        <v>70</v>
      </c>
      <c r="S563" s="319">
        <v>100</v>
      </c>
      <c r="T563" s="177"/>
      <c r="U563" s="177"/>
      <c r="V563" s="320">
        <v>2008</v>
      </c>
      <c r="W563" s="177"/>
      <c r="X563" s="177"/>
      <c r="Y563" s="177"/>
      <c r="Z563" s="177"/>
      <c r="AA563" s="177"/>
      <c r="AB563" s="319">
        <v>3120</v>
      </c>
      <c r="AC563" s="320"/>
      <c r="AD563" s="320"/>
      <c r="AE563" s="177"/>
      <c r="AF563" s="177"/>
      <c r="AG563" s="177"/>
      <c r="AH563" s="177"/>
      <c r="AI563" s="177"/>
      <c r="AJ563" s="177"/>
      <c r="AK563" s="177"/>
      <c r="AL563" s="177"/>
      <c r="AM563" s="177"/>
      <c r="AN563" s="177"/>
      <c r="AO563" s="177"/>
      <c r="AP563" s="177"/>
      <c r="AQ563" s="177"/>
      <c r="AR563" s="177"/>
      <c r="AS563" s="177"/>
      <c r="AT563" s="177"/>
      <c r="AU563" s="177"/>
      <c r="AV563" s="177"/>
      <c r="AW563" s="177"/>
      <c r="AX563" s="177"/>
    </row>
    <row r="564" spans="1:50" ht="25.7" customHeight="1">
      <c r="A564" s="269"/>
      <c r="B564" s="147"/>
      <c r="C564" s="151" t="s">
        <v>12488</v>
      </c>
      <c r="D564" s="177"/>
      <c r="E564" s="319" t="s">
        <v>12741</v>
      </c>
      <c r="F564" s="177" t="s">
        <v>12488</v>
      </c>
      <c r="G564" s="177" t="s">
        <v>12742</v>
      </c>
      <c r="H564" s="148"/>
      <c r="I564" s="177" t="s">
        <v>12488</v>
      </c>
      <c r="J564" s="578"/>
      <c r="K564" s="319">
        <v>2381</v>
      </c>
      <c r="L564" s="319">
        <v>56</v>
      </c>
      <c r="M564" s="319">
        <v>56</v>
      </c>
      <c r="N564" s="177" t="s">
        <v>231</v>
      </c>
      <c r="O564" s="320" t="s">
        <v>232</v>
      </c>
      <c r="P564" s="319">
        <v>1043</v>
      </c>
      <c r="Q564" s="319">
        <v>4</v>
      </c>
      <c r="R564" s="319">
        <v>150</v>
      </c>
      <c r="S564" s="319">
        <v>150</v>
      </c>
      <c r="T564" s="177" t="s">
        <v>586</v>
      </c>
      <c r="U564" s="177" t="s">
        <v>432</v>
      </c>
      <c r="V564" s="320">
        <v>1983</v>
      </c>
      <c r="W564" s="177">
        <v>46</v>
      </c>
      <c r="X564" s="177"/>
      <c r="Y564" s="177"/>
      <c r="Z564" s="177"/>
      <c r="AA564" s="177"/>
      <c r="AB564" s="319">
        <v>46</v>
      </c>
      <c r="AC564" s="320"/>
      <c r="AD564" s="320"/>
      <c r="AE564" s="177"/>
      <c r="AF564" s="177"/>
      <c r="AG564" s="177"/>
      <c r="AH564" s="177"/>
      <c r="AI564" s="177"/>
      <c r="AJ564" s="177"/>
      <c r="AK564" s="177"/>
      <c r="AL564" s="177"/>
      <c r="AM564" s="177"/>
      <c r="AN564" s="177"/>
      <c r="AO564" s="177"/>
      <c r="AP564" s="177"/>
      <c r="AQ564" s="177"/>
      <c r="AR564" s="177"/>
      <c r="AS564" s="177"/>
      <c r="AT564" s="177"/>
      <c r="AU564" s="177"/>
      <c r="AV564" s="177"/>
      <c r="AW564" s="177"/>
      <c r="AX564" s="177"/>
    </row>
    <row r="565" spans="1:50" ht="25.7" customHeight="1">
      <c r="A565" s="269" t="s">
        <v>204</v>
      </c>
      <c r="B565" s="147"/>
      <c r="C565" s="151" t="s">
        <v>12488</v>
      </c>
      <c r="D565" s="177" t="s">
        <v>12743</v>
      </c>
      <c r="E565" s="319" t="s">
        <v>12744</v>
      </c>
      <c r="F565" s="320" t="s">
        <v>12488</v>
      </c>
      <c r="G565" s="177" t="s">
        <v>12745</v>
      </c>
      <c r="H565" s="148"/>
      <c r="I565" s="177" t="s">
        <v>12488</v>
      </c>
      <c r="J565" s="177"/>
      <c r="K565" s="319">
        <v>1405</v>
      </c>
      <c r="L565" s="319">
        <v>42.5</v>
      </c>
      <c r="M565" s="319">
        <v>43</v>
      </c>
      <c r="N565" s="177" t="s">
        <v>231</v>
      </c>
      <c r="O565" s="320" t="s">
        <v>232</v>
      </c>
      <c r="P565" s="319">
        <v>1296</v>
      </c>
      <c r="Q565" s="319">
        <v>2</v>
      </c>
      <c r="R565" s="319"/>
      <c r="S565" s="319"/>
      <c r="T565" s="177"/>
      <c r="U565" s="177"/>
      <c r="V565" s="320">
        <v>2003</v>
      </c>
      <c r="W565" s="177">
        <v>60</v>
      </c>
      <c r="X565" s="177"/>
      <c r="Y565" s="177"/>
      <c r="Z565" s="177"/>
      <c r="AA565" s="177"/>
      <c r="AB565" s="319">
        <v>60</v>
      </c>
      <c r="AC565" s="320"/>
      <c r="AD565" s="320"/>
      <c r="AE565" s="177"/>
      <c r="AF565" s="177"/>
      <c r="AG565" s="177"/>
      <c r="AH565" s="177"/>
      <c r="AI565" s="177"/>
      <c r="AJ565" s="177"/>
      <c r="AK565" s="177"/>
      <c r="AL565" s="177"/>
      <c r="AM565" s="177"/>
      <c r="AN565" s="177"/>
      <c r="AO565" s="177"/>
      <c r="AP565" s="177"/>
      <c r="AQ565" s="177"/>
      <c r="AR565" s="177"/>
      <c r="AS565" s="177"/>
      <c r="AT565" s="177"/>
      <c r="AU565" s="177"/>
      <c r="AV565" s="177"/>
      <c r="AW565" s="177"/>
      <c r="AX565" s="177"/>
    </row>
    <row r="566" spans="1:50" ht="25.7" customHeight="1">
      <c r="A566" s="269" t="s">
        <v>135</v>
      </c>
      <c r="B566" s="147"/>
      <c r="C566" s="151" t="s">
        <v>12491</v>
      </c>
      <c r="D566" s="177"/>
      <c r="E566" s="319" t="s">
        <v>12746</v>
      </c>
      <c r="F566" s="320" t="s">
        <v>12491</v>
      </c>
      <c r="G566" s="177"/>
      <c r="H566" s="177"/>
      <c r="I566" s="177" t="s">
        <v>8643</v>
      </c>
      <c r="J566" s="177"/>
      <c r="K566" s="319">
        <v>4320</v>
      </c>
      <c r="L566" s="319"/>
      <c r="M566" s="319"/>
      <c r="N566" s="177"/>
      <c r="O566" s="320" t="s">
        <v>406</v>
      </c>
      <c r="P566" s="319">
        <v>4320</v>
      </c>
      <c r="Q566" s="319">
        <v>6</v>
      </c>
      <c r="R566" s="319"/>
      <c r="S566" s="319"/>
      <c r="T566" s="177"/>
      <c r="U566" s="177"/>
      <c r="V566" s="320">
        <v>2016</v>
      </c>
      <c r="W566" s="177"/>
      <c r="X566" s="177"/>
      <c r="Y566" s="177"/>
      <c r="Z566" s="177"/>
      <c r="AA566" s="177"/>
      <c r="AB566" s="319">
        <v>480</v>
      </c>
      <c r="AC566" s="320"/>
      <c r="AD566" s="320"/>
      <c r="AE566" s="177"/>
      <c r="AF566" s="177"/>
      <c r="AG566" s="177"/>
      <c r="AH566" s="177"/>
      <c r="AI566" s="177"/>
      <c r="AJ566" s="177"/>
      <c r="AK566" s="177"/>
      <c r="AL566" s="177"/>
      <c r="AM566" s="177"/>
      <c r="AN566" s="177"/>
      <c r="AO566" s="177"/>
      <c r="AP566" s="177"/>
      <c r="AQ566" s="177"/>
      <c r="AR566" s="177"/>
      <c r="AS566" s="177"/>
      <c r="AT566" s="177"/>
      <c r="AU566" s="177"/>
      <c r="AV566" s="177"/>
      <c r="AW566" s="177"/>
      <c r="AX566" s="177"/>
    </row>
    <row r="567" spans="1:50" ht="25.7" customHeight="1">
      <c r="A567" s="269" t="s">
        <v>412</v>
      </c>
      <c r="B567" s="147"/>
      <c r="C567" s="151" t="s">
        <v>12491</v>
      </c>
      <c r="D567" s="177"/>
      <c r="E567" s="319" t="s">
        <v>12747</v>
      </c>
      <c r="F567" s="320" t="s">
        <v>12491</v>
      </c>
      <c r="G567" s="177"/>
      <c r="H567" s="148"/>
      <c r="I567" s="177" t="s">
        <v>8643</v>
      </c>
      <c r="J567" s="177"/>
      <c r="K567" s="319">
        <v>9880</v>
      </c>
      <c r="L567" s="319">
        <v>134</v>
      </c>
      <c r="M567" s="319">
        <v>172</v>
      </c>
      <c r="N567" s="177"/>
      <c r="O567" s="320" t="s">
        <v>12748</v>
      </c>
      <c r="P567" s="319">
        <v>6472</v>
      </c>
      <c r="Q567" s="319">
        <v>8</v>
      </c>
      <c r="R567" s="319">
        <v>350</v>
      </c>
      <c r="S567" s="319">
        <v>400</v>
      </c>
      <c r="T567" s="177"/>
      <c r="U567" s="177"/>
      <c r="V567" s="320">
        <v>2009</v>
      </c>
      <c r="W567" s="177"/>
      <c r="X567" s="177"/>
      <c r="Y567" s="177"/>
      <c r="Z567" s="177"/>
      <c r="AA567" s="177"/>
      <c r="AB567" s="319">
        <v>2900</v>
      </c>
      <c r="AC567" s="320"/>
      <c r="AD567" s="320"/>
      <c r="AE567" s="177"/>
      <c r="AF567" s="177"/>
      <c r="AG567" s="177"/>
      <c r="AH567" s="177"/>
      <c r="AI567" s="177"/>
      <c r="AJ567" s="177"/>
      <c r="AK567" s="177"/>
      <c r="AL567" s="177"/>
      <c r="AM567" s="177"/>
      <c r="AN567" s="177"/>
      <c r="AO567" s="177"/>
      <c r="AP567" s="177"/>
      <c r="AQ567" s="177"/>
      <c r="AR567" s="177"/>
      <c r="AS567" s="177"/>
      <c r="AT567" s="177"/>
      <c r="AU567" s="177"/>
      <c r="AV567" s="177"/>
      <c r="AW567" s="177"/>
      <c r="AX567" s="177"/>
    </row>
    <row r="568" spans="1:50" ht="25.7" customHeight="1">
      <c r="A568" s="269" t="s">
        <v>413</v>
      </c>
      <c r="B568" s="150"/>
      <c r="C568" s="151" t="s">
        <v>12495</v>
      </c>
      <c r="D568" s="177" t="s">
        <v>12749</v>
      </c>
      <c r="E568" s="319" t="s">
        <v>12750</v>
      </c>
      <c r="F568" s="320" t="s">
        <v>12495</v>
      </c>
      <c r="G568" s="177" t="s">
        <v>12501</v>
      </c>
      <c r="H568" s="148"/>
      <c r="I568" s="177" t="s">
        <v>8643</v>
      </c>
      <c r="J568" s="177">
        <v>1</v>
      </c>
      <c r="K568" s="319">
        <v>2000</v>
      </c>
      <c r="L568" s="319">
        <v>33</v>
      </c>
      <c r="M568" s="319">
        <v>33</v>
      </c>
      <c r="N568" s="177"/>
      <c r="O568" s="320" t="s">
        <v>590</v>
      </c>
      <c r="P568" s="319">
        <v>1820</v>
      </c>
      <c r="Q568" s="319">
        <v>3</v>
      </c>
      <c r="R568" s="319">
        <v>100</v>
      </c>
      <c r="S568" s="319">
        <v>300</v>
      </c>
      <c r="T568" s="177"/>
      <c r="U568" s="177"/>
      <c r="V568" s="320">
        <v>2000</v>
      </c>
      <c r="W568" s="177">
        <v>80</v>
      </c>
      <c r="X568" s="177"/>
      <c r="Y568" s="177"/>
      <c r="Z568" s="177"/>
      <c r="AA568" s="177"/>
      <c r="AB568" s="319">
        <v>80</v>
      </c>
      <c r="AC568" s="320"/>
      <c r="AD568" s="320"/>
      <c r="AE568" s="177"/>
      <c r="AF568" s="177"/>
      <c r="AG568" s="177">
        <v>3</v>
      </c>
      <c r="AH568" s="177"/>
      <c r="AI568" s="177">
        <v>20</v>
      </c>
      <c r="AJ568" s="177"/>
      <c r="AK568" s="177"/>
      <c r="AL568" s="177"/>
      <c r="AM568" s="177"/>
      <c r="AN568" s="177"/>
      <c r="AO568" s="177"/>
      <c r="AP568" s="177"/>
      <c r="AQ568" s="177"/>
      <c r="AR568" s="177"/>
      <c r="AS568" s="177"/>
      <c r="AT568" s="177"/>
      <c r="AU568" s="177"/>
      <c r="AV568" s="177"/>
      <c r="AW568" s="177"/>
      <c r="AX568" s="177"/>
    </row>
    <row r="569" spans="1:50" ht="25.7" customHeight="1">
      <c r="A569" s="269" t="s">
        <v>414</v>
      </c>
      <c r="B569" s="147"/>
      <c r="C569" s="151" t="s">
        <v>12495</v>
      </c>
      <c r="D569" s="177"/>
      <c r="E569" s="319" t="s">
        <v>12751</v>
      </c>
      <c r="F569" s="320" t="s">
        <v>12495</v>
      </c>
      <c r="G569" s="177"/>
      <c r="H569" s="148"/>
      <c r="I569" s="177" t="s">
        <v>8643</v>
      </c>
      <c r="J569" s="177"/>
      <c r="K569" s="319">
        <v>3400</v>
      </c>
      <c r="L569" s="319">
        <v>66</v>
      </c>
      <c r="M569" s="319">
        <v>66</v>
      </c>
      <c r="N569" s="177"/>
      <c r="O569" s="320" t="s">
        <v>12752</v>
      </c>
      <c r="P569" s="319">
        <v>3400</v>
      </c>
      <c r="Q569" s="319">
        <v>6</v>
      </c>
      <c r="R569" s="319">
        <v>200</v>
      </c>
      <c r="S569" s="319">
        <v>300</v>
      </c>
      <c r="T569" s="177"/>
      <c r="U569" s="177"/>
      <c r="V569" s="320">
        <v>2006</v>
      </c>
      <c r="W569" s="177"/>
      <c r="X569" s="177"/>
      <c r="Y569" s="177"/>
      <c r="Z569" s="177"/>
      <c r="AA569" s="177"/>
      <c r="AB569" s="319">
        <v>300</v>
      </c>
      <c r="AC569" s="320"/>
      <c r="AD569" s="320"/>
      <c r="AE569" s="177"/>
      <c r="AF569" s="177"/>
      <c r="AG569" s="177"/>
      <c r="AH569" s="177"/>
      <c r="AI569" s="177"/>
      <c r="AJ569" s="177"/>
      <c r="AK569" s="177"/>
      <c r="AL569" s="177"/>
      <c r="AM569" s="177"/>
      <c r="AN569" s="177"/>
      <c r="AO569" s="177"/>
      <c r="AP569" s="177"/>
      <c r="AQ569" s="177"/>
      <c r="AR569" s="177"/>
      <c r="AS569" s="177"/>
      <c r="AT569" s="177"/>
      <c r="AU569" s="177"/>
      <c r="AV569" s="177"/>
      <c r="AW569" s="177"/>
      <c r="AX569" s="177"/>
    </row>
    <row r="570" spans="1:50" ht="25.7" customHeight="1">
      <c r="A570" s="269"/>
      <c r="B570" s="147"/>
      <c r="C570" s="151" t="s">
        <v>12617</v>
      </c>
      <c r="D570" s="320" t="s">
        <v>12753</v>
      </c>
      <c r="E570" s="320" t="s">
        <v>12754</v>
      </c>
      <c r="F570" s="320" t="s">
        <v>12617</v>
      </c>
      <c r="G570" s="320" t="s">
        <v>12755</v>
      </c>
      <c r="H570" s="847"/>
      <c r="I570" s="320" t="s">
        <v>12617</v>
      </c>
      <c r="J570" s="177"/>
      <c r="K570" s="319">
        <v>2013</v>
      </c>
      <c r="L570" s="319">
        <v>198</v>
      </c>
      <c r="M570" s="319">
        <v>198</v>
      </c>
      <c r="N570" s="177" t="s">
        <v>231</v>
      </c>
      <c r="O570" s="320" t="s">
        <v>232</v>
      </c>
      <c r="P570" s="319">
        <v>782</v>
      </c>
      <c r="Q570" s="319">
        <v>3</v>
      </c>
      <c r="R570" s="319"/>
      <c r="S570" s="319"/>
      <c r="T570" s="177"/>
      <c r="U570" s="177"/>
      <c r="V570" s="320">
        <v>1990</v>
      </c>
      <c r="W570" s="177">
        <v>34</v>
      </c>
      <c r="X570" s="177"/>
      <c r="Y570" s="177"/>
      <c r="Z570" s="177"/>
      <c r="AA570" s="177"/>
      <c r="AB570" s="319">
        <v>34</v>
      </c>
      <c r="AC570" s="320">
        <v>1998</v>
      </c>
      <c r="AD570" s="320">
        <v>2002</v>
      </c>
      <c r="AE570" s="177"/>
      <c r="AF570" s="177"/>
      <c r="AG570" s="177">
        <v>4</v>
      </c>
      <c r="AH570" s="177"/>
      <c r="AI570" s="177">
        <v>5</v>
      </c>
      <c r="AJ570" s="177"/>
      <c r="AK570" s="177"/>
      <c r="AL570" s="177"/>
      <c r="AM570" s="177"/>
      <c r="AN570" s="177"/>
      <c r="AO570" s="177"/>
      <c r="AP570" s="177"/>
      <c r="AQ570" s="177"/>
      <c r="AR570" s="177"/>
      <c r="AS570" s="177"/>
      <c r="AT570" s="177"/>
      <c r="AU570" s="177"/>
      <c r="AV570" s="177"/>
      <c r="AW570" s="177"/>
      <c r="AX570" s="177"/>
    </row>
    <row r="571" spans="1:50" ht="25.7" customHeight="1">
      <c r="A571" s="269"/>
      <c r="B571" s="147"/>
      <c r="C571" s="151" t="s">
        <v>12617</v>
      </c>
      <c r="D571" s="320"/>
      <c r="E571" s="320" t="s">
        <v>12756</v>
      </c>
      <c r="F571" s="320" t="s">
        <v>12617</v>
      </c>
      <c r="G571" s="320"/>
      <c r="H571" s="847"/>
      <c r="I571" s="320" t="s">
        <v>12617</v>
      </c>
      <c r="J571" s="177"/>
      <c r="K571" s="319">
        <v>2776</v>
      </c>
      <c r="L571" s="319">
        <v>99</v>
      </c>
      <c r="M571" s="319">
        <v>99</v>
      </c>
      <c r="N571" s="177"/>
      <c r="O571" s="320" t="s">
        <v>232</v>
      </c>
      <c r="P571" s="319">
        <v>2676</v>
      </c>
      <c r="Q571" s="319">
        <v>4</v>
      </c>
      <c r="R571" s="319"/>
      <c r="S571" s="319"/>
      <c r="T571" s="177"/>
      <c r="U571" s="177"/>
      <c r="V571" s="146">
        <v>2013</v>
      </c>
      <c r="W571" s="177"/>
      <c r="X571" s="177"/>
      <c r="Y571" s="177"/>
      <c r="Z571" s="177"/>
      <c r="AA571" s="177"/>
      <c r="AB571" s="319">
        <v>700</v>
      </c>
      <c r="AC571" s="320"/>
      <c r="AD571" s="320"/>
      <c r="AE571" s="177"/>
      <c r="AF571" s="177"/>
      <c r="AG571" s="177"/>
      <c r="AH571" s="177"/>
      <c r="AI571" s="177"/>
      <c r="AJ571" s="177"/>
      <c r="AK571" s="177"/>
      <c r="AL571" s="177"/>
      <c r="AM571" s="177"/>
      <c r="AN571" s="177"/>
      <c r="AO571" s="177"/>
      <c r="AP571" s="177"/>
      <c r="AQ571" s="177"/>
      <c r="AR571" s="177"/>
      <c r="AS571" s="177"/>
      <c r="AT571" s="177"/>
      <c r="AU571" s="177"/>
      <c r="AV571" s="177"/>
      <c r="AW571" s="177"/>
      <c r="AX571" s="177"/>
    </row>
    <row r="572" spans="1:50" ht="25.7" customHeight="1">
      <c r="A572" s="269"/>
      <c r="B572" s="147"/>
      <c r="C572" s="151" t="s">
        <v>12502</v>
      </c>
      <c r="D572" s="320" t="s">
        <v>12757</v>
      </c>
      <c r="E572" s="320" t="s">
        <v>12758</v>
      </c>
      <c r="F572" s="320" t="s">
        <v>12502</v>
      </c>
      <c r="G572" s="320" t="s">
        <v>12759</v>
      </c>
      <c r="H572" s="847"/>
      <c r="I572" s="320" t="s">
        <v>12760</v>
      </c>
      <c r="J572" s="177"/>
      <c r="K572" s="319">
        <v>4041</v>
      </c>
      <c r="L572" s="319">
        <v>117.07</v>
      </c>
      <c r="M572" s="319">
        <v>154.38999999999999</v>
      </c>
      <c r="N572" s="177" t="s">
        <v>231</v>
      </c>
      <c r="O572" s="320" t="s">
        <v>3145</v>
      </c>
      <c r="P572" s="319">
        <v>3006</v>
      </c>
      <c r="Q572" s="319">
        <v>5</v>
      </c>
      <c r="R572" s="319">
        <v>500</v>
      </c>
      <c r="S572" s="319">
        <v>500</v>
      </c>
      <c r="T572" s="177" t="s">
        <v>233</v>
      </c>
      <c r="U572" s="177" t="s">
        <v>587</v>
      </c>
      <c r="V572" s="146">
        <v>2002</v>
      </c>
      <c r="W572" s="177">
        <v>376</v>
      </c>
      <c r="X572" s="177">
        <v>0</v>
      </c>
      <c r="Y572" s="177">
        <v>0</v>
      </c>
      <c r="Z572" s="177">
        <v>0</v>
      </c>
      <c r="AA572" s="177">
        <v>0</v>
      </c>
      <c r="AB572" s="319">
        <v>376</v>
      </c>
      <c r="AC572" s="320"/>
      <c r="AD572" s="320"/>
      <c r="AE572" s="177"/>
      <c r="AF572" s="177"/>
      <c r="AG572" s="177">
        <v>4</v>
      </c>
      <c r="AH572" s="177"/>
      <c r="AI572" s="177"/>
      <c r="AJ572" s="177"/>
      <c r="AK572" s="177"/>
      <c r="AL572" s="177"/>
      <c r="AM572" s="177"/>
      <c r="AN572" s="177"/>
      <c r="AO572" s="177"/>
      <c r="AP572" s="177"/>
      <c r="AQ572" s="177"/>
      <c r="AR572" s="177"/>
      <c r="AS572" s="177"/>
      <c r="AT572" s="177"/>
      <c r="AU572" s="177"/>
      <c r="AV572" s="177"/>
      <c r="AW572" s="177"/>
      <c r="AX572" s="177"/>
    </row>
    <row r="573" spans="1:50" ht="25.7" customHeight="1">
      <c r="A573" s="269" t="s">
        <v>415</v>
      </c>
      <c r="B573" s="147"/>
      <c r="C573" s="151" t="s">
        <v>12502</v>
      </c>
      <c r="D573" s="320" t="s">
        <v>12761</v>
      </c>
      <c r="E573" s="320" t="s">
        <v>12762</v>
      </c>
      <c r="F573" s="320" t="s">
        <v>12502</v>
      </c>
      <c r="G573" s="320" t="s">
        <v>12763</v>
      </c>
      <c r="H573" s="847"/>
      <c r="I573" s="320" t="s">
        <v>12764</v>
      </c>
      <c r="J573" s="177"/>
      <c r="K573" s="319">
        <v>88618</v>
      </c>
      <c r="L573" s="319">
        <v>51.84</v>
      </c>
      <c r="M573" s="319">
        <v>52</v>
      </c>
      <c r="N573" s="177" t="s">
        <v>231</v>
      </c>
      <c r="O573" s="320" t="s">
        <v>3145</v>
      </c>
      <c r="P573" s="319">
        <v>2293</v>
      </c>
      <c r="Q573" s="319">
        <v>4</v>
      </c>
      <c r="R573" s="319">
        <v>159</v>
      </c>
      <c r="S573" s="319">
        <v>159</v>
      </c>
      <c r="T573" s="177"/>
      <c r="U573" s="177"/>
      <c r="V573" s="320">
        <v>2002</v>
      </c>
      <c r="W573" s="177">
        <v>199</v>
      </c>
      <c r="X573" s="177">
        <v>0</v>
      </c>
      <c r="Y573" s="177">
        <v>0</v>
      </c>
      <c r="Z573" s="177">
        <v>0</v>
      </c>
      <c r="AA573" s="177">
        <v>0</v>
      </c>
      <c r="AB573" s="319">
        <v>199</v>
      </c>
      <c r="AC573" s="320"/>
      <c r="AD573" s="320"/>
      <c r="AE573" s="177"/>
      <c r="AF573" s="177"/>
      <c r="AG573" s="177"/>
      <c r="AH573" s="177"/>
      <c r="AI573" s="177"/>
      <c r="AJ573" s="177"/>
      <c r="AK573" s="177"/>
      <c r="AL573" s="177"/>
      <c r="AM573" s="177"/>
      <c r="AN573" s="177"/>
      <c r="AO573" s="177"/>
      <c r="AP573" s="177"/>
      <c r="AQ573" s="177"/>
      <c r="AR573" s="177"/>
      <c r="AS573" s="177"/>
      <c r="AT573" s="177"/>
      <c r="AU573" s="177"/>
      <c r="AV573" s="177"/>
      <c r="AW573" s="177"/>
      <c r="AX573" s="912"/>
    </row>
    <row r="574" spans="1:50" ht="25.7" customHeight="1">
      <c r="A574" s="269" t="s">
        <v>416</v>
      </c>
      <c r="B574" s="147"/>
      <c r="C574" s="151" t="s">
        <v>12504</v>
      </c>
      <c r="D574" s="320" t="s">
        <v>12765</v>
      </c>
      <c r="E574" s="320" t="s">
        <v>12766</v>
      </c>
      <c r="F574" s="320" t="s">
        <v>12504</v>
      </c>
      <c r="G574" s="320" t="s">
        <v>12767</v>
      </c>
      <c r="H574" s="320"/>
      <c r="I574" s="320" t="s">
        <v>12504</v>
      </c>
      <c r="J574" s="177"/>
      <c r="K574" s="319">
        <v>2937</v>
      </c>
      <c r="L574" s="319">
        <v>83</v>
      </c>
      <c r="M574" s="319">
        <v>82.86</v>
      </c>
      <c r="N574" s="177"/>
      <c r="O574" s="320" t="s">
        <v>590</v>
      </c>
      <c r="P574" s="319">
        <v>1304</v>
      </c>
      <c r="Q574" s="319">
        <v>5</v>
      </c>
      <c r="R574" s="319"/>
      <c r="S574" s="319">
        <v>200</v>
      </c>
      <c r="T574" s="177" t="s">
        <v>233</v>
      </c>
      <c r="U574" s="177" t="s">
        <v>587</v>
      </c>
      <c r="V574" s="320">
        <v>2003</v>
      </c>
      <c r="W574" s="177">
        <v>80</v>
      </c>
      <c r="X574" s="177">
        <v>50</v>
      </c>
      <c r="Y574" s="177">
        <v>100</v>
      </c>
      <c r="Z574" s="177"/>
      <c r="AA574" s="177"/>
      <c r="AB574" s="319">
        <v>230</v>
      </c>
      <c r="AC574" s="320"/>
      <c r="AD574" s="320"/>
      <c r="AE574" s="177"/>
      <c r="AF574" s="177"/>
      <c r="AG574" s="177">
        <v>4</v>
      </c>
      <c r="AH574" s="177">
        <v>240</v>
      </c>
      <c r="AI574" s="177">
        <v>40</v>
      </c>
      <c r="AJ574" s="177"/>
      <c r="AK574" s="177"/>
      <c r="AL574" s="177"/>
      <c r="AM574" s="177"/>
      <c r="AN574" s="177"/>
      <c r="AO574" s="177"/>
      <c r="AP574" s="177"/>
      <c r="AQ574" s="177"/>
      <c r="AR574" s="177"/>
      <c r="AS574" s="177"/>
      <c r="AT574" s="177"/>
      <c r="AU574" s="177"/>
      <c r="AV574" s="177"/>
      <c r="AW574" s="177"/>
      <c r="AX574" s="912"/>
    </row>
    <row r="575" spans="1:50" ht="25.7" customHeight="1">
      <c r="A575" s="269"/>
      <c r="B575" s="147"/>
      <c r="C575" s="151" t="s">
        <v>12504</v>
      </c>
      <c r="D575" s="320"/>
      <c r="E575" s="320" t="s">
        <v>12768</v>
      </c>
      <c r="F575" s="320" t="s">
        <v>12504</v>
      </c>
      <c r="G575" s="320"/>
      <c r="H575" s="847"/>
      <c r="I575" s="320" t="s">
        <v>12504</v>
      </c>
      <c r="J575" s="177"/>
      <c r="K575" s="183">
        <v>18843</v>
      </c>
      <c r="L575" s="319">
        <v>71</v>
      </c>
      <c r="M575" s="319">
        <v>135</v>
      </c>
      <c r="N575" s="177"/>
      <c r="O575" s="320" t="s">
        <v>590</v>
      </c>
      <c r="P575" s="319">
        <v>18843</v>
      </c>
      <c r="Q575" s="319">
        <v>4</v>
      </c>
      <c r="R575" s="319">
        <v>100</v>
      </c>
      <c r="S575" s="319">
        <v>100</v>
      </c>
      <c r="T575" s="177"/>
      <c r="U575" s="177"/>
      <c r="V575" s="320">
        <v>2003</v>
      </c>
      <c r="W575" s="177"/>
      <c r="X575" s="177"/>
      <c r="Y575" s="177"/>
      <c r="Z575" s="177"/>
      <c r="AA575" s="177"/>
      <c r="AB575" s="319">
        <v>200</v>
      </c>
      <c r="AC575" s="320"/>
      <c r="AD575" s="320"/>
      <c r="AE575" s="177"/>
      <c r="AF575" s="177"/>
      <c r="AG575" s="177"/>
      <c r="AH575" s="177"/>
      <c r="AI575" s="177"/>
      <c r="AJ575" s="177"/>
      <c r="AK575" s="177"/>
      <c r="AL575" s="177"/>
      <c r="AM575" s="177"/>
      <c r="AN575" s="177"/>
      <c r="AO575" s="177"/>
      <c r="AP575" s="177"/>
      <c r="AQ575" s="177"/>
      <c r="AR575" s="177"/>
      <c r="AS575" s="177"/>
      <c r="AT575" s="177"/>
      <c r="AU575" s="177"/>
      <c r="AV575" s="177"/>
      <c r="AW575" s="177"/>
      <c r="AX575" s="177"/>
    </row>
    <row r="576" spans="1:50" ht="25.7" customHeight="1">
      <c r="A576" s="269"/>
      <c r="B576" s="147"/>
      <c r="C576" s="151" t="s">
        <v>12504</v>
      </c>
      <c r="D576" s="320"/>
      <c r="E576" s="320" t="s">
        <v>12769</v>
      </c>
      <c r="F576" s="320" t="s">
        <v>12504</v>
      </c>
      <c r="G576" s="320"/>
      <c r="H576" s="847"/>
      <c r="I576" s="320" t="s">
        <v>12504</v>
      </c>
      <c r="J576" s="177"/>
      <c r="K576" s="711">
        <v>32853</v>
      </c>
      <c r="L576" s="319">
        <v>54.6</v>
      </c>
      <c r="M576" s="319">
        <v>94.2</v>
      </c>
      <c r="N576" s="177"/>
      <c r="O576" s="320" t="s">
        <v>590</v>
      </c>
      <c r="P576" s="319">
        <v>4455</v>
      </c>
      <c r="Q576" s="319">
        <v>5</v>
      </c>
      <c r="R576" s="319">
        <v>200</v>
      </c>
      <c r="S576" s="319">
        <v>200</v>
      </c>
      <c r="T576" s="177"/>
      <c r="U576" s="177"/>
      <c r="V576" s="320">
        <v>2008</v>
      </c>
      <c r="W576" s="177"/>
      <c r="X576" s="177"/>
      <c r="Y576" s="177"/>
      <c r="Z576" s="177"/>
      <c r="AA576" s="177"/>
      <c r="AB576" s="319">
        <v>340</v>
      </c>
      <c r="AC576" s="320"/>
      <c r="AD576" s="320"/>
      <c r="AE576" s="177"/>
      <c r="AF576" s="177"/>
      <c r="AG576" s="177"/>
      <c r="AH576" s="177"/>
      <c r="AI576" s="177"/>
      <c r="AJ576" s="177"/>
      <c r="AK576" s="177"/>
      <c r="AL576" s="177"/>
      <c r="AM576" s="177"/>
      <c r="AN576" s="177"/>
      <c r="AO576" s="177"/>
      <c r="AP576" s="177"/>
      <c r="AQ576" s="177"/>
      <c r="AR576" s="177"/>
      <c r="AS576" s="177"/>
      <c r="AT576" s="177"/>
      <c r="AU576" s="177"/>
      <c r="AV576" s="177"/>
      <c r="AW576" s="177"/>
      <c r="AX576" s="177"/>
    </row>
    <row r="577" spans="1:50" ht="25.7" customHeight="1">
      <c r="A577" s="269"/>
      <c r="B577" s="147"/>
      <c r="C577" s="151" t="s">
        <v>12509</v>
      </c>
      <c r="D577" s="320" t="s">
        <v>12770</v>
      </c>
      <c r="E577" s="320" t="s">
        <v>12771</v>
      </c>
      <c r="F577" s="320" t="s">
        <v>12509</v>
      </c>
      <c r="G577" s="320" t="s">
        <v>12772</v>
      </c>
      <c r="H577" s="847"/>
      <c r="I577" s="320" t="s">
        <v>12509</v>
      </c>
      <c r="J577" s="177">
        <v>1</v>
      </c>
      <c r="K577" s="711">
        <v>3236</v>
      </c>
      <c r="L577" s="319">
        <v>215</v>
      </c>
      <c r="M577" s="319">
        <v>382</v>
      </c>
      <c r="N577" s="177"/>
      <c r="O577" s="320" t="s">
        <v>12773</v>
      </c>
      <c r="P577" s="319">
        <v>2585</v>
      </c>
      <c r="Q577" s="319">
        <v>5</v>
      </c>
      <c r="R577" s="319">
        <v>350</v>
      </c>
      <c r="S577" s="319">
        <v>500</v>
      </c>
      <c r="T577" s="177" t="s">
        <v>233</v>
      </c>
      <c r="U577" s="177" t="s">
        <v>1060</v>
      </c>
      <c r="V577" s="320">
        <v>1995</v>
      </c>
      <c r="W577" s="177">
        <v>45</v>
      </c>
      <c r="X577" s="177"/>
      <c r="Y577" s="177"/>
      <c r="Z577" s="177"/>
      <c r="AA577" s="177"/>
      <c r="AB577" s="319">
        <v>45</v>
      </c>
      <c r="AC577" s="320"/>
      <c r="AD577" s="320"/>
      <c r="AE577" s="177"/>
      <c r="AF577" s="177"/>
      <c r="AG577" s="177">
        <v>4</v>
      </c>
      <c r="AH577" s="177"/>
      <c r="AI577" s="177"/>
      <c r="AJ577" s="177"/>
      <c r="AK577" s="177"/>
      <c r="AL577" s="177"/>
      <c r="AM577" s="177"/>
      <c r="AN577" s="177"/>
      <c r="AO577" s="177"/>
      <c r="AP577" s="177"/>
      <c r="AQ577" s="177"/>
      <c r="AR577" s="177"/>
      <c r="AS577" s="177"/>
      <c r="AT577" s="177"/>
      <c r="AU577" s="177"/>
      <c r="AV577" s="177"/>
      <c r="AW577" s="177"/>
      <c r="AX577" s="177"/>
    </row>
    <row r="578" spans="1:50" ht="25.7" customHeight="1">
      <c r="A578" s="269"/>
      <c r="B578" s="150"/>
      <c r="C578" s="151" t="s">
        <v>12509</v>
      </c>
      <c r="D578" s="320"/>
      <c r="E578" s="320" t="s">
        <v>12774</v>
      </c>
      <c r="F578" s="320" t="s">
        <v>12509</v>
      </c>
      <c r="G578" s="320"/>
      <c r="H578" s="847"/>
      <c r="I578" s="320" t="s">
        <v>12509</v>
      </c>
      <c r="J578" s="177"/>
      <c r="K578" s="319">
        <v>4165</v>
      </c>
      <c r="L578" s="319">
        <v>181</v>
      </c>
      <c r="M578" s="319">
        <v>181</v>
      </c>
      <c r="N578" s="177"/>
      <c r="O578" s="320" t="s">
        <v>406</v>
      </c>
      <c r="P578" s="319">
        <v>2198</v>
      </c>
      <c r="Q578" s="319">
        <v>4</v>
      </c>
      <c r="R578" s="319"/>
      <c r="S578" s="319"/>
      <c r="T578" s="177"/>
      <c r="U578" s="177"/>
      <c r="V578" s="320">
        <v>2006</v>
      </c>
      <c r="W578" s="177"/>
      <c r="X578" s="177"/>
      <c r="Y578" s="177"/>
      <c r="Z578" s="177"/>
      <c r="AA578" s="177"/>
      <c r="AB578" s="319">
        <v>200</v>
      </c>
      <c r="AC578" s="320"/>
      <c r="AD578" s="320"/>
      <c r="AE578" s="177"/>
      <c r="AF578" s="177"/>
      <c r="AG578" s="177"/>
      <c r="AH578" s="177"/>
      <c r="AI578" s="177"/>
      <c r="AJ578" s="177"/>
      <c r="AK578" s="177"/>
      <c r="AL578" s="177"/>
      <c r="AM578" s="177"/>
      <c r="AN578" s="177"/>
      <c r="AO578" s="177"/>
      <c r="AP578" s="177"/>
      <c r="AQ578" s="177"/>
      <c r="AR578" s="177"/>
      <c r="AS578" s="177"/>
      <c r="AT578" s="177"/>
      <c r="AU578" s="177"/>
      <c r="AV578" s="177"/>
      <c r="AW578" s="177"/>
      <c r="AX578" s="177"/>
    </row>
    <row r="579" spans="1:50" ht="25.7" customHeight="1">
      <c r="A579" s="269"/>
      <c r="B579" s="150"/>
      <c r="C579" s="151" t="s">
        <v>12509</v>
      </c>
      <c r="D579" s="320"/>
      <c r="E579" s="320" t="s">
        <v>12775</v>
      </c>
      <c r="F579" s="320" t="s">
        <v>12509</v>
      </c>
      <c r="G579" s="320"/>
      <c r="H579" s="847"/>
      <c r="I579" s="320" t="s">
        <v>12509</v>
      </c>
      <c r="J579" s="177"/>
      <c r="K579" s="319">
        <v>108</v>
      </c>
      <c r="L579" s="319">
        <v>74</v>
      </c>
      <c r="M579" s="319">
        <v>74</v>
      </c>
      <c r="N579" s="177"/>
      <c r="O579" s="320" t="s">
        <v>3145</v>
      </c>
      <c r="P579" s="319">
        <v>1320</v>
      </c>
      <c r="Q579" s="319">
        <v>2</v>
      </c>
      <c r="R579" s="319"/>
      <c r="S579" s="319"/>
      <c r="T579" s="177"/>
      <c r="U579" s="177"/>
      <c r="V579" s="320">
        <v>2009</v>
      </c>
      <c r="W579" s="177"/>
      <c r="X579" s="177"/>
      <c r="Y579" s="177"/>
      <c r="Z579" s="177"/>
      <c r="AA579" s="177"/>
      <c r="AB579" s="319">
        <v>110</v>
      </c>
      <c r="AC579" s="320"/>
      <c r="AD579" s="320"/>
      <c r="AE579" s="177"/>
      <c r="AF579" s="177"/>
      <c r="AG579" s="177"/>
      <c r="AH579" s="177"/>
      <c r="AI579" s="177"/>
      <c r="AJ579" s="177"/>
      <c r="AK579" s="177"/>
      <c r="AL579" s="177"/>
      <c r="AM579" s="177"/>
      <c r="AN579" s="177"/>
      <c r="AO579" s="177"/>
      <c r="AP579" s="177"/>
      <c r="AQ579" s="177"/>
      <c r="AR579" s="177"/>
      <c r="AS579" s="177"/>
      <c r="AT579" s="177"/>
      <c r="AU579" s="177"/>
      <c r="AV579" s="177"/>
      <c r="AW579" s="177"/>
      <c r="AX579" s="177"/>
    </row>
    <row r="580" spans="1:50" ht="25.7" customHeight="1">
      <c r="A580" s="269"/>
      <c r="B580" s="150"/>
      <c r="C580" s="151" t="s">
        <v>12515</v>
      </c>
      <c r="D580" s="320" t="s">
        <v>12776</v>
      </c>
      <c r="E580" s="320" t="s">
        <v>12777</v>
      </c>
      <c r="F580" s="320" t="s">
        <v>12515</v>
      </c>
      <c r="G580" s="320" t="s">
        <v>12778</v>
      </c>
      <c r="H580" s="847"/>
      <c r="I580" s="320" t="s">
        <v>12515</v>
      </c>
      <c r="J580" s="177"/>
      <c r="K580" s="319">
        <v>7450</v>
      </c>
      <c r="L580" s="319">
        <v>126</v>
      </c>
      <c r="M580" s="319">
        <v>126</v>
      </c>
      <c r="N580" s="177" t="s">
        <v>231</v>
      </c>
      <c r="O580" s="320" t="s">
        <v>12779</v>
      </c>
      <c r="P580" s="319">
        <v>7450</v>
      </c>
      <c r="Q580" s="319">
        <v>10</v>
      </c>
      <c r="R580" s="319"/>
      <c r="S580" s="319"/>
      <c r="T580" s="177"/>
      <c r="U580" s="177"/>
      <c r="V580" s="320">
        <v>2010</v>
      </c>
      <c r="W580" s="177">
        <v>150</v>
      </c>
      <c r="X580" s="177"/>
      <c r="Y580" s="177"/>
      <c r="Z580" s="177"/>
      <c r="AA580" s="177"/>
      <c r="AB580" s="319">
        <v>2893</v>
      </c>
      <c r="AC580" s="320"/>
      <c r="AD580" s="320"/>
      <c r="AE580" s="177"/>
      <c r="AF580" s="177"/>
      <c r="AG580" s="177">
        <v>2</v>
      </c>
      <c r="AH580" s="177"/>
      <c r="AI580" s="177"/>
      <c r="AJ580" s="177"/>
      <c r="AK580" s="177"/>
      <c r="AL580" s="177"/>
      <c r="AM580" s="177"/>
      <c r="AN580" s="177"/>
      <c r="AO580" s="177"/>
      <c r="AP580" s="177"/>
      <c r="AQ580" s="177"/>
      <c r="AR580" s="177"/>
      <c r="AS580" s="177"/>
      <c r="AT580" s="177"/>
      <c r="AU580" s="177"/>
      <c r="AV580" s="177"/>
      <c r="AW580" s="177"/>
      <c r="AX580" s="177"/>
    </row>
    <row r="581" spans="1:50" ht="25.7" customHeight="1">
      <c r="A581" s="269"/>
      <c r="B581" s="150"/>
      <c r="C581" s="151" t="s">
        <v>12515</v>
      </c>
      <c r="D581" s="320"/>
      <c r="E581" s="320" t="s">
        <v>12780</v>
      </c>
      <c r="F581" s="320" t="s">
        <v>12515</v>
      </c>
      <c r="G581" s="320"/>
      <c r="H581" s="847"/>
      <c r="I581" s="320" t="s">
        <v>12515</v>
      </c>
      <c r="J581" s="177"/>
      <c r="K581" s="319">
        <v>4924</v>
      </c>
      <c r="L581" s="319">
        <v>198</v>
      </c>
      <c r="M581" s="319">
        <v>198</v>
      </c>
      <c r="N581" s="177"/>
      <c r="O581" s="320" t="s">
        <v>232</v>
      </c>
      <c r="P581" s="319">
        <v>2000</v>
      </c>
      <c r="Q581" s="319">
        <v>2</v>
      </c>
      <c r="R581" s="319"/>
      <c r="S581" s="319"/>
      <c r="T581" s="177"/>
      <c r="U581" s="177"/>
      <c r="V581" s="320">
        <v>1998</v>
      </c>
      <c r="W581" s="177"/>
      <c r="X581" s="177"/>
      <c r="Y581" s="177"/>
      <c r="Z581" s="177"/>
      <c r="AA581" s="177"/>
      <c r="AB581" s="319">
        <v>36</v>
      </c>
      <c r="AC581" s="320"/>
      <c r="AD581" s="320"/>
      <c r="AE581" s="177"/>
      <c r="AF581" s="177"/>
      <c r="AG581" s="177"/>
      <c r="AH581" s="177"/>
      <c r="AI581" s="177"/>
      <c r="AJ581" s="177"/>
      <c r="AK581" s="177"/>
      <c r="AL581" s="177"/>
      <c r="AM581" s="177"/>
      <c r="AN581" s="177"/>
      <c r="AO581" s="177"/>
      <c r="AP581" s="177"/>
      <c r="AQ581" s="177"/>
      <c r="AR581" s="177"/>
      <c r="AS581" s="177"/>
      <c r="AT581" s="177"/>
      <c r="AU581" s="177"/>
      <c r="AV581" s="177"/>
      <c r="AW581" s="177"/>
      <c r="AX581" s="177"/>
    </row>
    <row r="582" spans="1:50" ht="25.7" customHeight="1">
      <c r="A582" s="269"/>
      <c r="B582" s="150"/>
      <c r="C582" s="151" t="s">
        <v>12522</v>
      </c>
      <c r="D582" s="320"/>
      <c r="E582" s="320" t="s">
        <v>12781</v>
      </c>
      <c r="F582" s="320" t="s">
        <v>12522</v>
      </c>
      <c r="G582" s="320"/>
      <c r="H582" s="847"/>
      <c r="I582" s="320" t="s">
        <v>8643</v>
      </c>
      <c r="J582" s="177"/>
      <c r="K582" s="319">
        <v>3967</v>
      </c>
      <c r="L582" s="319">
        <v>85</v>
      </c>
      <c r="M582" s="319">
        <v>85</v>
      </c>
      <c r="N582" s="177"/>
      <c r="O582" s="320" t="s">
        <v>232</v>
      </c>
      <c r="P582" s="319">
        <v>1227</v>
      </c>
      <c r="Q582" s="319">
        <v>5</v>
      </c>
      <c r="R582" s="319"/>
      <c r="S582" s="319"/>
      <c r="T582" s="177"/>
      <c r="U582" s="177"/>
      <c r="V582" s="320">
        <v>2005</v>
      </c>
      <c r="W582" s="177"/>
      <c r="X582" s="177"/>
      <c r="Y582" s="177"/>
      <c r="Z582" s="177"/>
      <c r="AA582" s="177"/>
      <c r="AB582" s="319">
        <v>300</v>
      </c>
      <c r="AC582" s="320"/>
      <c r="AD582" s="320"/>
      <c r="AE582" s="177"/>
      <c r="AF582" s="177"/>
      <c r="AG582" s="177"/>
      <c r="AH582" s="177"/>
      <c r="AI582" s="177"/>
      <c r="AJ582" s="177"/>
      <c r="AK582" s="177"/>
      <c r="AL582" s="177"/>
      <c r="AM582" s="177"/>
      <c r="AN582" s="177"/>
      <c r="AO582" s="177"/>
      <c r="AP582" s="177"/>
      <c r="AQ582" s="177"/>
      <c r="AR582" s="177"/>
      <c r="AS582" s="177"/>
      <c r="AT582" s="177"/>
      <c r="AU582" s="177"/>
      <c r="AV582" s="177"/>
      <c r="AW582" s="177"/>
      <c r="AX582" s="177"/>
    </row>
    <row r="583" spans="1:50" ht="25.7" customHeight="1">
      <c r="A583" s="269"/>
      <c r="B583" s="150"/>
      <c r="C583" s="151" t="s">
        <v>12526</v>
      </c>
      <c r="D583" s="320"/>
      <c r="E583" s="320" t="s">
        <v>12782</v>
      </c>
      <c r="F583" s="320" t="s">
        <v>12526</v>
      </c>
      <c r="G583" s="320"/>
      <c r="H583" s="847"/>
      <c r="I583" s="320" t="s">
        <v>8643</v>
      </c>
      <c r="J583" s="177"/>
      <c r="K583" s="319">
        <v>7312</v>
      </c>
      <c r="L583" s="319"/>
      <c r="M583" s="319"/>
      <c r="N583" s="177"/>
      <c r="O583" s="320" t="s">
        <v>406</v>
      </c>
      <c r="P583" s="319">
        <v>7312</v>
      </c>
      <c r="Q583" s="319">
        <v>10</v>
      </c>
      <c r="R583" s="319"/>
      <c r="S583" s="319">
        <v>500</v>
      </c>
      <c r="T583" s="177"/>
      <c r="U583" s="177"/>
      <c r="V583" s="320">
        <v>1996</v>
      </c>
      <c r="W583" s="177"/>
      <c r="X583" s="177"/>
      <c r="Y583" s="177"/>
      <c r="Z583" s="177"/>
      <c r="AA583" s="177"/>
      <c r="AB583" s="319">
        <v>75</v>
      </c>
      <c r="AC583" s="320"/>
      <c r="AD583" s="320"/>
      <c r="AE583" s="177"/>
      <c r="AF583" s="177"/>
      <c r="AG583" s="177"/>
      <c r="AH583" s="177"/>
      <c r="AI583" s="177"/>
      <c r="AJ583" s="177"/>
      <c r="AK583" s="177"/>
      <c r="AL583" s="177"/>
      <c r="AM583" s="177"/>
      <c r="AN583" s="177"/>
      <c r="AO583" s="177"/>
      <c r="AP583" s="177"/>
      <c r="AQ583" s="177"/>
      <c r="AR583" s="177"/>
      <c r="AS583" s="177"/>
      <c r="AT583" s="177"/>
      <c r="AU583" s="177"/>
      <c r="AV583" s="177"/>
      <c r="AW583" s="177"/>
      <c r="AX583" s="177"/>
    </row>
    <row r="584" spans="1:50" ht="25.7" customHeight="1">
      <c r="A584" s="269"/>
      <c r="B584" s="150"/>
      <c r="C584" s="151" t="s">
        <v>12526</v>
      </c>
      <c r="D584" s="320"/>
      <c r="E584" s="320" t="s">
        <v>12782</v>
      </c>
      <c r="F584" s="320" t="s">
        <v>12526</v>
      </c>
      <c r="G584" s="320"/>
      <c r="H584" s="847"/>
      <c r="I584" s="320" t="s">
        <v>12526</v>
      </c>
      <c r="J584" s="177"/>
      <c r="K584" s="319">
        <v>5523</v>
      </c>
      <c r="L584" s="319">
        <v>85</v>
      </c>
      <c r="M584" s="319">
        <v>85</v>
      </c>
      <c r="N584" s="177"/>
      <c r="O584" s="320" t="s">
        <v>590</v>
      </c>
      <c r="P584" s="319">
        <v>3199</v>
      </c>
      <c r="Q584" s="319">
        <v>10</v>
      </c>
      <c r="R584" s="319">
        <v>200</v>
      </c>
      <c r="S584" s="319">
        <v>300</v>
      </c>
      <c r="T584" s="177"/>
      <c r="U584" s="177"/>
      <c r="V584" s="320">
        <v>1997</v>
      </c>
      <c r="W584" s="177"/>
      <c r="X584" s="177"/>
      <c r="Y584" s="177"/>
      <c r="Z584" s="177"/>
      <c r="AA584" s="177"/>
      <c r="AB584" s="319">
        <v>100</v>
      </c>
      <c r="AC584" s="320"/>
      <c r="AD584" s="320"/>
      <c r="AE584" s="177"/>
      <c r="AF584" s="177"/>
      <c r="AG584" s="177"/>
      <c r="AH584" s="177"/>
      <c r="AI584" s="177"/>
      <c r="AJ584" s="177"/>
      <c r="AK584" s="177"/>
      <c r="AL584" s="177"/>
      <c r="AM584" s="177"/>
      <c r="AN584" s="177"/>
      <c r="AO584" s="177"/>
      <c r="AP584" s="177"/>
      <c r="AQ584" s="177"/>
      <c r="AR584" s="177"/>
      <c r="AS584" s="177"/>
      <c r="AT584" s="177"/>
      <c r="AU584" s="177"/>
      <c r="AV584" s="177"/>
      <c r="AW584" s="177"/>
      <c r="AX584" s="177"/>
    </row>
    <row r="585" spans="1:50" ht="25.7" customHeight="1">
      <c r="A585" s="269"/>
      <c r="B585" s="150"/>
      <c r="C585" s="151" t="s">
        <v>260</v>
      </c>
      <c r="D585" s="320" t="s">
        <v>229</v>
      </c>
      <c r="E585" s="320" t="s">
        <v>3151</v>
      </c>
      <c r="F585" s="320" t="s">
        <v>260</v>
      </c>
      <c r="G585" s="320" t="s">
        <v>230</v>
      </c>
      <c r="H585" s="847"/>
      <c r="I585" s="320" t="s">
        <v>260</v>
      </c>
      <c r="J585" s="177"/>
      <c r="K585" s="319">
        <v>93612</v>
      </c>
      <c r="L585" s="319">
        <v>147</v>
      </c>
      <c r="M585" s="319">
        <v>147</v>
      </c>
      <c r="N585" s="177" t="s">
        <v>231</v>
      </c>
      <c r="O585" s="320" t="s">
        <v>3152</v>
      </c>
      <c r="P585" s="319">
        <v>2900</v>
      </c>
      <c r="Q585" s="319">
        <v>6</v>
      </c>
      <c r="R585" s="319"/>
      <c r="S585" s="319">
        <v>400</v>
      </c>
      <c r="T585" s="177" t="s">
        <v>233</v>
      </c>
      <c r="U585" s="177"/>
      <c r="V585" s="320">
        <v>1992</v>
      </c>
      <c r="W585" s="177">
        <v>150</v>
      </c>
      <c r="X585" s="177"/>
      <c r="Y585" s="177"/>
      <c r="Z585" s="177"/>
      <c r="AA585" s="177"/>
      <c r="AB585" s="319">
        <v>1000</v>
      </c>
      <c r="AC585" s="320"/>
      <c r="AD585" s="320"/>
      <c r="AE585" s="177"/>
      <c r="AF585" s="177"/>
      <c r="AG585" s="177"/>
      <c r="AH585" s="177"/>
      <c r="AI585" s="177"/>
      <c r="AJ585" s="177"/>
      <c r="AK585" s="177"/>
      <c r="AL585" s="177"/>
      <c r="AM585" s="177"/>
      <c r="AN585" s="177"/>
      <c r="AO585" s="177"/>
      <c r="AP585" s="177"/>
      <c r="AQ585" s="177"/>
      <c r="AR585" s="177"/>
      <c r="AS585" s="177"/>
      <c r="AT585" s="177"/>
      <c r="AU585" s="177"/>
      <c r="AV585" s="177"/>
      <c r="AW585" s="177"/>
      <c r="AX585" s="177"/>
    </row>
    <row r="586" spans="1:50" ht="25.7" customHeight="1">
      <c r="A586" s="269"/>
      <c r="B586" s="150"/>
      <c r="C586" s="151" t="s">
        <v>12531</v>
      </c>
      <c r="D586" s="320" t="s">
        <v>12783</v>
      </c>
      <c r="E586" s="320" t="s">
        <v>12784</v>
      </c>
      <c r="F586" s="320" t="s">
        <v>12531</v>
      </c>
      <c r="G586" s="320" t="s">
        <v>12785</v>
      </c>
      <c r="H586" s="913"/>
      <c r="I586" s="320" t="s">
        <v>12786</v>
      </c>
      <c r="J586" s="177">
        <v>1</v>
      </c>
      <c r="K586" s="319">
        <v>5000</v>
      </c>
      <c r="L586" s="319"/>
      <c r="M586" s="319"/>
      <c r="N586" s="177" t="s">
        <v>231</v>
      </c>
      <c r="O586" s="320" t="s">
        <v>406</v>
      </c>
      <c r="P586" s="319">
        <v>3500</v>
      </c>
      <c r="Q586" s="319">
        <v>6</v>
      </c>
      <c r="R586" s="319"/>
      <c r="S586" s="319"/>
      <c r="T586" s="177"/>
      <c r="U586" s="177"/>
      <c r="V586" s="320">
        <v>2002</v>
      </c>
      <c r="W586" s="177"/>
      <c r="X586" s="177"/>
      <c r="Y586" s="177"/>
      <c r="Z586" s="177"/>
      <c r="AA586" s="177">
        <v>60</v>
      </c>
      <c r="AB586" s="319">
        <v>60</v>
      </c>
      <c r="AC586" s="320"/>
      <c r="AD586" s="320"/>
      <c r="AE586" s="177"/>
      <c r="AF586" s="177"/>
      <c r="AG586" s="177">
        <v>6</v>
      </c>
      <c r="AH586" s="177"/>
      <c r="AI586" s="177"/>
      <c r="AJ586" s="177"/>
      <c r="AK586" s="177"/>
      <c r="AL586" s="177"/>
      <c r="AM586" s="177"/>
      <c r="AN586" s="177"/>
      <c r="AO586" s="177"/>
      <c r="AP586" s="177"/>
      <c r="AQ586" s="177"/>
      <c r="AR586" s="177"/>
      <c r="AS586" s="177"/>
      <c r="AT586" s="177"/>
      <c r="AU586" s="177"/>
      <c r="AV586" s="177"/>
      <c r="AW586" s="177"/>
      <c r="AX586" s="177"/>
    </row>
    <row r="587" spans="1:50" ht="25.7" customHeight="1">
      <c r="A587" s="269"/>
      <c r="B587" s="150"/>
      <c r="C587" s="151" t="s">
        <v>12531</v>
      </c>
      <c r="D587" s="177"/>
      <c r="E587" s="319" t="s">
        <v>12787</v>
      </c>
      <c r="F587" s="320" t="s">
        <v>12531</v>
      </c>
      <c r="G587" s="177"/>
      <c r="H587" s="148"/>
      <c r="I587" s="177" t="s">
        <v>12788</v>
      </c>
      <c r="J587" s="177"/>
      <c r="K587" s="319">
        <v>3500</v>
      </c>
      <c r="L587" s="319"/>
      <c r="M587" s="319"/>
      <c r="N587" s="177"/>
      <c r="O587" s="320" t="s">
        <v>406</v>
      </c>
      <c r="P587" s="319">
        <v>3500</v>
      </c>
      <c r="Q587" s="319">
        <v>4</v>
      </c>
      <c r="R587" s="319"/>
      <c r="S587" s="319"/>
      <c r="T587" s="177"/>
      <c r="U587" s="177"/>
      <c r="V587" s="320">
        <v>1995</v>
      </c>
      <c r="W587" s="177"/>
      <c r="X587" s="177"/>
      <c r="Y587" s="177"/>
      <c r="Z587" s="177"/>
      <c r="AA587" s="177"/>
      <c r="AB587" s="319">
        <v>50</v>
      </c>
      <c r="AC587" s="320"/>
      <c r="AD587" s="320"/>
      <c r="AE587" s="177"/>
      <c r="AF587" s="177"/>
      <c r="AG587" s="177"/>
      <c r="AH587" s="177"/>
      <c r="AI587" s="177"/>
      <c r="AJ587" s="177"/>
      <c r="AK587" s="177"/>
      <c r="AL587" s="177"/>
      <c r="AM587" s="177"/>
      <c r="AN587" s="177"/>
      <c r="AO587" s="177"/>
      <c r="AP587" s="177"/>
      <c r="AQ587" s="177"/>
      <c r="AR587" s="177"/>
      <c r="AS587" s="177"/>
      <c r="AT587" s="177"/>
      <c r="AU587" s="177"/>
      <c r="AV587" s="177"/>
      <c r="AW587" s="177"/>
      <c r="AX587" s="177"/>
    </row>
    <row r="588" spans="1:50" ht="25.7" customHeight="1">
      <c r="A588" s="269"/>
      <c r="B588" s="150"/>
      <c r="C588" s="151" t="s">
        <v>12531</v>
      </c>
      <c r="D588" s="177"/>
      <c r="E588" s="319" t="s">
        <v>12789</v>
      </c>
      <c r="F588" s="320" t="s">
        <v>12531</v>
      </c>
      <c r="G588" s="177"/>
      <c r="H588" s="148"/>
      <c r="I588" s="177" t="s">
        <v>12531</v>
      </c>
      <c r="J588" s="177"/>
      <c r="K588" s="319">
        <v>71104</v>
      </c>
      <c r="L588" s="319">
        <v>95</v>
      </c>
      <c r="M588" s="319">
        <v>95</v>
      </c>
      <c r="N588" s="177"/>
      <c r="O588" s="320" t="s">
        <v>12790</v>
      </c>
      <c r="P588" s="319">
        <v>2610</v>
      </c>
      <c r="Q588" s="319">
        <v>5</v>
      </c>
      <c r="R588" s="319"/>
      <c r="S588" s="319"/>
      <c r="T588" s="177"/>
      <c r="U588" s="177"/>
      <c r="V588" s="320">
        <v>2013</v>
      </c>
      <c r="W588" s="177"/>
      <c r="X588" s="177"/>
      <c r="Y588" s="177"/>
      <c r="Z588" s="177"/>
      <c r="AA588" s="177"/>
      <c r="AB588" s="319">
        <v>276</v>
      </c>
      <c r="AC588" s="320"/>
      <c r="AD588" s="320"/>
      <c r="AE588" s="177"/>
      <c r="AF588" s="177"/>
      <c r="AG588" s="177"/>
      <c r="AH588" s="177"/>
      <c r="AI588" s="177"/>
      <c r="AJ588" s="177"/>
      <c r="AK588" s="177"/>
      <c r="AL588" s="177"/>
      <c r="AM588" s="177"/>
      <c r="AN588" s="177"/>
      <c r="AO588" s="177"/>
      <c r="AP588" s="177"/>
      <c r="AQ588" s="177"/>
      <c r="AR588" s="177"/>
      <c r="AS588" s="177"/>
      <c r="AT588" s="177"/>
      <c r="AU588" s="177"/>
      <c r="AV588" s="177"/>
      <c r="AW588" s="177"/>
      <c r="AX588" s="177"/>
    </row>
    <row r="589" spans="1:50" ht="25.7" customHeight="1">
      <c r="A589" s="269"/>
      <c r="B589" s="150"/>
      <c r="C589" s="151" t="s">
        <v>12537</v>
      </c>
      <c r="D589" s="177" t="s">
        <v>12791</v>
      </c>
      <c r="E589" s="319" t="s">
        <v>12792</v>
      </c>
      <c r="F589" s="320" t="s">
        <v>12537</v>
      </c>
      <c r="G589" s="177" t="s">
        <v>12793</v>
      </c>
      <c r="H589" s="148"/>
      <c r="I589" s="177" t="s">
        <v>12537</v>
      </c>
      <c r="J589" s="177">
        <v>1</v>
      </c>
      <c r="K589" s="319">
        <v>5792</v>
      </c>
      <c r="L589" s="319"/>
      <c r="M589" s="319">
        <v>5792</v>
      </c>
      <c r="N589" s="177" t="s">
        <v>231</v>
      </c>
      <c r="O589" s="320" t="s">
        <v>232</v>
      </c>
      <c r="P589" s="319">
        <v>3436</v>
      </c>
      <c r="Q589" s="319">
        <v>4</v>
      </c>
      <c r="R589" s="319">
        <v>400</v>
      </c>
      <c r="S589" s="319">
        <v>400</v>
      </c>
      <c r="T589" s="177" t="s">
        <v>233</v>
      </c>
      <c r="U589" s="177"/>
      <c r="V589" s="320">
        <v>1983</v>
      </c>
      <c r="W589" s="177">
        <v>50</v>
      </c>
      <c r="X589" s="177"/>
      <c r="Y589" s="177"/>
      <c r="Z589" s="177"/>
      <c r="AA589" s="177"/>
      <c r="AB589" s="319">
        <v>50</v>
      </c>
      <c r="AC589" s="320"/>
      <c r="AD589" s="320"/>
      <c r="AE589" s="177"/>
      <c r="AF589" s="177"/>
      <c r="AG589" s="177">
        <v>8</v>
      </c>
      <c r="AH589" s="177"/>
      <c r="AI589" s="177"/>
      <c r="AJ589" s="177"/>
      <c r="AK589" s="177"/>
      <c r="AL589" s="177"/>
      <c r="AM589" s="177"/>
      <c r="AN589" s="177"/>
      <c r="AO589" s="177"/>
      <c r="AP589" s="177"/>
      <c r="AQ589" s="177"/>
      <c r="AR589" s="177"/>
      <c r="AS589" s="177"/>
      <c r="AT589" s="177"/>
      <c r="AU589" s="177"/>
      <c r="AV589" s="177"/>
      <c r="AW589" s="177"/>
      <c r="AX589" s="177"/>
    </row>
    <row r="590" spans="1:50" ht="25.7" customHeight="1">
      <c r="A590" s="269"/>
      <c r="B590" s="150"/>
      <c r="C590" s="151" t="s">
        <v>12537</v>
      </c>
      <c r="D590" s="177"/>
      <c r="E590" s="319" t="s">
        <v>12794</v>
      </c>
      <c r="F590" s="320" t="s">
        <v>12537</v>
      </c>
      <c r="G590" s="177"/>
      <c r="H590" s="148"/>
      <c r="I590" s="177" t="s">
        <v>12537</v>
      </c>
      <c r="J590" s="177"/>
      <c r="K590" s="319">
        <v>1762</v>
      </c>
      <c r="L590" s="319">
        <v>156</v>
      </c>
      <c r="M590" s="319">
        <v>156</v>
      </c>
      <c r="N590" s="177"/>
      <c r="O590" s="320" t="s">
        <v>3145</v>
      </c>
      <c r="P590" s="319">
        <v>800</v>
      </c>
      <c r="Q590" s="319">
        <v>3</v>
      </c>
      <c r="R590" s="319"/>
      <c r="S590" s="319">
        <v>500</v>
      </c>
      <c r="T590" s="177"/>
      <c r="U590" s="177"/>
      <c r="V590" s="320">
        <v>1999</v>
      </c>
      <c r="W590" s="177"/>
      <c r="X590" s="177"/>
      <c r="Y590" s="177"/>
      <c r="Z590" s="177"/>
      <c r="AA590" s="177"/>
      <c r="AB590" s="319">
        <v>48</v>
      </c>
      <c r="AC590" s="320"/>
      <c r="AD590" s="320"/>
      <c r="AE590" s="177"/>
      <c r="AF590" s="177"/>
      <c r="AG590" s="177"/>
      <c r="AH590" s="177"/>
      <c r="AI590" s="177"/>
      <c r="AJ590" s="177"/>
      <c r="AK590" s="177"/>
      <c r="AL590" s="177"/>
      <c r="AM590" s="177"/>
      <c r="AN590" s="177"/>
      <c r="AO590" s="177"/>
      <c r="AP590" s="177"/>
      <c r="AQ590" s="177"/>
      <c r="AR590" s="177"/>
      <c r="AS590" s="177"/>
      <c r="AT590" s="177"/>
      <c r="AU590" s="177"/>
      <c r="AV590" s="177"/>
      <c r="AW590" s="177"/>
      <c r="AX590" s="177"/>
    </row>
    <row r="591" spans="1:50" ht="25.7" customHeight="1">
      <c r="A591" s="269"/>
      <c r="B591" s="150"/>
      <c r="C591" s="151" t="s">
        <v>12537</v>
      </c>
      <c r="D591" s="177"/>
      <c r="E591" s="319" t="s">
        <v>12795</v>
      </c>
      <c r="F591" s="320" t="s">
        <v>12537</v>
      </c>
      <c r="G591" s="177"/>
      <c r="H591" s="148"/>
      <c r="I591" s="177" t="s">
        <v>12537</v>
      </c>
      <c r="J591" s="177"/>
      <c r="K591" s="319">
        <v>6567</v>
      </c>
      <c r="L591" s="319"/>
      <c r="M591" s="319">
        <v>1340</v>
      </c>
      <c r="N591" s="177"/>
      <c r="O591" s="320" t="s">
        <v>232</v>
      </c>
      <c r="P591" s="319">
        <v>1499</v>
      </c>
      <c r="Q591" s="319">
        <v>2</v>
      </c>
      <c r="R591" s="319"/>
      <c r="S591" s="319"/>
      <c r="T591" s="177"/>
      <c r="U591" s="177"/>
      <c r="V591" s="320">
        <v>2006</v>
      </c>
      <c r="W591" s="177"/>
      <c r="X591" s="177"/>
      <c r="Y591" s="177"/>
      <c r="Z591" s="177"/>
      <c r="AA591" s="177"/>
      <c r="AB591" s="319">
        <v>50</v>
      </c>
      <c r="AC591" s="320"/>
      <c r="AD591" s="320"/>
      <c r="AE591" s="177"/>
      <c r="AF591" s="177"/>
      <c r="AG591" s="177"/>
      <c r="AH591" s="177"/>
      <c r="AI591" s="177"/>
      <c r="AJ591" s="177"/>
      <c r="AK591" s="177"/>
      <c r="AL591" s="177"/>
      <c r="AM591" s="177"/>
      <c r="AN591" s="177"/>
      <c r="AO591" s="177"/>
      <c r="AP591" s="177"/>
      <c r="AQ591" s="177"/>
      <c r="AR591" s="177"/>
      <c r="AS591" s="177"/>
      <c r="AT591" s="177"/>
      <c r="AU591" s="177"/>
      <c r="AV591" s="177"/>
      <c r="AW591" s="177"/>
      <c r="AX591" s="177"/>
    </row>
    <row r="592" spans="1:50" ht="25.7" customHeight="1">
      <c r="A592" s="269"/>
      <c r="B592" s="150"/>
      <c r="C592" s="151" t="s">
        <v>12537</v>
      </c>
      <c r="D592" s="177"/>
      <c r="E592" s="319" t="s">
        <v>12796</v>
      </c>
      <c r="F592" s="320" t="s">
        <v>12537</v>
      </c>
      <c r="G592" s="177"/>
      <c r="H592" s="148"/>
      <c r="I592" s="177" t="s">
        <v>12537</v>
      </c>
      <c r="J592" s="177"/>
      <c r="K592" s="319">
        <v>29029</v>
      </c>
      <c r="L592" s="319"/>
      <c r="M592" s="319">
        <v>3387</v>
      </c>
      <c r="N592" s="177"/>
      <c r="O592" s="320" t="s">
        <v>232</v>
      </c>
      <c r="P592" s="319">
        <v>1155</v>
      </c>
      <c r="Q592" s="319">
        <v>2</v>
      </c>
      <c r="R592" s="319"/>
      <c r="S592" s="319"/>
      <c r="T592" s="177"/>
      <c r="U592" s="177"/>
      <c r="V592" s="320">
        <v>2010</v>
      </c>
      <c r="W592" s="177"/>
      <c r="X592" s="177"/>
      <c r="Y592" s="177"/>
      <c r="Z592" s="177"/>
      <c r="AA592" s="177"/>
      <c r="AB592" s="319">
        <v>50</v>
      </c>
      <c r="AC592" s="320"/>
      <c r="AD592" s="320"/>
      <c r="AE592" s="177"/>
      <c r="AF592" s="177"/>
      <c r="AG592" s="177"/>
      <c r="AH592" s="177"/>
      <c r="AI592" s="177"/>
      <c r="AJ592" s="177"/>
      <c r="AK592" s="177"/>
      <c r="AL592" s="177"/>
      <c r="AM592" s="177"/>
      <c r="AN592" s="177"/>
      <c r="AO592" s="177"/>
      <c r="AP592" s="177"/>
      <c r="AQ592" s="177"/>
      <c r="AR592" s="177"/>
      <c r="AS592" s="177"/>
      <c r="AT592" s="177"/>
      <c r="AU592" s="177"/>
      <c r="AV592" s="177"/>
      <c r="AW592" s="177"/>
      <c r="AX592" s="177"/>
    </row>
    <row r="593" spans="1:50" ht="25.7" customHeight="1">
      <c r="A593" s="269" t="s">
        <v>417</v>
      </c>
      <c r="B593" s="150"/>
      <c r="C593" s="151" t="s">
        <v>12539</v>
      </c>
      <c r="D593" s="177"/>
      <c r="E593" s="319" t="s">
        <v>12797</v>
      </c>
      <c r="F593" s="320" t="s">
        <v>12539</v>
      </c>
      <c r="G593" s="177"/>
      <c r="H593" s="148"/>
      <c r="I593" s="177" t="s">
        <v>12798</v>
      </c>
      <c r="J593" s="177"/>
      <c r="K593" s="319">
        <v>3890</v>
      </c>
      <c r="L593" s="319"/>
      <c r="M593" s="319"/>
      <c r="N593" s="177"/>
      <c r="O593" s="320" t="s">
        <v>406</v>
      </c>
      <c r="P593" s="319">
        <v>3500</v>
      </c>
      <c r="Q593" s="319">
        <v>6</v>
      </c>
      <c r="R593" s="319">
        <v>200</v>
      </c>
      <c r="S593" s="319">
        <v>200</v>
      </c>
      <c r="T593" s="177"/>
      <c r="U593" s="177"/>
      <c r="V593" s="320">
        <v>1989</v>
      </c>
      <c r="W593" s="177"/>
      <c r="X593" s="177"/>
      <c r="Y593" s="177"/>
      <c r="Z593" s="177"/>
      <c r="AA593" s="177"/>
      <c r="AB593" s="319">
        <v>19</v>
      </c>
      <c r="AC593" s="320"/>
      <c r="AD593" s="320"/>
      <c r="AE593" s="177"/>
      <c r="AF593" s="177"/>
      <c r="AG593" s="177"/>
      <c r="AH593" s="177"/>
      <c r="AI593" s="177"/>
      <c r="AJ593" s="177"/>
      <c r="AK593" s="177"/>
      <c r="AL593" s="177"/>
      <c r="AM593" s="177"/>
      <c r="AN593" s="177"/>
      <c r="AO593" s="177"/>
      <c r="AP593" s="177"/>
      <c r="AQ593" s="177"/>
      <c r="AR593" s="177"/>
      <c r="AS593" s="177"/>
      <c r="AT593" s="177"/>
      <c r="AU593" s="177"/>
      <c r="AV593" s="177"/>
      <c r="AW593" s="177"/>
      <c r="AX593" s="177"/>
    </row>
    <row r="594" spans="1:50" ht="25.7" customHeight="1">
      <c r="A594" s="269" t="s">
        <v>418</v>
      </c>
      <c r="B594" s="150"/>
      <c r="C594" s="151" t="s">
        <v>12544</v>
      </c>
      <c r="D594" s="177" t="s">
        <v>12799</v>
      </c>
      <c r="E594" s="319" t="s">
        <v>12800</v>
      </c>
      <c r="F594" s="320" t="s">
        <v>12544</v>
      </c>
      <c r="G594" s="177" t="s">
        <v>12547</v>
      </c>
      <c r="H594" s="148"/>
      <c r="I594" s="177" t="s">
        <v>12544</v>
      </c>
      <c r="J594" s="177"/>
      <c r="K594" s="319">
        <v>4998</v>
      </c>
      <c r="L594" s="319">
        <v>507</v>
      </c>
      <c r="M594" s="319">
        <v>532</v>
      </c>
      <c r="N594" s="177" t="s">
        <v>231</v>
      </c>
      <c r="O594" s="320" t="s">
        <v>12801</v>
      </c>
      <c r="P594" s="319">
        <v>4013</v>
      </c>
      <c r="Q594" s="319">
        <v>6</v>
      </c>
      <c r="R594" s="319">
        <v>369</v>
      </c>
      <c r="S594" s="319">
        <v>800</v>
      </c>
      <c r="T594" s="177"/>
      <c r="U594" s="177"/>
      <c r="V594" s="320">
        <v>2007</v>
      </c>
      <c r="W594" s="177">
        <v>60</v>
      </c>
      <c r="X594" s="177"/>
      <c r="Y594" s="177"/>
      <c r="Z594" s="177"/>
      <c r="AA594" s="177"/>
      <c r="AB594" s="319">
        <v>1250</v>
      </c>
      <c r="AC594" s="320"/>
      <c r="AD594" s="320"/>
      <c r="AE594" s="177"/>
      <c r="AF594" s="177"/>
      <c r="AG594" s="177">
        <v>2</v>
      </c>
      <c r="AH594" s="177">
        <v>400</v>
      </c>
      <c r="AI594" s="177">
        <v>20</v>
      </c>
      <c r="AJ594" s="177"/>
      <c r="AK594" s="177"/>
      <c r="AL594" s="177"/>
      <c r="AM594" s="177"/>
      <c r="AN594" s="177"/>
      <c r="AO594" s="177"/>
      <c r="AP594" s="177"/>
      <c r="AQ594" s="177"/>
      <c r="AR594" s="177"/>
      <c r="AS594" s="177"/>
      <c r="AT594" s="177"/>
      <c r="AU594" s="177"/>
      <c r="AV594" s="177"/>
      <c r="AW594" s="177"/>
      <c r="AX594" s="177"/>
    </row>
    <row r="595" spans="1:50" ht="25.7" customHeight="1">
      <c r="A595" s="269" t="s">
        <v>419</v>
      </c>
      <c r="B595" s="150"/>
      <c r="C595" s="151" t="s">
        <v>12544</v>
      </c>
      <c r="D595" s="177" t="s">
        <v>12799</v>
      </c>
      <c r="E595" s="319" t="s">
        <v>12802</v>
      </c>
      <c r="F595" s="320" t="s">
        <v>12544</v>
      </c>
      <c r="G595" s="177" t="s">
        <v>12547</v>
      </c>
      <c r="H595" s="148"/>
      <c r="I595" s="177" t="s">
        <v>12544</v>
      </c>
      <c r="J595" s="177"/>
      <c r="K595" s="319">
        <v>2231</v>
      </c>
      <c r="L595" s="319"/>
      <c r="M595" s="319"/>
      <c r="N595" s="177" t="s">
        <v>231</v>
      </c>
      <c r="O595" s="320" t="s">
        <v>12803</v>
      </c>
      <c r="P595" s="319">
        <v>1692</v>
      </c>
      <c r="Q595" s="319">
        <v>3</v>
      </c>
      <c r="R595" s="319"/>
      <c r="S595" s="319"/>
      <c r="T595" s="177"/>
      <c r="U595" s="177"/>
      <c r="V595" s="320">
        <v>2015</v>
      </c>
      <c r="W595" s="177">
        <v>60</v>
      </c>
      <c r="X595" s="177"/>
      <c r="Y595" s="177"/>
      <c r="Z595" s="177"/>
      <c r="AA595" s="177"/>
      <c r="AB595" s="319">
        <v>1500</v>
      </c>
      <c r="AC595" s="320"/>
      <c r="AD595" s="320"/>
      <c r="AE595" s="177"/>
      <c r="AF595" s="177"/>
      <c r="AG595" s="177">
        <v>2</v>
      </c>
      <c r="AH595" s="177">
        <v>400</v>
      </c>
      <c r="AI595" s="177">
        <v>20</v>
      </c>
      <c r="AJ595" s="177"/>
      <c r="AK595" s="177"/>
      <c r="AL595" s="177"/>
      <c r="AM595" s="177"/>
      <c r="AN595" s="177"/>
      <c r="AO595" s="177"/>
      <c r="AP595" s="177"/>
      <c r="AQ595" s="177"/>
      <c r="AR595" s="177"/>
      <c r="AS595" s="177"/>
      <c r="AT595" s="177"/>
      <c r="AU595" s="177"/>
      <c r="AV595" s="177"/>
      <c r="AW595" s="177"/>
      <c r="AX595" s="177"/>
    </row>
    <row r="596" spans="1:50" ht="25.7" customHeight="1">
      <c r="A596" s="269" t="s">
        <v>420</v>
      </c>
      <c r="B596" s="150"/>
      <c r="C596" s="151" t="s">
        <v>12550</v>
      </c>
      <c r="D596" s="177"/>
      <c r="E596" s="319" t="s">
        <v>12804</v>
      </c>
      <c r="F596" s="177" t="s">
        <v>12550</v>
      </c>
      <c r="G596" s="177"/>
      <c r="H596" s="148"/>
      <c r="I596" s="177" t="s">
        <v>12805</v>
      </c>
      <c r="J596" s="177"/>
      <c r="K596" s="319">
        <v>7994</v>
      </c>
      <c r="L596" s="319"/>
      <c r="M596" s="319"/>
      <c r="N596" s="177"/>
      <c r="O596" s="320" t="s">
        <v>406</v>
      </c>
      <c r="P596" s="319">
        <v>2812</v>
      </c>
      <c r="Q596" s="319">
        <v>4</v>
      </c>
      <c r="R596" s="319"/>
      <c r="S596" s="319"/>
      <c r="T596" s="177"/>
      <c r="U596" s="177"/>
      <c r="V596" s="320">
        <v>2001</v>
      </c>
      <c r="W596" s="177"/>
      <c r="X596" s="177"/>
      <c r="Y596" s="177"/>
      <c r="Z596" s="177"/>
      <c r="AA596" s="177"/>
      <c r="AB596" s="319">
        <v>90</v>
      </c>
      <c r="AC596" s="320"/>
      <c r="AD596" s="320"/>
      <c r="AE596" s="177"/>
      <c r="AF596" s="177"/>
      <c r="AG596" s="177"/>
      <c r="AH596" s="177"/>
      <c r="AI596" s="177"/>
      <c r="AJ596" s="177"/>
      <c r="AK596" s="177"/>
      <c r="AL596" s="177"/>
      <c r="AM596" s="177"/>
      <c r="AN596" s="177"/>
      <c r="AO596" s="177"/>
      <c r="AP596" s="177"/>
      <c r="AQ596" s="177"/>
      <c r="AR596" s="177"/>
      <c r="AS596" s="177"/>
      <c r="AT596" s="177"/>
      <c r="AU596" s="177"/>
      <c r="AV596" s="177"/>
      <c r="AW596" s="177"/>
      <c r="AX596" s="177"/>
    </row>
    <row r="597" spans="1:50" ht="25.7" customHeight="1">
      <c r="A597" s="269"/>
      <c r="B597" s="150"/>
      <c r="C597" s="151" t="s">
        <v>12550</v>
      </c>
      <c r="D597" s="177"/>
      <c r="E597" s="319" t="s">
        <v>12806</v>
      </c>
      <c r="F597" s="320" t="s">
        <v>12550</v>
      </c>
      <c r="G597" s="177"/>
      <c r="H597" s="148"/>
      <c r="I597" s="177" t="s">
        <v>12550</v>
      </c>
      <c r="J597" s="177"/>
      <c r="K597" s="319">
        <v>3584</v>
      </c>
      <c r="L597" s="319"/>
      <c r="M597" s="319"/>
      <c r="N597" s="177"/>
      <c r="O597" s="320" t="s">
        <v>406</v>
      </c>
      <c r="P597" s="319">
        <v>2463</v>
      </c>
      <c r="Q597" s="319">
        <v>4</v>
      </c>
      <c r="R597" s="319"/>
      <c r="S597" s="319"/>
      <c r="T597" s="177"/>
      <c r="U597" s="177"/>
      <c r="V597" s="320">
        <v>2005</v>
      </c>
      <c r="W597" s="177"/>
      <c r="X597" s="177"/>
      <c r="Y597" s="177"/>
      <c r="Z597" s="177"/>
      <c r="AA597" s="177"/>
      <c r="AB597" s="319">
        <v>356</v>
      </c>
      <c r="AC597" s="320"/>
      <c r="AD597" s="320"/>
      <c r="AE597" s="177"/>
      <c r="AF597" s="177"/>
      <c r="AG597" s="177"/>
      <c r="AH597" s="177"/>
      <c r="AI597" s="177"/>
      <c r="AJ597" s="177"/>
      <c r="AK597" s="177"/>
      <c r="AL597" s="177"/>
      <c r="AM597" s="177"/>
      <c r="AN597" s="177"/>
      <c r="AO597" s="177"/>
      <c r="AP597" s="177"/>
      <c r="AQ597" s="177"/>
      <c r="AR597" s="177"/>
      <c r="AS597" s="177"/>
      <c r="AT597" s="177"/>
      <c r="AU597" s="177"/>
      <c r="AV597" s="177"/>
      <c r="AW597" s="177"/>
      <c r="AX597" s="177"/>
    </row>
    <row r="598" spans="1:50" ht="25.7" customHeight="1">
      <c r="A598" s="269"/>
      <c r="B598" s="150"/>
      <c r="C598" s="151" t="s">
        <v>12550</v>
      </c>
      <c r="D598" s="177"/>
      <c r="E598" s="319" t="s">
        <v>12807</v>
      </c>
      <c r="F598" s="320" t="s">
        <v>12550</v>
      </c>
      <c r="G598" s="177"/>
      <c r="H598" s="148"/>
      <c r="I598" s="177" t="s">
        <v>12550</v>
      </c>
      <c r="J598" s="177"/>
      <c r="K598" s="319">
        <v>9760</v>
      </c>
      <c r="L598" s="319"/>
      <c r="M598" s="319"/>
      <c r="N598" s="177"/>
      <c r="O598" s="320" t="s">
        <v>1416</v>
      </c>
      <c r="P598" s="319">
        <v>2032</v>
      </c>
      <c r="Q598" s="319">
        <v>3</v>
      </c>
      <c r="R598" s="319"/>
      <c r="S598" s="319"/>
      <c r="T598" s="177"/>
      <c r="U598" s="177"/>
      <c r="V598" s="320">
        <v>2013</v>
      </c>
      <c r="W598" s="177"/>
      <c r="X598" s="177"/>
      <c r="Y598" s="177"/>
      <c r="Z598" s="177"/>
      <c r="AA598" s="177"/>
      <c r="AB598" s="319">
        <v>500</v>
      </c>
      <c r="AC598" s="320"/>
      <c r="AD598" s="320"/>
      <c r="AE598" s="177"/>
      <c r="AF598" s="177"/>
      <c r="AG598" s="177"/>
      <c r="AH598" s="177"/>
      <c r="AI598" s="177"/>
      <c r="AJ598" s="177"/>
      <c r="AK598" s="177"/>
      <c r="AL598" s="177"/>
      <c r="AM598" s="177"/>
      <c r="AN598" s="177"/>
      <c r="AO598" s="177"/>
      <c r="AP598" s="177"/>
      <c r="AQ598" s="177"/>
      <c r="AR598" s="177"/>
      <c r="AS598" s="177"/>
      <c r="AT598" s="177"/>
      <c r="AU598" s="177"/>
      <c r="AV598" s="177"/>
      <c r="AW598" s="177"/>
      <c r="AX598" s="177"/>
    </row>
    <row r="599" spans="1:50" ht="25.7" customHeight="1">
      <c r="A599" s="269"/>
      <c r="B599" s="150"/>
      <c r="C599" s="151" t="s">
        <v>12555</v>
      </c>
      <c r="D599" s="177" t="s">
        <v>12808</v>
      </c>
      <c r="E599" s="319" t="s">
        <v>12809</v>
      </c>
      <c r="F599" s="320" t="s">
        <v>12555</v>
      </c>
      <c r="G599" s="177" t="s">
        <v>12810</v>
      </c>
      <c r="H599" s="148"/>
      <c r="I599" s="177" t="s">
        <v>8643</v>
      </c>
      <c r="J599" s="177"/>
      <c r="K599" s="319">
        <v>6468</v>
      </c>
      <c r="L599" s="319"/>
      <c r="M599" s="319"/>
      <c r="N599" s="177" t="s">
        <v>231</v>
      </c>
      <c r="O599" s="320" t="s">
        <v>12811</v>
      </c>
      <c r="P599" s="319">
        <v>2814</v>
      </c>
      <c r="Q599" s="319">
        <v>3</v>
      </c>
      <c r="R599" s="319"/>
      <c r="S599" s="319"/>
      <c r="T599" s="177"/>
      <c r="U599" s="177"/>
      <c r="V599" s="320">
        <v>2000</v>
      </c>
      <c r="W599" s="177">
        <v>103</v>
      </c>
      <c r="X599" s="177"/>
      <c r="Y599" s="177"/>
      <c r="Z599" s="177"/>
      <c r="AA599" s="177"/>
      <c r="AB599" s="319">
        <v>103</v>
      </c>
      <c r="AC599" s="320"/>
      <c r="AD599" s="320"/>
      <c r="AE599" s="177"/>
      <c r="AF599" s="177"/>
      <c r="AG599" s="177"/>
      <c r="AH599" s="177"/>
      <c r="AI599" s="177"/>
      <c r="AJ599" s="177"/>
      <c r="AK599" s="177"/>
      <c r="AL599" s="177"/>
      <c r="AM599" s="177"/>
      <c r="AN599" s="177"/>
      <c r="AO599" s="177"/>
      <c r="AP599" s="177"/>
      <c r="AQ599" s="177"/>
      <c r="AR599" s="177"/>
      <c r="AS599" s="177"/>
      <c r="AT599" s="177"/>
      <c r="AU599" s="177"/>
      <c r="AV599" s="177"/>
      <c r="AW599" s="177"/>
      <c r="AX599" s="177"/>
    </row>
    <row r="600" spans="1:50" ht="25.7" customHeight="1">
      <c r="A600" s="269"/>
      <c r="B600" s="150"/>
      <c r="C600" s="151" t="s">
        <v>12555</v>
      </c>
      <c r="D600" s="177"/>
      <c r="E600" s="319" t="s">
        <v>12812</v>
      </c>
      <c r="F600" s="320" t="s">
        <v>12555</v>
      </c>
      <c r="G600" s="177"/>
      <c r="H600" s="148"/>
      <c r="I600" s="177" t="s">
        <v>8643</v>
      </c>
      <c r="J600" s="177"/>
      <c r="K600" s="319">
        <v>11794</v>
      </c>
      <c r="L600" s="319">
        <v>215</v>
      </c>
      <c r="M600" s="319">
        <v>215</v>
      </c>
      <c r="N600" s="177"/>
      <c r="O600" s="320" t="s">
        <v>12813</v>
      </c>
      <c r="P600" s="319">
        <v>6809</v>
      </c>
      <c r="Q600" s="319">
        <v>12</v>
      </c>
      <c r="R600" s="319">
        <v>172</v>
      </c>
      <c r="S600" s="319">
        <v>172</v>
      </c>
      <c r="T600" s="177"/>
      <c r="U600" s="177"/>
      <c r="V600" s="320">
        <v>2009</v>
      </c>
      <c r="W600" s="177"/>
      <c r="X600" s="177"/>
      <c r="Y600" s="177"/>
      <c r="Z600" s="177"/>
      <c r="AA600" s="177"/>
      <c r="AB600" s="319">
        <v>1600</v>
      </c>
      <c r="AC600" s="320"/>
      <c r="AD600" s="320"/>
      <c r="AE600" s="177"/>
      <c r="AF600" s="177"/>
      <c r="AG600" s="177"/>
      <c r="AH600" s="177"/>
      <c r="AI600" s="177"/>
      <c r="AJ600" s="177"/>
      <c r="AK600" s="177"/>
      <c r="AL600" s="177"/>
      <c r="AM600" s="177"/>
      <c r="AN600" s="177"/>
      <c r="AO600" s="177"/>
      <c r="AP600" s="177"/>
      <c r="AQ600" s="177"/>
      <c r="AR600" s="177"/>
      <c r="AS600" s="177"/>
      <c r="AT600" s="177"/>
      <c r="AU600" s="177"/>
      <c r="AV600" s="177"/>
      <c r="AW600" s="177"/>
      <c r="AX600" s="177"/>
    </row>
    <row r="601" spans="1:50" ht="25.7" customHeight="1">
      <c r="A601" s="269"/>
      <c r="B601" s="147"/>
      <c r="C601" s="151" t="s">
        <v>12560</v>
      </c>
      <c r="D601" s="177" t="s">
        <v>12814</v>
      </c>
      <c r="E601" s="319" t="s">
        <v>12815</v>
      </c>
      <c r="F601" s="320" t="s">
        <v>12560</v>
      </c>
      <c r="G601" s="177" t="s">
        <v>12816</v>
      </c>
      <c r="H601" s="148"/>
      <c r="I601" s="177" t="s">
        <v>12560</v>
      </c>
      <c r="J601" s="177">
        <v>1</v>
      </c>
      <c r="K601" s="319">
        <v>5233</v>
      </c>
      <c r="L601" s="319">
        <v>104</v>
      </c>
      <c r="M601" s="319">
        <v>202</v>
      </c>
      <c r="N601" s="177" t="s">
        <v>231</v>
      </c>
      <c r="O601" s="320" t="s">
        <v>3145</v>
      </c>
      <c r="P601" s="319">
        <v>3446</v>
      </c>
      <c r="Q601" s="319">
        <v>4</v>
      </c>
      <c r="R601" s="319"/>
      <c r="S601" s="319"/>
      <c r="T601" s="177">
        <v>0</v>
      </c>
      <c r="U601" s="177">
        <v>0</v>
      </c>
      <c r="V601" s="320">
        <v>2005</v>
      </c>
      <c r="W601" s="177">
        <v>135</v>
      </c>
      <c r="X601" s="177">
        <v>5</v>
      </c>
      <c r="Y601" s="177"/>
      <c r="Z601" s="177">
        <v>20</v>
      </c>
      <c r="AA601" s="177"/>
      <c r="AB601" s="319">
        <v>362</v>
      </c>
      <c r="AC601" s="320"/>
      <c r="AD601" s="320"/>
      <c r="AE601" s="177"/>
      <c r="AF601" s="177"/>
      <c r="AG601" s="177">
        <v>4</v>
      </c>
      <c r="AH601" s="177"/>
      <c r="AI601" s="177"/>
      <c r="AJ601" s="177"/>
      <c r="AK601" s="177"/>
      <c r="AL601" s="177"/>
      <c r="AM601" s="177"/>
      <c r="AN601" s="177"/>
      <c r="AO601" s="177"/>
      <c r="AP601" s="177"/>
      <c r="AQ601" s="177"/>
      <c r="AR601" s="177"/>
      <c r="AS601" s="177"/>
      <c r="AT601" s="177"/>
      <c r="AU601" s="177"/>
      <c r="AV601" s="177"/>
      <c r="AW601" s="177"/>
      <c r="AX601" s="177"/>
    </row>
    <row r="602" spans="1:50" ht="25.7" customHeight="1">
      <c r="A602" s="269"/>
      <c r="B602" s="147"/>
      <c r="C602" s="151" t="s">
        <v>12560</v>
      </c>
      <c r="D602" s="177" t="s">
        <v>12814</v>
      </c>
      <c r="E602" s="319" t="s">
        <v>12817</v>
      </c>
      <c r="F602" s="320" t="s">
        <v>12560</v>
      </c>
      <c r="G602" s="177" t="s">
        <v>12816</v>
      </c>
      <c r="H602" s="148"/>
      <c r="I602" s="177" t="s">
        <v>12560</v>
      </c>
      <c r="J602" s="177">
        <v>1</v>
      </c>
      <c r="K602" s="319">
        <v>6168</v>
      </c>
      <c r="L602" s="319">
        <v>187</v>
      </c>
      <c r="M602" s="319">
        <v>225</v>
      </c>
      <c r="N602" s="177" t="s">
        <v>231</v>
      </c>
      <c r="O602" s="320" t="s">
        <v>3145</v>
      </c>
      <c r="P602" s="319">
        <v>3412</v>
      </c>
      <c r="Q602" s="319">
        <v>6</v>
      </c>
      <c r="R602" s="319"/>
      <c r="S602" s="319"/>
      <c r="T602" s="177">
        <v>0</v>
      </c>
      <c r="U602" s="177">
        <v>0</v>
      </c>
      <c r="V602" s="320">
        <v>2003</v>
      </c>
      <c r="W602" s="177">
        <v>500</v>
      </c>
      <c r="X602" s="177"/>
      <c r="Y602" s="177"/>
      <c r="Z602" s="177"/>
      <c r="AA602" s="177"/>
      <c r="AB602" s="319">
        <v>542</v>
      </c>
      <c r="AC602" s="320"/>
      <c r="AD602" s="320"/>
      <c r="AE602" s="177"/>
      <c r="AF602" s="177"/>
      <c r="AG602" s="177">
        <v>6</v>
      </c>
      <c r="AH602" s="177"/>
      <c r="AI602" s="177"/>
      <c r="AJ602" s="177"/>
      <c r="AK602" s="177"/>
      <c r="AL602" s="177"/>
      <c r="AM602" s="177"/>
      <c r="AN602" s="177"/>
      <c r="AO602" s="177"/>
      <c r="AP602" s="177"/>
      <c r="AQ602" s="177"/>
      <c r="AR602" s="177"/>
      <c r="AS602" s="177"/>
      <c r="AT602" s="177"/>
      <c r="AU602" s="177"/>
      <c r="AV602" s="177"/>
      <c r="AW602" s="177"/>
      <c r="AX602" s="177"/>
    </row>
    <row r="603" spans="1:50" ht="25.7" customHeight="1">
      <c r="A603" s="269"/>
      <c r="B603" s="147"/>
      <c r="C603" s="151" t="s">
        <v>12562</v>
      </c>
      <c r="D603" s="177"/>
      <c r="E603" s="319" t="s">
        <v>12818</v>
      </c>
      <c r="F603" s="320" t="s">
        <v>12562</v>
      </c>
      <c r="G603" s="177"/>
      <c r="H603" s="177"/>
      <c r="I603" s="177" t="s">
        <v>12562</v>
      </c>
      <c r="J603" s="177"/>
      <c r="K603" s="319">
        <v>1394</v>
      </c>
      <c r="L603" s="319"/>
      <c r="M603" s="319"/>
      <c r="N603" s="177"/>
      <c r="O603" s="320" t="s">
        <v>406</v>
      </c>
      <c r="P603" s="319">
        <v>1394</v>
      </c>
      <c r="Q603" s="319">
        <v>2</v>
      </c>
      <c r="R603" s="319"/>
      <c r="S603" s="319"/>
      <c r="T603" s="177"/>
      <c r="U603" s="177"/>
      <c r="V603" s="320">
        <v>2016</v>
      </c>
      <c r="W603" s="177"/>
      <c r="X603" s="177"/>
      <c r="Y603" s="177"/>
      <c r="Z603" s="177"/>
      <c r="AA603" s="177"/>
      <c r="AB603" s="319">
        <v>50</v>
      </c>
      <c r="AC603" s="320"/>
      <c r="AD603" s="320"/>
      <c r="AE603" s="177"/>
      <c r="AF603" s="177"/>
      <c r="AG603" s="177"/>
      <c r="AH603" s="177"/>
      <c r="AI603" s="177"/>
      <c r="AJ603" s="177"/>
      <c r="AK603" s="177"/>
      <c r="AL603" s="177"/>
      <c r="AM603" s="177"/>
      <c r="AN603" s="177"/>
      <c r="AO603" s="177"/>
      <c r="AP603" s="177"/>
      <c r="AQ603" s="177"/>
      <c r="AR603" s="177"/>
      <c r="AS603" s="177"/>
      <c r="AT603" s="177"/>
      <c r="AU603" s="177"/>
      <c r="AV603" s="177"/>
      <c r="AW603" s="177"/>
      <c r="AX603" s="177"/>
    </row>
    <row r="604" spans="1:50" ht="25.7" customHeight="1">
      <c r="A604" s="269"/>
      <c r="B604" s="594" t="s">
        <v>3786</v>
      </c>
      <c r="C604" s="320" t="s">
        <v>3285</v>
      </c>
      <c r="D604" s="177"/>
      <c r="E604" s="544">
        <f>COUNTA(E605:E656)</f>
        <v>52</v>
      </c>
      <c r="F604" s="320"/>
      <c r="G604" s="177"/>
      <c r="H604" s="177"/>
      <c r="I604" s="177"/>
      <c r="J604" s="177"/>
      <c r="K604" s="319">
        <f>SUM(K605:K656)</f>
        <v>605440.19999999995</v>
      </c>
      <c r="L604" s="319">
        <f>SUM(L605:L656)</f>
        <v>37776.06</v>
      </c>
      <c r="M604" s="319">
        <f>SUM(M605:M656)</f>
        <v>37304.160000000003</v>
      </c>
      <c r="N604" s="319">
        <f>SUM(N605:N656)</f>
        <v>0</v>
      </c>
      <c r="O604" s="319"/>
      <c r="P604" s="319">
        <f>SUM(P605:P656)</f>
        <v>172467.20000000001</v>
      </c>
      <c r="Q604" s="319">
        <f>SUM(Q605:Q656)</f>
        <v>759</v>
      </c>
      <c r="R604" s="319"/>
      <c r="S604" s="319"/>
      <c r="T604" s="177"/>
      <c r="U604" s="177"/>
      <c r="V604" s="320"/>
      <c r="W604" s="177"/>
      <c r="X604" s="177"/>
      <c r="Y604" s="177"/>
      <c r="Z604" s="177"/>
      <c r="AA604" s="177"/>
      <c r="AB604" s="319"/>
      <c r="AC604" s="320"/>
      <c r="AD604" s="320"/>
      <c r="AE604" s="177"/>
      <c r="AF604" s="177"/>
      <c r="AG604" s="177"/>
      <c r="AH604" s="177"/>
      <c r="AI604" s="177"/>
      <c r="AJ604" s="177"/>
      <c r="AK604" s="177"/>
      <c r="AL604" s="177"/>
      <c r="AM604" s="177"/>
      <c r="AN604" s="177"/>
      <c r="AO604" s="177"/>
      <c r="AP604" s="177"/>
      <c r="AQ604" s="177"/>
      <c r="AR604" s="177"/>
      <c r="AS604" s="177"/>
      <c r="AT604" s="177"/>
      <c r="AU604" s="177"/>
      <c r="AV604" s="177"/>
      <c r="AW604" s="177"/>
      <c r="AX604" s="912"/>
    </row>
    <row r="605" spans="1:50" ht="25.7" customHeight="1">
      <c r="A605" s="269"/>
      <c r="B605" s="147"/>
      <c r="C605" s="320" t="s">
        <v>13277</v>
      </c>
      <c r="D605" s="177" t="s">
        <v>13463</v>
      </c>
      <c r="E605" s="319" t="s">
        <v>13464</v>
      </c>
      <c r="F605" s="320" t="s">
        <v>13277</v>
      </c>
      <c r="G605" s="177" t="s">
        <v>13465</v>
      </c>
      <c r="H605" s="148"/>
      <c r="I605" s="177" t="s">
        <v>1538</v>
      </c>
      <c r="J605" s="177">
        <v>1</v>
      </c>
      <c r="K605" s="319">
        <v>5994</v>
      </c>
      <c r="L605" s="319"/>
      <c r="M605" s="319"/>
      <c r="N605" s="177"/>
      <c r="O605" s="320" t="s">
        <v>232</v>
      </c>
      <c r="P605" s="319">
        <v>3034</v>
      </c>
      <c r="Q605" s="319">
        <v>5</v>
      </c>
      <c r="R605" s="319">
        <v>40</v>
      </c>
      <c r="S605" s="319">
        <v>40</v>
      </c>
      <c r="T605" s="177"/>
      <c r="U605" s="177"/>
      <c r="V605" s="320">
        <v>1991</v>
      </c>
      <c r="W605" s="177">
        <v>67</v>
      </c>
      <c r="X605" s="177"/>
      <c r="Y605" s="177"/>
      <c r="Z605" s="177"/>
      <c r="AA605" s="177"/>
      <c r="AB605" s="319">
        <v>67</v>
      </c>
      <c r="AC605" s="320"/>
      <c r="AD605" s="320"/>
      <c r="AE605" s="177"/>
      <c r="AF605" s="177"/>
      <c r="AG605" s="177"/>
      <c r="AH605" s="177"/>
      <c r="AI605" s="177"/>
      <c r="AJ605" s="177"/>
      <c r="AK605" s="177"/>
      <c r="AL605" s="177"/>
      <c r="AM605" s="177"/>
      <c r="AN605" s="177"/>
      <c r="AO605" s="177"/>
      <c r="AP605" s="177"/>
      <c r="AQ605" s="177"/>
      <c r="AR605" s="177"/>
      <c r="AS605" s="177"/>
      <c r="AT605" s="177"/>
      <c r="AU605" s="177"/>
      <c r="AV605" s="177"/>
      <c r="AW605" s="177"/>
      <c r="AX605" s="912"/>
    </row>
    <row r="606" spans="1:50" ht="25.7" customHeight="1">
      <c r="A606" s="269"/>
      <c r="B606" s="147"/>
      <c r="C606" s="320" t="s">
        <v>13277</v>
      </c>
      <c r="D606" s="177"/>
      <c r="E606" s="319" t="s">
        <v>13466</v>
      </c>
      <c r="F606" s="320" t="s">
        <v>13277</v>
      </c>
      <c r="G606" s="177"/>
      <c r="H606" s="148"/>
      <c r="I606" s="177" t="s">
        <v>13277</v>
      </c>
      <c r="J606" s="177"/>
      <c r="K606" s="319">
        <v>1320</v>
      </c>
      <c r="L606" s="319"/>
      <c r="M606" s="319"/>
      <c r="N606" s="177"/>
      <c r="O606" s="320" t="s">
        <v>232</v>
      </c>
      <c r="P606" s="319">
        <v>1320</v>
      </c>
      <c r="Q606" s="319">
        <v>3</v>
      </c>
      <c r="R606" s="319"/>
      <c r="S606" s="319"/>
      <c r="T606" s="177"/>
      <c r="U606" s="177"/>
      <c r="V606" s="320">
        <v>1999</v>
      </c>
      <c r="W606" s="177"/>
      <c r="X606" s="177"/>
      <c r="Y606" s="177"/>
      <c r="Z606" s="177"/>
      <c r="AA606" s="177"/>
      <c r="AB606" s="319">
        <v>50</v>
      </c>
      <c r="AC606" s="320"/>
      <c r="AD606" s="320"/>
      <c r="AE606" s="177"/>
      <c r="AF606" s="177"/>
      <c r="AG606" s="177"/>
      <c r="AH606" s="177"/>
      <c r="AI606" s="177"/>
      <c r="AJ606" s="177"/>
      <c r="AK606" s="177"/>
      <c r="AL606" s="177"/>
      <c r="AM606" s="177"/>
      <c r="AN606" s="177"/>
      <c r="AO606" s="177"/>
      <c r="AP606" s="177"/>
      <c r="AQ606" s="177"/>
      <c r="AR606" s="177"/>
      <c r="AS606" s="177"/>
      <c r="AT606" s="177"/>
      <c r="AU606" s="177"/>
      <c r="AV606" s="177"/>
      <c r="AW606" s="177"/>
      <c r="AX606" s="912"/>
    </row>
    <row r="607" spans="1:50" ht="25.7" customHeight="1">
      <c r="A607" s="269"/>
      <c r="B607" s="147"/>
      <c r="C607" s="320" t="s">
        <v>13277</v>
      </c>
      <c r="D607" s="177"/>
      <c r="E607" s="319" t="s">
        <v>13467</v>
      </c>
      <c r="F607" s="320" t="s">
        <v>13277</v>
      </c>
      <c r="G607" s="177"/>
      <c r="H607" s="148"/>
      <c r="I607" s="177" t="s">
        <v>13468</v>
      </c>
      <c r="J607" s="177"/>
      <c r="K607" s="319">
        <v>5219</v>
      </c>
      <c r="L607" s="319"/>
      <c r="M607" s="319"/>
      <c r="N607" s="177"/>
      <c r="O607" s="320" t="s">
        <v>3006</v>
      </c>
      <c r="P607" s="319">
        <v>6327</v>
      </c>
      <c r="Q607" s="319">
        <v>9</v>
      </c>
      <c r="R607" s="319"/>
      <c r="S607" s="319"/>
      <c r="T607" s="177"/>
      <c r="U607" s="177"/>
      <c r="V607" s="320">
        <v>2009</v>
      </c>
      <c r="W607" s="177"/>
      <c r="X607" s="177"/>
      <c r="Y607" s="177"/>
      <c r="Z607" s="177"/>
      <c r="AA607" s="177"/>
      <c r="AB607" s="319">
        <v>100</v>
      </c>
      <c r="AC607" s="320"/>
      <c r="AD607" s="320"/>
      <c r="AE607" s="177"/>
      <c r="AF607" s="177"/>
      <c r="AG607" s="177"/>
      <c r="AH607" s="177"/>
      <c r="AI607" s="177"/>
      <c r="AJ607" s="177"/>
      <c r="AK607" s="177"/>
      <c r="AL607" s="177"/>
      <c r="AM607" s="177"/>
      <c r="AN607" s="177"/>
      <c r="AO607" s="177"/>
      <c r="AP607" s="177"/>
      <c r="AQ607" s="177"/>
      <c r="AR607" s="177"/>
      <c r="AS607" s="177"/>
      <c r="AT607" s="177"/>
      <c r="AU607" s="177"/>
      <c r="AV607" s="177"/>
      <c r="AW607" s="177"/>
      <c r="AX607" s="912"/>
    </row>
    <row r="608" spans="1:50" ht="25.7" customHeight="1">
      <c r="A608" s="269"/>
      <c r="B608" s="147"/>
      <c r="C608" s="320" t="s">
        <v>13277</v>
      </c>
      <c r="D608" s="177" t="s">
        <v>13463</v>
      </c>
      <c r="E608" s="319" t="s">
        <v>13469</v>
      </c>
      <c r="F608" s="320" t="s">
        <v>13277</v>
      </c>
      <c r="G608" s="177" t="s">
        <v>13465</v>
      </c>
      <c r="H608" s="148"/>
      <c r="I608" s="177" t="s">
        <v>13470</v>
      </c>
      <c r="J608" s="177">
        <v>1</v>
      </c>
      <c r="K608" s="319">
        <v>1520</v>
      </c>
      <c r="L608" s="319"/>
      <c r="M608" s="319"/>
      <c r="N608" s="177"/>
      <c r="O608" s="320" t="s">
        <v>232</v>
      </c>
      <c r="P608" s="319">
        <v>1520</v>
      </c>
      <c r="Q608" s="319">
        <v>2</v>
      </c>
      <c r="R608" s="319"/>
      <c r="S608" s="319"/>
      <c r="T608" s="177"/>
      <c r="U608" s="177"/>
      <c r="V608" s="320"/>
      <c r="W608" s="177">
        <v>67</v>
      </c>
      <c r="X608" s="177"/>
      <c r="Y608" s="177"/>
      <c r="Z608" s="177"/>
      <c r="AA608" s="177"/>
      <c r="AB608" s="319"/>
      <c r="AC608" s="320"/>
      <c r="AD608" s="320"/>
      <c r="AE608" s="177"/>
      <c r="AF608" s="177"/>
      <c r="AG608" s="177"/>
      <c r="AH608" s="177"/>
      <c r="AI608" s="177"/>
      <c r="AJ608" s="177"/>
      <c r="AK608" s="177"/>
      <c r="AL608" s="177"/>
      <c r="AM608" s="177"/>
      <c r="AN608" s="177"/>
      <c r="AO608" s="177"/>
      <c r="AP608" s="177"/>
      <c r="AQ608" s="177"/>
      <c r="AR608" s="177"/>
      <c r="AS608" s="177"/>
      <c r="AT608" s="177"/>
      <c r="AU608" s="177"/>
      <c r="AV608" s="177"/>
      <c r="AW608" s="177"/>
      <c r="AX608" s="912"/>
    </row>
    <row r="609" spans="1:50" ht="25.7" customHeight="1">
      <c r="A609" s="269" t="s">
        <v>204</v>
      </c>
      <c r="B609" s="147"/>
      <c r="C609" s="320" t="s">
        <v>13277</v>
      </c>
      <c r="D609" s="177"/>
      <c r="E609" s="319" t="s">
        <v>13471</v>
      </c>
      <c r="F609" s="320" t="s">
        <v>13277</v>
      </c>
      <c r="G609" s="177"/>
      <c r="H609" s="148"/>
      <c r="I609" s="177" t="s">
        <v>13277</v>
      </c>
      <c r="J609" s="177"/>
      <c r="K609" s="319">
        <v>810</v>
      </c>
      <c r="L609" s="319"/>
      <c r="M609" s="319"/>
      <c r="N609" s="177"/>
      <c r="O609" s="320" t="s">
        <v>232</v>
      </c>
      <c r="P609" s="319">
        <v>810</v>
      </c>
      <c r="Q609" s="319">
        <v>1</v>
      </c>
      <c r="R609" s="319"/>
      <c r="S609" s="319"/>
      <c r="T609" s="177"/>
      <c r="U609" s="177"/>
      <c r="V609" s="320"/>
      <c r="W609" s="177"/>
      <c r="X609" s="177"/>
      <c r="Y609" s="177"/>
      <c r="Z609" s="177"/>
      <c r="AA609" s="177"/>
      <c r="AB609" s="319"/>
      <c r="AC609" s="320"/>
      <c r="AD609" s="320"/>
      <c r="AE609" s="177"/>
      <c r="AF609" s="177"/>
      <c r="AG609" s="177"/>
      <c r="AH609" s="177"/>
      <c r="AI609" s="177"/>
      <c r="AJ609" s="177"/>
      <c r="AK609" s="177"/>
      <c r="AL609" s="177"/>
      <c r="AM609" s="177"/>
      <c r="AN609" s="177"/>
      <c r="AO609" s="177"/>
      <c r="AP609" s="177"/>
      <c r="AQ609" s="177"/>
      <c r="AR609" s="177"/>
      <c r="AS609" s="177"/>
      <c r="AT609" s="177"/>
      <c r="AU609" s="177"/>
      <c r="AV609" s="177"/>
      <c r="AW609" s="177"/>
      <c r="AX609" s="912"/>
    </row>
    <row r="610" spans="1:50" ht="25.7" customHeight="1">
      <c r="A610" s="269"/>
      <c r="B610" s="147"/>
      <c r="C610" s="320" t="s">
        <v>13277</v>
      </c>
      <c r="D610" s="177"/>
      <c r="E610" s="319" t="s">
        <v>13472</v>
      </c>
      <c r="F610" s="320" t="s">
        <v>13277</v>
      </c>
      <c r="G610" s="177"/>
      <c r="H610" s="148"/>
      <c r="I610" s="177" t="s">
        <v>13473</v>
      </c>
      <c r="J610" s="177"/>
      <c r="K610" s="319">
        <v>2220</v>
      </c>
      <c r="L610" s="319"/>
      <c r="M610" s="319"/>
      <c r="N610" s="177"/>
      <c r="O610" s="320" t="s">
        <v>232</v>
      </c>
      <c r="P610" s="319">
        <v>220</v>
      </c>
      <c r="Q610" s="319">
        <v>3</v>
      </c>
      <c r="R610" s="319"/>
      <c r="S610" s="319"/>
      <c r="T610" s="177"/>
      <c r="U610" s="177"/>
      <c r="V610" s="320"/>
      <c r="W610" s="177"/>
      <c r="X610" s="177"/>
      <c r="Y610" s="177"/>
      <c r="Z610" s="177"/>
      <c r="AA610" s="177"/>
      <c r="AB610" s="319"/>
      <c r="AC610" s="320"/>
      <c r="AD610" s="320"/>
      <c r="AE610" s="177"/>
      <c r="AF610" s="177"/>
      <c r="AG610" s="177"/>
      <c r="AH610" s="177"/>
      <c r="AI610" s="177"/>
      <c r="AJ610" s="177"/>
      <c r="AK610" s="177"/>
      <c r="AL610" s="177"/>
      <c r="AM610" s="177"/>
      <c r="AN610" s="177"/>
      <c r="AO610" s="177"/>
      <c r="AP610" s="177"/>
      <c r="AQ610" s="177"/>
      <c r="AR610" s="177"/>
      <c r="AS610" s="177"/>
      <c r="AT610" s="177"/>
      <c r="AU610" s="177"/>
      <c r="AV610" s="177"/>
      <c r="AW610" s="177"/>
      <c r="AX610" s="912"/>
    </row>
    <row r="611" spans="1:50" ht="25.7" customHeight="1">
      <c r="A611" s="269"/>
      <c r="B611" s="147"/>
      <c r="C611" s="320" t="s">
        <v>13277</v>
      </c>
      <c r="D611" s="177"/>
      <c r="E611" s="319" t="s">
        <v>13474</v>
      </c>
      <c r="F611" s="320" t="s">
        <v>13277</v>
      </c>
      <c r="G611" s="177"/>
      <c r="H611" s="148"/>
      <c r="I611" s="177" t="s">
        <v>13277</v>
      </c>
      <c r="J611" s="177"/>
      <c r="K611" s="319">
        <v>1520</v>
      </c>
      <c r="L611" s="319"/>
      <c r="M611" s="319"/>
      <c r="N611" s="177"/>
      <c r="O611" s="320" t="s">
        <v>232</v>
      </c>
      <c r="P611" s="319">
        <v>1520</v>
      </c>
      <c r="Q611" s="319">
        <v>2</v>
      </c>
      <c r="R611" s="319"/>
      <c r="S611" s="319"/>
      <c r="T611" s="177"/>
      <c r="U611" s="177"/>
      <c r="V611" s="320"/>
      <c r="W611" s="177"/>
      <c r="X611" s="177"/>
      <c r="Y611" s="177"/>
      <c r="Z611" s="177"/>
      <c r="AA611" s="177"/>
      <c r="AB611" s="319"/>
      <c r="AC611" s="320"/>
      <c r="AD611" s="320"/>
      <c r="AE611" s="177"/>
      <c r="AF611" s="177"/>
      <c r="AG611" s="177"/>
      <c r="AH611" s="177"/>
      <c r="AI611" s="177"/>
      <c r="AJ611" s="177"/>
      <c r="AK611" s="177"/>
      <c r="AL611" s="177"/>
      <c r="AM611" s="177"/>
      <c r="AN611" s="177"/>
      <c r="AO611" s="177"/>
      <c r="AP611" s="177"/>
      <c r="AQ611" s="177"/>
      <c r="AR611" s="177"/>
      <c r="AS611" s="177"/>
      <c r="AT611" s="177"/>
      <c r="AU611" s="177"/>
      <c r="AV611" s="177"/>
      <c r="AW611" s="177"/>
      <c r="AX611" s="912"/>
    </row>
    <row r="612" spans="1:50" ht="25.7" customHeight="1">
      <c r="A612" s="269"/>
      <c r="B612" s="147"/>
      <c r="C612" s="320" t="s">
        <v>13277</v>
      </c>
      <c r="D612" s="177"/>
      <c r="E612" s="319" t="s">
        <v>13475</v>
      </c>
      <c r="F612" s="320" t="s">
        <v>13277</v>
      </c>
      <c r="G612" s="177"/>
      <c r="H612" s="148"/>
      <c r="I612" s="177" t="s">
        <v>13476</v>
      </c>
      <c r="J612" s="177"/>
      <c r="K612" s="319">
        <v>2220</v>
      </c>
      <c r="L612" s="319"/>
      <c r="M612" s="319"/>
      <c r="N612" s="177"/>
      <c r="O612" s="320" t="s">
        <v>232</v>
      </c>
      <c r="P612" s="319">
        <v>2220</v>
      </c>
      <c r="Q612" s="319">
        <v>3</v>
      </c>
      <c r="R612" s="319"/>
      <c r="S612" s="319"/>
      <c r="T612" s="177"/>
      <c r="U612" s="177"/>
      <c r="V612" s="320"/>
      <c r="W612" s="177"/>
      <c r="X612" s="177"/>
      <c r="Y612" s="177"/>
      <c r="Z612" s="177"/>
      <c r="AA612" s="177"/>
      <c r="AB612" s="319"/>
      <c r="AC612" s="320"/>
      <c r="AD612" s="320"/>
      <c r="AE612" s="177"/>
      <c r="AF612" s="177"/>
      <c r="AG612" s="177"/>
      <c r="AH612" s="177"/>
      <c r="AI612" s="177"/>
      <c r="AJ612" s="177"/>
      <c r="AK612" s="177"/>
      <c r="AL612" s="177"/>
      <c r="AM612" s="177"/>
      <c r="AN612" s="177"/>
      <c r="AO612" s="177"/>
      <c r="AP612" s="177"/>
      <c r="AQ612" s="177"/>
      <c r="AR612" s="177"/>
      <c r="AS612" s="177"/>
      <c r="AT612" s="177"/>
      <c r="AU612" s="177"/>
      <c r="AV612" s="177"/>
      <c r="AW612" s="177"/>
      <c r="AX612" s="912"/>
    </row>
    <row r="613" spans="1:50" ht="25.7" customHeight="1">
      <c r="A613" s="269" t="s">
        <v>204</v>
      </c>
      <c r="B613" s="147"/>
      <c r="C613" s="320" t="s">
        <v>13277</v>
      </c>
      <c r="D613" s="177"/>
      <c r="E613" s="319" t="s">
        <v>13477</v>
      </c>
      <c r="F613" s="320" t="s">
        <v>13277</v>
      </c>
      <c r="G613" s="177"/>
      <c r="H613" s="148"/>
      <c r="I613" s="177" t="s">
        <v>13478</v>
      </c>
      <c r="J613" s="177"/>
      <c r="K613" s="319">
        <v>2220</v>
      </c>
      <c r="L613" s="319"/>
      <c r="M613" s="319"/>
      <c r="N613" s="177"/>
      <c r="O613" s="320" t="s">
        <v>232</v>
      </c>
      <c r="P613" s="319">
        <v>2220</v>
      </c>
      <c r="Q613" s="319">
        <v>3</v>
      </c>
      <c r="R613" s="319"/>
      <c r="S613" s="319"/>
      <c r="T613" s="177"/>
      <c r="U613" s="177"/>
      <c r="V613" s="320">
        <v>2012</v>
      </c>
      <c r="W613" s="177"/>
      <c r="X613" s="177"/>
      <c r="Y613" s="177"/>
      <c r="Z613" s="177"/>
      <c r="AA613" s="177"/>
      <c r="AB613" s="319"/>
      <c r="AC613" s="320"/>
      <c r="AD613" s="320"/>
      <c r="AE613" s="177"/>
      <c r="AF613" s="177"/>
      <c r="AG613" s="177"/>
      <c r="AH613" s="177"/>
      <c r="AI613" s="177"/>
      <c r="AJ613" s="177"/>
      <c r="AK613" s="177"/>
      <c r="AL613" s="177"/>
      <c r="AM613" s="177"/>
      <c r="AN613" s="177"/>
      <c r="AO613" s="177"/>
      <c r="AP613" s="177"/>
      <c r="AQ613" s="177"/>
      <c r="AR613" s="177"/>
      <c r="AS613" s="177"/>
      <c r="AT613" s="177"/>
      <c r="AU613" s="177"/>
      <c r="AV613" s="177"/>
      <c r="AW613" s="177"/>
      <c r="AX613" s="912"/>
    </row>
    <row r="614" spans="1:50" ht="25.7" customHeight="1">
      <c r="A614" s="269"/>
      <c r="B614" s="147"/>
      <c r="C614" s="320" t="s">
        <v>13283</v>
      </c>
      <c r="D614" s="177"/>
      <c r="E614" s="319" t="s">
        <v>11321</v>
      </c>
      <c r="F614" s="320" t="s">
        <v>13283</v>
      </c>
      <c r="G614" s="177"/>
      <c r="H614" s="148"/>
      <c r="I614" s="177" t="s">
        <v>13479</v>
      </c>
      <c r="J614" s="177"/>
      <c r="K614" s="319">
        <v>14421</v>
      </c>
      <c r="L614" s="319"/>
      <c r="M614" s="319"/>
      <c r="N614" s="177"/>
      <c r="O614" s="320" t="s">
        <v>232</v>
      </c>
      <c r="P614" s="319">
        <v>6316</v>
      </c>
      <c r="Q614" s="319">
        <v>11</v>
      </c>
      <c r="R614" s="319"/>
      <c r="S614" s="319"/>
      <c r="T614" s="177"/>
      <c r="U614" s="177"/>
      <c r="V614" s="320">
        <v>1993</v>
      </c>
      <c r="W614" s="177"/>
      <c r="X614" s="177"/>
      <c r="Y614" s="177"/>
      <c r="Z614" s="177"/>
      <c r="AA614" s="177"/>
      <c r="AB614" s="319">
        <v>120</v>
      </c>
      <c r="AC614" s="320"/>
      <c r="AD614" s="320"/>
      <c r="AE614" s="177"/>
      <c r="AF614" s="177"/>
      <c r="AG614" s="177"/>
      <c r="AH614" s="177"/>
      <c r="AI614" s="177"/>
      <c r="AJ614" s="177"/>
      <c r="AK614" s="177"/>
      <c r="AL614" s="177"/>
      <c r="AM614" s="177"/>
      <c r="AN614" s="177"/>
      <c r="AO614" s="177"/>
      <c r="AP614" s="177"/>
      <c r="AQ614" s="177"/>
      <c r="AR614" s="177"/>
      <c r="AS614" s="177"/>
      <c r="AT614" s="177"/>
      <c r="AU614" s="177"/>
      <c r="AV614" s="177"/>
      <c r="AW614" s="177"/>
      <c r="AX614" s="912"/>
    </row>
    <row r="615" spans="1:50" ht="25.7" customHeight="1">
      <c r="A615" s="269"/>
      <c r="B615" s="147"/>
      <c r="C615" s="320" t="s">
        <v>13283</v>
      </c>
      <c r="D615" s="177"/>
      <c r="E615" s="319" t="s">
        <v>13480</v>
      </c>
      <c r="F615" s="320" t="s">
        <v>13283</v>
      </c>
      <c r="G615" s="177"/>
      <c r="H615" s="148"/>
      <c r="I615" s="177" t="s">
        <v>13481</v>
      </c>
      <c r="J615" s="177"/>
      <c r="K615" s="319">
        <v>6717</v>
      </c>
      <c r="L615" s="319"/>
      <c r="M615" s="319"/>
      <c r="N615" s="177"/>
      <c r="O615" s="320" t="s">
        <v>232</v>
      </c>
      <c r="P615" s="319">
        <v>3087</v>
      </c>
      <c r="Q615" s="319">
        <v>5</v>
      </c>
      <c r="R615" s="319"/>
      <c r="S615" s="319"/>
      <c r="T615" s="177"/>
      <c r="U615" s="177"/>
      <c r="V615" s="320">
        <v>2004</v>
      </c>
      <c r="W615" s="177"/>
      <c r="X615" s="177"/>
      <c r="Y615" s="177"/>
      <c r="Z615" s="177"/>
      <c r="AA615" s="177"/>
      <c r="AB615" s="319">
        <v>173</v>
      </c>
      <c r="AC615" s="320"/>
      <c r="AD615" s="320"/>
      <c r="AE615" s="177"/>
      <c r="AF615" s="177"/>
      <c r="AG615" s="177"/>
      <c r="AH615" s="177"/>
      <c r="AI615" s="177"/>
      <c r="AJ615" s="177"/>
      <c r="AK615" s="177"/>
      <c r="AL615" s="177"/>
      <c r="AM615" s="177"/>
      <c r="AN615" s="177"/>
      <c r="AO615" s="177"/>
      <c r="AP615" s="177"/>
      <c r="AQ615" s="177"/>
      <c r="AR615" s="177"/>
      <c r="AS615" s="177"/>
      <c r="AT615" s="177"/>
      <c r="AU615" s="177"/>
      <c r="AV615" s="177"/>
      <c r="AW615" s="177"/>
      <c r="AX615" s="912"/>
    </row>
    <row r="616" spans="1:50" ht="25.7" customHeight="1">
      <c r="A616" s="269"/>
      <c r="B616" s="147"/>
      <c r="C616" s="320" t="s">
        <v>13295</v>
      </c>
      <c r="D616" s="177" t="s">
        <v>13296</v>
      </c>
      <c r="E616" s="319" t="s">
        <v>13482</v>
      </c>
      <c r="F616" s="320" t="s">
        <v>13295</v>
      </c>
      <c r="G616" s="177" t="s">
        <v>13298</v>
      </c>
      <c r="H616" s="148"/>
      <c r="I616" s="177" t="s">
        <v>13295</v>
      </c>
      <c r="J616" s="177">
        <v>5</v>
      </c>
      <c r="K616" s="319">
        <v>35540</v>
      </c>
      <c r="L616" s="319">
        <v>714</v>
      </c>
      <c r="M616" s="319">
        <v>714</v>
      </c>
      <c r="N616" s="177" t="s">
        <v>231</v>
      </c>
      <c r="O616" s="320" t="s">
        <v>1506</v>
      </c>
      <c r="P616" s="319">
        <v>15000</v>
      </c>
      <c r="Q616" s="319">
        <v>20</v>
      </c>
      <c r="R616" s="319">
        <v>2300</v>
      </c>
      <c r="S616" s="319">
        <v>2300</v>
      </c>
      <c r="T616" s="177" t="s">
        <v>233</v>
      </c>
      <c r="U616" s="177" t="s">
        <v>1060</v>
      </c>
      <c r="V616" s="320">
        <v>2006</v>
      </c>
      <c r="W616" s="177">
        <v>300</v>
      </c>
      <c r="X616" s="177"/>
      <c r="Y616" s="177"/>
      <c r="Z616" s="177"/>
      <c r="AA616" s="177"/>
      <c r="AB616" s="319">
        <v>7625</v>
      </c>
      <c r="AC616" s="320"/>
      <c r="AD616" s="320"/>
      <c r="AE616" s="177"/>
      <c r="AF616" s="177"/>
      <c r="AG616" s="177"/>
      <c r="AH616" s="177"/>
      <c r="AI616" s="177"/>
      <c r="AJ616" s="177"/>
      <c r="AK616" s="177"/>
      <c r="AL616" s="177"/>
      <c r="AM616" s="177"/>
      <c r="AN616" s="177"/>
      <c r="AO616" s="177"/>
      <c r="AP616" s="177"/>
      <c r="AQ616" s="177"/>
      <c r="AR616" s="177"/>
      <c r="AS616" s="177"/>
      <c r="AT616" s="177"/>
      <c r="AU616" s="177"/>
      <c r="AV616" s="177"/>
      <c r="AW616" s="177"/>
      <c r="AX616" s="912"/>
    </row>
    <row r="617" spans="1:50" ht="25.7" customHeight="1">
      <c r="A617" s="269"/>
      <c r="B617" s="147"/>
      <c r="C617" s="320" t="s">
        <v>13295</v>
      </c>
      <c r="D617" s="177"/>
      <c r="E617" s="319" t="s">
        <v>13483</v>
      </c>
      <c r="F617" s="320" t="s">
        <v>13295</v>
      </c>
      <c r="G617" s="177"/>
      <c r="H617" s="148"/>
      <c r="I617" s="177" t="s">
        <v>13295</v>
      </c>
      <c r="J617" s="177"/>
      <c r="K617" s="319">
        <v>8970</v>
      </c>
      <c r="L617" s="319">
        <v>4387</v>
      </c>
      <c r="M617" s="319">
        <v>4412</v>
      </c>
      <c r="N617" s="177"/>
      <c r="O617" s="320" t="s">
        <v>12084</v>
      </c>
      <c r="P617" s="319">
        <v>3250</v>
      </c>
      <c r="Q617" s="319">
        <v>4</v>
      </c>
      <c r="R617" s="319">
        <v>410</v>
      </c>
      <c r="S617" s="319">
        <v>800</v>
      </c>
      <c r="T617" s="177"/>
      <c r="U617" s="177"/>
      <c r="V617" s="320">
        <v>2010</v>
      </c>
      <c r="W617" s="177"/>
      <c r="X617" s="177"/>
      <c r="Y617" s="177"/>
      <c r="Z617" s="177"/>
      <c r="AA617" s="177"/>
      <c r="AB617" s="319">
        <v>7148</v>
      </c>
      <c r="AC617" s="320"/>
      <c r="AD617" s="320"/>
      <c r="AE617" s="177"/>
      <c r="AF617" s="177"/>
      <c r="AG617" s="177"/>
      <c r="AH617" s="177"/>
      <c r="AI617" s="177"/>
      <c r="AJ617" s="177"/>
      <c r="AK617" s="177"/>
      <c r="AL617" s="177"/>
      <c r="AM617" s="177"/>
      <c r="AN617" s="177"/>
      <c r="AO617" s="177"/>
      <c r="AP617" s="177"/>
      <c r="AQ617" s="177"/>
      <c r="AR617" s="177"/>
      <c r="AS617" s="177"/>
      <c r="AT617" s="177"/>
      <c r="AU617" s="177"/>
      <c r="AV617" s="177"/>
      <c r="AW617" s="177"/>
      <c r="AX617" s="912"/>
    </row>
    <row r="618" spans="1:50" ht="25.7" customHeight="1">
      <c r="A618" s="269" t="s">
        <v>135</v>
      </c>
      <c r="B618" s="147"/>
      <c r="C618" s="320" t="s">
        <v>3024</v>
      </c>
      <c r="D618" s="177"/>
      <c r="E618" s="319" t="s">
        <v>13484</v>
      </c>
      <c r="F618" s="320" t="s">
        <v>3024</v>
      </c>
      <c r="G618" s="177"/>
      <c r="H618" s="148"/>
      <c r="I618" s="177" t="s">
        <v>3024</v>
      </c>
      <c r="J618" s="177"/>
      <c r="K618" s="319">
        <v>2458</v>
      </c>
      <c r="L618" s="319">
        <v>2458</v>
      </c>
      <c r="M618" s="319">
        <v>2458</v>
      </c>
      <c r="N618" s="177"/>
      <c r="O618" s="320" t="s">
        <v>1506</v>
      </c>
      <c r="P618" s="319">
        <v>2458</v>
      </c>
      <c r="Q618" s="319">
        <v>3</v>
      </c>
      <c r="R618" s="319">
        <v>0</v>
      </c>
      <c r="S618" s="319">
        <v>200</v>
      </c>
      <c r="T618" s="177"/>
      <c r="U618" s="177"/>
      <c r="V618" s="320">
        <v>2015</v>
      </c>
      <c r="W618" s="177"/>
      <c r="X618" s="177"/>
      <c r="Y618" s="177"/>
      <c r="Z618" s="177"/>
      <c r="AA618" s="177"/>
      <c r="AB618" s="319">
        <v>1950</v>
      </c>
      <c r="AC618" s="320"/>
      <c r="AD618" s="320"/>
      <c r="AE618" s="177"/>
      <c r="AF618" s="177"/>
      <c r="AG618" s="177"/>
      <c r="AH618" s="177"/>
      <c r="AI618" s="177"/>
      <c r="AJ618" s="177"/>
      <c r="AK618" s="177"/>
      <c r="AL618" s="177"/>
      <c r="AM618" s="177"/>
      <c r="AN618" s="177"/>
      <c r="AO618" s="177"/>
      <c r="AP618" s="177"/>
      <c r="AQ618" s="177"/>
      <c r="AR618" s="177"/>
      <c r="AS618" s="177"/>
      <c r="AT618" s="177"/>
      <c r="AU618" s="177"/>
      <c r="AV618" s="177"/>
      <c r="AW618" s="177"/>
      <c r="AX618" s="912"/>
    </row>
    <row r="619" spans="1:50" ht="25.7" customHeight="1">
      <c r="A619" s="269" t="s">
        <v>412</v>
      </c>
      <c r="B619" s="147"/>
      <c r="C619" s="320" t="s">
        <v>3029</v>
      </c>
      <c r="D619" s="177" t="s">
        <v>13302</v>
      </c>
      <c r="E619" s="319" t="s">
        <v>13485</v>
      </c>
      <c r="F619" s="320" t="s">
        <v>3029</v>
      </c>
      <c r="G619" s="177" t="s">
        <v>13304</v>
      </c>
      <c r="H619" s="148"/>
      <c r="I619" s="177" t="s">
        <v>3029</v>
      </c>
      <c r="J619" s="177">
        <v>6</v>
      </c>
      <c r="K619" s="319">
        <v>24790</v>
      </c>
      <c r="L619" s="319">
        <v>4865</v>
      </c>
      <c r="M619" s="319">
        <v>4997</v>
      </c>
      <c r="N619" s="177" t="s">
        <v>231</v>
      </c>
      <c r="O619" s="320" t="s">
        <v>1506</v>
      </c>
      <c r="P619" s="319">
        <v>11579</v>
      </c>
      <c r="Q619" s="319">
        <v>15</v>
      </c>
      <c r="R619" s="319">
        <v>1729</v>
      </c>
      <c r="S619" s="319">
        <v>2000</v>
      </c>
      <c r="T619" s="177" t="s">
        <v>586</v>
      </c>
      <c r="U619" s="177" t="s">
        <v>587</v>
      </c>
      <c r="V619" s="320">
        <v>2012</v>
      </c>
      <c r="W619" s="177">
        <v>993</v>
      </c>
      <c r="X619" s="177"/>
      <c r="Y619" s="177">
        <v>800</v>
      </c>
      <c r="Z619" s="177"/>
      <c r="AA619" s="177"/>
      <c r="AB619" s="319">
        <v>12500</v>
      </c>
      <c r="AC619" s="320"/>
      <c r="AD619" s="320"/>
      <c r="AE619" s="177"/>
      <c r="AF619" s="177"/>
      <c r="AG619" s="177">
        <v>8</v>
      </c>
      <c r="AH619" s="177" t="s">
        <v>13486</v>
      </c>
      <c r="AI619" s="177">
        <v>50</v>
      </c>
      <c r="AJ619" s="177"/>
      <c r="AK619" s="177"/>
      <c r="AL619" s="177"/>
      <c r="AM619" s="177"/>
      <c r="AN619" s="177"/>
      <c r="AO619" s="177"/>
      <c r="AP619" s="177"/>
      <c r="AQ619" s="177"/>
      <c r="AR619" s="177"/>
      <c r="AS619" s="177"/>
      <c r="AT619" s="177"/>
      <c r="AU619" s="177"/>
      <c r="AV619" s="177"/>
      <c r="AW619" s="177"/>
      <c r="AX619" s="665" t="s">
        <v>15488</v>
      </c>
    </row>
    <row r="620" spans="1:50" ht="25.7" customHeight="1">
      <c r="A620" s="269"/>
      <c r="B620" s="147"/>
      <c r="C620" s="320" t="s">
        <v>3029</v>
      </c>
      <c r="D620" s="177"/>
      <c r="E620" s="319" t="s">
        <v>13429</v>
      </c>
      <c r="F620" s="320" t="s">
        <v>3029</v>
      </c>
      <c r="G620" s="177"/>
      <c r="H620" s="148"/>
      <c r="I620" s="177" t="s">
        <v>3029</v>
      </c>
      <c r="J620" s="177"/>
      <c r="K620" s="319">
        <v>28052</v>
      </c>
      <c r="L620" s="319"/>
      <c r="M620" s="319"/>
      <c r="N620" s="177"/>
      <c r="O620" s="320" t="s">
        <v>232</v>
      </c>
      <c r="P620" s="319">
        <v>4000</v>
      </c>
      <c r="Q620" s="319">
        <v>6</v>
      </c>
      <c r="R620" s="319"/>
      <c r="S620" s="319"/>
      <c r="T620" s="177"/>
      <c r="U620" s="177"/>
      <c r="V620" s="320">
        <v>2015</v>
      </c>
      <c r="W620" s="177"/>
      <c r="X620" s="177"/>
      <c r="Y620" s="177"/>
      <c r="Z620" s="177"/>
      <c r="AA620" s="177"/>
      <c r="AB620" s="319">
        <v>3000</v>
      </c>
      <c r="AC620" s="320"/>
      <c r="AD620" s="320"/>
      <c r="AE620" s="177"/>
      <c r="AF620" s="177"/>
      <c r="AG620" s="177"/>
      <c r="AH620" s="177"/>
      <c r="AI620" s="177"/>
      <c r="AJ620" s="177"/>
      <c r="AK620" s="177"/>
      <c r="AL620" s="177"/>
      <c r="AM620" s="177"/>
      <c r="AN620" s="177"/>
      <c r="AO620" s="177"/>
      <c r="AP620" s="177"/>
      <c r="AQ620" s="177"/>
      <c r="AR620" s="177"/>
      <c r="AS620" s="177"/>
      <c r="AT620" s="177"/>
      <c r="AU620" s="177"/>
      <c r="AV620" s="177"/>
      <c r="AW620" s="177"/>
      <c r="AX620" s="912" t="s">
        <v>13487</v>
      </c>
    </row>
    <row r="621" spans="1:50" ht="25.7" customHeight="1">
      <c r="A621" s="269"/>
      <c r="B621" s="147"/>
      <c r="C621" s="320" t="s">
        <v>13321</v>
      </c>
      <c r="D621" s="177"/>
      <c r="E621" s="319" t="s">
        <v>13488</v>
      </c>
      <c r="F621" s="320" t="s">
        <v>13321</v>
      </c>
      <c r="G621" s="177"/>
      <c r="H621" s="148"/>
      <c r="I621" s="177" t="s">
        <v>13321</v>
      </c>
      <c r="J621" s="177"/>
      <c r="K621" s="319">
        <v>2173</v>
      </c>
      <c r="L621" s="319"/>
      <c r="M621" s="319"/>
      <c r="N621" s="177"/>
      <c r="O621" s="320" t="s">
        <v>232</v>
      </c>
      <c r="P621" s="319">
        <v>2173</v>
      </c>
      <c r="Q621" s="319">
        <v>4</v>
      </c>
      <c r="R621" s="319">
        <v>100</v>
      </c>
      <c r="S621" s="319">
        <v>100</v>
      </c>
      <c r="T621" s="177"/>
      <c r="U621" s="177"/>
      <c r="V621" s="320">
        <v>2010</v>
      </c>
      <c r="W621" s="177"/>
      <c r="X621" s="177"/>
      <c r="Y621" s="177"/>
      <c r="Z621" s="177"/>
      <c r="AA621" s="177"/>
      <c r="AB621" s="319">
        <v>639</v>
      </c>
      <c r="AC621" s="320"/>
      <c r="AD621" s="320"/>
      <c r="AE621" s="177"/>
      <c r="AF621" s="177"/>
      <c r="AG621" s="177"/>
      <c r="AH621" s="177"/>
      <c r="AI621" s="177"/>
      <c r="AJ621" s="177"/>
      <c r="AK621" s="177"/>
      <c r="AL621" s="177"/>
      <c r="AM621" s="177"/>
      <c r="AN621" s="177"/>
      <c r="AO621" s="177"/>
      <c r="AP621" s="177"/>
      <c r="AQ621" s="177"/>
      <c r="AR621" s="177"/>
      <c r="AS621" s="177"/>
      <c r="AT621" s="177"/>
      <c r="AU621" s="177"/>
      <c r="AV621" s="177"/>
      <c r="AW621" s="177"/>
      <c r="AX621" s="914"/>
    </row>
    <row r="622" spans="1:50" ht="25.7" customHeight="1">
      <c r="A622" s="269"/>
      <c r="B622" s="147"/>
      <c r="C622" s="320" t="s">
        <v>13325</v>
      </c>
      <c r="D622" s="177" t="s">
        <v>13489</v>
      </c>
      <c r="E622" s="319" t="s">
        <v>13490</v>
      </c>
      <c r="F622" s="320" t="s">
        <v>13325</v>
      </c>
      <c r="G622" s="177" t="s">
        <v>13491</v>
      </c>
      <c r="H622" s="148"/>
      <c r="I622" s="177" t="s">
        <v>13492</v>
      </c>
      <c r="J622" s="177">
        <v>1</v>
      </c>
      <c r="K622" s="319">
        <v>6805</v>
      </c>
      <c r="L622" s="319">
        <v>204</v>
      </c>
      <c r="M622" s="319">
        <v>204</v>
      </c>
      <c r="N622" s="177" t="s">
        <v>231</v>
      </c>
      <c r="O622" s="320" t="s">
        <v>13493</v>
      </c>
      <c r="P622" s="319">
        <v>5036</v>
      </c>
      <c r="Q622" s="319">
        <v>8</v>
      </c>
      <c r="R622" s="319">
        <v>500</v>
      </c>
      <c r="S622" s="319">
        <v>500</v>
      </c>
      <c r="T622" s="177" t="s">
        <v>233</v>
      </c>
      <c r="U622" s="177" t="s">
        <v>3135</v>
      </c>
      <c r="V622" s="320">
        <v>1997</v>
      </c>
      <c r="W622" s="177">
        <v>389</v>
      </c>
      <c r="X622" s="177"/>
      <c r="Y622" s="177"/>
      <c r="Z622" s="177"/>
      <c r="AA622" s="177"/>
      <c r="AB622" s="319">
        <v>389</v>
      </c>
      <c r="AC622" s="320"/>
      <c r="AD622" s="320"/>
      <c r="AE622" s="177"/>
      <c r="AF622" s="177"/>
      <c r="AG622" s="177">
        <v>1</v>
      </c>
      <c r="AH622" s="177"/>
      <c r="AI622" s="177"/>
      <c r="AJ622" s="177"/>
      <c r="AK622" s="177"/>
      <c r="AL622" s="177"/>
      <c r="AM622" s="177"/>
      <c r="AN622" s="177"/>
      <c r="AO622" s="177"/>
      <c r="AP622" s="177"/>
      <c r="AQ622" s="177"/>
      <c r="AR622" s="177"/>
      <c r="AS622" s="177"/>
      <c r="AT622" s="177"/>
      <c r="AU622" s="177"/>
      <c r="AV622" s="177"/>
      <c r="AW622" s="177"/>
      <c r="AX622" s="912"/>
    </row>
    <row r="623" spans="1:50" ht="25.7" customHeight="1">
      <c r="A623" s="269"/>
      <c r="B623" s="147"/>
      <c r="C623" s="320" t="s">
        <v>13331</v>
      </c>
      <c r="D623" s="177"/>
      <c r="E623" s="319" t="s">
        <v>13494</v>
      </c>
      <c r="F623" s="320" t="s">
        <v>13331</v>
      </c>
      <c r="G623" s="177"/>
      <c r="H623" s="148"/>
      <c r="I623" s="177" t="s">
        <v>13495</v>
      </c>
      <c r="J623" s="177"/>
      <c r="K623" s="319">
        <v>17379</v>
      </c>
      <c r="L623" s="319">
        <v>483</v>
      </c>
      <c r="M623" s="319">
        <v>613</v>
      </c>
      <c r="N623" s="177"/>
      <c r="O623" s="320" t="s">
        <v>1506</v>
      </c>
      <c r="P623" s="319">
        <v>7769</v>
      </c>
      <c r="Q623" s="319">
        <v>9</v>
      </c>
      <c r="R623" s="319"/>
      <c r="S623" s="319">
        <v>500</v>
      </c>
      <c r="T623" s="177"/>
      <c r="U623" s="177"/>
      <c r="V623" s="320">
        <v>2007</v>
      </c>
      <c r="W623" s="177"/>
      <c r="X623" s="177"/>
      <c r="Y623" s="177"/>
      <c r="Z623" s="177"/>
      <c r="AA623" s="177"/>
      <c r="AB623" s="319">
        <v>2400</v>
      </c>
      <c r="AC623" s="320"/>
      <c r="AD623" s="320"/>
      <c r="AE623" s="177"/>
      <c r="AF623" s="177"/>
      <c r="AG623" s="177"/>
      <c r="AH623" s="177"/>
      <c r="AI623" s="177"/>
      <c r="AJ623" s="177"/>
      <c r="AK623" s="177"/>
      <c r="AL623" s="177"/>
      <c r="AM623" s="177"/>
      <c r="AN623" s="177"/>
      <c r="AO623" s="177"/>
      <c r="AP623" s="177"/>
      <c r="AQ623" s="177"/>
      <c r="AR623" s="177"/>
      <c r="AS623" s="177"/>
      <c r="AT623" s="177"/>
      <c r="AU623" s="177"/>
      <c r="AV623" s="177"/>
      <c r="AW623" s="177"/>
      <c r="AX623" s="665"/>
    </row>
    <row r="624" spans="1:50" ht="25.7" customHeight="1">
      <c r="A624" s="269"/>
      <c r="B624" s="150"/>
      <c r="C624" s="320" t="s">
        <v>13331</v>
      </c>
      <c r="D624" s="177"/>
      <c r="E624" s="319" t="s">
        <v>13496</v>
      </c>
      <c r="F624" s="320" t="s">
        <v>13331</v>
      </c>
      <c r="G624" s="177"/>
      <c r="H624" s="148"/>
      <c r="I624" s="177" t="s">
        <v>13331</v>
      </c>
      <c r="J624" s="177"/>
      <c r="K624" s="319">
        <v>1830</v>
      </c>
      <c r="L624" s="319"/>
      <c r="M624" s="319"/>
      <c r="N624" s="177"/>
      <c r="O624" s="723" t="s">
        <v>12084</v>
      </c>
      <c r="P624" s="319">
        <v>522</v>
      </c>
      <c r="Q624" s="319">
        <v>2</v>
      </c>
      <c r="R624" s="319"/>
      <c r="S624" s="319"/>
      <c r="T624" s="177"/>
      <c r="U624" s="177"/>
      <c r="V624" s="320">
        <v>2009</v>
      </c>
      <c r="W624" s="177"/>
      <c r="X624" s="177"/>
      <c r="Y624" s="177"/>
      <c r="Z624" s="177"/>
      <c r="AA624" s="177"/>
      <c r="AB624" s="319">
        <v>170</v>
      </c>
      <c r="AC624" s="320"/>
      <c r="AD624" s="320"/>
      <c r="AE624" s="177"/>
      <c r="AF624" s="177"/>
      <c r="AG624" s="177"/>
      <c r="AH624" s="177"/>
      <c r="AI624" s="177"/>
      <c r="AJ624" s="177"/>
      <c r="AK624" s="177"/>
      <c r="AL624" s="177"/>
      <c r="AM624" s="177"/>
      <c r="AN624" s="177"/>
      <c r="AO624" s="177"/>
      <c r="AP624" s="177"/>
      <c r="AQ624" s="177"/>
      <c r="AR624" s="177"/>
      <c r="AS624" s="177"/>
      <c r="AT624" s="177"/>
      <c r="AU624" s="177"/>
      <c r="AV624" s="177"/>
      <c r="AW624" s="177"/>
      <c r="AX624" s="915"/>
    </row>
    <row r="625" spans="1:50" ht="25.7" customHeight="1">
      <c r="A625" s="269"/>
      <c r="B625" s="150"/>
      <c r="C625" s="320" t="s">
        <v>13337</v>
      </c>
      <c r="D625" s="177"/>
      <c r="E625" s="319" t="s">
        <v>13497</v>
      </c>
      <c r="F625" s="320" t="s">
        <v>13337</v>
      </c>
      <c r="G625" s="177"/>
      <c r="H625" s="148"/>
      <c r="I625" s="177" t="s">
        <v>13337</v>
      </c>
      <c r="J625" s="177"/>
      <c r="K625" s="319">
        <v>15300</v>
      </c>
      <c r="L625" s="319">
        <v>6317</v>
      </c>
      <c r="M625" s="319">
        <v>6317</v>
      </c>
      <c r="N625" s="177"/>
      <c r="O625" s="723" t="s">
        <v>232</v>
      </c>
      <c r="P625" s="319">
        <v>8450</v>
      </c>
      <c r="Q625" s="319">
        <v>13</v>
      </c>
      <c r="R625" s="319">
        <v>1300</v>
      </c>
      <c r="S625" s="319">
        <v>1500</v>
      </c>
      <c r="T625" s="177"/>
      <c r="U625" s="177"/>
      <c r="V625" s="320">
        <v>1995</v>
      </c>
      <c r="W625" s="177"/>
      <c r="X625" s="177"/>
      <c r="Y625" s="177"/>
      <c r="Z625" s="177"/>
      <c r="AA625" s="177"/>
      <c r="AB625" s="319">
        <v>2800</v>
      </c>
      <c r="AC625" s="320"/>
      <c r="AD625" s="320"/>
      <c r="AE625" s="177"/>
      <c r="AF625" s="177"/>
      <c r="AG625" s="177"/>
      <c r="AH625" s="177"/>
      <c r="AI625" s="177"/>
      <c r="AJ625" s="177"/>
      <c r="AK625" s="177"/>
      <c r="AL625" s="177"/>
      <c r="AM625" s="177"/>
      <c r="AN625" s="177"/>
      <c r="AO625" s="177"/>
      <c r="AP625" s="177"/>
      <c r="AQ625" s="177"/>
      <c r="AR625" s="177"/>
      <c r="AS625" s="177"/>
      <c r="AT625" s="177"/>
      <c r="AU625" s="177"/>
      <c r="AV625" s="177"/>
      <c r="AW625" s="177"/>
      <c r="AX625" s="665" t="s">
        <v>13498</v>
      </c>
    </row>
    <row r="626" spans="1:50" ht="25.7" customHeight="1">
      <c r="A626" s="269"/>
      <c r="B626" s="150"/>
      <c r="C626" s="320" t="s">
        <v>13337</v>
      </c>
      <c r="D626" s="177"/>
      <c r="E626" s="319" t="s">
        <v>13499</v>
      </c>
      <c r="F626" s="320" t="s">
        <v>13337</v>
      </c>
      <c r="G626" s="177"/>
      <c r="H626" s="148"/>
      <c r="I626" s="177" t="s">
        <v>13337</v>
      </c>
      <c r="J626" s="177"/>
      <c r="K626" s="319">
        <v>1500</v>
      </c>
      <c r="L626" s="319"/>
      <c r="M626" s="319"/>
      <c r="N626" s="177"/>
      <c r="O626" s="320" t="s">
        <v>1506</v>
      </c>
      <c r="P626" s="319">
        <v>1369</v>
      </c>
      <c r="Q626" s="319">
        <v>2</v>
      </c>
      <c r="R626" s="319"/>
      <c r="S626" s="319"/>
      <c r="T626" s="177"/>
      <c r="U626" s="177"/>
      <c r="V626" s="320">
        <v>2010</v>
      </c>
      <c r="W626" s="177"/>
      <c r="X626" s="177"/>
      <c r="Y626" s="177"/>
      <c r="Z626" s="177"/>
      <c r="AA626" s="177"/>
      <c r="AB626" s="319">
        <v>210</v>
      </c>
      <c r="AC626" s="320"/>
      <c r="AD626" s="320"/>
      <c r="AE626" s="177"/>
      <c r="AF626" s="177"/>
      <c r="AG626" s="177"/>
      <c r="AH626" s="177"/>
      <c r="AI626" s="177"/>
      <c r="AJ626" s="177"/>
      <c r="AK626" s="177"/>
      <c r="AL626" s="177"/>
      <c r="AM626" s="177"/>
      <c r="AN626" s="177"/>
      <c r="AO626" s="177"/>
      <c r="AP626" s="177"/>
      <c r="AQ626" s="177"/>
      <c r="AR626" s="177"/>
      <c r="AS626" s="177"/>
      <c r="AT626" s="177"/>
      <c r="AU626" s="177"/>
      <c r="AV626" s="177"/>
      <c r="AW626" s="177"/>
      <c r="AX626" s="916"/>
    </row>
    <row r="627" spans="1:50" ht="25.7" customHeight="1">
      <c r="A627" s="269"/>
      <c r="B627" s="150"/>
      <c r="C627" s="320" t="s">
        <v>13337</v>
      </c>
      <c r="D627" s="177"/>
      <c r="E627" s="319" t="s">
        <v>13500</v>
      </c>
      <c r="F627" s="320" t="s">
        <v>13337</v>
      </c>
      <c r="G627" s="177"/>
      <c r="H627" s="148"/>
      <c r="I627" s="177" t="s">
        <v>13337</v>
      </c>
      <c r="J627" s="177"/>
      <c r="K627" s="319">
        <v>8920</v>
      </c>
      <c r="L627" s="319">
        <v>277.39999999999998</v>
      </c>
      <c r="M627" s="319">
        <v>294.5</v>
      </c>
      <c r="N627" s="177"/>
      <c r="O627" s="320" t="s">
        <v>1506</v>
      </c>
      <c r="P627" s="319">
        <v>7451</v>
      </c>
      <c r="Q627" s="319">
        <v>10</v>
      </c>
      <c r="R627" s="319">
        <v>160</v>
      </c>
      <c r="S627" s="319">
        <v>160</v>
      </c>
      <c r="T627" s="177"/>
      <c r="U627" s="177"/>
      <c r="V627" s="320">
        <v>2010</v>
      </c>
      <c r="W627" s="177"/>
      <c r="X627" s="177"/>
      <c r="Y627" s="177"/>
      <c r="Z627" s="177"/>
      <c r="AA627" s="177"/>
      <c r="AB627" s="319">
        <v>1800</v>
      </c>
      <c r="AC627" s="320"/>
      <c r="AD627" s="320"/>
      <c r="AE627" s="177"/>
      <c r="AF627" s="177"/>
      <c r="AG627" s="177"/>
      <c r="AH627" s="177"/>
      <c r="AI627" s="177"/>
      <c r="AJ627" s="177"/>
      <c r="AK627" s="177"/>
      <c r="AL627" s="177"/>
      <c r="AM627" s="177"/>
      <c r="AN627" s="177"/>
      <c r="AO627" s="177"/>
      <c r="AP627" s="177"/>
      <c r="AQ627" s="177"/>
      <c r="AR627" s="177"/>
      <c r="AS627" s="177"/>
      <c r="AT627" s="177"/>
      <c r="AU627" s="177"/>
      <c r="AV627" s="177"/>
      <c r="AW627" s="177"/>
      <c r="AX627" s="912"/>
    </row>
    <row r="628" spans="1:50" ht="25.7" customHeight="1">
      <c r="A628" s="269"/>
      <c r="B628" s="150"/>
      <c r="C628" s="320" t="s">
        <v>13373</v>
      </c>
      <c r="D628" s="177"/>
      <c r="E628" s="319" t="s">
        <v>13374</v>
      </c>
      <c r="F628" s="320" t="s">
        <v>13373</v>
      </c>
      <c r="G628" s="177"/>
      <c r="H628" s="148"/>
      <c r="I628" s="177" t="s">
        <v>13375</v>
      </c>
      <c r="J628" s="177"/>
      <c r="K628" s="319">
        <v>12076</v>
      </c>
      <c r="L628" s="319">
        <v>285</v>
      </c>
      <c r="M628" s="319">
        <v>834</v>
      </c>
      <c r="N628" s="177"/>
      <c r="O628" s="320" t="s">
        <v>1441</v>
      </c>
      <c r="P628" s="319">
        <v>4680</v>
      </c>
      <c r="Q628" s="319">
        <v>7</v>
      </c>
      <c r="R628" s="319">
        <v>300</v>
      </c>
      <c r="S628" s="319">
        <v>300</v>
      </c>
      <c r="T628" s="177"/>
      <c r="U628" s="177"/>
      <c r="V628" s="320">
        <v>2009</v>
      </c>
      <c r="W628" s="177"/>
      <c r="X628" s="177"/>
      <c r="Y628" s="177"/>
      <c r="Z628" s="177"/>
      <c r="AA628" s="177"/>
      <c r="AB628" s="319">
        <v>586</v>
      </c>
      <c r="AC628" s="320"/>
      <c r="AD628" s="320"/>
      <c r="AE628" s="177"/>
      <c r="AF628" s="177"/>
      <c r="AG628" s="177"/>
      <c r="AH628" s="177"/>
      <c r="AI628" s="177"/>
      <c r="AJ628" s="177"/>
      <c r="AK628" s="177"/>
      <c r="AL628" s="177"/>
      <c r="AM628" s="177"/>
      <c r="AN628" s="177"/>
      <c r="AO628" s="177"/>
      <c r="AP628" s="177"/>
      <c r="AQ628" s="177"/>
      <c r="AR628" s="177"/>
      <c r="AS628" s="177"/>
      <c r="AT628" s="177"/>
      <c r="AU628" s="177"/>
      <c r="AV628" s="177"/>
      <c r="AW628" s="177"/>
      <c r="AX628" s="912"/>
    </row>
    <row r="629" spans="1:50" ht="25.7" customHeight="1">
      <c r="A629" s="269"/>
      <c r="B629" s="150"/>
      <c r="C629" s="320" t="s">
        <v>13440</v>
      </c>
      <c r="D629" s="177"/>
      <c r="E629" s="319" t="s">
        <v>13501</v>
      </c>
      <c r="F629" s="320" t="s">
        <v>13440</v>
      </c>
      <c r="G629" s="177"/>
      <c r="H629" s="148"/>
      <c r="I629" s="177" t="s">
        <v>13440</v>
      </c>
      <c r="J629" s="177"/>
      <c r="K629" s="319">
        <v>3980</v>
      </c>
      <c r="L629" s="319">
        <v>3941</v>
      </c>
      <c r="M629" s="319">
        <v>5010</v>
      </c>
      <c r="N629" s="177"/>
      <c r="O629" s="320" t="s">
        <v>1506</v>
      </c>
      <c r="P629" s="319">
        <v>2488</v>
      </c>
      <c r="Q629" s="319">
        <v>4</v>
      </c>
      <c r="R629" s="319">
        <v>337</v>
      </c>
      <c r="S629" s="319">
        <v>337</v>
      </c>
      <c r="T629" s="177"/>
      <c r="U629" s="177"/>
      <c r="V629" s="320">
        <v>2011</v>
      </c>
      <c r="W629" s="177"/>
      <c r="X629" s="177"/>
      <c r="Y629" s="177"/>
      <c r="Z629" s="177"/>
      <c r="AA629" s="177"/>
      <c r="AB629" s="319">
        <v>5800</v>
      </c>
      <c r="AC629" s="320"/>
      <c r="AD629" s="320"/>
      <c r="AE629" s="177"/>
      <c r="AF629" s="177"/>
      <c r="AG629" s="177"/>
      <c r="AH629" s="177"/>
      <c r="AI629" s="177"/>
      <c r="AJ629" s="177"/>
      <c r="AK629" s="177"/>
      <c r="AL629" s="177"/>
      <c r="AM629" s="177"/>
      <c r="AN629" s="177"/>
      <c r="AO629" s="177"/>
      <c r="AP629" s="177"/>
      <c r="AQ629" s="177"/>
      <c r="AR629" s="177"/>
      <c r="AS629" s="177"/>
      <c r="AT629" s="177"/>
      <c r="AU629" s="177"/>
      <c r="AV629" s="177"/>
      <c r="AW629" s="177"/>
      <c r="AX629" s="912"/>
    </row>
    <row r="630" spans="1:50" ht="25.7" customHeight="1">
      <c r="A630" s="269"/>
      <c r="B630" s="150"/>
      <c r="C630" s="320" t="s">
        <v>13341</v>
      </c>
      <c r="D630" s="99" t="s">
        <v>13502</v>
      </c>
      <c r="E630" s="100" t="s">
        <v>13503</v>
      </c>
      <c r="F630" s="320" t="s">
        <v>13341</v>
      </c>
      <c r="G630" s="177" t="s">
        <v>13504</v>
      </c>
      <c r="H630" s="148" t="s">
        <v>13345</v>
      </c>
      <c r="I630" s="177" t="s">
        <v>13505</v>
      </c>
      <c r="J630" s="99">
        <v>2</v>
      </c>
      <c r="K630" s="100">
        <v>4344</v>
      </c>
      <c r="L630" s="100">
        <v>121</v>
      </c>
      <c r="M630" s="100">
        <v>211</v>
      </c>
      <c r="N630" s="99" t="s">
        <v>231</v>
      </c>
      <c r="O630" s="105" t="s">
        <v>13506</v>
      </c>
      <c r="P630" s="100">
        <v>3868</v>
      </c>
      <c r="Q630" s="100">
        <v>6</v>
      </c>
      <c r="R630" s="100">
        <v>50</v>
      </c>
      <c r="S630" s="100">
        <v>100</v>
      </c>
      <c r="T630" s="99" t="s">
        <v>233</v>
      </c>
      <c r="U630" s="99" t="s">
        <v>587</v>
      </c>
      <c r="V630" s="105">
        <v>1996</v>
      </c>
      <c r="W630" s="99">
        <v>78</v>
      </c>
      <c r="X630" s="99" t="s">
        <v>1319</v>
      </c>
      <c r="Y630" s="99"/>
      <c r="Z630" s="99"/>
      <c r="AA630" s="99"/>
      <c r="AB630" s="100">
        <v>395</v>
      </c>
      <c r="AC630" s="107"/>
      <c r="AD630" s="107"/>
      <c r="AE630" s="107"/>
      <c r="AF630" s="107"/>
      <c r="AG630" s="107"/>
      <c r="AH630" s="107"/>
      <c r="AI630" s="107"/>
      <c r="AJ630" s="107" t="s">
        <v>13507</v>
      </c>
      <c r="AK630" s="107"/>
      <c r="AL630" s="107"/>
      <c r="AM630" s="107"/>
      <c r="AN630" s="107"/>
      <c r="AO630" s="107"/>
      <c r="AP630" s="107"/>
      <c r="AQ630" s="107"/>
      <c r="AR630" s="107"/>
      <c r="AS630" s="107"/>
      <c r="AT630" s="107"/>
      <c r="AU630" s="107"/>
      <c r="AV630" s="107"/>
      <c r="AW630" s="107"/>
      <c r="AX630" s="99"/>
    </row>
    <row r="631" spans="1:50" ht="25.7" customHeight="1">
      <c r="A631" s="269"/>
      <c r="B631" s="150"/>
      <c r="C631" s="320" t="s">
        <v>13341</v>
      </c>
      <c r="D631" s="99"/>
      <c r="E631" s="100" t="s">
        <v>13508</v>
      </c>
      <c r="F631" s="320" t="s">
        <v>13341</v>
      </c>
      <c r="G631" s="177"/>
      <c r="H631" s="148"/>
      <c r="I631" s="177" t="s">
        <v>13509</v>
      </c>
      <c r="J631" s="99"/>
      <c r="K631" s="100">
        <v>20034</v>
      </c>
      <c r="L631" s="100">
        <v>160</v>
      </c>
      <c r="M631" s="100">
        <v>160</v>
      </c>
      <c r="N631" s="99"/>
      <c r="O631" s="105" t="s">
        <v>13510</v>
      </c>
      <c r="P631" s="100">
        <v>2800</v>
      </c>
      <c r="Q631" s="100">
        <v>4</v>
      </c>
      <c r="R631" s="100"/>
      <c r="S631" s="100"/>
      <c r="T631" s="99"/>
      <c r="U631" s="99"/>
      <c r="V631" s="105">
        <v>2010</v>
      </c>
      <c r="W631" s="99"/>
      <c r="X631" s="99"/>
      <c r="Y631" s="99"/>
      <c r="Z631" s="99"/>
      <c r="AA631" s="99"/>
      <c r="AB631" s="100">
        <v>240</v>
      </c>
      <c r="AC631" s="99"/>
      <c r="AD631" s="99"/>
      <c r="AE631" s="99"/>
      <c r="AF631" s="99"/>
      <c r="AG631" s="99"/>
      <c r="AH631" s="99"/>
      <c r="AI631" s="99"/>
      <c r="AJ631" s="99"/>
      <c r="AK631" s="99"/>
      <c r="AL631" s="99"/>
      <c r="AM631" s="99"/>
      <c r="AN631" s="99"/>
      <c r="AO631" s="99"/>
      <c r="AP631" s="99"/>
      <c r="AQ631" s="99"/>
      <c r="AR631" s="99"/>
      <c r="AS631" s="99"/>
      <c r="AT631" s="99"/>
      <c r="AU631" s="99"/>
      <c r="AV631" s="99"/>
      <c r="AW631" s="99"/>
      <c r="AX631" s="99"/>
    </row>
    <row r="632" spans="1:50" ht="25.7" customHeight="1">
      <c r="A632" s="269"/>
      <c r="B632" s="150"/>
      <c r="C632" s="320" t="s">
        <v>13348</v>
      </c>
      <c r="D632" s="177"/>
      <c r="E632" s="319" t="s">
        <v>13511</v>
      </c>
      <c r="F632" s="320" t="s">
        <v>13348</v>
      </c>
      <c r="G632" s="177"/>
      <c r="H632" s="148"/>
      <c r="I632" s="177" t="s">
        <v>574</v>
      </c>
      <c r="J632" s="177"/>
      <c r="K632" s="319">
        <v>4173</v>
      </c>
      <c r="L632" s="319"/>
      <c r="M632" s="319"/>
      <c r="N632" s="177"/>
      <c r="O632" s="320" t="s">
        <v>13512</v>
      </c>
      <c r="P632" s="319">
        <v>4173</v>
      </c>
      <c r="Q632" s="319">
        <v>6</v>
      </c>
      <c r="R632" s="319">
        <v>90</v>
      </c>
      <c r="S632" s="319">
        <v>100</v>
      </c>
      <c r="T632" s="177"/>
      <c r="U632" s="177"/>
      <c r="V632" s="320">
        <v>2011</v>
      </c>
      <c r="W632" s="177"/>
      <c r="X632" s="177"/>
      <c r="Y632" s="177"/>
      <c r="Z632" s="177"/>
      <c r="AA632" s="177"/>
      <c r="AB632" s="319">
        <v>400</v>
      </c>
      <c r="AC632" s="320"/>
      <c r="AD632" s="320"/>
      <c r="AE632" s="177"/>
      <c r="AF632" s="177"/>
      <c r="AG632" s="177"/>
      <c r="AH632" s="177"/>
      <c r="AI632" s="177"/>
      <c r="AJ632" s="177"/>
      <c r="AK632" s="177"/>
      <c r="AL632" s="177"/>
      <c r="AM632" s="177"/>
      <c r="AN632" s="177"/>
      <c r="AO632" s="177"/>
      <c r="AP632" s="177"/>
      <c r="AQ632" s="177"/>
      <c r="AR632" s="177"/>
      <c r="AS632" s="177"/>
      <c r="AT632" s="177"/>
      <c r="AU632" s="177"/>
      <c r="AV632" s="177"/>
      <c r="AW632" s="177"/>
      <c r="AX632" s="912"/>
    </row>
    <row r="633" spans="1:50" ht="25.7" customHeight="1">
      <c r="A633" s="269"/>
      <c r="B633" s="150"/>
      <c r="C633" s="320" t="s">
        <v>13348</v>
      </c>
      <c r="D633" s="177"/>
      <c r="E633" s="319" t="s">
        <v>13513</v>
      </c>
      <c r="F633" s="320" t="s">
        <v>13348</v>
      </c>
      <c r="G633" s="177"/>
      <c r="H633" s="148"/>
      <c r="I633" s="177" t="s">
        <v>13514</v>
      </c>
      <c r="J633" s="177"/>
      <c r="K633" s="319">
        <v>1740</v>
      </c>
      <c r="L633" s="319"/>
      <c r="M633" s="319"/>
      <c r="N633" s="177"/>
      <c r="O633" s="320" t="s">
        <v>232</v>
      </c>
      <c r="P633" s="319">
        <v>524</v>
      </c>
      <c r="Q633" s="319">
        <v>2</v>
      </c>
      <c r="R633" s="319"/>
      <c r="S633" s="319"/>
      <c r="T633" s="177"/>
      <c r="U633" s="177"/>
      <c r="V633" s="320">
        <v>1983</v>
      </c>
      <c r="W633" s="177"/>
      <c r="X633" s="177"/>
      <c r="Y633" s="177"/>
      <c r="Z633" s="177"/>
      <c r="AA633" s="177"/>
      <c r="AB633" s="319">
        <v>17</v>
      </c>
      <c r="AC633" s="320"/>
      <c r="AD633" s="320"/>
      <c r="AE633" s="177"/>
      <c r="AF633" s="177"/>
      <c r="AG633" s="177"/>
      <c r="AH633" s="177"/>
      <c r="AI633" s="177"/>
      <c r="AJ633" s="177"/>
      <c r="AK633" s="177"/>
      <c r="AL633" s="177"/>
      <c r="AM633" s="177"/>
      <c r="AN633" s="177"/>
      <c r="AO633" s="177"/>
      <c r="AP633" s="177"/>
      <c r="AQ633" s="177"/>
      <c r="AR633" s="177"/>
      <c r="AS633" s="177"/>
      <c r="AT633" s="177"/>
      <c r="AU633" s="177"/>
      <c r="AV633" s="177"/>
      <c r="AW633" s="177"/>
      <c r="AX633" s="912"/>
    </row>
    <row r="634" spans="1:50" ht="25.7" customHeight="1">
      <c r="A634" s="269"/>
      <c r="B634" s="150"/>
      <c r="C634" s="320" t="s">
        <v>13348</v>
      </c>
      <c r="D634" s="177"/>
      <c r="E634" s="319" t="s">
        <v>13515</v>
      </c>
      <c r="F634" s="320" t="s">
        <v>13348</v>
      </c>
      <c r="G634" s="177"/>
      <c r="H634" s="148"/>
      <c r="I634" s="177" t="s">
        <v>574</v>
      </c>
      <c r="J634" s="177"/>
      <c r="K634" s="319">
        <v>46070</v>
      </c>
      <c r="L634" s="319"/>
      <c r="M634" s="319"/>
      <c r="N634" s="177"/>
      <c r="O634" s="320" t="s">
        <v>13516</v>
      </c>
      <c r="P634" s="319">
        <v>2475</v>
      </c>
      <c r="Q634" s="319">
        <v>3</v>
      </c>
      <c r="R634" s="319"/>
      <c r="S634" s="319"/>
      <c r="T634" s="177"/>
      <c r="U634" s="177"/>
      <c r="V634" s="320">
        <v>2007</v>
      </c>
      <c r="W634" s="177"/>
      <c r="X634" s="177"/>
      <c r="Y634" s="177"/>
      <c r="Z634" s="177"/>
      <c r="AA634" s="177"/>
      <c r="AB634" s="319">
        <v>390</v>
      </c>
      <c r="AC634" s="320"/>
      <c r="AD634" s="320"/>
      <c r="AE634" s="177"/>
      <c r="AF634" s="177"/>
      <c r="AG634" s="177"/>
      <c r="AH634" s="177"/>
      <c r="AI634" s="177"/>
      <c r="AJ634" s="177"/>
      <c r="AK634" s="177"/>
      <c r="AL634" s="177"/>
      <c r="AM634" s="177"/>
      <c r="AN634" s="177"/>
      <c r="AO634" s="177"/>
      <c r="AP634" s="177"/>
      <c r="AQ634" s="177"/>
      <c r="AR634" s="177"/>
      <c r="AS634" s="177"/>
      <c r="AT634" s="177"/>
      <c r="AU634" s="177"/>
      <c r="AV634" s="177"/>
      <c r="AW634" s="177"/>
      <c r="AX634" s="912"/>
    </row>
    <row r="635" spans="1:50" ht="25.7" customHeight="1">
      <c r="A635" s="269"/>
      <c r="B635" s="150"/>
      <c r="C635" s="320" t="s">
        <v>13350</v>
      </c>
      <c r="D635" s="177" t="s">
        <v>13517</v>
      </c>
      <c r="E635" s="319" t="s">
        <v>13518</v>
      </c>
      <c r="F635" s="320" t="s">
        <v>13350</v>
      </c>
      <c r="G635" s="177" t="s">
        <v>13519</v>
      </c>
      <c r="H635" s="148" t="s">
        <v>13354</v>
      </c>
      <c r="I635" s="177" t="s">
        <v>13350</v>
      </c>
      <c r="J635" s="177">
        <v>3</v>
      </c>
      <c r="K635" s="319">
        <v>3018</v>
      </c>
      <c r="L635" s="319">
        <v>30</v>
      </c>
      <c r="M635" s="319">
        <v>70</v>
      </c>
      <c r="N635" s="177" t="s">
        <v>231</v>
      </c>
      <c r="O635" s="320" t="s">
        <v>232</v>
      </c>
      <c r="P635" s="319">
        <v>1939</v>
      </c>
      <c r="Q635" s="319">
        <v>3</v>
      </c>
      <c r="R635" s="319">
        <v>60</v>
      </c>
      <c r="S635" s="319">
        <v>200</v>
      </c>
      <c r="T635" s="177" t="s">
        <v>586</v>
      </c>
      <c r="U635" s="177" t="s">
        <v>13520</v>
      </c>
      <c r="V635" s="320">
        <v>2002</v>
      </c>
      <c r="W635" s="177">
        <v>250</v>
      </c>
      <c r="X635" s="177">
        <v>100</v>
      </c>
      <c r="Y635" s="177"/>
      <c r="Z635" s="177"/>
      <c r="AA635" s="177"/>
      <c r="AB635" s="319">
        <v>350</v>
      </c>
      <c r="AC635" s="320"/>
      <c r="AD635" s="320"/>
      <c r="AE635" s="177"/>
      <c r="AF635" s="177"/>
      <c r="AG635" s="177">
        <v>4</v>
      </c>
      <c r="AH635" s="177"/>
      <c r="AI635" s="177">
        <v>50</v>
      </c>
      <c r="AJ635" s="177"/>
      <c r="AK635" s="177"/>
      <c r="AL635" s="177"/>
      <c r="AM635" s="177"/>
      <c r="AN635" s="177"/>
      <c r="AO635" s="177"/>
      <c r="AP635" s="177"/>
      <c r="AQ635" s="177"/>
      <c r="AR635" s="177"/>
      <c r="AS635" s="177"/>
      <c r="AT635" s="177"/>
      <c r="AU635" s="177"/>
      <c r="AV635" s="177"/>
      <c r="AW635" s="177"/>
      <c r="AX635" s="665"/>
    </row>
    <row r="636" spans="1:50" ht="25.7" customHeight="1">
      <c r="A636" s="269"/>
      <c r="B636" s="150"/>
      <c r="C636" s="320" t="s">
        <v>13350</v>
      </c>
      <c r="D636" s="177"/>
      <c r="E636" s="319" t="s">
        <v>13521</v>
      </c>
      <c r="F636" s="320" t="s">
        <v>13350</v>
      </c>
      <c r="G636" s="177"/>
      <c r="H636" s="148"/>
      <c r="I636" s="177" t="s">
        <v>13350</v>
      </c>
      <c r="J636" s="177"/>
      <c r="K636" s="319">
        <v>6286</v>
      </c>
      <c r="L636" s="319"/>
      <c r="M636" s="319"/>
      <c r="N636" s="177"/>
      <c r="O636" s="320" t="s">
        <v>1506</v>
      </c>
      <c r="P636" s="319">
        <v>1998</v>
      </c>
      <c r="Q636" s="319">
        <v>3</v>
      </c>
      <c r="R636" s="319"/>
      <c r="S636" s="319"/>
      <c r="T636" s="177"/>
      <c r="U636" s="177"/>
      <c r="V636" s="320">
        <v>2005</v>
      </c>
      <c r="W636" s="177"/>
      <c r="X636" s="177"/>
      <c r="Y636" s="177"/>
      <c r="Z636" s="177"/>
      <c r="AA636" s="177"/>
      <c r="AB636" s="319">
        <v>241</v>
      </c>
      <c r="AC636" s="320"/>
      <c r="AD636" s="320"/>
      <c r="AE636" s="177"/>
      <c r="AF636" s="177"/>
      <c r="AG636" s="177"/>
      <c r="AH636" s="177"/>
      <c r="AI636" s="177"/>
      <c r="AJ636" s="177"/>
      <c r="AK636" s="177"/>
      <c r="AL636" s="177"/>
      <c r="AM636" s="177"/>
      <c r="AN636" s="177"/>
      <c r="AO636" s="177"/>
      <c r="AP636" s="177"/>
      <c r="AQ636" s="177"/>
      <c r="AR636" s="177"/>
      <c r="AS636" s="177"/>
      <c r="AT636" s="177"/>
      <c r="AU636" s="177"/>
      <c r="AV636" s="177"/>
      <c r="AW636" s="177"/>
      <c r="AX636" s="912"/>
    </row>
    <row r="637" spans="1:50" ht="25.7" customHeight="1">
      <c r="A637" s="269"/>
      <c r="B637" s="150"/>
      <c r="C637" s="320" t="s">
        <v>13356</v>
      </c>
      <c r="D637" s="177"/>
      <c r="E637" s="319" t="s">
        <v>13522</v>
      </c>
      <c r="F637" s="320" t="s">
        <v>13356</v>
      </c>
      <c r="G637" s="177"/>
      <c r="H637" s="177"/>
      <c r="I637" s="177" t="s">
        <v>13523</v>
      </c>
      <c r="J637" s="177"/>
      <c r="K637" s="319">
        <v>2400</v>
      </c>
      <c r="L637" s="319"/>
      <c r="M637" s="319"/>
      <c r="N637" s="177"/>
      <c r="O637" s="320" t="s">
        <v>232</v>
      </c>
      <c r="P637" s="319">
        <v>1800</v>
      </c>
      <c r="Q637" s="319">
        <v>3</v>
      </c>
      <c r="R637" s="319"/>
      <c r="S637" s="319"/>
      <c r="T637" s="177"/>
      <c r="U637" s="177"/>
      <c r="V637" s="320">
        <v>1993</v>
      </c>
      <c r="W637" s="177"/>
      <c r="X637" s="177"/>
      <c r="Y637" s="177"/>
      <c r="Z637" s="177"/>
      <c r="AA637" s="177"/>
      <c r="AB637" s="319">
        <v>50</v>
      </c>
      <c r="AC637" s="320"/>
      <c r="AD637" s="320"/>
      <c r="AE637" s="177"/>
      <c r="AF637" s="177"/>
      <c r="AG637" s="177"/>
      <c r="AH637" s="177"/>
      <c r="AI637" s="177"/>
      <c r="AJ637" s="177"/>
      <c r="AK637" s="177"/>
      <c r="AL637" s="177"/>
      <c r="AM637" s="177"/>
      <c r="AN637" s="177"/>
      <c r="AO637" s="177"/>
      <c r="AP637" s="177"/>
      <c r="AQ637" s="177"/>
      <c r="AR637" s="177"/>
      <c r="AS637" s="177"/>
      <c r="AT637" s="177"/>
      <c r="AU637" s="177"/>
      <c r="AV637" s="177"/>
      <c r="AW637" s="177"/>
      <c r="AX637" s="912"/>
    </row>
    <row r="638" spans="1:50" ht="25.7" customHeight="1">
      <c r="A638" s="269"/>
      <c r="B638" s="150"/>
      <c r="C638" s="320" t="s">
        <v>13368</v>
      </c>
      <c r="D638" s="177"/>
      <c r="E638" s="319" t="s">
        <v>13524</v>
      </c>
      <c r="F638" s="320" t="s">
        <v>13368</v>
      </c>
      <c r="G638" s="177"/>
      <c r="H638" s="177"/>
      <c r="I638" s="177" t="s">
        <v>574</v>
      </c>
      <c r="J638" s="177"/>
      <c r="K638" s="319">
        <v>5047</v>
      </c>
      <c r="L638" s="319">
        <v>2057</v>
      </c>
      <c r="M638" s="319">
        <v>2057</v>
      </c>
      <c r="N638" s="177"/>
      <c r="O638" s="320" t="s">
        <v>13525</v>
      </c>
      <c r="P638" s="319">
        <v>1204</v>
      </c>
      <c r="Q638" s="319">
        <v>5</v>
      </c>
      <c r="R638" s="319">
        <v>64</v>
      </c>
      <c r="S638" s="319">
        <v>150</v>
      </c>
      <c r="T638" s="177"/>
      <c r="U638" s="177"/>
      <c r="V638" s="320">
        <v>2010</v>
      </c>
      <c r="W638" s="177"/>
      <c r="X638" s="177"/>
      <c r="Y638" s="177"/>
      <c r="Z638" s="177"/>
      <c r="AA638" s="177"/>
      <c r="AB638" s="319">
        <v>2500</v>
      </c>
      <c r="AC638" s="320"/>
      <c r="AD638" s="320"/>
      <c r="AE638" s="177"/>
      <c r="AF638" s="177"/>
      <c r="AG638" s="177"/>
      <c r="AH638" s="177"/>
      <c r="AI638" s="177"/>
      <c r="AJ638" s="177"/>
      <c r="AK638" s="177"/>
      <c r="AL638" s="177"/>
      <c r="AM638" s="177"/>
      <c r="AN638" s="177"/>
      <c r="AO638" s="177"/>
      <c r="AP638" s="177"/>
      <c r="AQ638" s="177"/>
      <c r="AR638" s="177"/>
      <c r="AS638" s="177"/>
      <c r="AT638" s="177"/>
      <c r="AU638" s="177"/>
      <c r="AV638" s="177"/>
      <c r="AW638" s="177"/>
      <c r="AX638" s="912"/>
    </row>
    <row r="639" spans="1:50" ht="25.7" customHeight="1">
      <c r="A639" s="269"/>
      <c r="B639" s="150"/>
      <c r="C639" s="320" t="s">
        <v>13446</v>
      </c>
      <c r="D639" s="177" t="s">
        <v>13526</v>
      </c>
      <c r="E639" s="319" t="s">
        <v>13527</v>
      </c>
      <c r="F639" s="320" t="s">
        <v>13446</v>
      </c>
      <c r="G639" s="177" t="s">
        <v>13528</v>
      </c>
      <c r="H639" s="177" t="s">
        <v>2624</v>
      </c>
      <c r="I639" s="177" t="s">
        <v>13529</v>
      </c>
      <c r="J639" s="177">
        <v>1</v>
      </c>
      <c r="K639" s="319">
        <v>7000</v>
      </c>
      <c r="L639" s="319">
        <v>1617</v>
      </c>
      <c r="M639" s="319"/>
      <c r="N639" s="177" t="s">
        <v>231</v>
      </c>
      <c r="O639" s="320" t="s">
        <v>232</v>
      </c>
      <c r="P639" s="319">
        <v>3917</v>
      </c>
      <c r="Q639" s="319">
        <v>7</v>
      </c>
      <c r="R639" s="319"/>
      <c r="S639" s="319"/>
      <c r="T639" s="177"/>
      <c r="U639" s="177"/>
      <c r="V639" s="320" t="s">
        <v>13530</v>
      </c>
      <c r="W639" s="177">
        <v>4</v>
      </c>
      <c r="X639" s="177">
        <v>3</v>
      </c>
      <c r="Y639" s="177"/>
      <c r="Z639" s="177"/>
      <c r="AA639" s="177"/>
      <c r="AB639" s="319">
        <v>560</v>
      </c>
      <c r="AC639" s="320"/>
      <c r="AD639" s="320"/>
      <c r="AE639" s="177"/>
      <c r="AF639" s="177"/>
      <c r="AG639" s="177"/>
      <c r="AH639" s="177"/>
      <c r="AI639" s="177"/>
      <c r="AJ639" s="177"/>
      <c r="AK639" s="177"/>
      <c r="AL639" s="177"/>
      <c r="AM639" s="177"/>
      <c r="AN639" s="177"/>
      <c r="AO639" s="177"/>
      <c r="AP639" s="177"/>
      <c r="AQ639" s="177"/>
      <c r="AR639" s="177"/>
      <c r="AS639" s="177"/>
      <c r="AT639" s="177"/>
      <c r="AU639" s="177"/>
      <c r="AV639" s="177"/>
      <c r="AW639" s="177"/>
      <c r="AX639" s="912"/>
    </row>
    <row r="640" spans="1:50" ht="25.7" customHeight="1">
      <c r="A640" s="269"/>
      <c r="B640" s="150"/>
      <c r="C640" s="320" t="s">
        <v>3031</v>
      </c>
      <c r="D640" s="177" t="s">
        <v>13526</v>
      </c>
      <c r="E640" s="319" t="s">
        <v>13531</v>
      </c>
      <c r="F640" s="320" t="s">
        <v>3031</v>
      </c>
      <c r="G640" s="177" t="s">
        <v>13528</v>
      </c>
      <c r="H640" s="148" t="s">
        <v>2624</v>
      </c>
      <c r="I640" s="177" t="s">
        <v>3031</v>
      </c>
      <c r="J640" s="177">
        <v>1</v>
      </c>
      <c r="K640" s="319">
        <v>15429</v>
      </c>
      <c r="L640" s="319">
        <v>992</v>
      </c>
      <c r="M640" s="319">
        <v>971</v>
      </c>
      <c r="N640" s="177" t="s">
        <v>231</v>
      </c>
      <c r="O640" s="320" t="s">
        <v>13532</v>
      </c>
      <c r="P640" s="319">
        <v>5827</v>
      </c>
      <c r="Q640" s="319">
        <v>9</v>
      </c>
      <c r="R640" s="319"/>
      <c r="S640" s="319"/>
      <c r="T640" s="177"/>
      <c r="U640" s="177"/>
      <c r="V640" s="320">
        <v>2009</v>
      </c>
      <c r="W640" s="177">
        <v>4</v>
      </c>
      <c r="X640" s="177">
        <v>3</v>
      </c>
      <c r="Y640" s="177"/>
      <c r="Z640" s="177"/>
      <c r="AA640" s="177"/>
      <c r="AB640" s="319">
        <v>2500</v>
      </c>
      <c r="AC640" s="320"/>
      <c r="AD640" s="320"/>
      <c r="AE640" s="177"/>
      <c r="AF640" s="177"/>
      <c r="AG640" s="177"/>
      <c r="AH640" s="177"/>
      <c r="AI640" s="177"/>
      <c r="AJ640" s="177"/>
      <c r="AK640" s="177"/>
      <c r="AL640" s="177"/>
      <c r="AM640" s="177"/>
      <c r="AN640" s="177"/>
      <c r="AO640" s="177"/>
      <c r="AP640" s="177"/>
      <c r="AQ640" s="177"/>
      <c r="AR640" s="177"/>
      <c r="AS640" s="177"/>
      <c r="AT640" s="177"/>
      <c r="AU640" s="177"/>
      <c r="AV640" s="177"/>
      <c r="AW640" s="177"/>
      <c r="AX640" s="912"/>
    </row>
    <row r="641" spans="1:50" ht="25.7" customHeight="1">
      <c r="A641" s="269"/>
      <c r="B641" s="150"/>
      <c r="C641" s="320" t="s">
        <v>13388</v>
      </c>
      <c r="D641" s="177" t="s">
        <v>13526</v>
      </c>
      <c r="E641" s="319" t="s">
        <v>13533</v>
      </c>
      <c r="F641" s="320" t="s">
        <v>13388</v>
      </c>
      <c r="G641" s="177" t="s">
        <v>13528</v>
      </c>
      <c r="H641" s="148" t="s">
        <v>2624</v>
      </c>
      <c r="I641" s="177" t="s">
        <v>13388</v>
      </c>
      <c r="J641" s="177">
        <v>1</v>
      </c>
      <c r="K641" s="319">
        <v>5212</v>
      </c>
      <c r="L641" s="319">
        <v>231.66</v>
      </c>
      <c r="M641" s="319">
        <v>231.66</v>
      </c>
      <c r="N641" s="177" t="s">
        <v>231</v>
      </c>
      <c r="O641" s="320" t="s">
        <v>3145</v>
      </c>
      <c r="P641" s="319">
        <v>5212</v>
      </c>
      <c r="Q641" s="319">
        <v>8</v>
      </c>
      <c r="R641" s="319">
        <v>122</v>
      </c>
      <c r="S641" s="319">
        <v>200</v>
      </c>
      <c r="T641" s="177"/>
      <c r="U641" s="177"/>
      <c r="V641" s="320">
        <v>2004</v>
      </c>
      <c r="W641" s="177">
        <v>4</v>
      </c>
      <c r="X641" s="177">
        <v>3</v>
      </c>
      <c r="Y641" s="177"/>
      <c r="Z641" s="177"/>
      <c r="AA641" s="177"/>
      <c r="AB641" s="319">
        <v>140</v>
      </c>
      <c r="AC641" s="320"/>
      <c r="AD641" s="320"/>
      <c r="AE641" s="177"/>
      <c r="AF641" s="177"/>
      <c r="AG641" s="177"/>
      <c r="AH641" s="177"/>
      <c r="AI641" s="177"/>
      <c r="AJ641" s="177"/>
      <c r="AK641" s="177"/>
      <c r="AL641" s="177"/>
      <c r="AM641" s="177"/>
      <c r="AN641" s="177"/>
      <c r="AO641" s="177"/>
      <c r="AP641" s="177"/>
      <c r="AQ641" s="177"/>
      <c r="AR641" s="177"/>
      <c r="AS641" s="177"/>
      <c r="AT641" s="177"/>
      <c r="AU641" s="177"/>
      <c r="AV641" s="177"/>
      <c r="AW641" s="177"/>
      <c r="AX641" s="912"/>
    </row>
    <row r="642" spans="1:50" ht="25.7" customHeight="1">
      <c r="A642" s="269"/>
      <c r="B642" s="150"/>
      <c r="C642" s="320" t="s">
        <v>13388</v>
      </c>
      <c r="D642" s="177"/>
      <c r="E642" s="319" t="s">
        <v>13534</v>
      </c>
      <c r="F642" s="320" t="s">
        <v>13388</v>
      </c>
      <c r="G642" s="177"/>
      <c r="H642" s="177"/>
      <c r="I642" s="177" t="s">
        <v>13388</v>
      </c>
      <c r="J642" s="177"/>
      <c r="K642" s="319">
        <v>3150</v>
      </c>
      <c r="L642" s="319"/>
      <c r="M642" s="319"/>
      <c r="N642" s="177"/>
      <c r="O642" s="320" t="s">
        <v>13535</v>
      </c>
      <c r="P642" s="319">
        <v>3150</v>
      </c>
      <c r="Q642" s="319">
        <v>4</v>
      </c>
      <c r="R642" s="319"/>
      <c r="S642" s="319"/>
      <c r="T642" s="177"/>
      <c r="U642" s="177"/>
      <c r="V642" s="320">
        <v>2012</v>
      </c>
      <c r="W642" s="177"/>
      <c r="X642" s="177"/>
      <c r="Y642" s="177"/>
      <c r="Z642" s="177"/>
      <c r="AA642" s="177"/>
      <c r="AB642" s="319">
        <v>350</v>
      </c>
      <c r="AC642" s="320"/>
      <c r="AD642" s="320"/>
      <c r="AE642" s="177"/>
      <c r="AF642" s="177"/>
      <c r="AG642" s="177"/>
      <c r="AH642" s="177"/>
      <c r="AI642" s="177"/>
      <c r="AJ642" s="177"/>
      <c r="AK642" s="177"/>
      <c r="AL642" s="177"/>
      <c r="AM642" s="177"/>
      <c r="AN642" s="177"/>
      <c r="AO642" s="177"/>
      <c r="AP642" s="177"/>
      <c r="AQ642" s="177"/>
      <c r="AR642" s="177"/>
      <c r="AS642" s="177"/>
      <c r="AT642" s="177"/>
      <c r="AU642" s="177"/>
      <c r="AV642" s="177"/>
      <c r="AW642" s="177"/>
      <c r="AX642" s="912"/>
    </row>
    <row r="643" spans="1:50" ht="25.7" customHeight="1">
      <c r="A643" s="269" t="s">
        <v>204</v>
      </c>
      <c r="B643" s="147"/>
      <c r="C643" s="320" t="s">
        <v>13388</v>
      </c>
      <c r="D643" s="177"/>
      <c r="E643" s="319" t="s">
        <v>13536</v>
      </c>
      <c r="F643" s="320" t="s">
        <v>13388</v>
      </c>
      <c r="G643" s="177"/>
      <c r="H643" s="177"/>
      <c r="I643" s="177" t="s">
        <v>13388</v>
      </c>
      <c r="J643" s="177"/>
      <c r="K643" s="319">
        <v>5625</v>
      </c>
      <c r="L643" s="319"/>
      <c r="M643" s="319"/>
      <c r="N643" s="177"/>
      <c r="O643" s="320" t="s">
        <v>13537</v>
      </c>
      <c r="P643" s="319">
        <v>1188</v>
      </c>
      <c r="Q643" s="319">
        <v>2</v>
      </c>
      <c r="R643" s="319"/>
      <c r="S643" s="319"/>
      <c r="T643" s="177"/>
      <c r="U643" s="177"/>
      <c r="V643" s="320">
        <v>2013</v>
      </c>
      <c r="W643" s="177"/>
      <c r="X643" s="177"/>
      <c r="Y643" s="177"/>
      <c r="Z643" s="177"/>
      <c r="AA643" s="177"/>
      <c r="AB643" s="319">
        <v>150</v>
      </c>
      <c r="AC643" s="320"/>
      <c r="AD643" s="320"/>
      <c r="AE643" s="177"/>
      <c r="AF643" s="177"/>
      <c r="AG643" s="177"/>
      <c r="AH643" s="177"/>
      <c r="AI643" s="177"/>
      <c r="AJ643" s="177"/>
      <c r="AK643" s="177"/>
      <c r="AL643" s="177"/>
      <c r="AM643" s="177"/>
      <c r="AN643" s="177"/>
      <c r="AO643" s="177"/>
      <c r="AP643" s="177"/>
      <c r="AQ643" s="177"/>
      <c r="AR643" s="177"/>
      <c r="AS643" s="177"/>
      <c r="AT643" s="177"/>
      <c r="AU643" s="177"/>
      <c r="AV643" s="177"/>
      <c r="AW643" s="177"/>
      <c r="AX643" s="912"/>
    </row>
    <row r="644" spans="1:50" ht="25.7" customHeight="1">
      <c r="A644" s="269"/>
      <c r="B644" s="147"/>
      <c r="C644" s="320" t="s">
        <v>11239</v>
      </c>
      <c r="D644" s="177" t="s">
        <v>11671</v>
      </c>
      <c r="E644" s="319" t="s">
        <v>11239</v>
      </c>
      <c r="F644" s="320" t="s">
        <v>11239</v>
      </c>
      <c r="G644" s="177" t="s">
        <v>11239</v>
      </c>
      <c r="H644" s="148"/>
      <c r="I644" s="177"/>
      <c r="J644" s="177">
        <v>1250</v>
      </c>
      <c r="K644" s="319">
        <v>500</v>
      </c>
      <c r="L644" s="319">
        <v>500</v>
      </c>
      <c r="M644" s="319"/>
      <c r="N644" s="177"/>
      <c r="O644" s="723"/>
      <c r="P644" s="319">
        <v>500</v>
      </c>
      <c r="Q644" s="319">
        <v>500</v>
      </c>
      <c r="R644" s="319" t="s">
        <v>2592</v>
      </c>
      <c r="S644" s="319">
        <v>1</v>
      </c>
      <c r="T644" s="177" t="s">
        <v>391</v>
      </c>
      <c r="U644" s="177"/>
      <c r="V644" s="320"/>
      <c r="W644" s="177"/>
      <c r="X644" s="177"/>
      <c r="Y644" s="177"/>
      <c r="Z644" s="177"/>
      <c r="AA644" s="177"/>
      <c r="AB644" s="319"/>
      <c r="AC644" s="320"/>
      <c r="AD644" s="320"/>
      <c r="AE644" s="177"/>
      <c r="AF644" s="177"/>
      <c r="AG644" s="177"/>
      <c r="AH644" s="177"/>
      <c r="AI644" s="177"/>
      <c r="AJ644" s="177"/>
      <c r="AK644" s="177"/>
      <c r="AL644" s="177"/>
      <c r="AM644" s="177"/>
      <c r="AN644" s="177"/>
      <c r="AO644" s="177"/>
      <c r="AP644" s="177"/>
      <c r="AQ644" s="177"/>
      <c r="AR644" s="177"/>
      <c r="AS644" s="177"/>
      <c r="AT644" s="177"/>
      <c r="AU644" s="177"/>
      <c r="AV644" s="177">
        <v>2003</v>
      </c>
      <c r="AW644" s="177"/>
      <c r="AX644" s="665"/>
    </row>
    <row r="645" spans="1:50" ht="41.45" customHeight="1">
      <c r="A645" s="269"/>
      <c r="B645" s="147"/>
      <c r="C645" s="320" t="s">
        <v>13453</v>
      </c>
      <c r="D645" s="177"/>
      <c r="E645" s="319" t="s">
        <v>13454</v>
      </c>
      <c r="F645" s="320" t="s">
        <v>13453</v>
      </c>
      <c r="G645" s="177"/>
      <c r="H645" s="148"/>
      <c r="I645" s="177" t="s">
        <v>13453</v>
      </c>
      <c r="J645" s="177"/>
      <c r="K645" s="319">
        <v>1691.2</v>
      </c>
      <c r="L645" s="319"/>
      <c r="M645" s="319"/>
      <c r="N645" s="177"/>
      <c r="O645" s="723" t="s">
        <v>13538</v>
      </c>
      <c r="P645" s="319">
        <v>1691.2</v>
      </c>
      <c r="Q645" s="319">
        <v>3</v>
      </c>
      <c r="R645" s="319"/>
      <c r="S645" s="319"/>
      <c r="T645" s="177"/>
      <c r="U645" s="177"/>
      <c r="V645" s="320">
        <v>2010</v>
      </c>
      <c r="W645" s="177"/>
      <c r="X645" s="177"/>
      <c r="Y645" s="177"/>
      <c r="Z645" s="177"/>
      <c r="AA645" s="177"/>
      <c r="AB645" s="319"/>
      <c r="AC645" s="320"/>
      <c r="AD645" s="320"/>
      <c r="AE645" s="177"/>
      <c r="AF645" s="177"/>
      <c r="AG645" s="177"/>
      <c r="AH645" s="177"/>
      <c r="AI645" s="177"/>
      <c r="AJ645" s="177"/>
      <c r="AK645" s="177"/>
      <c r="AL645" s="177"/>
      <c r="AM645" s="177"/>
      <c r="AN645" s="177"/>
      <c r="AO645" s="177"/>
      <c r="AP645" s="177"/>
      <c r="AQ645" s="177"/>
      <c r="AR645" s="177"/>
      <c r="AS645" s="177"/>
      <c r="AT645" s="177"/>
      <c r="AU645" s="177"/>
      <c r="AV645" s="177"/>
      <c r="AW645" s="177"/>
      <c r="AX645" s="917"/>
    </row>
    <row r="646" spans="1:50" ht="25.7" customHeight="1">
      <c r="A646" s="269"/>
      <c r="B646" s="147"/>
      <c r="C646" s="320" t="s">
        <v>13453</v>
      </c>
      <c r="D646" s="177"/>
      <c r="E646" s="319" t="s">
        <v>13539</v>
      </c>
      <c r="F646" s="320" t="s">
        <v>13453</v>
      </c>
      <c r="G646" s="177"/>
      <c r="H646" s="148"/>
      <c r="I646" s="177" t="s">
        <v>13453</v>
      </c>
      <c r="J646" s="177"/>
      <c r="K646" s="319">
        <v>700</v>
      </c>
      <c r="L646" s="319"/>
      <c r="M646" s="319"/>
      <c r="N646" s="177"/>
      <c r="O646" s="320" t="s">
        <v>13540</v>
      </c>
      <c r="P646" s="319">
        <v>700</v>
      </c>
      <c r="Q646" s="319">
        <v>1</v>
      </c>
      <c r="R646" s="319"/>
      <c r="S646" s="319"/>
      <c r="T646" s="177"/>
      <c r="U646" s="177"/>
      <c r="V646" s="320">
        <v>2014</v>
      </c>
      <c r="W646" s="177"/>
      <c r="X646" s="177"/>
      <c r="Y646" s="177"/>
      <c r="Z646" s="177"/>
      <c r="AA646" s="177"/>
      <c r="AB646" s="319">
        <v>70</v>
      </c>
      <c r="AC646" s="320"/>
      <c r="AD646" s="320"/>
      <c r="AE646" s="177"/>
      <c r="AF646" s="177"/>
      <c r="AG646" s="177"/>
      <c r="AH646" s="177"/>
      <c r="AI646" s="177"/>
      <c r="AJ646" s="177"/>
      <c r="AK646" s="177"/>
      <c r="AL646" s="177"/>
      <c r="AM646" s="177"/>
      <c r="AN646" s="177"/>
      <c r="AO646" s="177"/>
      <c r="AP646" s="177"/>
      <c r="AQ646" s="177"/>
      <c r="AR646" s="177"/>
      <c r="AS646" s="177"/>
      <c r="AT646" s="177"/>
      <c r="AU646" s="177"/>
      <c r="AV646" s="177"/>
      <c r="AW646" s="177"/>
      <c r="AX646" s="912"/>
    </row>
    <row r="647" spans="1:50" ht="25.7" customHeight="1">
      <c r="A647" s="269"/>
      <c r="B647" s="147"/>
      <c r="C647" s="320" t="s">
        <v>13453</v>
      </c>
      <c r="D647" s="177"/>
      <c r="E647" s="319" t="s">
        <v>13541</v>
      </c>
      <c r="F647" s="320" t="s">
        <v>13453</v>
      </c>
      <c r="G647" s="177"/>
      <c r="H647" s="148"/>
      <c r="I647" s="177" t="s">
        <v>13453</v>
      </c>
      <c r="J647" s="177"/>
      <c r="K647" s="319">
        <v>694</v>
      </c>
      <c r="L647" s="319"/>
      <c r="M647" s="319"/>
      <c r="N647" s="177"/>
      <c r="O647" s="320" t="s">
        <v>13540</v>
      </c>
      <c r="P647" s="319">
        <v>694</v>
      </c>
      <c r="Q647" s="319">
        <v>1</v>
      </c>
      <c r="R647" s="319"/>
      <c r="S647" s="319"/>
      <c r="T647" s="177"/>
      <c r="U647" s="177"/>
      <c r="V647" s="320">
        <v>2015</v>
      </c>
      <c r="W647" s="177"/>
      <c r="X647" s="177"/>
      <c r="Y647" s="177"/>
      <c r="Z647" s="177"/>
      <c r="AA647" s="177"/>
      <c r="AB647" s="319">
        <v>100</v>
      </c>
      <c r="AC647" s="320"/>
      <c r="AD647" s="320"/>
      <c r="AE647" s="177"/>
      <c r="AF647" s="177"/>
      <c r="AG647" s="177"/>
      <c r="AH647" s="177"/>
      <c r="AI647" s="177"/>
      <c r="AJ647" s="177"/>
      <c r="AK647" s="177"/>
      <c r="AL647" s="177"/>
      <c r="AM647" s="177"/>
      <c r="AN647" s="177"/>
      <c r="AO647" s="177"/>
      <c r="AP647" s="177"/>
      <c r="AQ647" s="177"/>
      <c r="AR647" s="177"/>
      <c r="AS647" s="177"/>
      <c r="AT647" s="177"/>
      <c r="AU647" s="177"/>
      <c r="AV647" s="177"/>
      <c r="AW647" s="177"/>
      <c r="AX647" s="912"/>
    </row>
    <row r="648" spans="1:50" ht="25.7" customHeight="1">
      <c r="A648" s="269"/>
      <c r="B648" s="147"/>
      <c r="C648" s="320" t="s">
        <v>13453</v>
      </c>
      <c r="D648" s="177"/>
      <c r="E648" s="319" t="s">
        <v>13542</v>
      </c>
      <c r="F648" s="320" t="s">
        <v>13453</v>
      </c>
      <c r="G648" s="177"/>
      <c r="H648" s="148"/>
      <c r="I648" s="177" t="s">
        <v>13453</v>
      </c>
      <c r="J648" s="177"/>
      <c r="K648" s="319">
        <v>809</v>
      </c>
      <c r="L648" s="319"/>
      <c r="M648" s="319"/>
      <c r="N648" s="177"/>
      <c r="O648" s="320" t="s">
        <v>13543</v>
      </c>
      <c r="P648" s="319">
        <v>809</v>
      </c>
      <c r="Q648" s="319">
        <v>1</v>
      </c>
      <c r="R648" s="319"/>
      <c r="S648" s="319"/>
      <c r="T648" s="177"/>
      <c r="U648" s="177"/>
      <c r="V648" s="320">
        <v>2014</v>
      </c>
      <c r="W648" s="177"/>
      <c r="X648" s="177"/>
      <c r="Y648" s="177"/>
      <c r="Z648" s="177"/>
      <c r="AA648" s="177"/>
      <c r="AB648" s="319">
        <v>150</v>
      </c>
      <c r="AC648" s="320"/>
      <c r="AD648" s="320"/>
      <c r="AE648" s="177"/>
      <c r="AF648" s="177"/>
      <c r="AG648" s="177"/>
      <c r="AH648" s="177"/>
      <c r="AI648" s="177"/>
      <c r="AJ648" s="177"/>
      <c r="AK648" s="177"/>
      <c r="AL648" s="177"/>
      <c r="AM648" s="177"/>
      <c r="AN648" s="177"/>
      <c r="AO648" s="177"/>
      <c r="AP648" s="177"/>
      <c r="AQ648" s="177"/>
      <c r="AR648" s="177"/>
      <c r="AS648" s="177"/>
      <c r="AT648" s="177"/>
      <c r="AU648" s="177"/>
      <c r="AV648" s="177"/>
      <c r="AW648" s="177"/>
      <c r="AX648" s="912"/>
    </row>
    <row r="649" spans="1:50" ht="25.7" customHeight="1">
      <c r="A649" s="269" t="s">
        <v>412</v>
      </c>
      <c r="B649" s="147"/>
      <c r="C649" s="320" t="s">
        <v>13453</v>
      </c>
      <c r="D649" s="177"/>
      <c r="E649" s="319" t="s">
        <v>13544</v>
      </c>
      <c r="F649" s="320" t="s">
        <v>13453</v>
      </c>
      <c r="G649" s="177"/>
      <c r="H649" s="177"/>
      <c r="I649" s="177" t="s">
        <v>13545</v>
      </c>
      <c r="J649" s="177"/>
      <c r="K649" s="319">
        <v>5168</v>
      </c>
      <c r="L649" s="319"/>
      <c r="M649" s="319"/>
      <c r="N649" s="177"/>
      <c r="O649" s="320" t="s">
        <v>13546</v>
      </c>
      <c r="P649" s="319">
        <v>5168</v>
      </c>
      <c r="Q649" s="319">
        <v>8</v>
      </c>
      <c r="R649" s="319"/>
      <c r="S649" s="319"/>
      <c r="T649" s="177"/>
      <c r="U649" s="177"/>
      <c r="V649" s="320">
        <v>2003</v>
      </c>
      <c r="W649" s="177">
        <v>2003</v>
      </c>
      <c r="X649" s="177"/>
      <c r="Y649" s="177"/>
      <c r="Z649" s="177"/>
      <c r="AA649" s="177"/>
      <c r="AB649" s="319">
        <v>300</v>
      </c>
      <c r="AC649" s="320">
        <v>300</v>
      </c>
      <c r="AD649" s="320"/>
      <c r="AE649" s="177"/>
      <c r="AF649" s="177"/>
      <c r="AG649" s="177"/>
      <c r="AH649" s="177"/>
      <c r="AI649" s="177"/>
      <c r="AJ649" s="177"/>
      <c r="AK649" s="177"/>
      <c r="AL649" s="177"/>
      <c r="AM649" s="177"/>
      <c r="AN649" s="177"/>
      <c r="AO649" s="177"/>
      <c r="AP649" s="177"/>
      <c r="AQ649" s="177"/>
      <c r="AR649" s="177"/>
      <c r="AS649" s="177"/>
      <c r="AT649" s="177"/>
      <c r="AU649" s="177"/>
      <c r="AV649" s="177"/>
      <c r="AW649" s="177"/>
      <c r="AX649" s="665"/>
    </row>
    <row r="650" spans="1:50" ht="41.45" customHeight="1">
      <c r="A650" s="269" t="s">
        <v>204</v>
      </c>
      <c r="B650" s="147"/>
      <c r="C650" s="320" t="s">
        <v>13383</v>
      </c>
      <c r="D650" s="177"/>
      <c r="E650" s="319" t="s">
        <v>13547</v>
      </c>
      <c r="F650" s="320" t="s">
        <v>13383</v>
      </c>
      <c r="G650" s="177"/>
      <c r="H650" s="177"/>
      <c r="I650" s="177" t="s">
        <v>13383</v>
      </c>
      <c r="J650" s="177"/>
      <c r="K650" s="319">
        <v>132227</v>
      </c>
      <c r="L650" s="319">
        <v>6427</v>
      </c>
      <c r="M650" s="319">
        <v>7582</v>
      </c>
      <c r="N650" s="319"/>
      <c r="O650" s="177" t="s">
        <v>13548</v>
      </c>
      <c r="P650" s="319">
        <v>5081</v>
      </c>
      <c r="Q650" s="319">
        <v>8</v>
      </c>
      <c r="R650" s="107">
        <v>405</v>
      </c>
      <c r="S650" s="319">
        <v>405</v>
      </c>
      <c r="T650" s="319"/>
      <c r="U650" s="177"/>
      <c r="V650" s="320">
        <v>2007</v>
      </c>
      <c r="W650" s="320"/>
      <c r="X650" s="177"/>
      <c r="Y650" s="177"/>
      <c r="Z650" s="177"/>
      <c r="AA650" s="177"/>
      <c r="AB650" s="320">
        <v>21000</v>
      </c>
      <c r="AC650" s="319"/>
      <c r="AD650" s="320"/>
      <c r="AE650" s="320"/>
      <c r="AF650" s="177"/>
      <c r="AG650" s="177"/>
      <c r="AH650" s="177"/>
      <c r="AI650" s="177"/>
      <c r="AJ650" s="177"/>
      <c r="AK650" s="177"/>
      <c r="AL650" s="177"/>
      <c r="AM650" s="177"/>
      <c r="AN650" s="177"/>
      <c r="AO650" s="177"/>
      <c r="AP650" s="177"/>
      <c r="AQ650" s="177"/>
      <c r="AR650" s="177"/>
      <c r="AS650" s="177"/>
      <c r="AT650" s="177"/>
      <c r="AU650" s="177"/>
      <c r="AV650" s="177"/>
      <c r="AW650" s="177"/>
      <c r="AX650" s="177"/>
    </row>
    <row r="651" spans="1:50" ht="25.7" customHeight="1">
      <c r="A651" s="269" t="s">
        <v>204</v>
      </c>
      <c r="B651" s="147"/>
      <c r="C651" s="320" t="s">
        <v>13383</v>
      </c>
      <c r="D651" s="177"/>
      <c r="E651" s="319" t="s">
        <v>13549</v>
      </c>
      <c r="F651" s="320" t="s">
        <v>13383</v>
      </c>
      <c r="G651" s="177"/>
      <c r="H651" s="177"/>
      <c r="I651" s="177" t="s">
        <v>13383</v>
      </c>
      <c r="J651" s="177"/>
      <c r="K651" s="319">
        <v>61776</v>
      </c>
      <c r="L651" s="319">
        <v>209</v>
      </c>
      <c r="M651" s="319">
        <v>168</v>
      </c>
      <c r="N651" s="177"/>
      <c r="O651" s="320" t="s">
        <v>232</v>
      </c>
      <c r="P651" s="319">
        <v>2629</v>
      </c>
      <c r="Q651" s="319">
        <v>3</v>
      </c>
      <c r="R651" s="319"/>
      <c r="S651" s="319"/>
      <c r="T651" s="177"/>
      <c r="U651" s="177"/>
      <c r="V651" s="320">
        <v>2007</v>
      </c>
      <c r="W651" s="177"/>
      <c r="X651" s="177"/>
      <c r="Y651" s="177"/>
      <c r="Z651" s="177"/>
      <c r="AA651" s="177"/>
      <c r="AB651" s="319">
        <v>3893</v>
      </c>
      <c r="AC651" s="320"/>
      <c r="AD651" s="320"/>
      <c r="AE651" s="177"/>
      <c r="AF651" s="177"/>
      <c r="AG651" s="177"/>
      <c r="AH651" s="177"/>
      <c r="AI651" s="177"/>
      <c r="AJ651" s="177"/>
      <c r="AK651" s="177"/>
      <c r="AL651" s="177"/>
      <c r="AM651" s="177"/>
      <c r="AN651" s="177"/>
      <c r="AO651" s="177"/>
      <c r="AP651" s="177"/>
      <c r="AQ651" s="177"/>
      <c r="AR651" s="177"/>
      <c r="AS651" s="177"/>
      <c r="AT651" s="177"/>
      <c r="AU651" s="177"/>
      <c r="AV651" s="177"/>
      <c r="AW651" s="177"/>
      <c r="AX651" s="917"/>
    </row>
    <row r="652" spans="1:50" ht="25.7" customHeight="1">
      <c r="A652" s="269">
        <v>2</v>
      </c>
      <c r="B652" s="147"/>
      <c r="C652" s="320" t="s">
        <v>13383</v>
      </c>
      <c r="D652" s="177"/>
      <c r="E652" s="319" t="s">
        <v>13550</v>
      </c>
      <c r="F652" s="320" t="s">
        <v>13383</v>
      </c>
      <c r="G652" s="177"/>
      <c r="H652" s="177"/>
      <c r="I652" s="177" t="s">
        <v>13383</v>
      </c>
      <c r="J652" s="177"/>
      <c r="K652" s="319">
        <v>29000</v>
      </c>
      <c r="L652" s="319"/>
      <c r="M652" s="319"/>
      <c r="N652" s="177"/>
      <c r="O652" s="320" t="s">
        <v>8727</v>
      </c>
      <c r="P652" s="319">
        <v>1984</v>
      </c>
      <c r="Q652" s="319">
        <v>3</v>
      </c>
      <c r="R652" s="319"/>
      <c r="S652" s="319"/>
      <c r="T652" s="177"/>
      <c r="U652" s="177"/>
      <c r="V652" s="320">
        <v>2010</v>
      </c>
      <c r="W652" s="177"/>
      <c r="X652" s="177"/>
      <c r="Y652" s="177"/>
      <c r="Z652" s="177"/>
      <c r="AA652" s="177"/>
      <c r="AB652" s="319">
        <v>679</v>
      </c>
      <c r="AC652" s="320"/>
      <c r="AD652" s="320"/>
      <c r="AE652" s="177"/>
      <c r="AF652" s="177"/>
      <c r="AG652" s="177"/>
      <c r="AH652" s="177"/>
      <c r="AI652" s="177"/>
      <c r="AJ652" s="177"/>
      <c r="AK652" s="177"/>
      <c r="AL652" s="177"/>
      <c r="AM652" s="177"/>
      <c r="AN652" s="177"/>
      <c r="AO652" s="177"/>
      <c r="AP652" s="177"/>
      <c r="AQ652" s="177"/>
      <c r="AR652" s="177"/>
      <c r="AS652" s="177"/>
      <c r="AT652" s="177"/>
      <c r="AU652" s="177"/>
      <c r="AV652" s="177"/>
      <c r="AW652" s="177"/>
      <c r="AX652" s="665"/>
    </row>
    <row r="653" spans="1:50" ht="25.7" customHeight="1">
      <c r="A653" s="269"/>
      <c r="B653" s="147"/>
      <c r="C653" s="320" t="s">
        <v>13383</v>
      </c>
      <c r="D653" s="99"/>
      <c r="E653" s="100" t="s">
        <v>13551</v>
      </c>
      <c r="F653" s="320" t="s">
        <v>13383</v>
      </c>
      <c r="G653" s="177"/>
      <c r="H653" s="177"/>
      <c r="I653" s="177" t="s">
        <v>13383</v>
      </c>
      <c r="J653" s="99"/>
      <c r="K653" s="100">
        <v>21914</v>
      </c>
      <c r="L653" s="100"/>
      <c r="M653" s="100"/>
      <c r="N653" s="99"/>
      <c r="O653" s="105" t="s">
        <v>13552</v>
      </c>
      <c r="P653" s="100">
        <v>4417</v>
      </c>
      <c r="Q653" s="100">
        <v>6</v>
      </c>
      <c r="R653" s="100"/>
      <c r="S653" s="100"/>
      <c r="T653" s="99"/>
      <c r="U653" s="99"/>
      <c r="V653" s="105">
        <v>2016</v>
      </c>
      <c r="W653" s="99"/>
      <c r="X653" s="99"/>
      <c r="Y653" s="99"/>
      <c r="Z653" s="99"/>
      <c r="AA653" s="99"/>
      <c r="AB653" s="100">
        <v>1000</v>
      </c>
      <c r="AC653" s="99"/>
      <c r="AD653" s="99"/>
      <c r="AE653" s="99"/>
      <c r="AF653" s="99"/>
      <c r="AG653" s="99"/>
      <c r="AH653" s="99"/>
      <c r="AI653" s="99"/>
      <c r="AJ653" s="99"/>
      <c r="AK653" s="99"/>
      <c r="AL653" s="99"/>
      <c r="AM653" s="99"/>
      <c r="AN653" s="99"/>
      <c r="AO653" s="99"/>
      <c r="AP653" s="99"/>
      <c r="AQ653" s="99"/>
      <c r="AR653" s="99"/>
      <c r="AS653" s="99"/>
      <c r="AT653" s="99"/>
      <c r="AU653" s="99"/>
      <c r="AV653" s="99"/>
      <c r="AW653" s="99"/>
      <c r="AX653" s="99"/>
    </row>
    <row r="654" spans="1:50" ht="25.7" customHeight="1">
      <c r="A654" s="269"/>
      <c r="B654" s="147"/>
      <c r="C654" s="320" t="s">
        <v>13391</v>
      </c>
      <c r="D654" s="177"/>
      <c r="E654" s="319" t="s">
        <v>13553</v>
      </c>
      <c r="F654" s="320" t="s">
        <v>13391</v>
      </c>
      <c r="G654" s="177"/>
      <c r="H654" s="148"/>
      <c r="I654" s="177" t="s">
        <v>13554</v>
      </c>
      <c r="J654" s="177"/>
      <c r="K654" s="319">
        <v>1804</v>
      </c>
      <c r="L654" s="319"/>
      <c r="M654" s="319"/>
      <c r="N654" s="177"/>
      <c r="O654" s="320" t="s">
        <v>590</v>
      </c>
      <c r="P654" s="319">
        <v>1100</v>
      </c>
      <c r="Q654" s="319">
        <v>2</v>
      </c>
      <c r="R654" s="319">
        <v>100</v>
      </c>
      <c r="S654" s="319">
        <v>150</v>
      </c>
      <c r="T654" s="177"/>
      <c r="U654" s="177"/>
      <c r="V654" s="320">
        <v>1994</v>
      </c>
      <c r="W654" s="177"/>
      <c r="X654" s="177"/>
      <c r="Y654" s="177"/>
      <c r="Z654" s="177"/>
      <c r="AA654" s="177"/>
      <c r="AB654" s="319">
        <v>118</v>
      </c>
      <c r="AC654" s="320"/>
      <c r="AD654" s="320"/>
      <c r="AE654" s="177"/>
      <c r="AF654" s="177"/>
      <c r="AG654" s="177"/>
      <c r="AH654" s="177"/>
      <c r="AI654" s="177"/>
      <c r="AJ654" s="177"/>
      <c r="AK654" s="177"/>
      <c r="AL654" s="177"/>
      <c r="AM654" s="177"/>
      <c r="AN654" s="177"/>
      <c r="AO654" s="177"/>
      <c r="AP654" s="177"/>
      <c r="AQ654" s="177"/>
      <c r="AR654" s="177"/>
      <c r="AS654" s="177"/>
      <c r="AT654" s="177"/>
      <c r="AU654" s="177"/>
      <c r="AV654" s="177"/>
      <c r="AW654" s="177"/>
      <c r="AX654" s="912"/>
    </row>
    <row r="655" spans="1:50" ht="25.7" customHeight="1">
      <c r="A655" s="269" t="s">
        <v>204</v>
      </c>
      <c r="B655" s="147"/>
      <c r="C655" s="320" t="s">
        <v>13391</v>
      </c>
      <c r="D655" s="177"/>
      <c r="E655" s="319" t="s">
        <v>13555</v>
      </c>
      <c r="F655" s="320" t="s">
        <v>13391</v>
      </c>
      <c r="G655" s="177"/>
      <c r="H655" s="148"/>
      <c r="I655" s="177" t="s">
        <v>13554</v>
      </c>
      <c r="J655" s="177"/>
      <c r="K655" s="319">
        <v>5027</v>
      </c>
      <c r="L655" s="319">
        <v>1500</v>
      </c>
      <c r="M655" s="319"/>
      <c r="N655" s="177"/>
      <c r="O655" s="320" t="s">
        <v>13556</v>
      </c>
      <c r="P655" s="319">
        <v>2500</v>
      </c>
      <c r="Q655" s="319">
        <v>3</v>
      </c>
      <c r="R655" s="319">
        <v>150</v>
      </c>
      <c r="S655" s="319">
        <v>200</v>
      </c>
      <c r="T655" s="177"/>
      <c r="U655" s="177"/>
      <c r="V655" s="320">
        <v>2014</v>
      </c>
      <c r="W655" s="177"/>
      <c r="X655" s="177"/>
      <c r="Y655" s="177"/>
      <c r="Z655" s="177"/>
      <c r="AA655" s="177"/>
      <c r="AB655" s="319">
        <v>600</v>
      </c>
      <c r="AC655" s="320"/>
      <c r="AD655" s="320"/>
      <c r="AE655" s="177"/>
      <c r="AF655" s="177"/>
      <c r="AG655" s="177"/>
      <c r="AH655" s="177"/>
      <c r="AI655" s="177"/>
      <c r="AJ655" s="177"/>
      <c r="AK655" s="177"/>
      <c r="AL655" s="177"/>
      <c r="AM655" s="177"/>
      <c r="AN655" s="177"/>
      <c r="AO655" s="177"/>
      <c r="AP655" s="177"/>
      <c r="AQ655" s="177"/>
      <c r="AR655" s="177"/>
      <c r="AS655" s="177"/>
      <c r="AT655" s="177"/>
      <c r="AU655" s="177"/>
      <c r="AV655" s="177"/>
      <c r="AW655" s="177"/>
      <c r="AX655" s="918"/>
    </row>
    <row r="656" spans="1:50" ht="25.7" customHeight="1">
      <c r="A656" s="269"/>
      <c r="B656" s="101"/>
      <c r="C656" s="320" t="s">
        <v>13391</v>
      </c>
      <c r="D656" s="177"/>
      <c r="E656" s="319" t="s">
        <v>13557</v>
      </c>
      <c r="F656" s="320" t="s">
        <v>13391</v>
      </c>
      <c r="G656" s="177"/>
      <c r="H656" s="148"/>
      <c r="I656" s="177" t="s">
        <v>13554</v>
      </c>
      <c r="J656" s="177"/>
      <c r="K656" s="319">
        <v>648</v>
      </c>
      <c r="L656" s="319"/>
      <c r="M656" s="319"/>
      <c r="N656" s="177"/>
      <c r="O656" s="320" t="s">
        <v>201</v>
      </c>
      <c r="P656" s="319">
        <v>300</v>
      </c>
      <c r="Q656" s="319">
        <v>1</v>
      </c>
      <c r="R656" s="319">
        <v>50</v>
      </c>
      <c r="S656" s="319">
        <v>100</v>
      </c>
      <c r="T656" s="177"/>
      <c r="U656" s="177"/>
      <c r="V656" s="320">
        <v>2005</v>
      </c>
      <c r="W656" s="177"/>
      <c r="X656" s="177"/>
      <c r="Y656" s="177"/>
      <c r="Z656" s="177"/>
      <c r="AA656" s="177"/>
      <c r="AB656" s="319">
        <v>32</v>
      </c>
      <c r="AC656" s="320"/>
      <c r="AD656" s="320"/>
      <c r="AE656" s="177"/>
      <c r="AF656" s="177"/>
      <c r="AG656" s="177"/>
      <c r="AH656" s="177"/>
      <c r="AI656" s="177"/>
      <c r="AJ656" s="177"/>
      <c r="AK656" s="177"/>
      <c r="AL656" s="177"/>
      <c r="AM656" s="177"/>
      <c r="AN656" s="177"/>
      <c r="AO656" s="177"/>
      <c r="AP656" s="177"/>
      <c r="AQ656" s="177"/>
      <c r="AR656" s="177"/>
      <c r="AS656" s="177"/>
      <c r="AT656" s="177"/>
      <c r="AU656" s="177"/>
      <c r="AV656" s="177"/>
      <c r="AW656" s="177"/>
      <c r="AX656" s="912"/>
    </row>
    <row r="657" spans="1:50" ht="25.7" customHeight="1">
      <c r="A657" s="271"/>
      <c r="B657" s="594" t="s">
        <v>98</v>
      </c>
      <c r="C657" s="151" t="s">
        <v>84</v>
      </c>
      <c r="D657" s="177"/>
      <c r="E657" s="544">
        <f>COUNTA(E658:E753)</f>
        <v>96</v>
      </c>
      <c r="F657" s="320"/>
      <c r="G657" s="177"/>
      <c r="H657" s="177"/>
      <c r="I657" s="177"/>
      <c r="J657" s="177"/>
      <c r="K657" s="319">
        <f>SUM(K658:K753)</f>
        <v>589545.6</v>
      </c>
      <c r="L657" s="319">
        <f>SUM(L658:L753)</f>
        <v>7720.8499999999995</v>
      </c>
      <c r="M657" s="319">
        <f>SUM(M658:M753)</f>
        <v>7888.8600000000006</v>
      </c>
      <c r="N657" s="319" t="e">
        <f>SUM(N658:N800)</f>
        <v>#REF!</v>
      </c>
      <c r="O657" s="319"/>
      <c r="P657" s="319">
        <f>SUM(P658:P800)</f>
        <v>331014.27</v>
      </c>
      <c r="Q657" s="319">
        <f>SUM(Q658:Q800)</f>
        <v>539</v>
      </c>
      <c r="R657" s="319"/>
      <c r="S657" s="319"/>
      <c r="T657" s="177"/>
      <c r="U657" s="177"/>
      <c r="V657" s="320"/>
      <c r="W657" s="177"/>
      <c r="X657" s="177"/>
      <c r="Y657" s="177"/>
      <c r="Z657" s="177"/>
      <c r="AA657" s="177"/>
      <c r="AB657" s="319"/>
      <c r="AC657" s="320"/>
      <c r="AD657" s="320"/>
      <c r="AE657" s="177"/>
      <c r="AF657" s="177"/>
      <c r="AG657" s="177"/>
      <c r="AH657" s="177"/>
      <c r="AI657" s="177"/>
      <c r="AJ657" s="177"/>
      <c r="AK657" s="177"/>
      <c r="AL657" s="177"/>
      <c r="AM657" s="177"/>
      <c r="AN657" s="177"/>
      <c r="AO657" s="177"/>
      <c r="AP657" s="177"/>
      <c r="AQ657" s="177"/>
      <c r="AR657" s="177"/>
      <c r="AS657" s="177"/>
      <c r="AT657" s="177"/>
      <c r="AU657" s="177"/>
      <c r="AV657" s="177"/>
      <c r="AW657" s="177"/>
      <c r="AX657" s="177"/>
    </row>
    <row r="658" spans="1:50" ht="25.7" customHeight="1">
      <c r="A658" s="271"/>
      <c r="B658" s="147"/>
      <c r="C658" s="151" t="s">
        <v>398</v>
      </c>
      <c r="D658" s="177" t="s">
        <v>14242</v>
      </c>
      <c r="E658" s="319" t="s">
        <v>14243</v>
      </c>
      <c r="F658" s="177" t="s">
        <v>398</v>
      </c>
      <c r="G658" s="177" t="s">
        <v>14244</v>
      </c>
      <c r="H658" s="148" t="s">
        <v>573</v>
      </c>
      <c r="I658" s="177" t="s">
        <v>401</v>
      </c>
      <c r="J658" s="177">
        <v>3</v>
      </c>
      <c r="K658" s="319">
        <v>66871</v>
      </c>
      <c r="L658" s="319">
        <v>1080</v>
      </c>
      <c r="M658" s="319">
        <v>1080</v>
      </c>
      <c r="N658" s="177" t="s">
        <v>231</v>
      </c>
      <c r="O658" s="320" t="s">
        <v>14245</v>
      </c>
      <c r="P658" s="319">
        <v>9306</v>
      </c>
      <c r="Q658" s="319">
        <v>22</v>
      </c>
      <c r="R658" s="319">
        <v>6401</v>
      </c>
      <c r="S658" s="319">
        <v>6401</v>
      </c>
      <c r="T658" s="177" t="s">
        <v>1071</v>
      </c>
      <c r="U658" s="177" t="s">
        <v>587</v>
      </c>
      <c r="V658" s="320">
        <v>1998</v>
      </c>
      <c r="W658" s="177">
        <v>12000</v>
      </c>
      <c r="X658" s="177"/>
      <c r="Y658" s="177"/>
      <c r="Z658" s="177"/>
      <c r="AA658" s="177"/>
      <c r="AB658" s="319">
        <v>12000</v>
      </c>
      <c r="AC658" s="320"/>
      <c r="AD658" s="320"/>
      <c r="AE658" s="177"/>
      <c r="AF658" s="177"/>
      <c r="AG658" s="177"/>
      <c r="AH658" s="177"/>
      <c r="AI658" s="177"/>
      <c r="AJ658" s="177"/>
      <c r="AK658" s="177" t="s">
        <v>1956</v>
      </c>
      <c r="AL658" s="177">
        <v>1</v>
      </c>
      <c r="AM658" s="177">
        <v>330</v>
      </c>
      <c r="AN658" s="177" t="s">
        <v>14246</v>
      </c>
      <c r="AO658" s="177" t="s">
        <v>14244</v>
      </c>
      <c r="AP658" s="177"/>
      <c r="AQ658" s="177"/>
      <c r="AR658" s="177"/>
      <c r="AS658" s="177"/>
      <c r="AT658" s="177"/>
      <c r="AU658" s="177"/>
      <c r="AV658" s="177"/>
      <c r="AW658" s="177"/>
      <c r="AX658" s="177"/>
    </row>
    <row r="659" spans="1:50" ht="25.7" customHeight="1">
      <c r="A659" s="277"/>
      <c r="B659" s="147"/>
      <c r="C659" s="151" t="s">
        <v>398</v>
      </c>
      <c r="D659" s="177" t="s">
        <v>399</v>
      </c>
      <c r="E659" s="319" t="s">
        <v>14247</v>
      </c>
      <c r="F659" s="177" t="s">
        <v>398</v>
      </c>
      <c r="G659" s="177" t="s">
        <v>404</v>
      </c>
      <c r="H659" s="148" t="s">
        <v>405</v>
      </c>
      <c r="I659" s="177" t="s">
        <v>401</v>
      </c>
      <c r="J659" s="177">
        <v>2</v>
      </c>
      <c r="K659" s="319">
        <v>4966</v>
      </c>
      <c r="L659" s="319">
        <v>137</v>
      </c>
      <c r="M659" s="319">
        <v>137</v>
      </c>
      <c r="N659" s="177" t="s">
        <v>231</v>
      </c>
      <c r="O659" s="320" t="s">
        <v>590</v>
      </c>
      <c r="P659" s="319">
        <v>1831</v>
      </c>
      <c r="Q659" s="319">
        <v>7</v>
      </c>
      <c r="R659" s="319"/>
      <c r="S659" s="319">
        <v>300</v>
      </c>
      <c r="T659" s="177">
        <v>0</v>
      </c>
      <c r="U659" s="177" t="s">
        <v>587</v>
      </c>
      <c r="V659" s="320">
        <v>1989</v>
      </c>
      <c r="W659" s="177"/>
      <c r="X659" s="177">
        <v>106000000</v>
      </c>
      <c r="Y659" s="177"/>
      <c r="Z659" s="177"/>
      <c r="AA659" s="177"/>
      <c r="AB659" s="319">
        <v>106</v>
      </c>
      <c r="AC659" s="320"/>
      <c r="AD659" s="320"/>
      <c r="AE659" s="177"/>
      <c r="AF659" s="177"/>
      <c r="AG659" s="177"/>
      <c r="AH659" s="177"/>
      <c r="AI659" s="177"/>
      <c r="AJ659" s="177"/>
      <c r="AK659" s="177"/>
      <c r="AL659" s="177"/>
      <c r="AM659" s="177"/>
      <c r="AN659" s="177"/>
      <c r="AO659" s="177"/>
      <c r="AP659" s="177"/>
      <c r="AQ659" s="177"/>
      <c r="AR659" s="177"/>
      <c r="AS659" s="177"/>
      <c r="AT659" s="177"/>
      <c r="AU659" s="177"/>
      <c r="AV659" s="177"/>
      <c r="AW659" s="177"/>
      <c r="AX659" s="177"/>
    </row>
    <row r="660" spans="1:50" ht="25.7" customHeight="1">
      <c r="B660" s="147"/>
      <c r="C660" s="151" t="s">
        <v>398</v>
      </c>
      <c r="D660" s="177"/>
      <c r="E660" s="319" t="s">
        <v>14248</v>
      </c>
      <c r="F660" s="177" t="s">
        <v>398</v>
      </c>
      <c r="G660" s="177"/>
      <c r="H660" s="148"/>
      <c r="I660" s="177" t="s">
        <v>401</v>
      </c>
      <c r="J660" s="177"/>
      <c r="K660" s="319">
        <v>24396</v>
      </c>
      <c r="L660" s="319">
        <v>198.93</v>
      </c>
      <c r="M660" s="319">
        <v>198.93</v>
      </c>
      <c r="N660" s="177"/>
      <c r="O660" s="320" t="s">
        <v>1516</v>
      </c>
      <c r="P660" s="319">
        <v>9251</v>
      </c>
      <c r="Q660" s="319">
        <v>12</v>
      </c>
      <c r="R660" s="319">
        <v>1343</v>
      </c>
      <c r="S660" s="319">
        <v>1343</v>
      </c>
      <c r="T660" s="177"/>
      <c r="U660" s="177"/>
      <c r="V660" s="320">
        <v>2010</v>
      </c>
      <c r="W660" s="177"/>
      <c r="X660" s="177"/>
      <c r="Y660" s="177"/>
      <c r="Z660" s="177"/>
      <c r="AA660" s="177"/>
      <c r="AB660" s="686">
        <v>4171</v>
      </c>
      <c r="AC660" s="320"/>
      <c r="AD660" s="320"/>
      <c r="AE660" s="177"/>
      <c r="AF660" s="177"/>
      <c r="AG660" s="177"/>
      <c r="AH660" s="177"/>
      <c r="AI660" s="177"/>
      <c r="AJ660" s="177"/>
      <c r="AK660" s="177"/>
      <c r="AL660" s="177"/>
      <c r="AM660" s="177"/>
      <c r="AN660" s="177"/>
      <c r="AO660" s="177"/>
      <c r="AP660" s="177"/>
      <c r="AQ660" s="177"/>
      <c r="AR660" s="177"/>
      <c r="AS660" s="177"/>
      <c r="AT660" s="177"/>
      <c r="AU660" s="177"/>
      <c r="AV660" s="177"/>
      <c r="AW660" s="177"/>
      <c r="AX660" s="177"/>
    </row>
    <row r="661" spans="1:50" ht="25.7" customHeight="1">
      <c r="B661" s="147"/>
      <c r="C661" s="151" t="s">
        <v>398</v>
      </c>
      <c r="D661" s="177" t="s">
        <v>409</v>
      </c>
      <c r="E661" s="319" t="s">
        <v>14249</v>
      </c>
      <c r="F661" s="177" t="s">
        <v>398</v>
      </c>
      <c r="G661" s="177" t="s">
        <v>411</v>
      </c>
      <c r="H661" s="148"/>
      <c r="I661" s="177" t="s">
        <v>8643</v>
      </c>
      <c r="J661" s="177"/>
      <c r="K661" s="319">
        <v>7536</v>
      </c>
      <c r="L661" s="319">
        <v>2452</v>
      </c>
      <c r="M661" s="319">
        <v>2452</v>
      </c>
      <c r="N661" s="177" t="s">
        <v>231</v>
      </c>
      <c r="O661" s="320" t="s">
        <v>232</v>
      </c>
      <c r="P661" s="319">
        <v>3164</v>
      </c>
      <c r="Q661" s="319">
        <v>6</v>
      </c>
      <c r="R661" s="319">
        <v>1500</v>
      </c>
      <c r="S661" s="319">
        <v>1500</v>
      </c>
      <c r="T661" s="177" t="s">
        <v>233</v>
      </c>
      <c r="U661" s="177" t="s">
        <v>14250</v>
      </c>
      <c r="V661" s="320">
        <v>1964</v>
      </c>
      <c r="W661" s="177"/>
      <c r="X661" s="177"/>
      <c r="Y661" s="177"/>
      <c r="Z661" s="177"/>
      <c r="AA661" s="177"/>
      <c r="AB661" s="686">
        <v>17</v>
      </c>
      <c r="AC661" s="320"/>
      <c r="AD661" s="320"/>
      <c r="AE661" s="177"/>
      <c r="AF661" s="177"/>
      <c r="AG661" s="177">
        <v>8</v>
      </c>
      <c r="AH661" s="177" t="s">
        <v>14251</v>
      </c>
      <c r="AI661" s="177" t="s">
        <v>14252</v>
      </c>
      <c r="AJ661" s="177"/>
      <c r="AK661" s="177"/>
      <c r="AL661" s="177"/>
      <c r="AM661" s="177"/>
      <c r="AN661" s="177"/>
      <c r="AO661" s="177"/>
      <c r="AP661" s="177"/>
      <c r="AQ661" s="177"/>
      <c r="AR661" s="177"/>
      <c r="AS661" s="177"/>
      <c r="AT661" s="177"/>
      <c r="AU661" s="177"/>
      <c r="AV661" s="177"/>
      <c r="AW661" s="177"/>
      <c r="AX661" s="177"/>
    </row>
    <row r="662" spans="1:50" ht="25.7" customHeight="1">
      <c r="B662" s="147"/>
      <c r="C662" s="151" t="s">
        <v>398</v>
      </c>
      <c r="D662" s="177"/>
      <c r="E662" s="319" t="s">
        <v>14253</v>
      </c>
      <c r="F662" s="177" t="s">
        <v>398</v>
      </c>
      <c r="G662" s="177"/>
      <c r="H662" s="148"/>
      <c r="I662" s="177" t="s">
        <v>8643</v>
      </c>
      <c r="J662" s="177"/>
      <c r="K662" s="319">
        <v>1973</v>
      </c>
      <c r="L662" s="319">
        <v>43</v>
      </c>
      <c r="M662" s="319">
        <v>43</v>
      </c>
      <c r="N662" s="177"/>
      <c r="O662" s="320" t="s">
        <v>232</v>
      </c>
      <c r="P662" s="319">
        <v>1930</v>
      </c>
      <c r="Q662" s="319">
        <v>3</v>
      </c>
      <c r="R662" s="319"/>
      <c r="S662" s="319"/>
      <c r="T662" s="177"/>
      <c r="U662" s="177"/>
      <c r="V662" s="320">
        <v>2012</v>
      </c>
      <c r="W662" s="177"/>
      <c r="X662" s="177"/>
      <c r="Y662" s="177"/>
      <c r="Z662" s="177"/>
      <c r="AA662" s="177"/>
      <c r="AB662" s="686">
        <v>12900</v>
      </c>
      <c r="AC662" s="320"/>
      <c r="AD662" s="320"/>
      <c r="AE662" s="177"/>
      <c r="AF662" s="177"/>
      <c r="AG662" s="177"/>
      <c r="AH662" s="177"/>
      <c r="AI662" s="177"/>
      <c r="AJ662" s="177"/>
      <c r="AK662" s="177"/>
      <c r="AL662" s="177"/>
      <c r="AM662" s="177"/>
      <c r="AN662" s="177"/>
      <c r="AO662" s="177"/>
      <c r="AP662" s="177"/>
      <c r="AQ662" s="177"/>
      <c r="AR662" s="177"/>
      <c r="AS662" s="177"/>
      <c r="AT662" s="177"/>
      <c r="AU662" s="177"/>
      <c r="AV662" s="177"/>
      <c r="AW662" s="177"/>
      <c r="AX662" s="177"/>
    </row>
    <row r="663" spans="1:50" ht="25.7" customHeight="1">
      <c r="B663" s="147"/>
      <c r="C663" s="151" t="s">
        <v>398</v>
      </c>
      <c r="D663" s="177"/>
      <c r="E663" s="319" t="s">
        <v>14254</v>
      </c>
      <c r="F663" s="177" t="s">
        <v>398</v>
      </c>
      <c r="G663" s="177"/>
      <c r="H663" s="148"/>
      <c r="I663" s="177" t="s">
        <v>8643</v>
      </c>
      <c r="J663" s="177"/>
      <c r="K663" s="319">
        <v>1410</v>
      </c>
      <c r="L663" s="319"/>
      <c r="M663" s="319"/>
      <c r="N663" s="177"/>
      <c r="O663" s="320" t="s">
        <v>232</v>
      </c>
      <c r="P663" s="319">
        <v>1410</v>
      </c>
      <c r="Q663" s="319">
        <v>2</v>
      </c>
      <c r="R663" s="319"/>
      <c r="S663" s="319"/>
      <c r="T663" s="177"/>
      <c r="U663" s="177"/>
      <c r="V663" s="320">
        <v>1995</v>
      </c>
      <c r="W663" s="177"/>
      <c r="X663" s="177"/>
      <c r="Y663" s="177"/>
      <c r="Z663" s="177"/>
      <c r="AA663" s="177"/>
      <c r="AB663" s="686"/>
      <c r="AC663" s="320"/>
      <c r="AD663" s="320"/>
      <c r="AE663" s="177"/>
      <c r="AF663" s="177"/>
      <c r="AG663" s="177"/>
      <c r="AH663" s="177"/>
      <c r="AI663" s="177"/>
      <c r="AJ663" s="177"/>
      <c r="AK663" s="177"/>
      <c r="AL663" s="177"/>
      <c r="AM663" s="177"/>
      <c r="AN663" s="177"/>
      <c r="AO663" s="177"/>
      <c r="AP663" s="177"/>
      <c r="AQ663" s="177"/>
      <c r="AR663" s="177"/>
      <c r="AS663" s="177"/>
      <c r="AT663" s="177"/>
      <c r="AU663" s="177"/>
      <c r="AV663" s="177"/>
      <c r="AW663" s="177"/>
      <c r="AX663" s="177"/>
    </row>
    <row r="664" spans="1:50" ht="25.7" customHeight="1">
      <c r="B664" s="147"/>
      <c r="C664" s="151" t="s">
        <v>398</v>
      </c>
      <c r="D664" s="177"/>
      <c r="E664" s="319" t="s">
        <v>14255</v>
      </c>
      <c r="F664" s="177" t="s">
        <v>398</v>
      </c>
      <c r="G664" s="177"/>
      <c r="H664" s="148"/>
      <c r="I664" s="177" t="s">
        <v>8643</v>
      </c>
      <c r="J664" s="177"/>
      <c r="K664" s="319">
        <v>1890</v>
      </c>
      <c r="L664" s="319"/>
      <c r="M664" s="319"/>
      <c r="N664" s="177"/>
      <c r="O664" s="320" t="s">
        <v>232</v>
      </c>
      <c r="P664" s="319">
        <v>1872</v>
      </c>
      <c r="Q664" s="319">
        <v>3</v>
      </c>
      <c r="R664" s="319"/>
      <c r="S664" s="319"/>
      <c r="T664" s="177"/>
      <c r="U664" s="177"/>
      <c r="V664" s="320">
        <v>2006</v>
      </c>
      <c r="W664" s="177"/>
      <c r="X664" s="177"/>
      <c r="Y664" s="177"/>
      <c r="Z664" s="177"/>
      <c r="AA664" s="177"/>
      <c r="AB664" s="686"/>
      <c r="AC664" s="320"/>
      <c r="AD664" s="320"/>
      <c r="AE664" s="177"/>
      <c r="AF664" s="177"/>
      <c r="AG664" s="177"/>
      <c r="AH664" s="177"/>
      <c r="AI664" s="177"/>
      <c r="AJ664" s="177"/>
      <c r="AK664" s="177"/>
      <c r="AL664" s="177"/>
      <c r="AM664" s="177"/>
      <c r="AN664" s="177"/>
      <c r="AO664" s="177"/>
      <c r="AP664" s="177"/>
      <c r="AQ664" s="177"/>
      <c r="AR664" s="177"/>
      <c r="AS664" s="177"/>
      <c r="AT664" s="177"/>
      <c r="AU664" s="177"/>
      <c r="AV664" s="177"/>
      <c r="AW664" s="177"/>
      <c r="AX664" s="177"/>
    </row>
    <row r="665" spans="1:50" ht="25.7" customHeight="1">
      <c r="B665" s="147"/>
      <c r="C665" s="151" t="s">
        <v>398</v>
      </c>
      <c r="D665" s="177"/>
      <c r="E665" s="319" t="s">
        <v>14256</v>
      </c>
      <c r="F665" s="177" t="s">
        <v>398</v>
      </c>
      <c r="G665" s="177"/>
      <c r="H665" s="148"/>
      <c r="I665" s="177" t="s">
        <v>8643</v>
      </c>
      <c r="J665" s="177"/>
      <c r="K665" s="319">
        <v>1530</v>
      </c>
      <c r="L665" s="319"/>
      <c r="M665" s="319"/>
      <c r="N665" s="177"/>
      <c r="O665" s="320" t="s">
        <v>232</v>
      </c>
      <c r="P665" s="319">
        <v>1530</v>
      </c>
      <c r="Q665" s="319">
        <v>3</v>
      </c>
      <c r="R665" s="319"/>
      <c r="S665" s="319"/>
      <c r="T665" s="177"/>
      <c r="U665" s="177"/>
      <c r="V665" s="320">
        <v>2004</v>
      </c>
      <c r="W665" s="177"/>
      <c r="X665" s="177"/>
      <c r="Y665" s="177"/>
      <c r="Z665" s="177"/>
      <c r="AA665" s="177"/>
      <c r="AB665" s="319"/>
      <c r="AC665" s="320"/>
      <c r="AD665" s="320"/>
      <c r="AE665" s="177"/>
      <c r="AF665" s="177"/>
      <c r="AG665" s="177"/>
      <c r="AH665" s="177"/>
      <c r="AI665" s="177"/>
      <c r="AJ665" s="177"/>
      <c r="AK665" s="177"/>
      <c r="AL665" s="177"/>
      <c r="AM665" s="177"/>
      <c r="AN665" s="177"/>
      <c r="AO665" s="177"/>
      <c r="AP665" s="177"/>
      <c r="AQ665" s="177"/>
      <c r="AR665" s="177"/>
      <c r="AS665" s="177"/>
      <c r="AT665" s="177"/>
      <c r="AU665" s="177"/>
      <c r="AV665" s="177"/>
      <c r="AW665" s="177"/>
      <c r="AX665" s="177"/>
    </row>
    <row r="666" spans="1:50" ht="25.7" customHeight="1">
      <c r="B666" s="150"/>
      <c r="C666" s="151" t="s">
        <v>398</v>
      </c>
      <c r="D666" s="177" t="s">
        <v>14242</v>
      </c>
      <c r="E666" s="319" t="s">
        <v>14257</v>
      </c>
      <c r="F666" s="177" t="s">
        <v>398</v>
      </c>
      <c r="G666" s="177" t="s">
        <v>14244</v>
      </c>
      <c r="H666" s="148" t="s">
        <v>573</v>
      </c>
      <c r="I666" s="177" t="s">
        <v>8643</v>
      </c>
      <c r="J666" s="177">
        <v>3</v>
      </c>
      <c r="K666" s="319">
        <v>1906</v>
      </c>
      <c r="L666" s="319"/>
      <c r="M666" s="319"/>
      <c r="N666" s="177"/>
      <c r="O666" s="320" t="s">
        <v>232</v>
      </c>
      <c r="P666" s="319">
        <v>1906</v>
      </c>
      <c r="Q666" s="319">
        <v>3</v>
      </c>
      <c r="R666" s="319"/>
      <c r="S666" s="319"/>
      <c r="T666" s="177"/>
      <c r="U666" s="177"/>
      <c r="V666" s="320">
        <v>2006</v>
      </c>
      <c r="W666" s="177"/>
      <c r="X666" s="177"/>
      <c r="Y666" s="177"/>
      <c r="Z666" s="177"/>
      <c r="AA666" s="177"/>
      <c r="AB666" s="319"/>
      <c r="AC666" s="320"/>
      <c r="AD666" s="320"/>
      <c r="AE666" s="177"/>
      <c r="AF666" s="177"/>
      <c r="AG666" s="177"/>
      <c r="AH666" s="177"/>
      <c r="AI666" s="177"/>
      <c r="AJ666" s="177"/>
      <c r="AK666" s="177" t="s">
        <v>1956</v>
      </c>
      <c r="AL666" s="177">
        <v>1</v>
      </c>
      <c r="AM666" s="177">
        <v>330</v>
      </c>
      <c r="AN666" s="177" t="s">
        <v>14246</v>
      </c>
      <c r="AO666" s="177" t="s">
        <v>14244</v>
      </c>
      <c r="AP666" s="177"/>
      <c r="AQ666" s="177"/>
      <c r="AR666" s="177"/>
      <c r="AS666" s="177"/>
      <c r="AT666" s="177"/>
      <c r="AU666" s="177"/>
      <c r="AV666" s="177"/>
      <c r="AW666" s="177"/>
      <c r="AX666" s="177"/>
    </row>
    <row r="667" spans="1:50" ht="25.7" customHeight="1">
      <c r="B667" s="147"/>
      <c r="C667" s="151" t="s">
        <v>398</v>
      </c>
      <c r="D667" s="177" t="s">
        <v>399</v>
      </c>
      <c r="E667" s="319" t="s">
        <v>14258</v>
      </c>
      <c r="F667" s="177" t="s">
        <v>398</v>
      </c>
      <c r="G667" s="177" t="s">
        <v>404</v>
      </c>
      <c r="H667" s="148" t="s">
        <v>405</v>
      </c>
      <c r="I667" s="177" t="s">
        <v>8643</v>
      </c>
      <c r="J667" s="177">
        <v>2</v>
      </c>
      <c r="K667" s="319">
        <v>2025</v>
      </c>
      <c r="L667" s="319">
        <v>33</v>
      </c>
      <c r="M667" s="319">
        <v>33</v>
      </c>
      <c r="N667" s="177"/>
      <c r="O667" s="320" t="s">
        <v>232</v>
      </c>
      <c r="P667" s="319">
        <v>1619</v>
      </c>
      <c r="Q667" s="319">
        <v>3</v>
      </c>
      <c r="R667" s="319"/>
      <c r="S667" s="319"/>
      <c r="T667" s="177"/>
      <c r="U667" s="177"/>
      <c r="V667" s="320">
        <v>1989</v>
      </c>
      <c r="W667" s="177"/>
      <c r="X667" s="177"/>
      <c r="Y667" s="177"/>
      <c r="Z667" s="177"/>
      <c r="AA667" s="177"/>
      <c r="AB667" s="319"/>
      <c r="AC667" s="320"/>
      <c r="AD667" s="320"/>
      <c r="AE667" s="177"/>
      <c r="AF667" s="177"/>
      <c r="AG667" s="177"/>
      <c r="AH667" s="177"/>
      <c r="AI667" s="177"/>
      <c r="AJ667" s="177"/>
      <c r="AK667" s="177"/>
      <c r="AL667" s="177"/>
      <c r="AM667" s="177"/>
      <c r="AN667" s="177"/>
      <c r="AO667" s="177"/>
      <c r="AP667" s="177"/>
      <c r="AQ667" s="177"/>
      <c r="AR667" s="177"/>
      <c r="AS667" s="177"/>
      <c r="AT667" s="177"/>
      <c r="AU667" s="177"/>
      <c r="AV667" s="177"/>
      <c r="AW667" s="177"/>
      <c r="AX667" s="177"/>
    </row>
    <row r="668" spans="1:50" ht="25.7" customHeight="1">
      <c r="B668" s="147"/>
      <c r="C668" s="151" t="s">
        <v>398</v>
      </c>
      <c r="D668" s="177"/>
      <c r="E668" s="319" t="s">
        <v>14259</v>
      </c>
      <c r="F668" s="177" t="s">
        <v>398</v>
      </c>
      <c r="G668" s="177"/>
      <c r="H668" s="148"/>
      <c r="I668" s="177" t="s">
        <v>8643</v>
      </c>
      <c r="J668" s="177"/>
      <c r="K668" s="319">
        <v>1185</v>
      </c>
      <c r="L668" s="319">
        <v>19</v>
      </c>
      <c r="M668" s="319">
        <v>19</v>
      </c>
      <c r="N668" s="177"/>
      <c r="O668" s="320" t="s">
        <v>232</v>
      </c>
      <c r="P668" s="319">
        <v>1166</v>
      </c>
      <c r="Q668" s="319">
        <v>2</v>
      </c>
      <c r="R668" s="319"/>
      <c r="S668" s="319"/>
      <c r="T668" s="177"/>
      <c r="U668" s="177"/>
      <c r="V668" s="320">
        <v>1990</v>
      </c>
      <c r="W668" s="177"/>
      <c r="X668" s="177"/>
      <c r="Y668" s="177"/>
      <c r="Z668" s="177"/>
      <c r="AA668" s="177"/>
      <c r="AB668" s="686"/>
      <c r="AC668" s="320"/>
      <c r="AD668" s="320"/>
      <c r="AE668" s="177"/>
      <c r="AF668" s="177"/>
      <c r="AG668" s="177"/>
      <c r="AH668" s="177"/>
      <c r="AI668" s="177"/>
      <c r="AJ668" s="177"/>
      <c r="AK668" s="177"/>
      <c r="AL668" s="177"/>
      <c r="AM668" s="177"/>
      <c r="AN668" s="177"/>
      <c r="AO668" s="177"/>
      <c r="AP668" s="177"/>
      <c r="AQ668" s="177"/>
      <c r="AR668" s="177"/>
      <c r="AS668" s="177"/>
      <c r="AT668" s="177"/>
      <c r="AU668" s="177"/>
      <c r="AV668" s="177"/>
      <c r="AW668" s="177"/>
      <c r="AX668" s="177"/>
    </row>
    <row r="669" spans="1:50" ht="25.7" customHeight="1">
      <c r="B669" s="147"/>
      <c r="C669" s="151" t="s">
        <v>398</v>
      </c>
      <c r="D669" s="177" t="s">
        <v>409</v>
      </c>
      <c r="E669" s="319" t="s">
        <v>14260</v>
      </c>
      <c r="F669" s="177" t="s">
        <v>398</v>
      </c>
      <c r="G669" s="177" t="s">
        <v>411</v>
      </c>
      <c r="H669" s="148"/>
      <c r="I669" s="177" t="s">
        <v>8643</v>
      </c>
      <c r="J669" s="177"/>
      <c r="K669" s="319">
        <v>1238</v>
      </c>
      <c r="L669" s="319">
        <v>62</v>
      </c>
      <c r="M669" s="319">
        <v>62</v>
      </c>
      <c r="N669" s="177"/>
      <c r="O669" s="320" t="s">
        <v>232</v>
      </c>
      <c r="P669" s="319">
        <v>1176</v>
      </c>
      <c r="Q669" s="319">
        <v>2</v>
      </c>
      <c r="R669" s="319"/>
      <c r="S669" s="319"/>
      <c r="T669" s="177"/>
      <c r="U669" s="177"/>
      <c r="V669" s="320">
        <v>1991</v>
      </c>
      <c r="W669" s="177"/>
      <c r="X669" s="177"/>
      <c r="Y669" s="177"/>
      <c r="Z669" s="177"/>
      <c r="AA669" s="177"/>
      <c r="AB669" s="686"/>
      <c r="AC669" s="320"/>
      <c r="AD669" s="320"/>
      <c r="AE669" s="177"/>
      <c r="AF669" s="177"/>
      <c r="AG669" s="177">
        <v>8</v>
      </c>
      <c r="AH669" s="177" t="s">
        <v>14251</v>
      </c>
      <c r="AI669" s="177" t="s">
        <v>14252</v>
      </c>
      <c r="AJ669" s="177"/>
      <c r="AK669" s="177"/>
      <c r="AL669" s="177"/>
      <c r="AM669" s="177"/>
      <c r="AN669" s="177"/>
      <c r="AO669" s="177"/>
      <c r="AP669" s="177"/>
      <c r="AQ669" s="177"/>
      <c r="AR669" s="177"/>
      <c r="AS669" s="177"/>
      <c r="AT669" s="177"/>
      <c r="AU669" s="177"/>
      <c r="AV669" s="177"/>
      <c r="AW669" s="177"/>
      <c r="AX669" s="177"/>
    </row>
    <row r="670" spans="1:50" ht="25.7" customHeight="1">
      <c r="B670" s="147"/>
      <c r="C670" s="151" t="s">
        <v>398</v>
      </c>
      <c r="D670" s="177"/>
      <c r="E670" s="319" t="s">
        <v>14261</v>
      </c>
      <c r="F670" s="177" t="s">
        <v>398</v>
      </c>
      <c r="G670" s="177"/>
      <c r="H670" s="148"/>
      <c r="I670" s="177" t="s">
        <v>8643</v>
      </c>
      <c r="J670" s="177"/>
      <c r="K670" s="319">
        <v>1568</v>
      </c>
      <c r="L670" s="319"/>
      <c r="M670" s="319"/>
      <c r="N670" s="177"/>
      <c r="O670" s="320" t="s">
        <v>232</v>
      </c>
      <c r="P670" s="319">
        <v>1568</v>
      </c>
      <c r="Q670" s="319">
        <v>3</v>
      </c>
      <c r="R670" s="319"/>
      <c r="S670" s="319"/>
      <c r="T670" s="177"/>
      <c r="U670" s="177"/>
      <c r="V670" s="320">
        <v>1984</v>
      </c>
      <c r="W670" s="177"/>
      <c r="X670" s="177"/>
      <c r="Y670" s="177"/>
      <c r="Z670" s="177"/>
      <c r="AA670" s="177"/>
      <c r="AB670" s="686"/>
      <c r="AC670" s="320"/>
      <c r="AD670" s="320"/>
      <c r="AE670" s="177"/>
      <c r="AF670" s="177"/>
      <c r="AG670" s="177"/>
      <c r="AH670" s="177"/>
      <c r="AI670" s="177"/>
      <c r="AJ670" s="177"/>
      <c r="AK670" s="177"/>
      <c r="AL670" s="177"/>
      <c r="AM670" s="177"/>
      <c r="AN670" s="177"/>
      <c r="AO670" s="177"/>
      <c r="AP670" s="177"/>
      <c r="AQ670" s="177"/>
      <c r="AR670" s="177"/>
      <c r="AS670" s="177"/>
      <c r="AT670" s="177"/>
      <c r="AU670" s="177"/>
      <c r="AV670" s="177"/>
      <c r="AW670" s="177"/>
      <c r="AX670" s="177"/>
    </row>
    <row r="671" spans="1:50" ht="25.7" customHeight="1">
      <c r="B671" s="147"/>
      <c r="C671" s="151" t="s">
        <v>398</v>
      </c>
      <c r="D671" s="177"/>
      <c r="E671" s="319" t="s">
        <v>14262</v>
      </c>
      <c r="F671" s="177" t="s">
        <v>398</v>
      </c>
      <c r="G671" s="177"/>
      <c r="H671" s="148"/>
      <c r="I671" s="177" t="s">
        <v>8643</v>
      </c>
      <c r="J671" s="177"/>
      <c r="K671" s="319">
        <v>1800</v>
      </c>
      <c r="L671" s="319"/>
      <c r="M671" s="319"/>
      <c r="N671" s="177"/>
      <c r="O671" s="320" t="s">
        <v>232</v>
      </c>
      <c r="P671" s="319">
        <v>1800</v>
      </c>
      <c r="Q671" s="319">
        <v>3</v>
      </c>
      <c r="R671" s="319"/>
      <c r="S671" s="319"/>
      <c r="T671" s="177"/>
      <c r="U671" s="177"/>
      <c r="V671" s="320">
        <v>1996</v>
      </c>
      <c r="W671" s="177"/>
      <c r="X671" s="177"/>
      <c r="Y671" s="177"/>
      <c r="Z671" s="177"/>
      <c r="AA671" s="177"/>
      <c r="AB671" s="686">
        <v>350</v>
      </c>
      <c r="AC671" s="320"/>
      <c r="AD671" s="320"/>
      <c r="AE671" s="177"/>
      <c r="AF671" s="177"/>
      <c r="AG671" s="177"/>
      <c r="AH671" s="177"/>
      <c r="AI671" s="177"/>
      <c r="AJ671" s="177"/>
      <c r="AK671" s="177"/>
      <c r="AL671" s="177"/>
      <c r="AM671" s="177"/>
      <c r="AN671" s="177"/>
      <c r="AO671" s="177"/>
      <c r="AP671" s="177"/>
      <c r="AQ671" s="177"/>
      <c r="AR671" s="177"/>
      <c r="AS671" s="177"/>
      <c r="AT671" s="177"/>
      <c r="AU671" s="177"/>
      <c r="AV671" s="177"/>
      <c r="AW671" s="177"/>
      <c r="AX671" s="177"/>
    </row>
    <row r="672" spans="1:50" ht="25.7" customHeight="1">
      <c r="B672" s="147"/>
      <c r="C672" s="151" t="s">
        <v>398</v>
      </c>
      <c r="D672" s="177"/>
      <c r="E672" s="319" t="s">
        <v>14263</v>
      </c>
      <c r="F672" s="177" t="s">
        <v>398</v>
      </c>
      <c r="G672" s="177"/>
      <c r="H672" s="148"/>
      <c r="I672" s="177" t="s">
        <v>8643</v>
      </c>
      <c r="J672" s="177"/>
      <c r="K672" s="319">
        <v>1200</v>
      </c>
      <c r="L672" s="319"/>
      <c r="M672" s="319"/>
      <c r="N672" s="177"/>
      <c r="O672" s="320" t="s">
        <v>232</v>
      </c>
      <c r="P672" s="319">
        <v>1200</v>
      </c>
      <c r="Q672" s="319">
        <v>2</v>
      </c>
      <c r="R672" s="319"/>
      <c r="S672" s="319"/>
      <c r="T672" s="177"/>
      <c r="U672" s="177"/>
      <c r="V672" s="320">
        <v>1996</v>
      </c>
      <c r="W672" s="177"/>
      <c r="X672" s="177"/>
      <c r="Y672" s="177"/>
      <c r="Z672" s="177"/>
      <c r="AA672" s="177"/>
      <c r="AB672" s="686">
        <v>300</v>
      </c>
      <c r="AC672" s="320"/>
      <c r="AD672" s="320"/>
      <c r="AE672" s="177"/>
      <c r="AF672" s="177"/>
      <c r="AG672" s="177"/>
      <c r="AH672" s="177"/>
      <c r="AI672" s="177"/>
      <c r="AJ672" s="177"/>
      <c r="AK672" s="177"/>
      <c r="AL672" s="177"/>
      <c r="AM672" s="177"/>
      <c r="AN672" s="177"/>
      <c r="AO672" s="177"/>
      <c r="AP672" s="177"/>
      <c r="AQ672" s="177"/>
      <c r="AR672" s="177"/>
      <c r="AS672" s="177"/>
      <c r="AT672" s="177"/>
      <c r="AU672" s="177"/>
      <c r="AV672" s="177"/>
      <c r="AW672" s="177"/>
      <c r="AX672" s="177"/>
    </row>
    <row r="673" spans="2:50" ht="25.7" customHeight="1">
      <c r="B673" s="147"/>
      <c r="C673" s="151" t="s">
        <v>398</v>
      </c>
      <c r="D673" s="177"/>
      <c r="E673" s="319" t="s">
        <v>14264</v>
      </c>
      <c r="F673" s="177" t="s">
        <v>398</v>
      </c>
      <c r="G673" s="177"/>
      <c r="H673" s="148"/>
      <c r="I673" s="177" t="s">
        <v>8643</v>
      </c>
      <c r="J673" s="177"/>
      <c r="K673" s="319">
        <v>2164</v>
      </c>
      <c r="L673" s="319"/>
      <c r="M673" s="319"/>
      <c r="N673" s="177"/>
      <c r="O673" s="320" t="s">
        <v>232</v>
      </c>
      <c r="P673" s="319">
        <v>2164</v>
      </c>
      <c r="Q673" s="319">
        <v>4</v>
      </c>
      <c r="R673" s="319"/>
      <c r="S673" s="319"/>
      <c r="T673" s="177"/>
      <c r="U673" s="177"/>
      <c r="V673" s="320">
        <v>2000</v>
      </c>
      <c r="W673" s="177"/>
      <c r="X673" s="177"/>
      <c r="Y673" s="177"/>
      <c r="Z673" s="177"/>
      <c r="AA673" s="177"/>
      <c r="AB673" s="686"/>
      <c r="AC673" s="320"/>
      <c r="AD673" s="320"/>
      <c r="AE673" s="177"/>
      <c r="AF673" s="177"/>
      <c r="AG673" s="177"/>
      <c r="AH673" s="177"/>
      <c r="AI673" s="177"/>
      <c r="AJ673" s="177"/>
      <c r="AK673" s="177"/>
      <c r="AL673" s="177"/>
      <c r="AM673" s="177"/>
      <c r="AN673" s="177"/>
      <c r="AO673" s="177"/>
      <c r="AP673" s="177"/>
      <c r="AQ673" s="177"/>
      <c r="AR673" s="177"/>
      <c r="AS673" s="177"/>
      <c r="AT673" s="177"/>
      <c r="AU673" s="177"/>
      <c r="AV673" s="177"/>
      <c r="AW673" s="177"/>
      <c r="AX673" s="177"/>
    </row>
    <row r="674" spans="2:50" ht="25.7" customHeight="1">
      <c r="B674" s="147"/>
      <c r="C674" s="151" t="s">
        <v>398</v>
      </c>
      <c r="D674" s="177"/>
      <c r="E674" s="319" t="s">
        <v>14265</v>
      </c>
      <c r="F674" s="177" t="s">
        <v>398</v>
      </c>
      <c r="G674" s="177"/>
      <c r="H674" s="148"/>
      <c r="I674" s="177" t="s">
        <v>8643</v>
      </c>
      <c r="J674" s="177"/>
      <c r="K674" s="319">
        <v>1680</v>
      </c>
      <c r="L674" s="319"/>
      <c r="M674" s="319"/>
      <c r="N674" s="177"/>
      <c r="O674" s="320" t="s">
        <v>232</v>
      </c>
      <c r="P674" s="319">
        <v>1254</v>
      </c>
      <c r="Q674" s="319">
        <v>3</v>
      </c>
      <c r="R674" s="319"/>
      <c r="S674" s="319"/>
      <c r="T674" s="177"/>
      <c r="U674" s="177"/>
      <c r="V674" s="320">
        <v>2009</v>
      </c>
      <c r="W674" s="177"/>
      <c r="X674" s="177"/>
      <c r="Y674" s="177"/>
      <c r="Z674" s="177"/>
      <c r="AA674" s="177"/>
      <c r="AB674" s="319"/>
      <c r="AC674" s="320"/>
      <c r="AD674" s="320"/>
      <c r="AE674" s="177"/>
      <c r="AF674" s="177"/>
      <c r="AG674" s="177"/>
      <c r="AH674" s="177"/>
      <c r="AI674" s="177"/>
      <c r="AJ674" s="177"/>
      <c r="AK674" s="177"/>
      <c r="AL674" s="177"/>
      <c r="AM674" s="177"/>
      <c r="AN674" s="177"/>
      <c r="AO674" s="177"/>
      <c r="AP674" s="177"/>
      <c r="AQ674" s="177"/>
      <c r="AR674" s="177"/>
      <c r="AS674" s="177"/>
      <c r="AT674" s="177"/>
      <c r="AU674" s="177"/>
      <c r="AV674" s="177"/>
      <c r="AW674" s="177"/>
      <c r="AX674" s="177"/>
    </row>
    <row r="675" spans="2:50" ht="25.7" customHeight="1">
      <c r="B675" s="147"/>
      <c r="C675" s="151" t="s">
        <v>398</v>
      </c>
      <c r="D675" s="177" t="s">
        <v>14242</v>
      </c>
      <c r="E675" s="319" t="s">
        <v>14266</v>
      </c>
      <c r="F675" s="177" t="s">
        <v>398</v>
      </c>
      <c r="G675" s="177" t="s">
        <v>14244</v>
      </c>
      <c r="H675" s="148" t="s">
        <v>573</v>
      </c>
      <c r="I675" s="177" t="s">
        <v>8643</v>
      </c>
      <c r="J675" s="177">
        <v>3</v>
      </c>
      <c r="K675" s="319">
        <v>1374</v>
      </c>
      <c r="L675" s="319">
        <v>128</v>
      </c>
      <c r="M675" s="319">
        <v>128</v>
      </c>
      <c r="N675" s="177"/>
      <c r="O675" s="320" t="s">
        <v>232</v>
      </c>
      <c r="P675" s="319">
        <v>1246</v>
      </c>
      <c r="Q675" s="319">
        <v>2</v>
      </c>
      <c r="R675" s="319"/>
      <c r="S675" s="319"/>
      <c r="T675" s="177"/>
      <c r="U675" s="177"/>
      <c r="V675" s="320">
        <v>2010</v>
      </c>
      <c r="W675" s="177"/>
      <c r="X675" s="177"/>
      <c r="Y675" s="177"/>
      <c r="Z675" s="177"/>
      <c r="AA675" s="177"/>
      <c r="AB675" s="319">
        <v>7800</v>
      </c>
      <c r="AC675" s="320"/>
      <c r="AD675" s="320"/>
      <c r="AE675" s="177"/>
      <c r="AF675" s="177"/>
      <c r="AG675" s="177"/>
      <c r="AH675" s="177"/>
      <c r="AI675" s="177"/>
      <c r="AJ675" s="177"/>
      <c r="AK675" s="177" t="s">
        <v>1956</v>
      </c>
      <c r="AL675" s="177">
        <v>1</v>
      </c>
      <c r="AM675" s="177">
        <v>330</v>
      </c>
      <c r="AN675" s="177" t="s">
        <v>14246</v>
      </c>
      <c r="AO675" s="177" t="s">
        <v>14244</v>
      </c>
      <c r="AP675" s="177"/>
      <c r="AQ675" s="177"/>
      <c r="AR675" s="177"/>
      <c r="AS675" s="177"/>
      <c r="AT675" s="177"/>
      <c r="AU675" s="177"/>
      <c r="AV675" s="177"/>
      <c r="AW675" s="177"/>
      <c r="AX675" s="177"/>
    </row>
    <row r="676" spans="2:50" ht="25.7" customHeight="1">
      <c r="B676" s="147"/>
      <c r="C676" s="151" t="s">
        <v>398</v>
      </c>
      <c r="D676" s="177" t="s">
        <v>399</v>
      </c>
      <c r="E676" s="319" t="s">
        <v>14267</v>
      </c>
      <c r="F676" s="177" t="s">
        <v>398</v>
      </c>
      <c r="G676" s="177" t="s">
        <v>404</v>
      </c>
      <c r="H676" s="148" t="s">
        <v>405</v>
      </c>
      <c r="I676" s="177" t="s">
        <v>8643</v>
      </c>
      <c r="J676" s="177">
        <v>2</v>
      </c>
      <c r="K676" s="319">
        <v>1320</v>
      </c>
      <c r="L676" s="319"/>
      <c r="M676" s="319"/>
      <c r="N676" s="177"/>
      <c r="O676" s="320" t="s">
        <v>232</v>
      </c>
      <c r="P676" s="319">
        <v>1320</v>
      </c>
      <c r="Q676" s="319">
        <v>2</v>
      </c>
      <c r="R676" s="319"/>
      <c r="S676" s="319"/>
      <c r="T676" s="177"/>
      <c r="U676" s="177"/>
      <c r="V676" s="320">
        <v>2002</v>
      </c>
      <c r="W676" s="177"/>
      <c r="X676" s="177"/>
      <c r="Y676" s="177"/>
      <c r="Z676" s="177"/>
      <c r="AA676" s="177"/>
      <c r="AB676" s="319">
        <v>1500</v>
      </c>
      <c r="AC676" s="320"/>
      <c r="AD676" s="320"/>
      <c r="AE676" s="177"/>
      <c r="AF676" s="177"/>
      <c r="AG676" s="177"/>
      <c r="AH676" s="177"/>
      <c r="AI676" s="177"/>
      <c r="AJ676" s="177"/>
      <c r="AK676" s="177"/>
      <c r="AL676" s="177"/>
      <c r="AM676" s="177"/>
      <c r="AN676" s="177"/>
      <c r="AO676" s="177"/>
      <c r="AP676" s="177"/>
      <c r="AQ676" s="177"/>
      <c r="AR676" s="177"/>
      <c r="AS676" s="177"/>
      <c r="AT676" s="177"/>
      <c r="AU676" s="177"/>
      <c r="AV676" s="177"/>
      <c r="AW676" s="177"/>
      <c r="AX676" s="177"/>
    </row>
    <row r="677" spans="2:50" ht="25.7" customHeight="1">
      <c r="B677" s="147"/>
      <c r="C677" s="151" t="s">
        <v>398</v>
      </c>
      <c r="D677" s="177"/>
      <c r="E677" s="319" t="s">
        <v>14268</v>
      </c>
      <c r="F677" s="177" t="s">
        <v>398</v>
      </c>
      <c r="G677" s="177"/>
      <c r="H677" s="148"/>
      <c r="I677" s="177" t="s">
        <v>14269</v>
      </c>
      <c r="J677" s="177"/>
      <c r="K677" s="319">
        <v>800</v>
      </c>
      <c r="L677" s="319"/>
      <c r="M677" s="319"/>
      <c r="N677" s="177"/>
      <c r="O677" s="320" t="s">
        <v>232</v>
      </c>
      <c r="P677" s="319">
        <v>800</v>
      </c>
      <c r="Q677" s="319">
        <v>1</v>
      </c>
      <c r="R677" s="319"/>
      <c r="S677" s="319"/>
      <c r="T677" s="177"/>
      <c r="U677" s="177"/>
      <c r="V677" s="320">
        <v>2001</v>
      </c>
      <c r="W677" s="177"/>
      <c r="X677" s="177"/>
      <c r="Y677" s="177"/>
      <c r="Z677" s="177"/>
      <c r="AA677" s="177"/>
      <c r="AB677" s="319"/>
      <c r="AC677" s="320"/>
      <c r="AD677" s="320"/>
      <c r="AE677" s="177"/>
      <c r="AF677" s="177"/>
      <c r="AG677" s="177"/>
      <c r="AH677" s="177"/>
      <c r="AI677" s="177"/>
      <c r="AJ677" s="177"/>
      <c r="AK677" s="177"/>
      <c r="AL677" s="177"/>
      <c r="AM677" s="177"/>
      <c r="AN677" s="177"/>
      <c r="AO677" s="177"/>
      <c r="AP677" s="177"/>
      <c r="AQ677" s="177"/>
      <c r="AR677" s="177"/>
      <c r="AS677" s="177"/>
      <c r="AT677" s="177"/>
      <c r="AU677" s="177"/>
      <c r="AV677" s="177"/>
      <c r="AW677" s="177"/>
      <c r="AX677" s="177"/>
    </row>
    <row r="678" spans="2:50" ht="25.7" customHeight="1">
      <c r="B678" s="147"/>
      <c r="C678" s="151" t="s">
        <v>398</v>
      </c>
      <c r="D678" s="177"/>
      <c r="E678" s="319" t="s">
        <v>14270</v>
      </c>
      <c r="F678" s="177" t="s">
        <v>398</v>
      </c>
      <c r="G678" s="177"/>
      <c r="H678" s="148"/>
      <c r="I678" s="177" t="s">
        <v>14271</v>
      </c>
      <c r="J678" s="177"/>
      <c r="K678" s="319">
        <v>3386</v>
      </c>
      <c r="L678" s="319"/>
      <c r="M678" s="319"/>
      <c r="N678" s="177"/>
      <c r="O678" s="320" t="s">
        <v>232</v>
      </c>
      <c r="P678" s="319">
        <v>1600</v>
      </c>
      <c r="Q678" s="319">
        <v>3</v>
      </c>
      <c r="R678" s="319"/>
      <c r="S678" s="319"/>
      <c r="T678" s="177"/>
      <c r="U678" s="177"/>
      <c r="V678" s="320"/>
      <c r="W678" s="177"/>
      <c r="X678" s="177"/>
      <c r="Y678" s="177"/>
      <c r="Z678" s="177"/>
      <c r="AA678" s="177"/>
      <c r="AB678" s="319"/>
      <c r="AC678" s="320"/>
      <c r="AD678" s="320"/>
      <c r="AE678" s="177"/>
      <c r="AF678" s="177"/>
      <c r="AG678" s="177"/>
      <c r="AH678" s="177"/>
      <c r="AI678" s="177"/>
      <c r="AJ678" s="177"/>
      <c r="AK678" s="177"/>
      <c r="AL678" s="177"/>
      <c r="AM678" s="177"/>
      <c r="AN678" s="177"/>
      <c r="AO678" s="177"/>
      <c r="AP678" s="177"/>
      <c r="AQ678" s="177"/>
      <c r="AR678" s="177"/>
      <c r="AS678" s="177"/>
      <c r="AT678" s="177"/>
      <c r="AU678" s="177"/>
      <c r="AV678" s="177"/>
      <c r="AW678" s="177"/>
      <c r="AX678" s="177"/>
    </row>
    <row r="679" spans="2:50" ht="25.7" customHeight="1">
      <c r="B679" s="147"/>
      <c r="C679" s="151" t="s">
        <v>398</v>
      </c>
      <c r="D679" s="177"/>
      <c r="E679" s="319" t="s">
        <v>14272</v>
      </c>
      <c r="F679" s="177" t="s">
        <v>398</v>
      </c>
      <c r="G679" s="177"/>
      <c r="H679" s="148"/>
      <c r="I679" s="177" t="s">
        <v>14273</v>
      </c>
      <c r="J679" s="177"/>
      <c r="K679" s="319">
        <v>2680</v>
      </c>
      <c r="L679" s="319"/>
      <c r="M679" s="319"/>
      <c r="N679" s="177"/>
      <c r="O679" s="320" t="s">
        <v>232</v>
      </c>
      <c r="P679" s="319">
        <v>2900</v>
      </c>
      <c r="Q679" s="319">
        <v>4</v>
      </c>
      <c r="R679" s="319"/>
      <c r="S679" s="319"/>
      <c r="T679" s="177"/>
      <c r="U679" s="177"/>
      <c r="V679" s="320"/>
      <c r="W679" s="177"/>
      <c r="X679" s="177"/>
      <c r="Y679" s="177"/>
      <c r="Z679" s="177"/>
      <c r="AA679" s="177"/>
      <c r="AB679" s="319"/>
      <c r="AC679" s="320"/>
      <c r="AD679" s="320"/>
      <c r="AE679" s="177"/>
      <c r="AF679" s="177"/>
      <c r="AG679" s="177"/>
      <c r="AH679" s="177"/>
      <c r="AI679" s="177"/>
      <c r="AJ679" s="177"/>
      <c r="AK679" s="177"/>
      <c r="AL679" s="177"/>
      <c r="AM679" s="177"/>
      <c r="AN679" s="177"/>
      <c r="AO679" s="177"/>
      <c r="AP679" s="177"/>
      <c r="AQ679" s="177"/>
      <c r="AR679" s="177"/>
      <c r="AS679" s="177"/>
      <c r="AT679" s="177"/>
      <c r="AU679" s="177"/>
      <c r="AV679" s="177"/>
      <c r="AW679" s="177"/>
      <c r="AX679" s="177"/>
    </row>
    <row r="680" spans="2:50" ht="25.7" customHeight="1">
      <c r="B680" s="150"/>
      <c r="C680" s="105" t="s">
        <v>398</v>
      </c>
      <c r="D680" s="99"/>
      <c r="E680" s="100" t="s">
        <v>14274</v>
      </c>
      <c r="F680" s="105" t="s">
        <v>398</v>
      </c>
      <c r="G680" s="99"/>
      <c r="H680" s="99"/>
      <c r="I680" s="99" t="s">
        <v>14273</v>
      </c>
      <c r="J680" s="99"/>
      <c r="K680" s="100">
        <v>1100</v>
      </c>
      <c r="L680" s="100"/>
      <c r="M680" s="100"/>
      <c r="N680" s="99"/>
      <c r="O680" s="105" t="s">
        <v>232</v>
      </c>
      <c r="P680" s="100">
        <v>1200</v>
      </c>
      <c r="Q680" s="100">
        <v>2</v>
      </c>
      <c r="R680" s="100"/>
      <c r="S680" s="100"/>
      <c r="T680" s="99"/>
      <c r="U680" s="99"/>
      <c r="V680" s="105"/>
      <c r="W680" s="99"/>
      <c r="X680" s="99"/>
      <c r="Y680" s="99"/>
      <c r="Z680" s="99"/>
      <c r="AA680" s="99"/>
      <c r="AB680" s="100"/>
      <c r="AC680" s="99"/>
      <c r="AD680" s="99"/>
      <c r="AE680" s="99"/>
      <c r="AF680" s="99"/>
      <c r="AG680" s="99"/>
      <c r="AH680" s="99"/>
      <c r="AI680" s="99"/>
      <c r="AJ680" s="99"/>
      <c r="AK680" s="99"/>
      <c r="AL680" s="99"/>
      <c r="AM680" s="99"/>
      <c r="AN680" s="99"/>
      <c r="AO680" s="99"/>
      <c r="AP680" s="99"/>
      <c r="AQ680" s="99"/>
      <c r="AR680" s="99"/>
      <c r="AS680" s="99"/>
      <c r="AT680" s="99"/>
      <c r="AU680" s="99"/>
      <c r="AV680" s="99"/>
      <c r="AW680" s="99"/>
      <c r="AX680" s="99"/>
    </row>
    <row r="681" spans="2:50" ht="25.7" customHeight="1">
      <c r="B681" s="147"/>
      <c r="C681" s="151" t="s">
        <v>398</v>
      </c>
      <c r="D681" s="177"/>
      <c r="E681" s="319" t="s">
        <v>14275</v>
      </c>
      <c r="F681" s="177" t="s">
        <v>398</v>
      </c>
      <c r="G681" s="177"/>
      <c r="H681" s="148"/>
      <c r="I681" s="177" t="s">
        <v>14276</v>
      </c>
      <c r="J681" s="177"/>
      <c r="K681" s="319">
        <v>6645</v>
      </c>
      <c r="L681" s="319"/>
      <c r="M681" s="319"/>
      <c r="N681" s="177"/>
      <c r="O681" s="320" t="s">
        <v>590</v>
      </c>
      <c r="P681" s="319">
        <v>1800</v>
      </c>
      <c r="Q681" s="319">
        <v>3</v>
      </c>
      <c r="R681" s="319"/>
      <c r="S681" s="319"/>
      <c r="T681" s="177"/>
      <c r="U681" s="177"/>
      <c r="V681" s="320">
        <v>2015</v>
      </c>
      <c r="W681" s="177"/>
      <c r="X681" s="177"/>
      <c r="Y681" s="177"/>
      <c r="Z681" s="177"/>
      <c r="AA681" s="177"/>
      <c r="AB681" s="319"/>
      <c r="AC681" s="320"/>
      <c r="AD681" s="320"/>
      <c r="AE681" s="177"/>
      <c r="AF681" s="177"/>
      <c r="AG681" s="177"/>
      <c r="AH681" s="177"/>
      <c r="AI681" s="177"/>
      <c r="AJ681" s="177"/>
      <c r="AK681" s="177"/>
      <c r="AL681" s="177"/>
      <c r="AM681" s="177"/>
      <c r="AN681" s="177"/>
      <c r="AO681" s="177"/>
      <c r="AP681" s="177"/>
      <c r="AQ681" s="177"/>
      <c r="AR681" s="177"/>
      <c r="AS681" s="177"/>
      <c r="AT681" s="177"/>
      <c r="AU681" s="177"/>
      <c r="AV681" s="177"/>
      <c r="AW681" s="177"/>
      <c r="AX681" s="177"/>
    </row>
    <row r="682" spans="2:50" ht="25.7" customHeight="1">
      <c r="B682" s="147"/>
      <c r="C682" s="151" t="s">
        <v>13875</v>
      </c>
      <c r="D682" s="177" t="s">
        <v>13877</v>
      </c>
      <c r="E682" s="319" t="s">
        <v>14277</v>
      </c>
      <c r="F682" s="177" t="s">
        <v>13875</v>
      </c>
      <c r="G682" s="177" t="s">
        <v>13879</v>
      </c>
      <c r="H682" s="148" t="s">
        <v>13880</v>
      </c>
      <c r="I682" s="177" t="s">
        <v>1529</v>
      </c>
      <c r="J682" s="177"/>
      <c r="K682" s="319"/>
      <c r="L682" s="319">
        <v>248</v>
      </c>
      <c r="M682" s="319">
        <v>248</v>
      </c>
      <c r="N682" s="177" t="s">
        <v>231</v>
      </c>
      <c r="O682" s="320" t="s">
        <v>232</v>
      </c>
      <c r="P682" s="319">
        <v>2608</v>
      </c>
      <c r="Q682" s="319">
        <v>10</v>
      </c>
      <c r="R682" s="319">
        <v>220</v>
      </c>
      <c r="S682" s="319">
        <v>220</v>
      </c>
      <c r="T682" s="177" t="s">
        <v>14250</v>
      </c>
      <c r="U682" s="177"/>
      <c r="V682" s="320">
        <v>1982</v>
      </c>
      <c r="W682" s="177">
        <v>25</v>
      </c>
      <c r="X682" s="177"/>
      <c r="Y682" s="177"/>
      <c r="Z682" s="177"/>
      <c r="AA682" s="177"/>
      <c r="AB682" s="319">
        <v>25</v>
      </c>
      <c r="AC682" s="320"/>
      <c r="AD682" s="320"/>
      <c r="AE682" s="177"/>
      <c r="AF682" s="177"/>
      <c r="AG682" s="177">
        <v>6</v>
      </c>
      <c r="AH682" s="177">
        <v>450</v>
      </c>
      <c r="AI682" s="177">
        <v>25</v>
      </c>
      <c r="AJ682" s="177"/>
      <c r="AK682" s="177"/>
      <c r="AL682" s="177"/>
      <c r="AM682" s="177"/>
      <c r="AN682" s="177"/>
      <c r="AO682" s="177"/>
      <c r="AP682" s="177"/>
      <c r="AQ682" s="177"/>
      <c r="AR682" s="177"/>
      <c r="AS682" s="177"/>
      <c r="AT682" s="177"/>
      <c r="AU682" s="177"/>
      <c r="AV682" s="177"/>
      <c r="AW682" s="177"/>
      <c r="AX682" s="177" t="s">
        <v>14278</v>
      </c>
    </row>
    <row r="683" spans="2:50" ht="25.7" customHeight="1">
      <c r="B683" s="147"/>
      <c r="C683" s="151" t="s">
        <v>13875</v>
      </c>
      <c r="D683" s="177" t="s">
        <v>13877</v>
      </c>
      <c r="E683" s="319" t="s">
        <v>14279</v>
      </c>
      <c r="F683" s="177" t="s">
        <v>13875</v>
      </c>
      <c r="G683" s="177" t="s">
        <v>13879</v>
      </c>
      <c r="H683" s="148" t="s">
        <v>13880</v>
      </c>
      <c r="I683" s="177" t="s">
        <v>9310</v>
      </c>
      <c r="J683" s="177"/>
      <c r="K683" s="319"/>
      <c r="L683" s="319"/>
      <c r="M683" s="319"/>
      <c r="N683" s="177" t="s">
        <v>231</v>
      </c>
      <c r="O683" s="320" t="s">
        <v>232</v>
      </c>
      <c r="P683" s="319">
        <v>2608</v>
      </c>
      <c r="Q683" s="319">
        <v>10</v>
      </c>
      <c r="R683" s="319">
        <v>200</v>
      </c>
      <c r="S683" s="319">
        <v>200</v>
      </c>
      <c r="T683" s="177" t="s">
        <v>14250</v>
      </c>
      <c r="U683" s="177"/>
      <c r="V683" s="320">
        <v>1992</v>
      </c>
      <c r="W683" s="177">
        <v>122</v>
      </c>
      <c r="X683" s="177"/>
      <c r="Y683" s="177"/>
      <c r="Z683" s="177"/>
      <c r="AA683" s="177"/>
      <c r="AB683" s="319">
        <v>122</v>
      </c>
      <c r="AC683" s="320"/>
      <c r="AD683" s="320"/>
      <c r="AE683" s="177"/>
      <c r="AF683" s="177"/>
      <c r="AG683" s="177">
        <v>6</v>
      </c>
      <c r="AH683" s="177">
        <v>530</v>
      </c>
      <c r="AI683" s="177">
        <v>25</v>
      </c>
      <c r="AJ683" s="177"/>
      <c r="AK683" s="177"/>
      <c r="AL683" s="177"/>
      <c r="AM683" s="177"/>
      <c r="AN683" s="177"/>
      <c r="AO683" s="177"/>
      <c r="AP683" s="177"/>
      <c r="AQ683" s="177"/>
      <c r="AR683" s="177"/>
      <c r="AS683" s="177"/>
      <c r="AT683" s="177"/>
      <c r="AU683" s="177"/>
      <c r="AV683" s="177"/>
      <c r="AW683" s="177"/>
      <c r="AX683" s="177" t="s">
        <v>14278</v>
      </c>
    </row>
    <row r="684" spans="2:50" ht="25.7" customHeight="1">
      <c r="B684" s="147"/>
      <c r="C684" s="151" t="s">
        <v>13875</v>
      </c>
      <c r="D684" s="177" t="s">
        <v>14280</v>
      </c>
      <c r="E684" s="319" t="s">
        <v>14281</v>
      </c>
      <c r="F684" s="177" t="s">
        <v>13875</v>
      </c>
      <c r="G684" s="177" t="s">
        <v>13879</v>
      </c>
      <c r="H684" s="148" t="s">
        <v>13880</v>
      </c>
      <c r="I684" s="177" t="s">
        <v>14282</v>
      </c>
      <c r="J684" s="177"/>
      <c r="K684" s="319">
        <v>19682</v>
      </c>
      <c r="L684" s="319">
        <v>152</v>
      </c>
      <c r="M684" s="319">
        <v>219</v>
      </c>
      <c r="N684" s="177" t="s">
        <v>231</v>
      </c>
      <c r="O684" s="320" t="s">
        <v>1416</v>
      </c>
      <c r="P684" s="319">
        <v>7329</v>
      </c>
      <c r="Q684" s="319">
        <v>9</v>
      </c>
      <c r="R684" s="319">
        <v>216</v>
      </c>
      <c r="S684" s="319">
        <v>216</v>
      </c>
      <c r="T684" s="177" t="s">
        <v>10732</v>
      </c>
      <c r="U684" s="177"/>
      <c r="V684" s="320">
        <v>2010</v>
      </c>
      <c r="W684" s="177">
        <v>1821</v>
      </c>
      <c r="X684" s="177"/>
      <c r="Y684" s="177"/>
      <c r="Z684" s="177"/>
      <c r="AA684" s="177"/>
      <c r="AB684" s="319">
        <v>2446</v>
      </c>
      <c r="AC684" s="320"/>
      <c r="AD684" s="320"/>
      <c r="AE684" s="177"/>
      <c r="AF684" s="177"/>
      <c r="AG684" s="177">
        <v>6</v>
      </c>
      <c r="AH684" s="177">
        <v>550</v>
      </c>
      <c r="AI684" s="177">
        <v>110</v>
      </c>
      <c r="AJ684" s="177"/>
      <c r="AK684" s="177"/>
      <c r="AL684" s="177"/>
      <c r="AM684" s="177"/>
      <c r="AN684" s="177"/>
      <c r="AO684" s="177"/>
      <c r="AP684" s="177"/>
      <c r="AQ684" s="177"/>
      <c r="AR684" s="177"/>
      <c r="AS684" s="177"/>
      <c r="AT684" s="177"/>
      <c r="AU684" s="177"/>
      <c r="AV684" s="177"/>
      <c r="AW684" s="177"/>
      <c r="AX684" s="177"/>
    </row>
    <row r="685" spans="2:50" ht="25.7" customHeight="1">
      <c r="B685" s="147"/>
      <c r="C685" s="151" t="s">
        <v>13875</v>
      </c>
      <c r="D685" s="177"/>
      <c r="E685" s="319" t="s">
        <v>14283</v>
      </c>
      <c r="F685" s="177" t="s">
        <v>13875</v>
      </c>
      <c r="G685" s="177"/>
      <c r="H685" s="148"/>
      <c r="I685" s="177" t="s">
        <v>8643</v>
      </c>
      <c r="J685" s="177"/>
      <c r="K685" s="319">
        <v>25120</v>
      </c>
      <c r="L685" s="319">
        <v>562</v>
      </c>
      <c r="M685" s="319">
        <v>562</v>
      </c>
      <c r="N685" s="177"/>
      <c r="O685" s="320" t="s">
        <v>14284</v>
      </c>
      <c r="P685" s="319">
        <v>9460</v>
      </c>
      <c r="Q685" s="319">
        <v>16</v>
      </c>
      <c r="R685" s="319">
        <v>750</v>
      </c>
      <c r="S685" s="319">
        <v>1000</v>
      </c>
      <c r="T685" s="177"/>
      <c r="U685" s="177"/>
      <c r="V685" s="320">
        <v>2010</v>
      </c>
      <c r="W685" s="177"/>
      <c r="X685" s="177"/>
      <c r="Y685" s="177"/>
      <c r="Z685" s="177"/>
      <c r="AA685" s="177"/>
      <c r="AB685" s="319">
        <v>6000</v>
      </c>
      <c r="AC685" s="320"/>
      <c r="AD685" s="320"/>
      <c r="AE685" s="177"/>
      <c r="AF685" s="177"/>
      <c r="AG685" s="177"/>
      <c r="AH685" s="177"/>
      <c r="AI685" s="177"/>
      <c r="AJ685" s="177"/>
      <c r="AK685" s="177"/>
      <c r="AL685" s="177"/>
      <c r="AM685" s="177"/>
      <c r="AN685" s="177"/>
      <c r="AO685" s="177"/>
      <c r="AP685" s="177"/>
      <c r="AQ685" s="177"/>
      <c r="AR685" s="177"/>
      <c r="AS685" s="177"/>
      <c r="AT685" s="177"/>
      <c r="AU685" s="177"/>
      <c r="AV685" s="177"/>
      <c r="AW685" s="177"/>
      <c r="AX685" s="177" t="s">
        <v>14285</v>
      </c>
    </row>
    <row r="686" spans="2:50" ht="25.7" customHeight="1">
      <c r="B686" s="147"/>
      <c r="C686" s="151" t="s">
        <v>13875</v>
      </c>
      <c r="D686" s="177"/>
      <c r="E686" s="319" t="s">
        <v>14286</v>
      </c>
      <c r="F686" s="177" t="s">
        <v>13875</v>
      </c>
      <c r="G686" s="177"/>
      <c r="H686" s="148"/>
      <c r="I686" s="177" t="s">
        <v>13875</v>
      </c>
      <c r="J686" s="177"/>
      <c r="K686" s="319"/>
      <c r="L686" s="319"/>
      <c r="M686" s="319"/>
      <c r="N686" s="177"/>
      <c r="O686" s="320" t="s">
        <v>1416</v>
      </c>
      <c r="P686" s="319">
        <v>2784</v>
      </c>
      <c r="Q686" s="319">
        <v>5</v>
      </c>
      <c r="R686" s="319"/>
      <c r="S686" s="319"/>
      <c r="T686" s="177"/>
      <c r="U686" s="177"/>
      <c r="V686" s="320">
        <v>2010</v>
      </c>
      <c r="W686" s="177"/>
      <c r="X686" s="177"/>
      <c r="Y686" s="177"/>
      <c r="Z686" s="177"/>
      <c r="AA686" s="177"/>
      <c r="AB686" s="319">
        <v>267</v>
      </c>
      <c r="AC686" s="320"/>
      <c r="AD686" s="320"/>
      <c r="AE686" s="177"/>
      <c r="AF686" s="177"/>
      <c r="AG686" s="177"/>
      <c r="AH686" s="177"/>
      <c r="AI686" s="177"/>
      <c r="AJ686" s="177"/>
      <c r="AK686" s="177"/>
      <c r="AL686" s="177"/>
      <c r="AM686" s="177"/>
      <c r="AN686" s="177"/>
      <c r="AO686" s="177"/>
      <c r="AP686" s="177"/>
      <c r="AQ686" s="177"/>
      <c r="AR686" s="177"/>
      <c r="AS686" s="177"/>
      <c r="AT686" s="177"/>
      <c r="AU686" s="177"/>
      <c r="AV686" s="177"/>
      <c r="AW686" s="177"/>
      <c r="AX686" s="149" t="s">
        <v>14037</v>
      </c>
    </row>
    <row r="687" spans="2:50" ht="25.7" customHeight="1">
      <c r="B687" s="147"/>
      <c r="C687" s="151" t="s">
        <v>13881</v>
      </c>
      <c r="D687" s="177" t="s">
        <v>14287</v>
      </c>
      <c r="E687" s="319" t="s">
        <v>10375</v>
      </c>
      <c r="F687" s="177" t="s">
        <v>13881</v>
      </c>
      <c r="G687" s="177" t="s">
        <v>14288</v>
      </c>
      <c r="H687" s="148" t="s">
        <v>197</v>
      </c>
      <c r="I687" s="177" t="s">
        <v>8643</v>
      </c>
      <c r="J687" s="177"/>
      <c r="K687" s="319">
        <v>3182</v>
      </c>
      <c r="L687" s="319">
        <v>94</v>
      </c>
      <c r="M687" s="319">
        <v>58.77</v>
      </c>
      <c r="N687" s="177" t="s">
        <v>231</v>
      </c>
      <c r="O687" s="320" t="s">
        <v>232</v>
      </c>
      <c r="P687" s="319">
        <v>2310</v>
      </c>
      <c r="Q687" s="319">
        <v>4</v>
      </c>
      <c r="R687" s="319"/>
      <c r="S687" s="319"/>
      <c r="T687" s="177"/>
      <c r="U687" s="177"/>
      <c r="V687" s="320">
        <v>2008</v>
      </c>
      <c r="W687" s="177">
        <v>51</v>
      </c>
      <c r="X687" s="177"/>
      <c r="Y687" s="177"/>
      <c r="Z687" s="177"/>
      <c r="AA687" s="177"/>
      <c r="AB687" s="319">
        <v>48</v>
      </c>
      <c r="AC687" s="320"/>
      <c r="AD687" s="320"/>
      <c r="AE687" s="177"/>
      <c r="AF687" s="177"/>
      <c r="AG687" s="177"/>
      <c r="AH687" s="177"/>
      <c r="AI687" s="177"/>
      <c r="AJ687" s="177"/>
      <c r="AK687" s="177"/>
      <c r="AL687" s="177"/>
      <c r="AM687" s="177"/>
      <c r="AN687" s="177"/>
      <c r="AO687" s="177"/>
      <c r="AP687" s="177"/>
      <c r="AQ687" s="177"/>
      <c r="AR687" s="177"/>
      <c r="AS687" s="177"/>
      <c r="AT687" s="177"/>
      <c r="AU687" s="177"/>
      <c r="AV687" s="177"/>
      <c r="AW687" s="177"/>
      <c r="AX687" s="149"/>
    </row>
    <row r="688" spans="2:50" ht="25.7" customHeight="1">
      <c r="B688" s="147"/>
      <c r="C688" s="151" t="s">
        <v>13881</v>
      </c>
      <c r="D688" s="177"/>
      <c r="E688" s="319" t="s">
        <v>14289</v>
      </c>
      <c r="F688" s="177" t="s">
        <v>13881</v>
      </c>
      <c r="G688" s="177"/>
      <c r="H688" s="148"/>
      <c r="I688" s="177" t="s">
        <v>8643</v>
      </c>
      <c r="J688" s="177"/>
      <c r="K688" s="319">
        <v>500</v>
      </c>
      <c r="L688" s="319"/>
      <c r="M688" s="319"/>
      <c r="N688" s="177"/>
      <c r="O688" s="320" t="s">
        <v>3145</v>
      </c>
      <c r="P688" s="319">
        <v>450</v>
      </c>
      <c r="Q688" s="319">
        <v>1</v>
      </c>
      <c r="R688" s="319"/>
      <c r="S688" s="319"/>
      <c r="T688" s="177"/>
      <c r="U688" s="177"/>
      <c r="V688" s="320">
        <v>2008</v>
      </c>
      <c r="W688" s="177"/>
      <c r="X688" s="177"/>
      <c r="Y688" s="177"/>
      <c r="Z688" s="177"/>
      <c r="AA688" s="177"/>
      <c r="AB688" s="319">
        <v>50</v>
      </c>
      <c r="AC688" s="320"/>
      <c r="AD688" s="320"/>
      <c r="AE688" s="177"/>
      <c r="AF688" s="177"/>
      <c r="AG688" s="177"/>
      <c r="AH688" s="177"/>
      <c r="AI688" s="177"/>
      <c r="AJ688" s="177"/>
      <c r="AK688" s="177"/>
      <c r="AL688" s="177"/>
      <c r="AM688" s="177"/>
      <c r="AN688" s="177"/>
      <c r="AO688" s="177"/>
      <c r="AP688" s="177"/>
      <c r="AQ688" s="177"/>
      <c r="AR688" s="177"/>
      <c r="AS688" s="177"/>
      <c r="AT688" s="177"/>
      <c r="AU688" s="177"/>
      <c r="AV688" s="177"/>
      <c r="AW688" s="177"/>
      <c r="AX688" s="177"/>
    </row>
    <row r="689" spans="2:50" ht="25.7" customHeight="1">
      <c r="B689" s="147"/>
      <c r="C689" s="151" t="s">
        <v>13881</v>
      </c>
      <c r="D689" s="177"/>
      <c r="E689" s="319" t="s">
        <v>14290</v>
      </c>
      <c r="F689" s="177" t="s">
        <v>13881</v>
      </c>
      <c r="G689" s="177"/>
      <c r="H689" s="148"/>
      <c r="I689" s="177" t="s">
        <v>14291</v>
      </c>
      <c r="J689" s="177"/>
      <c r="K689" s="319">
        <v>8087</v>
      </c>
      <c r="L689" s="319">
        <v>85</v>
      </c>
      <c r="M689" s="319">
        <v>81</v>
      </c>
      <c r="N689" s="177"/>
      <c r="O689" s="320" t="s">
        <v>14292</v>
      </c>
      <c r="P689" s="319">
        <v>7000</v>
      </c>
      <c r="Q689" s="319">
        <v>12</v>
      </c>
      <c r="R689" s="319">
        <v>62</v>
      </c>
      <c r="S689" s="319">
        <v>150</v>
      </c>
      <c r="T689" s="177"/>
      <c r="U689" s="177"/>
      <c r="V689" s="320">
        <v>2009</v>
      </c>
      <c r="W689" s="177"/>
      <c r="X689" s="177"/>
      <c r="Y689" s="177"/>
      <c r="Z689" s="177"/>
      <c r="AA689" s="177"/>
      <c r="AB689" s="319">
        <v>800</v>
      </c>
      <c r="AC689" s="320"/>
      <c r="AD689" s="320"/>
      <c r="AE689" s="177"/>
      <c r="AF689" s="177"/>
      <c r="AG689" s="177"/>
      <c r="AH689" s="177"/>
      <c r="AI689" s="177"/>
      <c r="AJ689" s="177"/>
      <c r="AK689" s="177"/>
      <c r="AL689" s="177"/>
      <c r="AM689" s="177"/>
      <c r="AN689" s="177"/>
      <c r="AO689" s="177"/>
      <c r="AP689" s="177"/>
      <c r="AQ689" s="177"/>
      <c r="AR689" s="177"/>
      <c r="AS689" s="177"/>
      <c r="AT689" s="177"/>
      <c r="AU689" s="177"/>
      <c r="AV689" s="177"/>
      <c r="AW689" s="177"/>
      <c r="AX689" s="177"/>
    </row>
    <row r="690" spans="2:50" ht="25.7" customHeight="1">
      <c r="B690" s="147"/>
      <c r="C690" s="151" t="s">
        <v>13881</v>
      </c>
      <c r="D690" s="177"/>
      <c r="E690" s="319" t="s">
        <v>14293</v>
      </c>
      <c r="F690" s="177" t="s">
        <v>13881</v>
      </c>
      <c r="G690" s="177"/>
      <c r="H690" s="148"/>
      <c r="I690" s="177" t="s">
        <v>8643</v>
      </c>
      <c r="J690" s="177"/>
      <c r="K690" s="319">
        <v>2700</v>
      </c>
      <c r="L690" s="319"/>
      <c r="M690" s="319"/>
      <c r="N690" s="177"/>
      <c r="O690" s="320" t="s">
        <v>12715</v>
      </c>
      <c r="P690" s="319">
        <v>1687</v>
      </c>
      <c r="Q690" s="319">
        <v>3</v>
      </c>
      <c r="R690" s="319"/>
      <c r="S690" s="319"/>
      <c r="T690" s="177"/>
      <c r="U690" s="177"/>
      <c r="V690" s="320">
        <v>2009</v>
      </c>
      <c r="W690" s="177"/>
      <c r="X690" s="177"/>
      <c r="Y690" s="177"/>
      <c r="Z690" s="177"/>
      <c r="AA690" s="177"/>
      <c r="AB690" s="319">
        <v>120</v>
      </c>
      <c r="AC690" s="320"/>
      <c r="AD690" s="320"/>
      <c r="AE690" s="177"/>
      <c r="AF690" s="177"/>
      <c r="AG690" s="177"/>
      <c r="AH690" s="177"/>
      <c r="AI690" s="177"/>
      <c r="AJ690" s="177"/>
      <c r="AK690" s="177"/>
      <c r="AL690" s="177"/>
      <c r="AM690" s="177"/>
      <c r="AN690" s="177"/>
      <c r="AO690" s="177"/>
      <c r="AP690" s="177"/>
      <c r="AQ690" s="177"/>
      <c r="AR690" s="177"/>
      <c r="AS690" s="177"/>
      <c r="AT690" s="177"/>
      <c r="AU690" s="177"/>
      <c r="AV690" s="177"/>
      <c r="AW690" s="177"/>
      <c r="AX690" s="177"/>
    </row>
    <row r="691" spans="2:50" ht="27" customHeight="1">
      <c r="B691" s="147"/>
      <c r="C691" s="151" t="s">
        <v>13881</v>
      </c>
      <c r="D691" s="177"/>
      <c r="E691" s="319" t="s">
        <v>14294</v>
      </c>
      <c r="F691" s="177" t="s">
        <v>13881</v>
      </c>
      <c r="G691" s="177"/>
      <c r="H691" s="148"/>
      <c r="I691" s="177" t="s">
        <v>8643</v>
      </c>
      <c r="J691" s="177"/>
      <c r="K691" s="319">
        <v>2400</v>
      </c>
      <c r="L691" s="319"/>
      <c r="M691" s="319"/>
      <c r="N691" s="177"/>
      <c r="O691" s="320" t="s">
        <v>12715</v>
      </c>
      <c r="P691" s="319">
        <v>2206</v>
      </c>
      <c r="Q691" s="319">
        <v>3</v>
      </c>
      <c r="R691" s="319"/>
      <c r="S691" s="319"/>
      <c r="T691" s="177"/>
      <c r="U691" s="177"/>
      <c r="V691" s="320">
        <v>2009</v>
      </c>
      <c r="W691" s="177"/>
      <c r="X691" s="177"/>
      <c r="Y691" s="177"/>
      <c r="Z691" s="177"/>
      <c r="AA691" s="177"/>
      <c r="AB691" s="319">
        <v>100</v>
      </c>
      <c r="AC691" s="320"/>
      <c r="AD691" s="320"/>
      <c r="AE691" s="177"/>
      <c r="AF691" s="177"/>
      <c r="AG691" s="177"/>
      <c r="AH691" s="177"/>
      <c r="AI691" s="177"/>
      <c r="AJ691" s="177"/>
      <c r="AK691" s="177"/>
      <c r="AL691" s="177"/>
      <c r="AM691" s="177"/>
      <c r="AN691" s="177"/>
      <c r="AO691" s="177"/>
      <c r="AP691" s="177"/>
      <c r="AQ691" s="177"/>
      <c r="AR691" s="177"/>
      <c r="AS691" s="177"/>
      <c r="AT691" s="177"/>
      <c r="AU691" s="177"/>
      <c r="AV691" s="177"/>
      <c r="AW691" s="177"/>
      <c r="AX691" s="177"/>
    </row>
    <row r="692" spans="2:50" ht="27" customHeight="1">
      <c r="B692" s="147"/>
      <c r="C692" s="151" t="s">
        <v>13881</v>
      </c>
      <c r="D692" s="177"/>
      <c r="E692" s="319" t="s">
        <v>14295</v>
      </c>
      <c r="F692" s="177" t="s">
        <v>13881</v>
      </c>
      <c r="G692" s="177"/>
      <c r="H692" s="148"/>
      <c r="I692" s="177" t="s">
        <v>14291</v>
      </c>
      <c r="J692" s="177"/>
      <c r="K692" s="319"/>
      <c r="L692" s="319"/>
      <c r="M692" s="319"/>
      <c r="N692" s="177"/>
      <c r="O692" s="320" t="s">
        <v>12715</v>
      </c>
      <c r="P692" s="319">
        <v>1558</v>
      </c>
      <c r="Q692" s="319">
        <v>2</v>
      </c>
      <c r="R692" s="319"/>
      <c r="S692" s="319"/>
      <c r="T692" s="177"/>
      <c r="U692" s="177"/>
      <c r="V692" s="320">
        <v>2010</v>
      </c>
      <c r="W692" s="177"/>
      <c r="X692" s="177"/>
      <c r="Y692" s="177"/>
      <c r="Z692" s="177"/>
      <c r="AA692" s="177"/>
      <c r="AB692" s="319">
        <v>100</v>
      </c>
      <c r="AC692" s="320"/>
      <c r="AD692" s="320"/>
      <c r="AE692" s="177"/>
      <c r="AF692" s="177"/>
      <c r="AG692" s="177"/>
      <c r="AH692" s="177"/>
      <c r="AI692" s="177"/>
      <c r="AJ692" s="177"/>
      <c r="AK692" s="177"/>
      <c r="AL692" s="177"/>
      <c r="AM692" s="177"/>
      <c r="AN692" s="177"/>
      <c r="AO692" s="177"/>
      <c r="AP692" s="177"/>
      <c r="AQ692" s="177"/>
      <c r="AR692" s="177"/>
      <c r="AS692" s="177"/>
      <c r="AT692" s="177"/>
      <c r="AU692" s="177"/>
      <c r="AV692" s="177"/>
      <c r="AW692" s="177"/>
      <c r="AX692" s="177" t="s">
        <v>14296</v>
      </c>
    </row>
    <row r="693" spans="2:50" ht="27" customHeight="1">
      <c r="B693" s="147"/>
      <c r="C693" s="151" t="s">
        <v>13887</v>
      </c>
      <c r="D693" s="177" t="s">
        <v>14297</v>
      </c>
      <c r="E693" s="319" t="s">
        <v>14298</v>
      </c>
      <c r="F693" s="177" t="s">
        <v>13887</v>
      </c>
      <c r="G693" s="177"/>
      <c r="H693" s="177"/>
      <c r="I693" s="177" t="s">
        <v>14299</v>
      </c>
      <c r="J693" s="177">
        <v>1</v>
      </c>
      <c r="K693" s="319">
        <v>5880</v>
      </c>
      <c r="L693" s="319">
        <v>241</v>
      </c>
      <c r="M693" s="319">
        <v>241</v>
      </c>
      <c r="N693" s="177"/>
      <c r="O693" s="320" t="s">
        <v>1416</v>
      </c>
      <c r="P693" s="319">
        <v>4320</v>
      </c>
      <c r="Q693" s="319">
        <v>8</v>
      </c>
      <c r="R693" s="319">
        <v>0</v>
      </c>
      <c r="S693" s="319">
        <v>100</v>
      </c>
      <c r="T693" s="177"/>
      <c r="U693" s="177" t="s">
        <v>13891</v>
      </c>
      <c r="V693" s="320">
        <v>2003</v>
      </c>
      <c r="W693" s="177"/>
      <c r="X693" s="177"/>
      <c r="Y693" s="177"/>
      <c r="Z693" s="177" t="s">
        <v>14300</v>
      </c>
      <c r="AA693" s="177"/>
      <c r="AB693" s="319">
        <v>670</v>
      </c>
      <c r="AC693" s="320"/>
      <c r="AD693" s="320"/>
      <c r="AE693" s="177"/>
      <c r="AF693" s="177"/>
      <c r="AG693" s="177"/>
      <c r="AH693" s="177"/>
      <c r="AI693" s="177"/>
      <c r="AJ693" s="177"/>
      <c r="AK693" s="177"/>
      <c r="AL693" s="177"/>
      <c r="AM693" s="177"/>
      <c r="AN693" s="177"/>
      <c r="AO693" s="177"/>
      <c r="AP693" s="177"/>
      <c r="AQ693" s="177"/>
      <c r="AR693" s="177"/>
      <c r="AS693" s="177"/>
      <c r="AT693" s="177"/>
      <c r="AU693" s="177"/>
      <c r="AV693" s="177"/>
      <c r="AW693" s="177"/>
      <c r="AX693" s="177"/>
    </row>
    <row r="694" spans="2:50" ht="27" customHeight="1">
      <c r="B694" s="147"/>
      <c r="C694" s="151" t="s">
        <v>13887</v>
      </c>
      <c r="D694" s="177" t="s">
        <v>14301</v>
      </c>
      <c r="E694" s="319" t="s">
        <v>14302</v>
      </c>
      <c r="F694" s="177" t="s">
        <v>13887</v>
      </c>
      <c r="G694" s="177"/>
      <c r="H694" s="148"/>
      <c r="I694" s="177" t="s">
        <v>14299</v>
      </c>
      <c r="J694" s="177">
        <v>1</v>
      </c>
      <c r="K694" s="319">
        <v>5000</v>
      </c>
      <c r="L694" s="319">
        <v>90</v>
      </c>
      <c r="M694" s="319">
        <v>90</v>
      </c>
      <c r="N694" s="177"/>
      <c r="O694" s="320" t="s">
        <v>12715</v>
      </c>
      <c r="P694" s="319">
        <v>3870</v>
      </c>
      <c r="Q694" s="319">
        <v>7</v>
      </c>
      <c r="R694" s="319"/>
      <c r="S694" s="319">
        <v>100</v>
      </c>
      <c r="T694" s="177"/>
      <c r="U694" s="177" t="s">
        <v>13891</v>
      </c>
      <c r="V694" s="320">
        <v>2003</v>
      </c>
      <c r="W694" s="177" t="s">
        <v>14303</v>
      </c>
      <c r="X694" s="177"/>
      <c r="Y694" s="177"/>
      <c r="Z694" s="177"/>
      <c r="AA694" s="177"/>
      <c r="AB694" s="319">
        <v>200</v>
      </c>
      <c r="AC694" s="320"/>
      <c r="AD694" s="320"/>
      <c r="AE694" s="177"/>
      <c r="AF694" s="177"/>
      <c r="AG694" s="177"/>
      <c r="AH694" s="177"/>
      <c r="AI694" s="177"/>
      <c r="AJ694" s="177"/>
      <c r="AK694" s="177"/>
      <c r="AL694" s="177"/>
      <c r="AM694" s="177"/>
      <c r="AN694" s="177"/>
      <c r="AO694" s="177"/>
      <c r="AP694" s="177"/>
      <c r="AQ694" s="177"/>
      <c r="AR694" s="177"/>
      <c r="AS694" s="177"/>
      <c r="AT694" s="177"/>
      <c r="AU694" s="177"/>
      <c r="AV694" s="177"/>
      <c r="AW694" s="177"/>
      <c r="AX694" s="177" t="s">
        <v>14304</v>
      </c>
    </row>
    <row r="695" spans="2:50" ht="27" customHeight="1">
      <c r="B695" s="147"/>
      <c r="C695" s="152" t="s">
        <v>13887</v>
      </c>
      <c r="D695" s="177"/>
      <c r="E695" s="319" t="s">
        <v>3076</v>
      </c>
      <c r="F695" s="177" t="s">
        <v>13887</v>
      </c>
      <c r="G695" s="177"/>
      <c r="H695" s="148"/>
      <c r="I695" s="177" t="s">
        <v>13887</v>
      </c>
      <c r="J695" s="177"/>
      <c r="K695" s="319">
        <v>952</v>
      </c>
      <c r="L695" s="319"/>
      <c r="M695" s="319"/>
      <c r="N695" s="177"/>
      <c r="O695" s="320" t="s">
        <v>12715</v>
      </c>
      <c r="P695" s="319">
        <v>760</v>
      </c>
      <c r="Q695" s="319">
        <v>1</v>
      </c>
      <c r="R695" s="319"/>
      <c r="S695" s="319">
        <v>20</v>
      </c>
      <c r="T695" s="177"/>
      <c r="U695" s="177"/>
      <c r="V695" s="320">
        <v>2015</v>
      </c>
      <c r="W695" s="177"/>
      <c r="X695" s="177"/>
      <c r="Y695" s="177"/>
      <c r="Z695" s="177"/>
      <c r="AA695" s="177"/>
      <c r="AB695" s="319">
        <v>150</v>
      </c>
      <c r="AC695" s="320"/>
      <c r="AD695" s="320"/>
      <c r="AE695" s="177"/>
      <c r="AF695" s="177"/>
      <c r="AG695" s="177"/>
      <c r="AH695" s="177"/>
      <c r="AI695" s="177"/>
      <c r="AJ695" s="177"/>
      <c r="AK695" s="177"/>
      <c r="AL695" s="177"/>
      <c r="AM695" s="177"/>
      <c r="AN695" s="177"/>
      <c r="AO695" s="177"/>
      <c r="AP695" s="177"/>
      <c r="AQ695" s="177"/>
      <c r="AR695" s="177"/>
      <c r="AS695" s="177"/>
      <c r="AT695" s="177"/>
      <c r="AU695" s="177"/>
      <c r="AV695" s="177"/>
      <c r="AW695" s="177"/>
      <c r="AX695" s="177" t="s">
        <v>14305</v>
      </c>
    </row>
    <row r="696" spans="2:50" ht="27" customHeight="1">
      <c r="B696" s="147"/>
      <c r="C696" s="848" t="s">
        <v>1061</v>
      </c>
      <c r="D696" s="99" t="s">
        <v>14219</v>
      </c>
      <c r="E696" s="100" t="s">
        <v>14306</v>
      </c>
      <c r="F696" s="99" t="s">
        <v>1061</v>
      </c>
      <c r="G696" s="106" t="s">
        <v>14307</v>
      </c>
      <c r="H696" s="106" t="s">
        <v>13902</v>
      </c>
      <c r="I696" s="99" t="s">
        <v>14308</v>
      </c>
      <c r="J696" s="106"/>
      <c r="K696" s="100">
        <v>7667</v>
      </c>
      <c r="L696" s="100">
        <v>169</v>
      </c>
      <c r="M696" s="100">
        <v>169</v>
      </c>
      <c r="N696" s="106" t="s">
        <v>231</v>
      </c>
      <c r="O696" s="105" t="s">
        <v>14309</v>
      </c>
      <c r="P696" s="100">
        <v>7507</v>
      </c>
      <c r="Q696" s="100">
        <v>14</v>
      </c>
      <c r="R696" s="100">
        <v>100</v>
      </c>
      <c r="S696" s="100">
        <v>200</v>
      </c>
      <c r="T696" s="99" t="s">
        <v>233</v>
      </c>
      <c r="U696" s="99" t="s">
        <v>1060</v>
      </c>
      <c r="V696" s="105">
        <v>2001</v>
      </c>
      <c r="W696" s="99" t="s">
        <v>14310</v>
      </c>
      <c r="X696" s="99"/>
      <c r="Y696" s="99"/>
      <c r="Z696" s="99"/>
      <c r="AA696" s="99"/>
      <c r="AB696" s="100">
        <v>600</v>
      </c>
      <c r="AC696" s="99"/>
      <c r="AD696" s="99"/>
      <c r="AE696" s="99"/>
      <c r="AF696" s="99"/>
      <c r="AG696" s="99">
        <v>3</v>
      </c>
      <c r="AH696" s="99"/>
      <c r="AI696" s="99"/>
      <c r="AJ696" s="99"/>
      <c r="AK696" s="99"/>
      <c r="AL696" s="99"/>
      <c r="AM696" s="99"/>
      <c r="AN696" s="99"/>
      <c r="AO696" s="99"/>
      <c r="AP696" s="99"/>
      <c r="AQ696" s="99"/>
      <c r="AR696" s="99"/>
      <c r="AS696" s="99"/>
      <c r="AT696" s="99"/>
      <c r="AU696" s="99"/>
      <c r="AV696" s="99"/>
      <c r="AW696" s="99"/>
      <c r="AX696" s="99"/>
    </row>
    <row r="697" spans="2:50" ht="27" customHeight="1">
      <c r="B697" s="147"/>
      <c r="C697" s="848" t="s">
        <v>1061</v>
      </c>
      <c r="D697" s="99"/>
      <c r="E697" s="100" t="s">
        <v>14311</v>
      </c>
      <c r="F697" s="99" t="s">
        <v>1061</v>
      </c>
      <c r="G697" s="106"/>
      <c r="H697" s="106"/>
      <c r="I697" s="99" t="s">
        <v>14308</v>
      </c>
      <c r="J697" s="106"/>
      <c r="K697" s="100">
        <v>9899</v>
      </c>
      <c r="L697" s="100">
        <v>51</v>
      </c>
      <c r="M697" s="100">
        <v>51</v>
      </c>
      <c r="N697" s="106"/>
      <c r="O697" s="105" t="s">
        <v>14312</v>
      </c>
      <c r="P697" s="100">
        <v>9948</v>
      </c>
      <c r="Q697" s="100">
        <v>7</v>
      </c>
      <c r="R697" s="100">
        <v>100</v>
      </c>
      <c r="S697" s="100">
        <v>200</v>
      </c>
      <c r="T697" s="99"/>
      <c r="U697" s="99"/>
      <c r="V697" s="105">
        <v>2005</v>
      </c>
      <c r="W697" s="99"/>
      <c r="X697" s="99"/>
      <c r="Y697" s="99"/>
      <c r="Z697" s="99"/>
      <c r="AA697" s="99"/>
      <c r="AB697" s="100">
        <v>1320</v>
      </c>
      <c r="AC697" s="99"/>
      <c r="AD697" s="99"/>
      <c r="AE697" s="99"/>
      <c r="AF697" s="99"/>
      <c r="AG697" s="99"/>
      <c r="AH697" s="99"/>
      <c r="AI697" s="99"/>
      <c r="AJ697" s="99"/>
      <c r="AK697" s="99"/>
      <c r="AL697" s="99"/>
      <c r="AM697" s="99"/>
      <c r="AN697" s="99"/>
      <c r="AO697" s="99"/>
      <c r="AP697" s="99"/>
      <c r="AQ697" s="99"/>
      <c r="AR697" s="99"/>
      <c r="AS697" s="99"/>
      <c r="AT697" s="99"/>
      <c r="AU697" s="99"/>
      <c r="AV697" s="99"/>
      <c r="AW697" s="99"/>
      <c r="AX697" s="846"/>
    </row>
    <row r="698" spans="2:50" ht="27" customHeight="1">
      <c r="B698" s="147"/>
      <c r="C698" s="152" t="s">
        <v>14221</v>
      </c>
      <c r="D698" s="177"/>
      <c r="E698" s="319" t="s">
        <v>14313</v>
      </c>
      <c r="F698" s="99" t="s">
        <v>1061</v>
      </c>
      <c r="G698" s="177"/>
      <c r="H698" s="148"/>
      <c r="I698" s="99" t="s">
        <v>14308</v>
      </c>
      <c r="J698" s="177"/>
      <c r="K698" s="319">
        <v>18380</v>
      </c>
      <c r="L698" s="319"/>
      <c r="M698" s="319"/>
      <c r="N698" s="177"/>
      <c r="O698" s="320" t="s">
        <v>14314</v>
      </c>
      <c r="P698" s="319">
        <v>18345</v>
      </c>
      <c r="Q698" s="319">
        <v>16</v>
      </c>
      <c r="R698" s="319">
        <v>276</v>
      </c>
      <c r="S698" s="319">
        <v>400</v>
      </c>
      <c r="T698" s="177"/>
      <c r="U698" s="177"/>
      <c r="V698" s="320">
        <v>2005</v>
      </c>
      <c r="W698" s="177"/>
      <c r="X698" s="177"/>
      <c r="Y698" s="177"/>
      <c r="Z698" s="177"/>
      <c r="AA698" s="177"/>
      <c r="AB698" s="319">
        <v>3500</v>
      </c>
      <c r="AC698" s="320"/>
      <c r="AD698" s="320"/>
      <c r="AE698" s="177"/>
      <c r="AF698" s="177"/>
      <c r="AG698" s="177"/>
      <c r="AH698" s="177"/>
      <c r="AI698" s="177"/>
      <c r="AJ698" s="177"/>
      <c r="AK698" s="177"/>
      <c r="AL698" s="177"/>
      <c r="AM698" s="177"/>
      <c r="AN698" s="177"/>
      <c r="AO698" s="177"/>
      <c r="AP698" s="177"/>
      <c r="AQ698" s="177"/>
      <c r="AR698" s="177"/>
      <c r="AS698" s="177"/>
      <c r="AT698" s="177"/>
      <c r="AU698" s="177"/>
      <c r="AV698" s="177"/>
      <c r="AW698" s="177"/>
      <c r="AX698" s="177"/>
    </row>
    <row r="699" spans="2:50" ht="27" customHeight="1">
      <c r="B699" s="147"/>
      <c r="C699" s="152" t="s">
        <v>1061</v>
      </c>
      <c r="D699" s="177"/>
      <c r="E699" s="319" t="s">
        <v>14315</v>
      </c>
      <c r="F699" s="99" t="s">
        <v>1061</v>
      </c>
      <c r="G699" s="177"/>
      <c r="H699" s="148"/>
      <c r="I699" s="99" t="s">
        <v>14308</v>
      </c>
      <c r="J699" s="177"/>
      <c r="K699" s="319">
        <v>2601</v>
      </c>
      <c r="L699" s="319">
        <v>32</v>
      </c>
      <c r="M699" s="319">
        <v>32</v>
      </c>
      <c r="N699" s="177"/>
      <c r="O699" s="320" t="s">
        <v>406</v>
      </c>
      <c r="P699" s="319">
        <v>2589</v>
      </c>
      <c r="Q699" s="319">
        <v>4</v>
      </c>
      <c r="R699" s="319"/>
      <c r="S699" s="319"/>
      <c r="T699" s="177"/>
      <c r="U699" s="177"/>
      <c r="V699" s="320">
        <v>1996</v>
      </c>
      <c r="W699" s="177"/>
      <c r="X699" s="177"/>
      <c r="Y699" s="177"/>
      <c r="Z699" s="177"/>
      <c r="AA699" s="177"/>
      <c r="AB699" s="319">
        <v>800</v>
      </c>
      <c r="AC699" s="320"/>
      <c r="AD699" s="320"/>
      <c r="AE699" s="177"/>
      <c r="AF699" s="177"/>
      <c r="AG699" s="177"/>
      <c r="AH699" s="177"/>
      <c r="AI699" s="177"/>
      <c r="AJ699" s="177"/>
      <c r="AK699" s="177"/>
      <c r="AL699" s="177"/>
      <c r="AM699" s="177"/>
      <c r="AN699" s="177"/>
      <c r="AO699" s="177"/>
      <c r="AP699" s="177"/>
      <c r="AQ699" s="177"/>
      <c r="AR699" s="177"/>
      <c r="AS699" s="177"/>
      <c r="AT699" s="177"/>
      <c r="AU699" s="177"/>
      <c r="AV699" s="177"/>
      <c r="AW699" s="177"/>
      <c r="AX699" s="177"/>
    </row>
    <row r="700" spans="2:50" ht="27" customHeight="1">
      <c r="B700" s="147"/>
      <c r="C700" s="152" t="s">
        <v>1061</v>
      </c>
      <c r="D700" s="177"/>
      <c r="E700" s="319" t="s">
        <v>14316</v>
      </c>
      <c r="F700" s="99" t="s">
        <v>1061</v>
      </c>
      <c r="G700" s="177"/>
      <c r="H700" s="148"/>
      <c r="I700" s="99" t="s">
        <v>14308</v>
      </c>
      <c r="J700" s="177"/>
      <c r="K700" s="319">
        <v>1400</v>
      </c>
      <c r="L700" s="319"/>
      <c r="M700" s="319"/>
      <c r="N700" s="177"/>
      <c r="O700" s="320" t="s">
        <v>406</v>
      </c>
      <c r="P700" s="319">
        <v>1400</v>
      </c>
      <c r="Q700" s="319">
        <v>2</v>
      </c>
      <c r="R700" s="319"/>
      <c r="S700" s="319"/>
      <c r="T700" s="177"/>
      <c r="U700" s="177"/>
      <c r="V700" s="320">
        <v>1995</v>
      </c>
      <c r="W700" s="177"/>
      <c r="X700" s="177"/>
      <c r="Y700" s="177"/>
      <c r="Z700" s="177"/>
      <c r="AA700" s="177"/>
      <c r="AB700" s="319">
        <v>300</v>
      </c>
      <c r="AC700" s="320"/>
      <c r="AD700" s="320"/>
      <c r="AE700" s="177"/>
      <c r="AF700" s="177"/>
      <c r="AG700" s="177"/>
      <c r="AH700" s="177"/>
      <c r="AI700" s="177"/>
      <c r="AJ700" s="177"/>
      <c r="AK700" s="177"/>
      <c r="AL700" s="177"/>
      <c r="AM700" s="177"/>
      <c r="AN700" s="177"/>
      <c r="AO700" s="177"/>
      <c r="AP700" s="177"/>
      <c r="AQ700" s="177"/>
      <c r="AR700" s="177"/>
      <c r="AS700" s="177"/>
      <c r="AT700" s="177"/>
      <c r="AU700" s="177"/>
      <c r="AV700" s="177"/>
      <c r="AW700" s="177"/>
      <c r="AX700" s="177"/>
    </row>
    <row r="701" spans="2:50" ht="27" customHeight="1">
      <c r="B701" s="147"/>
      <c r="C701" s="152" t="s">
        <v>1061</v>
      </c>
      <c r="D701" s="177"/>
      <c r="E701" s="319" t="s">
        <v>14317</v>
      </c>
      <c r="F701" s="99" t="s">
        <v>1061</v>
      </c>
      <c r="G701" s="177"/>
      <c r="H701" s="148"/>
      <c r="I701" s="99" t="s">
        <v>14308</v>
      </c>
      <c r="J701" s="177"/>
      <c r="K701" s="319">
        <v>2235</v>
      </c>
      <c r="L701" s="319"/>
      <c r="M701" s="319"/>
      <c r="N701" s="177"/>
      <c r="O701" s="320" t="s">
        <v>406</v>
      </c>
      <c r="P701" s="319">
        <v>2235</v>
      </c>
      <c r="Q701" s="319">
        <v>4</v>
      </c>
      <c r="R701" s="319"/>
      <c r="S701" s="319"/>
      <c r="T701" s="177"/>
      <c r="U701" s="177"/>
      <c r="V701" s="320">
        <v>2003</v>
      </c>
      <c r="W701" s="177"/>
      <c r="X701" s="177"/>
      <c r="Y701" s="177"/>
      <c r="Z701" s="177"/>
      <c r="AA701" s="177"/>
      <c r="AB701" s="319">
        <v>1750</v>
      </c>
      <c r="AC701" s="320"/>
      <c r="AD701" s="320"/>
      <c r="AE701" s="177"/>
      <c r="AF701" s="177"/>
      <c r="AG701" s="177"/>
      <c r="AH701" s="177"/>
      <c r="AI701" s="177"/>
      <c r="AJ701" s="177"/>
      <c r="AK701" s="177"/>
      <c r="AL701" s="177"/>
      <c r="AM701" s="177"/>
      <c r="AN701" s="177"/>
      <c r="AO701" s="177"/>
      <c r="AP701" s="177"/>
      <c r="AQ701" s="177"/>
      <c r="AR701" s="177"/>
      <c r="AS701" s="177"/>
      <c r="AT701" s="177"/>
      <c r="AU701" s="177"/>
      <c r="AV701" s="177"/>
      <c r="AW701" s="177"/>
      <c r="AX701" s="177"/>
    </row>
    <row r="702" spans="2:50" ht="27" customHeight="1">
      <c r="B702" s="147"/>
      <c r="C702" s="151" t="s">
        <v>1061</v>
      </c>
      <c r="D702" s="177"/>
      <c r="E702" s="319" t="s">
        <v>14318</v>
      </c>
      <c r="F702" s="177" t="s">
        <v>1061</v>
      </c>
      <c r="G702" s="177"/>
      <c r="H702" s="148"/>
      <c r="I702" s="177" t="s">
        <v>14308</v>
      </c>
      <c r="J702" s="177"/>
      <c r="K702" s="319">
        <v>1638</v>
      </c>
      <c r="L702" s="319"/>
      <c r="M702" s="319"/>
      <c r="N702" s="177"/>
      <c r="O702" s="320" t="s">
        <v>406</v>
      </c>
      <c r="P702" s="319">
        <v>1638</v>
      </c>
      <c r="Q702" s="319">
        <v>2</v>
      </c>
      <c r="R702" s="319"/>
      <c r="S702" s="319"/>
      <c r="T702" s="177"/>
      <c r="U702" s="177"/>
      <c r="V702" s="320">
        <v>2016</v>
      </c>
      <c r="W702" s="177"/>
      <c r="X702" s="177"/>
      <c r="Y702" s="177"/>
      <c r="Z702" s="177"/>
      <c r="AA702" s="177"/>
      <c r="AB702" s="319">
        <v>200</v>
      </c>
      <c r="AC702" s="320"/>
      <c r="AD702" s="320"/>
      <c r="AE702" s="177"/>
      <c r="AF702" s="177"/>
      <c r="AG702" s="177"/>
      <c r="AH702" s="177"/>
      <c r="AI702" s="177"/>
      <c r="AJ702" s="177"/>
      <c r="AK702" s="177"/>
      <c r="AL702" s="177"/>
      <c r="AM702" s="177"/>
      <c r="AN702" s="177"/>
      <c r="AO702" s="177"/>
      <c r="AP702" s="177"/>
      <c r="AQ702" s="177"/>
      <c r="AR702" s="177"/>
      <c r="AS702" s="177"/>
      <c r="AT702" s="177"/>
      <c r="AU702" s="177"/>
      <c r="AV702" s="177"/>
      <c r="AW702" s="177"/>
      <c r="AX702" s="177"/>
    </row>
    <row r="703" spans="2:50" ht="27" customHeight="1">
      <c r="B703" s="147"/>
      <c r="C703" s="151" t="s">
        <v>13904</v>
      </c>
      <c r="D703" s="177"/>
      <c r="E703" s="319" t="s">
        <v>14319</v>
      </c>
      <c r="F703" s="177" t="s">
        <v>13904</v>
      </c>
      <c r="G703" s="177"/>
      <c r="H703" s="148"/>
      <c r="I703" s="177" t="s">
        <v>14320</v>
      </c>
      <c r="J703" s="177"/>
      <c r="K703" s="319">
        <v>4032</v>
      </c>
      <c r="L703" s="319">
        <v>90</v>
      </c>
      <c r="M703" s="319">
        <v>80</v>
      </c>
      <c r="N703" s="177"/>
      <c r="O703" s="320" t="s">
        <v>14321</v>
      </c>
      <c r="P703" s="319">
        <v>4032</v>
      </c>
      <c r="Q703" s="319">
        <v>6</v>
      </c>
      <c r="R703" s="319">
        <v>200</v>
      </c>
      <c r="S703" s="319">
        <v>300</v>
      </c>
      <c r="T703" s="177"/>
      <c r="U703" s="177"/>
      <c r="V703" s="320">
        <v>2003</v>
      </c>
      <c r="W703" s="177"/>
      <c r="X703" s="177"/>
      <c r="Y703" s="177"/>
      <c r="Z703" s="177"/>
      <c r="AA703" s="177"/>
      <c r="AB703" s="319">
        <v>50</v>
      </c>
      <c r="AC703" s="320"/>
      <c r="AD703" s="320"/>
      <c r="AE703" s="177"/>
      <c r="AF703" s="177"/>
      <c r="AG703" s="177"/>
      <c r="AH703" s="177"/>
      <c r="AI703" s="177"/>
      <c r="AJ703" s="177"/>
      <c r="AK703" s="177"/>
      <c r="AL703" s="177"/>
      <c r="AM703" s="177"/>
      <c r="AN703" s="177"/>
      <c r="AO703" s="177"/>
      <c r="AP703" s="177"/>
      <c r="AQ703" s="177"/>
      <c r="AR703" s="177"/>
      <c r="AS703" s="177"/>
      <c r="AT703" s="177"/>
      <c r="AU703" s="177"/>
      <c r="AV703" s="177"/>
      <c r="AW703" s="177"/>
      <c r="AX703" s="177"/>
    </row>
    <row r="704" spans="2:50" ht="27" customHeight="1">
      <c r="B704" s="147"/>
      <c r="C704" s="151" t="s">
        <v>13904</v>
      </c>
      <c r="D704" s="177"/>
      <c r="E704" s="319" t="s">
        <v>14322</v>
      </c>
      <c r="F704" s="177" t="s">
        <v>13904</v>
      </c>
      <c r="G704" s="177"/>
      <c r="H704" s="148"/>
      <c r="I704" s="320" t="s">
        <v>14320</v>
      </c>
      <c r="J704" s="177"/>
      <c r="K704" s="319"/>
      <c r="L704" s="319">
        <v>84</v>
      </c>
      <c r="M704" s="319">
        <v>78</v>
      </c>
      <c r="N704" s="177"/>
      <c r="O704" s="320" t="s">
        <v>3145</v>
      </c>
      <c r="P704" s="319">
        <v>4680</v>
      </c>
      <c r="Q704" s="319">
        <v>6</v>
      </c>
      <c r="R704" s="319">
        <v>200</v>
      </c>
      <c r="S704" s="319">
        <v>300</v>
      </c>
      <c r="T704" s="177"/>
      <c r="U704" s="177"/>
      <c r="V704" s="320">
        <v>2007</v>
      </c>
      <c r="W704" s="177"/>
      <c r="X704" s="177"/>
      <c r="Y704" s="177"/>
      <c r="Z704" s="177"/>
      <c r="AA704" s="177"/>
      <c r="AB704" s="319">
        <v>277</v>
      </c>
      <c r="AC704" s="320"/>
      <c r="AD704" s="320"/>
      <c r="AE704" s="177"/>
      <c r="AF704" s="177"/>
      <c r="AG704" s="177"/>
      <c r="AH704" s="177"/>
      <c r="AI704" s="177"/>
      <c r="AJ704" s="177"/>
      <c r="AK704" s="177"/>
      <c r="AL704" s="177"/>
      <c r="AM704" s="177"/>
      <c r="AN704" s="177"/>
      <c r="AO704" s="177"/>
      <c r="AP704" s="177"/>
      <c r="AQ704" s="177"/>
      <c r="AR704" s="177"/>
      <c r="AS704" s="177"/>
      <c r="AT704" s="177"/>
      <c r="AU704" s="177"/>
      <c r="AV704" s="177"/>
      <c r="AW704" s="177"/>
      <c r="AX704" s="177" t="s">
        <v>8608</v>
      </c>
    </row>
    <row r="705" spans="2:50" ht="27" customHeight="1">
      <c r="B705" s="147"/>
      <c r="C705" s="151" t="s">
        <v>13914</v>
      </c>
      <c r="D705" s="177" t="s">
        <v>14323</v>
      </c>
      <c r="E705" s="319" t="s">
        <v>14324</v>
      </c>
      <c r="F705" s="177" t="s">
        <v>13914</v>
      </c>
      <c r="G705" s="177"/>
      <c r="H705" s="177"/>
      <c r="I705" s="320" t="s">
        <v>13916</v>
      </c>
      <c r="J705" s="177">
        <v>1</v>
      </c>
      <c r="K705" s="319">
        <v>7608</v>
      </c>
      <c r="L705" s="319">
        <v>61</v>
      </c>
      <c r="M705" s="319">
        <v>61</v>
      </c>
      <c r="N705" s="177"/>
      <c r="O705" s="320" t="s">
        <v>590</v>
      </c>
      <c r="P705" s="319">
        <v>2775</v>
      </c>
      <c r="Q705" s="319">
        <v>6</v>
      </c>
      <c r="R705" s="319"/>
      <c r="S705" s="319">
        <v>400</v>
      </c>
      <c r="T705" s="177"/>
      <c r="U705" s="177"/>
      <c r="V705" s="320">
        <v>1993</v>
      </c>
      <c r="W705" s="177">
        <v>47</v>
      </c>
      <c r="X705" s="177"/>
      <c r="Y705" s="177"/>
      <c r="Z705" s="177"/>
      <c r="AA705" s="177"/>
      <c r="AB705" s="319">
        <v>47</v>
      </c>
      <c r="AC705" s="320"/>
      <c r="AD705" s="320"/>
      <c r="AE705" s="177"/>
      <c r="AF705" s="177"/>
      <c r="AG705" s="177"/>
      <c r="AH705" s="177"/>
      <c r="AI705" s="177"/>
      <c r="AJ705" s="177"/>
      <c r="AK705" s="177"/>
      <c r="AL705" s="177"/>
      <c r="AM705" s="177"/>
      <c r="AN705" s="177"/>
      <c r="AO705" s="177"/>
      <c r="AP705" s="177"/>
      <c r="AQ705" s="177"/>
      <c r="AR705" s="177"/>
      <c r="AS705" s="177"/>
      <c r="AT705" s="177"/>
      <c r="AU705" s="177"/>
      <c r="AV705" s="177"/>
      <c r="AW705" s="177"/>
      <c r="AX705" s="177"/>
    </row>
    <row r="706" spans="2:50" ht="27" customHeight="1">
      <c r="B706" s="150"/>
      <c r="C706" s="151" t="s">
        <v>13914</v>
      </c>
      <c r="D706" s="177" t="s">
        <v>14325</v>
      </c>
      <c r="E706" s="319" t="s">
        <v>14326</v>
      </c>
      <c r="F706" s="177" t="s">
        <v>13914</v>
      </c>
      <c r="G706" s="177"/>
      <c r="H706" s="177"/>
      <c r="I706" s="320" t="s">
        <v>13916</v>
      </c>
      <c r="J706" s="177">
        <v>1</v>
      </c>
      <c r="K706" s="319">
        <v>2782</v>
      </c>
      <c r="L706" s="319">
        <v>30</v>
      </c>
      <c r="M706" s="319">
        <v>30</v>
      </c>
      <c r="N706" s="177"/>
      <c r="O706" s="320" t="s">
        <v>3006</v>
      </c>
      <c r="P706" s="319">
        <v>1460</v>
      </c>
      <c r="Q706" s="319">
        <v>4</v>
      </c>
      <c r="R706" s="319"/>
      <c r="S706" s="319">
        <v>200</v>
      </c>
      <c r="T706" s="177"/>
      <c r="U706" s="177"/>
      <c r="V706" s="320">
        <v>1994</v>
      </c>
      <c r="W706" s="177">
        <v>26</v>
      </c>
      <c r="X706" s="177"/>
      <c r="Y706" s="177"/>
      <c r="Z706" s="177"/>
      <c r="AA706" s="177"/>
      <c r="AB706" s="319">
        <v>26</v>
      </c>
      <c r="AC706" s="320"/>
      <c r="AD706" s="320"/>
      <c r="AE706" s="177"/>
      <c r="AF706" s="177"/>
      <c r="AG706" s="177"/>
      <c r="AH706" s="177"/>
      <c r="AI706" s="177"/>
      <c r="AJ706" s="177"/>
      <c r="AK706" s="177"/>
      <c r="AL706" s="177"/>
      <c r="AM706" s="177"/>
      <c r="AN706" s="177"/>
      <c r="AO706" s="177"/>
      <c r="AP706" s="177"/>
      <c r="AQ706" s="177"/>
      <c r="AR706" s="177"/>
      <c r="AS706" s="177"/>
      <c r="AT706" s="177"/>
      <c r="AU706" s="177"/>
      <c r="AV706" s="177"/>
      <c r="AW706" s="177"/>
      <c r="AX706" s="177"/>
    </row>
    <row r="707" spans="2:50" ht="27" customHeight="1">
      <c r="B707" s="147"/>
      <c r="C707" s="151" t="s">
        <v>13914</v>
      </c>
      <c r="D707" s="177" t="s">
        <v>14327</v>
      </c>
      <c r="E707" s="319" t="s">
        <v>14328</v>
      </c>
      <c r="F707" s="177" t="s">
        <v>13914</v>
      </c>
      <c r="G707" s="177"/>
      <c r="H707" s="177"/>
      <c r="I707" s="320" t="s">
        <v>13916</v>
      </c>
      <c r="J707" s="177"/>
      <c r="K707" s="319">
        <v>3175</v>
      </c>
      <c r="L707" s="319"/>
      <c r="M707" s="319"/>
      <c r="N707" s="177"/>
      <c r="O707" s="320" t="s">
        <v>14329</v>
      </c>
      <c r="P707" s="319">
        <v>3175</v>
      </c>
      <c r="Q707" s="319">
        <v>4</v>
      </c>
      <c r="R707" s="319"/>
      <c r="S707" s="319">
        <v>200</v>
      </c>
      <c r="T707" s="177"/>
      <c r="U707" s="177"/>
      <c r="V707" s="320">
        <v>1994</v>
      </c>
      <c r="W707" s="177">
        <v>25</v>
      </c>
      <c r="X707" s="177"/>
      <c r="Y707" s="177"/>
      <c r="Z707" s="177"/>
      <c r="AA707" s="177"/>
      <c r="AB707" s="319">
        <v>25</v>
      </c>
      <c r="AC707" s="320"/>
      <c r="AD707" s="320"/>
      <c r="AE707" s="177"/>
      <c r="AF707" s="177"/>
      <c r="AG707" s="177"/>
      <c r="AH707" s="177"/>
      <c r="AI707" s="177"/>
      <c r="AJ707" s="177"/>
      <c r="AK707" s="177"/>
      <c r="AL707" s="177"/>
      <c r="AM707" s="177"/>
      <c r="AN707" s="177"/>
      <c r="AO707" s="177"/>
      <c r="AP707" s="177"/>
      <c r="AQ707" s="177"/>
      <c r="AR707" s="177"/>
      <c r="AS707" s="177"/>
      <c r="AT707" s="177"/>
      <c r="AU707" s="177"/>
      <c r="AV707" s="177"/>
      <c r="AW707" s="177"/>
      <c r="AX707" s="177"/>
    </row>
    <row r="708" spans="2:50" ht="49.5" customHeight="1">
      <c r="B708" s="147"/>
      <c r="C708" s="151" t="s">
        <v>13914</v>
      </c>
      <c r="D708" s="177"/>
      <c r="E708" s="319" t="s">
        <v>14330</v>
      </c>
      <c r="F708" s="177" t="s">
        <v>13914</v>
      </c>
      <c r="G708" s="177"/>
      <c r="H708" s="177"/>
      <c r="I708" s="320" t="s">
        <v>13916</v>
      </c>
      <c r="J708" s="177"/>
      <c r="K708" s="319">
        <v>1173</v>
      </c>
      <c r="L708" s="319"/>
      <c r="M708" s="319"/>
      <c r="N708" s="177"/>
      <c r="O708" s="320" t="s">
        <v>590</v>
      </c>
      <c r="P708" s="319">
        <v>1105</v>
      </c>
      <c r="Q708" s="319">
        <v>2</v>
      </c>
      <c r="R708" s="319"/>
      <c r="S708" s="319">
        <v>50</v>
      </c>
      <c r="T708" s="320"/>
      <c r="U708" s="177"/>
      <c r="V708" s="320">
        <v>1998</v>
      </c>
      <c r="W708" s="177"/>
      <c r="X708" s="177"/>
      <c r="Y708" s="177"/>
      <c r="Z708" s="177"/>
      <c r="AA708" s="177"/>
      <c r="AB708" s="319" t="s">
        <v>8645</v>
      </c>
      <c r="AC708" s="320"/>
      <c r="AD708" s="320"/>
      <c r="AE708" s="177"/>
      <c r="AF708" s="177"/>
      <c r="AG708" s="177"/>
      <c r="AH708" s="177"/>
      <c r="AI708" s="177"/>
      <c r="AJ708" s="177"/>
      <c r="AK708" s="177"/>
      <c r="AL708" s="177"/>
      <c r="AM708" s="177"/>
      <c r="AN708" s="177"/>
      <c r="AO708" s="177"/>
      <c r="AP708" s="177"/>
      <c r="AQ708" s="177"/>
      <c r="AR708" s="177"/>
      <c r="AS708" s="177"/>
      <c r="AT708" s="177"/>
      <c r="AU708" s="177"/>
      <c r="AV708" s="177"/>
      <c r="AW708" s="177"/>
      <c r="AX708" s="919"/>
    </row>
    <row r="709" spans="2:50" ht="57.75" customHeight="1">
      <c r="B709" s="147"/>
      <c r="C709" s="105" t="s">
        <v>13914</v>
      </c>
      <c r="D709" s="99"/>
      <c r="E709" s="100" t="s">
        <v>14331</v>
      </c>
      <c r="F709" s="105" t="s">
        <v>13914</v>
      </c>
      <c r="G709" s="99"/>
      <c r="H709" s="99"/>
      <c r="I709" s="99" t="s">
        <v>13916</v>
      </c>
      <c r="J709" s="99"/>
      <c r="K709" s="100"/>
      <c r="L709" s="100"/>
      <c r="M709" s="100"/>
      <c r="N709" s="99"/>
      <c r="O709" s="105" t="s">
        <v>3006</v>
      </c>
      <c r="P709" s="100">
        <v>2430</v>
      </c>
      <c r="Q709" s="100">
        <v>4</v>
      </c>
      <c r="R709" s="100">
        <v>108</v>
      </c>
      <c r="S709" s="100">
        <v>108</v>
      </c>
      <c r="T709" s="99">
        <v>2012</v>
      </c>
      <c r="U709" s="99"/>
      <c r="V709" s="105">
        <v>2012</v>
      </c>
      <c r="W709" s="99"/>
      <c r="X709" s="99"/>
      <c r="Y709" s="99"/>
      <c r="Z709" s="99"/>
      <c r="AA709" s="99"/>
      <c r="AB709" s="100"/>
      <c r="AC709" s="99"/>
      <c r="AD709" s="99"/>
      <c r="AE709" s="99"/>
      <c r="AF709" s="99"/>
      <c r="AG709" s="99"/>
      <c r="AH709" s="99"/>
      <c r="AI709" s="99"/>
      <c r="AJ709" s="99"/>
      <c r="AK709" s="99"/>
      <c r="AL709" s="99"/>
      <c r="AM709" s="99"/>
      <c r="AN709" s="99"/>
      <c r="AO709" s="99"/>
      <c r="AP709" s="99"/>
      <c r="AQ709" s="99"/>
      <c r="AR709" s="99"/>
      <c r="AS709" s="99"/>
      <c r="AT709" s="99"/>
      <c r="AU709" s="99"/>
      <c r="AV709" s="99"/>
      <c r="AW709" s="99"/>
      <c r="AX709" s="1277"/>
    </row>
    <row r="710" spans="2:50" ht="25.7" customHeight="1">
      <c r="B710" s="147"/>
      <c r="C710" s="105" t="s">
        <v>13914</v>
      </c>
      <c r="D710" s="99"/>
      <c r="E710" s="100" t="s">
        <v>13925</v>
      </c>
      <c r="F710" s="105" t="s">
        <v>13914</v>
      </c>
      <c r="G710" s="99"/>
      <c r="H710" s="99"/>
      <c r="I710" s="99" t="s">
        <v>13916</v>
      </c>
      <c r="J710" s="99"/>
      <c r="K710" s="100">
        <v>26197</v>
      </c>
      <c r="L710" s="100">
        <v>125.44</v>
      </c>
      <c r="M710" s="100">
        <v>125.44</v>
      </c>
      <c r="N710" s="99"/>
      <c r="O710" s="105" t="s">
        <v>3006</v>
      </c>
      <c r="P710" s="100">
        <v>260</v>
      </c>
      <c r="Q710" s="100">
        <v>2</v>
      </c>
      <c r="R710" s="100"/>
      <c r="S710" s="100"/>
      <c r="T710" s="99"/>
      <c r="U710" s="99"/>
      <c r="V710" s="105">
        <v>2014</v>
      </c>
      <c r="W710" s="99"/>
      <c r="X710" s="99"/>
      <c r="Y710" s="99"/>
      <c r="Z710" s="99"/>
      <c r="AA710" s="99"/>
      <c r="AB710" s="100">
        <v>750</v>
      </c>
      <c r="AC710" s="99"/>
      <c r="AD710" s="99"/>
      <c r="AE710" s="99"/>
      <c r="AF710" s="99"/>
      <c r="AG710" s="99"/>
      <c r="AH710" s="99"/>
      <c r="AI710" s="99"/>
      <c r="AJ710" s="99"/>
      <c r="AK710" s="99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/>
      <c r="AW710" s="99"/>
      <c r="AX710" s="99"/>
    </row>
    <row r="711" spans="2:50" ht="25.7" customHeight="1">
      <c r="B711" s="147"/>
      <c r="C711" s="105" t="s">
        <v>13914</v>
      </c>
      <c r="D711" s="99"/>
      <c r="E711" s="100" t="s">
        <v>14332</v>
      </c>
      <c r="F711" s="105" t="s">
        <v>13914</v>
      </c>
      <c r="G711" s="99"/>
      <c r="H711" s="99"/>
      <c r="I711" s="99" t="s">
        <v>13916</v>
      </c>
      <c r="J711" s="99"/>
      <c r="K711" s="100">
        <v>2322</v>
      </c>
      <c r="L711" s="100"/>
      <c r="M711" s="100"/>
      <c r="N711" s="99"/>
      <c r="O711" s="105" t="s">
        <v>3006</v>
      </c>
      <c r="P711" s="100">
        <v>782</v>
      </c>
      <c r="Q711" s="100">
        <v>3</v>
      </c>
      <c r="R711" s="100"/>
      <c r="S711" s="100"/>
      <c r="T711" s="99"/>
      <c r="U711" s="99"/>
      <c r="V711" s="105">
        <v>2013</v>
      </c>
      <c r="W711" s="99"/>
      <c r="X711" s="99"/>
      <c r="Y711" s="99"/>
      <c r="Z711" s="99"/>
      <c r="AA711" s="99"/>
      <c r="AB711" s="100">
        <v>683</v>
      </c>
      <c r="AC711" s="99"/>
      <c r="AD711" s="99"/>
      <c r="AE711" s="99"/>
      <c r="AF711" s="99"/>
      <c r="AG711" s="99"/>
      <c r="AH711" s="99"/>
      <c r="AI711" s="99"/>
      <c r="AJ711" s="99"/>
      <c r="AK711" s="99"/>
      <c r="AL711" s="99"/>
      <c r="AM711" s="99"/>
      <c r="AN711" s="99"/>
      <c r="AO711" s="99"/>
      <c r="AP711" s="99"/>
      <c r="AQ711" s="99"/>
      <c r="AR711" s="99"/>
      <c r="AS711" s="99"/>
      <c r="AT711" s="99"/>
      <c r="AU711" s="99"/>
      <c r="AV711" s="99"/>
      <c r="AW711" s="99"/>
      <c r="AX711" s="99"/>
    </row>
    <row r="712" spans="2:50" ht="25.7" customHeight="1">
      <c r="B712" s="147"/>
      <c r="C712" s="151" t="s">
        <v>13914</v>
      </c>
      <c r="D712" s="177"/>
      <c r="E712" s="319" t="s">
        <v>14333</v>
      </c>
      <c r="F712" s="177" t="s">
        <v>13914</v>
      </c>
      <c r="G712" s="177"/>
      <c r="H712" s="148"/>
      <c r="I712" s="99" t="s">
        <v>961</v>
      </c>
      <c r="J712" s="177"/>
      <c r="K712" s="319">
        <v>660</v>
      </c>
      <c r="L712" s="319"/>
      <c r="M712" s="319"/>
      <c r="N712" s="177"/>
      <c r="O712" s="320" t="s">
        <v>3006</v>
      </c>
      <c r="P712" s="319">
        <v>660</v>
      </c>
      <c r="Q712" s="319">
        <v>1</v>
      </c>
      <c r="R712" s="319"/>
      <c r="S712" s="319"/>
      <c r="T712" s="177"/>
      <c r="U712" s="177"/>
      <c r="V712" s="320">
        <v>1995</v>
      </c>
      <c r="W712" s="177"/>
      <c r="X712" s="177"/>
      <c r="Y712" s="177"/>
      <c r="Z712" s="177"/>
      <c r="AA712" s="177"/>
      <c r="AB712" s="319"/>
      <c r="AC712" s="320"/>
      <c r="AD712" s="320"/>
      <c r="AE712" s="177"/>
      <c r="AF712" s="177"/>
      <c r="AG712" s="177"/>
      <c r="AH712" s="177"/>
      <c r="AI712" s="177"/>
      <c r="AJ712" s="177"/>
      <c r="AK712" s="177"/>
      <c r="AL712" s="177"/>
      <c r="AM712" s="177"/>
      <c r="AN712" s="177"/>
      <c r="AO712" s="177"/>
      <c r="AP712" s="177"/>
      <c r="AQ712" s="177"/>
      <c r="AR712" s="177"/>
      <c r="AS712" s="177"/>
      <c r="AT712" s="177"/>
      <c r="AU712" s="177"/>
      <c r="AV712" s="177"/>
      <c r="AW712" s="177"/>
      <c r="AX712" s="99"/>
    </row>
    <row r="713" spans="2:50" ht="25.7" customHeight="1">
      <c r="B713" s="147"/>
      <c r="C713" s="151" t="s">
        <v>13914</v>
      </c>
      <c r="D713" s="177"/>
      <c r="E713" s="319" t="s">
        <v>14334</v>
      </c>
      <c r="F713" s="177" t="s">
        <v>13914</v>
      </c>
      <c r="G713" s="177"/>
      <c r="H713" s="148"/>
      <c r="I713" s="99" t="s">
        <v>961</v>
      </c>
      <c r="J713" s="177"/>
      <c r="K713" s="319">
        <v>710</v>
      </c>
      <c r="L713" s="319"/>
      <c r="M713" s="319"/>
      <c r="N713" s="177"/>
      <c r="O713" s="320" t="s">
        <v>3006</v>
      </c>
      <c r="P713" s="319">
        <v>710</v>
      </c>
      <c r="Q713" s="319">
        <v>1</v>
      </c>
      <c r="R713" s="319"/>
      <c r="S713" s="319"/>
      <c r="T713" s="177"/>
      <c r="U713" s="177"/>
      <c r="V713" s="320"/>
      <c r="W713" s="177"/>
      <c r="X713" s="177"/>
      <c r="Y713" s="177"/>
      <c r="Z713" s="177"/>
      <c r="AA713" s="177"/>
      <c r="AB713" s="319"/>
      <c r="AC713" s="320"/>
      <c r="AD713" s="320"/>
      <c r="AE713" s="177"/>
      <c r="AF713" s="177"/>
      <c r="AG713" s="177"/>
      <c r="AH713" s="177"/>
      <c r="AI713" s="177"/>
      <c r="AJ713" s="177"/>
      <c r="AK713" s="177"/>
      <c r="AL713" s="177"/>
      <c r="AM713" s="177"/>
      <c r="AN713" s="177"/>
      <c r="AO713" s="177"/>
      <c r="AP713" s="177"/>
      <c r="AQ713" s="177"/>
      <c r="AR713" s="177"/>
      <c r="AS713" s="177"/>
      <c r="AT713" s="177"/>
      <c r="AU713" s="177"/>
      <c r="AV713" s="177"/>
      <c r="AW713" s="177"/>
      <c r="AX713" s="177"/>
    </row>
    <row r="714" spans="2:50" ht="25.7" customHeight="1">
      <c r="B714" s="147"/>
      <c r="C714" s="153" t="s">
        <v>1063</v>
      </c>
      <c r="D714" s="99" t="s">
        <v>13927</v>
      </c>
      <c r="E714" s="100" t="s">
        <v>14335</v>
      </c>
      <c r="F714" s="99" t="s">
        <v>1063</v>
      </c>
      <c r="G714" s="99" t="s">
        <v>13929</v>
      </c>
      <c r="H714" s="99"/>
      <c r="I714" s="188" t="s">
        <v>1529</v>
      </c>
      <c r="J714" s="99"/>
      <c r="K714" s="100">
        <v>2822</v>
      </c>
      <c r="L714" s="100"/>
      <c r="M714" s="100"/>
      <c r="N714" s="99" t="s">
        <v>231</v>
      </c>
      <c r="O714" s="105" t="s">
        <v>14336</v>
      </c>
      <c r="P714" s="100">
        <v>2822</v>
      </c>
      <c r="Q714" s="100">
        <v>8</v>
      </c>
      <c r="R714" s="100"/>
      <c r="S714" s="100"/>
      <c r="T714" s="99"/>
      <c r="U714" s="99"/>
      <c r="V714" s="105">
        <v>2002</v>
      </c>
      <c r="W714" s="99"/>
      <c r="X714" s="99"/>
      <c r="Y714" s="99"/>
      <c r="Z714" s="99"/>
      <c r="AA714" s="99"/>
      <c r="AB714" s="100">
        <v>1400</v>
      </c>
      <c r="AC714" s="99"/>
      <c r="AD714" s="99"/>
      <c r="AE714" s="99"/>
      <c r="AF714" s="99"/>
      <c r="AG714" s="99">
        <v>12</v>
      </c>
      <c r="AH714" s="99"/>
      <c r="AI714" s="99"/>
      <c r="AJ714" s="99"/>
      <c r="AK714" s="99"/>
      <c r="AL714" s="99"/>
      <c r="AM714" s="99"/>
      <c r="AN714" s="99"/>
      <c r="AO714" s="99"/>
      <c r="AP714" s="99"/>
      <c r="AQ714" s="99"/>
      <c r="AR714" s="99"/>
      <c r="AS714" s="99"/>
      <c r="AT714" s="99"/>
      <c r="AU714" s="99"/>
      <c r="AV714" s="99"/>
      <c r="AW714" s="99"/>
      <c r="AX714" s="99"/>
    </row>
    <row r="715" spans="2:50" ht="25.7" customHeight="1">
      <c r="B715" s="150"/>
      <c r="C715" s="153" t="s">
        <v>1063</v>
      </c>
      <c r="D715" s="99"/>
      <c r="E715" s="100" t="s">
        <v>14337</v>
      </c>
      <c r="F715" s="99" t="s">
        <v>1063</v>
      </c>
      <c r="G715" s="99"/>
      <c r="H715" s="99"/>
      <c r="I715" s="99" t="s">
        <v>1529</v>
      </c>
      <c r="J715" s="99"/>
      <c r="K715" s="100">
        <v>1421</v>
      </c>
      <c r="L715" s="100"/>
      <c r="M715" s="100"/>
      <c r="N715" s="99"/>
      <c r="O715" s="105" t="s">
        <v>3006</v>
      </c>
      <c r="P715" s="100">
        <v>1421</v>
      </c>
      <c r="Q715" s="100">
        <v>2</v>
      </c>
      <c r="R715" s="100"/>
      <c r="S715" s="100"/>
      <c r="T715" s="99"/>
      <c r="U715" s="99"/>
      <c r="V715" s="105">
        <v>2007</v>
      </c>
      <c r="W715" s="99"/>
      <c r="X715" s="99"/>
      <c r="Y715" s="99"/>
      <c r="Z715" s="99"/>
      <c r="AA715" s="99"/>
      <c r="AB715" s="100">
        <v>95</v>
      </c>
      <c r="AC715" s="99"/>
      <c r="AD715" s="99"/>
      <c r="AE715" s="99"/>
      <c r="AF715" s="99"/>
      <c r="AG715" s="99"/>
      <c r="AH715" s="99"/>
      <c r="AI715" s="99"/>
      <c r="AJ715" s="99"/>
      <c r="AK715" s="99"/>
      <c r="AL715" s="99"/>
      <c r="AM715" s="99"/>
      <c r="AN715" s="99"/>
      <c r="AO715" s="99"/>
      <c r="AP715" s="99"/>
      <c r="AQ715" s="99"/>
      <c r="AR715" s="99"/>
      <c r="AS715" s="99"/>
      <c r="AT715" s="99"/>
      <c r="AU715" s="99"/>
      <c r="AV715" s="99"/>
      <c r="AW715" s="99"/>
      <c r="AX715" s="99"/>
    </row>
    <row r="716" spans="2:50" ht="25.7" customHeight="1">
      <c r="B716" s="150"/>
      <c r="C716" s="153" t="s">
        <v>1063</v>
      </c>
      <c r="D716" s="99"/>
      <c r="E716" s="100" t="s">
        <v>14338</v>
      </c>
      <c r="F716" s="99" t="s">
        <v>1063</v>
      </c>
      <c r="G716" s="99"/>
      <c r="H716" s="99"/>
      <c r="I716" s="99" t="s">
        <v>1529</v>
      </c>
      <c r="J716" s="99"/>
      <c r="K716" s="100">
        <v>1800</v>
      </c>
      <c r="L716" s="100">
        <v>125.28</v>
      </c>
      <c r="M716" s="100">
        <v>125</v>
      </c>
      <c r="N716" s="99"/>
      <c r="O716" s="105" t="s">
        <v>14339</v>
      </c>
      <c r="P716" s="100">
        <v>1800</v>
      </c>
      <c r="Q716" s="100">
        <v>3</v>
      </c>
      <c r="R716" s="100"/>
      <c r="S716" s="100"/>
      <c r="T716" s="99"/>
      <c r="U716" s="99"/>
      <c r="V716" s="105">
        <v>2007</v>
      </c>
      <c r="W716" s="99"/>
      <c r="X716" s="99"/>
      <c r="Y716" s="99"/>
      <c r="Z716" s="99"/>
      <c r="AA716" s="99"/>
      <c r="AB716" s="100">
        <v>222</v>
      </c>
      <c r="AC716" s="99"/>
      <c r="AD716" s="99"/>
      <c r="AE716" s="99"/>
      <c r="AF716" s="99"/>
      <c r="AG716" s="99"/>
      <c r="AH716" s="99"/>
      <c r="AI716" s="99"/>
      <c r="AJ716" s="99"/>
      <c r="AK716" s="99"/>
      <c r="AL716" s="99"/>
      <c r="AM716" s="99"/>
      <c r="AN716" s="99"/>
      <c r="AO716" s="99"/>
      <c r="AP716" s="99"/>
      <c r="AQ716" s="99"/>
      <c r="AR716" s="99"/>
      <c r="AS716" s="99"/>
      <c r="AT716" s="99"/>
      <c r="AU716" s="99"/>
      <c r="AV716" s="99"/>
      <c r="AW716" s="99"/>
      <c r="AX716" s="99"/>
    </row>
    <row r="717" spans="2:50" ht="25.7" customHeight="1">
      <c r="B717" s="150"/>
      <c r="C717" s="153" t="s">
        <v>1063</v>
      </c>
      <c r="D717" s="99"/>
      <c r="E717" s="100" t="s">
        <v>14340</v>
      </c>
      <c r="F717" s="99" t="s">
        <v>1063</v>
      </c>
      <c r="G717" s="99"/>
      <c r="H717" s="99"/>
      <c r="I717" s="99" t="s">
        <v>1529</v>
      </c>
      <c r="J717" s="99"/>
      <c r="K717" s="100">
        <v>3008</v>
      </c>
      <c r="L717" s="100">
        <v>78</v>
      </c>
      <c r="M717" s="100">
        <v>78</v>
      </c>
      <c r="N717" s="99"/>
      <c r="O717" s="105" t="s">
        <v>232</v>
      </c>
      <c r="P717" s="100">
        <v>3008</v>
      </c>
      <c r="Q717" s="100">
        <v>5</v>
      </c>
      <c r="R717" s="100"/>
      <c r="S717" s="100"/>
      <c r="T717" s="99"/>
      <c r="U717" s="99"/>
      <c r="V717" s="105">
        <v>2009</v>
      </c>
      <c r="W717" s="99"/>
      <c r="X717" s="99"/>
      <c r="Y717" s="99"/>
      <c r="Z717" s="99"/>
      <c r="AA717" s="99"/>
      <c r="AB717" s="100">
        <v>770</v>
      </c>
      <c r="AC717" s="99"/>
      <c r="AD717" s="99"/>
      <c r="AE717" s="99"/>
      <c r="AF717" s="99"/>
      <c r="AG717" s="99"/>
      <c r="AH717" s="99"/>
      <c r="AI717" s="99"/>
      <c r="AJ717" s="99"/>
      <c r="AK717" s="99"/>
      <c r="AL717" s="99"/>
      <c r="AM717" s="99"/>
      <c r="AN717" s="99"/>
      <c r="AO717" s="99"/>
      <c r="AP717" s="99"/>
      <c r="AQ717" s="99"/>
      <c r="AR717" s="99"/>
      <c r="AS717" s="99"/>
      <c r="AT717" s="99"/>
      <c r="AU717" s="99"/>
      <c r="AV717" s="99"/>
      <c r="AW717" s="99"/>
      <c r="AX717" s="99"/>
    </row>
    <row r="718" spans="2:50" ht="25.7" customHeight="1">
      <c r="B718" s="150"/>
      <c r="C718" s="153" t="s">
        <v>1063</v>
      </c>
      <c r="D718" s="99"/>
      <c r="E718" s="100" t="s">
        <v>14341</v>
      </c>
      <c r="F718" s="99" t="s">
        <v>1063</v>
      </c>
      <c r="G718" s="99"/>
      <c r="H718" s="99"/>
      <c r="I718" s="99" t="s">
        <v>1529</v>
      </c>
      <c r="J718" s="99"/>
      <c r="K718" s="100">
        <v>720</v>
      </c>
      <c r="L718" s="100"/>
      <c r="M718" s="100"/>
      <c r="N718" s="99"/>
      <c r="O718" s="105" t="s">
        <v>232</v>
      </c>
      <c r="P718" s="100">
        <v>720</v>
      </c>
      <c r="Q718" s="100">
        <v>1</v>
      </c>
      <c r="R718" s="100"/>
      <c r="S718" s="100"/>
      <c r="T718" s="99"/>
      <c r="U718" s="99"/>
      <c r="V718" s="105">
        <v>2009</v>
      </c>
      <c r="W718" s="99"/>
      <c r="X718" s="99"/>
      <c r="Y718" s="99"/>
      <c r="Z718" s="99"/>
      <c r="AA718" s="99"/>
      <c r="AB718" s="100">
        <v>50</v>
      </c>
      <c r="AC718" s="99"/>
      <c r="AD718" s="99"/>
      <c r="AE718" s="99"/>
      <c r="AF718" s="99"/>
      <c r="AG718" s="99"/>
      <c r="AH718" s="99"/>
      <c r="AI718" s="99"/>
      <c r="AJ718" s="99"/>
      <c r="AK718" s="99"/>
      <c r="AL718" s="99"/>
      <c r="AM718" s="99"/>
      <c r="AN718" s="99"/>
      <c r="AO718" s="99"/>
      <c r="AP718" s="99"/>
      <c r="AQ718" s="99"/>
      <c r="AR718" s="99"/>
      <c r="AS718" s="99"/>
      <c r="AT718" s="99"/>
      <c r="AU718" s="99"/>
      <c r="AV718" s="99"/>
      <c r="AW718" s="99"/>
      <c r="AX718" s="164"/>
    </row>
    <row r="719" spans="2:50" ht="25.7" customHeight="1">
      <c r="B719" s="150"/>
      <c r="C719" s="151" t="s">
        <v>1063</v>
      </c>
      <c r="D719" s="177"/>
      <c r="E719" s="319" t="s">
        <v>1528</v>
      </c>
      <c r="F719" s="177" t="s">
        <v>1063</v>
      </c>
      <c r="G719" s="177"/>
      <c r="H719" s="148"/>
      <c r="I719" s="177" t="s">
        <v>1529</v>
      </c>
      <c r="J719" s="177"/>
      <c r="K719" s="319"/>
      <c r="L719" s="319"/>
      <c r="M719" s="319"/>
      <c r="N719" s="177"/>
      <c r="O719" s="320" t="s">
        <v>3006</v>
      </c>
      <c r="P719" s="319">
        <v>3140</v>
      </c>
      <c r="Q719" s="319">
        <v>4</v>
      </c>
      <c r="R719" s="319"/>
      <c r="S719" s="319"/>
      <c r="T719" s="177"/>
      <c r="U719" s="177"/>
      <c r="V719" s="320">
        <v>2013</v>
      </c>
      <c r="W719" s="177"/>
      <c r="X719" s="177"/>
      <c r="Y719" s="177"/>
      <c r="Z719" s="177"/>
      <c r="AA719" s="177"/>
      <c r="AB719" s="319"/>
      <c r="AC719" s="320"/>
      <c r="AD719" s="320"/>
      <c r="AE719" s="177"/>
      <c r="AF719" s="177"/>
      <c r="AG719" s="177"/>
      <c r="AH719" s="177"/>
      <c r="AI719" s="177"/>
      <c r="AJ719" s="177"/>
      <c r="AK719" s="177"/>
      <c r="AL719" s="177"/>
      <c r="AM719" s="177"/>
      <c r="AN719" s="177"/>
      <c r="AO719" s="177"/>
      <c r="AP719" s="177"/>
      <c r="AQ719" s="177"/>
      <c r="AR719" s="177"/>
      <c r="AS719" s="177"/>
      <c r="AT719" s="177"/>
      <c r="AU719" s="177"/>
      <c r="AV719" s="177"/>
      <c r="AW719" s="177"/>
      <c r="AX719" s="177" t="s">
        <v>1530</v>
      </c>
    </row>
    <row r="720" spans="2:50" ht="25.7" customHeight="1">
      <c r="B720" s="150"/>
      <c r="C720" s="151" t="s">
        <v>1064</v>
      </c>
      <c r="D720" s="177" t="s">
        <v>14342</v>
      </c>
      <c r="E720" s="319" t="s">
        <v>14343</v>
      </c>
      <c r="F720" s="177" t="s">
        <v>1064</v>
      </c>
      <c r="G720" s="177" t="s">
        <v>14344</v>
      </c>
      <c r="H720" s="148"/>
      <c r="I720" s="177" t="s">
        <v>14345</v>
      </c>
      <c r="J720" s="177"/>
      <c r="K720" s="319">
        <v>1527</v>
      </c>
      <c r="L720" s="319"/>
      <c r="M720" s="319"/>
      <c r="N720" s="177"/>
      <c r="O720" s="320" t="s">
        <v>590</v>
      </c>
      <c r="P720" s="319">
        <v>1482</v>
      </c>
      <c r="Q720" s="319">
        <v>2</v>
      </c>
      <c r="R720" s="319"/>
      <c r="S720" s="319"/>
      <c r="T720" s="177"/>
      <c r="U720" s="177"/>
      <c r="V720" s="320">
        <v>1992</v>
      </c>
      <c r="W720" s="177"/>
      <c r="X720" s="177"/>
      <c r="Y720" s="177"/>
      <c r="Z720" s="177"/>
      <c r="AA720" s="177"/>
      <c r="AB720" s="319">
        <v>50</v>
      </c>
      <c r="AC720" s="320"/>
      <c r="AD720" s="320"/>
      <c r="AE720" s="177"/>
      <c r="AF720" s="177"/>
      <c r="AG720" s="177"/>
      <c r="AH720" s="177"/>
      <c r="AI720" s="177"/>
      <c r="AJ720" s="177"/>
      <c r="AK720" s="177"/>
      <c r="AL720" s="177"/>
      <c r="AM720" s="177"/>
      <c r="AN720" s="177"/>
      <c r="AO720" s="177"/>
      <c r="AP720" s="177"/>
      <c r="AQ720" s="177"/>
      <c r="AR720" s="177"/>
      <c r="AS720" s="177"/>
      <c r="AT720" s="177"/>
      <c r="AU720" s="177"/>
      <c r="AV720" s="177"/>
      <c r="AW720" s="177"/>
      <c r="AX720" s="177"/>
    </row>
    <row r="721" spans="2:50" ht="25.7" customHeight="1">
      <c r="B721" s="150"/>
      <c r="C721" s="151" t="s">
        <v>1064</v>
      </c>
      <c r="D721" s="177"/>
      <c r="E721" s="319" t="s">
        <v>14346</v>
      </c>
      <c r="F721" s="177" t="s">
        <v>1064</v>
      </c>
      <c r="G721" s="177"/>
      <c r="H721" s="148"/>
      <c r="I721" s="177" t="s">
        <v>14347</v>
      </c>
      <c r="J721" s="177"/>
      <c r="K721" s="319">
        <v>1459</v>
      </c>
      <c r="L721" s="319"/>
      <c r="M721" s="319"/>
      <c r="N721" s="177"/>
      <c r="O721" s="320" t="s">
        <v>590</v>
      </c>
      <c r="P721" s="319">
        <v>1008</v>
      </c>
      <c r="Q721" s="319"/>
      <c r="R721" s="319"/>
      <c r="S721" s="319"/>
      <c r="T721" s="320"/>
      <c r="U721" s="319"/>
      <c r="V721" s="320">
        <v>2004</v>
      </c>
      <c r="W721" s="177"/>
      <c r="X721" s="177"/>
      <c r="Y721" s="177"/>
      <c r="Z721" s="177"/>
      <c r="AA721" s="177"/>
      <c r="AB721" s="319">
        <v>40</v>
      </c>
      <c r="AC721" s="320"/>
      <c r="AD721" s="320"/>
      <c r="AE721" s="177"/>
      <c r="AF721" s="177"/>
      <c r="AG721" s="177"/>
      <c r="AH721" s="177"/>
      <c r="AI721" s="177"/>
      <c r="AJ721" s="177"/>
      <c r="AK721" s="177"/>
      <c r="AL721" s="177"/>
      <c r="AM721" s="177"/>
      <c r="AN721" s="177"/>
      <c r="AO721" s="177"/>
      <c r="AP721" s="177"/>
      <c r="AQ721" s="177"/>
      <c r="AR721" s="177"/>
      <c r="AS721" s="177"/>
      <c r="AT721" s="177"/>
      <c r="AU721" s="177"/>
      <c r="AV721" s="177"/>
      <c r="AW721" s="177"/>
      <c r="AX721" s="177"/>
    </row>
    <row r="722" spans="2:50" ht="25.7" customHeight="1">
      <c r="B722" s="150"/>
      <c r="C722" s="151" t="s">
        <v>1064</v>
      </c>
      <c r="D722" s="177"/>
      <c r="E722" s="319" t="s">
        <v>14348</v>
      </c>
      <c r="F722" s="177" t="s">
        <v>1064</v>
      </c>
      <c r="G722" s="177"/>
      <c r="H722" s="148"/>
      <c r="I722" s="177" t="s">
        <v>8643</v>
      </c>
      <c r="J722" s="177"/>
      <c r="K722" s="319">
        <v>4100</v>
      </c>
      <c r="L722" s="319"/>
      <c r="M722" s="319"/>
      <c r="N722" s="177"/>
      <c r="O722" s="320" t="s">
        <v>14349</v>
      </c>
      <c r="P722" s="319">
        <v>2300</v>
      </c>
      <c r="Q722" s="319">
        <v>4</v>
      </c>
      <c r="R722" s="319"/>
      <c r="S722" s="319">
        <v>150</v>
      </c>
      <c r="T722" s="320">
        <v>2007</v>
      </c>
      <c r="U722" s="319">
        <v>200</v>
      </c>
      <c r="V722" s="320">
        <v>2007</v>
      </c>
      <c r="W722" s="177"/>
      <c r="X722" s="177"/>
      <c r="Y722" s="177"/>
      <c r="Z722" s="177"/>
      <c r="AA722" s="177"/>
      <c r="AB722" s="319">
        <v>200</v>
      </c>
      <c r="AC722" s="320"/>
      <c r="AD722" s="320"/>
      <c r="AE722" s="177"/>
      <c r="AF722" s="177"/>
      <c r="AG722" s="177"/>
      <c r="AH722" s="177"/>
      <c r="AI722" s="177"/>
      <c r="AJ722" s="177"/>
      <c r="AK722" s="177"/>
      <c r="AL722" s="177"/>
      <c r="AM722" s="177"/>
      <c r="AN722" s="177"/>
      <c r="AO722" s="177"/>
      <c r="AP722" s="177"/>
      <c r="AQ722" s="177"/>
      <c r="AR722" s="177"/>
      <c r="AS722" s="177"/>
      <c r="AT722" s="177"/>
      <c r="AU722" s="177"/>
      <c r="AV722" s="177"/>
      <c r="AW722" s="177"/>
      <c r="AX722" s="177"/>
    </row>
    <row r="723" spans="2:50" ht="25.7" customHeight="1">
      <c r="B723" s="150"/>
      <c r="C723" s="151" t="s">
        <v>1064</v>
      </c>
      <c r="D723" s="177"/>
      <c r="E723" s="319" t="s">
        <v>14350</v>
      </c>
      <c r="F723" s="177" t="s">
        <v>1064</v>
      </c>
      <c r="G723" s="177"/>
      <c r="H723" s="148"/>
      <c r="I723" s="177" t="s">
        <v>8643</v>
      </c>
      <c r="J723" s="177"/>
      <c r="K723" s="319">
        <v>1511</v>
      </c>
      <c r="L723" s="319"/>
      <c r="M723" s="319"/>
      <c r="N723" s="177"/>
      <c r="O723" s="320" t="s">
        <v>590</v>
      </c>
      <c r="P723" s="319">
        <v>1165</v>
      </c>
      <c r="Q723" s="319">
        <v>2</v>
      </c>
      <c r="R723" s="319"/>
      <c r="S723" s="319"/>
      <c r="T723" s="177"/>
      <c r="U723" s="177"/>
      <c r="V723" s="320">
        <v>1992</v>
      </c>
      <c r="W723" s="177"/>
      <c r="X723" s="177"/>
      <c r="Y723" s="177"/>
      <c r="Z723" s="177"/>
      <c r="AA723" s="177"/>
      <c r="AB723" s="319"/>
      <c r="AC723" s="320"/>
      <c r="AD723" s="320"/>
      <c r="AE723" s="177"/>
      <c r="AF723" s="177"/>
      <c r="AG723" s="177"/>
      <c r="AH723" s="177"/>
      <c r="AI723" s="177"/>
      <c r="AJ723" s="177"/>
      <c r="AK723" s="177"/>
      <c r="AL723" s="177"/>
      <c r="AM723" s="177"/>
      <c r="AN723" s="177"/>
      <c r="AO723" s="177"/>
      <c r="AP723" s="177"/>
      <c r="AQ723" s="177"/>
      <c r="AR723" s="177"/>
      <c r="AS723" s="177"/>
      <c r="AT723" s="177"/>
      <c r="AU723" s="177"/>
      <c r="AV723" s="177"/>
      <c r="AW723" s="177"/>
      <c r="AX723" s="177"/>
    </row>
    <row r="724" spans="2:50" ht="25.7" customHeight="1">
      <c r="B724" s="150"/>
      <c r="C724" s="151" t="s">
        <v>1064</v>
      </c>
      <c r="D724" s="177"/>
      <c r="E724" s="319" t="s">
        <v>14351</v>
      </c>
      <c r="F724" s="177" t="s">
        <v>1064</v>
      </c>
      <c r="G724" s="177"/>
      <c r="H724" s="148"/>
      <c r="I724" s="177" t="s">
        <v>8643</v>
      </c>
      <c r="J724" s="177"/>
      <c r="K724" s="319">
        <v>3841</v>
      </c>
      <c r="L724" s="319">
        <v>54.72</v>
      </c>
      <c r="M724" s="319">
        <v>39.6</v>
      </c>
      <c r="N724" s="177"/>
      <c r="O724" s="320" t="s">
        <v>590</v>
      </c>
      <c r="P724" s="319">
        <v>1296</v>
      </c>
      <c r="Q724" s="319">
        <v>2</v>
      </c>
      <c r="R724" s="319"/>
      <c r="S724" s="319"/>
      <c r="T724" s="177"/>
      <c r="U724" s="177"/>
      <c r="V724" s="320">
        <v>2008</v>
      </c>
      <c r="W724" s="177"/>
      <c r="X724" s="177"/>
      <c r="Y724" s="177"/>
      <c r="Z724" s="177"/>
      <c r="AA724" s="177"/>
      <c r="AB724" s="319">
        <v>150</v>
      </c>
      <c r="AC724" s="320"/>
      <c r="AD724" s="320"/>
      <c r="AE724" s="177"/>
      <c r="AF724" s="177"/>
      <c r="AG724" s="177"/>
      <c r="AH724" s="177"/>
      <c r="AI724" s="177"/>
      <c r="AJ724" s="177"/>
      <c r="AK724" s="177"/>
      <c r="AL724" s="177"/>
      <c r="AM724" s="177"/>
      <c r="AN724" s="177"/>
      <c r="AO724" s="177"/>
      <c r="AP724" s="177"/>
      <c r="AQ724" s="177"/>
      <c r="AR724" s="177"/>
      <c r="AS724" s="177"/>
      <c r="AT724" s="177"/>
      <c r="AU724" s="177"/>
      <c r="AV724" s="177"/>
      <c r="AW724" s="177"/>
      <c r="AX724" s="177"/>
    </row>
    <row r="725" spans="2:50" ht="25.7" customHeight="1">
      <c r="B725" s="150"/>
      <c r="C725" s="151" t="s">
        <v>1064</v>
      </c>
      <c r="D725" s="177"/>
      <c r="E725" s="319" t="s">
        <v>14352</v>
      </c>
      <c r="F725" s="177" t="s">
        <v>1064</v>
      </c>
      <c r="G725" s="177"/>
      <c r="H725" s="148"/>
      <c r="I725" s="177" t="s">
        <v>14353</v>
      </c>
      <c r="J725" s="177"/>
      <c r="K725" s="319">
        <v>1668</v>
      </c>
      <c r="L725" s="319"/>
      <c r="M725" s="319"/>
      <c r="N725" s="177"/>
      <c r="O725" s="320" t="s">
        <v>590</v>
      </c>
      <c r="P725" s="319">
        <v>800</v>
      </c>
      <c r="Q725" s="319">
        <v>2</v>
      </c>
      <c r="R725" s="319"/>
      <c r="S725" s="319"/>
      <c r="T725" s="177"/>
      <c r="U725" s="177"/>
      <c r="V725" s="320">
        <v>2013</v>
      </c>
      <c r="W725" s="177"/>
      <c r="X725" s="177"/>
      <c r="Y725" s="177"/>
      <c r="Z725" s="177"/>
      <c r="AA725" s="177"/>
      <c r="AB725" s="319">
        <v>15</v>
      </c>
      <c r="AC725" s="320"/>
      <c r="AD725" s="320"/>
      <c r="AE725" s="177"/>
      <c r="AF725" s="177"/>
      <c r="AG725" s="177"/>
      <c r="AH725" s="177"/>
      <c r="AI725" s="177"/>
      <c r="AJ725" s="177"/>
      <c r="AK725" s="177"/>
      <c r="AL725" s="177"/>
      <c r="AM725" s="177"/>
      <c r="AN725" s="177"/>
      <c r="AO725" s="177"/>
      <c r="AP725" s="177"/>
      <c r="AQ725" s="177"/>
      <c r="AR725" s="177"/>
      <c r="AS725" s="177"/>
      <c r="AT725" s="177"/>
      <c r="AU725" s="177"/>
      <c r="AV725" s="177"/>
      <c r="AW725" s="177"/>
      <c r="AX725" s="177"/>
    </row>
    <row r="726" spans="2:50" ht="25.7" customHeight="1">
      <c r="B726" s="150"/>
      <c r="C726" s="151" t="s">
        <v>13943</v>
      </c>
      <c r="D726" s="177" t="s">
        <v>13944</v>
      </c>
      <c r="E726" s="319" t="s">
        <v>14354</v>
      </c>
      <c r="F726" s="177" t="s">
        <v>13943</v>
      </c>
      <c r="G726" s="177" t="s">
        <v>14355</v>
      </c>
      <c r="H726" s="148" t="s">
        <v>13946</v>
      </c>
      <c r="I726" s="177" t="s">
        <v>8643</v>
      </c>
      <c r="J726" s="177">
        <v>1</v>
      </c>
      <c r="K726" s="319">
        <v>3609</v>
      </c>
      <c r="L726" s="319">
        <v>99</v>
      </c>
      <c r="M726" s="319">
        <v>99</v>
      </c>
      <c r="N726" s="177" t="s">
        <v>231</v>
      </c>
      <c r="O726" s="320" t="s">
        <v>1441</v>
      </c>
      <c r="P726" s="319">
        <v>3544</v>
      </c>
      <c r="Q726" s="319">
        <v>6</v>
      </c>
      <c r="R726" s="319"/>
      <c r="S726" s="319">
        <v>500</v>
      </c>
      <c r="T726" s="177"/>
      <c r="U726" s="177"/>
      <c r="V726" s="320">
        <v>2001</v>
      </c>
      <c r="W726" s="177">
        <v>250</v>
      </c>
      <c r="X726" s="177"/>
      <c r="Y726" s="177"/>
      <c r="Z726" s="177"/>
      <c r="AA726" s="177"/>
      <c r="AB726" s="319">
        <v>130</v>
      </c>
      <c r="AC726" s="320"/>
      <c r="AD726" s="320"/>
      <c r="AE726" s="177"/>
      <c r="AF726" s="177"/>
      <c r="AG726" s="177">
        <v>4</v>
      </c>
      <c r="AH726" s="177"/>
      <c r="AI726" s="177"/>
      <c r="AJ726" s="177"/>
      <c r="AK726" s="177"/>
      <c r="AL726" s="177"/>
      <c r="AM726" s="177"/>
      <c r="AN726" s="177"/>
      <c r="AO726" s="177"/>
      <c r="AP726" s="177"/>
      <c r="AQ726" s="177"/>
      <c r="AR726" s="177"/>
      <c r="AS726" s="177"/>
      <c r="AT726" s="177"/>
      <c r="AU726" s="177"/>
      <c r="AV726" s="177"/>
      <c r="AW726" s="177"/>
      <c r="AX726" s="177"/>
    </row>
    <row r="727" spans="2:50" ht="25.7" customHeight="1">
      <c r="B727" s="150"/>
      <c r="C727" s="151" t="s">
        <v>13943</v>
      </c>
      <c r="D727" s="177"/>
      <c r="E727" s="319" t="s">
        <v>14356</v>
      </c>
      <c r="F727" s="177" t="s">
        <v>13943</v>
      </c>
      <c r="G727" s="177"/>
      <c r="H727" s="148"/>
      <c r="I727" s="177" t="s">
        <v>14357</v>
      </c>
      <c r="J727" s="177"/>
      <c r="K727" s="319">
        <v>708</v>
      </c>
      <c r="L727" s="319">
        <v>45</v>
      </c>
      <c r="M727" s="319">
        <v>45</v>
      </c>
      <c r="N727" s="177"/>
      <c r="O727" s="320" t="s">
        <v>1441</v>
      </c>
      <c r="P727" s="319">
        <v>528</v>
      </c>
      <c r="Q727" s="319">
        <v>2</v>
      </c>
      <c r="R727" s="319"/>
      <c r="S727" s="319">
        <v>20</v>
      </c>
      <c r="T727" s="177"/>
      <c r="U727" s="177"/>
      <c r="V727" s="320">
        <v>2007</v>
      </c>
      <c r="W727" s="177"/>
      <c r="X727" s="177"/>
      <c r="Y727" s="177"/>
      <c r="Z727" s="177"/>
      <c r="AA727" s="177"/>
      <c r="AB727" s="319">
        <v>236</v>
      </c>
      <c r="AC727" s="320"/>
      <c r="AD727" s="320"/>
      <c r="AE727" s="177"/>
      <c r="AF727" s="177"/>
      <c r="AG727" s="177"/>
      <c r="AH727" s="177"/>
      <c r="AI727" s="177"/>
      <c r="AJ727" s="177"/>
      <c r="AK727" s="177"/>
      <c r="AL727" s="177"/>
      <c r="AM727" s="177"/>
      <c r="AN727" s="177"/>
      <c r="AO727" s="177"/>
      <c r="AP727" s="177"/>
      <c r="AQ727" s="177"/>
      <c r="AR727" s="177"/>
      <c r="AS727" s="177"/>
      <c r="AT727" s="177"/>
      <c r="AU727" s="177"/>
      <c r="AV727" s="177"/>
      <c r="AW727" s="177"/>
      <c r="AX727" s="177"/>
    </row>
    <row r="728" spans="2:50" ht="25.7" customHeight="1">
      <c r="B728" s="150"/>
      <c r="C728" s="151" t="s">
        <v>13950</v>
      </c>
      <c r="D728" s="177" t="s">
        <v>14358</v>
      </c>
      <c r="E728" s="319" t="s">
        <v>14359</v>
      </c>
      <c r="F728" s="177" t="s">
        <v>13950</v>
      </c>
      <c r="G728" s="177" t="s">
        <v>14360</v>
      </c>
      <c r="H728" s="177" t="s">
        <v>13954</v>
      </c>
      <c r="I728" s="177" t="s">
        <v>14361</v>
      </c>
      <c r="J728" s="177">
        <v>2</v>
      </c>
      <c r="K728" s="319">
        <v>12652</v>
      </c>
      <c r="L728" s="319">
        <v>314.86</v>
      </c>
      <c r="M728" s="319">
        <v>314.86</v>
      </c>
      <c r="N728" s="101" t="s">
        <v>231</v>
      </c>
      <c r="O728" s="320" t="s">
        <v>14362</v>
      </c>
      <c r="P728" s="187">
        <v>7660</v>
      </c>
      <c r="Q728" s="319">
        <v>12</v>
      </c>
      <c r="R728" s="187">
        <v>425</v>
      </c>
      <c r="S728" s="319">
        <v>600</v>
      </c>
      <c r="T728" s="177"/>
      <c r="U728" s="177" t="s">
        <v>14363</v>
      </c>
      <c r="V728" s="320">
        <v>2007</v>
      </c>
      <c r="W728" s="154">
        <v>5</v>
      </c>
      <c r="X728" s="155">
        <v>1</v>
      </c>
      <c r="Y728" s="155"/>
      <c r="Z728" s="155"/>
      <c r="AA728" s="155"/>
      <c r="AB728" s="189">
        <v>10</v>
      </c>
      <c r="AC728" s="320"/>
      <c r="AD728" s="320"/>
      <c r="AE728" s="177"/>
      <c r="AF728" s="177"/>
      <c r="AG728" s="177">
        <v>6</v>
      </c>
      <c r="AH728" s="177"/>
      <c r="AI728" s="177">
        <v>1</v>
      </c>
      <c r="AJ728" s="99"/>
      <c r="AK728" s="99"/>
      <c r="AL728" s="177"/>
      <c r="AM728" s="177"/>
      <c r="AN728" s="177"/>
      <c r="AO728" s="177"/>
      <c r="AP728" s="177"/>
      <c r="AQ728" s="177"/>
      <c r="AR728" s="177"/>
      <c r="AS728" s="177"/>
      <c r="AT728" s="177"/>
      <c r="AU728" s="177"/>
      <c r="AV728" s="177"/>
      <c r="AW728" s="177"/>
      <c r="AX728" s="177"/>
    </row>
    <row r="729" spans="2:50" ht="25.7" customHeight="1">
      <c r="B729" s="150"/>
      <c r="C729" s="151" t="s">
        <v>13950</v>
      </c>
      <c r="D729" s="177"/>
      <c r="E729" s="319" t="s">
        <v>14364</v>
      </c>
      <c r="F729" s="177" t="s">
        <v>13950</v>
      </c>
      <c r="G729" s="177"/>
      <c r="H729" s="177"/>
      <c r="I729" s="177" t="s">
        <v>13950</v>
      </c>
      <c r="J729" s="177"/>
      <c r="K729" s="319">
        <v>2249.6</v>
      </c>
      <c r="L729" s="319">
        <v>0</v>
      </c>
      <c r="M729" s="319">
        <v>0</v>
      </c>
      <c r="N729" s="101"/>
      <c r="O729" s="320" t="s">
        <v>590</v>
      </c>
      <c r="P729" s="187">
        <v>1596</v>
      </c>
      <c r="Q729" s="319">
        <v>3</v>
      </c>
      <c r="R729" s="187" t="s">
        <v>499</v>
      </c>
      <c r="S729" s="187">
        <v>100</v>
      </c>
      <c r="T729" s="177"/>
      <c r="U729" s="177"/>
      <c r="V729" s="320">
        <v>2008</v>
      </c>
      <c r="W729" s="154"/>
      <c r="X729" s="155"/>
      <c r="Y729" s="155"/>
      <c r="Z729" s="155"/>
      <c r="AA729" s="155"/>
      <c r="AB729" s="189">
        <v>104</v>
      </c>
      <c r="AC729" s="320"/>
      <c r="AD729" s="320"/>
      <c r="AE729" s="177"/>
      <c r="AF729" s="177"/>
      <c r="AG729" s="177"/>
      <c r="AH729" s="177"/>
      <c r="AI729" s="177"/>
      <c r="AJ729" s="99"/>
      <c r="AK729" s="99"/>
      <c r="AL729" s="177"/>
      <c r="AM729" s="177"/>
      <c r="AN729" s="177"/>
      <c r="AO729" s="177"/>
      <c r="AP729" s="177"/>
      <c r="AQ729" s="177"/>
      <c r="AR729" s="177"/>
      <c r="AS729" s="177"/>
      <c r="AT729" s="177"/>
      <c r="AU729" s="177"/>
      <c r="AV729" s="177"/>
      <c r="AW729" s="177"/>
      <c r="AX729" s="177"/>
    </row>
    <row r="730" spans="2:50" ht="25.7" customHeight="1">
      <c r="B730" s="150"/>
      <c r="C730" s="151" t="s">
        <v>13950</v>
      </c>
      <c r="D730" s="177"/>
      <c r="E730" s="319" t="s">
        <v>14365</v>
      </c>
      <c r="F730" s="177" t="s">
        <v>13950</v>
      </c>
      <c r="G730" s="177"/>
      <c r="H730" s="156"/>
      <c r="I730" s="177" t="s">
        <v>14361</v>
      </c>
      <c r="J730" s="177"/>
      <c r="K730" s="319"/>
      <c r="L730" s="319">
        <v>0</v>
      </c>
      <c r="M730" s="319">
        <v>0</v>
      </c>
      <c r="N730" s="177"/>
      <c r="O730" s="320" t="s">
        <v>12039</v>
      </c>
      <c r="P730" s="319">
        <v>2675</v>
      </c>
      <c r="Q730" s="319">
        <v>4</v>
      </c>
      <c r="R730" s="319" t="s">
        <v>499</v>
      </c>
      <c r="S730" s="319">
        <v>150</v>
      </c>
      <c r="T730" s="177"/>
      <c r="U730" s="177"/>
      <c r="V730" s="320">
        <v>2013</v>
      </c>
      <c r="W730" s="177"/>
      <c r="X730" s="177"/>
      <c r="Y730" s="177"/>
      <c r="Z730" s="177"/>
      <c r="AA730" s="177"/>
      <c r="AB730" s="319">
        <v>328</v>
      </c>
      <c r="AC730" s="320"/>
      <c r="AD730" s="320"/>
      <c r="AE730" s="177"/>
      <c r="AF730" s="177"/>
      <c r="AG730" s="177"/>
      <c r="AH730" s="177"/>
      <c r="AI730" s="177"/>
      <c r="AJ730" s="177"/>
      <c r="AK730" s="177"/>
      <c r="AL730" s="177"/>
      <c r="AM730" s="177"/>
      <c r="AN730" s="177"/>
      <c r="AO730" s="177"/>
      <c r="AP730" s="177"/>
      <c r="AQ730" s="177"/>
      <c r="AR730" s="177"/>
      <c r="AS730" s="177"/>
      <c r="AT730" s="177"/>
      <c r="AU730" s="177"/>
      <c r="AV730" s="177"/>
      <c r="AW730" s="177"/>
      <c r="AX730" s="177"/>
    </row>
    <row r="731" spans="2:50" ht="25.7" customHeight="1">
      <c r="B731" s="150"/>
      <c r="C731" s="151" t="s">
        <v>1043</v>
      </c>
      <c r="D731" s="177" t="s">
        <v>14366</v>
      </c>
      <c r="E731" s="319" t="s">
        <v>14367</v>
      </c>
      <c r="F731" s="177" t="s">
        <v>1043</v>
      </c>
      <c r="G731" s="177" t="s">
        <v>13959</v>
      </c>
      <c r="H731" s="148" t="s">
        <v>13960</v>
      </c>
      <c r="I731" s="177" t="s">
        <v>1043</v>
      </c>
      <c r="J731" s="177">
        <v>1</v>
      </c>
      <c r="K731" s="319">
        <v>5900</v>
      </c>
      <c r="L731" s="319">
        <v>72</v>
      </c>
      <c r="M731" s="177">
        <v>72</v>
      </c>
      <c r="N731" s="177" t="s">
        <v>231</v>
      </c>
      <c r="O731" s="320" t="s">
        <v>590</v>
      </c>
      <c r="P731" s="319">
        <v>4000</v>
      </c>
      <c r="Q731" s="319">
        <v>6</v>
      </c>
      <c r="R731" s="319"/>
      <c r="S731" s="319"/>
      <c r="T731" s="177"/>
      <c r="U731" s="177"/>
      <c r="V731" s="320">
        <v>1991</v>
      </c>
      <c r="W731" s="177"/>
      <c r="X731" s="177"/>
      <c r="Y731" s="177"/>
      <c r="Z731" s="177"/>
      <c r="AA731" s="177"/>
      <c r="AB731" s="319">
        <v>60</v>
      </c>
      <c r="AC731" s="320"/>
      <c r="AD731" s="320"/>
      <c r="AE731" s="177"/>
      <c r="AF731" s="177"/>
      <c r="AG731" s="177">
        <v>1</v>
      </c>
      <c r="AH731" s="177"/>
      <c r="AI731" s="177"/>
      <c r="AJ731" s="177"/>
      <c r="AK731" s="177"/>
      <c r="AL731" s="177"/>
      <c r="AM731" s="177"/>
      <c r="AN731" s="177"/>
      <c r="AO731" s="177"/>
      <c r="AP731" s="177"/>
      <c r="AQ731" s="177"/>
      <c r="AR731" s="177"/>
      <c r="AS731" s="177"/>
      <c r="AT731" s="177"/>
      <c r="AU731" s="177"/>
      <c r="AV731" s="177"/>
      <c r="AW731" s="177"/>
      <c r="AX731" s="177"/>
    </row>
    <row r="732" spans="2:50" ht="25.7" customHeight="1">
      <c r="B732" s="150"/>
      <c r="C732" s="151" t="s">
        <v>13963</v>
      </c>
      <c r="D732" s="177" t="s">
        <v>14143</v>
      </c>
      <c r="E732" s="319" t="s">
        <v>14368</v>
      </c>
      <c r="F732" s="177" t="s">
        <v>13963</v>
      </c>
      <c r="G732" s="177" t="s">
        <v>574</v>
      </c>
      <c r="H732" s="177" t="s">
        <v>13966</v>
      </c>
      <c r="I732" s="177" t="s">
        <v>10345</v>
      </c>
      <c r="J732" s="177">
        <v>1</v>
      </c>
      <c r="K732" s="319">
        <v>2850</v>
      </c>
      <c r="L732" s="319"/>
      <c r="M732" s="319"/>
      <c r="N732" s="177" t="s">
        <v>231</v>
      </c>
      <c r="O732" s="320" t="s">
        <v>14369</v>
      </c>
      <c r="P732" s="319">
        <v>2300</v>
      </c>
      <c r="Q732" s="319">
        <v>4</v>
      </c>
      <c r="R732" s="319"/>
      <c r="S732" s="319"/>
      <c r="T732" s="177"/>
      <c r="U732" s="177"/>
      <c r="V732" s="320">
        <v>2002</v>
      </c>
      <c r="W732" s="177">
        <v>131</v>
      </c>
      <c r="X732" s="177">
        <v>23</v>
      </c>
      <c r="Y732" s="177">
        <v>153</v>
      </c>
      <c r="Z732" s="177"/>
      <c r="AA732" s="177"/>
      <c r="AB732" s="319">
        <v>307</v>
      </c>
      <c r="AC732" s="320"/>
      <c r="AD732" s="320"/>
      <c r="AE732" s="177"/>
      <c r="AF732" s="177"/>
      <c r="AG732" s="177"/>
      <c r="AH732" s="177"/>
      <c r="AI732" s="177"/>
      <c r="AJ732" s="177"/>
      <c r="AK732" s="177"/>
      <c r="AL732" s="177"/>
      <c r="AM732" s="177"/>
      <c r="AN732" s="177"/>
      <c r="AO732" s="177"/>
      <c r="AP732" s="177"/>
      <c r="AQ732" s="177"/>
      <c r="AR732" s="177"/>
      <c r="AS732" s="177"/>
      <c r="AT732" s="177"/>
      <c r="AU732" s="177"/>
      <c r="AV732" s="177"/>
      <c r="AW732" s="177"/>
      <c r="AX732" s="177"/>
    </row>
    <row r="733" spans="2:50" ht="25.7" customHeight="1">
      <c r="B733" s="150"/>
      <c r="C733" s="151" t="s">
        <v>13963</v>
      </c>
      <c r="D733" s="177" t="s">
        <v>14370</v>
      </c>
      <c r="E733" s="319" t="s">
        <v>14371</v>
      </c>
      <c r="F733" s="177" t="s">
        <v>13963</v>
      </c>
      <c r="G733" s="177" t="s">
        <v>574</v>
      </c>
      <c r="H733" s="177"/>
      <c r="I733" s="177" t="s">
        <v>10345</v>
      </c>
      <c r="J733" s="177"/>
      <c r="K733" s="319">
        <v>1290</v>
      </c>
      <c r="L733" s="319">
        <v>48</v>
      </c>
      <c r="M733" s="319">
        <v>48</v>
      </c>
      <c r="N733" s="177" t="s">
        <v>231</v>
      </c>
      <c r="O733" s="320" t="s">
        <v>590</v>
      </c>
      <c r="P733" s="319">
        <v>952</v>
      </c>
      <c r="Q733" s="319">
        <v>2</v>
      </c>
      <c r="R733" s="319"/>
      <c r="S733" s="319"/>
      <c r="T733" s="177" t="s">
        <v>586</v>
      </c>
      <c r="U733" s="177" t="s">
        <v>8854</v>
      </c>
      <c r="V733" s="320">
        <v>1994</v>
      </c>
      <c r="W733" s="177">
        <v>48</v>
      </c>
      <c r="X733" s="177"/>
      <c r="Y733" s="177"/>
      <c r="Z733" s="177"/>
      <c r="AA733" s="177"/>
      <c r="AB733" s="319">
        <v>48</v>
      </c>
      <c r="AC733" s="320"/>
      <c r="AD733" s="320"/>
      <c r="AE733" s="177"/>
      <c r="AF733" s="177"/>
      <c r="AG733" s="177">
        <v>4</v>
      </c>
      <c r="AH733" s="177"/>
      <c r="AI733" s="177"/>
      <c r="AJ733" s="177"/>
      <c r="AK733" s="177"/>
      <c r="AL733" s="177"/>
      <c r="AM733" s="177"/>
      <c r="AN733" s="177"/>
      <c r="AO733" s="177"/>
      <c r="AP733" s="177"/>
      <c r="AQ733" s="177"/>
      <c r="AR733" s="177"/>
      <c r="AS733" s="177"/>
      <c r="AT733" s="177"/>
      <c r="AU733" s="177"/>
      <c r="AV733" s="177"/>
      <c r="AW733" s="177"/>
      <c r="AX733" s="177"/>
    </row>
    <row r="734" spans="2:50" ht="25.7" customHeight="1">
      <c r="B734" s="150"/>
      <c r="C734" s="152" t="s">
        <v>13963</v>
      </c>
      <c r="D734" s="177" t="s">
        <v>14372</v>
      </c>
      <c r="E734" s="319" t="s">
        <v>14373</v>
      </c>
      <c r="F734" s="177" t="s">
        <v>13963</v>
      </c>
      <c r="G734" s="177"/>
      <c r="H734" s="177"/>
      <c r="I734" s="177" t="s">
        <v>10345</v>
      </c>
      <c r="J734" s="177"/>
      <c r="K734" s="319">
        <v>760</v>
      </c>
      <c r="L734" s="319"/>
      <c r="M734" s="319"/>
      <c r="N734" s="177"/>
      <c r="O734" s="320" t="s">
        <v>590</v>
      </c>
      <c r="P734" s="319">
        <v>760</v>
      </c>
      <c r="Q734" s="319">
        <v>1</v>
      </c>
      <c r="R734" s="319"/>
      <c r="S734" s="319"/>
      <c r="T734" s="177"/>
      <c r="U734" s="177"/>
      <c r="V734" s="320">
        <v>2010</v>
      </c>
      <c r="W734" s="177"/>
      <c r="X734" s="177"/>
      <c r="Y734" s="177"/>
      <c r="Z734" s="177"/>
      <c r="AA734" s="177"/>
      <c r="AB734" s="319">
        <v>30</v>
      </c>
      <c r="AC734" s="320"/>
      <c r="AD734" s="320"/>
      <c r="AE734" s="177"/>
      <c r="AF734" s="177"/>
      <c r="AG734" s="177"/>
      <c r="AH734" s="177"/>
      <c r="AI734" s="177"/>
      <c r="AJ734" s="177"/>
      <c r="AK734" s="177"/>
      <c r="AL734" s="177"/>
      <c r="AM734" s="177"/>
      <c r="AN734" s="177"/>
      <c r="AO734" s="177"/>
      <c r="AP734" s="177"/>
      <c r="AQ734" s="177"/>
      <c r="AR734" s="177"/>
      <c r="AS734" s="177"/>
      <c r="AT734" s="177"/>
      <c r="AU734" s="177"/>
      <c r="AV734" s="177"/>
      <c r="AW734" s="177"/>
      <c r="AX734" s="177"/>
    </row>
    <row r="735" spans="2:50" ht="25.7" customHeight="1">
      <c r="B735" s="150"/>
      <c r="C735" s="152" t="s">
        <v>13963</v>
      </c>
      <c r="D735" s="177"/>
      <c r="E735" s="319" t="s">
        <v>14374</v>
      </c>
      <c r="F735" s="177" t="s">
        <v>13963</v>
      </c>
      <c r="G735" s="177"/>
      <c r="H735" s="177"/>
      <c r="I735" s="177" t="s">
        <v>10345</v>
      </c>
      <c r="J735" s="177"/>
      <c r="K735" s="319">
        <v>2025</v>
      </c>
      <c r="L735" s="319"/>
      <c r="M735" s="319"/>
      <c r="N735" s="177"/>
      <c r="O735" s="320" t="s">
        <v>590</v>
      </c>
      <c r="P735" s="319">
        <v>2025</v>
      </c>
      <c r="Q735" s="319">
        <v>4</v>
      </c>
      <c r="R735" s="319"/>
      <c r="S735" s="319"/>
      <c r="T735" s="177"/>
      <c r="U735" s="177"/>
      <c r="V735" s="320">
        <v>2012</v>
      </c>
      <c r="W735" s="177"/>
      <c r="X735" s="177"/>
      <c r="Y735" s="177"/>
      <c r="Z735" s="177"/>
      <c r="AA735" s="177"/>
      <c r="AB735" s="319">
        <v>120</v>
      </c>
      <c r="AC735" s="320"/>
      <c r="AD735" s="320"/>
      <c r="AE735" s="177"/>
      <c r="AF735" s="177"/>
      <c r="AG735" s="177"/>
      <c r="AH735" s="177"/>
      <c r="AI735" s="177"/>
      <c r="AJ735" s="177"/>
      <c r="AK735" s="177"/>
      <c r="AL735" s="177"/>
      <c r="AM735" s="177"/>
      <c r="AN735" s="177"/>
      <c r="AO735" s="177"/>
      <c r="AP735" s="177"/>
      <c r="AQ735" s="177"/>
      <c r="AR735" s="177"/>
      <c r="AS735" s="177"/>
      <c r="AT735" s="177"/>
      <c r="AU735" s="177"/>
      <c r="AV735" s="177"/>
      <c r="AW735" s="177"/>
      <c r="AX735" s="177"/>
    </row>
    <row r="736" spans="2:50" ht="25.7" customHeight="1">
      <c r="B736" s="150"/>
      <c r="C736" s="151" t="s">
        <v>13963</v>
      </c>
      <c r="D736" s="177"/>
      <c r="E736" s="319" t="s">
        <v>14375</v>
      </c>
      <c r="F736" s="177" t="s">
        <v>13963</v>
      </c>
      <c r="G736" s="177"/>
      <c r="H736" s="148"/>
      <c r="I736" s="177" t="s">
        <v>8643</v>
      </c>
      <c r="J736" s="177"/>
      <c r="K736" s="319">
        <v>5988</v>
      </c>
      <c r="L736" s="319">
        <v>108</v>
      </c>
      <c r="M736" s="319">
        <v>108</v>
      </c>
      <c r="N736" s="177"/>
      <c r="O736" s="320" t="s">
        <v>14369</v>
      </c>
      <c r="P736" s="319">
        <v>2809</v>
      </c>
      <c r="Q736" s="319">
        <v>5</v>
      </c>
      <c r="R736" s="319">
        <v>100</v>
      </c>
      <c r="S736" s="319">
        <v>100</v>
      </c>
      <c r="T736" s="177"/>
      <c r="U736" s="177"/>
      <c r="V736" s="320">
        <v>2015</v>
      </c>
      <c r="W736" s="177"/>
      <c r="X736" s="177"/>
      <c r="Y736" s="177"/>
      <c r="Z736" s="177"/>
      <c r="AA736" s="177"/>
      <c r="AB736" s="319">
        <v>1800</v>
      </c>
      <c r="AC736" s="320"/>
      <c r="AD736" s="320"/>
      <c r="AE736" s="177"/>
      <c r="AF736" s="177"/>
      <c r="AG736" s="177"/>
      <c r="AH736" s="177"/>
      <c r="AI736" s="177"/>
      <c r="AJ736" s="177"/>
      <c r="AK736" s="177"/>
      <c r="AL736" s="177"/>
      <c r="AM736" s="177"/>
      <c r="AN736" s="177"/>
      <c r="AO736" s="177"/>
      <c r="AP736" s="177"/>
      <c r="AQ736" s="177"/>
      <c r="AR736" s="177"/>
      <c r="AS736" s="177"/>
      <c r="AT736" s="177"/>
      <c r="AU736" s="177"/>
      <c r="AV736" s="177"/>
      <c r="AW736" s="177"/>
      <c r="AX736" s="177"/>
    </row>
    <row r="737" spans="2:50" ht="25.7" customHeight="1">
      <c r="B737" s="150"/>
      <c r="C737" s="151" t="s">
        <v>13967</v>
      </c>
      <c r="D737" s="177" t="s">
        <v>14376</v>
      </c>
      <c r="E737" s="319" t="s">
        <v>14377</v>
      </c>
      <c r="F737" s="177" t="s">
        <v>13967</v>
      </c>
      <c r="G737" s="177" t="s">
        <v>11361</v>
      </c>
      <c r="H737" s="148"/>
      <c r="I737" s="177" t="s">
        <v>8643</v>
      </c>
      <c r="J737" s="177">
        <v>10</v>
      </c>
      <c r="K737" s="319">
        <v>4600</v>
      </c>
      <c r="L737" s="319"/>
      <c r="M737" s="319"/>
      <c r="N737" s="177" t="s">
        <v>231</v>
      </c>
      <c r="O737" s="320" t="s">
        <v>406</v>
      </c>
      <c r="P737" s="319">
        <v>4100</v>
      </c>
      <c r="Q737" s="319">
        <v>8</v>
      </c>
      <c r="R737" s="319"/>
      <c r="S737" s="319">
        <v>300</v>
      </c>
      <c r="T737" s="177" t="s">
        <v>586</v>
      </c>
      <c r="U737" s="177"/>
      <c r="V737" s="320">
        <v>2001</v>
      </c>
      <c r="W737" s="177">
        <v>93</v>
      </c>
      <c r="X737" s="177"/>
      <c r="Y737" s="177">
        <v>23</v>
      </c>
      <c r="Z737" s="177"/>
      <c r="AA737" s="177"/>
      <c r="AB737" s="319">
        <v>116</v>
      </c>
      <c r="AC737" s="320"/>
      <c r="AD737" s="320"/>
      <c r="AE737" s="177"/>
      <c r="AF737" s="177"/>
      <c r="AG737" s="177"/>
      <c r="AH737" s="177"/>
      <c r="AI737" s="177"/>
      <c r="AJ737" s="177"/>
      <c r="AK737" s="177"/>
      <c r="AL737" s="177"/>
      <c r="AM737" s="177"/>
      <c r="AN737" s="177"/>
      <c r="AO737" s="177"/>
      <c r="AP737" s="177"/>
      <c r="AQ737" s="177"/>
      <c r="AR737" s="177"/>
      <c r="AS737" s="177"/>
      <c r="AT737" s="177"/>
      <c r="AU737" s="177"/>
      <c r="AV737" s="177"/>
      <c r="AW737" s="177"/>
      <c r="AX737" s="177"/>
    </row>
    <row r="738" spans="2:50" ht="25.7" customHeight="1">
      <c r="B738" s="150"/>
      <c r="C738" s="151" t="s">
        <v>13967</v>
      </c>
      <c r="D738" s="177" t="s">
        <v>14376</v>
      </c>
      <c r="E738" s="319" t="s">
        <v>14378</v>
      </c>
      <c r="F738" s="177" t="s">
        <v>13967</v>
      </c>
      <c r="G738" s="177" t="s">
        <v>11361</v>
      </c>
      <c r="H738" s="148"/>
      <c r="I738" s="177" t="s">
        <v>8643</v>
      </c>
      <c r="J738" s="177">
        <v>10</v>
      </c>
      <c r="K738" s="319">
        <v>1872</v>
      </c>
      <c r="L738" s="319"/>
      <c r="M738" s="319"/>
      <c r="N738" s="177" t="s">
        <v>231</v>
      </c>
      <c r="O738" s="320" t="s">
        <v>14369</v>
      </c>
      <c r="P738" s="319">
        <v>782.27</v>
      </c>
      <c r="Q738" s="319">
        <v>3</v>
      </c>
      <c r="R738" s="319"/>
      <c r="S738" s="319">
        <v>100</v>
      </c>
      <c r="T738" s="177" t="s">
        <v>586</v>
      </c>
      <c r="U738" s="177"/>
      <c r="V738" s="320">
        <v>2010</v>
      </c>
      <c r="W738" s="177">
        <v>93</v>
      </c>
      <c r="X738" s="177"/>
      <c r="Y738" s="177">
        <v>23</v>
      </c>
      <c r="Z738" s="177"/>
      <c r="AA738" s="177"/>
      <c r="AB738" s="319">
        <v>200</v>
      </c>
      <c r="AC738" s="320"/>
      <c r="AD738" s="320"/>
      <c r="AE738" s="177"/>
      <c r="AF738" s="177"/>
      <c r="AG738" s="177"/>
      <c r="AH738" s="177"/>
      <c r="AI738" s="177"/>
      <c r="AJ738" s="177"/>
      <c r="AK738" s="177"/>
      <c r="AL738" s="177"/>
      <c r="AM738" s="177"/>
      <c r="AN738" s="177"/>
      <c r="AO738" s="177"/>
      <c r="AP738" s="177"/>
      <c r="AQ738" s="177"/>
      <c r="AR738" s="177"/>
      <c r="AS738" s="177"/>
      <c r="AT738" s="177"/>
      <c r="AU738" s="177"/>
      <c r="AV738" s="177"/>
      <c r="AW738" s="177"/>
      <c r="AX738" s="896"/>
    </row>
    <row r="739" spans="2:50" ht="25.7" customHeight="1">
      <c r="B739" s="150"/>
      <c r="C739" s="151" t="s">
        <v>13971</v>
      </c>
      <c r="D739" s="177" t="s">
        <v>14379</v>
      </c>
      <c r="E739" s="319" t="s">
        <v>14380</v>
      </c>
      <c r="F739" s="177" t="s">
        <v>13971</v>
      </c>
      <c r="G739" s="177" t="s">
        <v>14381</v>
      </c>
      <c r="H739" s="148"/>
      <c r="I739" s="177" t="s">
        <v>13971</v>
      </c>
      <c r="J739" s="177">
        <v>1</v>
      </c>
      <c r="K739" s="319">
        <v>72775</v>
      </c>
      <c r="L739" s="319"/>
      <c r="M739" s="319"/>
      <c r="N739" s="177"/>
      <c r="O739" s="320" t="s">
        <v>14369</v>
      </c>
      <c r="P739" s="319">
        <v>4969</v>
      </c>
      <c r="Q739" s="319">
        <v>8</v>
      </c>
      <c r="R739" s="319"/>
      <c r="S739" s="319">
        <v>50</v>
      </c>
      <c r="T739" s="177"/>
      <c r="U739" s="177"/>
      <c r="V739" s="320">
        <v>1992</v>
      </c>
      <c r="W739" s="177">
        <v>25700000</v>
      </c>
      <c r="X739" s="177"/>
      <c r="Y739" s="177"/>
      <c r="Z739" s="177"/>
      <c r="AA739" s="177"/>
      <c r="AB739" s="319">
        <v>858</v>
      </c>
      <c r="AC739" s="320"/>
      <c r="AD739" s="320"/>
      <c r="AE739" s="177"/>
      <c r="AF739" s="177"/>
      <c r="AG739" s="177">
        <v>4</v>
      </c>
      <c r="AH739" s="177">
        <v>510</v>
      </c>
      <c r="AI739" s="177">
        <v>12192000</v>
      </c>
      <c r="AJ739" s="177"/>
      <c r="AK739" s="177"/>
      <c r="AL739" s="177"/>
      <c r="AM739" s="177"/>
      <c r="AN739" s="177"/>
      <c r="AO739" s="177"/>
      <c r="AP739" s="177"/>
      <c r="AQ739" s="177"/>
      <c r="AR739" s="177"/>
      <c r="AS739" s="177"/>
      <c r="AT739" s="177"/>
      <c r="AU739" s="177"/>
      <c r="AV739" s="177"/>
      <c r="AW739" s="177"/>
      <c r="AX739" s="177"/>
    </row>
    <row r="740" spans="2:50" ht="25.7" customHeight="1">
      <c r="B740" s="150"/>
      <c r="C740" s="151" t="s">
        <v>13971</v>
      </c>
      <c r="D740" s="177"/>
      <c r="E740" s="319" t="s">
        <v>14382</v>
      </c>
      <c r="F740" s="177" t="s">
        <v>13971</v>
      </c>
      <c r="G740" s="177"/>
      <c r="H740" s="148"/>
      <c r="I740" s="177" t="s">
        <v>13971</v>
      </c>
      <c r="J740" s="177"/>
      <c r="K740" s="319">
        <v>3620</v>
      </c>
      <c r="L740" s="319">
        <v>81.48</v>
      </c>
      <c r="M740" s="319">
        <v>78.12</v>
      </c>
      <c r="N740" s="177"/>
      <c r="O740" s="320" t="s">
        <v>406</v>
      </c>
      <c r="P740" s="319">
        <v>1776</v>
      </c>
      <c r="Q740" s="319">
        <v>3</v>
      </c>
      <c r="R740" s="319"/>
      <c r="S740" s="319"/>
      <c r="T740" s="177"/>
      <c r="U740" s="177"/>
      <c r="V740" s="320">
        <v>2006</v>
      </c>
      <c r="W740" s="177"/>
      <c r="X740" s="177"/>
      <c r="Y740" s="177"/>
      <c r="Z740" s="177"/>
      <c r="AA740" s="177"/>
      <c r="AB740" s="319">
        <v>300</v>
      </c>
      <c r="AC740" s="320"/>
      <c r="AD740" s="320"/>
      <c r="AE740" s="177"/>
      <c r="AF740" s="177"/>
      <c r="AG740" s="177"/>
      <c r="AH740" s="177"/>
      <c r="AI740" s="177"/>
      <c r="AJ740" s="177"/>
      <c r="AK740" s="177"/>
      <c r="AL740" s="177"/>
      <c r="AM740" s="177"/>
      <c r="AN740" s="177"/>
      <c r="AO740" s="177"/>
      <c r="AP740" s="177"/>
      <c r="AQ740" s="177"/>
      <c r="AR740" s="177"/>
      <c r="AS740" s="177"/>
      <c r="AT740" s="177"/>
      <c r="AU740" s="177"/>
      <c r="AV740" s="177"/>
      <c r="AW740" s="177"/>
      <c r="AX740" s="177"/>
    </row>
    <row r="741" spans="2:50" ht="30" customHeight="1">
      <c r="B741" s="150"/>
      <c r="C741" s="151" t="s">
        <v>13971</v>
      </c>
      <c r="D741" s="177"/>
      <c r="E741" s="319" t="s">
        <v>14383</v>
      </c>
      <c r="F741" s="177" t="s">
        <v>13971</v>
      </c>
      <c r="G741" s="177"/>
      <c r="H741" s="148"/>
      <c r="I741" s="177" t="s">
        <v>13971</v>
      </c>
      <c r="J741" s="177"/>
      <c r="K741" s="319">
        <v>32647</v>
      </c>
      <c r="L741" s="319"/>
      <c r="M741" s="319"/>
      <c r="N741" s="177"/>
      <c r="O741" s="320" t="s">
        <v>14369</v>
      </c>
      <c r="P741" s="319">
        <v>671</v>
      </c>
      <c r="Q741" s="319">
        <v>1</v>
      </c>
      <c r="R741" s="319"/>
      <c r="S741" s="319"/>
      <c r="T741" s="177"/>
      <c r="U741" s="177"/>
      <c r="V741" s="320">
        <v>2009</v>
      </c>
      <c r="W741" s="177"/>
      <c r="X741" s="177"/>
      <c r="Y741" s="177"/>
      <c r="Z741" s="177"/>
      <c r="AA741" s="177"/>
      <c r="AB741" s="319">
        <v>150</v>
      </c>
      <c r="AC741" s="320"/>
      <c r="AD741" s="320"/>
      <c r="AE741" s="177"/>
      <c r="AF741" s="177"/>
      <c r="AG741" s="177"/>
      <c r="AH741" s="177"/>
      <c r="AI741" s="177"/>
      <c r="AJ741" s="177"/>
      <c r="AK741" s="177"/>
      <c r="AL741" s="177"/>
      <c r="AM741" s="177"/>
      <c r="AN741" s="177"/>
      <c r="AO741" s="177"/>
      <c r="AP741" s="177"/>
      <c r="AQ741" s="177"/>
      <c r="AR741" s="177"/>
      <c r="AS741" s="177"/>
      <c r="AT741" s="177"/>
      <c r="AU741" s="177"/>
      <c r="AV741" s="177"/>
      <c r="AW741" s="177"/>
      <c r="AX741" s="177"/>
    </row>
    <row r="742" spans="2:50" ht="44.25" customHeight="1">
      <c r="B742" s="150"/>
      <c r="C742" s="151" t="s">
        <v>13971</v>
      </c>
      <c r="D742" s="177"/>
      <c r="E742" s="319" t="s">
        <v>14384</v>
      </c>
      <c r="F742" s="177" t="s">
        <v>13971</v>
      </c>
      <c r="G742" s="177"/>
      <c r="H742" s="148"/>
      <c r="I742" s="177" t="s">
        <v>13971</v>
      </c>
      <c r="J742" s="177"/>
      <c r="K742" s="319">
        <v>3000</v>
      </c>
      <c r="L742" s="319"/>
      <c r="M742" s="319"/>
      <c r="N742" s="177"/>
      <c r="O742" s="320" t="s">
        <v>14385</v>
      </c>
      <c r="P742" s="319">
        <v>3000</v>
      </c>
      <c r="Q742" s="319">
        <v>4</v>
      </c>
      <c r="R742" s="319"/>
      <c r="S742" s="319"/>
      <c r="T742" s="177"/>
      <c r="U742" s="177"/>
      <c r="V742" s="320">
        <v>2015</v>
      </c>
      <c r="W742" s="177"/>
      <c r="X742" s="177"/>
      <c r="Y742" s="177"/>
      <c r="Z742" s="177"/>
      <c r="AA742" s="177"/>
      <c r="AB742" s="319">
        <v>300</v>
      </c>
      <c r="AC742" s="320"/>
      <c r="AD742" s="320"/>
      <c r="AE742" s="177"/>
      <c r="AF742" s="177"/>
      <c r="AG742" s="177"/>
      <c r="AH742" s="177"/>
      <c r="AI742" s="177"/>
      <c r="AJ742" s="177"/>
      <c r="AK742" s="177"/>
      <c r="AL742" s="177"/>
      <c r="AM742" s="177"/>
      <c r="AN742" s="177"/>
      <c r="AO742" s="177"/>
      <c r="AP742" s="177"/>
      <c r="AQ742" s="177"/>
      <c r="AR742" s="177"/>
      <c r="AS742" s="177"/>
      <c r="AT742" s="177"/>
      <c r="AU742" s="177"/>
      <c r="AV742" s="177"/>
      <c r="AW742" s="177"/>
      <c r="AX742" s="177"/>
    </row>
    <row r="743" spans="2:50" ht="25.7" customHeight="1">
      <c r="B743" s="150"/>
      <c r="C743" s="153" t="s">
        <v>13971</v>
      </c>
      <c r="D743" s="99"/>
      <c r="E743" s="100" t="s">
        <v>14386</v>
      </c>
      <c r="F743" s="105" t="s">
        <v>13971</v>
      </c>
      <c r="G743" s="99"/>
      <c r="H743" s="99"/>
      <c r="I743" s="177" t="s">
        <v>13971</v>
      </c>
      <c r="J743" s="99"/>
      <c r="K743" s="100">
        <v>28986</v>
      </c>
      <c r="L743" s="100"/>
      <c r="M743" s="100"/>
      <c r="N743" s="99"/>
      <c r="O743" s="320" t="s">
        <v>14369</v>
      </c>
      <c r="P743" s="100">
        <v>1400</v>
      </c>
      <c r="Q743" s="100">
        <v>2</v>
      </c>
      <c r="R743" s="100"/>
      <c r="S743" s="100"/>
      <c r="T743" s="99"/>
      <c r="U743" s="99"/>
      <c r="V743" s="105">
        <v>2009</v>
      </c>
      <c r="W743" s="99"/>
      <c r="X743" s="99"/>
      <c r="Y743" s="99"/>
      <c r="Z743" s="99"/>
      <c r="AA743" s="99"/>
      <c r="AB743" s="100">
        <v>300</v>
      </c>
      <c r="AC743" s="99"/>
      <c r="AD743" s="99"/>
      <c r="AE743" s="99"/>
      <c r="AF743" s="99"/>
      <c r="AG743" s="99"/>
      <c r="AH743" s="99"/>
      <c r="AI743" s="99"/>
      <c r="AJ743" s="99"/>
      <c r="AK743" s="99"/>
      <c r="AL743" s="99"/>
      <c r="AM743" s="99"/>
      <c r="AN743" s="99"/>
      <c r="AO743" s="99"/>
      <c r="AP743" s="99"/>
      <c r="AQ743" s="99"/>
      <c r="AR743" s="99"/>
      <c r="AS743" s="99"/>
      <c r="AT743" s="99"/>
      <c r="AU743" s="99"/>
      <c r="AV743" s="99"/>
      <c r="AW743" s="99"/>
      <c r="AX743" s="99"/>
    </row>
    <row r="744" spans="2:50" ht="25.7" customHeight="1">
      <c r="B744" s="150"/>
      <c r="C744" s="151" t="s">
        <v>13971</v>
      </c>
      <c r="D744" s="177"/>
      <c r="E744" s="319" t="s">
        <v>14387</v>
      </c>
      <c r="F744" s="177" t="s">
        <v>13971</v>
      </c>
      <c r="G744" s="177"/>
      <c r="H744" s="148"/>
      <c r="I744" s="177" t="s">
        <v>13971</v>
      </c>
      <c r="J744" s="177"/>
      <c r="K744" s="319">
        <v>4636</v>
      </c>
      <c r="L744" s="319"/>
      <c r="M744" s="319"/>
      <c r="N744" s="177"/>
      <c r="O744" s="320" t="s">
        <v>14369</v>
      </c>
      <c r="P744" s="319">
        <v>1330</v>
      </c>
      <c r="Q744" s="319">
        <v>2</v>
      </c>
      <c r="R744" s="319"/>
      <c r="S744" s="319"/>
      <c r="T744" s="177"/>
      <c r="U744" s="177"/>
      <c r="V744" s="320">
        <v>2010</v>
      </c>
      <c r="W744" s="177"/>
      <c r="X744" s="177"/>
      <c r="Y744" s="177"/>
      <c r="Z744" s="177"/>
      <c r="AA744" s="177"/>
      <c r="AB744" s="319">
        <v>350</v>
      </c>
      <c r="AC744" s="320"/>
      <c r="AD744" s="320"/>
      <c r="AE744" s="177"/>
      <c r="AF744" s="177"/>
      <c r="AG744" s="177"/>
      <c r="AH744" s="177"/>
      <c r="AI744" s="177"/>
      <c r="AJ744" s="177"/>
      <c r="AK744" s="177"/>
      <c r="AL744" s="177"/>
      <c r="AM744" s="177"/>
      <c r="AN744" s="177"/>
      <c r="AO744" s="177"/>
      <c r="AP744" s="177"/>
      <c r="AQ744" s="177"/>
      <c r="AR744" s="177"/>
      <c r="AS744" s="177"/>
      <c r="AT744" s="177"/>
      <c r="AU744" s="177"/>
      <c r="AV744" s="177"/>
      <c r="AW744" s="177"/>
      <c r="AX744" s="149"/>
    </row>
    <row r="745" spans="2:50" ht="25.7" customHeight="1">
      <c r="B745" s="150"/>
      <c r="C745" s="157" t="s">
        <v>1065</v>
      </c>
      <c r="D745" s="158"/>
      <c r="E745" s="159" t="s">
        <v>14388</v>
      </c>
      <c r="F745" s="158" t="s">
        <v>1065</v>
      </c>
      <c r="G745" s="158"/>
      <c r="H745" s="158"/>
      <c r="I745" s="158" t="s">
        <v>1065</v>
      </c>
      <c r="J745" s="158"/>
      <c r="K745" s="159">
        <v>8450</v>
      </c>
      <c r="L745" s="159">
        <v>238</v>
      </c>
      <c r="M745" s="159">
        <v>413</v>
      </c>
      <c r="N745" s="158"/>
      <c r="O745" s="160" t="s">
        <v>3145</v>
      </c>
      <c r="P745" s="159">
        <v>5450</v>
      </c>
      <c r="Q745" s="159">
        <v>11</v>
      </c>
      <c r="R745" s="159"/>
      <c r="S745" s="159">
        <v>100</v>
      </c>
      <c r="T745" s="158"/>
      <c r="U745" s="158"/>
      <c r="V745" s="160">
        <v>2010</v>
      </c>
      <c r="W745" s="158"/>
      <c r="X745" s="158"/>
      <c r="Y745" s="158"/>
      <c r="Z745" s="158"/>
      <c r="AA745" s="158"/>
      <c r="AB745" s="159">
        <v>770</v>
      </c>
      <c r="AC745" s="158"/>
      <c r="AD745" s="158"/>
      <c r="AE745" s="158"/>
      <c r="AF745" s="158"/>
      <c r="AG745" s="158"/>
      <c r="AH745" s="158"/>
      <c r="AI745" s="158"/>
      <c r="AJ745" s="158"/>
      <c r="AK745" s="158"/>
      <c r="AL745" s="158"/>
      <c r="AM745" s="158"/>
      <c r="AN745" s="158"/>
      <c r="AO745" s="158"/>
      <c r="AP745" s="158"/>
      <c r="AQ745" s="158"/>
      <c r="AR745" s="158"/>
      <c r="AS745" s="158"/>
      <c r="AT745" s="158"/>
      <c r="AU745" s="158"/>
      <c r="AV745" s="158"/>
      <c r="AW745" s="158"/>
      <c r="AX745" s="158"/>
    </row>
    <row r="746" spans="2:50" ht="25.7" customHeight="1">
      <c r="B746" s="150"/>
      <c r="C746" s="151" t="s">
        <v>3044</v>
      </c>
      <c r="D746" s="177"/>
      <c r="E746" s="319" t="s">
        <v>14389</v>
      </c>
      <c r="F746" s="177" t="s">
        <v>3044</v>
      </c>
      <c r="G746" s="177"/>
      <c r="H746" s="148"/>
      <c r="I746" s="158" t="s">
        <v>8643</v>
      </c>
      <c r="J746" s="177"/>
      <c r="K746" s="319"/>
      <c r="L746" s="319">
        <v>66</v>
      </c>
      <c r="M746" s="319">
        <v>66</v>
      </c>
      <c r="N746" s="177"/>
      <c r="O746" s="320" t="s">
        <v>14390</v>
      </c>
      <c r="P746" s="319">
        <v>7829</v>
      </c>
      <c r="Q746" s="319">
        <v>12</v>
      </c>
      <c r="R746" s="319">
        <v>100</v>
      </c>
      <c r="S746" s="319">
        <v>100</v>
      </c>
      <c r="T746" s="177"/>
      <c r="U746" s="177"/>
      <c r="V746" s="320" t="s">
        <v>14391</v>
      </c>
      <c r="W746" s="177"/>
      <c r="X746" s="177"/>
      <c r="Y746" s="177"/>
      <c r="Z746" s="177"/>
      <c r="AA746" s="177"/>
      <c r="AB746" s="319">
        <v>1000</v>
      </c>
      <c r="AC746" s="320"/>
      <c r="AD746" s="320"/>
      <c r="AE746" s="177"/>
      <c r="AF746" s="177"/>
      <c r="AG746" s="177"/>
      <c r="AH746" s="177"/>
      <c r="AI746" s="177"/>
      <c r="AJ746" s="177"/>
      <c r="AK746" s="177"/>
      <c r="AL746" s="177"/>
      <c r="AM746" s="177"/>
      <c r="AN746" s="177"/>
      <c r="AO746" s="177"/>
      <c r="AP746" s="177"/>
      <c r="AQ746" s="177"/>
      <c r="AR746" s="177"/>
      <c r="AS746" s="177"/>
      <c r="AT746" s="177"/>
      <c r="AU746" s="177"/>
      <c r="AV746" s="177"/>
      <c r="AW746" s="177"/>
      <c r="AX746" s="177" t="s">
        <v>14392</v>
      </c>
    </row>
    <row r="747" spans="2:50" ht="25.7" customHeight="1">
      <c r="B747" s="150"/>
      <c r="C747" s="161" t="s">
        <v>13985</v>
      </c>
      <c r="D747" s="158" t="s">
        <v>14393</v>
      </c>
      <c r="E747" s="158" t="s">
        <v>14394</v>
      </c>
      <c r="F747" s="158" t="s">
        <v>13985</v>
      </c>
      <c r="G747" s="158" t="s">
        <v>13988</v>
      </c>
      <c r="H747" s="158"/>
      <c r="I747" s="158" t="s">
        <v>8643</v>
      </c>
      <c r="J747" s="158">
        <v>4</v>
      </c>
      <c r="K747" s="159">
        <v>4558</v>
      </c>
      <c r="L747" s="159"/>
      <c r="M747" s="159"/>
      <c r="N747" s="158" t="s">
        <v>231</v>
      </c>
      <c r="O747" s="160" t="s">
        <v>232</v>
      </c>
      <c r="P747" s="159">
        <v>3966</v>
      </c>
      <c r="Q747" s="159">
        <v>6</v>
      </c>
      <c r="R747" s="159"/>
      <c r="S747" s="159"/>
      <c r="T747" s="158"/>
      <c r="U747" s="158"/>
      <c r="V747" s="160">
        <v>1991</v>
      </c>
      <c r="W747" s="158">
        <v>37</v>
      </c>
      <c r="X747" s="158"/>
      <c r="Y747" s="158"/>
      <c r="Z747" s="158"/>
      <c r="AA747" s="158"/>
      <c r="AB747" s="159">
        <v>37</v>
      </c>
      <c r="AC747" s="158"/>
      <c r="AD747" s="158"/>
      <c r="AE747" s="158"/>
      <c r="AF747" s="158"/>
      <c r="AG747" s="158"/>
      <c r="AH747" s="158"/>
      <c r="AI747" s="158"/>
      <c r="AJ747" s="158"/>
      <c r="AK747" s="158"/>
      <c r="AL747" s="158"/>
      <c r="AM747" s="158"/>
      <c r="AN747" s="158"/>
      <c r="AO747" s="158"/>
      <c r="AP747" s="158"/>
      <c r="AQ747" s="158"/>
      <c r="AR747" s="158"/>
      <c r="AS747" s="158"/>
      <c r="AT747" s="158"/>
      <c r="AU747" s="158"/>
      <c r="AV747" s="158"/>
      <c r="AW747" s="158"/>
      <c r="AX747" s="162"/>
    </row>
    <row r="748" spans="2:50" ht="25.7" customHeight="1">
      <c r="B748" s="150"/>
      <c r="C748" s="153" t="s">
        <v>13985</v>
      </c>
      <c r="D748" s="99"/>
      <c r="E748" s="99" t="s">
        <v>14395</v>
      </c>
      <c r="F748" s="99" t="s">
        <v>13985</v>
      </c>
      <c r="G748" s="106"/>
      <c r="H748" s="106"/>
      <c r="I748" s="99" t="s">
        <v>8643</v>
      </c>
      <c r="J748" s="106"/>
      <c r="K748" s="100">
        <v>45000</v>
      </c>
      <c r="L748" s="100">
        <v>123.14</v>
      </c>
      <c r="M748" s="100">
        <v>123.14</v>
      </c>
      <c r="N748" s="106"/>
      <c r="O748" s="105" t="s">
        <v>232</v>
      </c>
      <c r="P748" s="100">
        <v>4690</v>
      </c>
      <c r="Q748" s="100">
        <v>9</v>
      </c>
      <c r="R748" s="100">
        <v>1500</v>
      </c>
      <c r="S748" s="100">
        <v>2000</v>
      </c>
      <c r="T748" s="106"/>
      <c r="U748" s="106"/>
      <c r="V748" s="105">
        <v>2004</v>
      </c>
      <c r="W748" s="106"/>
      <c r="X748" s="106"/>
      <c r="Y748" s="106"/>
      <c r="Z748" s="106"/>
      <c r="AA748" s="106"/>
      <c r="AB748" s="100">
        <v>370</v>
      </c>
      <c r="AC748" s="106"/>
      <c r="AD748" s="106"/>
      <c r="AE748" s="106"/>
      <c r="AF748" s="106"/>
      <c r="AG748" s="99"/>
      <c r="AH748" s="106"/>
      <c r="AI748" s="106"/>
      <c r="AJ748" s="106"/>
      <c r="AK748" s="106"/>
      <c r="AL748" s="106"/>
      <c r="AM748" s="106"/>
      <c r="AN748" s="106"/>
      <c r="AO748" s="106"/>
      <c r="AP748" s="106"/>
      <c r="AQ748" s="106"/>
      <c r="AR748" s="106"/>
      <c r="AS748" s="106"/>
      <c r="AT748" s="106"/>
      <c r="AU748" s="106"/>
      <c r="AV748" s="106"/>
      <c r="AW748" s="106"/>
      <c r="AX748" s="99"/>
    </row>
    <row r="749" spans="2:50" ht="25.7" customHeight="1">
      <c r="B749" s="150"/>
      <c r="C749" s="153" t="s">
        <v>13985</v>
      </c>
      <c r="D749" s="99"/>
      <c r="E749" s="99" t="s">
        <v>14396</v>
      </c>
      <c r="F749" s="99" t="s">
        <v>13985</v>
      </c>
      <c r="G749" s="106"/>
      <c r="H749" s="106"/>
      <c r="I749" s="99" t="s">
        <v>14209</v>
      </c>
      <c r="J749" s="106"/>
      <c r="K749" s="100">
        <v>4508</v>
      </c>
      <c r="L749" s="100"/>
      <c r="M749" s="100"/>
      <c r="N749" s="106"/>
      <c r="O749" s="105" t="s">
        <v>232</v>
      </c>
      <c r="P749" s="100">
        <v>920</v>
      </c>
      <c r="Q749" s="100">
        <v>1</v>
      </c>
      <c r="R749" s="100"/>
      <c r="S749" s="100"/>
      <c r="T749" s="106"/>
      <c r="U749" s="106"/>
      <c r="V749" s="105">
        <v>2005</v>
      </c>
      <c r="W749" s="106"/>
      <c r="X749" s="106"/>
      <c r="Y749" s="106"/>
      <c r="Z749" s="106"/>
      <c r="AA749" s="106"/>
      <c r="AB749" s="100">
        <v>23</v>
      </c>
      <c r="AC749" s="106"/>
      <c r="AD749" s="106"/>
      <c r="AE749" s="106"/>
      <c r="AF749" s="106"/>
      <c r="AG749" s="99"/>
      <c r="AH749" s="106"/>
      <c r="AI749" s="106"/>
      <c r="AJ749" s="106"/>
      <c r="AK749" s="106"/>
      <c r="AL749" s="106"/>
      <c r="AM749" s="106"/>
      <c r="AN749" s="106"/>
      <c r="AO749" s="106"/>
      <c r="AP749" s="106"/>
      <c r="AQ749" s="106"/>
      <c r="AR749" s="106"/>
      <c r="AS749" s="106"/>
      <c r="AT749" s="106"/>
      <c r="AU749" s="106"/>
      <c r="AV749" s="106"/>
      <c r="AW749" s="106"/>
      <c r="AX749" s="99"/>
    </row>
    <row r="750" spans="2:50" ht="25.7" customHeight="1">
      <c r="B750" s="150"/>
      <c r="C750" s="153" t="s">
        <v>13985</v>
      </c>
      <c r="D750" s="99"/>
      <c r="E750" s="99" t="s">
        <v>14397</v>
      </c>
      <c r="F750" s="99" t="s">
        <v>13985</v>
      </c>
      <c r="G750" s="106"/>
      <c r="H750" s="106"/>
      <c r="I750" s="99" t="s">
        <v>14398</v>
      </c>
      <c r="J750" s="106"/>
      <c r="K750" s="100">
        <v>960</v>
      </c>
      <c r="L750" s="100"/>
      <c r="M750" s="100"/>
      <c r="N750" s="106"/>
      <c r="O750" s="105" t="s">
        <v>232</v>
      </c>
      <c r="P750" s="100">
        <v>960</v>
      </c>
      <c r="Q750" s="100">
        <v>1</v>
      </c>
      <c r="R750" s="100"/>
      <c r="S750" s="100"/>
      <c r="T750" s="106"/>
      <c r="U750" s="106"/>
      <c r="V750" s="105">
        <v>2005</v>
      </c>
      <c r="W750" s="106"/>
      <c r="X750" s="106"/>
      <c r="Y750" s="106"/>
      <c r="Z750" s="106"/>
      <c r="AA750" s="106"/>
      <c r="AB750" s="100">
        <v>20</v>
      </c>
      <c r="AC750" s="106"/>
      <c r="AD750" s="106"/>
      <c r="AE750" s="106"/>
      <c r="AF750" s="106"/>
      <c r="AG750" s="99"/>
      <c r="AH750" s="106"/>
      <c r="AI750" s="106"/>
      <c r="AJ750" s="106"/>
      <c r="AK750" s="106"/>
      <c r="AL750" s="106"/>
      <c r="AM750" s="106"/>
      <c r="AN750" s="106"/>
      <c r="AO750" s="106"/>
      <c r="AP750" s="106"/>
      <c r="AQ750" s="106"/>
      <c r="AR750" s="106"/>
      <c r="AS750" s="106"/>
      <c r="AT750" s="106"/>
      <c r="AU750" s="106"/>
      <c r="AV750" s="106"/>
      <c r="AW750" s="106"/>
      <c r="AX750" s="99"/>
    </row>
    <row r="751" spans="2:50" ht="25.7" customHeight="1">
      <c r="B751" s="150"/>
      <c r="C751" s="153" t="s">
        <v>13985</v>
      </c>
      <c r="D751" s="99"/>
      <c r="E751" s="99" t="s">
        <v>14399</v>
      </c>
      <c r="F751" s="99" t="s">
        <v>13985</v>
      </c>
      <c r="G751" s="106"/>
      <c r="H751" s="106"/>
      <c r="I751" s="99" t="s">
        <v>14400</v>
      </c>
      <c r="J751" s="106"/>
      <c r="K751" s="100">
        <v>1000</v>
      </c>
      <c r="L751" s="100"/>
      <c r="M751" s="100"/>
      <c r="N751" s="106"/>
      <c r="O751" s="105" t="s">
        <v>232</v>
      </c>
      <c r="P751" s="100">
        <v>800</v>
      </c>
      <c r="Q751" s="100">
        <v>1</v>
      </c>
      <c r="R751" s="100"/>
      <c r="S751" s="100"/>
      <c r="T751" s="106"/>
      <c r="U751" s="106"/>
      <c r="V751" s="105">
        <v>1997</v>
      </c>
      <c r="W751" s="106"/>
      <c r="X751" s="106"/>
      <c r="Y751" s="106"/>
      <c r="Z751" s="106"/>
      <c r="AA751" s="106"/>
      <c r="AB751" s="100">
        <v>20</v>
      </c>
      <c r="AC751" s="106"/>
      <c r="AD751" s="106"/>
      <c r="AE751" s="106"/>
      <c r="AF751" s="106"/>
      <c r="AG751" s="99"/>
      <c r="AH751" s="106"/>
      <c r="AI751" s="106"/>
      <c r="AJ751" s="106"/>
      <c r="AK751" s="106"/>
      <c r="AL751" s="106"/>
      <c r="AM751" s="106"/>
      <c r="AN751" s="106"/>
      <c r="AO751" s="106"/>
      <c r="AP751" s="106"/>
      <c r="AQ751" s="106"/>
      <c r="AR751" s="106"/>
      <c r="AS751" s="106"/>
      <c r="AT751" s="106"/>
      <c r="AU751" s="106"/>
      <c r="AV751" s="106"/>
      <c r="AW751" s="106"/>
      <c r="AX751" s="99"/>
    </row>
    <row r="752" spans="2:50" ht="25.7" customHeight="1">
      <c r="B752" s="150"/>
      <c r="C752" s="153" t="s">
        <v>13985</v>
      </c>
      <c r="D752" s="99"/>
      <c r="E752" s="99" t="s">
        <v>14401</v>
      </c>
      <c r="F752" s="99" t="s">
        <v>13985</v>
      </c>
      <c r="G752" s="106"/>
      <c r="H752" s="106"/>
      <c r="I752" s="99" t="s">
        <v>14402</v>
      </c>
      <c r="J752" s="106"/>
      <c r="K752" s="100">
        <v>1100</v>
      </c>
      <c r="L752" s="100"/>
      <c r="M752" s="100"/>
      <c r="N752" s="106"/>
      <c r="O752" s="105" t="s">
        <v>232</v>
      </c>
      <c r="P752" s="100">
        <v>850</v>
      </c>
      <c r="Q752" s="100">
        <v>1</v>
      </c>
      <c r="R752" s="100"/>
      <c r="S752" s="100"/>
      <c r="T752" s="106"/>
      <c r="U752" s="106"/>
      <c r="V752" s="105">
        <v>1997</v>
      </c>
      <c r="W752" s="106"/>
      <c r="X752" s="106"/>
      <c r="Y752" s="106"/>
      <c r="Z752" s="106"/>
      <c r="AA752" s="106"/>
      <c r="AB752" s="100">
        <v>20</v>
      </c>
      <c r="AC752" s="106"/>
      <c r="AD752" s="106"/>
      <c r="AE752" s="106"/>
      <c r="AF752" s="106"/>
      <c r="AG752" s="99"/>
      <c r="AH752" s="106"/>
      <c r="AI752" s="106"/>
      <c r="AJ752" s="106"/>
      <c r="AK752" s="106"/>
      <c r="AL752" s="106"/>
      <c r="AM752" s="106"/>
      <c r="AN752" s="106"/>
      <c r="AO752" s="106"/>
      <c r="AP752" s="106"/>
      <c r="AQ752" s="106"/>
      <c r="AR752" s="106"/>
      <c r="AS752" s="106"/>
      <c r="AT752" s="106"/>
      <c r="AU752" s="106"/>
      <c r="AV752" s="106"/>
      <c r="AW752" s="106"/>
      <c r="AX752" s="99"/>
    </row>
    <row r="753" spans="2:50" ht="25.7" customHeight="1">
      <c r="B753" s="147"/>
      <c r="C753" s="153" t="s">
        <v>13985</v>
      </c>
      <c r="D753" s="99"/>
      <c r="E753" s="99" t="s">
        <v>14403</v>
      </c>
      <c r="F753" s="99" t="s">
        <v>13985</v>
      </c>
      <c r="G753" s="106"/>
      <c r="H753" s="106"/>
      <c r="I753" s="99" t="s">
        <v>14205</v>
      </c>
      <c r="J753" s="106"/>
      <c r="K753" s="100">
        <v>1300</v>
      </c>
      <c r="L753" s="100"/>
      <c r="M753" s="100"/>
      <c r="N753" s="106"/>
      <c r="O753" s="105" t="s">
        <v>232</v>
      </c>
      <c r="P753" s="100">
        <v>900</v>
      </c>
      <c r="Q753" s="100">
        <v>1</v>
      </c>
      <c r="R753" s="100"/>
      <c r="S753" s="100"/>
      <c r="T753" s="106"/>
      <c r="U753" s="106"/>
      <c r="V753" s="105">
        <v>1998</v>
      </c>
      <c r="W753" s="106"/>
      <c r="X753" s="106"/>
      <c r="Y753" s="106"/>
      <c r="Z753" s="106"/>
      <c r="AA753" s="106"/>
      <c r="AB753" s="100">
        <v>20</v>
      </c>
      <c r="AC753" s="106"/>
      <c r="AD753" s="106"/>
      <c r="AE753" s="106"/>
      <c r="AF753" s="106"/>
      <c r="AG753" s="99"/>
      <c r="AH753" s="106"/>
      <c r="AI753" s="106"/>
      <c r="AJ753" s="106"/>
      <c r="AK753" s="106"/>
      <c r="AL753" s="106"/>
      <c r="AM753" s="106"/>
      <c r="AN753" s="106"/>
      <c r="AO753" s="106"/>
      <c r="AP753" s="106"/>
      <c r="AQ753" s="106"/>
      <c r="AR753" s="106"/>
      <c r="AS753" s="106"/>
      <c r="AT753" s="106"/>
      <c r="AU753" s="106"/>
      <c r="AV753" s="106"/>
      <c r="AW753" s="106"/>
      <c r="AX753" s="99"/>
    </row>
    <row r="754" spans="2:50" ht="25.7" customHeight="1">
      <c r="B754" s="594" t="s">
        <v>4021</v>
      </c>
      <c r="C754" s="151" t="s">
        <v>3426</v>
      </c>
      <c r="D754" s="177"/>
      <c r="E754" s="544">
        <f>COUNTA(E755:E761)</f>
        <v>7</v>
      </c>
      <c r="F754" s="320"/>
      <c r="G754" s="177"/>
      <c r="H754" s="148"/>
      <c r="I754" s="177"/>
      <c r="J754" s="177"/>
      <c r="K754" s="319">
        <f>SUM(K755:K761)</f>
        <v>54030</v>
      </c>
      <c r="L754" s="319">
        <f t="shared" ref="L754:Q754" si="4">SUM(L755:L761)</f>
        <v>4843</v>
      </c>
      <c r="M754" s="319">
        <f t="shared" si="4"/>
        <v>5585</v>
      </c>
      <c r="N754" s="319" t="e">
        <f t="shared" si="4"/>
        <v>#REF!</v>
      </c>
      <c r="O754" s="319"/>
      <c r="P754" s="319">
        <f t="shared" si="4"/>
        <v>33558</v>
      </c>
      <c r="Q754" s="319">
        <f t="shared" si="4"/>
        <v>51</v>
      </c>
      <c r="R754" s="319"/>
      <c r="S754" s="319"/>
      <c r="T754" s="177"/>
      <c r="U754" s="177"/>
      <c r="V754" s="320"/>
      <c r="W754" s="177"/>
      <c r="X754" s="177"/>
      <c r="Y754" s="177"/>
      <c r="Z754" s="177"/>
      <c r="AA754" s="177"/>
      <c r="AB754" s="319"/>
      <c r="AC754" s="320"/>
      <c r="AD754" s="320"/>
      <c r="AE754" s="177"/>
      <c r="AF754" s="177"/>
      <c r="AG754" s="177"/>
      <c r="AH754" s="177"/>
      <c r="AI754" s="177"/>
      <c r="AJ754" s="177"/>
      <c r="AK754" s="177"/>
      <c r="AL754" s="177"/>
      <c r="AM754" s="177"/>
      <c r="AN754" s="177"/>
      <c r="AO754" s="177"/>
      <c r="AP754" s="177"/>
      <c r="AQ754" s="177"/>
      <c r="AR754" s="177"/>
      <c r="AS754" s="177"/>
      <c r="AT754" s="177"/>
      <c r="AU754" s="177"/>
      <c r="AV754" s="177"/>
      <c r="AW754" s="177"/>
      <c r="AX754" s="177"/>
    </row>
    <row r="755" spans="2:50" ht="25.7" customHeight="1">
      <c r="B755" s="150"/>
      <c r="C755" s="151" t="s">
        <v>15070</v>
      </c>
      <c r="D755" s="177" t="s">
        <v>15071</v>
      </c>
      <c r="E755" s="319" t="s">
        <v>15225</v>
      </c>
      <c r="F755" s="320" t="s">
        <v>15073</v>
      </c>
      <c r="G755" s="177" t="s">
        <v>15090</v>
      </c>
      <c r="H755" s="148" t="s">
        <v>15075</v>
      </c>
      <c r="I755" s="320" t="s">
        <v>15076</v>
      </c>
      <c r="J755" s="177" t="s">
        <v>10952</v>
      </c>
      <c r="K755" s="319">
        <v>9235</v>
      </c>
      <c r="L755" s="319">
        <v>1664</v>
      </c>
      <c r="M755" s="319">
        <v>2011</v>
      </c>
      <c r="N755" s="177" t="s">
        <v>231</v>
      </c>
      <c r="O755" s="320" t="s">
        <v>12084</v>
      </c>
      <c r="P755" s="319">
        <v>6600</v>
      </c>
      <c r="Q755" s="319">
        <v>10</v>
      </c>
      <c r="R755" s="319"/>
      <c r="S755" s="319">
        <v>3300</v>
      </c>
      <c r="T755" s="177" t="s">
        <v>15226</v>
      </c>
      <c r="U755" s="177" t="s">
        <v>587</v>
      </c>
      <c r="V755" s="320">
        <v>1984</v>
      </c>
      <c r="W755" s="177"/>
      <c r="X755" s="177"/>
      <c r="Y755" s="177"/>
      <c r="Z755" s="177" t="s">
        <v>15227</v>
      </c>
      <c r="AA755" s="177"/>
      <c r="AB755" s="319">
        <v>250</v>
      </c>
      <c r="AC755" s="320" t="s">
        <v>15228</v>
      </c>
      <c r="AD755" s="320"/>
      <c r="AE755" s="177"/>
      <c r="AF755" s="177"/>
      <c r="AG755" s="177" t="s">
        <v>15229</v>
      </c>
      <c r="AH755" s="177" t="s">
        <v>15230</v>
      </c>
      <c r="AI755" s="177" t="s">
        <v>15231</v>
      </c>
      <c r="AJ755" s="177"/>
      <c r="AK755" s="177"/>
      <c r="AL755" s="177"/>
      <c r="AM755" s="177"/>
      <c r="AN755" s="177"/>
      <c r="AO755" s="177"/>
      <c r="AP755" s="177"/>
      <c r="AQ755" s="177"/>
      <c r="AR755" s="177"/>
      <c r="AS755" s="177"/>
      <c r="AT755" s="177"/>
      <c r="AU755" s="177"/>
      <c r="AV755" s="177"/>
      <c r="AW755" s="177"/>
      <c r="AX755" s="320"/>
    </row>
    <row r="756" spans="2:50" ht="25.7" customHeight="1">
      <c r="B756" s="150"/>
      <c r="C756" s="151" t="s">
        <v>15070</v>
      </c>
      <c r="D756" s="177"/>
      <c r="E756" s="319" t="s">
        <v>15232</v>
      </c>
      <c r="F756" s="320" t="s">
        <v>15073</v>
      </c>
      <c r="G756" s="177"/>
      <c r="H756" s="148"/>
      <c r="I756" s="177" t="s">
        <v>15233</v>
      </c>
      <c r="J756" s="177"/>
      <c r="K756" s="319">
        <v>3000</v>
      </c>
      <c r="L756" s="319"/>
      <c r="M756" s="319"/>
      <c r="N756" s="319" t="e">
        <v>#REF!</v>
      </c>
      <c r="O756" s="320" t="s">
        <v>12084</v>
      </c>
      <c r="P756" s="319">
        <v>1265</v>
      </c>
      <c r="Q756" s="319">
        <v>2</v>
      </c>
      <c r="R756" s="319">
        <v>10</v>
      </c>
      <c r="S756" s="319">
        <v>50</v>
      </c>
      <c r="T756" s="177"/>
      <c r="U756" s="177"/>
      <c r="V756" s="320">
        <v>2005</v>
      </c>
      <c r="W756" s="177"/>
      <c r="X756" s="177"/>
      <c r="Y756" s="177"/>
      <c r="Z756" s="177"/>
      <c r="AA756" s="177"/>
      <c r="AB756" s="319">
        <v>160</v>
      </c>
      <c r="AC756" s="320"/>
      <c r="AD756" s="320"/>
      <c r="AE756" s="177"/>
      <c r="AF756" s="177"/>
      <c r="AG756" s="177"/>
      <c r="AH756" s="177"/>
      <c r="AI756" s="177"/>
      <c r="AJ756" s="177"/>
      <c r="AK756" s="177"/>
      <c r="AL756" s="177"/>
      <c r="AM756" s="177"/>
      <c r="AN756" s="177"/>
      <c r="AO756" s="177"/>
      <c r="AP756" s="177"/>
      <c r="AQ756" s="177"/>
      <c r="AR756" s="177"/>
      <c r="AS756" s="177"/>
      <c r="AT756" s="177"/>
      <c r="AU756" s="177"/>
      <c r="AV756" s="177"/>
      <c r="AW756" s="177"/>
      <c r="AX756" s="177"/>
    </row>
    <row r="757" spans="2:50" ht="25.7" customHeight="1">
      <c r="B757" s="150"/>
      <c r="C757" s="151" t="s">
        <v>15070</v>
      </c>
      <c r="D757" s="177"/>
      <c r="E757" s="319" t="s">
        <v>15234</v>
      </c>
      <c r="F757" s="320" t="s">
        <v>15073</v>
      </c>
      <c r="G757" s="177"/>
      <c r="H757" s="148"/>
      <c r="I757" s="177" t="s">
        <v>15168</v>
      </c>
      <c r="J757" s="177"/>
      <c r="K757" s="319">
        <v>6000</v>
      </c>
      <c r="L757" s="319"/>
      <c r="M757" s="319"/>
      <c r="N757" s="177"/>
      <c r="O757" s="920" t="s">
        <v>15235</v>
      </c>
      <c r="P757" s="319">
        <v>5710</v>
      </c>
      <c r="Q757" s="319">
        <v>8</v>
      </c>
      <c r="R757" s="319"/>
      <c r="S757" s="319">
        <v>200</v>
      </c>
      <c r="T757" s="177"/>
      <c r="U757" s="177"/>
      <c r="V757" s="320">
        <v>2004</v>
      </c>
      <c r="W757" s="177"/>
      <c r="X757" s="177"/>
      <c r="Y757" s="177"/>
      <c r="Z757" s="177"/>
      <c r="AA757" s="177"/>
      <c r="AB757" s="319">
        <v>101</v>
      </c>
      <c r="AC757" s="320"/>
      <c r="AD757" s="320"/>
      <c r="AE757" s="177"/>
      <c r="AF757" s="177"/>
      <c r="AG757" s="177"/>
      <c r="AH757" s="177"/>
      <c r="AI757" s="177"/>
      <c r="AJ757" s="177"/>
      <c r="AK757" s="177"/>
      <c r="AL757" s="177"/>
      <c r="AM757" s="177"/>
      <c r="AN757" s="177"/>
      <c r="AO757" s="177"/>
      <c r="AP757" s="177"/>
      <c r="AQ757" s="177"/>
      <c r="AR757" s="177"/>
      <c r="AS757" s="177"/>
      <c r="AT757" s="177"/>
      <c r="AU757" s="177"/>
      <c r="AV757" s="177"/>
      <c r="AW757" s="177"/>
      <c r="AX757" s="177"/>
    </row>
    <row r="758" spans="2:50" ht="25.7" customHeight="1">
      <c r="B758" s="150"/>
      <c r="C758" s="151" t="s">
        <v>15117</v>
      </c>
      <c r="D758" s="177" t="s">
        <v>15236</v>
      </c>
      <c r="E758" s="319" t="s">
        <v>15237</v>
      </c>
      <c r="F758" s="320" t="s">
        <v>15073</v>
      </c>
      <c r="G758" s="177" t="s">
        <v>15238</v>
      </c>
      <c r="H758" s="148" t="s">
        <v>15121</v>
      </c>
      <c r="I758" s="177" t="s">
        <v>15489</v>
      </c>
      <c r="J758" s="177" t="s">
        <v>10952</v>
      </c>
      <c r="K758" s="319">
        <v>26829</v>
      </c>
      <c r="L758" s="319">
        <v>3139</v>
      </c>
      <c r="M758" s="319">
        <v>3534</v>
      </c>
      <c r="N758" s="177" t="s">
        <v>231</v>
      </c>
      <c r="O758" s="320" t="s">
        <v>15239</v>
      </c>
      <c r="P758" s="319">
        <v>11813</v>
      </c>
      <c r="Q758" s="319">
        <v>17</v>
      </c>
      <c r="R758" s="319">
        <v>1000</v>
      </c>
      <c r="S758" s="319">
        <v>1000</v>
      </c>
      <c r="T758" s="177" t="s">
        <v>586</v>
      </c>
      <c r="U758" s="177" t="s">
        <v>432</v>
      </c>
      <c r="V758" s="320" t="s">
        <v>15240</v>
      </c>
      <c r="W758" s="177" t="s">
        <v>15217</v>
      </c>
      <c r="X758" s="177" t="s">
        <v>15217</v>
      </c>
      <c r="Y758" s="177" t="s">
        <v>989</v>
      </c>
      <c r="Z758" s="177"/>
      <c r="AA758" s="177"/>
      <c r="AB758" s="319">
        <v>5180</v>
      </c>
      <c r="AC758" s="320">
        <v>2002</v>
      </c>
      <c r="AD758" s="320"/>
      <c r="AE758" s="177"/>
      <c r="AF758" s="177"/>
      <c r="AG758" s="177" t="s">
        <v>15241</v>
      </c>
      <c r="AH758" s="177" t="s">
        <v>7440</v>
      </c>
      <c r="AI758" s="177" t="s">
        <v>13892</v>
      </c>
      <c r="AJ758" s="177"/>
      <c r="AK758" s="177"/>
      <c r="AL758" s="177"/>
      <c r="AM758" s="177"/>
      <c r="AN758" s="177"/>
      <c r="AO758" s="177"/>
      <c r="AP758" s="177"/>
      <c r="AQ758" s="177"/>
      <c r="AR758" s="177"/>
      <c r="AS758" s="177"/>
      <c r="AT758" s="177"/>
      <c r="AU758" s="177"/>
      <c r="AV758" s="177"/>
      <c r="AW758" s="177"/>
      <c r="AX758" s="149"/>
    </row>
    <row r="759" spans="2:50" ht="24.95" customHeight="1">
      <c r="B759" s="150"/>
      <c r="C759" s="151" t="s">
        <v>15117</v>
      </c>
      <c r="D759" s="177" t="s">
        <v>15236</v>
      </c>
      <c r="E759" s="319" t="s">
        <v>15242</v>
      </c>
      <c r="F759" s="320" t="s">
        <v>15073</v>
      </c>
      <c r="G759" s="177" t="s">
        <v>15238</v>
      </c>
      <c r="H759" s="148" t="s">
        <v>15121</v>
      </c>
      <c r="I759" s="177" t="s">
        <v>15122</v>
      </c>
      <c r="J759" s="177" t="s">
        <v>10952</v>
      </c>
      <c r="K759" s="319"/>
      <c r="L759" s="319">
        <v>40</v>
      </c>
      <c r="M759" s="319">
        <v>40</v>
      </c>
      <c r="N759" s="177" t="s">
        <v>231</v>
      </c>
      <c r="O759" s="320" t="s">
        <v>1416</v>
      </c>
      <c r="P759" s="319">
        <v>4818</v>
      </c>
      <c r="Q759" s="319">
        <v>8</v>
      </c>
      <c r="R759" s="319"/>
      <c r="S759" s="319">
        <v>100</v>
      </c>
      <c r="T759" s="177" t="s">
        <v>586</v>
      </c>
      <c r="U759" s="177" t="s">
        <v>432</v>
      </c>
      <c r="V759" s="320">
        <v>2010</v>
      </c>
      <c r="W759" s="177" t="s">
        <v>15217</v>
      </c>
      <c r="X759" s="177" t="s">
        <v>15217</v>
      </c>
      <c r="Y759" s="177" t="s">
        <v>989</v>
      </c>
      <c r="Z759" s="177"/>
      <c r="AA759" s="177"/>
      <c r="AB759" s="319"/>
      <c r="AC759" s="320">
        <v>2002</v>
      </c>
      <c r="AD759" s="320"/>
      <c r="AE759" s="177"/>
      <c r="AF759" s="177"/>
      <c r="AG759" s="177" t="s">
        <v>15241</v>
      </c>
      <c r="AH759" s="177" t="s">
        <v>7440</v>
      </c>
      <c r="AI759" s="177" t="s">
        <v>13892</v>
      </c>
      <c r="AJ759" s="177"/>
      <c r="AK759" s="177"/>
      <c r="AL759" s="177"/>
      <c r="AM759" s="177"/>
      <c r="AN759" s="177"/>
      <c r="AO759" s="177"/>
      <c r="AP759" s="177"/>
      <c r="AQ759" s="177"/>
      <c r="AR759" s="177"/>
      <c r="AS759" s="177"/>
      <c r="AT759" s="177"/>
      <c r="AU759" s="177"/>
      <c r="AV759" s="177"/>
      <c r="AW759" s="177"/>
      <c r="AX759" s="177" t="s">
        <v>15243</v>
      </c>
    </row>
    <row r="760" spans="2:50" ht="24.95" customHeight="1">
      <c r="B760" s="150"/>
      <c r="C760" s="151" t="s">
        <v>15117</v>
      </c>
      <c r="D760" s="177" t="s">
        <v>15236</v>
      </c>
      <c r="E760" s="319" t="s">
        <v>15244</v>
      </c>
      <c r="F760" s="320" t="s">
        <v>15073</v>
      </c>
      <c r="G760" s="177" t="s">
        <v>15238</v>
      </c>
      <c r="H760" s="148" t="s">
        <v>15121</v>
      </c>
      <c r="I760" s="177" t="s">
        <v>15159</v>
      </c>
      <c r="J760" s="177" t="s">
        <v>10952</v>
      </c>
      <c r="K760" s="319">
        <v>5243</v>
      </c>
      <c r="L760" s="319"/>
      <c r="M760" s="319"/>
      <c r="N760" s="177" t="s">
        <v>231</v>
      </c>
      <c r="O760" s="320" t="s">
        <v>1416</v>
      </c>
      <c r="P760" s="319">
        <v>1503</v>
      </c>
      <c r="Q760" s="319">
        <v>3</v>
      </c>
      <c r="R760" s="319"/>
      <c r="S760" s="319">
        <v>30</v>
      </c>
      <c r="T760" s="177" t="s">
        <v>586</v>
      </c>
      <c r="U760" s="177" t="s">
        <v>432</v>
      </c>
      <c r="V760" s="320">
        <v>2009</v>
      </c>
      <c r="W760" s="177" t="s">
        <v>15217</v>
      </c>
      <c r="X760" s="177" t="s">
        <v>15217</v>
      </c>
      <c r="Y760" s="177" t="s">
        <v>989</v>
      </c>
      <c r="Z760" s="177"/>
      <c r="AA760" s="177"/>
      <c r="AB760" s="319">
        <v>160</v>
      </c>
      <c r="AC760" s="320">
        <v>2002</v>
      </c>
      <c r="AD760" s="320"/>
      <c r="AE760" s="177"/>
      <c r="AF760" s="177"/>
      <c r="AG760" s="177" t="s">
        <v>15241</v>
      </c>
      <c r="AH760" s="177" t="s">
        <v>7440</v>
      </c>
      <c r="AI760" s="177" t="s">
        <v>13892</v>
      </c>
      <c r="AJ760" s="177"/>
      <c r="AK760" s="177"/>
      <c r="AL760" s="177"/>
      <c r="AM760" s="177"/>
      <c r="AN760" s="177"/>
      <c r="AO760" s="177"/>
      <c r="AP760" s="177"/>
      <c r="AQ760" s="177"/>
      <c r="AR760" s="177"/>
      <c r="AS760" s="177"/>
      <c r="AT760" s="177"/>
      <c r="AU760" s="177"/>
      <c r="AV760" s="177"/>
      <c r="AW760" s="177"/>
      <c r="AX760" s="177"/>
    </row>
    <row r="761" spans="2:50" ht="24.95" customHeight="1">
      <c r="B761" s="877"/>
      <c r="C761" s="151" t="s">
        <v>15117</v>
      </c>
      <c r="D761" s="177" t="s">
        <v>15236</v>
      </c>
      <c r="E761" s="319" t="s">
        <v>15245</v>
      </c>
      <c r="F761" s="320" t="s">
        <v>15073</v>
      </c>
      <c r="G761" s="177" t="s">
        <v>15238</v>
      </c>
      <c r="H761" s="148" t="s">
        <v>15121</v>
      </c>
      <c r="I761" s="177" t="s">
        <v>15166</v>
      </c>
      <c r="J761" s="177" t="s">
        <v>10952</v>
      </c>
      <c r="K761" s="319">
        <v>3723</v>
      </c>
      <c r="L761" s="319"/>
      <c r="M761" s="319"/>
      <c r="N761" s="177" t="s">
        <v>231</v>
      </c>
      <c r="O761" s="320" t="s">
        <v>1416</v>
      </c>
      <c r="P761" s="319">
        <v>1849</v>
      </c>
      <c r="Q761" s="319">
        <v>3</v>
      </c>
      <c r="R761" s="319"/>
      <c r="S761" s="319">
        <v>30</v>
      </c>
      <c r="T761" s="177" t="s">
        <v>586</v>
      </c>
      <c r="U761" s="177" t="s">
        <v>432</v>
      </c>
      <c r="V761" s="320">
        <v>2010</v>
      </c>
      <c r="W761" s="177" t="s">
        <v>15217</v>
      </c>
      <c r="X761" s="177" t="s">
        <v>15217</v>
      </c>
      <c r="Y761" s="177" t="s">
        <v>989</v>
      </c>
      <c r="Z761" s="177"/>
      <c r="AA761" s="177"/>
      <c r="AB761" s="319">
        <v>258</v>
      </c>
      <c r="AC761" s="320">
        <v>2002</v>
      </c>
      <c r="AD761" s="320"/>
      <c r="AE761" s="177"/>
      <c r="AF761" s="177"/>
      <c r="AG761" s="177" t="s">
        <v>15241</v>
      </c>
      <c r="AH761" s="177" t="s">
        <v>7440</v>
      </c>
      <c r="AI761" s="177" t="s">
        <v>13892</v>
      </c>
      <c r="AJ761" s="177"/>
      <c r="AK761" s="177"/>
      <c r="AL761" s="177"/>
      <c r="AM761" s="177"/>
      <c r="AN761" s="177"/>
      <c r="AO761" s="177"/>
      <c r="AP761" s="177"/>
      <c r="AQ761" s="177"/>
      <c r="AR761" s="177"/>
      <c r="AS761" s="177"/>
      <c r="AT761" s="177"/>
      <c r="AU761" s="177"/>
      <c r="AV761" s="177"/>
      <c r="AW761" s="177"/>
      <c r="AX761" s="177"/>
    </row>
    <row r="762" spans="2:50" ht="25.15" customHeight="1">
      <c r="C762" s="105"/>
      <c r="D762" s="99"/>
      <c r="E762" s="100"/>
      <c r="F762" s="105"/>
      <c r="G762" s="99"/>
      <c r="H762" s="99"/>
      <c r="I762" s="99"/>
      <c r="J762" s="99"/>
      <c r="K762" s="100"/>
      <c r="L762" s="100"/>
      <c r="M762" s="100"/>
      <c r="N762" s="99"/>
      <c r="O762" s="105"/>
      <c r="P762" s="100"/>
      <c r="Q762" s="100"/>
      <c r="R762" s="100"/>
      <c r="S762" s="100"/>
      <c r="T762" s="99"/>
      <c r="U762" s="99"/>
      <c r="V762" s="105"/>
      <c r="W762" s="99"/>
      <c r="X762" s="99"/>
      <c r="Y762" s="99"/>
      <c r="Z762" s="99"/>
      <c r="AA762" s="99"/>
      <c r="AB762" s="100"/>
      <c r="AC762" s="99"/>
      <c r="AD762" s="99"/>
      <c r="AE762" s="99"/>
      <c r="AF762" s="99"/>
      <c r="AG762" s="99"/>
      <c r="AH762" s="99"/>
      <c r="AI762" s="99"/>
      <c r="AJ762" s="99"/>
      <c r="AK762" s="99"/>
      <c r="AL762" s="99"/>
      <c r="AM762" s="99"/>
      <c r="AN762" s="99"/>
      <c r="AO762" s="99"/>
      <c r="AP762" s="99"/>
      <c r="AQ762" s="99"/>
      <c r="AR762" s="99"/>
      <c r="AS762" s="99"/>
      <c r="AT762" s="99"/>
      <c r="AU762" s="99"/>
      <c r="AV762" s="99"/>
      <c r="AW762" s="99"/>
      <c r="AX762" s="99"/>
    </row>
    <row r="763" spans="2:50" ht="25.15" customHeight="1">
      <c r="B763" s="147"/>
      <c r="C763" s="151"/>
      <c r="D763" s="177"/>
      <c r="E763" s="319"/>
      <c r="F763" s="177"/>
      <c r="G763" s="177"/>
      <c r="H763" s="148"/>
      <c r="I763" s="99"/>
      <c r="J763" s="177"/>
      <c r="K763" s="319"/>
      <c r="L763" s="319"/>
      <c r="M763" s="319"/>
      <c r="N763" s="177"/>
      <c r="O763" s="320"/>
      <c r="P763" s="319"/>
      <c r="Q763" s="319"/>
      <c r="R763" s="319"/>
      <c r="S763" s="319"/>
      <c r="T763" s="177"/>
      <c r="U763" s="177"/>
      <c r="V763" s="320"/>
      <c r="W763" s="177"/>
      <c r="X763" s="177"/>
      <c r="Y763" s="177"/>
      <c r="Z763" s="177"/>
      <c r="AA763" s="177"/>
      <c r="AB763" s="319"/>
      <c r="AC763" s="320"/>
      <c r="AD763" s="320"/>
      <c r="AE763" s="177"/>
      <c r="AF763" s="177"/>
      <c r="AG763" s="177"/>
      <c r="AH763" s="177"/>
      <c r="AI763" s="177"/>
      <c r="AJ763" s="177"/>
      <c r="AK763" s="177"/>
      <c r="AL763" s="177"/>
      <c r="AM763" s="177"/>
      <c r="AN763" s="177"/>
      <c r="AO763" s="177"/>
      <c r="AP763" s="177"/>
      <c r="AQ763" s="177"/>
      <c r="AR763" s="177"/>
      <c r="AS763" s="177"/>
      <c r="AT763" s="177"/>
      <c r="AU763" s="177"/>
      <c r="AV763" s="177"/>
      <c r="AW763" s="177"/>
      <c r="AX763" s="177"/>
    </row>
    <row r="764" spans="2:50" ht="25.15" customHeight="1">
      <c r="B764" s="147"/>
      <c r="C764" s="153"/>
      <c r="D764" s="99"/>
      <c r="E764" s="100"/>
      <c r="F764" s="99"/>
      <c r="G764" s="99"/>
      <c r="H764" s="99"/>
      <c r="I764" s="188"/>
      <c r="J764" s="99"/>
      <c r="K764" s="100"/>
      <c r="L764" s="100"/>
      <c r="M764" s="100"/>
      <c r="N764" s="99"/>
      <c r="O764" s="105"/>
      <c r="P764" s="100"/>
      <c r="Q764" s="100"/>
      <c r="R764" s="100"/>
      <c r="S764" s="100"/>
      <c r="T764" s="99"/>
      <c r="U764" s="99"/>
      <c r="V764" s="105"/>
      <c r="W764" s="99"/>
      <c r="X764" s="99"/>
      <c r="Y764" s="99"/>
      <c r="Z764" s="99"/>
      <c r="AA764" s="99"/>
      <c r="AB764" s="100"/>
      <c r="AC764" s="99"/>
      <c r="AD764" s="99"/>
      <c r="AE764" s="99"/>
      <c r="AF764" s="99"/>
      <c r="AG764" s="99"/>
      <c r="AH764" s="99"/>
      <c r="AI764" s="99"/>
      <c r="AJ764" s="99"/>
      <c r="AK764" s="99"/>
      <c r="AL764" s="99"/>
      <c r="AM764" s="99"/>
      <c r="AN764" s="99"/>
      <c r="AO764" s="99"/>
      <c r="AP764" s="99"/>
      <c r="AQ764" s="99"/>
      <c r="AR764" s="99"/>
      <c r="AS764" s="99"/>
      <c r="AT764" s="99"/>
      <c r="AU764" s="99"/>
      <c r="AV764" s="99"/>
      <c r="AW764" s="99"/>
      <c r="AX764" s="99"/>
    </row>
    <row r="765" spans="2:50" ht="25.15" customHeight="1">
      <c r="B765" s="147"/>
      <c r="C765" s="153"/>
      <c r="D765" s="99"/>
      <c r="E765" s="100"/>
      <c r="F765" s="99"/>
      <c r="G765" s="99"/>
      <c r="H765" s="99"/>
      <c r="I765" s="99"/>
      <c r="J765" s="99"/>
      <c r="K765" s="100"/>
      <c r="L765" s="100"/>
      <c r="M765" s="100"/>
      <c r="N765" s="99"/>
      <c r="O765" s="105"/>
      <c r="P765" s="100"/>
      <c r="Q765" s="100"/>
      <c r="R765" s="100"/>
      <c r="S765" s="100"/>
      <c r="T765" s="99"/>
      <c r="U765" s="99"/>
      <c r="V765" s="105"/>
      <c r="W765" s="99"/>
      <c r="X765" s="99"/>
      <c r="Y765" s="99"/>
      <c r="Z765" s="99"/>
      <c r="AA765" s="99"/>
      <c r="AB765" s="100"/>
      <c r="AC765" s="99"/>
      <c r="AD765" s="99"/>
      <c r="AE765" s="99"/>
      <c r="AF765" s="99"/>
      <c r="AG765" s="99"/>
      <c r="AH765" s="99"/>
      <c r="AI765" s="99"/>
      <c r="AJ765" s="99"/>
      <c r="AK765" s="99"/>
      <c r="AL765" s="99"/>
      <c r="AM765" s="99"/>
      <c r="AN765" s="99"/>
      <c r="AO765" s="99"/>
      <c r="AP765" s="99"/>
      <c r="AQ765" s="99"/>
      <c r="AR765" s="99"/>
      <c r="AS765" s="99"/>
      <c r="AT765" s="99"/>
      <c r="AU765" s="99"/>
      <c r="AV765" s="99"/>
      <c r="AW765" s="99"/>
      <c r="AX765" s="99"/>
    </row>
    <row r="766" spans="2:50" ht="25.15" customHeight="1">
      <c r="B766" s="147"/>
      <c r="C766" s="153"/>
      <c r="D766" s="99"/>
      <c r="E766" s="100"/>
      <c r="F766" s="99"/>
      <c r="G766" s="99"/>
      <c r="H766" s="99"/>
      <c r="I766" s="99"/>
      <c r="J766" s="99"/>
      <c r="K766" s="100"/>
      <c r="L766" s="100"/>
      <c r="M766" s="100"/>
      <c r="N766" s="99"/>
      <c r="O766" s="105"/>
      <c r="P766" s="100"/>
      <c r="Q766" s="100"/>
      <c r="R766" s="100"/>
      <c r="S766" s="100"/>
      <c r="T766" s="99"/>
      <c r="U766" s="99"/>
      <c r="V766" s="105"/>
      <c r="W766" s="99"/>
      <c r="X766" s="99"/>
      <c r="Y766" s="99"/>
      <c r="Z766" s="99"/>
      <c r="AA766" s="99"/>
      <c r="AB766" s="100"/>
      <c r="AC766" s="99"/>
      <c r="AD766" s="99"/>
      <c r="AE766" s="99"/>
      <c r="AF766" s="99"/>
      <c r="AG766" s="99"/>
      <c r="AH766" s="99"/>
      <c r="AI766" s="99"/>
      <c r="AJ766" s="99"/>
      <c r="AK766" s="99"/>
      <c r="AL766" s="99"/>
      <c r="AM766" s="99"/>
      <c r="AN766" s="99"/>
      <c r="AO766" s="99"/>
      <c r="AP766" s="99"/>
      <c r="AQ766" s="99"/>
      <c r="AR766" s="99"/>
      <c r="AS766" s="99"/>
      <c r="AT766" s="99"/>
      <c r="AU766" s="99"/>
      <c r="AV766" s="99"/>
      <c r="AW766" s="99"/>
      <c r="AX766" s="99"/>
    </row>
    <row r="767" spans="2:50" ht="25.15" customHeight="1">
      <c r="B767" s="150"/>
      <c r="C767" s="153"/>
      <c r="D767" s="99"/>
      <c r="E767" s="100"/>
      <c r="F767" s="99"/>
      <c r="G767" s="99"/>
      <c r="H767" s="99"/>
      <c r="I767" s="99"/>
      <c r="J767" s="99"/>
      <c r="K767" s="100"/>
      <c r="L767" s="100"/>
      <c r="M767" s="100"/>
      <c r="N767" s="99"/>
      <c r="O767" s="105"/>
      <c r="P767" s="100"/>
      <c r="Q767" s="100"/>
      <c r="R767" s="100"/>
      <c r="S767" s="100"/>
      <c r="T767" s="99"/>
      <c r="U767" s="99"/>
      <c r="V767" s="105"/>
      <c r="W767" s="99"/>
      <c r="X767" s="99"/>
      <c r="Y767" s="99"/>
      <c r="Z767" s="99"/>
      <c r="AA767" s="99"/>
      <c r="AB767" s="100"/>
      <c r="AC767" s="99"/>
      <c r="AD767" s="99"/>
      <c r="AE767" s="99"/>
      <c r="AF767" s="99"/>
      <c r="AG767" s="99"/>
      <c r="AH767" s="99"/>
      <c r="AI767" s="99"/>
      <c r="AJ767" s="99"/>
      <c r="AK767" s="99"/>
      <c r="AL767" s="99"/>
      <c r="AM767" s="99"/>
      <c r="AN767" s="99"/>
      <c r="AO767" s="99"/>
      <c r="AP767" s="99"/>
      <c r="AQ767" s="99"/>
      <c r="AR767" s="99"/>
      <c r="AS767" s="99"/>
      <c r="AT767" s="99"/>
      <c r="AU767" s="99"/>
      <c r="AV767" s="99"/>
      <c r="AW767" s="99"/>
      <c r="AX767" s="99"/>
    </row>
    <row r="768" spans="2:50" ht="25.15" customHeight="1">
      <c r="B768" s="150"/>
      <c r="C768" s="153"/>
      <c r="D768" s="99"/>
      <c r="E768" s="100"/>
      <c r="F768" s="99"/>
      <c r="G768" s="99"/>
      <c r="H768" s="99"/>
      <c r="I768" s="99"/>
      <c r="J768" s="99"/>
      <c r="K768" s="100"/>
      <c r="L768" s="100"/>
      <c r="M768" s="100"/>
      <c r="N768" s="99"/>
      <c r="O768" s="105"/>
      <c r="P768" s="100"/>
      <c r="Q768" s="100"/>
      <c r="R768" s="100"/>
      <c r="S768" s="100"/>
      <c r="T768" s="99"/>
      <c r="U768" s="99"/>
      <c r="V768" s="105"/>
      <c r="W768" s="99"/>
      <c r="X768" s="99"/>
      <c r="Y768" s="99"/>
      <c r="Z768" s="99"/>
      <c r="AA768" s="99"/>
      <c r="AB768" s="100"/>
      <c r="AC768" s="99"/>
      <c r="AD768" s="99"/>
      <c r="AE768" s="99"/>
      <c r="AF768" s="99"/>
      <c r="AG768" s="99"/>
      <c r="AH768" s="99"/>
      <c r="AI768" s="99"/>
      <c r="AJ768" s="99"/>
      <c r="AK768" s="99"/>
      <c r="AL768" s="99"/>
      <c r="AM768" s="99"/>
      <c r="AN768" s="99"/>
      <c r="AO768" s="99"/>
      <c r="AP768" s="99"/>
      <c r="AQ768" s="99"/>
      <c r="AR768" s="99"/>
      <c r="AS768" s="99"/>
      <c r="AT768" s="99"/>
      <c r="AU768" s="99"/>
      <c r="AV768" s="99"/>
      <c r="AW768" s="99"/>
      <c r="AX768" s="164"/>
    </row>
    <row r="769" spans="2:50" ht="25.15" customHeight="1">
      <c r="B769" s="150"/>
      <c r="C769" s="151"/>
      <c r="D769" s="177"/>
      <c r="E769" s="319"/>
      <c r="F769" s="177"/>
      <c r="G769" s="177"/>
      <c r="H769" s="148"/>
      <c r="I769" s="177"/>
      <c r="J769" s="177"/>
      <c r="K769" s="319"/>
      <c r="L769" s="319"/>
      <c r="M769" s="319"/>
      <c r="N769" s="177"/>
      <c r="O769" s="320"/>
      <c r="P769" s="319"/>
      <c r="Q769" s="319"/>
      <c r="R769" s="319"/>
      <c r="S769" s="319"/>
      <c r="T769" s="177"/>
      <c r="U769" s="177"/>
      <c r="V769" s="320"/>
      <c r="W769" s="177"/>
      <c r="X769" s="177"/>
      <c r="Y769" s="177"/>
      <c r="Z769" s="177"/>
      <c r="AA769" s="177"/>
      <c r="AB769" s="319"/>
      <c r="AC769" s="320"/>
      <c r="AD769" s="320"/>
      <c r="AE769" s="177"/>
      <c r="AF769" s="177"/>
      <c r="AG769" s="177"/>
      <c r="AH769" s="177"/>
      <c r="AI769" s="177"/>
      <c r="AJ769" s="177"/>
      <c r="AK769" s="177"/>
      <c r="AL769" s="177"/>
      <c r="AM769" s="177"/>
      <c r="AN769" s="177"/>
      <c r="AO769" s="177"/>
      <c r="AP769" s="177"/>
      <c r="AQ769" s="177"/>
      <c r="AR769" s="177"/>
      <c r="AS769" s="177"/>
      <c r="AT769" s="177"/>
      <c r="AU769" s="177"/>
      <c r="AV769" s="177"/>
      <c r="AW769" s="177"/>
      <c r="AX769" s="177"/>
    </row>
    <row r="770" spans="2:50" ht="25.15" customHeight="1">
      <c r="B770" s="150"/>
      <c r="C770" s="151"/>
      <c r="D770" s="177"/>
      <c r="E770" s="319"/>
      <c r="F770" s="177"/>
      <c r="G770" s="177"/>
      <c r="H770" s="148"/>
      <c r="I770" s="177"/>
      <c r="J770" s="177"/>
      <c r="K770" s="319"/>
      <c r="L770" s="319"/>
      <c r="M770" s="319"/>
      <c r="N770" s="177"/>
      <c r="O770" s="320"/>
      <c r="P770" s="319"/>
      <c r="Q770" s="319"/>
      <c r="R770" s="319"/>
      <c r="S770" s="319"/>
      <c r="T770" s="177"/>
      <c r="U770" s="177"/>
      <c r="V770" s="320"/>
      <c r="W770" s="177"/>
      <c r="X770" s="177"/>
      <c r="Y770" s="177"/>
      <c r="Z770" s="177"/>
      <c r="AA770" s="177"/>
      <c r="AB770" s="319"/>
      <c r="AC770" s="320"/>
      <c r="AD770" s="320"/>
      <c r="AE770" s="177"/>
      <c r="AF770" s="177"/>
      <c r="AG770" s="177"/>
      <c r="AH770" s="177"/>
      <c r="AI770" s="177"/>
      <c r="AJ770" s="177"/>
      <c r="AK770" s="177"/>
      <c r="AL770" s="177"/>
      <c r="AM770" s="177"/>
      <c r="AN770" s="177"/>
      <c r="AO770" s="177"/>
      <c r="AP770" s="177"/>
      <c r="AQ770" s="177"/>
      <c r="AR770" s="177"/>
      <c r="AS770" s="177"/>
      <c r="AT770" s="177"/>
      <c r="AU770" s="177"/>
      <c r="AV770" s="177"/>
      <c r="AW770" s="177"/>
      <c r="AX770" s="177"/>
    </row>
    <row r="771" spans="2:50" ht="25.15" customHeight="1">
      <c r="B771" s="150"/>
      <c r="C771" s="151"/>
      <c r="D771" s="177"/>
      <c r="E771" s="319"/>
      <c r="F771" s="177"/>
      <c r="G771" s="177"/>
      <c r="H771" s="148"/>
      <c r="I771" s="177"/>
      <c r="J771" s="177"/>
      <c r="K771" s="319"/>
      <c r="L771" s="319"/>
      <c r="M771" s="319"/>
      <c r="N771" s="177"/>
      <c r="O771" s="320"/>
      <c r="P771" s="319"/>
      <c r="Q771" s="319"/>
      <c r="R771" s="319"/>
      <c r="S771" s="319"/>
      <c r="T771" s="320"/>
      <c r="U771" s="319"/>
      <c r="V771" s="320"/>
      <c r="W771" s="177"/>
      <c r="X771" s="177"/>
      <c r="Y771" s="177"/>
      <c r="Z771" s="177"/>
      <c r="AA771" s="177"/>
      <c r="AB771" s="319"/>
      <c r="AC771" s="320"/>
      <c r="AD771" s="320"/>
      <c r="AE771" s="177"/>
      <c r="AF771" s="177"/>
      <c r="AG771" s="177"/>
      <c r="AH771" s="177"/>
      <c r="AI771" s="177"/>
      <c r="AJ771" s="177"/>
      <c r="AK771" s="177"/>
      <c r="AL771" s="177"/>
      <c r="AM771" s="177"/>
      <c r="AN771" s="177"/>
      <c r="AO771" s="177"/>
      <c r="AP771" s="177"/>
      <c r="AQ771" s="177"/>
      <c r="AR771" s="177"/>
      <c r="AS771" s="177"/>
      <c r="AT771" s="177"/>
      <c r="AU771" s="177"/>
      <c r="AV771" s="177"/>
      <c r="AW771" s="177"/>
      <c r="AX771" s="177"/>
    </row>
    <row r="772" spans="2:50" ht="25.15" customHeight="1">
      <c r="B772" s="150"/>
      <c r="C772" s="151"/>
      <c r="D772" s="177"/>
      <c r="E772" s="319"/>
      <c r="F772" s="177"/>
      <c r="G772" s="177"/>
      <c r="H772" s="148"/>
      <c r="I772" s="177"/>
      <c r="J772" s="177"/>
      <c r="K772" s="319"/>
      <c r="L772" s="319"/>
      <c r="M772" s="319"/>
      <c r="N772" s="177"/>
      <c r="O772" s="320"/>
      <c r="P772" s="319"/>
      <c r="Q772" s="319"/>
      <c r="R772" s="319"/>
      <c r="S772" s="319"/>
      <c r="T772" s="177"/>
      <c r="U772" s="177"/>
      <c r="V772" s="320"/>
      <c r="W772" s="177"/>
      <c r="X772" s="177"/>
      <c r="Y772" s="177"/>
      <c r="Z772" s="177"/>
      <c r="AA772" s="177"/>
      <c r="AB772" s="319"/>
      <c r="AC772" s="320"/>
      <c r="AD772" s="320"/>
      <c r="AE772" s="177"/>
      <c r="AF772" s="177"/>
      <c r="AG772" s="177"/>
      <c r="AH772" s="177"/>
      <c r="AI772" s="177"/>
      <c r="AJ772" s="177"/>
      <c r="AK772" s="177"/>
      <c r="AL772" s="177"/>
      <c r="AM772" s="177"/>
      <c r="AN772" s="177"/>
      <c r="AO772" s="177"/>
      <c r="AP772" s="177"/>
      <c r="AQ772" s="177"/>
      <c r="AR772" s="177"/>
      <c r="AS772" s="177"/>
      <c r="AT772" s="177"/>
      <c r="AU772" s="177"/>
      <c r="AV772" s="177"/>
      <c r="AW772" s="177"/>
      <c r="AX772" s="177"/>
    </row>
    <row r="773" spans="2:50" ht="25.15" customHeight="1">
      <c r="B773" s="150"/>
      <c r="C773" s="151"/>
      <c r="D773" s="177"/>
      <c r="E773" s="319"/>
      <c r="F773" s="177"/>
      <c r="G773" s="177"/>
      <c r="H773" s="148"/>
      <c r="I773" s="177"/>
      <c r="J773" s="177"/>
      <c r="K773" s="319"/>
      <c r="L773" s="319"/>
      <c r="M773" s="319"/>
      <c r="N773" s="177"/>
      <c r="O773" s="320"/>
      <c r="P773" s="319"/>
      <c r="Q773" s="319"/>
      <c r="R773" s="319"/>
      <c r="S773" s="319"/>
      <c r="T773" s="177"/>
      <c r="U773" s="177"/>
      <c r="V773" s="320"/>
      <c r="W773" s="177"/>
      <c r="X773" s="177"/>
      <c r="Y773" s="177"/>
      <c r="Z773" s="177"/>
      <c r="AA773" s="177"/>
      <c r="AB773" s="319"/>
      <c r="AC773" s="320"/>
      <c r="AD773" s="320"/>
      <c r="AE773" s="177"/>
      <c r="AF773" s="177"/>
      <c r="AG773" s="177"/>
      <c r="AH773" s="177"/>
      <c r="AI773" s="177"/>
      <c r="AJ773" s="177"/>
      <c r="AK773" s="177"/>
      <c r="AL773" s="177"/>
      <c r="AM773" s="177"/>
      <c r="AN773" s="177"/>
      <c r="AO773" s="177"/>
      <c r="AP773" s="177"/>
      <c r="AQ773" s="177"/>
      <c r="AR773" s="177"/>
      <c r="AS773" s="177"/>
      <c r="AT773" s="177"/>
      <c r="AU773" s="177"/>
      <c r="AV773" s="177"/>
      <c r="AW773" s="177"/>
      <c r="AX773" s="177"/>
    </row>
    <row r="774" spans="2:50" ht="25.15" customHeight="1">
      <c r="B774" s="150"/>
      <c r="C774" s="151"/>
      <c r="D774" s="177"/>
      <c r="E774" s="319"/>
      <c r="F774" s="177"/>
      <c r="G774" s="177"/>
      <c r="H774" s="148"/>
      <c r="I774" s="177"/>
      <c r="J774" s="177"/>
      <c r="K774" s="319"/>
      <c r="L774" s="319"/>
      <c r="M774" s="319"/>
      <c r="N774" s="177"/>
      <c r="O774" s="320"/>
      <c r="P774" s="319"/>
      <c r="Q774" s="319"/>
      <c r="R774" s="319"/>
      <c r="S774" s="319"/>
      <c r="T774" s="177"/>
      <c r="U774" s="177"/>
      <c r="V774" s="320"/>
      <c r="W774" s="177"/>
      <c r="X774" s="177"/>
      <c r="Y774" s="177"/>
      <c r="Z774" s="177"/>
      <c r="AA774" s="177"/>
      <c r="AB774" s="319"/>
      <c r="AC774" s="320"/>
      <c r="AD774" s="320"/>
      <c r="AE774" s="177"/>
      <c r="AF774" s="177"/>
      <c r="AG774" s="177"/>
      <c r="AH774" s="177"/>
      <c r="AI774" s="177"/>
      <c r="AJ774" s="177"/>
      <c r="AK774" s="177"/>
      <c r="AL774" s="177"/>
      <c r="AM774" s="177"/>
      <c r="AN774" s="177"/>
      <c r="AO774" s="177"/>
      <c r="AP774" s="177"/>
      <c r="AQ774" s="177"/>
      <c r="AR774" s="177"/>
      <c r="AS774" s="177"/>
      <c r="AT774" s="177"/>
      <c r="AU774" s="177"/>
      <c r="AV774" s="177"/>
      <c r="AW774" s="177"/>
      <c r="AX774" s="177"/>
    </row>
    <row r="775" spans="2:50" ht="25.15" customHeight="1">
      <c r="B775" s="150"/>
      <c r="C775" s="151"/>
      <c r="D775" s="177"/>
      <c r="E775" s="319"/>
      <c r="F775" s="177"/>
      <c r="G775" s="177"/>
      <c r="H775" s="148"/>
      <c r="I775" s="177"/>
      <c r="J775" s="177"/>
      <c r="K775" s="319"/>
      <c r="L775" s="319"/>
      <c r="M775" s="319"/>
      <c r="N775" s="177"/>
      <c r="O775" s="320"/>
      <c r="P775" s="319"/>
      <c r="Q775" s="319"/>
      <c r="R775" s="319"/>
      <c r="S775" s="319"/>
      <c r="T775" s="177"/>
      <c r="U775" s="177"/>
      <c r="V775" s="320"/>
      <c r="W775" s="177"/>
      <c r="X775" s="177"/>
      <c r="Y775" s="177"/>
      <c r="Z775" s="177"/>
      <c r="AA775" s="177"/>
      <c r="AB775" s="319"/>
      <c r="AC775" s="320"/>
      <c r="AD775" s="320"/>
      <c r="AE775" s="177"/>
      <c r="AF775" s="177"/>
      <c r="AG775" s="177"/>
      <c r="AH775" s="177"/>
      <c r="AI775" s="177"/>
      <c r="AJ775" s="177"/>
      <c r="AK775" s="177"/>
      <c r="AL775" s="177"/>
      <c r="AM775" s="177"/>
      <c r="AN775" s="177"/>
      <c r="AO775" s="177"/>
      <c r="AP775" s="177"/>
      <c r="AQ775" s="177"/>
      <c r="AR775" s="177"/>
      <c r="AS775" s="177"/>
      <c r="AT775" s="177"/>
      <c r="AU775" s="177"/>
      <c r="AV775" s="177"/>
      <c r="AW775" s="177"/>
      <c r="AX775" s="177"/>
    </row>
    <row r="776" spans="2:50" ht="25.15" customHeight="1">
      <c r="B776" s="150"/>
      <c r="C776" s="151"/>
      <c r="D776" s="177"/>
      <c r="E776" s="319"/>
      <c r="F776" s="177"/>
      <c r="G776" s="177"/>
      <c r="H776" s="148"/>
      <c r="I776" s="177"/>
      <c r="J776" s="177"/>
      <c r="K776" s="319"/>
      <c r="L776" s="319"/>
      <c r="M776" s="319"/>
      <c r="N776" s="177"/>
      <c r="O776" s="320"/>
      <c r="P776" s="319"/>
      <c r="Q776" s="319"/>
      <c r="R776" s="319"/>
      <c r="S776" s="319"/>
      <c r="T776" s="177"/>
      <c r="U776" s="177"/>
      <c r="V776" s="320"/>
      <c r="W776" s="177"/>
      <c r="X776" s="177"/>
      <c r="Y776" s="177"/>
      <c r="Z776" s="177"/>
      <c r="AA776" s="177"/>
      <c r="AB776" s="319"/>
      <c r="AC776" s="320"/>
      <c r="AD776" s="320"/>
      <c r="AE776" s="177"/>
      <c r="AF776" s="177"/>
      <c r="AG776" s="177"/>
      <c r="AH776" s="177"/>
      <c r="AI776" s="177"/>
      <c r="AJ776" s="177"/>
      <c r="AK776" s="177"/>
      <c r="AL776" s="177"/>
      <c r="AM776" s="177"/>
      <c r="AN776" s="177"/>
      <c r="AO776" s="177"/>
      <c r="AP776" s="177"/>
      <c r="AQ776" s="177"/>
      <c r="AR776" s="177"/>
      <c r="AS776" s="177"/>
      <c r="AT776" s="177"/>
      <c r="AU776" s="177"/>
      <c r="AV776" s="177"/>
      <c r="AW776" s="177"/>
      <c r="AX776" s="177"/>
    </row>
    <row r="777" spans="2:50" ht="25.15" customHeight="1">
      <c r="B777" s="150"/>
      <c r="C777" s="151"/>
      <c r="D777" s="177"/>
      <c r="E777" s="319"/>
      <c r="F777" s="177"/>
      <c r="G777" s="177"/>
      <c r="H777" s="177"/>
      <c r="I777" s="177"/>
      <c r="J777" s="177"/>
      <c r="K777" s="319"/>
      <c r="L777" s="319"/>
      <c r="M777" s="319"/>
      <c r="N777" s="101"/>
      <c r="O777" s="320"/>
      <c r="P777" s="187"/>
      <c r="Q777" s="319"/>
      <c r="R777" s="187"/>
      <c r="S777" s="319"/>
      <c r="T777" s="177"/>
      <c r="U777" s="177"/>
      <c r="V777" s="320"/>
      <c r="W777" s="154"/>
      <c r="X777" s="155"/>
      <c r="Y777" s="155"/>
      <c r="Z777" s="155"/>
      <c r="AA777" s="155"/>
      <c r="AB777" s="189"/>
      <c r="AC777" s="320"/>
      <c r="AD777" s="320"/>
      <c r="AE777" s="177"/>
      <c r="AF777" s="177"/>
      <c r="AG777" s="177"/>
      <c r="AH777" s="177"/>
      <c r="AI777" s="177"/>
      <c r="AJ777" s="99"/>
      <c r="AK777" s="99"/>
      <c r="AL777" s="177"/>
      <c r="AM777" s="177"/>
      <c r="AN777" s="177"/>
      <c r="AO777" s="177"/>
      <c r="AP777" s="177"/>
      <c r="AQ777" s="177"/>
      <c r="AR777" s="177"/>
      <c r="AS777" s="177"/>
      <c r="AT777" s="177"/>
      <c r="AU777" s="177"/>
      <c r="AV777" s="177"/>
      <c r="AW777" s="177"/>
      <c r="AX777" s="177"/>
    </row>
    <row r="778" spans="2:50" ht="25.15" customHeight="1">
      <c r="B778" s="150"/>
      <c r="C778" s="151"/>
      <c r="D778" s="177"/>
      <c r="E778" s="319"/>
      <c r="F778" s="177"/>
      <c r="G778" s="177"/>
      <c r="H778" s="177"/>
      <c r="I778" s="177"/>
      <c r="J778" s="177"/>
      <c r="K778" s="319"/>
      <c r="L778" s="319"/>
      <c r="M778" s="319"/>
      <c r="N778" s="101"/>
      <c r="O778" s="320"/>
      <c r="P778" s="187"/>
      <c r="Q778" s="319"/>
      <c r="R778" s="187"/>
      <c r="S778" s="187"/>
      <c r="T778" s="177"/>
      <c r="U778" s="177"/>
      <c r="V778" s="320"/>
      <c r="W778" s="154"/>
      <c r="X778" s="155"/>
      <c r="Y778" s="155"/>
      <c r="Z778" s="155"/>
      <c r="AA778" s="155"/>
      <c r="AB778" s="189"/>
      <c r="AC778" s="320"/>
      <c r="AD778" s="320"/>
      <c r="AE778" s="177"/>
      <c r="AF778" s="177"/>
      <c r="AG778" s="177"/>
      <c r="AH778" s="177"/>
      <c r="AI778" s="177"/>
      <c r="AJ778" s="99"/>
      <c r="AK778" s="99"/>
      <c r="AL778" s="177"/>
      <c r="AM778" s="177"/>
      <c r="AN778" s="177"/>
      <c r="AO778" s="177"/>
      <c r="AP778" s="177"/>
      <c r="AQ778" s="177"/>
      <c r="AR778" s="177"/>
      <c r="AS778" s="177"/>
      <c r="AT778" s="177"/>
      <c r="AU778" s="177"/>
      <c r="AV778" s="177"/>
      <c r="AW778" s="177"/>
      <c r="AX778" s="177"/>
    </row>
    <row r="779" spans="2:50" ht="25.15" customHeight="1">
      <c r="B779" s="150"/>
      <c r="C779" s="151"/>
      <c r="D779" s="177"/>
      <c r="E779" s="319"/>
      <c r="F779" s="177"/>
      <c r="G779" s="177"/>
      <c r="H779" s="156"/>
      <c r="I779" s="177"/>
      <c r="J779" s="177"/>
      <c r="K779" s="319"/>
      <c r="L779" s="319"/>
      <c r="M779" s="319"/>
      <c r="N779" s="177"/>
      <c r="O779" s="320"/>
      <c r="P779" s="319"/>
      <c r="Q779" s="319"/>
      <c r="R779" s="319"/>
      <c r="S779" s="319"/>
      <c r="T779" s="177"/>
      <c r="U779" s="177"/>
      <c r="V779" s="320"/>
      <c r="W779" s="177"/>
      <c r="X779" s="177"/>
      <c r="Y779" s="177"/>
      <c r="Z779" s="177"/>
      <c r="AA779" s="177"/>
      <c r="AB779" s="319"/>
      <c r="AC779" s="320"/>
      <c r="AD779" s="320"/>
      <c r="AE779" s="177"/>
      <c r="AF779" s="177"/>
      <c r="AG779" s="177"/>
      <c r="AH779" s="177"/>
      <c r="AI779" s="177"/>
      <c r="AJ779" s="177"/>
      <c r="AK779" s="177"/>
      <c r="AL779" s="177"/>
      <c r="AM779" s="177"/>
      <c r="AN779" s="177"/>
      <c r="AO779" s="177"/>
      <c r="AP779" s="177"/>
      <c r="AQ779" s="177"/>
      <c r="AR779" s="177"/>
      <c r="AS779" s="177"/>
      <c r="AT779" s="177"/>
      <c r="AU779" s="177"/>
      <c r="AV779" s="177"/>
      <c r="AW779" s="177"/>
      <c r="AX779" s="177"/>
    </row>
    <row r="780" spans="2:50" ht="25.15" customHeight="1">
      <c r="B780" s="150"/>
      <c r="C780" s="151"/>
      <c r="D780" s="177"/>
      <c r="E780" s="319"/>
      <c r="F780" s="177"/>
      <c r="G780" s="177"/>
      <c r="H780" s="148"/>
      <c r="I780" s="177"/>
      <c r="J780" s="177"/>
      <c r="K780" s="319"/>
      <c r="L780" s="319"/>
      <c r="M780" s="177"/>
      <c r="N780" s="177"/>
      <c r="O780" s="320"/>
      <c r="P780" s="319"/>
      <c r="Q780" s="319"/>
      <c r="R780" s="319"/>
      <c r="S780" s="319"/>
      <c r="T780" s="177"/>
      <c r="U780" s="177"/>
      <c r="V780" s="320"/>
      <c r="W780" s="177"/>
      <c r="X780" s="177"/>
      <c r="Y780" s="177"/>
      <c r="Z780" s="177"/>
      <c r="AA780" s="177"/>
      <c r="AB780" s="319"/>
      <c r="AC780" s="320"/>
      <c r="AD780" s="320"/>
      <c r="AE780" s="177"/>
      <c r="AF780" s="177"/>
      <c r="AG780" s="177"/>
      <c r="AH780" s="177"/>
      <c r="AI780" s="177"/>
      <c r="AJ780" s="177"/>
      <c r="AK780" s="177"/>
      <c r="AL780" s="177"/>
      <c r="AM780" s="177"/>
      <c r="AN780" s="177"/>
      <c r="AO780" s="177"/>
      <c r="AP780" s="177"/>
      <c r="AQ780" s="177"/>
      <c r="AR780" s="177"/>
      <c r="AS780" s="177"/>
      <c r="AT780" s="177"/>
      <c r="AU780" s="177"/>
      <c r="AV780" s="177"/>
      <c r="AW780" s="177"/>
      <c r="AX780" s="177"/>
    </row>
    <row r="781" spans="2:50" ht="25.15" customHeight="1">
      <c r="B781" s="150"/>
      <c r="C781" s="151"/>
      <c r="D781" s="177"/>
      <c r="E781" s="319"/>
      <c r="F781" s="177"/>
      <c r="G781" s="177"/>
      <c r="H781" s="177"/>
      <c r="I781" s="177"/>
      <c r="J781" s="177"/>
      <c r="K781" s="319"/>
      <c r="L781" s="319"/>
      <c r="M781" s="319"/>
      <c r="N781" s="177"/>
      <c r="O781" s="320"/>
      <c r="P781" s="319"/>
      <c r="Q781" s="319"/>
      <c r="R781" s="319"/>
      <c r="S781" s="319"/>
      <c r="T781" s="177"/>
      <c r="U781" s="177"/>
      <c r="V781" s="320"/>
      <c r="W781" s="177"/>
      <c r="X781" s="177"/>
      <c r="Y781" s="177"/>
      <c r="Z781" s="177"/>
      <c r="AA781" s="177"/>
      <c r="AB781" s="319"/>
      <c r="AC781" s="320"/>
      <c r="AD781" s="320"/>
      <c r="AE781" s="177"/>
      <c r="AF781" s="177"/>
      <c r="AG781" s="177"/>
      <c r="AH781" s="177"/>
      <c r="AI781" s="177"/>
      <c r="AJ781" s="177"/>
      <c r="AK781" s="177"/>
      <c r="AL781" s="177"/>
      <c r="AM781" s="177"/>
      <c r="AN781" s="177"/>
      <c r="AO781" s="177"/>
      <c r="AP781" s="177"/>
      <c r="AQ781" s="177"/>
      <c r="AR781" s="177"/>
      <c r="AS781" s="177"/>
      <c r="AT781" s="177"/>
      <c r="AU781" s="177"/>
      <c r="AV781" s="177"/>
      <c r="AW781" s="177"/>
      <c r="AX781" s="177"/>
    </row>
    <row r="782" spans="2:50" ht="25.15" customHeight="1">
      <c r="B782" s="150"/>
      <c r="C782" s="151"/>
      <c r="D782" s="177"/>
      <c r="E782" s="319"/>
      <c r="F782" s="177"/>
      <c r="G782" s="177"/>
      <c r="H782" s="177"/>
      <c r="I782" s="177"/>
      <c r="J782" s="177"/>
      <c r="K782" s="319"/>
      <c r="L782" s="319"/>
      <c r="M782" s="319"/>
      <c r="N782" s="177"/>
      <c r="O782" s="320"/>
      <c r="P782" s="319"/>
      <c r="Q782" s="319"/>
      <c r="R782" s="319"/>
      <c r="S782" s="319"/>
      <c r="T782" s="177"/>
      <c r="U782" s="177"/>
      <c r="V782" s="320"/>
      <c r="W782" s="177"/>
      <c r="X782" s="177"/>
      <c r="Y782" s="177"/>
      <c r="Z782" s="177"/>
      <c r="AA782" s="177"/>
      <c r="AB782" s="319"/>
      <c r="AC782" s="320"/>
      <c r="AD782" s="320"/>
      <c r="AE782" s="177"/>
      <c r="AF782" s="177"/>
      <c r="AG782" s="177"/>
      <c r="AH782" s="177"/>
      <c r="AI782" s="177"/>
      <c r="AJ782" s="177"/>
      <c r="AK782" s="177"/>
      <c r="AL782" s="177"/>
      <c r="AM782" s="177"/>
      <c r="AN782" s="177"/>
      <c r="AO782" s="177"/>
      <c r="AP782" s="177"/>
      <c r="AQ782" s="177"/>
      <c r="AR782" s="177"/>
      <c r="AS782" s="177"/>
      <c r="AT782" s="177"/>
      <c r="AU782" s="177"/>
      <c r="AV782" s="177"/>
      <c r="AW782" s="177"/>
      <c r="AX782" s="177"/>
    </row>
    <row r="783" spans="2:50" ht="25.15" customHeight="1">
      <c r="B783" s="150"/>
      <c r="C783" s="152"/>
      <c r="D783" s="177"/>
      <c r="E783" s="319"/>
      <c r="F783" s="177"/>
      <c r="G783" s="177"/>
      <c r="H783" s="177"/>
      <c r="I783" s="177"/>
      <c r="J783" s="177"/>
      <c r="K783" s="319"/>
      <c r="L783" s="319"/>
      <c r="M783" s="319"/>
      <c r="N783" s="177"/>
      <c r="O783" s="320"/>
      <c r="P783" s="319"/>
      <c r="Q783" s="319"/>
      <c r="R783" s="319"/>
      <c r="S783" s="319"/>
      <c r="T783" s="177"/>
      <c r="U783" s="177"/>
      <c r="V783" s="320"/>
      <c r="W783" s="177"/>
      <c r="X783" s="177"/>
      <c r="Y783" s="177"/>
      <c r="Z783" s="177"/>
      <c r="AA783" s="177"/>
      <c r="AB783" s="319"/>
      <c r="AC783" s="320"/>
      <c r="AD783" s="320"/>
      <c r="AE783" s="177"/>
      <c r="AF783" s="177"/>
      <c r="AG783" s="177"/>
      <c r="AH783" s="177"/>
      <c r="AI783" s="177"/>
      <c r="AJ783" s="177"/>
      <c r="AK783" s="177"/>
      <c r="AL783" s="177"/>
      <c r="AM783" s="177"/>
      <c r="AN783" s="177"/>
      <c r="AO783" s="177"/>
      <c r="AP783" s="177"/>
      <c r="AQ783" s="177"/>
      <c r="AR783" s="177"/>
      <c r="AS783" s="177"/>
      <c r="AT783" s="177"/>
      <c r="AU783" s="177"/>
      <c r="AV783" s="177"/>
      <c r="AW783" s="177"/>
      <c r="AX783" s="177"/>
    </row>
    <row r="784" spans="2:50" ht="25.15" customHeight="1">
      <c r="B784" s="150"/>
      <c r="C784" s="151"/>
      <c r="D784" s="177"/>
      <c r="E784" s="319"/>
      <c r="F784" s="177"/>
      <c r="G784" s="177"/>
      <c r="H784" s="148"/>
      <c r="I784" s="177"/>
      <c r="J784" s="177"/>
      <c r="K784" s="319"/>
      <c r="L784" s="319"/>
      <c r="M784" s="319"/>
      <c r="N784" s="177"/>
      <c r="O784" s="320"/>
      <c r="P784" s="319"/>
      <c r="Q784" s="319"/>
      <c r="R784" s="319"/>
      <c r="S784" s="319"/>
      <c r="T784" s="177"/>
      <c r="U784" s="177"/>
      <c r="V784" s="320"/>
      <c r="W784" s="177"/>
      <c r="X784" s="177"/>
      <c r="Y784" s="177"/>
      <c r="Z784" s="177"/>
      <c r="AA784" s="177"/>
      <c r="AB784" s="319"/>
      <c r="AC784" s="320"/>
      <c r="AD784" s="320"/>
      <c r="AE784" s="177"/>
      <c r="AF784" s="177"/>
      <c r="AG784" s="177"/>
      <c r="AH784" s="177"/>
      <c r="AI784" s="177"/>
      <c r="AJ784" s="177"/>
      <c r="AK784" s="177"/>
      <c r="AL784" s="177"/>
      <c r="AM784" s="177"/>
      <c r="AN784" s="177"/>
      <c r="AO784" s="177"/>
      <c r="AP784" s="177"/>
      <c r="AQ784" s="177"/>
      <c r="AR784" s="177"/>
      <c r="AS784" s="177"/>
      <c r="AT784" s="177"/>
      <c r="AU784" s="177"/>
      <c r="AV784" s="177"/>
      <c r="AW784" s="177"/>
      <c r="AX784" s="177"/>
    </row>
    <row r="785" spans="2:50" ht="25.15" customHeight="1">
      <c r="B785" s="150"/>
      <c r="C785" s="151"/>
      <c r="D785" s="177"/>
      <c r="E785" s="319"/>
      <c r="F785" s="177"/>
      <c r="G785" s="177"/>
      <c r="H785" s="148"/>
      <c r="I785" s="177"/>
      <c r="J785" s="177"/>
      <c r="K785" s="319"/>
      <c r="L785" s="319"/>
      <c r="M785" s="319"/>
      <c r="N785" s="177"/>
      <c r="O785" s="320"/>
      <c r="P785" s="319"/>
      <c r="Q785" s="319"/>
      <c r="R785" s="319"/>
      <c r="S785" s="319"/>
      <c r="T785" s="177"/>
      <c r="U785" s="177"/>
      <c r="V785" s="320"/>
      <c r="W785" s="177"/>
      <c r="X785" s="177"/>
      <c r="Y785" s="177"/>
      <c r="Z785" s="177"/>
      <c r="AA785" s="177"/>
      <c r="AB785" s="319"/>
      <c r="AC785" s="320"/>
      <c r="AD785" s="320"/>
      <c r="AE785" s="177"/>
      <c r="AF785" s="177"/>
      <c r="AG785" s="177"/>
      <c r="AH785" s="177"/>
      <c r="AI785" s="177"/>
      <c r="AJ785" s="177"/>
      <c r="AK785" s="177"/>
      <c r="AL785" s="177"/>
      <c r="AM785" s="177"/>
      <c r="AN785" s="177"/>
      <c r="AO785" s="177"/>
      <c r="AP785" s="177"/>
      <c r="AQ785" s="177"/>
      <c r="AR785" s="177"/>
      <c r="AS785" s="177"/>
      <c r="AT785" s="177"/>
      <c r="AU785" s="177"/>
      <c r="AV785" s="177"/>
      <c r="AW785" s="177"/>
      <c r="AX785" s="177"/>
    </row>
    <row r="786" spans="2:50" ht="25.15" customHeight="1">
      <c r="B786" s="150"/>
      <c r="C786" s="151"/>
      <c r="D786" s="177"/>
      <c r="E786" s="319"/>
      <c r="F786" s="177"/>
      <c r="G786" s="177"/>
      <c r="H786" s="148"/>
      <c r="I786" s="177"/>
      <c r="J786" s="177"/>
      <c r="K786" s="319"/>
      <c r="L786" s="319"/>
      <c r="M786" s="319"/>
      <c r="N786" s="177"/>
      <c r="O786" s="320"/>
      <c r="P786" s="319"/>
      <c r="Q786" s="319"/>
      <c r="R786" s="319"/>
      <c r="S786" s="319"/>
      <c r="T786" s="177"/>
      <c r="U786" s="177"/>
      <c r="V786" s="320"/>
      <c r="W786" s="177"/>
      <c r="X786" s="177"/>
      <c r="Y786" s="177"/>
      <c r="Z786" s="177"/>
      <c r="AA786" s="177"/>
      <c r="AB786" s="319"/>
      <c r="AC786" s="320"/>
      <c r="AD786" s="320"/>
      <c r="AE786" s="177"/>
      <c r="AF786" s="177"/>
      <c r="AG786" s="177"/>
      <c r="AH786" s="177"/>
      <c r="AI786" s="177"/>
      <c r="AJ786" s="177"/>
      <c r="AK786" s="177"/>
      <c r="AL786" s="177"/>
      <c r="AM786" s="177"/>
      <c r="AN786" s="177"/>
      <c r="AO786" s="177"/>
      <c r="AP786" s="177"/>
      <c r="AQ786" s="177"/>
      <c r="AR786" s="177"/>
      <c r="AS786" s="177"/>
      <c r="AT786" s="177"/>
      <c r="AU786" s="177"/>
      <c r="AV786" s="177"/>
      <c r="AW786" s="177"/>
      <c r="AX786" s="177"/>
    </row>
    <row r="787" spans="2:50" ht="25.15" customHeight="1">
      <c r="B787" s="150"/>
      <c r="C787" s="151"/>
      <c r="D787" s="177"/>
      <c r="E787" s="319"/>
      <c r="F787" s="177"/>
      <c r="G787" s="177"/>
      <c r="H787" s="148"/>
      <c r="I787" s="177"/>
      <c r="J787" s="177"/>
      <c r="K787" s="319"/>
      <c r="L787" s="319"/>
      <c r="M787" s="319"/>
      <c r="N787" s="177"/>
      <c r="O787" s="320"/>
      <c r="P787" s="319"/>
      <c r="Q787" s="319"/>
      <c r="R787" s="319"/>
      <c r="S787" s="319"/>
      <c r="T787" s="177"/>
      <c r="U787" s="177"/>
      <c r="V787" s="320"/>
      <c r="W787" s="177"/>
      <c r="X787" s="177"/>
      <c r="Y787" s="177"/>
      <c r="Z787" s="177"/>
      <c r="AA787" s="177"/>
      <c r="AB787" s="319"/>
      <c r="AC787" s="320"/>
      <c r="AD787" s="320"/>
      <c r="AE787" s="177"/>
      <c r="AF787" s="177"/>
      <c r="AG787" s="177"/>
      <c r="AH787" s="177"/>
      <c r="AI787" s="177"/>
      <c r="AJ787" s="177"/>
      <c r="AK787" s="177"/>
      <c r="AL787" s="177"/>
      <c r="AM787" s="177"/>
      <c r="AN787" s="177"/>
      <c r="AO787" s="177"/>
      <c r="AP787" s="177"/>
      <c r="AQ787" s="177"/>
      <c r="AR787" s="177"/>
      <c r="AS787" s="177"/>
      <c r="AT787" s="177"/>
      <c r="AU787" s="177"/>
      <c r="AV787" s="177"/>
      <c r="AW787" s="177"/>
      <c r="AX787" s="177"/>
    </row>
    <row r="788" spans="2:50" ht="25.15" customHeight="1">
      <c r="B788" s="150"/>
      <c r="C788" s="151"/>
      <c r="D788" s="177"/>
      <c r="E788" s="319"/>
      <c r="F788" s="177"/>
      <c r="G788" s="177"/>
      <c r="H788" s="148"/>
      <c r="I788" s="177"/>
      <c r="J788" s="177"/>
      <c r="K788" s="319"/>
      <c r="L788" s="319"/>
      <c r="M788" s="319"/>
      <c r="N788" s="177"/>
      <c r="O788" s="320"/>
      <c r="P788" s="319"/>
      <c r="Q788" s="319"/>
      <c r="R788" s="319"/>
      <c r="S788" s="319"/>
      <c r="T788" s="177"/>
      <c r="U788" s="177"/>
      <c r="V788" s="320"/>
      <c r="W788" s="177"/>
      <c r="X788" s="177"/>
      <c r="Y788" s="177"/>
      <c r="Z788" s="177"/>
      <c r="AA788" s="177"/>
      <c r="AB788" s="319"/>
      <c r="AC788" s="320"/>
      <c r="AD788" s="320"/>
      <c r="AE788" s="177"/>
      <c r="AF788" s="177"/>
      <c r="AG788" s="177"/>
      <c r="AH788" s="177"/>
      <c r="AI788" s="177"/>
      <c r="AJ788" s="177"/>
      <c r="AK788" s="177"/>
      <c r="AL788" s="177"/>
      <c r="AM788" s="177"/>
      <c r="AN788" s="177"/>
      <c r="AO788" s="177"/>
      <c r="AP788" s="177"/>
      <c r="AQ788" s="177"/>
      <c r="AR788" s="177"/>
      <c r="AS788" s="177"/>
      <c r="AT788" s="177"/>
      <c r="AU788" s="177"/>
      <c r="AV788" s="177"/>
      <c r="AW788" s="177"/>
      <c r="AX788" s="177"/>
    </row>
    <row r="789" spans="2:50" ht="25.15" customHeight="1">
      <c r="B789" s="150"/>
      <c r="C789" s="151"/>
      <c r="D789" s="177"/>
      <c r="E789" s="319"/>
      <c r="F789" s="177"/>
      <c r="G789" s="177"/>
      <c r="H789" s="148"/>
      <c r="I789" s="177"/>
      <c r="J789" s="177"/>
      <c r="K789" s="319"/>
      <c r="L789" s="319"/>
      <c r="M789" s="319"/>
      <c r="N789" s="177"/>
      <c r="O789" s="320"/>
      <c r="P789" s="319"/>
      <c r="Q789" s="319"/>
      <c r="R789" s="319"/>
      <c r="S789" s="319"/>
      <c r="T789" s="177"/>
      <c r="U789" s="177"/>
      <c r="V789" s="320"/>
      <c r="W789" s="177"/>
      <c r="X789" s="177"/>
      <c r="Y789" s="177"/>
      <c r="Z789" s="177"/>
      <c r="AA789" s="177"/>
      <c r="AB789" s="319"/>
      <c r="AC789" s="320"/>
      <c r="AD789" s="320"/>
      <c r="AE789" s="177"/>
      <c r="AF789" s="177"/>
      <c r="AG789" s="177"/>
      <c r="AH789" s="177"/>
      <c r="AI789" s="177"/>
      <c r="AJ789" s="177"/>
      <c r="AK789" s="177"/>
      <c r="AL789" s="177"/>
      <c r="AM789" s="177"/>
      <c r="AN789" s="177"/>
      <c r="AO789" s="177"/>
      <c r="AP789" s="177"/>
      <c r="AQ789" s="177"/>
      <c r="AR789" s="177"/>
      <c r="AS789" s="177"/>
      <c r="AT789" s="177"/>
      <c r="AU789" s="177"/>
      <c r="AV789" s="177"/>
      <c r="AW789" s="177"/>
      <c r="AX789" s="177"/>
    </row>
    <row r="790" spans="2:50" ht="25.15" customHeight="1">
      <c r="B790" s="150"/>
      <c r="C790" s="153"/>
      <c r="D790" s="99"/>
      <c r="E790" s="100"/>
      <c r="F790" s="105"/>
      <c r="G790" s="99"/>
      <c r="H790" s="99"/>
      <c r="I790" s="177"/>
      <c r="J790" s="99"/>
      <c r="K790" s="100"/>
      <c r="L790" s="100"/>
      <c r="M790" s="100"/>
      <c r="N790" s="99"/>
      <c r="O790" s="320"/>
      <c r="P790" s="100"/>
      <c r="Q790" s="100"/>
      <c r="R790" s="100"/>
      <c r="S790" s="100"/>
      <c r="T790" s="99"/>
      <c r="U790" s="99"/>
      <c r="V790" s="105"/>
      <c r="W790" s="99"/>
      <c r="X790" s="99"/>
      <c r="Y790" s="99"/>
      <c r="Z790" s="99"/>
      <c r="AA790" s="99"/>
      <c r="AB790" s="100"/>
      <c r="AC790" s="99"/>
      <c r="AD790" s="99"/>
      <c r="AE790" s="99"/>
      <c r="AF790" s="99"/>
      <c r="AG790" s="99"/>
      <c r="AH790" s="99"/>
      <c r="AI790" s="99"/>
      <c r="AJ790" s="99"/>
      <c r="AK790" s="99"/>
      <c r="AL790" s="99"/>
      <c r="AM790" s="99"/>
      <c r="AN790" s="99"/>
      <c r="AO790" s="99"/>
      <c r="AP790" s="99"/>
      <c r="AQ790" s="99"/>
      <c r="AR790" s="99"/>
      <c r="AS790" s="99"/>
      <c r="AT790" s="99"/>
      <c r="AU790" s="99"/>
      <c r="AV790" s="99"/>
      <c r="AW790" s="99"/>
      <c r="AX790" s="99"/>
    </row>
    <row r="791" spans="2:50" ht="25.15" customHeight="1">
      <c r="B791" s="150"/>
      <c r="C791" s="151"/>
      <c r="D791" s="177"/>
      <c r="E791" s="319"/>
      <c r="F791" s="177"/>
      <c r="G791" s="177"/>
      <c r="H791" s="148"/>
      <c r="I791" s="177"/>
      <c r="J791" s="177"/>
      <c r="K791" s="319"/>
      <c r="L791" s="319"/>
      <c r="M791" s="319"/>
      <c r="N791" s="177"/>
      <c r="O791" s="320"/>
      <c r="P791" s="319"/>
      <c r="Q791" s="319"/>
      <c r="R791" s="319"/>
      <c r="S791" s="319"/>
      <c r="T791" s="177"/>
      <c r="U791" s="177"/>
      <c r="V791" s="320"/>
      <c r="W791" s="177"/>
      <c r="X791" s="177"/>
      <c r="Y791" s="177"/>
      <c r="Z791" s="177"/>
      <c r="AA791" s="177"/>
      <c r="AB791" s="319"/>
      <c r="AC791" s="320"/>
      <c r="AD791" s="320"/>
      <c r="AE791" s="177"/>
      <c r="AF791" s="177"/>
      <c r="AG791" s="177"/>
      <c r="AH791" s="177"/>
      <c r="AI791" s="177"/>
      <c r="AJ791" s="177"/>
      <c r="AK791" s="177"/>
      <c r="AL791" s="177"/>
      <c r="AM791" s="177"/>
      <c r="AN791" s="177"/>
      <c r="AO791" s="177"/>
      <c r="AP791" s="177"/>
      <c r="AQ791" s="177"/>
      <c r="AR791" s="177"/>
      <c r="AS791" s="177"/>
      <c r="AT791" s="177"/>
      <c r="AU791" s="177"/>
      <c r="AV791" s="177"/>
      <c r="AW791" s="177"/>
      <c r="AX791" s="149"/>
    </row>
    <row r="792" spans="2:50" ht="25.15" customHeight="1">
      <c r="B792" s="150"/>
      <c r="C792" s="157"/>
      <c r="D792" s="158"/>
      <c r="E792" s="159"/>
      <c r="F792" s="158"/>
      <c r="G792" s="158"/>
      <c r="H792" s="158"/>
      <c r="I792" s="158"/>
      <c r="J792" s="158"/>
      <c r="K792" s="159"/>
      <c r="L792" s="159"/>
      <c r="M792" s="159"/>
      <c r="N792" s="158"/>
      <c r="O792" s="160"/>
      <c r="P792" s="159"/>
      <c r="Q792" s="159"/>
      <c r="R792" s="159"/>
      <c r="S792" s="159"/>
      <c r="T792" s="158"/>
      <c r="U792" s="158"/>
      <c r="V792" s="160"/>
      <c r="W792" s="158"/>
      <c r="X792" s="158"/>
      <c r="Y792" s="158"/>
      <c r="Z792" s="158"/>
      <c r="AA792" s="158"/>
      <c r="AB792" s="159"/>
      <c r="AC792" s="158"/>
      <c r="AD792" s="158"/>
      <c r="AE792" s="158"/>
      <c r="AF792" s="158"/>
      <c r="AG792" s="158"/>
      <c r="AH792" s="158"/>
      <c r="AI792" s="158"/>
      <c r="AJ792" s="158"/>
      <c r="AK792" s="158"/>
      <c r="AL792" s="158"/>
      <c r="AM792" s="158"/>
      <c r="AN792" s="158"/>
      <c r="AO792" s="158"/>
      <c r="AP792" s="158"/>
      <c r="AQ792" s="158"/>
      <c r="AR792" s="158"/>
      <c r="AS792" s="158"/>
      <c r="AT792" s="158"/>
      <c r="AU792" s="158"/>
      <c r="AV792" s="158"/>
      <c r="AW792" s="158"/>
      <c r="AX792" s="158"/>
    </row>
    <row r="793" spans="2:50" ht="25.15" customHeight="1">
      <c r="B793" s="150"/>
      <c r="C793" s="151"/>
      <c r="D793" s="177"/>
      <c r="E793" s="319"/>
      <c r="F793" s="177"/>
      <c r="G793" s="177"/>
      <c r="H793" s="148"/>
      <c r="I793" s="158"/>
      <c r="J793" s="177"/>
      <c r="K793" s="319"/>
      <c r="L793" s="319"/>
      <c r="M793" s="319"/>
      <c r="N793" s="177"/>
      <c r="O793" s="320"/>
      <c r="P793" s="319"/>
      <c r="Q793" s="319"/>
      <c r="R793" s="319"/>
      <c r="S793" s="319"/>
      <c r="T793" s="177"/>
      <c r="U793" s="177"/>
      <c r="V793" s="320"/>
      <c r="W793" s="177"/>
      <c r="X793" s="177"/>
      <c r="Y793" s="177"/>
      <c r="Z793" s="177"/>
      <c r="AA793" s="177"/>
      <c r="AB793" s="319"/>
      <c r="AC793" s="320"/>
      <c r="AD793" s="320"/>
      <c r="AE793" s="177"/>
      <c r="AF793" s="177"/>
      <c r="AG793" s="177"/>
      <c r="AH793" s="177"/>
      <c r="AI793" s="177"/>
      <c r="AJ793" s="177"/>
      <c r="AK793" s="177"/>
      <c r="AL793" s="177"/>
      <c r="AM793" s="177"/>
      <c r="AN793" s="177"/>
      <c r="AO793" s="177"/>
      <c r="AP793" s="177"/>
      <c r="AQ793" s="177"/>
      <c r="AR793" s="177"/>
      <c r="AS793" s="177"/>
      <c r="AT793" s="177"/>
      <c r="AU793" s="177"/>
      <c r="AV793" s="177"/>
      <c r="AW793" s="177"/>
      <c r="AX793" s="177"/>
    </row>
    <row r="794" spans="2:50" ht="25.15" customHeight="1">
      <c r="B794" s="150"/>
      <c r="C794" s="161"/>
      <c r="D794" s="158"/>
      <c r="E794" s="158"/>
      <c r="F794" s="158"/>
      <c r="G794" s="158"/>
      <c r="H794" s="158"/>
      <c r="I794" s="158"/>
      <c r="J794" s="158"/>
      <c r="K794" s="159"/>
      <c r="L794" s="159"/>
      <c r="M794" s="159"/>
      <c r="N794" s="158"/>
      <c r="O794" s="160"/>
      <c r="P794" s="159"/>
      <c r="Q794" s="159"/>
      <c r="R794" s="159"/>
      <c r="S794" s="159"/>
      <c r="T794" s="158"/>
      <c r="U794" s="158"/>
      <c r="V794" s="160"/>
      <c r="W794" s="158"/>
      <c r="X794" s="158"/>
      <c r="Y794" s="158"/>
      <c r="Z794" s="158"/>
      <c r="AA794" s="158"/>
      <c r="AB794" s="159"/>
      <c r="AC794" s="158"/>
      <c r="AD794" s="158"/>
      <c r="AE794" s="158"/>
      <c r="AF794" s="158"/>
      <c r="AG794" s="158"/>
      <c r="AH794" s="158"/>
      <c r="AI794" s="158"/>
      <c r="AJ794" s="158"/>
      <c r="AK794" s="158"/>
      <c r="AL794" s="158"/>
      <c r="AM794" s="158"/>
      <c r="AN794" s="158"/>
      <c r="AO794" s="158"/>
      <c r="AP794" s="158"/>
      <c r="AQ794" s="158"/>
      <c r="AR794" s="158"/>
      <c r="AS794" s="158"/>
      <c r="AT794" s="158"/>
      <c r="AU794" s="158"/>
      <c r="AV794" s="158"/>
      <c r="AW794" s="158"/>
      <c r="AX794" s="162"/>
    </row>
    <row r="795" spans="2:50" ht="25.15" customHeight="1">
      <c r="B795" s="150"/>
      <c r="C795" s="153"/>
      <c r="D795" s="99"/>
      <c r="E795" s="99"/>
      <c r="F795" s="99"/>
      <c r="G795" s="106"/>
      <c r="H795" s="106"/>
      <c r="I795" s="99"/>
      <c r="J795" s="106"/>
      <c r="K795" s="100"/>
      <c r="L795" s="100"/>
      <c r="M795" s="100"/>
      <c r="N795" s="106"/>
      <c r="O795" s="105"/>
      <c r="P795" s="100"/>
      <c r="Q795" s="100"/>
      <c r="R795" s="100"/>
      <c r="S795" s="100"/>
      <c r="T795" s="106"/>
      <c r="U795" s="106"/>
      <c r="V795" s="105"/>
      <c r="W795" s="106"/>
      <c r="X795" s="106"/>
      <c r="Y795" s="106"/>
      <c r="Z795" s="106"/>
      <c r="AA795" s="106"/>
      <c r="AB795" s="100"/>
      <c r="AC795" s="106"/>
      <c r="AD795" s="106"/>
      <c r="AE795" s="106"/>
      <c r="AF795" s="106"/>
      <c r="AG795" s="99"/>
      <c r="AH795" s="106"/>
      <c r="AI795" s="106"/>
      <c r="AJ795" s="106"/>
      <c r="AK795" s="106"/>
      <c r="AL795" s="106"/>
      <c r="AM795" s="106"/>
      <c r="AN795" s="106"/>
      <c r="AO795" s="106"/>
      <c r="AP795" s="106"/>
      <c r="AQ795" s="106"/>
      <c r="AR795" s="106"/>
      <c r="AS795" s="106"/>
      <c r="AT795" s="106"/>
      <c r="AU795" s="106"/>
      <c r="AV795" s="106"/>
      <c r="AW795" s="106"/>
      <c r="AX795" s="99"/>
    </row>
    <row r="796" spans="2:50" ht="25.15" customHeight="1">
      <c r="B796" s="150"/>
      <c r="C796" s="153"/>
      <c r="D796" s="99"/>
      <c r="E796" s="99"/>
      <c r="F796" s="99"/>
      <c r="G796" s="106"/>
      <c r="H796" s="106"/>
      <c r="I796" s="99"/>
      <c r="J796" s="106"/>
      <c r="K796" s="100"/>
      <c r="L796" s="100"/>
      <c r="M796" s="100"/>
      <c r="N796" s="106"/>
      <c r="O796" s="105"/>
      <c r="P796" s="100"/>
      <c r="Q796" s="100"/>
      <c r="R796" s="100"/>
      <c r="S796" s="100"/>
      <c r="T796" s="106"/>
      <c r="U796" s="106"/>
      <c r="V796" s="105"/>
      <c r="W796" s="106"/>
      <c r="X796" s="106"/>
      <c r="Y796" s="106"/>
      <c r="Z796" s="106"/>
      <c r="AA796" s="106"/>
      <c r="AB796" s="100"/>
      <c r="AC796" s="106"/>
      <c r="AD796" s="106"/>
      <c r="AE796" s="106"/>
      <c r="AF796" s="106"/>
      <c r="AG796" s="99"/>
      <c r="AH796" s="106"/>
      <c r="AI796" s="106"/>
      <c r="AJ796" s="106"/>
      <c r="AK796" s="106"/>
      <c r="AL796" s="106"/>
      <c r="AM796" s="106"/>
      <c r="AN796" s="106"/>
      <c r="AO796" s="106"/>
      <c r="AP796" s="106"/>
      <c r="AQ796" s="106"/>
      <c r="AR796" s="106"/>
      <c r="AS796" s="106"/>
      <c r="AT796" s="106"/>
      <c r="AU796" s="106"/>
      <c r="AV796" s="106"/>
      <c r="AW796" s="106"/>
      <c r="AX796" s="99"/>
    </row>
    <row r="797" spans="2:50" ht="25.15" customHeight="1">
      <c r="B797" s="150"/>
      <c r="C797" s="153"/>
      <c r="D797" s="99"/>
      <c r="E797" s="99"/>
      <c r="F797" s="99"/>
      <c r="G797" s="106"/>
      <c r="H797" s="106"/>
      <c r="I797" s="99"/>
      <c r="J797" s="106"/>
      <c r="K797" s="100"/>
      <c r="L797" s="100"/>
      <c r="M797" s="100"/>
      <c r="N797" s="106"/>
      <c r="O797" s="105"/>
      <c r="P797" s="100"/>
      <c r="Q797" s="100"/>
      <c r="R797" s="100"/>
      <c r="S797" s="100"/>
      <c r="T797" s="106"/>
      <c r="U797" s="106"/>
      <c r="V797" s="105"/>
      <c r="W797" s="106"/>
      <c r="X797" s="106"/>
      <c r="Y797" s="106"/>
      <c r="Z797" s="106"/>
      <c r="AA797" s="106"/>
      <c r="AB797" s="100"/>
      <c r="AC797" s="106"/>
      <c r="AD797" s="106"/>
      <c r="AE797" s="106"/>
      <c r="AF797" s="106"/>
      <c r="AG797" s="99"/>
      <c r="AH797" s="106"/>
      <c r="AI797" s="106"/>
      <c r="AJ797" s="106"/>
      <c r="AK797" s="106"/>
      <c r="AL797" s="106"/>
      <c r="AM797" s="106"/>
      <c r="AN797" s="106"/>
      <c r="AO797" s="106"/>
      <c r="AP797" s="106"/>
      <c r="AQ797" s="106"/>
      <c r="AR797" s="106"/>
      <c r="AS797" s="106"/>
      <c r="AT797" s="106"/>
      <c r="AU797" s="106"/>
      <c r="AV797" s="106"/>
      <c r="AW797" s="106"/>
      <c r="AX797" s="99"/>
    </row>
    <row r="798" spans="2:50" ht="25.15" customHeight="1">
      <c r="B798" s="150"/>
      <c r="C798" s="153"/>
      <c r="D798" s="99"/>
      <c r="E798" s="99"/>
      <c r="F798" s="99"/>
      <c r="G798" s="106"/>
      <c r="H798" s="106"/>
      <c r="I798" s="99"/>
      <c r="J798" s="106"/>
      <c r="K798" s="100"/>
      <c r="L798" s="100"/>
      <c r="M798" s="100"/>
      <c r="N798" s="106"/>
      <c r="O798" s="105"/>
      <c r="P798" s="100"/>
      <c r="Q798" s="100"/>
      <c r="R798" s="100"/>
      <c r="S798" s="100"/>
      <c r="T798" s="106"/>
      <c r="U798" s="106"/>
      <c r="V798" s="105"/>
      <c r="W798" s="106"/>
      <c r="X798" s="106"/>
      <c r="Y798" s="106"/>
      <c r="Z798" s="106"/>
      <c r="AA798" s="106"/>
      <c r="AB798" s="100"/>
      <c r="AC798" s="106"/>
      <c r="AD798" s="106"/>
      <c r="AE798" s="106"/>
      <c r="AF798" s="106"/>
      <c r="AG798" s="99"/>
      <c r="AH798" s="106"/>
      <c r="AI798" s="106"/>
      <c r="AJ798" s="106"/>
      <c r="AK798" s="106"/>
      <c r="AL798" s="106"/>
      <c r="AM798" s="106"/>
      <c r="AN798" s="106"/>
      <c r="AO798" s="106"/>
      <c r="AP798" s="106"/>
      <c r="AQ798" s="106"/>
      <c r="AR798" s="106"/>
      <c r="AS798" s="106"/>
      <c r="AT798" s="106"/>
      <c r="AU798" s="106"/>
      <c r="AV798" s="106"/>
      <c r="AW798" s="106"/>
      <c r="AX798" s="99"/>
    </row>
    <row r="799" spans="2:50" ht="25.15" customHeight="1">
      <c r="B799" s="150"/>
      <c r="C799" s="153"/>
      <c r="D799" s="99"/>
      <c r="E799" s="99"/>
      <c r="F799" s="99"/>
      <c r="G799" s="106"/>
      <c r="H799" s="106"/>
      <c r="I799" s="99"/>
      <c r="J799" s="106"/>
      <c r="K799" s="100"/>
      <c r="L799" s="100"/>
      <c r="M799" s="100"/>
      <c r="N799" s="106"/>
      <c r="O799" s="105"/>
      <c r="P799" s="100"/>
      <c r="Q799" s="100"/>
      <c r="R799" s="100"/>
      <c r="S799" s="100"/>
      <c r="T799" s="106"/>
      <c r="U799" s="106"/>
      <c r="V799" s="105"/>
      <c r="W799" s="106"/>
      <c r="X799" s="106"/>
      <c r="Y799" s="106"/>
      <c r="Z799" s="106"/>
      <c r="AA799" s="106"/>
      <c r="AB799" s="100"/>
      <c r="AC799" s="106"/>
      <c r="AD799" s="106"/>
      <c r="AE799" s="106"/>
      <c r="AF799" s="106"/>
      <c r="AG799" s="99"/>
      <c r="AH799" s="106"/>
      <c r="AI799" s="106"/>
      <c r="AJ799" s="106"/>
      <c r="AK799" s="106"/>
      <c r="AL799" s="106"/>
      <c r="AM799" s="106"/>
      <c r="AN799" s="106"/>
      <c r="AO799" s="106"/>
      <c r="AP799" s="106"/>
      <c r="AQ799" s="106"/>
      <c r="AR799" s="106"/>
      <c r="AS799" s="106"/>
      <c r="AT799" s="106"/>
      <c r="AU799" s="106"/>
      <c r="AV799" s="106"/>
      <c r="AW799" s="106"/>
      <c r="AX799" s="99"/>
    </row>
    <row r="800" spans="2:50" ht="25.15" customHeight="1">
      <c r="B800" s="150"/>
      <c r="C800" s="153"/>
      <c r="D800" s="99"/>
      <c r="E800" s="99"/>
      <c r="F800" s="99"/>
      <c r="G800" s="106"/>
      <c r="H800" s="106"/>
      <c r="I800" s="99"/>
      <c r="J800" s="106"/>
      <c r="K800" s="100"/>
      <c r="L800" s="100"/>
      <c r="M800" s="100"/>
      <c r="N800" s="106"/>
      <c r="O800" s="105"/>
      <c r="P800" s="100"/>
      <c r="Q800" s="100"/>
      <c r="R800" s="100"/>
      <c r="S800" s="100"/>
      <c r="T800" s="106"/>
      <c r="U800" s="106"/>
      <c r="V800" s="105"/>
      <c r="W800" s="106"/>
      <c r="X800" s="106"/>
      <c r="Y800" s="106"/>
      <c r="Z800" s="106"/>
      <c r="AA800" s="106"/>
      <c r="AB800" s="100"/>
      <c r="AC800" s="106"/>
      <c r="AD800" s="106"/>
      <c r="AE800" s="106"/>
      <c r="AF800" s="106"/>
      <c r="AG800" s="99"/>
      <c r="AH800" s="106"/>
      <c r="AI800" s="106"/>
      <c r="AJ800" s="106"/>
      <c r="AK800" s="106"/>
      <c r="AL800" s="106"/>
      <c r="AM800" s="106"/>
      <c r="AN800" s="106"/>
      <c r="AO800" s="106"/>
      <c r="AP800" s="106"/>
      <c r="AQ800" s="106"/>
      <c r="AR800" s="106"/>
      <c r="AS800" s="106"/>
      <c r="AT800" s="106"/>
      <c r="AU800" s="106"/>
      <c r="AV800" s="106"/>
      <c r="AW800" s="106"/>
      <c r="AX800" s="99"/>
    </row>
    <row r="801" spans="2:50" ht="25.15" customHeight="1">
      <c r="B801" s="594"/>
      <c r="C801" s="151"/>
      <c r="D801" s="177"/>
      <c r="E801" s="544"/>
      <c r="F801" s="320"/>
      <c r="G801" s="177"/>
      <c r="H801" s="148"/>
      <c r="I801" s="177"/>
      <c r="J801" s="177"/>
      <c r="K801" s="319"/>
      <c r="L801" s="319"/>
      <c r="M801" s="319"/>
      <c r="N801" s="319"/>
      <c r="O801" s="319"/>
      <c r="P801" s="319"/>
      <c r="Q801" s="319"/>
      <c r="R801" s="319"/>
      <c r="S801" s="319"/>
      <c r="T801" s="177"/>
      <c r="U801" s="177"/>
      <c r="V801" s="320"/>
      <c r="W801" s="177"/>
      <c r="X801" s="177"/>
      <c r="Y801" s="177"/>
      <c r="Z801" s="177"/>
      <c r="AA801" s="177"/>
      <c r="AB801" s="319"/>
      <c r="AC801" s="320"/>
      <c r="AD801" s="320"/>
      <c r="AE801" s="177"/>
      <c r="AF801" s="177"/>
      <c r="AG801" s="177"/>
      <c r="AH801" s="177"/>
      <c r="AI801" s="177"/>
      <c r="AJ801" s="177"/>
      <c r="AK801" s="177"/>
      <c r="AL801" s="177"/>
      <c r="AM801" s="177"/>
      <c r="AN801" s="177"/>
      <c r="AO801" s="177"/>
      <c r="AP801" s="177"/>
      <c r="AQ801" s="177"/>
      <c r="AR801" s="177"/>
      <c r="AS801" s="177"/>
      <c r="AT801" s="177"/>
      <c r="AU801" s="177"/>
      <c r="AV801" s="177"/>
      <c r="AW801" s="177"/>
      <c r="AX801" s="177"/>
    </row>
    <row r="802" spans="2:50" ht="25.15" customHeight="1">
      <c r="B802" s="150"/>
      <c r="C802" s="151"/>
      <c r="D802" s="177"/>
      <c r="E802" s="319"/>
      <c r="F802" s="320"/>
      <c r="G802" s="177"/>
      <c r="H802" s="148"/>
      <c r="I802" s="320"/>
      <c r="J802" s="177"/>
      <c r="K802" s="319"/>
      <c r="L802" s="319"/>
      <c r="M802" s="319"/>
      <c r="N802" s="177"/>
      <c r="O802" s="320"/>
      <c r="P802" s="319"/>
      <c r="Q802" s="319"/>
      <c r="R802" s="319"/>
      <c r="S802" s="319"/>
      <c r="T802" s="177"/>
      <c r="U802" s="177"/>
      <c r="V802" s="320"/>
      <c r="W802" s="177"/>
      <c r="X802" s="177"/>
      <c r="Y802" s="177"/>
      <c r="Z802" s="177"/>
      <c r="AA802" s="177"/>
      <c r="AB802" s="319"/>
      <c r="AC802" s="320"/>
      <c r="AD802" s="320"/>
      <c r="AE802" s="177"/>
      <c r="AF802" s="177"/>
      <c r="AG802" s="177"/>
      <c r="AH802" s="177"/>
      <c r="AI802" s="177"/>
      <c r="AJ802" s="177"/>
      <c r="AK802" s="177"/>
      <c r="AL802" s="177"/>
      <c r="AM802" s="177"/>
      <c r="AN802" s="177"/>
      <c r="AO802" s="177"/>
      <c r="AP802" s="177"/>
      <c r="AQ802" s="177"/>
      <c r="AR802" s="177"/>
      <c r="AS802" s="177"/>
      <c r="AT802" s="177"/>
      <c r="AU802" s="177"/>
      <c r="AV802" s="177"/>
      <c r="AW802" s="177"/>
      <c r="AX802" s="320"/>
    </row>
    <row r="803" spans="2:50" ht="25.15" customHeight="1">
      <c r="B803" s="150"/>
      <c r="C803" s="151"/>
      <c r="D803" s="177"/>
      <c r="E803" s="319"/>
      <c r="F803" s="320"/>
      <c r="G803" s="177"/>
      <c r="H803" s="148"/>
      <c r="I803" s="177"/>
      <c r="J803" s="177"/>
      <c r="K803" s="319"/>
      <c r="L803" s="319"/>
      <c r="M803" s="319"/>
      <c r="N803" s="177"/>
      <c r="O803" s="920"/>
      <c r="P803" s="319"/>
      <c r="Q803" s="319"/>
      <c r="R803" s="319"/>
      <c r="S803" s="319"/>
      <c r="T803" s="177"/>
      <c r="U803" s="177"/>
      <c r="V803" s="320"/>
      <c r="W803" s="177"/>
      <c r="X803" s="177"/>
      <c r="Y803" s="177"/>
      <c r="Z803" s="177"/>
      <c r="AA803" s="177"/>
      <c r="AB803" s="319"/>
      <c r="AC803" s="320"/>
      <c r="AD803" s="320"/>
      <c r="AE803" s="177"/>
      <c r="AF803" s="177"/>
      <c r="AG803" s="177"/>
      <c r="AH803" s="177"/>
      <c r="AI803" s="177"/>
      <c r="AJ803" s="177"/>
      <c r="AK803" s="177"/>
      <c r="AL803" s="177"/>
      <c r="AM803" s="177"/>
      <c r="AN803" s="177"/>
      <c r="AO803" s="177"/>
      <c r="AP803" s="177"/>
      <c r="AQ803" s="177"/>
      <c r="AR803" s="177"/>
      <c r="AS803" s="177"/>
      <c r="AT803" s="177"/>
      <c r="AU803" s="177"/>
      <c r="AV803" s="177"/>
      <c r="AW803" s="177"/>
      <c r="AX803" s="320"/>
    </row>
    <row r="804" spans="2:50" ht="25.15" customHeight="1">
      <c r="B804" s="150"/>
      <c r="C804" s="151"/>
      <c r="D804" s="177"/>
      <c r="E804" s="319"/>
      <c r="F804" s="320"/>
      <c r="G804" s="177"/>
      <c r="H804" s="148"/>
      <c r="I804" s="177"/>
      <c r="J804" s="177"/>
      <c r="K804" s="319"/>
      <c r="L804" s="319"/>
      <c r="M804" s="319"/>
      <c r="N804" s="319"/>
      <c r="O804" s="320"/>
      <c r="P804" s="319"/>
      <c r="Q804" s="319"/>
      <c r="R804" s="319"/>
      <c r="S804" s="319"/>
      <c r="T804" s="177"/>
      <c r="U804" s="177"/>
      <c r="V804" s="320"/>
      <c r="W804" s="177"/>
      <c r="X804" s="177"/>
      <c r="Y804" s="177"/>
      <c r="Z804" s="177"/>
      <c r="AA804" s="177"/>
      <c r="AB804" s="319"/>
      <c r="AC804" s="320"/>
      <c r="AD804" s="320"/>
      <c r="AE804" s="177"/>
      <c r="AF804" s="177"/>
      <c r="AG804" s="177"/>
      <c r="AH804" s="177"/>
      <c r="AI804" s="177"/>
      <c r="AJ804" s="177"/>
      <c r="AK804" s="177"/>
      <c r="AL804" s="177"/>
      <c r="AM804" s="177"/>
      <c r="AN804" s="177"/>
      <c r="AO804" s="177"/>
      <c r="AP804" s="177"/>
      <c r="AQ804" s="177"/>
      <c r="AR804" s="177"/>
      <c r="AS804" s="177"/>
      <c r="AT804" s="177"/>
      <c r="AU804" s="177"/>
      <c r="AV804" s="177"/>
      <c r="AW804" s="177"/>
      <c r="AX804" s="177"/>
    </row>
    <row r="805" spans="2:50" ht="25.15" customHeight="1">
      <c r="B805" s="150"/>
      <c r="C805" s="151"/>
      <c r="D805" s="177"/>
      <c r="E805" s="319"/>
      <c r="F805" s="320"/>
      <c r="G805" s="177"/>
      <c r="H805" s="148"/>
      <c r="I805" s="177"/>
      <c r="J805" s="177"/>
      <c r="K805" s="319"/>
      <c r="L805" s="319"/>
      <c r="M805" s="319"/>
      <c r="N805" s="177"/>
      <c r="O805" s="920"/>
      <c r="P805" s="319"/>
      <c r="Q805" s="319"/>
      <c r="R805" s="319"/>
      <c r="S805" s="319"/>
      <c r="T805" s="177"/>
      <c r="U805" s="177"/>
      <c r="V805" s="320"/>
      <c r="W805" s="177"/>
      <c r="X805" s="177"/>
      <c r="Y805" s="177"/>
      <c r="Z805" s="177"/>
      <c r="AA805" s="177"/>
      <c r="AB805" s="319"/>
      <c r="AC805" s="320"/>
      <c r="AD805" s="320"/>
      <c r="AE805" s="177"/>
      <c r="AF805" s="177"/>
      <c r="AG805" s="177"/>
      <c r="AH805" s="177"/>
      <c r="AI805" s="177"/>
      <c r="AJ805" s="177"/>
      <c r="AK805" s="177"/>
      <c r="AL805" s="177"/>
      <c r="AM805" s="177"/>
      <c r="AN805" s="177"/>
      <c r="AO805" s="177"/>
      <c r="AP805" s="177"/>
      <c r="AQ805" s="177"/>
      <c r="AR805" s="177"/>
      <c r="AS805" s="177"/>
      <c r="AT805" s="177"/>
      <c r="AU805" s="177"/>
      <c r="AV805" s="177"/>
      <c r="AW805" s="177"/>
      <c r="AX805" s="177"/>
    </row>
    <row r="806" spans="2:50" ht="25.15" customHeight="1">
      <c r="B806" s="150"/>
      <c r="C806" s="151"/>
      <c r="D806" s="177"/>
      <c r="E806" s="319"/>
      <c r="F806" s="320"/>
      <c r="G806" s="177"/>
      <c r="H806" s="148"/>
      <c r="I806" s="177"/>
      <c r="J806" s="177"/>
      <c r="K806" s="319"/>
      <c r="L806" s="319"/>
      <c r="M806" s="319"/>
      <c r="N806" s="177"/>
      <c r="O806" s="320"/>
      <c r="P806" s="319"/>
      <c r="Q806" s="319"/>
      <c r="R806" s="319"/>
      <c r="S806" s="319"/>
      <c r="T806" s="177"/>
      <c r="U806" s="177"/>
      <c r="V806" s="320"/>
      <c r="W806" s="177"/>
      <c r="X806" s="177"/>
      <c r="Y806" s="177"/>
      <c r="Z806" s="177"/>
      <c r="AA806" s="177"/>
      <c r="AB806" s="319"/>
      <c r="AC806" s="320"/>
      <c r="AD806" s="320"/>
      <c r="AE806" s="177"/>
      <c r="AF806" s="177"/>
      <c r="AG806" s="177"/>
      <c r="AH806" s="177"/>
      <c r="AI806" s="177"/>
      <c r="AJ806" s="177"/>
      <c r="AK806" s="177"/>
      <c r="AL806" s="177"/>
      <c r="AM806" s="177"/>
      <c r="AN806" s="177"/>
      <c r="AO806" s="177"/>
      <c r="AP806" s="177"/>
      <c r="AQ806" s="177"/>
      <c r="AR806" s="177"/>
      <c r="AS806" s="177"/>
      <c r="AT806" s="177"/>
      <c r="AU806" s="177"/>
      <c r="AV806" s="177"/>
      <c r="AW806" s="177"/>
      <c r="AX806" s="149"/>
    </row>
    <row r="807" spans="2:50" ht="25.15" customHeight="1">
      <c r="B807" s="150"/>
      <c r="C807" s="151"/>
      <c r="D807" s="177"/>
      <c r="E807" s="319"/>
      <c r="F807" s="320"/>
      <c r="G807" s="177"/>
      <c r="H807" s="148"/>
      <c r="I807" s="177"/>
      <c r="J807" s="177"/>
      <c r="K807" s="319"/>
      <c r="L807" s="319"/>
      <c r="M807" s="319"/>
      <c r="N807" s="177"/>
      <c r="O807" s="320"/>
      <c r="P807" s="319"/>
      <c r="Q807" s="319"/>
      <c r="R807" s="319"/>
      <c r="S807" s="319"/>
      <c r="T807" s="177"/>
      <c r="U807" s="177"/>
      <c r="V807" s="320"/>
      <c r="W807" s="177"/>
      <c r="X807" s="177"/>
      <c r="Y807" s="177"/>
      <c r="Z807" s="177"/>
      <c r="AA807" s="177"/>
      <c r="AB807" s="319"/>
      <c r="AC807" s="320"/>
      <c r="AD807" s="320"/>
      <c r="AE807" s="177"/>
      <c r="AF807" s="177"/>
      <c r="AG807" s="177"/>
      <c r="AH807" s="177"/>
      <c r="AI807" s="177"/>
      <c r="AJ807" s="177"/>
      <c r="AK807" s="177"/>
      <c r="AL807" s="177"/>
      <c r="AM807" s="177"/>
      <c r="AN807" s="177"/>
      <c r="AO807" s="177"/>
      <c r="AP807" s="177"/>
      <c r="AQ807" s="177"/>
      <c r="AR807" s="177"/>
      <c r="AS807" s="177"/>
      <c r="AT807" s="177"/>
      <c r="AU807" s="177"/>
      <c r="AV807" s="177"/>
      <c r="AW807" s="177"/>
      <c r="AX807" s="177"/>
    </row>
    <row r="808" spans="2:50" ht="25.15" customHeight="1">
      <c r="B808" s="150"/>
      <c r="C808" s="151"/>
      <c r="D808" s="177"/>
      <c r="E808" s="319"/>
      <c r="F808" s="320"/>
      <c r="G808" s="177"/>
      <c r="H808" s="148"/>
      <c r="I808" s="177"/>
      <c r="J808" s="177"/>
      <c r="K808" s="319"/>
      <c r="L808" s="319"/>
      <c r="M808" s="319"/>
      <c r="N808" s="177"/>
      <c r="O808" s="320"/>
      <c r="P808" s="319"/>
      <c r="Q808" s="319"/>
      <c r="R808" s="319"/>
      <c r="S808" s="319"/>
      <c r="T808" s="177"/>
      <c r="U808" s="177"/>
      <c r="V808" s="320"/>
      <c r="W808" s="177"/>
      <c r="X808" s="177"/>
      <c r="Y808" s="177"/>
      <c r="Z808" s="177"/>
      <c r="AA808" s="177"/>
      <c r="AB808" s="319"/>
      <c r="AC808" s="320"/>
      <c r="AD808" s="320"/>
      <c r="AE808" s="177"/>
      <c r="AF808" s="177"/>
      <c r="AG808" s="177"/>
      <c r="AH808" s="177"/>
      <c r="AI808" s="177"/>
      <c r="AJ808" s="177"/>
      <c r="AK808" s="177"/>
      <c r="AL808" s="177"/>
      <c r="AM808" s="177"/>
      <c r="AN808" s="177"/>
      <c r="AO808" s="177"/>
      <c r="AP808" s="177"/>
      <c r="AQ808" s="177"/>
      <c r="AR808" s="177"/>
      <c r="AS808" s="177"/>
      <c r="AT808" s="177"/>
      <c r="AU808" s="177"/>
      <c r="AV808" s="177"/>
      <c r="AW808" s="177"/>
      <c r="AX808" s="177"/>
    </row>
    <row r="809" spans="2:50" ht="25.15" customHeight="1">
      <c r="B809" s="877"/>
      <c r="C809" s="151"/>
      <c r="D809" s="177"/>
      <c r="E809" s="319"/>
      <c r="F809" s="320"/>
      <c r="G809" s="177"/>
      <c r="H809" s="148"/>
      <c r="I809" s="177"/>
      <c r="J809" s="177"/>
      <c r="K809" s="319"/>
      <c r="L809" s="319"/>
      <c r="M809" s="319"/>
      <c r="N809" s="177"/>
      <c r="O809" s="320"/>
      <c r="P809" s="319"/>
      <c r="Q809" s="319"/>
      <c r="R809" s="319"/>
      <c r="S809" s="319"/>
      <c r="T809" s="177"/>
      <c r="U809" s="177"/>
      <c r="V809" s="320"/>
      <c r="W809" s="177"/>
      <c r="X809" s="177"/>
      <c r="Y809" s="177"/>
      <c r="Z809" s="177"/>
      <c r="AA809" s="177"/>
      <c r="AB809" s="319"/>
      <c r="AC809" s="320"/>
      <c r="AD809" s="320"/>
      <c r="AE809" s="177"/>
      <c r="AF809" s="177"/>
      <c r="AG809" s="177"/>
      <c r="AH809" s="177"/>
      <c r="AI809" s="177"/>
      <c r="AJ809" s="177"/>
      <c r="AK809" s="177"/>
      <c r="AL809" s="177"/>
      <c r="AM809" s="177"/>
      <c r="AN809" s="177"/>
      <c r="AO809" s="177"/>
      <c r="AP809" s="177"/>
      <c r="AQ809" s="177"/>
      <c r="AR809" s="177"/>
      <c r="AS809" s="177"/>
      <c r="AT809" s="177"/>
      <c r="AU809" s="177"/>
      <c r="AV809" s="177"/>
      <c r="AW809" s="177"/>
      <c r="AX809" s="177"/>
    </row>
    <row r="810" spans="2:50" ht="24.75" customHeight="1"/>
    <row r="811" spans="2:50" ht="24.75" customHeight="1"/>
    <row r="812" spans="2:50" ht="24.75" customHeight="1"/>
    <row r="813" spans="2:50" ht="24.75" customHeight="1"/>
    <row r="814" spans="2:50" ht="24.75" customHeight="1"/>
  </sheetData>
  <mergeCells count="29">
    <mergeCell ref="B89:B94"/>
    <mergeCell ref="B1:E1"/>
    <mergeCell ref="S1:AX1"/>
    <mergeCell ref="AK3:AO3"/>
    <mergeCell ref="AP3:AT3"/>
    <mergeCell ref="AU3:AW3"/>
    <mergeCell ref="AE3:AF3"/>
    <mergeCell ref="AG3:AI3"/>
    <mergeCell ref="J2:J3"/>
    <mergeCell ref="R2:U2"/>
    <mergeCell ref="K2:K3"/>
    <mergeCell ref="L2:L3"/>
    <mergeCell ref="AK2:AW2"/>
    <mergeCell ref="AX2:AX3"/>
    <mergeCell ref="V2:V3"/>
    <mergeCell ref="AC2:AD2"/>
    <mergeCell ref="AE2:AJ2"/>
    <mergeCell ref="W2:AB3"/>
    <mergeCell ref="M2:M3"/>
    <mergeCell ref="N2:N3"/>
    <mergeCell ref="A2:A3"/>
    <mergeCell ref="B2:B3"/>
    <mergeCell ref="C2:C3"/>
    <mergeCell ref="D2:D3"/>
    <mergeCell ref="O2:Q2"/>
    <mergeCell ref="E2:E3"/>
    <mergeCell ref="F2:F3"/>
    <mergeCell ref="G2:G3"/>
    <mergeCell ref="I2:I3"/>
  </mergeCells>
  <phoneticPr fontId="2" type="noConversion"/>
  <conditionalFormatting sqref="E39">
    <cfRule type="duplicateValues" dxfId="4" priority="1"/>
  </conditionalFormatting>
  <hyperlinks>
    <hyperlink ref="H57" r:id="rId1"/>
    <hyperlink ref="H59" r:id="rId2" display="www.stadium.seoul.kr"/>
    <hyperlink ref="H58" r:id="rId3"/>
    <hyperlink ref="H22" r:id="rId4"/>
    <hyperlink ref="H12" r:id="rId5" display="www.stadium.seoul.kr"/>
    <hyperlink ref="H6" r:id="rId6" display="www.djsiseol.or.kr"/>
    <hyperlink ref="H25" r:id="rId7" display="www.eunpyeongspo.seoul.kr"/>
    <hyperlink ref="H44" r:id="rId8" display="http://www.kncity.or.kr"/>
    <hyperlink ref="H27" r:id="rId9"/>
    <hyperlink ref="H52" r:id="rId10"/>
    <hyperlink ref="H53" r:id="rId11" display="www.djsiseol.or.kr"/>
    <hyperlink ref="H7" r:id="rId12" display="www.stadium.seoul.kr"/>
    <hyperlink ref="H55" r:id="rId13" display="http://www.kncity.or.kr"/>
    <hyperlink ref="H56" r:id="rId14" display="www.stadium.seoul.kr"/>
    <hyperlink ref="H66" r:id="rId15" tooltip="http://www.stadium.busan.kr/"/>
    <hyperlink ref="H121" r:id="rId16"/>
    <hyperlink ref="H172" r:id="rId17"/>
    <hyperlink ref="H179" r:id="rId18"/>
    <hyperlink ref="H173" r:id="rId19"/>
    <hyperlink ref="H363" r:id="rId20" display="www.wonju.go.kr"/>
    <hyperlink ref="H362" r:id="rId21"/>
    <hyperlink ref="H429" r:id="rId22"/>
    <hyperlink ref="H453" r:id="rId23"/>
    <hyperlink ref="H454" r:id="rId24" display="www.es21.net"/>
    <hyperlink ref="H428" r:id="rId25"/>
    <hyperlink ref="H437" r:id="rId26" display="www.okjc.net"/>
    <hyperlink ref="H439" r:id="rId27" display="www.djsiseol.or.kr"/>
    <hyperlink ref="H440" r:id="rId28" display="www.djsiseol.or.kr"/>
    <hyperlink ref="H452" r:id="rId29" display="www.jincheon.go.kr"/>
    <hyperlink ref="H457" r:id="rId30"/>
    <hyperlink ref="H519" r:id="rId31" display="www.egimje.net"/>
    <hyperlink ref="H547" r:id="rId32" display="www.stadium.seoul.kr"/>
    <hyperlink ref="H530" r:id="rId33" display="www.jeongeup.go.kr"/>
    <hyperlink ref="H497" r:id="rId34" display="www.stadium.seoul.kr"/>
    <hyperlink ref="H640" r:id="rId35" display="http://yeongyang.gyeongbuk.kr"/>
    <hyperlink ref="H659" r:id="rId36"/>
    <hyperlink ref="H666" r:id="rId37" display="http://masan.go.kr"/>
    <hyperlink ref="H675" r:id="rId38" display="http://masan.go.kr"/>
    <hyperlink ref="H727" r:id="rId39" display="http://cng.go.kr"/>
  </hyperlinks>
  <printOptions horizontalCentered="1"/>
  <pageMargins left="0.78740157480314965" right="0.78740157480314965" top="0.98425196850393704" bottom="0.98425196850393704" header="0.51181102362204722" footer="0.51181102362204722"/>
  <pageSetup paperSize="9" scale="88" orientation="landscape" r:id="rId40"/>
  <headerFooter alignWithMargins="0"/>
  <legacyDrawing r:id="rId4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AV100"/>
  <sheetViews>
    <sheetView view="pageBreakPreview" topLeftCell="B1" zoomScaleNormal="100" zoomScaleSheetLayoutView="100" workbookViewId="0">
      <pane ySplit="5" topLeftCell="A58" activePane="bottomLeft" state="frozen"/>
      <selection activeCell="A17" sqref="A17:L17"/>
      <selection pane="bottomLeft" activeCell="AV72" sqref="AV72"/>
    </sheetView>
  </sheetViews>
  <sheetFormatPr defaultColWidth="8.88671875" defaultRowHeight="10.5"/>
  <cols>
    <col min="1" max="1" width="0" style="163" hidden="1" customWidth="1"/>
    <col min="2" max="2" width="4.21875" style="163" customWidth="1"/>
    <col min="3" max="3" width="5.77734375" style="163" customWidth="1"/>
    <col min="4" max="4" width="0" style="163" hidden="1" customWidth="1"/>
    <col min="5" max="5" width="13.21875" style="757" customWidth="1"/>
    <col min="6" max="6" width="7.44140625" style="163" customWidth="1"/>
    <col min="7" max="7" width="13.77734375" style="163" customWidth="1"/>
    <col min="8" max="8" width="6.88671875" style="167" customWidth="1"/>
    <col min="9" max="9" width="6" style="167" customWidth="1"/>
    <col min="10" max="10" width="5.5546875" style="167" customWidth="1"/>
    <col min="11" max="11" width="5.44140625" style="163" bestFit="1" customWidth="1"/>
    <col min="12" max="12" width="10.109375" style="921" customWidth="1"/>
    <col min="13" max="13" width="4.77734375" style="167" customWidth="1"/>
    <col min="14" max="14" width="5" style="167" customWidth="1"/>
    <col min="15" max="15" width="4.77734375" style="167" hidden="1" customWidth="1"/>
    <col min="16" max="16" width="6" style="167" customWidth="1"/>
    <col min="17" max="17" width="9.109375" style="163" customWidth="1"/>
    <col min="18" max="19" width="8.88671875" style="163" hidden="1" customWidth="1"/>
    <col min="20" max="20" width="5.88671875" style="163" customWidth="1"/>
    <col min="21" max="23" width="8.88671875" style="163" hidden="1" customWidth="1"/>
    <col min="24" max="24" width="6.109375" style="167" customWidth="1"/>
    <col min="25" max="47" width="8.88671875" style="163" hidden="1" customWidth="1"/>
    <col min="48" max="48" width="10.5546875" style="163" customWidth="1"/>
    <col min="49" max="16384" width="8.88671875" style="163"/>
  </cols>
  <sheetData>
    <row r="1" spans="1:48" ht="22.9" customHeight="1">
      <c r="B1" s="1433" t="s">
        <v>859</v>
      </c>
      <c r="C1" s="1433"/>
      <c r="D1" s="1433"/>
      <c r="E1" s="1433"/>
      <c r="Q1" s="1434" t="s">
        <v>346</v>
      </c>
      <c r="R1" s="1434"/>
      <c r="S1" s="1434"/>
      <c r="T1" s="1434"/>
      <c r="U1" s="1434"/>
      <c r="V1" s="1434"/>
      <c r="W1" s="1434"/>
      <c r="X1" s="1434"/>
      <c r="Y1" s="1434"/>
      <c r="Z1" s="1434"/>
      <c r="AA1" s="1434"/>
      <c r="AB1" s="1434"/>
      <c r="AC1" s="1434"/>
      <c r="AD1" s="1434"/>
      <c r="AE1" s="1434"/>
      <c r="AF1" s="1434"/>
      <c r="AG1" s="1434"/>
      <c r="AH1" s="1434"/>
      <c r="AI1" s="1434"/>
      <c r="AJ1" s="1434"/>
      <c r="AK1" s="1434"/>
      <c r="AL1" s="1434"/>
      <c r="AM1" s="1434"/>
      <c r="AN1" s="1434"/>
      <c r="AO1" s="1434"/>
      <c r="AP1" s="1434"/>
      <c r="AQ1" s="1434"/>
      <c r="AR1" s="1434"/>
      <c r="AS1" s="1434"/>
      <c r="AT1" s="1434"/>
      <c r="AU1" s="1434"/>
      <c r="AV1" s="1434"/>
    </row>
    <row r="2" spans="1:48" ht="24.95" customHeight="1">
      <c r="A2" s="1436" t="s">
        <v>6</v>
      </c>
      <c r="B2" s="1362" t="s">
        <v>7</v>
      </c>
      <c r="C2" s="1362" t="s">
        <v>477</v>
      </c>
      <c r="D2" s="1362" t="s">
        <v>9</v>
      </c>
      <c r="E2" s="1362" t="s">
        <v>10</v>
      </c>
      <c r="F2" s="1362" t="s">
        <v>480</v>
      </c>
      <c r="G2" s="1362" t="s">
        <v>11</v>
      </c>
      <c r="H2" s="1362" t="s">
        <v>12</v>
      </c>
      <c r="I2" s="1362" t="s">
        <v>2626</v>
      </c>
      <c r="J2" s="1362" t="s">
        <v>14</v>
      </c>
      <c r="K2" s="1362" t="s">
        <v>488</v>
      </c>
      <c r="L2" s="1362"/>
      <c r="M2" s="1362"/>
      <c r="N2" s="1362"/>
      <c r="O2" s="1362" t="s">
        <v>16</v>
      </c>
      <c r="P2" s="1362"/>
      <c r="Q2" s="1362"/>
      <c r="R2" s="1362"/>
      <c r="S2" s="1362" t="s">
        <v>515</v>
      </c>
      <c r="T2" s="1362" t="s">
        <v>18</v>
      </c>
      <c r="U2" s="1379" t="s">
        <v>19</v>
      </c>
      <c r="V2" s="1379"/>
      <c r="W2" s="1379"/>
      <c r="X2" s="1379"/>
      <c r="Y2" s="1362" t="s">
        <v>20</v>
      </c>
      <c r="Z2" s="1362"/>
      <c r="AA2" s="1362" t="s">
        <v>21</v>
      </c>
      <c r="AB2" s="1362"/>
      <c r="AC2" s="1362"/>
      <c r="AD2" s="1362"/>
      <c r="AE2" s="1362"/>
      <c r="AF2" s="1370"/>
      <c r="AG2" s="1362" t="s">
        <v>22</v>
      </c>
      <c r="AH2" s="1370"/>
      <c r="AI2" s="1370"/>
      <c r="AJ2" s="1370"/>
      <c r="AK2" s="1370"/>
      <c r="AL2" s="1370"/>
      <c r="AM2" s="1370"/>
      <c r="AN2" s="1370"/>
      <c r="AO2" s="1370"/>
      <c r="AP2" s="1370"/>
      <c r="AQ2" s="1370"/>
      <c r="AR2" s="1370"/>
      <c r="AS2" s="1370"/>
      <c r="AT2" s="1370"/>
      <c r="AU2" s="1370"/>
      <c r="AV2" s="1362" t="s">
        <v>23</v>
      </c>
    </row>
    <row r="3" spans="1:48" ht="15" customHeight="1">
      <c r="A3" s="1436"/>
      <c r="B3" s="1362"/>
      <c r="C3" s="1362"/>
      <c r="D3" s="1362"/>
      <c r="E3" s="1362"/>
      <c r="F3" s="1362"/>
      <c r="G3" s="1362"/>
      <c r="H3" s="1362"/>
      <c r="I3" s="1362"/>
      <c r="J3" s="1362"/>
      <c r="K3" s="1362" t="s">
        <v>1539</v>
      </c>
      <c r="L3" s="1362" t="s">
        <v>1540</v>
      </c>
      <c r="M3" s="1362" t="s">
        <v>40</v>
      </c>
      <c r="N3" s="1362" t="s">
        <v>45</v>
      </c>
      <c r="O3" s="1362" t="s">
        <v>25</v>
      </c>
      <c r="P3" s="1362" t="s">
        <v>2894</v>
      </c>
      <c r="Q3" s="1362" t="s">
        <v>559</v>
      </c>
      <c r="R3" s="1362" t="s">
        <v>28</v>
      </c>
      <c r="S3" s="1362"/>
      <c r="T3" s="1362"/>
      <c r="U3" s="1366"/>
      <c r="V3" s="1366"/>
      <c r="W3" s="1366"/>
      <c r="X3" s="1366"/>
      <c r="Y3" s="1362" t="s">
        <v>29</v>
      </c>
      <c r="Z3" s="1362" t="s">
        <v>30</v>
      </c>
      <c r="AA3" s="1362" t="s">
        <v>31</v>
      </c>
      <c r="AB3" s="1362"/>
      <c r="AC3" s="1362" t="s">
        <v>32</v>
      </c>
      <c r="AD3" s="1370"/>
      <c r="AE3" s="1370"/>
      <c r="AF3" s="1370" t="s">
        <v>33</v>
      </c>
      <c r="AG3" s="1362" t="s">
        <v>34</v>
      </c>
      <c r="AH3" s="1370"/>
      <c r="AI3" s="1370"/>
      <c r="AJ3" s="1370"/>
      <c r="AK3" s="1370"/>
      <c r="AL3" s="1362" t="s">
        <v>35</v>
      </c>
      <c r="AM3" s="1370"/>
      <c r="AN3" s="1370"/>
      <c r="AO3" s="1370"/>
      <c r="AP3" s="1370"/>
      <c r="AQ3" s="1362" t="s">
        <v>215</v>
      </c>
      <c r="AR3" s="1370"/>
      <c r="AS3" s="1370"/>
      <c r="AT3" s="1370"/>
      <c r="AU3" s="1370"/>
      <c r="AV3" s="1362"/>
    </row>
    <row r="4" spans="1:48" ht="15" customHeight="1">
      <c r="A4" s="1436"/>
      <c r="B4" s="1362"/>
      <c r="C4" s="1362"/>
      <c r="D4" s="1362"/>
      <c r="E4" s="1362"/>
      <c r="F4" s="1362"/>
      <c r="G4" s="1362"/>
      <c r="H4" s="1362"/>
      <c r="I4" s="1362"/>
      <c r="J4" s="1362"/>
      <c r="K4" s="1362"/>
      <c r="L4" s="1362"/>
      <c r="M4" s="1362"/>
      <c r="N4" s="1362"/>
      <c r="O4" s="1362"/>
      <c r="P4" s="1362"/>
      <c r="Q4" s="1362"/>
      <c r="R4" s="1362"/>
      <c r="S4" s="1362"/>
      <c r="T4" s="1362"/>
      <c r="U4" s="1367"/>
      <c r="V4" s="1367"/>
      <c r="W4" s="1367"/>
      <c r="X4" s="1367"/>
      <c r="Y4" s="1362"/>
      <c r="Z4" s="1362"/>
      <c r="AA4" s="1281" t="s">
        <v>41</v>
      </c>
      <c r="AB4" s="1281" t="s">
        <v>42</v>
      </c>
      <c r="AC4" s="1281" t="s">
        <v>41</v>
      </c>
      <c r="AD4" s="1281" t="s">
        <v>43</v>
      </c>
      <c r="AE4" s="1281" t="s">
        <v>42</v>
      </c>
      <c r="AF4" s="1370"/>
      <c r="AG4" s="1284" t="s">
        <v>1541</v>
      </c>
      <c r="AH4" s="1281" t="s">
        <v>1542</v>
      </c>
      <c r="AI4" s="1281" t="s">
        <v>1543</v>
      </c>
      <c r="AJ4" s="1281" t="s">
        <v>1544</v>
      </c>
      <c r="AK4" s="1281" t="s">
        <v>1545</v>
      </c>
      <c r="AL4" s="1281" t="s">
        <v>1546</v>
      </c>
      <c r="AM4" s="1281" t="s">
        <v>1547</v>
      </c>
      <c r="AN4" s="1281" t="s">
        <v>1548</v>
      </c>
      <c r="AO4" s="1281" t="s">
        <v>1544</v>
      </c>
      <c r="AP4" s="1281" t="s">
        <v>1545</v>
      </c>
      <c r="AQ4" s="1281" t="s">
        <v>1546</v>
      </c>
      <c r="AR4" s="1281" t="s">
        <v>1547</v>
      </c>
      <c r="AS4" s="1281" t="s">
        <v>1548</v>
      </c>
      <c r="AT4" s="1281" t="s">
        <v>1544</v>
      </c>
      <c r="AU4" s="1281" t="s">
        <v>1545</v>
      </c>
      <c r="AV4" s="1362"/>
    </row>
    <row r="5" spans="1:48" ht="24.95" customHeight="1">
      <c r="A5" s="278"/>
      <c r="B5" s="177" t="s">
        <v>51</v>
      </c>
      <c r="C5" s="177" t="s">
        <v>170</v>
      </c>
      <c r="D5" s="177"/>
      <c r="E5" s="544">
        <f>COUNTA(E6,E8:E9,E10,E11,E12,E13,E15:E27,E29:E32,#REF!,E36,E38:E45,E47:E56,E58:E67,E69:E74,E75)</f>
        <v>61</v>
      </c>
      <c r="F5" s="177"/>
      <c r="G5" s="177"/>
      <c r="H5" s="319">
        <f>SUM(H6,H8:H9,H10,H11,H12,H13,H15:H27,H29:H32,H34:H35,H36,H38:H45,H47:H56,H58:H67,H69:H74,H75)</f>
        <v>137742.91999999998</v>
      </c>
      <c r="I5" s="319">
        <f>SUM(I6,I8:I9,I10,I11,I12,I13,I15:I27,I29:I32,I34:I35,I36,I38:I45,I47:I56,I58:I67,I69:I74,I75)</f>
        <v>28352.819999999996</v>
      </c>
      <c r="J5" s="319">
        <f>SUM(J6,J8:J9,J10,J11,J12,J13,J15:J27,J29:J32,J34:J35,J36,J38:J45,J47:J56,J58:J67,J69:J74,J75)</f>
        <v>29326.219999999998</v>
      </c>
      <c r="K5" s="319"/>
      <c r="L5" s="319"/>
      <c r="M5" s="319">
        <f>SUM(M6,M8:M9,M10,M11,M12,M13,M15:M27,M29:M32,M34:M35,M36,M38:M45,M47:M56,M58:M67,M69:M74,M75)</f>
        <v>13797.220000000001</v>
      </c>
      <c r="N5" s="319">
        <f>SUM(N6,N8:N9,N10,N11,N12,N13,N15:N27,N29:N32,N34:N35,N36,N38:N45,N47:N56,N58:N67,N69:N74,N75)</f>
        <v>61</v>
      </c>
      <c r="O5" s="319" t="e">
        <f>SUM(O6,O7,O10,O11,O12,O13,O18:O27,O29:O32,#REF!,O36,O38:O44,O47:O55,O58:O66,O69:O72,O75)</f>
        <v>#REF!</v>
      </c>
      <c r="P5" s="319">
        <f>SUM(P6,P8:P9,P10,P11,P12,P13,P15:P27,P29:P32,P34:P35,P36,P38:P45,P47:P56,P58:P67,P69:P74,P75)</f>
        <v>14448</v>
      </c>
      <c r="Q5" s="177"/>
      <c r="R5" s="177"/>
      <c r="S5" s="177"/>
      <c r="T5" s="320"/>
      <c r="U5" s="177"/>
      <c r="V5" s="177"/>
      <c r="W5" s="177"/>
      <c r="X5" s="319" t="e">
        <f>SUM(X6,X7,X10,X11,X12,X13,X18:X27,X29:X32,#REF!,X36,X38:X44,X47:X55,X58:X66,X69:X72,X75)</f>
        <v>#REF!</v>
      </c>
      <c r="Y5" s="320"/>
      <c r="Z5" s="320"/>
      <c r="AA5" s="177"/>
      <c r="AB5" s="177"/>
      <c r="AC5" s="177"/>
      <c r="AD5" s="177"/>
      <c r="AE5" s="177"/>
      <c r="AF5" s="99"/>
      <c r="AG5" s="99"/>
      <c r="AH5" s="177"/>
      <c r="AI5" s="177"/>
      <c r="AJ5" s="177"/>
      <c r="AK5" s="177"/>
      <c r="AL5" s="177"/>
      <c r="AM5" s="177"/>
      <c r="AN5" s="177"/>
      <c r="AO5" s="177"/>
      <c r="AP5" s="177"/>
      <c r="AQ5" s="177"/>
      <c r="AR5" s="177"/>
      <c r="AS5" s="177"/>
      <c r="AT5" s="177"/>
      <c r="AU5" s="177"/>
      <c r="AV5" s="177"/>
    </row>
    <row r="6" spans="1:48" ht="24.95" customHeight="1">
      <c r="A6" s="279" t="s">
        <v>2629</v>
      </c>
      <c r="B6" s="320" t="s">
        <v>2878</v>
      </c>
      <c r="C6" s="320" t="s">
        <v>913</v>
      </c>
      <c r="D6" s="320"/>
      <c r="E6" s="320" t="s">
        <v>1531</v>
      </c>
      <c r="F6" s="320" t="s">
        <v>906</v>
      </c>
      <c r="G6" s="320" t="s">
        <v>886</v>
      </c>
      <c r="H6" s="319">
        <v>3471</v>
      </c>
      <c r="I6" s="319">
        <v>635</v>
      </c>
      <c r="J6" s="319">
        <v>635</v>
      </c>
      <c r="K6" s="652" t="s">
        <v>1532</v>
      </c>
      <c r="L6" s="320" t="s">
        <v>2893</v>
      </c>
      <c r="M6" s="319">
        <v>132</v>
      </c>
      <c r="N6" s="319">
        <v>1</v>
      </c>
      <c r="O6" s="319">
        <v>369</v>
      </c>
      <c r="P6" s="319">
        <v>369</v>
      </c>
      <c r="Q6" s="652" t="s">
        <v>586</v>
      </c>
      <c r="R6" s="652" t="s">
        <v>1533</v>
      </c>
      <c r="S6" s="652"/>
      <c r="T6" s="320">
        <v>2002</v>
      </c>
      <c r="U6" s="652"/>
      <c r="V6" s="652">
        <v>350</v>
      </c>
      <c r="W6" s="652"/>
      <c r="X6" s="319">
        <v>350</v>
      </c>
      <c r="Y6" s="320"/>
      <c r="Z6" s="320"/>
      <c r="AA6" s="652"/>
      <c r="AB6" s="652"/>
      <c r="AC6" s="652"/>
      <c r="AD6" s="652"/>
      <c r="AE6" s="652"/>
      <c r="AF6" s="652"/>
      <c r="AG6" s="652"/>
      <c r="AH6" s="652"/>
      <c r="AI6" s="652"/>
      <c r="AJ6" s="652"/>
      <c r="AK6" s="652"/>
      <c r="AL6" s="652"/>
      <c r="AM6" s="652"/>
      <c r="AN6" s="652"/>
      <c r="AO6" s="652"/>
      <c r="AP6" s="652"/>
      <c r="AQ6" s="652"/>
      <c r="AR6" s="652"/>
      <c r="AS6" s="652"/>
      <c r="AT6" s="652"/>
      <c r="AU6" s="652"/>
      <c r="AV6" s="652"/>
    </row>
    <row r="7" spans="1:48" ht="24.95" customHeight="1">
      <c r="A7" s="279"/>
      <c r="B7" s="566" t="s">
        <v>6257</v>
      </c>
      <c r="C7" s="320" t="s">
        <v>6258</v>
      </c>
      <c r="D7" s="320"/>
      <c r="E7" s="544">
        <f>COUNTA(E8:E9)</f>
        <v>2</v>
      </c>
      <c r="F7" s="320"/>
      <c r="G7" s="320"/>
      <c r="H7" s="319">
        <f>SUM(H8:H9)</f>
        <v>8619</v>
      </c>
      <c r="I7" s="319">
        <f>SUM(I8:I9)</f>
        <v>2122</v>
      </c>
      <c r="J7" s="319">
        <f>SUM(J8:J9)</f>
        <v>2122</v>
      </c>
      <c r="K7" s="319"/>
      <c r="L7" s="319"/>
      <c r="M7" s="319">
        <f>SUM(M8:M9)</f>
        <v>321</v>
      </c>
      <c r="N7" s="319">
        <f>SUM(N8:N9)</f>
        <v>2</v>
      </c>
      <c r="O7" s="319"/>
      <c r="P7" s="319"/>
      <c r="Q7" s="177"/>
      <c r="R7" s="177"/>
      <c r="S7" s="177"/>
      <c r="T7" s="320"/>
      <c r="U7" s="177"/>
      <c r="V7" s="177"/>
      <c r="W7" s="177"/>
      <c r="X7" s="319"/>
      <c r="Y7" s="320"/>
      <c r="Z7" s="320"/>
      <c r="AA7" s="652"/>
      <c r="AB7" s="652"/>
      <c r="AC7" s="652"/>
      <c r="AD7" s="652"/>
      <c r="AE7" s="652"/>
      <c r="AF7" s="652"/>
      <c r="AG7" s="652"/>
      <c r="AH7" s="652"/>
      <c r="AI7" s="652"/>
      <c r="AJ7" s="652"/>
      <c r="AK7" s="652"/>
      <c r="AL7" s="652"/>
      <c r="AM7" s="652"/>
      <c r="AN7" s="652"/>
      <c r="AO7" s="652"/>
      <c r="AP7" s="652"/>
      <c r="AQ7" s="652"/>
      <c r="AR7" s="652"/>
      <c r="AS7" s="652"/>
      <c r="AT7" s="652"/>
      <c r="AU7" s="652"/>
      <c r="AV7" s="652"/>
    </row>
    <row r="8" spans="1:48" ht="24.95" customHeight="1">
      <c r="A8" s="279"/>
      <c r="B8" s="150"/>
      <c r="C8" s="320" t="s">
        <v>6259</v>
      </c>
      <c r="D8" s="320"/>
      <c r="E8" s="320" t="s">
        <v>6260</v>
      </c>
      <c r="F8" s="320" t="s">
        <v>6261</v>
      </c>
      <c r="G8" s="320" t="s">
        <v>6262</v>
      </c>
      <c r="H8" s="319">
        <v>2431</v>
      </c>
      <c r="I8" s="319">
        <v>2122</v>
      </c>
      <c r="J8" s="319">
        <v>2122</v>
      </c>
      <c r="K8" s="177" t="s">
        <v>6263</v>
      </c>
      <c r="L8" s="320" t="s">
        <v>6264</v>
      </c>
      <c r="M8" s="319">
        <v>144</v>
      </c>
      <c r="N8" s="319">
        <v>1</v>
      </c>
      <c r="O8" s="319"/>
      <c r="P8" s="319">
        <v>200</v>
      </c>
      <c r="Q8" s="177" t="s">
        <v>6265</v>
      </c>
      <c r="R8" s="177"/>
      <c r="S8" s="177"/>
      <c r="T8" s="320">
        <v>2010</v>
      </c>
      <c r="U8" s="177"/>
      <c r="V8" s="177"/>
      <c r="W8" s="177"/>
      <c r="X8" s="319">
        <v>3200</v>
      </c>
      <c r="Y8" s="320"/>
      <c r="Z8" s="320"/>
      <c r="AA8" s="177"/>
      <c r="AB8" s="177"/>
      <c r="AC8" s="177"/>
      <c r="AD8" s="177"/>
      <c r="AE8" s="177"/>
      <c r="AF8" s="177"/>
      <c r="AG8" s="177"/>
      <c r="AH8" s="177"/>
      <c r="AI8" s="177"/>
      <c r="AJ8" s="177"/>
      <c r="AK8" s="177"/>
      <c r="AL8" s="177"/>
      <c r="AM8" s="177"/>
      <c r="AN8" s="177"/>
      <c r="AO8" s="177"/>
      <c r="AP8" s="177"/>
      <c r="AQ8" s="177"/>
      <c r="AR8" s="177"/>
      <c r="AS8" s="177"/>
      <c r="AT8" s="177"/>
      <c r="AU8" s="177"/>
      <c r="AV8" s="149"/>
    </row>
    <row r="9" spans="1:48" ht="24.95" customHeight="1">
      <c r="A9" s="279"/>
      <c r="B9" s="678"/>
      <c r="C9" s="320" t="s">
        <v>6266</v>
      </c>
      <c r="D9" s="320"/>
      <c r="E9" s="320" t="s">
        <v>6267</v>
      </c>
      <c r="F9" s="320" t="s">
        <v>6268</v>
      </c>
      <c r="G9" s="320" t="s">
        <v>6269</v>
      </c>
      <c r="H9" s="319">
        <v>6188</v>
      </c>
      <c r="I9" s="319"/>
      <c r="J9" s="319"/>
      <c r="K9" s="652" t="s">
        <v>6270</v>
      </c>
      <c r="L9" s="320" t="s">
        <v>6271</v>
      </c>
      <c r="M9" s="319">
        <v>177</v>
      </c>
      <c r="N9" s="319">
        <v>1</v>
      </c>
      <c r="O9" s="319"/>
      <c r="P9" s="319"/>
      <c r="Q9" s="652"/>
      <c r="R9" s="652"/>
      <c r="S9" s="652"/>
      <c r="T9" s="320">
        <v>2014</v>
      </c>
      <c r="U9" s="652"/>
      <c r="V9" s="652"/>
      <c r="W9" s="652"/>
      <c r="X9" s="319">
        <v>53600</v>
      </c>
      <c r="Y9" s="320"/>
      <c r="Z9" s="320"/>
      <c r="AA9" s="652"/>
      <c r="AB9" s="652"/>
      <c r="AC9" s="652"/>
      <c r="AD9" s="652"/>
      <c r="AE9" s="652"/>
      <c r="AF9" s="652"/>
      <c r="AG9" s="652"/>
      <c r="AH9" s="652"/>
      <c r="AI9" s="652"/>
      <c r="AJ9" s="652"/>
      <c r="AK9" s="652"/>
      <c r="AL9" s="652"/>
      <c r="AM9" s="652"/>
      <c r="AN9" s="652"/>
      <c r="AO9" s="652"/>
      <c r="AP9" s="652"/>
      <c r="AQ9" s="652"/>
      <c r="AR9" s="652"/>
      <c r="AS9" s="652"/>
      <c r="AT9" s="652"/>
      <c r="AU9" s="652"/>
      <c r="AV9" s="919"/>
    </row>
    <row r="10" spans="1:48" ht="24.95" customHeight="1">
      <c r="A10" s="279"/>
      <c r="B10" s="320" t="s">
        <v>6272</v>
      </c>
      <c r="C10" s="320" t="s">
        <v>6273</v>
      </c>
      <c r="D10" s="320"/>
      <c r="E10" s="320" t="s">
        <v>6274</v>
      </c>
      <c r="F10" s="320" t="s">
        <v>6275</v>
      </c>
      <c r="G10" s="320" t="s">
        <v>6275</v>
      </c>
      <c r="H10" s="319">
        <v>6188</v>
      </c>
      <c r="I10" s="319"/>
      <c r="J10" s="319"/>
      <c r="K10" s="177" t="s">
        <v>6270</v>
      </c>
      <c r="L10" s="320" t="s">
        <v>6276</v>
      </c>
      <c r="M10" s="319">
        <v>132</v>
      </c>
      <c r="N10" s="319">
        <v>1</v>
      </c>
      <c r="O10" s="319"/>
      <c r="P10" s="319"/>
      <c r="Q10" s="177"/>
      <c r="R10" s="177"/>
      <c r="S10" s="177"/>
      <c r="T10" s="320">
        <v>2009</v>
      </c>
      <c r="U10" s="177"/>
      <c r="V10" s="177"/>
      <c r="W10" s="177"/>
      <c r="X10" s="319">
        <v>236</v>
      </c>
      <c r="Y10" s="320"/>
      <c r="Z10" s="320"/>
      <c r="AA10" s="177"/>
      <c r="AB10" s="177"/>
      <c r="AC10" s="177"/>
      <c r="AD10" s="177"/>
      <c r="AE10" s="177"/>
      <c r="AF10" s="177"/>
      <c r="AG10" s="177"/>
      <c r="AH10" s="177"/>
      <c r="AI10" s="177"/>
      <c r="AJ10" s="177"/>
      <c r="AK10" s="177"/>
      <c r="AL10" s="177"/>
      <c r="AM10" s="177"/>
      <c r="AN10" s="177"/>
      <c r="AO10" s="177"/>
      <c r="AP10" s="177"/>
      <c r="AQ10" s="177"/>
      <c r="AR10" s="177"/>
      <c r="AS10" s="177"/>
      <c r="AT10" s="177"/>
      <c r="AU10" s="177"/>
      <c r="AV10" s="149"/>
    </row>
    <row r="11" spans="1:48" ht="24.95" customHeight="1">
      <c r="A11" s="279"/>
      <c r="B11" s="320" t="s">
        <v>6277</v>
      </c>
      <c r="C11" s="320" t="s">
        <v>6278</v>
      </c>
      <c r="D11" s="320"/>
      <c r="E11" s="320" t="s">
        <v>6279</v>
      </c>
      <c r="F11" s="320" t="s">
        <v>6280</v>
      </c>
      <c r="G11" s="320" t="s">
        <v>6281</v>
      </c>
      <c r="H11" s="319"/>
      <c r="I11" s="319">
        <v>234.47</v>
      </c>
      <c r="J11" s="319">
        <v>234.47</v>
      </c>
      <c r="K11" s="177" t="s">
        <v>6270</v>
      </c>
      <c r="L11" s="320" t="s">
        <v>6282</v>
      </c>
      <c r="M11" s="319">
        <v>113</v>
      </c>
      <c r="N11" s="319">
        <v>1</v>
      </c>
      <c r="O11" s="319"/>
      <c r="P11" s="319">
        <v>100</v>
      </c>
      <c r="Q11" s="177" t="s">
        <v>6283</v>
      </c>
      <c r="R11" s="177"/>
      <c r="S11" s="177"/>
      <c r="T11" s="320">
        <v>2013</v>
      </c>
      <c r="U11" s="177"/>
      <c r="V11" s="177"/>
      <c r="W11" s="177"/>
      <c r="X11" s="319">
        <v>42</v>
      </c>
      <c r="Y11" s="320"/>
      <c r="Z11" s="320"/>
      <c r="AA11" s="177"/>
      <c r="AB11" s="177"/>
      <c r="AC11" s="177"/>
      <c r="AD11" s="177"/>
      <c r="AE11" s="177"/>
      <c r="AF11" s="177"/>
      <c r="AG11" s="177"/>
      <c r="AH11" s="177"/>
      <c r="AI11" s="177"/>
      <c r="AJ11" s="177"/>
      <c r="AK11" s="177"/>
      <c r="AL11" s="177"/>
      <c r="AM11" s="177"/>
      <c r="AN11" s="177"/>
      <c r="AO11" s="177"/>
      <c r="AP11" s="177"/>
      <c r="AQ11" s="177"/>
      <c r="AR11" s="177"/>
      <c r="AS11" s="177"/>
      <c r="AT11" s="177"/>
      <c r="AU11" s="177"/>
      <c r="AV11" s="177" t="s">
        <v>6284</v>
      </c>
    </row>
    <row r="12" spans="1:48" ht="24.95" customHeight="1">
      <c r="A12" s="279" t="s">
        <v>1549</v>
      </c>
      <c r="B12" s="320" t="s">
        <v>6285</v>
      </c>
      <c r="C12" s="320" t="s">
        <v>939</v>
      </c>
      <c r="D12" s="320" t="s">
        <v>940</v>
      </c>
      <c r="E12" s="320" t="s">
        <v>1534</v>
      </c>
      <c r="F12" s="320" t="s">
        <v>942</v>
      </c>
      <c r="G12" s="320" t="s">
        <v>401</v>
      </c>
      <c r="H12" s="681"/>
      <c r="I12" s="319">
        <v>354.9</v>
      </c>
      <c r="J12" s="319">
        <v>354.9</v>
      </c>
      <c r="K12" s="177" t="s">
        <v>1535</v>
      </c>
      <c r="L12" s="320" t="s">
        <v>1536</v>
      </c>
      <c r="M12" s="319">
        <v>355</v>
      </c>
      <c r="N12" s="319">
        <v>1</v>
      </c>
      <c r="O12" s="319"/>
      <c r="P12" s="319">
        <v>100</v>
      </c>
      <c r="Q12" s="177"/>
      <c r="R12" s="177" t="s">
        <v>1537</v>
      </c>
      <c r="S12" s="177"/>
      <c r="T12" s="320">
        <v>2009</v>
      </c>
      <c r="U12" s="177"/>
      <c r="V12" s="177">
        <v>30</v>
      </c>
      <c r="W12" s="177">
        <v>30</v>
      </c>
      <c r="X12" s="319">
        <v>72</v>
      </c>
      <c r="Y12" s="320"/>
      <c r="Z12" s="320"/>
      <c r="AA12" s="177"/>
      <c r="AB12" s="177"/>
      <c r="AC12" s="177"/>
      <c r="AD12" s="177"/>
      <c r="AE12" s="177"/>
      <c r="AF12" s="177"/>
      <c r="AG12" s="177"/>
      <c r="AH12" s="177"/>
      <c r="AI12" s="177"/>
      <c r="AJ12" s="177"/>
      <c r="AK12" s="177"/>
      <c r="AL12" s="177"/>
      <c r="AM12" s="177"/>
      <c r="AN12" s="177"/>
      <c r="AO12" s="177"/>
      <c r="AP12" s="177"/>
      <c r="AQ12" s="177"/>
      <c r="AR12" s="177"/>
      <c r="AS12" s="177"/>
      <c r="AT12" s="177"/>
      <c r="AU12" s="177"/>
      <c r="AV12" s="896" t="s">
        <v>6286</v>
      </c>
    </row>
    <row r="13" spans="1:48" ht="24.95" customHeight="1">
      <c r="A13" s="279"/>
      <c r="B13" s="566" t="s">
        <v>6287</v>
      </c>
      <c r="C13" s="320" t="s">
        <v>6288</v>
      </c>
      <c r="D13" s="320"/>
      <c r="E13" s="320" t="s">
        <v>6289</v>
      </c>
      <c r="F13" s="320" t="s">
        <v>6290</v>
      </c>
      <c r="G13" s="320" t="s">
        <v>6290</v>
      </c>
      <c r="H13" s="319">
        <v>915</v>
      </c>
      <c r="I13" s="319">
        <v>535</v>
      </c>
      <c r="J13" s="319">
        <v>1006</v>
      </c>
      <c r="K13" s="177" t="s">
        <v>6291</v>
      </c>
      <c r="L13" s="320" t="s">
        <v>6292</v>
      </c>
      <c r="M13" s="319">
        <v>113</v>
      </c>
      <c r="N13" s="319">
        <v>1</v>
      </c>
      <c r="O13" s="319"/>
      <c r="P13" s="319">
        <v>60</v>
      </c>
      <c r="Q13" s="177" t="s">
        <v>6293</v>
      </c>
      <c r="R13" s="177"/>
      <c r="S13" s="177"/>
      <c r="T13" s="320">
        <v>2005</v>
      </c>
      <c r="U13" s="177"/>
      <c r="V13" s="177"/>
      <c r="W13" s="177"/>
      <c r="X13" s="319">
        <v>1560</v>
      </c>
      <c r="Y13" s="320"/>
      <c r="Z13" s="320"/>
      <c r="AA13" s="177"/>
      <c r="AB13" s="177"/>
      <c r="AC13" s="177"/>
      <c r="AD13" s="177"/>
      <c r="AE13" s="177"/>
      <c r="AF13" s="177"/>
      <c r="AG13" s="177"/>
      <c r="AH13" s="177"/>
      <c r="AI13" s="177"/>
      <c r="AJ13" s="177"/>
      <c r="AK13" s="177"/>
      <c r="AL13" s="177"/>
      <c r="AM13" s="177"/>
      <c r="AN13" s="177"/>
      <c r="AO13" s="177"/>
      <c r="AP13" s="177"/>
      <c r="AQ13" s="177"/>
      <c r="AR13" s="177"/>
      <c r="AS13" s="177"/>
      <c r="AT13" s="177"/>
      <c r="AU13" s="177"/>
      <c r="AV13" s="177"/>
    </row>
    <row r="14" spans="1:48" ht="24.95" customHeight="1">
      <c r="A14" s="280"/>
      <c r="B14" s="566" t="s">
        <v>6294</v>
      </c>
      <c r="C14" s="320" t="s">
        <v>6295</v>
      </c>
      <c r="D14" s="177"/>
      <c r="E14" s="544">
        <f>COUNTA(E15:E27)</f>
        <v>13</v>
      </c>
      <c r="F14" s="177"/>
      <c r="G14" s="177"/>
      <c r="H14" s="319">
        <f>SUM(H15:H27)</f>
        <v>53980.92</v>
      </c>
      <c r="I14" s="319">
        <f>SUM(I15:I27)</f>
        <v>4303.07</v>
      </c>
      <c r="J14" s="319">
        <f>SUM(J15:J27)</f>
        <v>4708.33</v>
      </c>
      <c r="K14" s="319"/>
      <c r="L14" s="319"/>
      <c r="M14" s="319">
        <f>SUM(M18:M27)</f>
        <v>2382.42</v>
      </c>
      <c r="N14" s="319">
        <f>SUM(N18:N27)</f>
        <v>10</v>
      </c>
      <c r="O14" s="319"/>
      <c r="P14" s="319"/>
      <c r="Q14" s="177"/>
      <c r="R14" s="177"/>
      <c r="S14" s="177"/>
      <c r="T14" s="320"/>
      <c r="U14" s="177"/>
      <c r="V14" s="177"/>
      <c r="W14" s="177"/>
      <c r="X14" s="319"/>
      <c r="Y14" s="320"/>
      <c r="Z14" s="320"/>
      <c r="AA14" s="177"/>
      <c r="AB14" s="177"/>
      <c r="AC14" s="177"/>
      <c r="AD14" s="177"/>
      <c r="AE14" s="177"/>
      <c r="AF14" s="177"/>
      <c r="AG14" s="177"/>
      <c r="AH14" s="177"/>
      <c r="AI14" s="177"/>
      <c r="AJ14" s="177"/>
      <c r="AK14" s="177"/>
      <c r="AL14" s="177"/>
      <c r="AM14" s="177"/>
      <c r="AN14" s="177"/>
      <c r="AO14" s="177"/>
      <c r="AP14" s="177"/>
      <c r="AQ14" s="177"/>
      <c r="AR14" s="177"/>
      <c r="AS14" s="177"/>
      <c r="AT14" s="177"/>
      <c r="AU14" s="177"/>
      <c r="AV14" s="177"/>
    </row>
    <row r="15" spans="1:48" ht="24.95" customHeight="1">
      <c r="A15" s="280"/>
      <c r="B15" s="543"/>
      <c r="C15" s="320" t="s">
        <v>7359</v>
      </c>
      <c r="D15" s="320" t="s">
        <v>8787</v>
      </c>
      <c r="E15" s="320" t="s">
        <v>8788</v>
      </c>
      <c r="F15" s="320" t="s">
        <v>8789</v>
      </c>
      <c r="G15" s="320" t="s">
        <v>8433</v>
      </c>
      <c r="H15" s="319">
        <v>1652</v>
      </c>
      <c r="I15" s="319">
        <v>1652</v>
      </c>
      <c r="J15" s="319">
        <v>2251</v>
      </c>
      <c r="K15" s="177" t="s">
        <v>1532</v>
      </c>
      <c r="L15" s="320" t="s">
        <v>8790</v>
      </c>
      <c r="M15" s="319">
        <v>254</v>
      </c>
      <c r="N15" s="319">
        <v>1</v>
      </c>
      <c r="O15" s="319"/>
      <c r="P15" s="319">
        <v>872</v>
      </c>
      <c r="Q15" s="177" t="s">
        <v>586</v>
      </c>
      <c r="R15" s="177"/>
      <c r="S15" s="177"/>
      <c r="T15" s="320">
        <v>2015</v>
      </c>
      <c r="U15" s="177"/>
      <c r="V15" s="177"/>
      <c r="W15" s="177"/>
      <c r="X15" s="319">
        <v>7220</v>
      </c>
      <c r="Y15" s="320"/>
      <c r="Z15" s="320"/>
      <c r="AA15" s="177"/>
      <c r="AB15" s="177"/>
      <c r="AC15" s="177"/>
      <c r="AD15" s="177"/>
      <c r="AE15" s="177"/>
      <c r="AF15" s="177"/>
      <c r="AG15" s="177"/>
      <c r="AH15" s="177"/>
      <c r="AI15" s="177"/>
      <c r="AJ15" s="177"/>
      <c r="AK15" s="177"/>
      <c r="AL15" s="177"/>
      <c r="AM15" s="177"/>
      <c r="AN15" s="177"/>
      <c r="AO15" s="177"/>
      <c r="AP15" s="177"/>
      <c r="AQ15" s="107"/>
      <c r="AR15" s="107"/>
      <c r="AS15" s="107"/>
      <c r="AT15" s="107"/>
      <c r="AU15" s="107"/>
      <c r="AV15" s="99"/>
    </row>
    <row r="16" spans="1:48" ht="24.95" customHeight="1">
      <c r="A16" s="280" t="s">
        <v>204</v>
      </c>
      <c r="B16" s="543"/>
      <c r="C16" s="320" t="s">
        <v>7369</v>
      </c>
      <c r="D16" s="320" t="s">
        <v>8787</v>
      </c>
      <c r="E16" s="320" t="s">
        <v>8791</v>
      </c>
      <c r="F16" s="320" t="s">
        <v>7369</v>
      </c>
      <c r="G16" s="320" t="s">
        <v>7374</v>
      </c>
      <c r="H16" s="319">
        <v>636</v>
      </c>
      <c r="I16" s="319">
        <v>636</v>
      </c>
      <c r="J16" s="319">
        <v>636</v>
      </c>
      <c r="K16" s="177" t="s">
        <v>8792</v>
      </c>
      <c r="L16" s="320" t="s">
        <v>8793</v>
      </c>
      <c r="M16" s="319">
        <v>512</v>
      </c>
      <c r="N16" s="319">
        <v>1</v>
      </c>
      <c r="O16" s="319"/>
      <c r="P16" s="319">
        <v>100</v>
      </c>
      <c r="Q16" s="177" t="s">
        <v>8794</v>
      </c>
      <c r="R16" s="177"/>
      <c r="S16" s="177"/>
      <c r="T16" s="320">
        <v>2005</v>
      </c>
      <c r="U16" s="177"/>
      <c r="V16" s="177"/>
      <c r="W16" s="177"/>
      <c r="X16" s="319">
        <v>30</v>
      </c>
      <c r="Y16" s="320"/>
      <c r="Z16" s="320"/>
      <c r="AA16" s="177"/>
      <c r="AB16" s="177"/>
      <c r="AC16" s="177"/>
      <c r="AD16" s="177"/>
      <c r="AE16" s="177"/>
      <c r="AF16" s="177"/>
      <c r="AG16" s="177"/>
      <c r="AH16" s="177"/>
      <c r="AI16" s="177"/>
      <c r="AJ16" s="177"/>
      <c r="AK16" s="177"/>
      <c r="AL16" s="177"/>
      <c r="AM16" s="177"/>
      <c r="AN16" s="177"/>
      <c r="AO16" s="177"/>
      <c r="AP16" s="177"/>
      <c r="AQ16" s="107"/>
      <c r="AR16" s="107"/>
      <c r="AS16" s="107"/>
      <c r="AT16" s="107"/>
      <c r="AU16" s="107"/>
      <c r="AV16" s="99"/>
    </row>
    <row r="17" spans="1:48" ht="24.95" customHeight="1">
      <c r="A17" s="280"/>
      <c r="B17" s="543"/>
      <c r="C17" s="320" t="s">
        <v>7390</v>
      </c>
      <c r="D17" s="320" t="s">
        <v>8795</v>
      </c>
      <c r="E17" s="320" t="s">
        <v>8796</v>
      </c>
      <c r="F17" s="320" t="s">
        <v>7390</v>
      </c>
      <c r="G17" s="320" t="s">
        <v>401</v>
      </c>
      <c r="H17" s="319">
        <v>1800</v>
      </c>
      <c r="I17" s="319">
        <v>177</v>
      </c>
      <c r="J17" s="319">
        <v>0</v>
      </c>
      <c r="K17" s="177" t="s">
        <v>1532</v>
      </c>
      <c r="L17" s="320" t="s">
        <v>8797</v>
      </c>
      <c r="M17" s="319">
        <v>177</v>
      </c>
      <c r="N17" s="319">
        <v>1</v>
      </c>
      <c r="O17" s="319"/>
      <c r="P17" s="319">
        <v>200</v>
      </c>
      <c r="Q17" s="177" t="s">
        <v>8794</v>
      </c>
      <c r="R17" s="177"/>
      <c r="S17" s="177"/>
      <c r="T17" s="320">
        <v>2008</v>
      </c>
      <c r="U17" s="177"/>
      <c r="V17" s="177"/>
      <c r="W17" s="177"/>
      <c r="X17" s="319">
        <v>120</v>
      </c>
      <c r="Y17" s="320"/>
      <c r="Z17" s="320"/>
      <c r="AA17" s="177"/>
      <c r="AB17" s="177"/>
      <c r="AC17" s="177"/>
      <c r="AD17" s="177"/>
      <c r="AE17" s="177"/>
      <c r="AF17" s="177"/>
      <c r="AG17" s="177"/>
      <c r="AH17" s="177"/>
      <c r="AI17" s="177"/>
      <c r="AJ17" s="177"/>
      <c r="AK17" s="177"/>
      <c r="AL17" s="177"/>
      <c r="AM17" s="177"/>
      <c r="AN17" s="177"/>
      <c r="AO17" s="177"/>
      <c r="AP17" s="177"/>
      <c r="AQ17" s="107"/>
      <c r="AR17" s="107"/>
      <c r="AS17" s="107"/>
      <c r="AT17" s="107"/>
      <c r="AU17" s="107"/>
      <c r="AV17" s="99"/>
    </row>
    <row r="18" spans="1:48" ht="32.25" customHeight="1">
      <c r="A18" s="269"/>
      <c r="B18" s="147"/>
      <c r="C18" s="320" t="s">
        <v>2954</v>
      </c>
      <c r="D18" s="320" t="s">
        <v>2982</v>
      </c>
      <c r="E18" s="320" t="s">
        <v>8798</v>
      </c>
      <c r="F18" s="320" t="s">
        <v>2954</v>
      </c>
      <c r="G18" s="320" t="s">
        <v>2954</v>
      </c>
      <c r="H18" s="319"/>
      <c r="I18" s="319">
        <v>212.15</v>
      </c>
      <c r="J18" s="319"/>
      <c r="K18" s="177" t="s">
        <v>8799</v>
      </c>
      <c r="L18" s="320" t="s">
        <v>8800</v>
      </c>
      <c r="M18" s="319">
        <v>234</v>
      </c>
      <c r="N18" s="319">
        <v>1</v>
      </c>
      <c r="O18" s="319"/>
      <c r="P18" s="319">
        <v>500</v>
      </c>
      <c r="Q18" s="177" t="s">
        <v>233</v>
      </c>
      <c r="R18" s="177"/>
      <c r="S18" s="177"/>
      <c r="T18" s="320">
        <v>1997</v>
      </c>
      <c r="U18" s="177"/>
      <c r="V18" s="177"/>
      <c r="W18" s="177"/>
      <c r="X18" s="319">
        <v>1880</v>
      </c>
      <c r="Y18" s="320"/>
      <c r="Z18" s="320"/>
      <c r="AA18" s="177"/>
      <c r="AB18" s="177"/>
      <c r="AC18" s="177"/>
      <c r="AD18" s="177"/>
      <c r="AE18" s="177"/>
      <c r="AF18" s="177"/>
      <c r="AG18" s="177"/>
      <c r="AH18" s="177"/>
      <c r="AI18" s="177"/>
      <c r="AJ18" s="177"/>
      <c r="AK18" s="177"/>
      <c r="AL18" s="177"/>
      <c r="AM18" s="177"/>
      <c r="AN18" s="177"/>
      <c r="AO18" s="177"/>
      <c r="AP18" s="177"/>
      <c r="AQ18" s="107"/>
      <c r="AR18" s="107"/>
      <c r="AS18" s="107"/>
      <c r="AT18" s="107"/>
      <c r="AU18" s="107"/>
      <c r="AV18" s="874" t="s">
        <v>15494</v>
      </c>
    </row>
    <row r="19" spans="1:48" ht="24.95" customHeight="1">
      <c r="A19" s="269" t="s">
        <v>135</v>
      </c>
      <c r="B19" s="147"/>
      <c r="C19" s="105" t="s">
        <v>7413</v>
      </c>
      <c r="D19" s="105" t="s">
        <v>8801</v>
      </c>
      <c r="E19" s="105" t="s">
        <v>8802</v>
      </c>
      <c r="F19" s="105" t="s">
        <v>7413</v>
      </c>
      <c r="G19" s="105" t="s">
        <v>8803</v>
      </c>
      <c r="H19" s="100"/>
      <c r="I19" s="100">
        <v>169</v>
      </c>
      <c r="J19" s="100">
        <v>169</v>
      </c>
      <c r="K19" s="99" t="s">
        <v>8799</v>
      </c>
      <c r="L19" s="320" t="s">
        <v>8804</v>
      </c>
      <c r="M19" s="100">
        <v>169</v>
      </c>
      <c r="N19" s="100">
        <v>1</v>
      </c>
      <c r="O19" s="100"/>
      <c r="P19" s="100">
        <v>200</v>
      </c>
      <c r="Q19" s="99" t="s">
        <v>233</v>
      </c>
      <c r="R19" s="99"/>
      <c r="S19" s="99"/>
      <c r="T19" s="99">
        <v>2007</v>
      </c>
      <c r="U19" s="99">
        <v>60</v>
      </c>
      <c r="V19" s="99"/>
      <c r="W19" s="99"/>
      <c r="X19" s="100">
        <v>128</v>
      </c>
      <c r="Y19" s="99"/>
      <c r="Z19" s="99"/>
      <c r="AA19" s="99"/>
      <c r="AB19" s="99"/>
      <c r="AC19" s="99"/>
      <c r="AD19" s="99"/>
      <c r="AE19" s="99"/>
      <c r="AF19" s="99"/>
      <c r="AG19" s="99"/>
      <c r="AH19" s="99"/>
      <c r="AI19" s="99"/>
      <c r="AJ19" s="99"/>
      <c r="AK19" s="99"/>
      <c r="AL19" s="99"/>
      <c r="AM19" s="99"/>
      <c r="AN19" s="99"/>
      <c r="AO19" s="99"/>
      <c r="AP19" s="99"/>
      <c r="AQ19" s="99"/>
      <c r="AR19" s="99"/>
      <c r="AS19" s="99"/>
      <c r="AT19" s="99"/>
      <c r="AU19" s="99"/>
      <c r="AV19" s="689" t="s">
        <v>937</v>
      </c>
    </row>
    <row r="20" spans="1:48" ht="24.95" customHeight="1">
      <c r="A20" s="269"/>
      <c r="B20" s="147"/>
      <c r="C20" s="105" t="s">
        <v>7418</v>
      </c>
      <c r="D20" s="105" t="s">
        <v>8805</v>
      </c>
      <c r="E20" s="105" t="s">
        <v>7420</v>
      </c>
      <c r="F20" s="105" t="s">
        <v>7418</v>
      </c>
      <c r="G20" s="105" t="s">
        <v>401</v>
      </c>
      <c r="H20" s="100"/>
      <c r="I20" s="100">
        <v>488</v>
      </c>
      <c r="J20" s="100">
        <v>488</v>
      </c>
      <c r="K20" s="99" t="s">
        <v>1532</v>
      </c>
      <c r="L20" s="320" t="s">
        <v>8806</v>
      </c>
      <c r="M20" s="100">
        <v>254</v>
      </c>
      <c r="N20" s="100">
        <v>1</v>
      </c>
      <c r="O20" s="100"/>
      <c r="P20" s="100">
        <v>500</v>
      </c>
      <c r="Q20" s="99" t="s">
        <v>233</v>
      </c>
      <c r="R20" s="99"/>
      <c r="S20" s="99"/>
      <c r="T20" s="99">
        <v>1990</v>
      </c>
      <c r="U20" s="99">
        <v>60</v>
      </c>
      <c r="V20" s="99"/>
      <c r="W20" s="99"/>
      <c r="X20" s="100">
        <v>60</v>
      </c>
      <c r="Y20" s="99"/>
      <c r="Z20" s="99"/>
      <c r="AA20" s="99"/>
      <c r="AB20" s="99"/>
      <c r="AC20" s="99"/>
      <c r="AD20" s="99"/>
      <c r="AE20" s="99"/>
      <c r="AF20" s="99"/>
      <c r="AG20" s="99"/>
      <c r="AH20" s="99"/>
      <c r="AI20" s="99"/>
      <c r="AJ20" s="99"/>
      <c r="AK20" s="99"/>
      <c r="AL20" s="99"/>
      <c r="AM20" s="99"/>
      <c r="AN20" s="99"/>
      <c r="AO20" s="99"/>
      <c r="AP20" s="99"/>
      <c r="AQ20" s="99"/>
      <c r="AR20" s="99"/>
      <c r="AS20" s="99"/>
      <c r="AT20" s="99"/>
      <c r="AU20" s="99"/>
      <c r="AV20" s="922" t="s">
        <v>937</v>
      </c>
    </row>
    <row r="21" spans="1:48" ht="24.95" customHeight="1">
      <c r="A21" s="269"/>
      <c r="B21" s="147"/>
      <c r="C21" s="320" t="s">
        <v>7442</v>
      </c>
      <c r="D21" s="320" t="s">
        <v>8807</v>
      </c>
      <c r="E21" s="320" t="s">
        <v>8808</v>
      </c>
      <c r="F21" s="320" t="s">
        <v>7442</v>
      </c>
      <c r="G21" s="320" t="s">
        <v>7442</v>
      </c>
      <c r="H21" s="319"/>
      <c r="I21" s="319">
        <v>542</v>
      </c>
      <c r="J21" s="319">
        <v>542</v>
      </c>
      <c r="K21" s="177" t="s">
        <v>1535</v>
      </c>
      <c r="L21" s="320" t="s">
        <v>8809</v>
      </c>
      <c r="M21" s="319">
        <v>202</v>
      </c>
      <c r="N21" s="319">
        <v>1</v>
      </c>
      <c r="O21" s="319"/>
      <c r="P21" s="319"/>
      <c r="Q21" s="177"/>
      <c r="R21" s="177"/>
      <c r="S21" s="177"/>
      <c r="T21" s="320">
        <v>2012</v>
      </c>
      <c r="U21" s="177">
        <v>60</v>
      </c>
      <c r="V21" s="177"/>
      <c r="W21" s="177"/>
      <c r="X21" s="319">
        <v>499</v>
      </c>
      <c r="Y21" s="320"/>
      <c r="Z21" s="320"/>
      <c r="AA21" s="177"/>
      <c r="AB21" s="177"/>
      <c r="AC21" s="177"/>
      <c r="AD21" s="177"/>
      <c r="AE21" s="177"/>
      <c r="AF21" s="177"/>
      <c r="AG21" s="177"/>
      <c r="AH21" s="177"/>
      <c r="AI21" s="177"/>
      <c r="AJ21" s="177"/>
      <c r="AK21" s="177"/>
      <c r="AL21" s="177"/>
      <c r="AM21" s="177"/>
      <c r="AN21" s="177"/>
      <c r="AO21" s="177"/>
      <c r="AP21" s="177"/>
      <c r="AQ21" s="107"/>
      <c r="AR21" s="107"/>
      <c r="AS21" s="107"/>
      <c r="AT21" s="107"/>
      <c r="AU21" s="107"/>
      <c r="AV21" s="99" t="s">
        <v>8810</v>
      </c>
    </row>
    <row r="22" spans="1:48" ht="24.95" customHeight="1">
      <c r="A22" s="269"/>
      <c r="B22" s="147"/>
      <c r="C22" s="320" t="s">
        <v>7450</v>
      </c>
      <c r="D22" s="320"/>
      <c r="E22" s="320" t="s">
        <v>8811</v>
      </c>
      <c r="F22" s="320" t="s">
        <v>7450</v>
      </c>
      <c r="G22" s="320" t="s">
        <v>8812</v>
      </c>
      <c r="H22" s="319">
        <v>479.92</v>
      </c>
      <c r="I22" s="319"/>
      <c r="J22" s="319"/>
      <c r="K22" s="177" t="s">
        <v>8813</v>
      </c>
      <c r="L22" s="320" t="s">
        <v>8814</v>
      </c>
      <c r="M22" s="319">
        <v>479.92</v>
      </c>
      <c r="N22" s="319">
        <v>1</v>
      </c>
      <c r="O22" s="319"/>
      <c r="P22" s="319"/>
      <c r="Q22" s="177"/>
      <c r="R22" s="177"/>
      <c r="S22" s="177"/>
      <c r="T22" s="320">
        <v>2011</v>
      </c>
      <c r="U22" s="177"/>
      <c r="V22" s="177"/>
      <c r="W22" s="177"/>
      <c r="X22" s="319">
        <v>175</v>
      </c>
      <c r="Y22" s="320"/>
      <c r="Z22" s="320"/>
      <c r="AA22" s="177"/>
      <c r="AB22" s="177"/>
      <c r="AC22" s="177"/>
      <c r="AD22" s="177"/>
      <c r="AE22" s="177"/>
      <c r="AF22" s="177"/>
      <c r="AG22" s="177"/>
      <c r="AH22" s="177"/>
      <c r="AI22" s="177"/>
      <c r="AJ22" s="177"/>
      <c r="AK22" s="177"/>
      <c r="AL22" s="177"/>
      <c r="AM22" s="177"/>
      <c r="AN22" s="177"/>
      <c r="AO22" s="177"/>
      <c r="AP22" s="177"/>
      <c r="AQ22" s="107"/>
      <c r="AR22" s="107"/>
      <c r="AS22" s="107"/>
      <c r="AT22" s="107"/>
      <c r="AU22" s="107"/>
      <c r="AV22" s="99"/>
    </row>
    <row r="23" spans="1:48" ht="24.95" customHeight="1">
      <c r="A23" s="269"/>
      <c r="B23" s="147"/>
      <c r="C23" s="320" t="s">
        <v>934</v>
      </c>
      <c r="D23" s="320"/>
      <c r="E23" s="320" t="s">
        <v>8815</v>
      </c>
      <c r="F23" s="320" t="s">
        <v>934</v>
      </c>
      <c r="G23" s="320" t="s">
        <v>8816</v>
      </c>
      <c r="H23" s="319">
        <v>22561</v>
      </c>
      <c r="I23" s="319"/>
      <c r="J23" s="319"/>
      <c r="K23" s="177" t="s">
        <v>8799</v>
      </c>
      <c r="L23" s="320" t="s">
        <v>8817</v>
      </c>
      <c r="M23" s="319">
        <v>196</v>
      </c>
      <c r="N23" s="319">
        <v>1</v>
      </c>
      <c r="O23" s="319"/>
      <c r="P23" s="319"/>
      <c r="Q23" s="177"/>
      <c r="R23" s="177"/>
      <c r="S23" s="177"/>
      <c r="T23" s="320">
        <v>2016</v>
      </c>
      <c r="U23" s="177"/>
      <c r="V23" s="177"/>
      <c r="W23" s="177"/>
      <c r="X23" s="319"/>
      <c r="Y23" s="320"/>
      <c r="Z23" s="320"/>
      <c r="AA23" s="177"/>
      <c r="AB23" s="177"/>
      <c r="AC23" s="177"/>
      <c r="AD23" s="177"/>
      <c r="AE23" s="177"/>
      <c r="AF23" s="177"/>
      <c r="AG23" s="177"/>
      <c r="AH23" s="177"/>
      <c r="AI23" s="177"/>
      <c r="AJ23" s="177"/>
      <c r="AK23" s="177"/>
      <c r="AL23" s="177"/>
      <c r="AM23" s="177"/>
      <c r="AN23" s="177"/>
      <c r="AO23" s="177"/>
      <c r="AP23" s="177"/>
      <c r="AQ23" s="107"/>
      <c r="AR23" s="107"/>
      <c r="AS23" s="107"/>
      <c r="AT23" s="107"/>
      <c r="AU23" s="107"/>
      <c r="AV23" s="99" t="s">
        <v>8818</v>
      </c>
    </row>
    <row r="24" spans="1:48" ht="24.95" customHeight="1">
      <c r="A24" s="269"/>
      <c r="B24" s="147"/>
      <c r="C24" s="320" t="s">
        <v>934</v>
      </c>
      <c r="D24" s="320"/>
      <c r="E24" s="320" t="s">
        <v>8819</v>
      </c>
      <c r="F24" s="320" t="s">
        <v>934</v>
      </c>
      <c r="G24" s="320" t="s">
        <v>8639</v>
      </c>
      <c r="H24" s="319">
        <v>26552</v>
      </c>
      <c r="I24" s="319"/>
      <c r="J24" s="319"/>
      <c r="K24" s="177" t="s">
        <v>1532</v>
      </c>
      <c r="L24" s="320" t="s">
        <v>8820</v>
      </c>
      <c r="M24" s="319">
        <v>78.5</v>
      </c>
      <c r="N24" s="319">
        <v>1</v>
      </c>
      <c r="O24" s="319"/>
      <c r="P24" s="319"/>
      <c r="Q24" s="177"/>
      <c r="R24" s="177"/>
      <c r="S24" s="177"/>
      <c r="T24" s="320">
        <v>2016</v>
      </c>
      <c r="U24" s="177"/>
      <c r="V24" s="177"/>
      <c r="W24" s="177"/>
      <c r="X24" s="319"/>
      <c r="Y24" s="320"/>
      <c r="Z24" s="320"/>
      <c r="AA24" s="177"/>
      <c r="AB24" s="177"/>
      <c r="AC24" s="177"/>
      <c r="AD24" s="177"/>
      <c r="AE24" s="177"/>
      <c r="AF24" s="177"/>
      <c r="AG24" s="177"/>
      <c r="AH24" s="177"/>
      <c r="AI24" s="177"/>
      <c r="AJ24" s="177"/>
      <c r="AK24" s="177"/>
      <c r="AL24" s="177"/>
      <c r="AM24" s="177"/>
      <c r="AN24" s="177"/>
      <c r="AO24" s="177"/>
      <c r="AP24" s="177"/>
      <c r="AQ24" s="107"/>
      <c r="AR24" s="107"/>
      <c r="AS24" s="107"/>
      <c r="AT24" s="107"/>
      <c r="AU24" s="107"/>
      <c r="AV24" s="1289" t="s">
        <v>8640</v>
      </c>
    </row>
    <row r="25" spans="1:48" ht="24.95" customHeight="1">
      <c r="A25" s="269"/>
      <c r="B25" s="147"/>
      <c r="C25" s="320" t="s">
        <v>7504</v>
      </c>
      <c r="D25" s="320" t="s">
        <v>8821</v>
      </c>
      <c r="E25" s="320" t="s">
        <v>8822</v>
      </c>
      <c r="F25" s="320" t="s">
        <v>7504</v>
      </c>
      <c r="G25" s="320" t="s">
        <v>7504</v>
      </c>
      <c r="H25" s="319">
        <v>300</v>
      </c>
      <c r="I25" s="319">
        <v>213</v>
      </c>
      <c r="J25" s="319">
        <v>311</v>
      </c>
      <c r="K25" s="177" t="s">
        <v>1532</v>
      </c>
      <c r="L25" s="320" t="s">
        <v>8823</v>
      </c>
      <c r="M25" s="319">
        <v>113</v>
      </c>
      <c r="N25" s="319">
        <v>1</v>
      </c>
      <c r="O25" s="319"/>
      <c r="P25" s="319">
        <v>270</v>
      </c>
      <c r="Q25" s="177" t="s">
        <v>233</v>
      </c>
      <c r="R25" s="177" t="s">
        <v>587</v>
      </c>
      <c r="S25" s="177"/>
      <c r="T25" s="320">
        <v>2009</v>
      </c>
      <c r="U25" s="177"/>
      <c r="V25" s="177"/>
      <c r="W25" s="177"/>
      <c r="X25" s="319">
        <v>252</v>
      </c>
      <c r="Y25" s="320"/>
      <c r="Z25" s="320"/>
      <c r="AA25" s="177"/>
      <c r="AB25" s="177"/>
      <c r="AC25" s="177"/>
      <c r="AD25" s="177"/>
      <c r="AE25" s="177"/>
      <c r="AF25" s="177"/>
      <c r="AG25" s="177"/>
      <c r="AH25" s="177"/>
      <c r="AI25" s="177"/>
      <c r="AJ25" s="177"/>
      <c r="AK25" s="177"/>
      <c r="AL25" s="177"/>
      <c r="AM25" s="177"/>
      <c r="AN25" s="177"/>
      <c r="AO25" s="177"/>
      <c r="AP25" s="177"/>
      <c r="AQ25" s="107"/>
      <c r="AR25" s="107"/>
      <c r="AS25" s="107"/>
      <c r="AT25" s="107"/>
      <c r="AU25" s="107"/>
      <c r="AV25" s="99"/>
    </row>
    <row r="26" spans="1:48" ht="24.95" customHeight="1">
      <c r="A26" s="269" t="s">
        <v>135</v>
      </c>
      <c r="B26" s="147"/>
      <c r="C26" s="320" t="s">
        <v>1315</v>
      </c>
      <c r="D26" s="320" t="s">
        <v>7529</v>
      </c>
      <c r="E26" s="320" t="s">
        <v>8824</v>
      </c>
      <c r="F26" s="320" t="s">
        <v>1315</v>
      </c>
      <c r="G26" s="320" t="s">
        <v>1315</v>
      </c>
      <c r="H26" s="319"/>
      <c r="I26" s="319">
        <v>213.92</v>
      </c>
      <c r="J26" s="319">
        <v>311.33</v>
      </c>
      <c r="K26" s="177" t="s">
        <v>1532</v>
      </c>
      <c r="L26" s="320" t="s">
        <v>8825</v>
      </c>
      <c r="M26" s="319">
        <v>480</v>
      </c>
      <c r="N26" s="319">
        <v>1</v>
      </c>
      <c r="O26" s="319"/>
      <c r="P26" s="319">
        <v>600</v>
      </c>
      <c r="Q26" s="177" t="s">
        <v>8794</v>
      </c>
      <c r="R26" s="177"/>
      <c r="S26" s="177"/>
      <c r="T26" s="320">
        <v>2008</v>
      </c>
      <c r="U26" s="177"/>
      <c r="V26" s="177"/>
      <c r="W26" s="177"/>
      <c r="X26" s="319">
        <v>270</v>
      </c>
      <c r="Y26" s="320"/>
      <c r="Z26" s="320"/>
      <c r="AA26" s="177"/>
      <c r="AB26" s="177"/>
      <c r="AC26" s="177"/>
      <c r="AD26" s="177"/>
      <c r="AE26" s="177"/>
      <c r="AF26" s="177"/>
      <c r="AG26" s="177"/>
      <c r="AH26" s="177"/>
      <c r="AI26" s="177"/>
      <c r="AJ26" s="177"/>
      <c r="AK26" s="177"/>
      <c r="AL26" s="177"/>
      <c r="AM26" s="177"/>
      <c r="AN26" s="177"/>
      <c r="AO26" s="177"/>
      <c r="AP26" s="177"/>
      <c r="AQ26" s="107"/>
      <c r="AR26" s="107"/>
      <c r="AS26" s="107"/>
      <c r="AT26" s="107"/>
      <c r="AU26" s="107"/>
      <c r="AV26" s="99" t="s">
        <v>8826</v>
      </c>
    </row>
    <row r="27" spans="1:48" ht="24.95" customHeight="1">
      <c r="A27" s="280"/>
      <c r="B27" s="877"/>
      <c r="C27" s="105" t="s">
        <v>8710</v>
      </c>
      <c r="D27" s="105" t="s">
        <v>8716</v>
      </c>
      <c r="E27" s="105" t="s">
        <v>8827</v>
      </c>
      <c r="F27" s="105" t="s">
        <v>8710</v>
      </c>
      <c r="G27" s="105" t="s">
        <v>8713</v>
      </c>
      <c r="H27" s="319"/>
      <c r="I27" s="100"/>
      <c r="J27" s="100"/>
      <c r="K27" s="99" t="s">
        <v>8828</v>
      </c>
      <c r="L27" s="320" t="s">
        <v>8829</v>
      </c>
      <c r="M27" s="100">
        <v>176</v>
      </c>
      <c r="N27" s="100">
        <v>1</v>
      </c>
      <c r="O27" s="100"/>
      <c r="P27" s="100">
        <v>200</v>
      </c>
      <c r="Q27" s="99" t="s">
        <v>8830</v>
      </c>
      <c r="R27" s="99"/>
      <c r="S27" s="99"/>
      <c r="T27" s="99">
        <v>2011</v>
      </c>
      <c r="U27" s="99"/>
      <c r="V27" s="99"/>
      <c r="W27" s="99"/>
      <c r="X27" s="100">
        <v>100</v>
      </c>
      <c r="Y27" s="99"/>
      <c r="Z27" s="99"/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/>
      <c r="AR27" s="99"/>
      <c r="AS27" s="99"/>
      <c r="AT27" s="99"/>
      <c r="AU27" s="99"/>
      <c r="AV27" s="689" t="s">
        <v>8831</v>
      </c>
    </row>
    <row r="28" spans="1:48" ht="24.95" customHeight="1">
      <c r="A28" s="281" t="s">
        <v>1549</v>
      </c>
      <c r="B28" s="566" t="s">
        <v>6298</v>
      </c>
      <c r="C28" s="320" t="s">
        <v>6299</v>
      </c>
      <c r="D28" s="177"/>
      <c r="E28" s="544">
        <f>COUNTA(E29:E32)</f>
        <v>4</v>
      </c>
      <c r="F28" s="177"/>
      <c r="G28" s="177"/>
      <c r="H28" s="923">
        <f>SUM(H29:H32)</f>
        <v>7869</v>
      </c>
      <c r="I28" s="319">
        <f>SUM(I29:I32)</f>
        <v>2651</v>
      </c>
      <c r="J28" s="319">
        <f>SUM(J29:J32)</f>
        <v>2651</v>
      </c>
      <c r="K28" s="319"/>
      <c r="L28" s="319"/>
      <c r="M28" s="319">
        <f>SUM(M29:M32)</f>
        <v>427</v>
      </c>
      <c r="N28" s="319">
        <f>SUM(N29:N32)</f>
        <v>4</v>
      </c>
      <c r="O28" s="319"/>
      <c r="P28" s="319"/>
      <c r="Q28" s="177"/>
      <c r="R28" s="177"/>
      <c r="S28" s="177"/>
      <c r="T28" s="320"/>
      <c r="U28" s="177"/>
      <c r="V28" s="177"/>
      <c r="W28" s="177"/>
      <c r="X28" s="319"/>
      <c r="Y28" s="320"/>
      <c r="Z28" s="320"/>
      <c r="AA28" s="177"/>
      <c r="AB28" s="177"/>
      <c r="AC28" s="177"/>
      <c r="AD28" s="177"/>
      <c r="AE28" s="177"/>
      <c r="AF28" s="177"/>
      <c r="AG28" s="177"/>
      <c r="AH28" s="177"/>
      <c r="AI28" s="177"/>
      <c r="AJ28" s="177"/>
      <c r="AK28" s="177"/>
      <c r="AL28" s="177"/>
      <c r="AM28" s="177"/>
      <c r="AN28" s="177"/>
      <c r="AO28" s="177"/>
      <c r="AP28" s="177"/>
      <c r="AQ28" s="107"/>
      <c r="AR28" s="107"/>
      <c r="AS28" s="107"/>
      <c r="AT28" s="107"/>
      <c r="AU28" s="107"/>
      <c r="AV28" s="107"/>
    </row>
    <row r="29" spans="1:48" ht="24.95" customHeight="1">
      <c r="A29" s="281"/>
      <c r="B29" s="924"/>
      <c r="C29" s="320" t="s">
        <v>6300</v>
      </c>
      <c r="D29" s="320"/>
      <c r="E29" s="320" t="s">
        <v>6301</v>
      </c>
      <c r="F29" s="320" t="s">
        <v>6300</v>
      </c>
      <c r="G29" s="320" t="s">
        <v>6300</v>
      </c>
      <c r="H29" s="319">
        <v>252</v>
      </c>
      <c r="I29" s="319">
        <v>252</v>
      </c>
      <c r="J29" s="319">
        <v>252</v>
      </c>
      <c r="K29" s="577" t="s">
        <v>6302</v>
      </c>
      <c r="L29" s="320" t="s">
        <v>6303</v>
      </c>
      <c r="M29" s="319">
        <v>84</v>
      </c>
      <c r="N29" s="319">
        <v>1</v>
      </c>
      <c r="O29" s="319"/>
      <c r="P29" s="319"/>
      <c r="Q29" s="577"/>
      <c r="R29" s="577"/>
      <c r="S29" s="577"/>
      <c r="T29" s="578">
        <v>2001</v>
      </c>
      <c r="U29" s="577"/>
      <c r="V29" s="577"/>
      <c r="W29" s="577"/>
      <c r="X29" s="319">
        <v>90</v>
      </c>
      <c r="Y29" s="577"/>
      <c r="Z29" s="577"/>
      <c r="AA29" s="577"/>
      <c r="AB29" s="577"/>
      <c r="AC29" s="577"/>
      <c r="AD29" s="577"/>
      <c r="AE29" s="577"/>
      <c r="AF29" s="577"/>
      <c r="AG29" s="577"/>
      <c r="AH29" s="577"/>
      <c r="AI29" s="577"/>
      <c r="AJ29" s="577"/>
      <c r="AK29" s="577"/>
      <c r="AL29" s="577"/>
      <c r="AM29" s="577"/>
      <c r="AN29" s="577"/>
      <c r="AO29" s="577"/>
      <c r="AP29" s="577"/>
      <c r="AQ29" s="577"/>
      <c r="AR29" s="577"/>
      <c r="AS29" s="577"/>
      <c r="AT29" s="577"/>
      <c r="AU29" s="577"/>
      <c r="AV29" s="577"/>
    </row>
    <row r="30" spans="1:48" ht="24.95" customHeight="1">
      <c r="A30" s="281"/>
      <c r="B30" s="924"/>
      <c r="C30" s="320" t="s">
        <v>6304</v>
      </c>
      <c r="D30" s="320" t="s">
        <v>6305</v>
      </c>
      <c r="E30" s="320" t="s">
        <v>6306</v>
      </c>
      <c r="F30" s="320" t="s">
        <v>6304</v>
      </c>
      <c r="G30" s="320" t="s">
        <v>6304</v>
      </c>
      <c r="H30" s="319">
        <v>2499</v>
      </c>
      <c r="I30" s="319">
        <v>838</v>
      </c>
      <c r="J30" s="319">
        <v>838</v>
      </c>
      <c r="K30" s="577" t="s">
        <v>6307</v>
      </c>
      <c r="L30" s="320" t="s">
        <v>6308</v>
      </c>
      <c r="M30" s="319">
        <v>162</v>
      </c>
      <c r="N30" s="319">
        <v>1</v>
      </c>
      <c r="O30" s="319"/>
      <c r="P30" s="319"/>
      <c r="Q30" s="577"/>
      <c r="R30" s="577" t="s">
        <v>6297</v>
      </c>
      <c r="S30" s="577"/>
      <c r="T30" s="578" t="s">
        <v>6309</v>
      </c>
      <c r="U30" s="577" t="s">
        <v>6310</v>
      </c>
      <c r="V30" s="577" t="s">
        <v>6311</v>
      </c>
      <c r="W30" s="577"/>
      <c r="X30" s="319">
        <v>616</v>
      </c>
      <c r="Y30" s="577"/>
      <c r="Z30" s="577"/>
      <c r="AA30" s="577"/>
      <c r="AB30" s="577"/>
      <c r="AC30" s="577"/>
      <c r="AD30" s="577"/>
      <c r="AE30" s="577"/>
      <c r="AF30" s="577"/>
      <c r="AG30" s="577"/>
      <c r="AH30" s="577"/>
      <c r="AI30" s="577"/>
      <c r="AJ30" s="577"/>
      <c r="AK30" s="577"/>
      <c r="AL30" s="577"/>
      <c r="AM30" s="577"/>
      <c r="AN30" s="577"/>
      <c r="AO30" s="577"/>
      <c r="AP30" s="577"/>
      <c r="AQ30" s="577"/>
      <c r="AR30" s="577"/>
      <c r="AS30" s="577"/>
      <c r="AT30" s="577"/>
      <c r="AU30" s="577"/>
      <c r="AV30" s="577"/>
    </row>
    <row r="31" spans="1:48" ht="24.95" customHeight="1">
      <c r="A31" s="281"/>
      <c r="B31" s="543"/>
      <c r="C31" s="566" t="s">
        <v>6312</v>
      </c>
      <c r="D31" s="320"/>
      <c r="E31" s="566" t="s">
        <v>6313</v>
      </c>
      <c r="F31" s="320" t="s">
        <v>6312</v>
      </c>
      <c r="G31" s="320" t="s">
        <v>6314</v>
      </c>
      <c r="H31" s="319"/>
      <c r="I31" s="319">
        <v>1350</v>
      </c>
      <c r="J31" s="319">
        <v>1350</v>
      </c>
      <c r="K31" s="577" t="s">
        <v>6302</v>
      </c>
      <c r="L31" s="320" t="s">
        <v>6315</v>
      </c>
      <c r="M31" s="319">
        <v>64</v>
      </c>
      <c r="N31" s="319">
        <v>1</v>
      </c>
      <c r="O31" s="319"/>
      <c r="P31" s="319">
        <v>500</v>
      </c>
      <c r="Q31" s="577" t="s">
        <v>6296</v>
      </c>
      <c r="R31" s="577"/>
      <c r="S31" s="577"/>
      <c r="T31" s="578">
        <v>2008</v>
      </c>
      <c r="U31" s="577"/>
      <c r="V31" s="577"/>
      <c r="W31" s="577"/>
      <c r="X31" s="319">
        <v>150</v>
      </c>
      <c r="Y31" s="577"/>
      <c r="Z31" s="577"/>
      <c r="AA31" s="577"/>
      <c r="AB31" s="577"/>
      <c r="AC31" s="577"/>
      <c r="AD31" s="577"/>
      <c r="AE31" s="577"/>
      <c r="AF31" s="577"/>
      <c r="AG31" s="577"/>
      <c r="AH31" s="577"/>
      <c r="AI31" s="577"/>
      <c r="AJ31" s="577"/>
      <c r="AK31" s="577"/>
      <c r="AL31" s="577"/>
      <c r="AM31" s="577"/>
      <c r="AN31" s="577"/>
      <c r="AO31" s="577"/>
      <c r="AP31" s="577"/>
      <c r="AQ31" s="577"/>
      <c r="AR31" s="577"/>
      <c r="AS31" s="577"/>
      <c r="AT31" s="577"/>
      <c r="AU31" s="577"/>
      <c r="AV31" s="577"/>
    </row>
    <row r="32" spans="1:48" ht="24.95" customHeight="1">
      <c r="A32" s="281"/>
      <c r="B32" s="877"/>
      <c r="C32" s="320" t="s">
        <v>6316</v>
      </c>
      <c r="D32" s="320"/>
      <c r="E32" s="320" t="s">
        <v>6317</v>
      </c>
      <c r="F32" s="320" t="s">
        <v>6316</v>
      </c>
      <c r="G32" s="320" t="s">
        <v>6316</v>
      </c>
      <c r="H32" s="319">
        <v>5118</v>
      </c>
      <c r="I32" s="319">
        <v>211</v>
      </c>
      <c r="J32" s="319">
        <v>211</v>
      </c>
      <c r="K32" s="577" t="s">
        <v>6318</v>
      </c>
      <c r="L32" s="320" t="s">
        <v>6319</v>
      </c>
      <c r="M32" s="319">
        <v>117</v>
      </c>
      <c r="N32" s="319">
        <v>1</v>
      </c>
      <c r="O32" s="319"/>
      <c r="P32" s="319">
        <v>200</v>
      </c>
      <c r="Q32" s="577" t="s">
        <v>6296</v>
      </c>
      <c r="R32" s="577"/>
      <c r="S32" s="577"/>
      <c r="T32" s="578">
        <v>2007</v>
      </c>
      <c r="U32" s="577"/>
      <c r="V32" s="577"/>
      <c r="W32" s="577"/>
      <c r="X32" s="319">
        <v>155</v>
      </c>
      <c r="Y32" s="577"/>
      <c r="Z32" s="577"/>
      <c r="AA32" s="577"/>
      <c r="AB32" s="577"/>
      <c r="AC32" s="577"/>
      <c r="AD32" s="577"/>
      <c r="AE32" s="577"/>
      <c r="AF32" s="577"/>
      <c r="AG32" s="577"/>
      <c r="AH32" s="577"/>
      <c r="AI32" s="577"/>
      <c r="AJ32" s="577"/>
      <c r="AK32" s="577"/>
      <c r="AL32" s="577"/>
      <c r="AM32" s="577"/>
      <c r="AN32" s="577"/>
      <c r="AO32" s="577"/>
      <c r="AP32" s="577"/>
      <c r="AQ32" s="577"/>
      <c r="AR32" s="577"/>
      <c r="AS32" s="577"/>
      <c r="AT32" s="577"/>
      <c r="AU32" s="577"/>
      <c r="AV32" s="577"/>
    </row>
    <row r="33" spans="1:48" ht="24.95" customHeight="1">
      <c r="A33" s="279"/>
      <c r="B33" s="566" t="s">
        <v>10900</v>
      </c>
      <c r="C33" s="320" t="s">
        <v>880</v>
      </c>
      <c r="D33" s="320"/>
      <c r="E33" s="544">
        <f>COUNTA(E34:E35)</f>
        <v>2</v>
      </c>
      <c r="F33" s="320"/>
      <c r="G33" s="320"/>
      <c r="H33" s="319">
        <f>SUM(H34:H35)</f>
        <v>12621</v>
      </c>
      <c r="I33" s="319">
        <f>SUM(I34:I35)</f>
        <v>502</v>
      </c>
      <c r="J33" s="319">
        <f>SUM(J34:J35)</f>
        <v>816</v>
      </c>
      <c r="K33" s="319"/>
      <c r="L33" s="319"/>
      <c r="M33" s="319">
        <f>SUM(M34:M35)</f>
        <v>909</v>
      </c>
      <c r="N33" s="319">
        <f>SUM(N34:N35)</f>
        <v>2</v>
      </c>
      <c r="O33" s="319"/>
      <c r="P33" s="319"/>
      <c r="Q33" s="177"/>
      <c r="R33" s="177"/>
      <c r="S33" s="177"/>
      <c r="T33" s="320"/>
      <c r="U33" s="177"/>
      <c r="V33" s="177"/>
      <c r="W33" s="177"/>
      <c r="X33" s="319"/>
      <c r="Y33" s="320"/>
      <c r="Z33" s="320"/>
      <c r="AA33" s="652"/>
      <c r="AB33" s="652"/>
      <c r="AC33" s="652"/>
      <c r="AD33" s="652"/>
      <c r="AE33" s="652"/>
      <c r="AF33" s="652"/>
      <c r="AG33" s="652"/>
      <c r="AH33" s="652"/>
      <c r="AI33" s="652"/>
      <c r="AJ33" s="652"/>
      <c r="AK33" s="652"/>
      <c r="AL33" s="652"/>
      <c r="AM33" s="652"/>
      <c r="AN33" s="652"/>
      <c r="AO33" s="652"/>
      <c r="AP33" s="652"/>
      <c r="AQ33" s="652"/>
      <c r="AR33" s="652"/>
      <c r="AS33" s="652"/>
      <c r="AT33" s="652"/>
      <c r="AU33" s="652"/>
      <c r="AV33" s="652"/>
    </row>
    <row r="34" spans="1:48" ht="24.95" customHeight="1">
      <c r="A34" s="279"/>
      <c r="B34" s="150"/>
      <c r="C34" s="320" t="s">
        <v>10821</v>
      </c>
      <c r="D34" s="320"/>
      <c r="E34" s="320" t="s">
        <v>10901</v>
      </c>
      <c r="F34" s="320" t="s">
        <v>10821</v>
      </c>
      <c r="G34" s="320" t="s">
        <v>10821</v>
      </c>
      <c r="H34" s="319">
        <v>12000</v>
      </c>
      <c r="I34" s="319">
        <v>502</v>
      </c>
      <c r="J34" s="319">
        <v>816</v>
      </c>
      <c r="K34" s="177" t="s">
        <v>15639</v>
      </c>
      <c r="L34" s="320" t="s">
        <v>10902</v>
      </c>
      <c r="M34" s="319">
        <v>288</v>
      </c>
      <c r="N34" s="319">
        <v>1</v>
      </c>
      <c r="O34" s="319"/>
      <c r="P34" s="319"/>
      <c r="Q34" s="177"/>
      <c r="R34" s="177"/>
      <c r="S34" s="177"/>
      <c r="T34" s="320">
        <v>2012</v>
      </c>
      <c r="U34" s="177"/>
      <c r="V34" s="177"/>
      <c r="W34" s="177"/>
      <c r="X34" s="319">
        <v>1332</v>
      </c>
      <c r="Y34" s="320"/>
      <c r="Z34" s="320"/>
      <c r="AA34" s="177"/>
      <c r="AB34" s="177"/>
      <c r="AC34" s="177"/>
      <c r="AD34" s="177"/>
      <c r="AE34" s="177"/>
      <c r="AF34" s="177"/>
      <c r="AG34" s="177"/>
      <c r="AH34" s="177"/>
      <c r="AI34" s="177"/>
      <c r="AJ34" s="177"/>
      <c r="AK34" s="177"/>
      <c r="AL34" s="177"/>
      <c r="AM34" s="177"/>
      <c r="AN34" s="177"/>
      <c r="AO34" s="177"/>
      <c r="AP34" s="177"/>
      <c r="AQ34" s="177"/>
      <c r="AR34" s="177"/>
      <c r="AS34" s="177"/>
      <c r="AT34" s="177"/>
      <c r="AU34" s="177"/>
      <c r="AV34" s="149"/>
    </row>
    <row r="35" spans="1:48" ht="24.95" customHeight="1">
      <c r="A35" s="279"/>
      <c r="B35" s="678"/>
      <c r="C35" s="320" t="s">
        <v>589</v>
      </c>
      <c r="D35" s="320"/>
      <c r="E35" s="320" t="s">
        <v>15491</v>
      </c>
      <c r="F35" s="320" t="s">
        <v>589</v>
      </c>
      <c r="G35" s="320" t="s">
        <v>589</v>
      </c>
      <c r="H35" s="319">
        <v>621</v>
      </c>
      <c r="I35" s="319"/>
      <c r="J35" s="319"/>
      <c r="K35" s="652" t="s">
        <v>1532</v>
      </c>
      <c r="L35" s="320" t="s">
        <v>10903</v>
      </c>
      <c r="M35" s="319">
        <v>621</v>
      </c>
      <c r="N35" s="319">
        <v>1</v>
      </c>
      <c r="O35" s="319"/>
      <c r="P35" s="319"/>
      <c r="Q35" s="652"/>
      <c r="R35" s="652"/>
      <c r="S35" s="652"/>
      <c r="T35" s="320">
        <v>2016</v>
      </c>
      <c r="U35" s="652"/>
      <c r="V35" s="652"/>
      <c r="W35" s="652"/>
      <c r="X35" s="319">
        <v>60</v>
      </c>
      <c r="Y35" s="320"/>
      <c r="Z35" s="320"/>
      <c r="AA35" s="652"/>
      <c r="AB35" s="652"/>
      <c r="AC35" s="652"/>
      <c r="AD35" s="652"/>
      <c r="AE35" s="652"/>
      <c r="AF35" s="652"/>
      <c r="AG35" s="652"/>
      <c r="AH35" s="652"/>
      <c r="AI35" s="652"/>
      <c r="AJ35" s="652"/>
      <c r="AK35" s="652"/>
      <c r="AL35" s="652"/>
      <c r="AM35" s="652"/>
      <c r="AN35" s="652"/>
      <c r="AO35" s="652"/>
      <c r="AP35" s="652"/>
      <c r="AQ35" s="652"/>
      <c r="AR35" s="652"/>
      <c r="AS35" s="652"/>
      <c r="AT35" s="652"/>
      <c r="AU35" s="652"/>
      <c r="AV35" s="919"/>
    </row>
    <row r="36" spans="1:48" ht="24.95" customHeight="1">
      <c r="A36" s="281"/>
      <c r="B36" s="105" t="s">
        <v>6320</v>
      </c>
      <c r="C36" s="105" t="s">
        <v>6321</v>
      </c>
      <c r="D36" s="105"/>
      <c r="E36" s="105" t="s">
        <v>6322</v>
      </c>
      <c r="F36" s="105" t="s">
        <v>6321</v>
      </c>
      <c r="G36" s="105" t="s">
        <v>6321</v>
      </c>
      <c r="H36" s="100">
        <v>299</v>
      </c>
      <c r="I36" s="100">
        <v>147.87</v>
      </c>
      <c r="J36" s="100">
        <v>268.99</v>
      </c>
      <c r="K36" s="99" t="s">
        <v>6302</v>
      </c>
      <c r="L36" s="105" t="s">
        <v>6323</v>
      </c>
      <c r="M36" s="100">
        <v>100.8</v>
      </c>
      <c r="N36" s="100">
        <v>1</v>
      </c>
      <c r="O36" s="100"/>
      <c r="P36" s="100">
        <v>20</v>
      </c>
      <c r="Q36" s="99"/>
      <c r="R36" s="99"/>
      <c r="S36" s="99"/>
      <c r="T36" s="99">
        <v>2010</v>
      </c>
      <c r="U36" s="99"/>
      <c r="V36" s="99"/>
      <c r="W36" s="99"/>
      <c r="X36" s="100">
        <v>200</v>
      </c>
      <c r="Y36" s="99"/>
      <c r="Z36" s="99"/>
      <c r="AA36" s="99"/>
      <c r="AB36" s="99"/>
      <c r="AC36" s="99"/>
      <c r="AD36" s="99"/>
      <c r="AE36" s="99"/>
      <c r="AF36" s="99"/>
      <c r="AG36" s="99"/>
      <c r="AH36" s="99"/>
      <c r="AI36" s="99"/>
      <c r="AJ36" s="99"/>
      <c r="AK36" s="99"/>
      <c r="AL36" s="99"/>
      <c r="AM36" s="99"/>
      <c r="AN36" s="99"/>
      <c r="AO36" s="99"/>
      <c r="AP36" s="99"/>
      <c r="AQ36" s="99"/>
      <c r="AR36" s="99"/>
      <c r="AS36" s="99"/>
      <c r="AT36" s="99"/>
      <c r="AU36" s="99"/>
      <c r="AV36" s="99"/>
    </row>
    <row r="37" spans="1:48" ht="24.95" customHeight="1">
      <c r="A37" s="281"/>
      <c r="B37" s="566" t="s">
        <v>6324</v>
      </c>
      <c r="C37" s="702" t="s">
        <v>6299</v>
      </c>
      <c r="D37" s="702"/>
      <c r="E37" s="544">
        <f>COUNTA(E38:E45)</f>
        <v>8</v>
      </c>
      <c r="F37" s="702"/>
      <c r="G37" s="702"/>
      <c r="H37" s="319">
        <f>SUM(H38:H45)</f>
        <v>1084</v>
      </c>
      <c r="I37" s="319">
        <f>SUM(I38:I45)</f>
        <v>6310</v>
      </c>
      <c r="J37" s="319">
        <f>SUM(J38:J45)</f>
        <v>5042</v>
      </c>
      <c r="K37" s="319"/>
      <c r="L37" s="319"/>
      <c r="M37" s="319">
        <f>SUM(M38:M45)</f>
        <v>1213.5</v>
      </c>
      <c r="N37" s="319">
        <f>SUM(N38:N45)</f>
        <v>7</v>
      </c>
      <c r="O37" s="319"/>
      <c r="P37" s="319"/>
      <c r="Q37" s="702"/>
      <c r="R37" s="702"/>
      <c r="S37" s="702"/>
      <c r="T37" s="320"/>
      <c r="U37" s="702"/>
      <c r="V37" s="702"/>
      <c r="W37" s="702"/>
      <c r="X37" s="319"/>
      <c r="Y37" s="320"/>
      <c r="Z37" s="320"/>
      <c r="AA37" s="702"/>
      <c r="AB37" s="702"/>
      <c r="AC37" s="702"/>
      <c r="AD37" s="702"/>
      <c r="AE37" s="702"/>
      <c r="AF37" s="99"/>
      <c r="AG37" s="99"/>
      <c r="AH37" s="702"/>
      <c r="AI37" s="702"/>
      <c r="AJ37" s="702"/>
      <c r="AK37" s="702"/>
      <c r="AL37" s="702"/>
      <c r="AM37" s="702"/>
      <c r="AN37" s="702"/>
      <c r="AO37" s="702"/>
      <c r="AP37" s="702"/>
      <c r="AQ37" s="702"/>
      <c r="AR37" s="702"/>
      <c r="AS37" s="702"/>
      <c r="AT37" s="702"/>
      <c r="AU37" s="702"/>
      <c r="AV37" s="702"/>
    </row>
    <row r="38" spans="1:48" ht="24.95" customHeight="1">
      <c r="A38" s="281"/>
      <c r="B38" s="907"/>
      <c r="C38" s="320" t="s">
        <v>11853</v>
      </c>
      <c r="D38" s="320"/>
      <c r="E38" s="320" t="s">
        <v>12116</v>
      </c>
      <c r="F38" s="320" t="s">
        <v>11853</v>
      </c>
      <c r="G38" s="320" t="s">
        <v>11853</v>
      </c>
      <c r="H38" s="319">
        <v>240</v>
      </c>
      <c r="I38" s="319"/>
      <c r="J38" s="319"/>
      <c r="K38" s="319" t="s">
        <v>6951</v>
      </c>
      <c r="L38" s="319" t="s">
        <v>8797</v>
      </c>
      <c r="M38" s="319">
        <v>225</v>
      </c>
      <c r="N38" s="319">
        <v>1</v>
      </c>
      <c r="O38" s="319"/>
      <c r="P38" s="319"/>
      <c r="Q38" s="702"/>
      <c r="R38" s="702"/>
      <c r="S38" s="702"/>
      <c r="T38" s="320">
        <v>2009</v>
      </c>
      <c r="U38" s="702"/>
      <c r="V38" s="702"/>
      <c r="W38" s="702"/>
      <c r="X38" s="319">
        <v>109</v>
      </c>
      <c r="Y38" s="320"/>
      <c r="Z38" s="320"/>
      <c r="AA38" s="702"/>
      <c r="AB38" s="702"/>
      <c r="AC38" s="702"/>
      <c r="AD38" s="702"/>
      <c r="AE38" s="702"/>
      <c r="AF38" s="99"/>
      <c r="AG38" s="99"/>
      <c r="AH38" s="702"/>
      <c r="AI38" s="702"/>
      <c r="AJ38" s="702"/>
      <c r="AK38" s="702"/>
      <c r="AL38" s="702"/>
      <c r="AM38" s="702"/>
      <c r="AN38" s="702"/>
      <c r="AO38" s="702"/>
      <c r="AP38" s="702"/>
      <c r="AQ38" s="702"/>
      <c r="AR38" s="702"/>
      <c r="AS38" s="702"/>
      <c r="AT38" s="702"/>
      <c r="AU38" s="702"/>
      <c r="AV38" s="702"/>
    </row>
    <row r="39" spans="1:48" ht="24.95" customHeight="1">
      <c r="A39" s="281"/>
      <c r="B39" s="907"/>
      <c r="C39" s="320" t="s">
        <v>11853</v>
      </c>
      <c r="D39" s="320"/>
      <c r="E39" s="320" t="s">
        <v>12117</v>
      </c>
      <c r="F39" s="320" t="s">
        <v>11853</v>
      </c>
      <c r="G39" s="320" t="s">
        <v>11853</v>
      </c>
      <c r="H39" s="319">
        <v>350</v>
      </c>
      <c r="I39" s="319">
        <v>248</v>
      </c>
      <c r="J39" s="319">
        <v>248</v>
      </c>
      <c r="K39" s="319" t="s">
        <v>1464</v>
      </c>
      <c r="L39" s="319" t="s">
        <v>12118</v>
      </c>
      <c r="M39" s="319">
        <v>154</v>
      </c>
      <c r="N39" s="319">
        <v>1</v>
      </c>
      <c r="O39" s="319"/>
      <c r="P39" s="319"/>
      <c r="Q39" s="702"/>
      <c r="R39" s="702"/>
      <c r="S39" s="702"/>
      <c r="T39" s="320">
        <v>2016</v>
      </c>
      <c r="U39" s="702"/>
      <c r="V39" s="702"/>
      <c r="W39" s="702"/>
      <c r="X39" s="319">
        <v>220</v>
      </c>
      <c r="Y39" s="320"/>
      <c r="Z39" s="320"/>
      <c r="AA39" s="702"/>
      <c r="AB39" s="702"/>
      <c r="AC39" s="702"/>
      <c r="AD39" s="702"/>
      <c r="AE39" s="702"/>
      <c r="AF39" s="99"/>
      <c r="AG39" s="99"/>
      <c r="AH39" s="702"/>
      <c r="AI39" s="702"/>
      <c r="AJ39" s="702"/>
      <c r="AK39" s="702"/>
      <c r="AL39" s="702"/>
      <c r="AM39" s="702"/>
      <c r="AN39" s="702"/>
      <c r="AO39" s="702"/>
      <c r="AP39" s="702"/>
      <c r="AQ39" s="702"/>
      <c r="AR39" s="702"/>
      <c r="AS39" s="702"/>
      <c r="AT39" s="702"/>
      <c r="AU39" s="702"/>
      <c r="AV39" s="702"/>
    </row>
    <row r="40" spans="1:48" ht="24.95" customHeight="1">
      <c r="A40" s="281"/>
      <c r="B40" s="907"/>
      <c r="C40" s="320" t="s">
        <v>11880</v>
      </c>
      <c r="D40" s="320"/>
      <c r="E40" s="320" t="s">
        <v>12119</v>
      </c>
      <c r="F40" s="320" t="s">
        <v>11880</v>
      </c>
      <c r="G40" s="320" t="s">
        <v>12120</v>
      </c>
      <c r="H40" s="319">
        <v>240</v>
      </c>
      <c r="I40" s="319"/>
      <c r="J40" s="319"/>
      <c r="K40" s="319" t="s">
        <v>6951</v>
      </c>
      <c r="L40" s="319" t="s">
        <v>12121</v>
      </c>
      <c r="M40" s="319">
        <v>224</v>
      </c>
      <c r="N40" s="319">
        <v>1</v>
      </c>
      <c r="O40" s="319"/>
      <c r="P40" s="319"/>
      <c r="Q40" s="702"/>
      <c r="R40" s="702"/>
      <c r="S40" s="702"/>
      <c r="T40" s="320">
        <v>2014</v>
      </c>
      <c r="U40" s="702"/>
      <c r="V40" s="702"/>
      <c r="W40" s="702"/>
      <c r="X40" s="319">
        <v>80</v>
      </c>
      <c r="Y40" s="320"/>
      <c r="Z40" s="320"/>
      <c r="AA40" s="702"/>
      <c r="AB40" s="702"/>
      <c r="AC40" s="702"/>
      <c r="AD40" s="702"/>
      <c r="AE40" s="702"/>
      <c r="AF40" s="99"/>
      <c r="AG40" s="99"/>
      <c r="AH40" s="702"/>
      <c r="AI40" s="702"/>
      <c r="AJ40" s="702"/>
      <c r="AK40" s="702"/>
      <c r="AL40" s="702"/>
      <c r="AM40" s="702"/>
      <c r="AN40" s="702"/>
      <c r="AO40" s="702"/>
      <c r="AP40" s="702"/>
      <c r="AQ40" s="702"/>
      <c r="AR40" s="702"/>
      <c r="AS40" s="702"/>
      <c r="AT40" s="702"/>
      <c r="AU40" s="702"/>
      <c r="AV40" s="702"/>
    </row>
    <row r="41" spans="1:48" ht="24.95" customHeight="1">
      <c r="A41" s="281"/>
      <c r="B41" s="907"/>
      <c r="C41" s="320" t="s">
        <v>463</v>
      </c>
      <c r="D41" s="320"/>
      <c r="E41" s="320" t="s">
        <v>12122</v>
      </c>
      <c r="F41" s="320" t="s">
        <v>463</v>
      </c>
      <c r="G41" s="320" t="s">
        <v>463</v>
      </c>
      <c r="H41" s="319"/>
      <c r="I41" s="319"/>
      <c r="J41" s="319"/>
      <c r="K41" s="319" t="s">
        <v>1532</v>
      </c>
      <c r="L41" s="319" t="s">
        <v>12123</v>
      </c>
      <c r="M41" s="319">
        <v>78</v>
      </c>
      <c r="N41" s="319">
        <v>1</v>
      </c>
      <c r="O41" s="319"/>
      <c r="P41" s="319">
        <v>200</v>
      </c>
      <c r="Q41" s="702" t="s">
        <v>12124</v>
      </c>
      <c r="R41" s="702"/>
      <c r="S41" s="702"/>
      <c r="T41" s="320">
        <v>1992</v>
      </c>
      <c r="U41" s="702"/>
      <c r="V41" s="702"/>
      <c r="W41" s="702"/>
      <c r="X41" s="319">
        <v>38</v>
      </c>
      <c r="Y41" s="320"/>
      <c r="Z41" s="320"/>
      <c r="AA41" s="702"/>
      <c r="AB41" s="702"/>
      <c r="AC41" s="702"/>
      <c r="AD41" s="702"/>
      <c r="AE41" s="702"/>
      <c r="AF41" s="99"/>
      <c r="AG41" s="99"/>
      <c r="AH41" s="702"/>
      <c r="AI41" s="702"/>
      <c r="AJ41" s="702"/>
      <c r="AK41" s="702"/>
      <c r="AL41" s="702"/>
      <c r="AM41" s="702"/>
      <c r="AN41" s="702"/>
      <c r="AO41" s="702"/>
      <c r="AP41" s="702"/>
      <c r="AQ41" s="702"/>
      <c r="AR41" s="702"/>
      <c r="AS41" s="702"/>
      <c r="AT41" s="702"/>
      <c r="AU41" s="702"/>
      <c r="AV41" s="702" t="s">
        <v>12125</v>
      </c>
    </row>
    <row r="42" spans="1:48" ht="24.95" customHeight="1">
      <c r="A42" s="281"/>
      <c r="B42" s="907"/>
      <c r="C42" s="320" t="s">
        <v>11956</v>
      </c>
      <c r="D42" s="320"/>
      <c r="E42" s="320" t="s">
        <v>12126</v>
      </c>
      <c r="F42" s="320" t="s">
        <v>11956</v>
      </c>
      <c r="G42" s="320" t="s">
        <v>11956</v>
      </c>
      <c r="H42" s="319"/>
      <c r="I42" s="319"/>
      <c r="J42" s="319"/>
      <c r="K42" s="319"/>
      <c r="L42" s="319"/>
      <c r="M42" s="319"/>
      <c r="N42" s="319"/>
      <c r="O42" s="319"/>
      <c r="P42" s="319"/>
      <c r="Q42" s="702"/>
      <c r="R42" s="702"/>
      <c r="S42" s="702"/>
      <c r="T42" s="320">
        <v>2012</v>
      </c>
      <c r="U42" s="702"/>
      <c r="V42" s="702"/>
      <c r="W42" s="702"/>
      <c r="X42" s="319">
        <v>1500</v>
      </c>
      <c r="Y42" s="320"/>
      <c r="Z42" s="320"/>
      <c r="AA42" s="702"/>
      <c r="AB42" s="702"/>
      <c r="AC42" s="702"/>
      <c r="AD42" s="702"/>
      <c r="AE42" s="702"/>
      <c r="AF42" s="99"/>
      <c r="AG42" s="99"/>
      <c r="AH42" s="702"/>
      <c r="AI42" s="702"/>
      <c r="AJ42" s="702"/>
      <c r="AK42" s="702"/>
      <c r="AL42" s="702"/>
      <c r="AM42" s="702"/>
      <c r="AN42" s="702"/>
      <c r="AO42" s="702"/>
      <c r="AP42" s="702"/>
      <c r="AQ42" s="702"/>
      <c r="AR42" s="702"/>
      <c r="AS42" s="702"/>
      <c r="AT42" s="702"/>
      <c r="AU42" s="702"/>
      <c r="AV42" s="105"/>
    </row>
    <row r="43" spans="1:48" ht="24.95" customHeight="1">
      <c r="A43" s="281"/>
      <c r="B43" s="907"/>
      <c r="C43" s="320" t="s">
        <v>11972</v>
      </c>
      <c r="D43" s="320"/>
      <c r="E43" s="320" t="s">
        <v>12127</v>
      </c>
      <c r="F43" s="320" t="s">
        <v>11972</v>
      </c>
      <c r="G43" s="320" t="s">
        <v>11435</v>
      </c>
      <c r="H43" s="319">
        <v>254</v>
      </c>
      <c r="I43" s="319"/>
      <c r="J43" s="319"/>
      <c r="K43" s="319" t="s">
        <v>1532</v>
      </c>
      <c r="L43" s="319" t="s">
        <v>12128</v>
      </c>
      <c r="M43" s="319">
        <v>254</v>
      </c>
      <c r="N43" s="319">
        <v>1</v>
      </c>
      <c r="O43" s="319"/>
      <c r="P43" s="319">
        <v>100</v>
      </c>
      <c r="Q43" s="702" t="s">
        <v>12124</v>
      </c>
      <c r="R43" s="702"/>
      <c r="S43" s="702"/>
      <c r="T43" s="320">
        <v>2006</v>
      </c>
      <c r="U43" s="702"/>
      <c r="V43" s="702"/>
      <c r="W43" s="702"/>
      <c r="X43" s="319"/>
      <c r="Y43" s="320"/>
      <c r="Z43" s="320"/>
      <c r="AA43" s="702"/>
      <c r="AB43" s="702"/>
      <c r="AC43" s="702"/>
      <c r="AD43" s="702"/>
      <c r="AE43" s="702"/>
      <c r="AF43" s="99"/>
      <c r="AG43" s="99"/>
      <c r="AH43" s="702"/>
      <c r="AI43" s="702"/>
      <c r="AJ43" s="702"/>
      <c r="AK43" s="702"/>
      <c r="AL43" s="702"/>
      <c r="AM43" s="702"/>
      <c r="AN43" s="702"/>
      <c r="AO43" s="702"/>
      <c r="AP43" s="702"/>
      <c r="AQ43" s="702"/>
      <c r="AR43" s="702"/>
      <c r="AS43" s="702"/>
      <c r="AT43" s="702"/>
      <c r="AU43" s="702"/>
      <c r="AV43" s="702"/>
    </row>
    <row r="44" spans="1:48" ht="24.95" customHeight="1">
      <c r="A44" s="281"/>
      <c r="B44" s="907"/>
      <c r="C44" s="320" t="s">
        <v>11979</v>
      </c>
      <c r="D44" s="320"/>
      <c r="E44" s="320" t="s">
        <v>12129</v>
      </c>
      <c r="F44" s="320" t="s">
        <v>11979</v>
      </c>
      <c r="G44" s="320" t="s">
        <v>11981</v>
      </c>
      <c r="H44" s="319"/>
      <c r="I44" s="319">
        <v>368</v>
      </c>
      <c r="J44" s="319">
        <v>368</v>
      </c>
      <c r="K44" s="319"/>
      <c r="L44" s="319" t="s">
        <v>12130</v>
      </c>
      <c r="M44" s="654">
        <v>78.5</v>
      </c>
      <c r="N44" s="319">
        <v>1</v>
      </c>
      <c r="O44" s="319"/>
      <c r="P44" s="319">
        <v>200</v>
      </c>
      <c r="Q44" s="702" t="s">
        <v>12124</v>
      </c>
      <c r="R44" s="702"/>
      <c r="S44" s="702"/>
      <c r="T44" s="320">
        <v>2007</v>
      </c>
      <c r="U44" s="702"/>
      <c r="V44" s="702"/>
      <c r="W44" s="702"/>
      <c r="X44" s="319"/>
      <c r="Y44" s="320"/>
      <c r="Z44" s="320"/>
      <c r="AA44" s="702"/>
      <c r="AB44" s="702"/>
      <c r="AC44" s="702"/>
      <c r="AD44" s="702"/>
      <c r="AE44" s="702"/>
      <c r="AF44" s="99"/>
      <c r="AG44" s="99"/>
      <c r="AH44" s="702"/>
      <c r="AI44" s="702"/>
      <c r="AJ44" s="702"/>
      <c r="AK44" s="702"/>
      <c r="AL44" s="702"/>
      <c r="AM44" s="702"/>
      <c r="AN44" s="702"/>
      <c r="AO44" s="702"/>
      <c r="AP44" s="702"/>
      <c r="AQ44" s="702"/>
      <c r="AR44" s="702"/>
      <c r="AS44" s="702"/>
      <c r="AT44" s="702"/>
      <c r="AU44" s="702"/>
      <c r="AV44" s="702" t="s">
        <v>12125</v>
      </c>
    </row>
    <row r="45" spans="1:48" ht="24.95" customHeight="1">
      <c r="A45" s="281"/>
      <c r="B45" s="877"/>
      <c r="C45" s="320" t="s">
        <v>11985</v>
      </c>
      <c r="D45" s="320"/>
      <c r="E45" s="320" t="s">
        <v>12131</v>
      </c>
      <c r="F45" s="320" t="s">
        <v>11985</v>
      </c>
      <c r="G45" s="320" t="s">
        <v>12132</v>
      </c>
      <c r="H45" s="681"/>
      <c r="I45" s="319">
        <v>5694</v>
      </c>
      <c r="J45" s="319">
        <v>4426</v>
      </c>
      <c r="K45" s="319" t="s">
        <v>1532</v>
      </c>
      <c r="L45" s="319" t="s">
        <v>12128</v>
      </c>
      <c r="M45" s="319">
        <v>200</v>
      </c>
      <c r="N45" s="319">
        <v>1</v>
      </c>
      <c r="O45" s="319"/>
      <c r="P45" s="319"/>
      <c r="Q45" s="702"/>
      <c r="R45" s="702"/>
      <c r="S45" s="702"/>
      <c r="T45" s="320">
        <v>2005</v>
      </c>
      <c r="U45" s="702"/>
      <c r="V45" s="702"/>
      <c r="W45" s="702"/>
      <c r="X45" s="319"/>
      <c r="Y45" s="320"/>
      <c r="Z45" s="320"/>
      <c r="AA45" s="702"/>
      <c r="AB45" s="702"/>
      <c r="AC45" s="702"/>
      <c r="AD45" s="702"/>
      <c r="AE45" s="702"/>
      <c r="AF45" s="99"/>
      <c r="AG45" s="99"/>
      <c r="AH45" s="702"/>
      <c r="AI45" s="702"/>
      <c r="AJ45" s="702"/>
      <c r="AK45" s="702"/>
      <c r="AL45" s="702"/>
      <c r="AM45" s="702"/>
      <c r="AN45" s="702"/>
      <c r="AO45" s="702"/>
      <c r="AP45" s="702"/>
      <c r="AQ45" s="702"/>
      <c r="AR45" s="702"/>
      <c r="AS45" s="702"/>
      <c r="AT45" s="702"/>
      <c r="AU45" s="702"/>
      <c r="AV45" s="702" t="s">
        <v>12133</v>
      </c>
    </row>
    <row r="46" spans="1:48" ht="24.95" customHeight="1">
      <c r="A46" s="281"/>
      <c r="B46" s="566" t="s">
        <v>6325</v>
      </c>
      <c r="C46" s="177" t="s">
        <v>6326</v>
      </c>
      <c r="D46" s="177"/>
      <c r="E46" s="544">
        <f>COUNTA(E47:E56)</f>
        <v>10</v>
      </c>
      <c r="F46" s="177"/>
      <c r="G46" s="177"/>
      <c r="H46" s="319">
        <f>SUM(H47:H56)</f>
        <v>13517</v>
      </c>
      <c r="I46" s="319">
        <f>SUM(I47:I56)</f>
        <v>2333</v>
      </c>
      <c r="J46" s="319">
        <f>SUM(J47:J56)</f>
        <v>2360</v>
      </c>
      <c r="K46" s="319"/>
      <c r="L46" s="319"/>
      <c r="M46" s="319">
        <f>SUM(M47:M56)</f>
        <v>2479</v>
      </c>
      <c r="N46" s="319">
        <f>SUM(N47:N56)</f>
        <v>10</v>
      </c>
      <c r="O46" s="319"/>
      <c r="P46" s="319"/>
      <c r="Q46" s="177"/>
      <c r="R46" s="177"/>
      <c r="S46" s="177"/>
      <c r="T46" s="320"/>
      <c r="U46" s="177"/>
      <c r="V46" s="177"/>
      <c r="W46" s="177"/>
      <c r="X46" s="319"/>
      <c r="Y46" s="320"/>
      <c r="Z46" s="320"/>
      <c r="AA46" s="177"/>
      <c r="AB46" s="177"/>
      <c r="AC46" s="177"/>
      <c r="AD46" s="177"/>
      <c r="AE46" s="177"/>
      <c r="AF46" s="99"/>
      <c r="AG46" s="99"/>
      <c r="AH46" s="177"/>
      <c r="AI46" s="177"/>
      <c r="AJ46" s="177"/>
      <c r="AK46" s="177"/>
      <c r="AL46" s="177"/>
      <c r="AM46" s="177"/>
      <c r="AN46" s="177"/>
      <c r="AO46" s="177"/>
      <c r="AP46" s="177"/>
      <c r="AQ46" s="177"/>
      <c r="AR46" s="177"/>
      <c r="AS46" s="177"/>
      <c r="AT46" s="177"/>
      <c r="AU46" s="177"/>
      <c r="AV46" s="177"/>
    </row>
    <row r="47" spans="1:48" ht="24.95" customHeight="1">
      <c r="A47" s="281"/>
      <c r="B47" s="147"/>
      <c r="C47" s="320" t="s">
        <v>2612</v>
      </c>
      <c r="D47" s="320"/>
      <c r="E47" s="320" t="s">
        <v>12819</v>
      </c>
      <c r="F47" s="320" t="s">
        <v>2612</v>
      </c>
      <c r="G47" s="320" t="s">
        <v>2612</v>
      </c>
      <c r="H47" s="319">
        <v>2800</v>
      </c>
      <c r="I47" s="319">
        <v>1010</v>
      </c>
      <c r="J47" s="319">
        <v>1010</v>
      </c>
      <c r="K47" s="319" t="s">
        <v>12820</v>
      </c>
      <c r="L47" s="319" t="s">
        <v>12821</v>
      </c>
      <c r="M47" s="319">
        <v>450</v>
      </c>
      <c r="N47" s="319">
        <v>1</v>
      </c>
      <c r="O47" s="319">
        <v>1</v>
      </c>
      <c r="P47" s="319">
        <v>500</v>
      </c>
      <c r="Q47" s="177" t="s">
        <v>12822</v>
      </c>
      <c r="R47" s="320">
        <v>2004</v>
      </c>
      <c r="S47" s="177"/>
      <c r="T47" s="320">
        <v>2004</v>
      </c>
      <c r="U47" s="177"/>
      <c r="V47" s="177"/>
      <c r="W47" s="177"/>
      <c r="X47" s="546">
        <v>950</v>
      </c>
      <c r="Y47" s="320"/>
      <c r="Z47" s="177"/>
      <c r="AA47" s="177"/>
      <c r="AB47" s="177"/>
      <c r="AC47" s="177"/>
      <c r="AD47" s="177"/>
      <c r="AE47" s="99"/>
      <c r="AF47" s="99"/>
      <c r="AG47" s="177"/>
      <c r="AH47" s="177"/>
      <c r="AI47" s="177"/>
      <c r="AJ47" s="177"/>
      <c r="AK47" s="177"/>
      <c r="AL47" s="177"/>
      <c r="AM47" s="177"/>
      <c r="AN47" s="177"/>
      <c r="AO47" s="177"/>
      <c r="AP47" s="885">
        <v>950</v>
      </c>
      <c r="AQ47" s="177" t="s">
        <v>2979</v>
      </c>
      <c r="AR47" s="577"/>
      <c r="AS47" s="577"/>
      <c r="AT47" s="577"/>
      <c r="AU47" s="577"/>
      <c r="AV47" s="577"/>
    </row>
    <row r="48" spans="1:48" ht="24.95" customHeight="1">
      <c r="A48" s="281"/>
      <c r="B48" s="147"/>
      <c r="C48" s="320" t="s">
        <v>12483</v>
      </c>
      <c r="D48" s="320"/>
      <c r="E48" s="320" t="s">
        <v>12823</v>
      </c>
      <c r="F48" s="320" t="s">
        <v>12483</v>
      </c>
      <c r="G48" s="320" t="s">
        <v>12824</v>
      </c>
      <c r="H48" s="319">
        <v>1050</v>
      </c>
      <c r="I48" s="319">
        <v>470</v>
      </c>
      <c r="J48" s="319">
        <v>497</v>
      </c>
      <c r="K48" s="319" t="s">
        <v>1532</v>
      </c>
      <c r="L48" s="320" t="s">
        <v>12825</v>
      </c>
      <c r="M48" s="319">
        <v>411</v>
      </c>
      <c r="N48" s="319">
        <v>1</v>
      </c>
      <c r="O48" s="319"/>
      <c r="P48" s="319"/>
      <c r="Q48" s="177"/>
      <c r="R48" s="320"/>
      <c r="S48" s="177"/>
      <c r="T48" s="320">
        <v>2010</v>
      </c>
      <c r="U48" s="177"/>
      <c r="V48" s="177"/>
      <c r="W48" s="177"/>
      <c r="X48" s="546">
        <v>400</v>
      </c>
      <c r="Y48" s="320"/>
      <c r="Z48" s="177"/>
      <c r="AA48" s="177"/>
      <c r="AB48" s="177"/>
      <c r="AC48" s="177"/>
      <c r="AD48" s="177"/>
      <c r="AE48" s="99"/>
      <c r="AF48" s="99"/>
      <c r="AG48" s="177"/>
      <c r="AH48" s="177"/>
      <c r="AI48" s="177"/>
      <c r="AJ48" s="177"/>
      <c r="AK48" s="177"/>
      <c r="AL48" s="177"/>
      <c r="AM48" s="177"/>
      <c r="AN48" s="177"/>
      <c r="AO48" s="177"/>
      <c r="AP48" s="885"/>
      <c r="AQ48" s="177"/>
      <c r="AR48" s="577"/>
      <c r="AS48" s="577"/>
      <c r="AT48" s="577"/>
      <c r="AU48" s="577"/>
      <c r="AV48" s="577"/>
    </row>
    <row r="49" spans="1:48" ht="24.95" customHeight="1">
      <c r="A49" s="281"/>
      <c r="B49" s="147"/>
      <c r="C49" s="320" t="s">
        <v>12502</v>
      </c>
      <c r="D49" s="320"/>
      <c r="E49" s="320" t="s">
        <v>15492</v>
      </c>
      <c r="F49" s="320" t="s">
        <v>12502</v>
      </c>
      <c r="G49" s="320" t="s">
        <v>12502</v>
      </c>
      <c r="H49" s="319">
        <v>1006</v>
      </c>
      <c r="I49" s="319">
        <v>55</v>
      </c>
      <c r="J49" s="319">
        <v>55</v>
      </c>
      <c r="K49" s="319" t="s">
        <v>1532</v>
      </c>
      <c r="L49" s="320" t="s">
        <v>12826</v>
      </c>
      <c r="M49" s="319">
        <v>133</v>
      </c>
      <c r="N49" s="319">
        <v>1</v>
      </c>
      <c r="O49" s="319"/>
      <c r="P49" s="319">
        <v>400</v>
      </c>
      <c r="Q49" s="177" t="s">
        <v>233</v>
      </c>
      <c r="R49" s="320"/>
      <c r="S49" s="177"/>
      <c r="T49" s="320">
        <v>2008</v>
      </c>
      <c r="U49" s="177"/>
      <c r="V49" s="177"/>
      <c r="W49" s="177"/>
      <c r="X49" s="546"/>
      <c r="Y49" s="320"/>
      <c r="Z49" s="177"/>
      <c r="AA49" s="177"/>
      <c r="AB49" s="177"/>
      <c r="AC49" s="177"/>
      <c r="AD49" s="177"/>
      <c r="AE49" s="99"/>
      <c r="AF49" s="99"/>
      <c r="AG49" s="177"/>
      <c r="AH49" s="177"/>
      <c r="AI49" s="177"/>
      <c r="AJ49" s="177"/>
      <c r="AK49" s="177"/>
      <c r="AL49" s="177"/>
      <c r="AM49" s="177"/>
      <c r="AN49" s="177"/>
      <c r="AO49" s="177"/>
      <c r="AP49" s="885"/>
      <c r="AQ49" s="177"/>
      <c r="AR49" s="577"/>
      <c r="AS49" s="577"/>
      <c r="AT49" s="577"/>
      <c r="AU49" s="577"/>
      <c r="AV49" s="577"/>
    </row>
    <row r="50" spans="1:48" ht="24.95" customHeight="1">
      <c r="A50" s="281"/>
      <c r="B50" s="147"/>
      <c r="C50" s="320" t="s">
        <v>12504</v>
      </c>
      <c r="D50" s="320"/>
      <c r="E50" s="320" t="s">
        <v>12827</v>
      </c>
      <c r="F50" s="320" t="s">
        <v>12504</v>
      </c>
      <c r="G50" s="320" t="s">
        <v>12504</v>
      </c>
      <c r="H50" s="319">
        <v>3330</v>
      </c>
      <c r="I50" s="319">
        <v>224</v>
      </c>
      <c r="J50" s="319">
        <v>224</v>
      </c>
      <c r="K50" s="319" t="s">
        <v>8813</v>
      </c>
      <c r="L50" s="320" t="s">
        <v>12828</v>
      </c>
      <c r="M50" s="319">
        <v>224</v>
      </c>
      <c r="N50" s="319">
        <v>1</v>
      </c>
      <c r="O50" s="319"/>
      <c r="P50" s="319">
        <v>500</v>
      </c>
      <c r="Q50" s="177" t="s">
        <v>233</v>
      </c>
      <c r="R50" s="320"/>
      <c r="S50" s="177"/>
      <c r="T50" s="320">
        <v>2013</v>
      </c>
      <c r="U50" s="177"/>
      <c r="V50" s="177"/>
      <c r="W50" s="177"/>
      <c r="X50" s="546">
        <v>350</v>
      </c>
      <c r="Y50" s="320"/>
      <c r="Z50" s="177"/>
      <c r="AA50" s="177"/>
      <c r="AB50" s="177"/>
      <c r="AC50" s="177"/>
      <c r="AD50" s="177"/>
      <c r="AE50" s="99"/>
      <c r="AF50" s="99"/>
      <c r="AG50" s="177"/>
      <c r="AH50" s="177"/>
      <c r="AI50" s="177"/>
      <c r="AJ50" s="177"/>
      <c r="AK50" s="177"/>
      <c r="AL50" s="177"/>
      <c r="AM50" s="177"/>
      <c r="AN50" s="177"/>
      <c r="AO50" s="177"/>
      <c r="AP50" s="885"/>
      <c r="AQ50" s="177"/>
      <c r="AR50" s="577"/>
      <c r="AS50" s="577"/>
      <c r="AT50" s="577"/>
      <c r="AU50" s="577"/>
      <c r="AV50" s="577"/>
    </row>
    <row r="51" spans="1:48" ht="24.95" customHeight="1">
      <c r="A51" s="281" t="s">
        <v>204</v>
      </c>
      <c r="B51" s="147"/>
      <c r="C51" s="320" t="s">
        <v>12509</v>
      </c>
      <c r="D51" s="320"/>
      <c r="E51" s="320" t="s">
        <v>12829</v>
      </c>
      <c r="F51" s="320" t="s">
        <v>12509</v>
      </c>
      <c r="G51" s="320" t="s">
        <v>12509</v>
      </c>
      <c r="H51" s="319">
        <v>2776</v>
      </c>
      <c r="I51" s="319">
        <v>144</v>
      </c>
      <c r="J51" s="319">
        <v>144</v>
      </c>
      <c r="K51" s="319" t="s">
        <v>1532</v>
      </c>
      <c r="L51" s="320" t="s">
        <v>12830</v>
      </c>
      <c r="M51" s="319">
        <v>144</v>
      </c>
      <c r="N51" s="319">
        <v>1</v>
      </c>
      <c r="O51" s="319"/>
      <c r="P51" s="319"/>
      <c r="Q51" s="177"/>
      <c r="R51" s="320"/>
      <c r="S51" s="177"/>
      <c r="T51" s="320">
        <v>2013</v>
      </c>
      <c r="U51" s="177"/>
      <c r="V51" s="177"/>
      <c r="W51" s="177"/>
      <c r="X51" s="546">
        <v>11</v>
      </c>
      <c r="Y51" s="320"/>
      <c r="Z51" s="177"/>
      <c r="AA51" s="177"/>
      <c r="AB51" s="177"/>
      <c r="AC51" s="177"/>
      <c r="AD51" s="177"/>
      <c r="AE51" s="99"/>
      <c r="AF51" s="99"/>
      <c r="AG51" s="177"/>
      <c r="AH51" s="177"/>
      <c r="AI51" s="177"/>
      <c r="AJ51" s="177"/>
      <c r="AK51" s="177"/>
      <c r="AL51" s="177"/>
      <c r="AM51" s="177"/>
      <c r="AN51" s="177"/>
      <c r="AO51" s="177"/>
      <c r="AP51" s="885"/>
      <c r="AQ51" s="177"/>
      <c r="AR51" s="577"/>
      <c r="AS51" s="577"/>
      <c r="AT51" s="577"/>
      <c r="AU51" s="577"/>
      <c r="AV51" s="577"/>
    </row>
    <row r="52" spans="1:48" ht="24.95" customHeight="1">
      <c r="A52" s="281"/>
      <c r="B52" s="147"/>
      <c r="C52" s="177" t="s">
        <v>12515</v>
      </c>
      <c r="D52" s="177"/>
      <c r="E52" s="544" t="s">
        <v>12831</v>
      </c>
      <c r="F52" s="177" t="s">
        <v>12515</v>
      </c>
      <c r="G52" s="177" t="s">
        <v>12515</v>
      </c>
      <c r="H52" s="319">
        <v>470</v>
      </c>
      <c r="I52" s="319"/>
      <c r="J52" s="319"/>
      <c r="K52" s="319" t="s">
        <v>1532</v>
      </c>
      <c r="L52" s="319" t="s">
        <v>12830</v>
      </c>
      <c r="M52" s="319">
        <v>254</v>
      </c>
      <c r="N52" s="319">
        <v>1</v>
      </c>
      <c r="O52" s="319"/>
      <c r="P52" s="319">
        <v>150</v>
      </c>
      <c r="Q52" s="177" t="s">
        <v>586</v>
      </c>
      <c r="R52" s="177"/>
      <c r="S52" s="177"/>
      <c r="T52" s="320">
        <v>2010</v>
      </c>
      <c r="U52" s="177"/>
      <c r="V52" s="177"/>
      <c r="W52" s="177"/>
      <c r="X52" s="319"/>
      <c r="Y52" s="320"/>
      <c r="Z52" s="320"/>
      <c r="AA52" s="177"/>
      <c r="AB52" s="177"/>
      <c r="AC52" s="177"/>
      <c r="AD52" s="177"/>
      <c r="AE52" s="177"/>
      <c r="AF52" s="99"/>
      <c r="AG52" s="99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177"/>
    </row>
    <row r="53" spans="1:48" ht="24.95" customHeight="1">
      <c r="A53" s="281"/>
      <c r="B53" s="147"/>
      <c r="C53" s="177" t="s">
        <v>260</v>
      </c>
      <c r="D53" s="177"/>
      <c r="E53" s="890" t="s">
        <v>12832</v>
      </c>
      <c r="F53" s="177" t="s">
        <v>260</v>
      </c>
      <c r="G53" s="177" t="s">
        <v>260</v>
      </c>
      <c r="H53" s="319">
        <v>852</v>
      </c>
      <c r="I53" s="319">
        <v>230</v>
      </c>
      <c r="J53" s="319">
        <v>230</v>
      </c>
      <c r="K53" s="319" t="s">
        <v>8813</v>
      </c>
      <c r="L53" s="319" t="s">
        <v>12833</v>
      </c>
      <c r="M53" s="319">
        <v>230</v>
      </c>
      <c r="N53" s="319">
        <v>1</v>
      </c>
      <c r="O53" s="319"/>
      <c r="P53" s="319">
        <v>120</v>
      </c>
      <c r="Q53" s="177" t="s">
        <v>406</v>
      </c>
      <c r="R53" s="177"/>
      <c r="S53" s="177"/>
      <c r="T53" s="320">
        <v>2016</v>
      </c>
      <c r="U53" s="177"/>
      <c r="V53" s="177"/>
      <c r="W53" s="177"/>
      <c r="X53" s="319">
        <v>190</v>
      </c>
      <c r="Y53" s="320"/>
      <c r="Z53" s="320"/>
      <c r="AA53" s="177"/>
      <c r="AB53" s="177"/>
      <c r="AC53" s="177"/>
      <c r="AD53" s="177"/>
      <c r="AE53" s="177"/>
      <c r="AF53" s="99"/>
      <c r="AG53" s="99"/>
      <c r="AH53" s="177"/>
      <c r="AI53" s="177"/>
      <c r="AJ53" s="177"/>
      <c r="AK53" s="177"/>
      <c r="AL53" s="177"/>
      <c r="AM53" s="177"/>
      <c r="AN53" s="177"/>
      <c r="AO53" s="177"/>
      <c r="AP53" s="177"/>
      <c r="AQ53" s="177"/>
      <c r="AR53" s="177"/>
      <c r="AS53" s="177"/>
      <c r="AT53" s="177"/>
      <c r="AU53" s="177"/>
      <c r="AV53" s="177"/>
    </row>
    <row r="54" spans="1:48" ht="24.95" customHeight="1">
      <c r="A54" s="269"/>
      <c r="B54" s="150"/>
      <c r="C54" s="177" t="s">
        <v>12544</v>
      </c>
      <c r="D54" s="177"/>
      <c r="E54" s="544" t="s">
        <v>12834</v>
      </c>
      <c r="F54" s="177" t="s">
        <v>12544</v>
      </c>
      <c r="G54" s="177" t="s">
        <v>12544</v>
      </c>
      <c r="H54" s="319">
        <v>550</v>
      </c>
      <c r="I54" s="319"/>
      <c r="J54" s="319"/>
      <c r="K54" s="319" t="s">
        <v>1532</v>
      </c>
      <c r="L54" s="319" t="s">
        <v>12828</v>
      </c>
      <c r="M54" s="319">
        <v>300</v>
      </c>
      <c r="N54" s="319">
        <v>1</v>
      </c>
      <c r="O54" s="319"/>
      <c r="P54" s="319"/>
      <c r="Q54" s="177"/>
      <c r="R54" s="177"/>
      <c r="S54" s="177"/>
      <c r="T54" s="320">
        <v>2016</v>
      </c>
      <c r="U54" s="177"/>
      <c r="V54" s="177"/>
      <c r="W54" s="177"/>
      <c r="X54" s="319">
        <v>200</v>
      </c>
      <c r="Y54" s="320"/>
      <c r="Z54" s="320"/>
      <c r="AA54" s="177"/>
      <c r="AB54" s="177"/>
      <c r="AC54" s="177"/>
      <c r="AD54" s="177"/>
      <c r="AE54" s="177"/>
      <c r="AF54" s="99"/>
      <c r="AG54" s="99"/>
      <c r="AH54" s="177"/>
      <c r="AI54" s="177"/>
      <c r="AJ54" s="177"/>
      <c r="AK54" s="177"/>
      <c r="AL54" s="177"/>
      <c r="AM54" s="177"/>
      <c r="AN54" s="177"/>
      <c r="AO54" s="177"/>
      <c r="AP54" s="177"/>
      <c r="AQ54" s="177"/>
      <c r="AR54" s="177"/>
      <c r="AS54" s="177"/>
      <c r="AT54" s="177"/>
      <c r="AU54" s="177"/>
      <c r="AV54" s="177"/>
    </row>
    <row r="55" spans="1:48" ht="24.95" customHeight="1">
      <c r="A55" s="280"/>
      <c r="B55" s="150"/>
      <c r="C55" s="177" t="s">
        <v>12560</v>
      </c>
      <c r="D55" s="177"/>
      <c r="E55" s="544" t="s">
        <v>12831</v>
      </c>
      <c r="F55" s="177" t="s">
        <v>12560</v>
      </c>
      <c r="G55" s="177" t="s">
        <v>12560</v>
      </c>
      <c r="H55" s="319">
        <v>550</v>
      </c>
      <c r="I55" s="319">
        <v>200</v>
      </c>
      <c r="J55" s="319">
        <v>200</v>
      </c>
      <c r="K55" s="319" t="s">
        <v>1532</v>
      </c>
      <c r="L55" s="319" t="s">
        <v>12828</v>
      </c>
      <c r="M55" s="319">
        <v>200</v>
      </c>
      <c r="N55" s="319">
        <v>1</v>
      </c>
      <c r="O55" s="319"/>
      <c r="P55" s="319"/>
      <c r="Q55" s="177"/>
      <c r="R55" s="177"/>
      <c r="S55" s="177"/>
      <c r="T55" s="320">
        <v>2015</v>
      </c>
      <c r="U55" s="177"/>
      <c r="V55" s="177"/>
      <c r="W55" s="177"/>
      <c r="X55" s="319">
        <v>70</v>
      </c>
      <c r="Y55" s="320"/>
      <c r="Z55" s="320"/>
      <c r="AA55" s="177"/>
      <c r="AB55" s="177"/>
      <c r="AC55" s="177"/>
      <c r="AD55" s="177"/>
      <c r="AE55" s="177"/>
      <c r="AF55" s="99"/>
      <c r="AG55" s="99"/>
      <c r="AH55" s="177"/>
      <c r="AI55" s="177"/>
      <c r="AJ55" s="177"/>
      <c r="AK55" s="177"/>
      <c r="AL55" s="177"/>
      <c r="AM55" s="177"/>
      <c r="AN55" s="177"/>
      <c r="AO55" s="177"/>
      <c r="AP55" s="177"/>
      <c r="AQ55" s="177"/>
      <c r="AR55" s="177"/>
      <c r="AS55" s="177"/>
      <c r="AT55" s="177"/>
      <c r="AU55" s="177"/>
      <c r="AV55" s="177"/>
    </row>
    <row r="56" spans="1:48" ht="24.95" customHeight="1">
      <c r="A56" s="280"/>
      <c r="B56" s="150"/>
      <c r="C56" s="177" t="s">
        <v>12562</v>
      </c>
      <c r="D56" s="177"/>
      <c r="E56" s="544" t="s">
        <v>12831</v>
      </c>
      <c r="F56" s="177" t="s">
        <v>12562</v>
      </c>
      <c r="G56" s="177" t="s">
        <v>12562</v>
      </c>
      <c r="H56" s="319">
        <v>133</v>
      </c>
      <c r="I56" s="319"/>
      <c r="J56" s="319"/>
      <c r="K56" s="319" t="s">
        <v>1532</v>
      </c>
      <c r="L56" s="319" t="s">
        <v>12830</v>
      </c>
      <c r="M56" s="319">
        <v>133</v>
      </c>
      <c r="N56" s="319">
        <v>1</v>
      </c>
      <c r="O56" s="319"/>
      <c r="P56" s="319"/>
      <c r="Q56" s="177"/>
      <c r="R56" s="177"/>
      <c r="S56" s="177"/>
      <c r="T56" s="320">
        <v>2016</v>
      </c>
      <c r="U56" s="177"/>
      <c r="V56" s="177"/>
      <c r="W56" s="177"/>
      <c r="X56" s="319">
        <v>10</v>
      </c>
      <c r="Y56" s="320"/>
      <c r="Z56" s="320"/>
      <c r="AA56" s="177"/>
      <c r="AB56" s="177"/>
      <c r="AC56" s="177"/>
      <c r="AD56" s="177"/>
      <c r="AE56" s="177"/>
      <c r="AF56" s="99"/>
      <c r="AG56" s="99"/>
      <c r="AH56" s="177"/>
      <c r="AI56" s="177"/>
      <c r="AJ56" s="177"/>
      <c r="AK56" s="177"/>
      <c r="AL56" s="177"/>
      <c r="AM56" s="177"/>
      <c r="AN56" s="177"/>
      <c r="AO56" s="177"/>
      <c r="AP56" s="177"/>
      <c r="AQ56" s="177"/>
      <c r="AR56" s="177"/>
      <c r="AS56" s="177"/>
      <c r="AT56" s="177"/>
      <c r="AU56" s="177"/>
      <c r="AV56" s="177"/>
    </row>
    <row r="57" spans="1:48" ht="24.95" customHeight="1">
      <c r="A57" s="280"/>
      <c r="B57" s="566" t="s">
        <v>6327</v>
      </c>
      <c r="C57" s="320" t="s">
        <v>6328</v>
      </c>
      <c r="D57" s="177"/>
      <c r="E57" s="544">
        <f>COUNTA(E58:E67)</f>
        <v>10</v>
      </c>
      <c r="F57" s="177"/>
      <c r="G57" s="177"/>
      <c r="H57" s="319">
        <f>SUM(H58:H67)</f>
        <v>13618</v>
      </c>
      <c r="I57" s="319">
        <f>SUM(I58:I67)</f>
        <v>3421.76</v>
      </c>
      <c r="J57" s="319">
        <f>SUM(J58:J67)</f>
        <v>3929.62</v>
      </c>
      <c r="K57" s="319"/>
      <c r="L57" s="319"/>
      <c r="M57" s="319">
        <f>SUM(M58:M67)</f>
        <v>2752</v>
      </c>
      <c r="N57" s="319">
        <f>SUM(N58:N67)</f>
        <v>10</v>
      </c>
      <c r="O57" s="319"/>
      <c r="P57" s="319"/>
      <c r="Q57" s="177"/>
      <c r="R57" s="177"/>
      <c r="S57" s="177"/>
      <c r="T57" s="320"/>
      <c r="U57" s="177"/>
      <c r="V57" s="177"/>
      <c r="W57" s="177"/>
      <c r="X57" s="319"/>
      <c r="Y57" s="320"/>
      <c r="Z57" s="320"/>
      <c r="AA57" s="177"/>
      <c r="AB57" s="177"/>
      <c r="AC57" s="177"/>
      <c r="AD57" s="177"/>
      <c r="AE57" s="177"/>
      <c r="AF57" s="177"/>
      <c r="AG57" s="177"/>
      <c r="AH57" s="177"/>
      <c r="AI57" s="177"/>
      <c r="AJ57" s="177"/>
      <c r="AK57" s="177"/>
      <c r="AL57" s="177"/>
      <c r="AM57" s="177"/>
      <c r="AN57" s="177"/>
      <c r="AO57" s="177"/>
      <c r="AP57" s="177"/>
      <c r="AQ57" s="107"/>
      <c r="AR57" s="107"/>
      <c r="AS57" s="107"/>
      <c r="AT57" s="107"/>
      <c r="AU57" s="107"/>
      <c r="AV57" s="107"/>
    </row>
    <row r="58" spans="1:48" ht="24.95" customHeight="1">
      <c r="A58" s="280"/>
      <c r="B58" s="543"/>
      <c r="C58" s="320" t="s">
        <v>13283</v>
      </c>
      <c r="D58" s="320" t="s">
        <v>13558</v>
      </c>
      <c r="E58" s="320" t="s">
        <v>13559</v>
      </c>
      <c r="F58" s="320" t="s">
        <v>13283</v>
      </c>
      <c r="G58" s="320" t="s">
        <v>13560</v>
      </c>
      <c r="H58" s="319">
        <v>4680</v>
      </c>
      <c r="I58" s="319">
        <v>1082.8499999999999</v>
      </c>
      <c r="J58" s="319">
        <v>1888.71</v>
      </c>
      <c r="K58" s="177" t="s">
        <v>1532</v>
      </c>
      <c r="L58" s="320" t="s">
        <v>13561</v>
      </c>
      <c r="M58" s="319">
        <v>95</v>
      </c>
      <c r="N58" s="319">
        <v>1</v>
      </c>
      <c r="O58" s="319"/>
      <c r="P58" s="319">
        <v>2500</v>
      </c>
      <c r="Q58" s="177" t="s">
        <v>13562</v>
      </c>
      <c r="R58" s="177" t="s">
        <v>587</v>
      </c>
      <c r="S58" s="177"/>
      <c r="T58" s="320">
        <v>1995</v>
      </c>
      <c r="U58" s="177">
        <v>40</v>
      </c>
      <c r="V58" s="177"/>
      <c r="W58" s="177"/>
      <c r="X58" s="319">
        <v>840</v>
      </c>
      <c r="Y58" s="320"/>
      <c r="Z58" s="320"/>
      <c r="AA58" s="177"/>
      <c r="AB58" s="177"/>
      <c r="AC58" s="177"/>
      <c r="AD58" s="177"/>
      <c r="AE58" s="177"/>
      <c r="AF58" s="177"/>
      <c r="AG58" s="177"/>
      <c r="AH58" s="177"/>
      <c r="AI58" s="177"/>
      <c r="AJ58" s="177"/>
      <c r="AK58" s="177"/>
      <c r="AL58" s="177"/>
      <c r="AM58" s="177"/>
      <c r="AN58" s="177"/>
      <c r="AO58" s="177"/>
      <c r="AP58" s="177"/>
      <c r="AQ58" s="177"/>
      <c r="AR58" s="177"/>
      <c r="AS58" s="177"/>
      <c r="AT58" s="177"/>
      <c r="AU58" s="177"/>
      <c r="AV58" s="177"/>
    </row>
    <row r="59" spans="1:48" ht="24.95" customHeight="1">
      <c r="A59" s="280"/>
      <c r="B59" s="543"/>
      <c r="C59" s="320" t="s">
        <v>3029</v>
      </c>
      <c r="D59" s="320"/>
      <c r="E59" s="320" t="s">
        <v>13563</v>
      </c>
      <c r="F59" s="320" t="s">
        <v>3029</v>
      </c>
      <c r="G59" s="320" t="s">
        <v>3029</v>
      </c>
      <c r="H59" s="319">
        <v>2636</v>
      </c>
      <c r="I59" s="319">
        <v>418.91</v>
      </c>
      <c r="J59" s="319">
        <v>418.91</v>
      </c>
      <c r="K59" s="177" t="s">
        <v>8799</v>
      </c>
      <c r="L59" s="320" t="s">
        <v>13564</v>
      </c>
      <c r="M59" s="319">
        <v>240</v>
      </c>
      <c r="N59" s="319">
        <v>1</v>
      </c>
      <c r="O59" s="319"/>
      <c r="P59" s="319" t="s">
        <v>1319</v>
      </c>
      <c r="Q59" s="177" t="s">
        <v>1319</v>
      </c>
      <c r="R59" s="177"/>
      <c r="S59" s="177"/>
      <c r="T59" s="320">
        <v>2008</v>
      </c>
      <c r="U59" s="177"/>
      <c r="V59" s="177"/>
      <c r="W59" s="177"/>
      <c r="X59" s="319">
        <v>300</v>
      </c>
      <c r="Y59" s="320"/>
      <c r="Z59" s="320"/>
      <c r="AA59" s="177"/>
      <c r="AB59" s="177"/>
      <c r="AC59" s="177"/>
      <c r="AD59" s="177"/>
      <c r="AE59" s="177"/>
      <c r="AF59" s="177"/>
      <c r="AG59" s="177"/>
      <c r="AH59" s="177"/>
      <c r="AI59" s="177"/>
      <c r="AJ59" s="177"/>
      <c r="AK59" s="177"/>
      <c r="AL59" s="177"/>
      <c r="AM59" s="177"/>
      <c r="AN59" s="177"/>
      <c r="AO59" s="177"/>
      <c r="AP59" s="177"/>
      <c r="AQ59" s="177"/>
      <c r="AR59" s="177"/>
      <c r="AS59" s="177"/>
      <c r="AT59" s="177"/>
      <c r="AU59" s="177"/>
      <c r="AV59" s="177"/>
    </row>
    <row r="60" spans="1:48" ht="24.95" customHeight="1">
      <c r="A60" s="280"/>
      <c r="B60" s="543"/>
      <c r="C60" s="320" t="s">
        <v>3029</v>
      </c>
      <c r="D60" s="320"/>
      <c r="E60" s="320" t="s">
        <v>13565</v>
      </c>
      <c r="F60" s="320" t="s">
        <v>3029</v>
      </c>
      <c r="G60" s="320" t="s">
        <v>3029</v>
      </c>
      <c r="H60" s="319"/>
      <c r="I60" s="319">
        <v>784</v>
      </c>
      <c r="J60" s="319">
        <v>784</v>
      </c>
      <c r="K60" s="177" t="s">
        <v>8799</v>
      </c>
      <c r="L60" s="320" t="s">
        <v>13566</v>
      </c>
      <c r="M60" s="319">
        <v>430</v>
      </c>
      <c r="N60" s="319">
        <v>1</v>
      </c>
      <c r="O60" s="319"/>
      <c r="P60" s="319">
        <v>608</v>
      </c>
      <c r="Q60" s="177" t="s">
        <v>13567</v>
      </c>
      <c r="R60" s="177"/>
      <c r="S60" s="177"/>
      <c r="T60" s="320">
        <v>2012</v>
      </c>
      <c r="U60" s="177"/>
      <c r="V60" s="177"/>
      <c r="W60" s="177"/>
      <c r="X60" s="319"/>
      <c r="Y60" s="320"/>
      <c r="Z60" s="320"/>
      <c r="AA60" s="177"/>
      <c r="AB60" s="177"/>
      <c r="AC60" s="177"/>
      <c r="AD60" s="177"/>
      <c r="AE60" s="177"/>
      <c r="AF60" s="177"/>
      <c r="AG60" s="177"/>
      <c r="AH60" s="177"/>
      <c r="AI60" s="177"/>
      <c r="AJ60" s="177"/>
      <c r="AK60" s="177"/>
      <c r="AL60" s="177"/>
      <c r="AM60" s="177"/>
      <c r="AN60" s="177"/>
      <c r="AO60" s="177"/>
      <c r="AP60" s="177"/>
      <c r="AQ60" s="177"/>
      <c r="AR60" s="177"/>
      <c r="AS60" s="177"/>
      <c r="AT60" s="177"/>
      <c r="AU60" s="177"/>
      <c r="AV60" s="177" t="s">
        <v>13568</v>
      </c>
    </row>
    <row r="61" spans="1:48" ht="24.95" customHeight="1">
      <c r="A61" s="280"/>
      <c r="B61" s="543"/>
      <c r="C61" s="320" t="s">
        <v>13321</v>
      </c>
      <c r="D61" s="320"/>
      <c r="E61" s="320" t="s">
        <v>13569</v>
      </c>
      <c r="F61" s="320" t="s">
        <v>13321</v>
      </c>
      <c r="G61" s="320"/>
      <c r="H61" s="319">
        <v>206</v>
      </c>
      <c r="I61" s="319">
        <v>206</v>
      </c>
      <c r="J61" s="319">
        <v>206</v>
      </c>
      <c r="K61" s="177" t="s">
        <v>8799</v>
      </c>
      <c r="L61" s="320" t="s">
        <v>13570</v>
      </c>
      <c r="M61" s="319">
        <v>206</v>
      </c>
      <c r="N61" s="319">
        <v>1</v>
      </c>
      <c r="O61" s="319"/>
      <c r="P61" s="319"/>
      <c r="Q61" s="177"/>
      <c r="R61" s="177"/>
      <c r="S61" s="177"/>
      <c r="T61" s="320">
        <v>2013</v>
      </c>
      <c r="U61" s="177"/>
      <c r="V61" s="177"/>
      <c r="W61" s="177"/>
      <c r="X61" s="319">
        <v>150</v>
      </c>
      <c r="Y61" s="320"/>
      <c r="Z61" s="320"/>
      <c r="AA61" s="177"/>
      <c r="AB61" s="177"/>
      <c r="AC61" s="177"/>
      <c r="AD61" s="177"/>
      <c r="AE61" s="177"/>
      <c r="AF61" s="177"/>
      <c r="AG61" s="177"/>
      <c r="AH61" s="177"/>
      <c r="AI61" s="177"/>
      <c r="AJ61" s="177"/>
      <c r="AK61" s="177"/>
      <c r="AL61" s="177"/>
      <c r="AM61" s="177"/>
      <c r="AN61" s="177"/>
      <c r="AO61" s="177"/>
      <c r="AP61" s="177"/>
      <c r="AQ61" s="177"/>
      <c r="AR61" s="177"/>
      <c r="AS61" s="177"/>
      <c r="AT61" s="177"/>
      <c r="AU61" s="177"/>
      <c r="AV61" s="177"/>
    </row>
    <row r="62" spans="1:48" ht="24.95" customHeight="1">
      <c r="A62" s="280"/>
      <c r="B62" s="543"/>
      <c r="C62" s="320" t="s">
        <v>13325</v>
      </c>
      <c r="D62" s="320"/>
      <c r="E62" s="320" t="s">
        <v>13571</v>
      </c>
      <c r="F62" s="320" t="s">
        <v>13325</v>
      </c>
      <c r="G62" s="320" t="s">
        <v>13325</v>
      </c>
      <c r="H62" s="319">
        <v>2661</v>
      </c>
      <c r="I62" s="319">
        <v>930</v>
      </c>
      <c r="J62" s="319">
        <v>632</v>
      </c>
      <c r="K62" s="177" t="s">
        <v>1532</v>
      </c>
      <c r="L62" s="320" t="s">
        <v>13572</v>
      </c>
      <c r="M62" s="319">
        <v>180</v>
      </c>
      <c r="N62" s="319">
        <v>1</v>
      </c>
      <c r="O62" s="319"/>
      <c r="P62" s="319">
        <v>500</v>
      </c>
      <c r="Q62" s="177" t="s">
        <v>233</v>
      </c>
      <c r="R62" s="177"/>
      <c r="S62" s="177"/>
      <c r="T62" s="320">
        <v>2008</v>
      </c>
      <c r="U62" s="177"/>
      <c r="V62" s="177"/>
      <c r="W62" s="177"/>
      <c r="X62" s="319">
        <v>400</v>
      </c>
      <c r="Y62" s="320"/>
      <c r="Z62" s="320"/>
      <c r="AA62" s="177"/>
      <c r="AB62" s="177"/>
      <c r="AC62" s="177"/>
      <c r="AD62" s="177"/>
      <c r="AE62" s="177"/>
      <c r="AF62" s="177"/>
      <c r="AG62" s="177"/>
      <c r="AH62" s="177"/>
      <c r="AI62" s="177"/>
      <c r="AJ62" s="177"/>
      <c r="AK62" s="177"/>
      <c r="AL62" s="177"/>
      <c r="AM62" s="177"/>
      <c r="AN62" s="177"/>
      <c r="AO62" s="177"/>
      <c r="AP62" s="177"/>
      <c r="AQ62" s="177"/>
      <c r="AR62" s="177"/>
      <c r="AS62" s="177"/>
      <c r="AT62" s="177"/>
      <c r="AU62" s="177"/>
      <c r="AV62" s="177"/>
    </row>
    <row r="63" spans="1:48" ht="24.95" customHeight="1">
      <c r="A63" s="280"/>
      <c r="B63" s="543"/>
      <c r="C63" s="320" t="s">
        <v>13331</v>
      </c>
      <c r="D63" s="320"/>
      <c r="E63" s="320" t="s">
        <v>13573</v>
      </c>
      <c r="F63" s="320" t="s">
        <v>13331</v>
      </c>
      <c r="G63" s="320" t="s">
        <v>13574</v>
      </c>
      <c r="H63" s="319">
        <v>610</v>
      </c>
      <c r="I63" s="319">
        <v>0</v>
      </c>
      <c r="J63" s="319">
        <v>0</v>
      </c>
      <c r="K63" s="177" t="s">
        <v>1532</v>
      </c>
      <c r="L63" s="320" t="s">
        <v>12825</v>
      </c>
      <c r="M63" s="319">
        <v>610</v>
      </c>
      <c r="N63" s="319">
        <v>1</v>
      </c>
      <c r="O63" s="319"/>
      <c r="P63" s="319">
        <v>600</v>
      </c>
      <c r="Q63" s="177" t="s">
        <v>233</v>
      </c>
      <c r="R63" s="177"/>
      <c r="S63" s="177"/>
      <c r="T63" s="320">
        <v>1996</v>
      </c>
      <c r="U63" s="177"/>
      <c r="V63" s="177"/>
      <c r="W63" s="177"/>
      <c r="X63" s="319">
        <v>8</v>
      </c>
      <c r="Y63" s="320"/>
      <c r="Z63" s="320"/>
      <c r="AA63" s="177"/>
      <c r="AB63" s="177"/>
      <c r="AC63" s="177"/>
      <c r="AD63" s="177"/>
      <c r="AE63" s="177"/>
      <c r="AF63" s="177"/>
      <c r="AG63" s="177"/>
      <c r="AH63" s="177"/>
      <c r="AI63" s="177"/>
      <c r="AJ63" s="177"/>
      <c r="AK63" s="177"/>
      <c r="AL63" s="177"/>
      <c r="AM63" s="177"/>
      <c r="AN63" s="177"/>
      <c r="AO63" s="177"/>
      <c r="AP63" s="177"/>
      <c r="AQ63" s="177"/>
      <c r="AR63" s="177"/>
      <c r="AS63" s="177"/>
      <c r="AT63" s="177"/>
      <c r="AU63" s="177"/>
      <c r="AV63" s="177"/>
    </row>
    <row r="64" spans="1:48" ht="24.95" customHeight="1">
      <c r="A64" s="280" t="s">
        <v>204</v>
      </c>
      <c r="B64" s="150"/>
      <c r="C64" s="320" t="s">
        <v>13337</v>
      </c>
      <c r="D64" s="320"/>
      <c r="E64" s="320" t="s">
        <v>13575</v>
      </c>
      <c r="F64" s="320" t="s">
        <v>13337</v>
      </c>
      <c r="G64" s="320" t="s">
        <v>13337</v>
      </c>
      <c r="H64" s="319">
        <v>401</v>
      </c>
      <c r="I64" s="319"/>
      <c r="J64" s="319"/>
      <c r="K64" s="177" t="s">
        <v>1532</v>
      </c>
      <c r="L64" s="320" t="s">
        <v>13576</v>
      </c>
      <c r="M64" s="319">
        <v>401</v>
      </c>
      <c r="N64" s="319">
        <v>1</v>
      </c>
      <c r="O64" s="319"/>
      <c r="P64" s="319">
        <v>300</v>
      </c>
      <c r="Q64" s="177" t="s">
        <v>233</v>
      </c>
      <c r="R64" s="177"/>
      <c r="S64" s="177"/>
      <c r="T64" s="320">
        <v>2014</v>
      </c>
      <c r="U64" s="177"/>
      <c r="V64" s="177"/>
      <c r="W64" s="177"/>
      <c r="X64" s="319">
        <v>300</v>
      </c>
      <c r="Y64" s="320"/>
      <c r="Z64" s="320"/>
      <c r="AA64" s="177"/>
      <c r="AB64" s="177"/>
      <c r="AC64" s="177"/>
      <c r="AD64" s="177"/>
      <c r="AE64" s="177"/>
      <c r="AF64" s="177"/>
      <c r="AG64" s="177"/>
      <c r="AH64" s="177"/>
      <c r="AI64" s="177"/>
      <c r="AJ64" s="177"/>
      <c r="AK64" s="177"/>
      <c r="AL64" s="177"/>
      <c r="AM64" s="177"/>
      <c r="AN64" s="177"/>
      <c r="AO64" s="177"/>
      <c r="AP64" s="177"/>
      <c r="AQ64" s="177"/>
      <c r="AR64" s="177"/>
      <c r="AS64" s="177"/>
      <c r="AT64" s="177"/>
      <c r="AU64" s="177"/>
      <c r="AV64" s="177"/>
    </row>
    <row r="65" spans="1:48" ht="24.95" customHeight="1">
      <c r="A65" s="279"/>
      <c r="B65" s="150"/>
      <c r="C65" s="320" t="s">
        <v>13440</v>
      </c>
      <c r="D65" s="320"/>
      <c r="E65" s="320" t="s">
        <v>13577</v>
      </c>
      <c r="F65" s="320" t="s">
        <v>13440</v>
      </c>
      <c r="G65" s="320" t="s">
        <v>13440</v>
      </c>
      <c r="H65" s="319">
        <v>1124</v>
      </c>
      <c r="I65" s="319"/>
      <c r="J65" s="319"/>
      <c r="K65" s="177" t="s">
        <v>1532</v>
      </c>
      <c r="L65" s="320" t="s">
        <v>13572</v>
      </c>
      <c r="M65" s="319">
        <v>177</v>
      </c>
      <c r="N65" s="319">
        <v>1</v>
      </c>
      <c r="O65" s="319"/>
      <c r="P65" s="319">
        <v>500</v>
      </c>
      <c r="Q65" s="177" t="s">
        <v>13578</v>
      </c>
      <c r="R65" s="177"/>
      <c r="S65" s="177"/>
      <c r="T65" s="320">
        <v>2006</v>
      </c>
      <c r="U65" s="177"/>
      <c r="V65" s="177"/>
      <c r="W65" s="177"/>
      <c r="X65" s="319">
        <v>2837</v>
      </c>
      <c r="Y65" s="320"/>
      <c r="Z65" s="320"/>
      <c r="AA65" s="177"/>
      <c r="AB65" s="177"/>
      <c r="AC65" s="177"/>
      <c r="AD65" s="177"/>
      <c r="AE65" s="177"/>
      <c r="AF65" s="177"/>
      <c r="AG65" s="177"/>
      <c r="AH65" s="177"/>
      <c r="AI65" s="177"/>
      <c r="AJ65" s="177"/>
      <c r="AK65" s="177"/>
      <c r="AL65" s="177"/>
      <c r="AM65" s="177"/>
      <c r="AN65" s="177"/>
      <c r="AO65" s="177"/>
      <c r="AP65" s="177"/>
      <c r="AQ65" s="177"/>
      <c r="AR65" s="177"/>
      <c r="AS65" s="177"/>
      <c r="AT65" s="177"/>
      <c r="AU65" s="177"/>
      <c r="AV65" s="177" t="s">
        <v>15493</v>
      </c>
    </row>
    <row r="66" spans="1:48" ht="24.95" customHeight="1">
      <c r="A66" s="279"/>
      <c r="B66" s="543"/>
      <c r="C66" s="320" t="s">
        <v>13446</v>
      </c>
      <c r="D66" s="320"/>
      <c r="E66" s="320" t="s">
        <v>13579</v>
      </c>
      <c r="F66" s="320" t="s">
        <v>13446</v>
      </c>
      <c r="G66" s="320" t="s">
        <v>13446</v>
      </c>
      <c r="H66" s="319">
        <v>300</v>
      </c>
      <c r="I66" s="319"/>
      <c r="J66" s="319"/>
      <c r="K66" s="319" t="s">
        <v>1532</v>
      </c>
      <c r="L66" s="319" t="s">
        <v>13561</v>
      </c>
      <c r="M66" s="319">
        <v>300</v>
      </c>
      <c r="N66" s="319">
        <v>1</v>
      </c>
      <c r="O66" s="319"/>
      <c r="P66" s="319"/>
      <c r="Q66" s="177"/>
      <c r="R66" s="177"/>
      <c r="S66" s="177"/>
      <c r="T66" s="320">
        <v>2012</v>
      </c>
      <c r="U66" s="177"/>
      <c r="V66" s="177"/>
      <c r="W66" s="177"/>
      <c r="X66" s="319">
        <v>7</v>
      </c>
      <c r="Y66" s="320"/>
      <c r="Z66" s="320"/>
      <c r="AA66" s="177"/>
      <c r="AB66" s="177"/>
      <c r="AC66" s="177"/>
      <c r="AD66" s="177"/>
      <c r="AE66" s="177"/>
      <c r="AF66" s="177"/>
      <c r="AG66" s="177"/>
      <c r="AH66" s="177"/>
      <c r="AI66" s="177"/>
      <c r="AJ66" s="177"/>
      <c r="AK66" s="177"/>
      <c r="AL66" s="177"/>
      <c r="AM66" s="177"/>
      <c r="AN66" s="177"/>
      <c r="AO66" s="177"/>
      <c r="AP66" s="177"/>
      <c r="AQ66" s="177"/>
      <c r="AR66" s="177"/>
      <c r="AS66" s="177"/>
      <c r="AT66" s="177"/>
      <c r="AU66" s="177"/>
      <c r="AV66" s="177"/>
    </row>
    <row r="67" spans="1:48" ht="24.95" customHeight="1">
      <c r="A67" s="279"/>
      <c r="B67" s="543"/>
      <c r="C67" s="105" t="s">
        <v>13348</v>
      </c>
      <c r="D67" s="105"/>
      <c r="E67" s="105" t="s">
        <v>13580</v>
      </c>
      <c r="F67" s="105" t="s">
        <v>13348</v>
      </c>
      <c r="G67" s="105" t="s">
        <v>574</v>
      </c>
      <c r="H67" s="100">
        <v>1000</v>
      </c>
      <c r="I67" s="100"/>
      <c r="J67" s="100"/>
      <c r="K67" s="99" t="s">
        <v>1532</v>
      </c>
      <c r="L67" s="105" t="s">
        <v>8823</v>
      </c>
      <c r="M67" s="100">
        <v>113</v>
      </c>
      <c r="N67" s="100">
        <v>1</v>
      </c>
      <c r="O67" s="100"/>
      <c r="P67" s="100"/>
      <c r="Q67" s="99"/>
      <c r="R67" s="99"/>
      <c r="S67" s="99"/>
      <c r="T67" s="99">
        <v>2008</v>
      </c>
      <c r="U67" s="99"/>
      <c r="V67" s="99"/>
      <c r="W67" s="99"/>
      <c r="X67" s="100">
        <v>5</v>
      </c>
      <c r="Y67" s="99"/>
      <c r="Z67" s="99"/>
      <c r="AA67" s="99"/>
      <c r="AB67" s="99"/>
      <c r="AC67" s="99"/>
      <c r="AD67" s="99"/>
      <c r="AE67" s="99"/>
      <c r="AF67" s="99"/>
      <c r="AG67" s="99"/>
      <c r="AH67" s="99"/>
      <c r="AI67" s="99"/>
      <c r="AJ67" s="99"/>
      <c r="AK67" s="99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177"/>
    </row>
    <row r="68" spans="1:48" ht="24.95" customHeight="1">
      <c r="A68" s="274" t="s">
        <v>1550</v>
      </c>
      <c r="B68" s="566" t="s">
        <v>6329</v>
      </c>
      <c r="C68" s="320" t="s">
        <v>6330</v>
      </c>
      <c r="D68" s="177"/>
      <c r="E68" s="544">
        <f>COUNTA(E69:E74)</f>
        <v>6</v>
      </c>
      <c r="F68" s="177"/>
      <c r="G68" s="177"/>
      <c r="H68" s="319">
        <f>SUM(H69:H74)</f>
        <v>13611</v>
      </c>
      <c r="I68" s="319">
        <f>SUM(I69:I74)</f>
        <v>2952.75</v>
      </c>
      <c r="J68" s="319">
        <f>SUM(J69:J74)</f>
        <v>3247.91</v>
      </c>
      <c r="K68" s="319"/>
      <c r="L68" s="319"/>
      <c r="M68" s="319">
        <f>SUM(M69:M73)</f>
        <v>961.5</v>
      </c>
      <c r="N68" s="319">
        <f>SUM(N69:N73)</f>
        <v>5</v>
      </c>
      <c r="O68" s="319"/>
      <c r="P68" s="319"/>
      <c r="Q68" s="177"/>
      <c r="R68" s="177"/>
      <c r="S68" s="177"/>
      <c r="T68" s="320"/>
      <c r="U68" s="177"/>
      <c r="V68" s="177"/>
      <c r="W68" s="177"/>
      <c r="X68" s="319"/>
      <c r="Y68" s="320"/>
      <c r="Z68" s="320"/>
      <c r="AA68" s="177"/>
      <c r="AB68" s="177"/>
      <c r="AC68" s="177"/>
      <c r="AD68" s="177"/>
      <c r="AE68" s="177"/>
      <c r="AF68" s="177"/>
      <c r="AG68" s="177"/>
      <c r="AH68" s="177"/>
      <c r="AI68" s="177"/>
      <c r="AJ68" s="177"/>
      <c r="AK68" s="177"/>
      <c r="AL68" s="177"/>
      <c r="AM68" s="177"/>
      <c r="AN68" s="177"/>
      <c r="AO68" s="177"/>
      <c r="AP68" s="177"/>
      <c r="AQ68" s="177"/>
      <c r="AR68" s="177"/>
      <c r="AS68" s="177"/>
      <c r="AT68" s="177"/>
      <c r="AU68" s="177"/>
      <c r="AV68" s="177"/>
    </row>
    <row r="69" spans="1:48" ht="24.95" customHeight="1">
      <c r="A69" s="279" t="s">
        <v>204</v>
      </c>
      <c r="B69" s="150"/>
      <c r="C69" s="320" t="s">
        <v>398</v>
      </c>
      <c r="D69" s="320" t="s">
        <v>14404</v>
      </c>
      <c r="E69" s="320" t="s">
        <v>14405</v>
      </c>
      <c r="F69" s="320" t="s">
        <v>398</v>
      </c>
      <c r="G69" s="320" t="s">
        <v>14406</v>
      </c>
      <c r="H69" s="319">
        <v>6998</v>
      </c>
      <c r="I69" s="319">
        <v>894</v>
      </c>
      <c r="J69" s="319">
        <v>358</v>
      </c>
      <c r="K69" s="177" t="s">
        <v>1532</v>
      </c>
      <c r="L69" s="320">
        <v>16</v>
      </c>
      <c r="M69" s="319">
        <v>177</v>
      </c>
      <c r="N69" s="319">
        <v>1</v>
      </c>
      <c r="O69" s="319">
        <v>0</v>
      </c>
      <c r="P69" s="319">
        <v>100</v>
      </c>
      <c r="Q69" s="177" t="s">
        <v>14407</v>
      </c>
      <c r="R69" s="177" t="s">
        <v>587</v>
      </c>
      <c r="S69" s="177"/>
      <c r="T69" s="320">
        <v>1996</v>
      </c>
      <c r="U69" s="177"/>
      <c r="V69" s="177">
        <v>498000000</v>
      </c>
      <c r="W69" s="177"/>
      <c r="X69" s="319">
        <v>498</v>
      </c>
      <c r="Y69" s="320"/>
      <c r="Z69" s="320"/>
      <c r="AA69" s="177"/>
      <c r="AB69" s="177"/>
      <c r="AC69" s="177"/>
      <c r="AD69" s="177"/>
      <c r="AE69" s="177"/>
      <c r="AF69" s="177"/>
      <c r="AG69" s="177" t="s">
        <v>14408</v>
      </c>
      <c r="AH69" s="177">
        <v>1</v>
      </c>
      <c r="AI69" s="177">
        <v>642</v>
      </c>
      <c r="AJ69" s="177" t="s">
        <v>587</v>
      </c>
      <c r="AK69" s="177" t="s">
        <v>14409</v>
      </c>
      <c r="AL69" s="177"/>
      <c r="AM69" s="177"/>
      <c r="AN69" s="177"/>
      <c r="AO69" s="177"/>
      <c r="AP69" s="177"/>
      <c r="AQ69" s="177"/>
      <c r="AR69" s="177"/>
      <c r="AS69" s="177"/>
      <c r="AT69" s="177"/>
      <c r="AU69" s="177"/>
      <c r="AV69" s="320"/>
    </row>
    <row r="70" spans="1:48" ht="24.95" customHeight="1">
      <c r="B70" s="150"/>
      <c r="C70" s="320" t="s">
        <v>398</v>
      </c>
      <c r="D70" s="320" t="s">
        <v>14404</v>
      </c>
      <c r="E70" s="320" t="s">
        <v>14410</v>
      </c>
      <c r="F70" s="320" t="s">
        <v>398</v>
      </c>
      <c r="G70" s="320" t="s">
        <v>14406</v>
      </c>
      <c r="H70" s="319"/>
      <c r="I70" s="319">
        <v>237</v>
      </c>
      <c r="J70" s="319">
        <v>1385</v>
      </c>
      <c r="K70" s="177" t="s">
        <v>1532</v>
      </c>
      <c r="L70" s="320">
        <v>14</v>
      </c>
      <c r="M70" s="319">
        <v>153</v>
      </c>
      <c r="N70" s="319">
        <v>1</v>
      </c>
      <c r="O70" s="319">
        <v>0</v>
      </c>
      <c r="P70" s="319">
        <v>315</v>
      </c>
      <c r="Q70" s="177" t="s">
        <v>14411</v>
      </c>
      <c r="R70" s="177">
        <v>0</v>
      </c>
      <c r="S70" s="177"/>
      <c r="T70" s="320">
        <v>1996</v>
      </c>
      <c r="U70" s="177"/>
      <c r="V70" s="177">
        <v>51000000</v>
      </c>
      <c r="W70" s="177"/>
      <c r="X70" s="319">
        <v>51</v>
      </c>
      <c r="Y70" s="320"/>
      <c r="Z70" s="320"/>
      <c r="AA70" s="177"/>
      <c r="AB70" s="177"/>
      <c r="AC70" s="177"/>
      <c r="AD70" s="177"/>
      <c r="AE70" s="177"/>
      <c r="AF70" s="177"/>
      <c r="AG70" s="177"/>
      <c r="AH70" s="177"/>
      <c r="AI70" s="177"/>
      <c r="AJ70" s="177"/>
      <c r="AK70" s="177"/>
      <c r="AL70" s="177"/>
      <c r="AM70" s="177"/>
      <c r="AN70" s="177"/>
      <c r="AO70" s="177"/>
      <c r="AP70" s="177"/>
      <c r="AQ70" s="177"/>
      <c r="AR70" s="177"/>
      <c r="AS70" s="177"/>
      <c r="AT70" s="177"/>
      <c r="AU70" s="177"/>
      <c r="AV70" s="177" t="s">
        <v>14412</v>
      </c>
    </row>
    <row r="71" spans="1:48" ht="24.95" customHeight="1">
      <c r="B71" s="150"/>
      <c r="C71" s="320" t="s">
        <v>13914</v>
      </c>
      <c r="D71" s="320"/>
      <c r="E71" s="320" t="s">
        <v>14413</v>
      </c>
      <c r="F71" s="320" t="s">
        <v>13914</v>
      </c>
      <c r="G71" s="320" t="s">
        <v>13914</v>
      </c>
      <c r="H71" s="319">
        <v>1500</v>
      </c>
      <c r="I71" s="319">
        <v>300</v>
      </c>
      <c r="J71" s="319"/>
      <c r="K71" s="577" t="s">
        <v>1532</v>
      </c>
      <c r="L71" s="320">
        <v>12</v>
      </c>
      <c r="M71" s="319">
        <v>154</v>
      </c>
      <c r="N71" s="319">
        <v>1</v>
      </c>
      <c r="O71" s="319"/>
      <c r="P71" s="319">
        <v>64</v>
      </c>
      <c r="Q71" s="577" t="s">
        <v>233</v>
      </c>
      <c r="R71" s="577"/>
      <c r="S71" s="577"/>
      <c r="T71" s="578">
        <v>2013</v>
      </c>
      <c r="U71" s="577"/>
      <c r="V71" s="577"/>
      <c r="W71" s="577"/>
      <c r="X71" s="319">
        <v>100</v>
      </c>
      <c r="Y71" s="577"/>
      <c r="Z71" s="577"/>
      <c r="AA71" s="577"/>
      <c r="AB71" s="577"/>
      <c r="AC71" s="577"/>
      <c r="AD71" s="577"/>
      <c r="AE71" s="577"/>
      <c r="AF71" s="577"/>
      <c r="AG71" s="577"/>
      <c r="AH71" s="577"/>
      <c r="AI71" s="577"/>
      <c r="AJ71" s="577"/>
      <c r="AK71" s="577"/>
      <c r="AL71" s="577"/>
      <c r="AM71" s="577"/>
      <c r="AN71" s="577"/>
      <c r="AO71" s="577"/>
      <c r="AP71" s="577"/>
      <c r="AQ71" s="577"/>
      <c r="AR71" s="577"/>
      <c r="AS71" s="577"/>
      <c r="AT71" s="577"/>
      <c r="AU71" s="577"/>
      <c r="AV71" s="577"/>
    </row>
    <row r="72" spans="1:48" ht="24.95" customHeight="1">
      <c r="B72" s="150"/>
      <c r="C72" s="320" t="s">
        <v>13943</v>
      </c>
      <c r="D72" s="320"/>
      <c r="E72" s="320" t="s">
        <v>14414</v>
      </c>
      <c r="F72" s="320" t="s">
        <v>13943</v>
      </c>
      <c r="G72" s="320" t="s">
        <v>14415</v>
      </c>
      <c r="H72" s="319">
        <v>695</v>
      </c>
      <c r="I72" s="319">
        <v>391</v>
      </c>
      <c r="J72" s="319">
        <v>391</v>
      </c>
      <c r="K72" s="177" t="s">
        <v>1532</v>
      </c>
      <c r="L72" s="320">
        <v>10.5</v>
      </c>
      <c r="M72" s="319">
        <v>391</v>
      </c>
      <c r="N72" s="319">
        <v>1</v>
      </c>
      <c r="O72" s="319"/>
      <c r="P72" s="319">
        <v>200</v>
      </c>
      <c r="Q72" s="177" t="s">
        <v>587</v>
      </c>
      <c r="R72" s="177"/>
      <c r="S72" s="177"/>
      <c r="T72" s="320">
        <v>2013</v>
      </c>
      <c r="U72" s="177"/>
      <c r="V72" s="177"/>
      <c r="W72" s="177"/>
      <c r="X72" s="319">
        <v>550</v>
      </c>
      <c r="Y72" s="320"/>
      <c r="Z72" s="320"/>
      <c r="AA72" s="177"/>
      <c r="AB72" s="177"/>
      <c r="AC72" s="177"/>
      <c r="AD72" s="177"/>
      <c r="AE72" s="177"/>
      <c r="AF72" s="177"/>
      <c r="AG72" s="177"/>
      <c r="AH72" s="177"/>
      <c r="AI72" s="177"/>
      <c r="AJ72" s="177"/>
      <c r="AK72" s="177"/>
      <c r="AL72" s="177"/>
      <c r="AM72" s="177"/>
      <c r="AN72" s="177"/>
      <c r="AO72" s="177"/>
      <c r="AP72" s="177"/>
      <c r="AQ72" s="177"/>
      <c r="AR72" s="177"/>
      <c r="AS72" s="177"/>
      <c r="AT72" s="177"/>
      <c r="AU72" s="177"/>
      <c r="AV72" s="177"/>
    </row>
    <row r="73" spans="1:48" ht="24.95" customHeight="1">
      <c r="B73" s="150"/>
      <c r="C73" s="320" t="s">
        <v>1043</v>
      </c>
      <c r="D73" s="320" t="s">
        <v>14416</v>
      </c>
      <c r="E73" s="320" t="s">
        <v>14417</v>
      </c>
      <c r="F73" s="320" t="s">
        <v>1043</v>
      </c>
      <c r="G73" s="320" t="s">
        <v>1043</v>
      </c>
      <c r="H73" s="319">
        <v>3500</v>
      </c>
      <c r="I73" s="319">
        <v>678.75</v>
      </c>
      <c r="J73" s="319">
        <v>661.91</v>
      </c>
      <c r="K73" s="577" t="s">
        <v>8813</v>
      </c>
      <c r="L73" s="320">
        <v>10.5</v>
      </c>
      <c r="M73" s="319">
        <v>86.5</v>
      </c>
      <c r="N73" s="319">
        <v>1</v>
      </c>
      <c r="O73" s="319"/>
      <c r="P73" s="319">
        <v>700</v>
      </c>
      <c r="Q73" s="577" t="s">
        <v>587</v>
      </c>
      <c r="R73" s="577" t="s">
        <v>587</v>
      </c>
      <c r="S73" s="577"/>
      <c r="T73" s="578">
        <v>2004</v>
      </c>
      <c r="U73" s="577" t="s">
        <v>14418</v>
      </c>
      <c r="V73" s="577" t="s">
        <v>14419</v>
      </c>
      <c r="W73" s="577"/>
      <c r="X73" s="319">
        <v>579</v>
      </c>
      <c r="Y73" s="577"/>
      <c r="Z73" s="577"/>
      <c r="AA73" s="577"/>
      <c r="AB73" s="577"/>
      <c r="AC73" s="577"/>
      <c r="AD73" s="577"/>
      <c r="AE73" s="577"/>
      <c r="AF73" s="577"/>
      <c r="AG73" s="577"/>
      <c r="AH73" s="577"/>
      <c r="AI73" s="577"/>
      <c r="AJ73" s="577"/>
      <c r="AK73" s="577"/>
      <c r="AL73" s="577"/>
      <c r="AM73" s="577"/>
      <c r="AN73" s="577"/>
      <c r="AO73" s="577"/>
      <c r="AP73" s="577"/>
      <c r="AQ73" s="577"/>
      <c r="AR73" s="577"/>
      <c r="AS73" s="577"/>
      <c r="AT73" s="577"/>
      <c r="AU73" s="577"/>
      <c r="AV73" s="577"/>
    </row>
    <row r="74" spans="1:48" ht="24.95" customHeight="1">
      <c r="B74" s="150"/>
      <c r="C74" s="320" t="s">
        <v>3044</v>
      </c>
      <c r="D74" s="320"/>
      <c r="E74" s="320" t="s">
        <v>14420</v>
      </c>
      <c r="F74" s="320" t="s">
        <v>3044</v>
      </c>
      <c r="G74" s="320" t="s">
        <v>3044</v>
      </c>
      <c r="H74" s="319">
        <v>918</v>
      </c>
      <c r="I74" s="319">
        <v>452</v>
      </c>
      <c r="J74" s="319">
        <v>452</v>
      </c>
      <c r="K74" s="177" t="s">
        <v>1532</v>
      </c>
      <c r="L74" s="320" t="s">
        <v>13561</v>
      </c>
      <c r="M74" s="319">
        <v>137</v>
      </c>
      <c r="N74" s="319">
        <v>1</v>
      </c>
      <c r="O74" s="319"/>
      <c r="P74" s="319">
        <v>200</v>
      </c>
      <c r="Q74" s="177" t="s">
        <v>241</v>
      </c>
      <c r="R74" s="177"/>
      <c r="S74" s="177"/>
      <c r="T74" s="320">
        <v>2014</v>
      </c>
      <c r="U74" s="177"/>
      <c r="V74" s="177"/>
      <c r="W74" s="177"/>
      <c r="X74" s="319"/>
      <c r="Y74" s="320"/>
      <c r="Z74" s="320"/>
      <c r="AA74" s="177"/>
      <c r="AB74" s="177"/>
      <c r="AC74" s="177"/>
      <c r="AD74" s="177"/>
      <c r="AE74" s="177"/>
      <c r="AF74" s="177"/>
      <c r="AG74" s="177"/>
      <c r="AH74" s="177"/>
      <c r="AI74" s="177"/>
      <c r="AJ74" s="177"/>
      <c r="AK74" s="177"/>
      <c r="AL74" s="177"/>
      <c r="AM74" s="177"/>
      <c r="AN74" s="177"/>
      <c r="AO74" s="177"/>
      <c r="AP74" s="177"/>
      <c r="AQ74" s="177"/>
      <c r="AR74" s="177"/>
      <c r="AS74" s="177"/>
      <c r="AT74" s="177"/>
      <c r="AU74" s="177"/>
      <c r="AV74" s="177"/>
    </row>
    <row r="75" spans="1:48" ht="24.95" customHeight="1">
      <c r="B75" s="320" t="s">
        <v>6334</v>
      </c>
      <c r="C75" s="320" t="s">
        <v>6335</v>
      </c>
      <c r="D75" s="320" t="s">
        <v>6336</v>
      </c>
      <c r="E75" s="320" t="s">
        <v>6337</v>
      </c>
      <c r="F75" s="320" t="s">
        <v>6338</v>
      </c>
      <c r="G75" s="320" t="s">
        <v>15076</v>
      </c>
      <c r="H75" s="319">
        <v>1950</v>
      </c>
      <c r="I75" s="319">
        <v>1850</v>
      </c>
      <c r="J75" s="319">
        <v>1950</v>
      </c>
      <c r="K75" s="177" t="s">
        <v>6331</v>
      </c>
      <c r="L75" s="320" t="s">
        <v>6339</v>
      </c>
      <c r="M75" s="319">
        <v>326</v>
      </c>
      <c r="N75" s="319">
        <v>1</v>
      </c>
      <c r="O75" s="319"/>
      <c r="P75" s="319">
        <v>700</v>
      </c>
      <c r="Q75" s="177" t="s">
        <v>6333</v>
      </c>
      <c r="R75" s="177" t="s">
        <v>6332</v>
      </c>
      <c r="S75" s="177"/>
      <c r="T75" s="320">
        <v>2008</v>
      </c>
      <c r="U75" s="177"/>
      <c r="V75" s="177" t="s">
        <v>6340</v>
      </c>
      <c r="W75" s="177"/>
      <c r="X75" s="319">
        <v>812</v>
      </c>
      <c r="Y75" s="320"/>
      <c r="Z75" s="320"/>
      <c r="AA75" s="177"/>
      <c r="AB75" s="177"/>
      <c r="AC75" s="177"/>
      <c r="AD75" s="177"/>
      <c r="AE75" s="177"/>
      <c r="AF75" s="177"/>
      <c r="AG75" s="177"/>
      <c r="AH75" s="177"/>
      <c r="AI75" s="177"/>
      <c r="AJ75" s="177"/>
      <c r="AK75" s="177"/>
      <c r="AL75" s="177"/>
      <c r="AM75" s="177"/>
      <c r="AN75" s="177"/>
      <c r="AO75" s="177"/>
      <c r="AP75" s="177"/>
      <c r="AQ75" s="177"/>
      <c r="AR75" s="177"/>
      <c r="AS75" s="177"/>
      <c r="AT75" s="177"/>
      <c r="AU75" s="177"/>
      <c r="AV75" s="320"/>
    </row>
    <row r="86" spans="1:48" s="167" customFormat="1">
      <c r="A86" s="163"/>
      <c r="B86" s="163"/>
      <c r="C86" s="163"/>
      <c r="D86" s="163"/>
      <c r="E86" s="757"/>
      <c r="F86" s="163"/>
      <c r="G86" s="163"/>
      <c r="K86" s="163"/>
      <c r="L86" s="921"/>
      <c r="Q86" s="163"/>
      <c r="R86" s="163"/>
      <c r="S86" s="163"/>
      <c r="T86" s="163"/>
      <c r="U86" s="163"/>
      <c r="V86" s="163"/>
      <c r="W86" s="163"/>
      <c r="Y86" s="163"/>
      <c r="Z86" s="163"/>
      <c r="AA86" s="163"/>
      <c r="AB86" s="163"/>
      <c r="AC86" s="163"/>
      <c r="AD86" s="163"/>
      <c r="AE86" s="163"/>
      <c r="AF86" s="163"/>
      <c r="AG86" s="163"/>
      <c r="AH86" s="163"/>
      <c r="AI86" s="163"/>
      <c r="AJ86" s="163"/>
      <c r="AK86" s="163"/>
      <c r="AL86" s="163"/>
      <c r="AM86" s="163"/>
      <c r="AN86" s="163"/>
      <c r="AO86" s="163"/>
      <c r="AP86" s="163"/>
      <c r="AQ86" s="163"/>
      <c r="AR86" s="163"/>
      <c r="AS86" s="163"/>
      <c r="AT86" s="163"/>
      <c r="AU86" s="163"/>
      <c r="AV86" s="163"/>
    </row>
    <row r="87" spans="1:48" s="167" customFormat="1">
      <c r="A87" s="163"/>
      <c r="B87" s="163"/>
      <c r="C87" s="163"/>
      <c r="D87" s="163"/>
      <c r="E87" s="757"/>
      <c r="F87" s="163"/>
      <c r="G87" s="163"/>
      <c r="K87" s="163"/>
      <c r="L87" s="921"/>
      <c r="Q87" s="163"/>
      <c r="R87" s="163"/>
      <c r="S87" s="163"/>
      <c r="T87" s="163"/>
      <c r="U87" s="163"/>
      <c r="V87" s="163"/>
      <c r="W87" s="163"/>
      <c r="Y87" s="163"/>
      <c r="Z87" s="163"/>
      <c r="AA87" s="163"/>
      <c r="AB87" s="163"/>
      <c r="AC87" s="163"/>
      <c r="AD87" s="163"/>
      <c r="AE87" s="163"/>
      <c r="AF87" s="163"/>
      <c r="AG87" s="163"/>
      <c r="AH87" s="163"/>
      <c r="AI87" s="163"/>
      <c r="AJ87" s="163"/>
      <c r="AK87" s="163"/>
      <c r="AL87" s="163"/>
      <c r="AM87" s="163"/>
      <c r="AN87" s="163"/>
      <c r="AO87" s="163"/>
      <c r="AP87" s="163"/>
      <c r="AQ87" s="163"/>
      <c r="AR87" s="163"/>
      <c r="AS87" s="163"/>
      <c r="AT87" s="163"/>
      <c r="AU87" s="163"/>
      <c r="AV87" s="163"/>
    </row>
    <row r="88" spans="1:48" s="167" customFormat="1">
      <c r="A88" s="163"/>
      <c r="B88" s="163"/>
      <c r="C88" s="163"/>
      <c r="D88" s="163"/>
      <c r="E88" s="757"/>
      <c r="F88" s="163"/>
      <c r="G88" s="163"/>
      <c r="K88" s="163"/>
      <c r="L88" s="921"/>
      <c r="Q88" s="163"/>
      <c r="R88" s="163"/>
      <c r="S88" s="163"/>
      <c r="T88" s="163"/>
      <c r="U88" s="163"/>
      <c r="V88" s="163"/>
      <c r="W88" s="163"/>
      <c r="Y88" s="163"/>
      <c r="Z88" s="163"/>
      <c r="AA88" s="163"/>
      <c r="AB88" s="163"/>
      <c r="AC88" s="163"/>
      <c r="AD88" s="163"/>
      <c r="AE88" s="163"/>
      <c r="AF88" s="163"/>
      <c r="AG88" s="163"/>
      <c r="AH88" s="163"/>
      <c r="AI88" s="163"/>
      <c r="AJ88" s="163"/>
      <c r="AK88" s="163"/>
      <c r="AL88" s="163"/>
      <c r="AM88" s="163"/>
      <c r="AN88" s="163"/>
      <c r="AO88" s="163"/>
      <c r="AP88" s="163"/>
      <c r="AQ88" s="163"/>
      <c r="AR88" s="163"/>
      <c r="AS88" s="163"/>
      <c r="AT88" s="163"/>
      <c r="AU88" s="163"/>
      <c r="AV88" s="163"/>
    </row>
    <row r="89" spans="1:48" s="167" customFormat="1">
      <c r="A89" s="163"/>
      <c r="B89" s="163"/>
      <c r="C89" s="163"/>
      <c r="D89" s="163"/>
      <c r="E89" s="757"/>
      <c r="F89" s="163"/>
      <c r="G89" s="163"/>
      <c r="K89" s="163"/>
      <c r="L89" s="921"/>
      <c r="Q89" s="163"/>
      <c r="R89" s="163"/>
      <c r="S89" s="163"/>
      <c r="T89" s="163"/>
      <c r="U89" s="163"/>
      <c r="V89" s="163"/>
      <c r="W89" s="163"/>
      <c r="Y89" s="163"/>
      <c r="Z89" s="163"/>
      <c r="AA89" s="163"/>
      <c r="AB89" s="163"/>
      <c r="AC89" s="163"/>
      <c r="AD89" s="163"/>
      <c r="AE89" s="163"/>
      <c r="AF89" s="163"/>
      <c r="AG89" s="163"/>
      <c r="AH89" s="163"/>
      <c r="AI89" s="163"/>
      <c r="AJ89" s="163"/>
      <c r="AK89" s="163"/>
      <c r="AL89" s="163"/>
      <c r="AM89" s="163"/>
      <c r="AN89" s="163"/>
      <c r="AO89" s="163"/>
      <c r="AP89" s="163"/>
      <c r="AQ89" s="163"/>
      <c r="AR89" s="163"/>
      <c r="AS89" s="163"/>
      <c r="AT89" s="163"/>
      <c r="AU89" s="163"/>
      <c r="AV89" s="163"/>
    </row>
    <row r="90" spans="1:48" s="167" customFormat="1">
      <c r="A90" s="163"/>
      <c r="B90" s="163"/>
      <c r="C90" s="163"/>
      <c r="D90" s="163"/>
      <c r="E90" s="757"/>
      <c r="F90" s="163"/>
      <c r="G90" s="163"/>
      <c r="K90" s="163"/>
      <c r="L90" s="921"/>
      <c r="Q90" s="163"/>
      <c r="R90" s="163"/>
      <c r="S90" s="163"/>
      <c r="T90" s="163"/>
      <c r="U90" s="163"/>
      <c r="V90" s="163"/>
      <c r="W90" s="163"/>
      <c r="Y90" s="163"/>
      <c r="Z90" s="163"/>
      <c r="AA90" s="163"/>
      <c r="AB90" s="163"/>
      <c r="AC90" s="163"/>
      <c r="AD90" s="163"/>
      <c r="AE90" s="163"/>
      <c r="AF90" s="163"/>
      <c r="AG90" s="163"/>
      <c r="AH90" s="163"/>
      <c r="AI90" s="163"/>
      <c r="AJ90" s="163"/>
      <c r="AK90" s="163"/>
      <c r="AL90" s="163"/>
      <c r="AM90" s="163"/>
      <c r="AN90" s="163"/>
      <c r="AO90" s="163"/>
      <c r="AP90" s="163"/>
      <c r="AQ90" s="163"/>
      <c r="AR90" s="163"/>
      <c r="AS90" s="163"/>
      <c r="AT90" s="163"/>
      <c r="AU90" s="163"/>
      <c r="AV90" s="163"/>
    </row>
    <row r="91" spans="1:48" s="167" customFormat="1">
      <c r="A91" s="163"/>
      <c r="B91" s="163"/>
      <c r="C91" s="163"/>
      <c r="D91" s="163"/>
      <c r="E91" s="757"/>
      <c r="F91" s="163"/>
      <c r="G91" s="163"/>
      <c r="K91" s="163"/>
      <c r="L91" s="921"/>
      <c r="Q91" s="163"/>
      <c r="R91" s="163"/>
      <c r="S91" s="163"/>
      <c r="T91" s="163"/>
      <c r="U91" s="163"/>
      <c r="V91" s="163"/>
      <c r="W91" s="163"/>
      <c r="Y91" s="163"/>
      <c r="Z91" s="163"/>
      <c r="AA91" s="163"/>
      <c r="AB91" s="163"/>
      <c r="AC91" s="163"/>
      <c r="AD91" s="163"/>
      <c r="AE91" s="163"/>
      <c r="AF91" s="163"/>
      <c r="AG91" s="163"/>
      <c r="AH91" s="163"/>
      <c r="AI91" s="163"/>
      <c r="AJ91" s="163"/>
      <c r="AK91" s="163"/>
      <c r="AL91" s="163"/>
      <c r="AM91" s="163"/>
      <c r="AN91" s="163"/>
      <c r="AO91" s="163"/>
      <c r="AP91" s="163"/>
      <c r="AQ91" s="163"/>
      <c r="AR91" s="163"/>
      <c r="AS91" s="163"/>
      <c r="AT91" s="163"/>
      <c r="AU91" s="163"/>
      <c r="AV91" s="163"/>
    </row>
    <row r="92" spans="1:48" s="167" customFormat="1">
      <c r="A92" s="163"/>
      <c r="B92" s="163"/>
      <c r="C92" s="163"/>
      <c r="D92" s="163"/>
      <c r="E92" s="757"/>
      <c r="F92" s="163"/>
      <c r="G92" s="163"/>
      <c r="K92" s="163"/>
      <c r="L92" s="921"/>
      <c r="Q92" s="163"/>
      <c r="R92" s="163"/>
      <c r="S92" s="163"/>
      <c r="T92" s="163"/>
      <c r="U92" s="163"/>
      <c r="V92" s="163"/>
      <c r="W92" s="163"/>
      <c r="Y92" s="163"/>
      <c r="Z92" s="163"/>
      <c r="AA92" s="163"/>
      <c r="AB92" s="163"/>
      <c r="AC92" s="163"/>
      <c r="AD92" s="163"/>
      <c r="AE92" s="163"/>
      <c r="AF92" s="163"/>
      <c r="AG92" s="163"/>
      <c r="AH92" s="163"/>
      <c r="AI92" s="163"/>
      <c r="AJ92" s="163"/>
      <c r="AK92" s="163"/>
      <c r="AL92" s="163"/>
      <c r="AM92" s="163"/>
      <c r="AN92" s="163"/>
      <c r="AO92" s="163"/>
      <c r="AP92" s="163"/>
      <c r="AQ92" s="163"/>
      <c r="AR92" s="163"/>
      <c r="AS92" s="163"/>
      <c r="AT92" s="163"/>
      <c r="AU92" s="163"/>
      <c r="AV92" s="163"/>
    </row>
    <row r="93" spans="1:48" s="167" customFormat="1">
      <c r="A93" s="163"/>
      <c r="B93" s="163"/>
      <c r="C93" s="163"/>
      <c r="D93" s="163"/>
      <c r="E93" s="757"/>
      <c r="F93" s="163"/>
      <c r="G93" s="163"/>
      <c r="K93" s="163"/>
      <c r="L93" s="921"/>
      <c r="Q93" s="163"/>
      <c r="R93" s="163"/>
      <c r="S93" s="163"/>
      <c r="T93" s="163"/>
      <c r="U93" s="163"/>
      <c r="V93" s="163"/>
      <c r="W93" s="163"/>
      <c r="Y93" s="163"/>
      <c r="Z93" s="163"/>
      <c r="AA93" s="163"/>
      <c r="AB93" s="163"/>
      <c r="AC93" s="163"/>
      <c r="AD93" s="163"/>
      <c r="AE93" s="163"/>
      <c r="AF93" s="163"/>
      <c r="AG93" s="163"/>
      <c r="AH93" s="163"/>
      <c r="AI93" s="163"/>
      <c r="AJ93" s="163"/>
      <c r="AK93" s="163"/>
      <c r="AL93" s="163"/>
      <c r="AM93" s="163"/>
      <c r="AN93" s="163"/>
      <c r="AO93" s="163"/>
      <c r="AP93" s="163"/>
      <c r="AQ93" s="163"/>
      <c r="AR93" s="163"/>
      <c r="AS93" s="163"/>
      <c r="AT93" s="163"/>
      <c r="AU93" s="163"/>
      <c r="AV93" s="163"/>
    </row>
    <row r="94" spans="1:48" s="167" customFormat="1">
      <c r="A94" s="163"/>
      <c r="B94" s="163"/>
      <c r="C94" s="163"/>
      <c r="D94" s="163"/>
      <c r="E94" s="757"/>
      <c r="F94" s="163"/>
      <c r="G94" s="163"/>
      <c r="K94" s="163"/>
      <c r="L94" s="921"/>
      <c r="Q94" s="163"/>
      <c r="R94" s="163"/>
      <c r="S94" s="163"/>
      <c r="T94" s="163"/>
      <c r="U94" s="163"/>
      <c r="V94" s="163"/>
      <c r="W94" s="163"/>
      <c r="Y94" s="163"/>
      <c r="Z94" s="163"/>
      <c r="AA94" s="163"/>
      <c r="AB94" s="163"/>
      <c r="AC94" s="163"/>
      <c r="AD94" s="163"/>
      <c r="AE94" s="163"/>
      <c r="AF94" s="163"/>
      <c r="AG94" s="163"/>
      <c r="AH94" s="163"/>
      <c r="AI94" s="163"/>
      <c r="AJ94" s="163"/>
      <c r="AK94" s="163"/>
      <c r="AL94" s="163"/>
      <c r="AM94" s="163"/>
      <c r="AN94" s="163"/>
      <c r="AO94" s="163"/>
      <c r="AP94" s="163"/>
      <c r="AQ94" s="163"/>
      <c r="AR94" s="163"/>
      <c r="AS94" s="163"/>
      <c r="AT94" s="163"/>
      <c r="AU94" s="163"/>
      <c r="AV94" s="163"/>
    </row>
    <row r="95" spans="1:48" s="167" customFormat="1">
      <c r="A95" s="163"/>
      <c r="B95" s="163"/>
      <c r="C95" s="163"/>
      <c r="D95" s="163"/>
      <c r="E95" s="757"/>
      <c r="F95" s="163"/>
      <c r="G95" s="163"/>
      <c r="K95" s="163"/>
      <c r="L95" s="921"/>
      <c r="Q95" s="163"/>
      <c r="R95" s="163"/>
      <c r="S95" s="163"/>
      <c r="T95" s="163"/>
      <c r="U95" s="163"/>
      <c r="V95" s="163"/>
      <c r="W95" s="163"/>
      <c r="Y95" s="163"/>
      <c r="Z95" s="163"/>
      <c r="AA95" s="163"/>
      <c r="AB95" s="163"/>
      <c r="AC95" s="163"/>
      <c r="AD95" s="163"/>
      <c r="AE95" s="163"/>
      <c r="AF95" s="163"/>
      <c r="AG95" s="163"/>
      <c r="AH95" s="163"/>
      <c r="AI95" s="163"/>
      <c r="AJ95" s="163"/>
      <c r="AK95" s="163"/>
      <c r="AL95" s="163"/>
      <c r="AM95" s="163"/>
      <c r="AN95" s="163"/>
      <c r="AO95" s="163"/>
      <c r="AP95" s="163"/>
      <c r="AQ95" s="163"/>
      <c r="AR95" s="163"/>
      <c r="AS95" s="163"/>
      <c r="AT95" s="163"/>
      <c r="AU95" s="163"/>
      <c r="AV95" s="163"/>
    </row>
    <row r="96" spans="1:48" s="167" customFormat="1">
      <c r="A96" s="163"/>
      <c r="B96" s="163"/>
      <c r="C96" s="163"/>
      <c r="D96" s="163"/>
      <c r="E96" s="757"/>
      <c r="F96" s="163"/>
      <c r="G96" s="163"/>
      <c r="K96" s="163"/>
      <c r="L96" s="921"/>
      <c r="Q96" s="163"/>
      <c r="R96" s="163"/>
      <c r="S96" s="163"/>
      <c r="T96" s="163"/>
      <c r="U96" s="163"/>
      <c r="V96" s="163"/>
      <c r="W96" s="163"/>
      <c r="Y96" s="163"/>
      <c r="Z96" s="163"/>
      <c r="AA96" s="163"/>
      <c r="AB96" s="163"/>
      <c r="AC96" s="163"/>
      <c r="AD96" s="163"/>
      <c r="AE96" s="163"/>
      <c r="AF96" s="163"/>
      <c r="AG96" s="163"/>
      <c r="AH96" s="163"/>
      <c r="AI96" s="163"/>
      <c r="AJ96" s="163"/>
      <c r="AK96" s="163"/>
      <c r="AL96" s="163"/>
      <c r="AM96" s="163"/>
      <c r="AN96" s="163"/>
      <c r="AO96" s="163"/>
      <c r="AP96" s="163"/>
      <c r="AQ96" s="163"/>
      <c r="AR96" s="163"/>
      <c r="AS96" s="163"/>
      <c r="AT96" s="163"/>
      <c r="AU96" s="163"/>
      <c r="AV96" s="163"/>
    </row>
    <row r="97" spans="1:48" s="167" customFormat="1">
      <c r="A97" s="163"/>
      <c r="B97" s="163"/>
      <c r="C97" s="163"/>
      <c r="D97" s="163"/>
      <c r="E97" s="757"/>
      <c r="F97" s="163"/>
      <c r="G97" s="163"/>
      <c r="K97" s="163"/>
      <c r="L97" s="921"/>
      <c r="Q97" s="163"/>
      <c r="R97" s="163"/>
      <c r="S97" s="163"/>
      <c r="T97" s="163"/>
      <c r="U97" s="163"/>
      <c r="V97" s="163"/>
      <c r="W97" s="163"/>
      <c r="Y97" s="163"/>
      <c r="Z97" s="163"/>
      <c r="AA97" s="163"/>
      <c r="AB97" s="163"/>
      <c r="AC97" s="163"/>
      <c r="AD97" s="163"/>
      <c r="AE97" s="163"/>
      <c r="AF97" s="163"/>
      <c r="AG97" s="163"/>
      <c r="AH97" s="163"/>
      <c r="AI97" s="163"/>
      <c r="AJ97" s="163"/>
      <c r="AK97" s="163"/>
      <c r="AL97" s="163"/>
      <c r="AM97" s="163"/>
      <c r="AN97" s="163"/>
      <c r="AO97" s="163"/>
      <c r="AP97" s="163"/>
      <c r="AQ97" s="163"/>
      <c r="AR97" s="163"/>
      <c r="AS97" s="163"/>
      <c r="AT97" s="163"/>
      <c r="AU97" s="163"/>
      <c r="AV97" s="163"/>
    </row>
    <row r="98" spans="1:48" s="167" customFormat="1">
      <c r="A98" s="163"/>
      <c r="B98" s="163"/>
      <c r="C98" s="163"/>
      <c r="D98" s="163"/>
      <c r="E98" s="757"/>
      <c r="F98" s="163"/>
      <c r="G98" s="163"/>
      <c r="K98" s="163"/>
      <c r="L98" s="921"/>
      <c r="Q98" s="163"/>
      <c r="R98" s="163"/>
      <c r="S98" s="163"/>
      <c r="T98" s="163"/>
      <c r="U98" s="163"/>
      <c r="V98" s="163"/>
      <c r="W98" s="163"/>
      <c r="Y98" s="163"/>
      <c r="Z98" s="163"/>
      <c r="AA98" s="163"/>
      <c r="AB98" s="163"/>
      <c r="AC98" s="163"/>
      <c r="AD98" s="163"/>
      <c r="AE98" s="163"/>
      <c r="AF98" s="163"/>
      <c r="AG98" s="163"/>
      <c r="AH98" s="163"/>
      <c r="AI98" s="163"/>
      <c r="AJ98" s="163"/>
      <c r="AK98" s="163"/>
      <c r="AL98" s="163"/>
      <c r="AM98" s="163"/>
      <c r="AN98" s="163"/>
      <c r="AO98" s="163"/>
      <c r="AP98" s="163"/>
      <c r="AQ98" s="163"/>
      <c r="AR98" s="163"/>
      <c r="AS98" s="163"/>
      <c r="AT98" s="163"/>
      <c r="AU98" s="163"/>
      <c r="AV98" s="163"/>
    </row>
    <row r="99" spans="1:48" s="167" customFormat="1">
      <c r="A99" s="163"/>
      <c r="B99" s="163"/>
      <c r="C99" s="163"/>
      <c r="D99" s="163"/>
      <c r="E99" s="757"/>
      <c r="F99" s="163"/>
      <c r="G99" s="163"/>
      <c r="K99" s="163"/>
      <c r="L99" s="921"/>
      <c r="Q99" s="163"/>
      <c r="R99" s="163"/>
      <c r="S99" s="163"/>
      <c r="T99" s="163"/>
      <c r="U99" s="163"/>
      <c r="V99" s="163"/>
      <c r="W99" s="163"/>
      <c r="Y99" s="163"/>
      <c r="Z99" s="163"/>
      <c r="AA99" s="163"/>
      <c r="AB99" s="163"/>
      <c r="AC99" s="163"/>
      <c r="AD99" s="163"/>
      <c r="AE99" s="163"/>
      <c r="AF99" s="163"/>
      <c r="AG99" s="163"/>
      <c r="AH99" s="163"/>
      <c r="AI99" s="163"/>
      <c r="AJ99" s="163"/>
      <c r="AK99" s="163"/>
      <c r="AL99" s="163"/>
      <c r="AM99" s="163"/>
      <c r="AN99" s="163"/>
      <c r="AO99" s="163"/>
      <c r="AP99" s="163"/>
      <c r="AQ99" s="163"/>
      <c r="AR99" s="163"/>
      <c r="AS99" s="163"/>
      <c r="AT99" s="163"/>
      <c r="AU99" s="163"/>
      <c r="AV99" s="163"/>
    </row>
    <row r="100" spans="1:48" s="167" customFormat="1" ht="4.5" customHeight="1">
      <c r="A100" s="163"/>
      <c r="B100" s="163"/>
      <c r="C100" s="163"/>
      <c r="D100" s="163"/>
      <c r="E100" s="757"/>
      <c r="F100" s="163"/>
      <c r="G100" s="163"/>
      <c r="K100" s="163"/>
      <c r="L100" s="921"/>
      <c r="Q100" s="163"/>
      <c r="R100" s="163"/>
      <c r="S100" s="163"/>
      <c r="T100" s="163"/>
      <c r="U100" s="163"/>
      <c r="V100" s="163"/>
      <c r="W100" s="163"/>
      <c r="Y100" s="163"/>
      <c r="Z100" s="163"/>
      <c r="AA100" s="163"/>
      <c r="AB100" s="163"/>
      <c r="AC100" s="163"/>
      <c r="AD100" s="163"/>
      <c r="AE100" s="163"/>
      <c r="AF100" s="163"/>
      <c r="AG100" s="163"/>
      <c r="AH100" s="163"/>
      <c r="AI100" s="163"/>
      <c r="AJ100" s="163"/>
      <c r="AK100" s="163"/>
      <c r="AL100" s="163"/>
      <c r="AM100" s="163"/>
      <c r="AN100" s="163"/>
      <c r="AO100" s="163"/>
      <c r="AP100" s="163"/>
      <c r="AQ100" s="163"/>
      <c r="AR100" s="163"/>
      <c r="AS100" s="163"/>
      <c r="AT100" s="163"/>
      <c r="AU100" s="163"/>
      <c r="AV100" s="163"/>
    </row>
  </sheetData>
  <mergeCells count="37">
    <mergeCell ref="A2:A4"/>
    <mergeCell ref="B2:B4"/>
    <mergeCell ref="C2:C4"/>
    <mergeCell ref="D2:D4"/>
    <mergeCell ref="E2:E4"/>
    <mergeCell ref="B1:E1"/>
    <mergeCell ref="Q1:AV1"/>
    <mergeCell ref="F2:F4"/>
    <mergeCell ref="G2:G4"/>
    <mergeCell ref="H2:H4"/>
    <mergeCell ref="I2:I4"/>
    <mergeCell ref="J2:J4"/>
    <mergeCell ref="K2:N2"/>
    <mergeCell ref="O2:R2"/>
    <mergeCell ref="S2:S4"/>
    <mergeCell ref="K3:K4"/>
    <mergeCell ref="L3:L4"/>
    <mergeCell ref="M3:M4"/>
    <mergeCell ref="N3:N4"/>
    <mergeCell ref="O3:O4"/>
    <mergeCell ref="U2:X4"/>
    <mergeCell ref="Y2:Z2"/>
    <mergeCell ref="Y3:Y4"/>
    <mergeCell ref="Z3:Z4"/>
    <mergeCell ref="T2:T4"/>
    <mergeCell ref="P3:P4"/>
    <mergeCell ref="Q3:Q4"/>
    <mergeCell ref="R3:R4"/>
    <mergeCell ref="AA2:AF2"/>
    <mergeCell ref="AG2:AU2"/>
    <mergeCell ref="AV2:AV4"/>
    <mergeCell ref="AL3:AP3"/>
    <mergeCell ref="AQ3:AU3"/>
    <mergeCell ref="AA3:AB3"/>
    <mergeCell ref="AC3:AE3"/>
    <mergeCell ref="AF3:AF4"/>
    <mergeCell ref="AG3:AK3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89" orientation="landscape" horizontalDpi="300" verticalDpi="300" r:id="rId1"/>
  <headerFooter alignWithMargins="0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AX430"/>
  <sheetViews>
    <sheetView view="pageBreakPreview" topLeftCell="B1" zoomScaleSheetLayoutView="100" workbookViewId="0">
      <pane ySplit="4" topLeftCell="A417" activePane="bottomLeft" state="frozen"/>
      <selection activeCell="A17" sqref="A17:L17"/>
      <selection pane="bottomLeft" activeCell="AV439" sqref="AV439"/>
    </sheetView>
  </sheetViews>
  <sheetFormatPr defaultColWidth="8.88671875" defaultRowHeight="10.5"/>
  <cols>
    <col min="1" max="1" width="5.21875" style="165" hidden="1" customWidth="1"/>
    <col min="2" max="2" width="3.77734375" style="165" customWidth="1"/>
    <col min="3" max="3" width="6.109375" style="170" customWidth="1"/>
    <col min="4" max="4" width="22" style="163" hidden="1" customWidth="1"/>
    <col min="5" max="5" width="14" style="167" customWidth="1"/>
    <col min="6" max="6" width="9.5546875" style="165" customWidth="1"/>
    <col min="7" max="7" width="13.6640625" style="165" customWidth="1"/>
    <col min="8" max="8" width="8.77734375" style="167" bestFit="1" customWidth="1"/>
    <col min="9" max="9" width="7.109375" style="167" bestFit="1" customWidth="1"/>
    <col min="10" max="10" width="7.21875" style="167" bestFit="1" customWidth="1"/>
    <col min="11" max="11" width="10.44140625" style="165" customWidth="1"/>
    <col min="12" max="12" width="14" style="165" customWidth="1"/>
    <col min="13" max="13" width="8.109375" style="165" customWidth="1"/>
    <col min="14" max="14" width="4.109375" style="168" bestFit="1" customWidth="1"/>
    <col min="15" max="15" width="4" style="168" bestFit="1" customWidth="1"/>
    <col min="16" max="16" width="5" style="168" customWidth="1"/>
    <col min="17" max="17" width="3.6640625" style="168" customWidth="1"/>
    <col min="18" max="18" width="5.5546875" style="167" customWidth="1"/>
    <col min="19" max="19" width="6.44140625" style="167" bestFit="1" customWidth="1"/>
    <col min="20" max="20" width="6.33203125" style="165" bestFit="1" customWidth="1"/>
    <col min="21" max="21" width="5.21875" style="165" customWidth="1"/>
    <col min="22" max="22" width="9.44140625" style="169" hidden="1" customWidth="1"/>
    <col min="23" max="23" width="14.44140625" style="163" hidden="1" customWidth="1"/>
    <col min="24" max="24" width="10.77734375" style="163" hidden="1" customWidth="1"/>
    <col min="25" max="25" width="15.33203125" style="163" hidden="1" customWidth="1"/>
    <col min="26" max="26" width="2.6640625" style="163" hidden="1" customWidth="1"/>
    <col min="27" max="27" width="3.21875" style="163" hidden="1" customWidth="1"/>
    <col min="28" max="28" width="6" style="167" customWidth="1"/>
    <col min="29" max="29" width="10.77734375" style="163" hidden="1" customWidth="1"/>
    <col min="30" max="30" width="5.77734375" style="163" hidden="1" customWidth="1"/>
    <col min="31" max="31" width="23.6640625" style="163" hidden="1" customWidth="1"/>
    <col min="32" max="32" width="9.5546875" style="163" hidden="1" customWidth="1"/>
    <col min="33" max="33" width="15.33203125" style="163" hidden="1" customWidth="1"/>
    <col min="34" max="34" width="25.88671875" style="163" hidden="1" customWidth="1"/>
    <col min="35" max="35" width="28.44140625" style="163" hidden="1" customWidth="1"/>
    <col min="36" max="36" width="18.109375" style="163" hidden="1" customWidth="1"/>
    <col min="37" max="37" width="17.5546875" style="163" hidden="1" customWidth="1"/>
    <col min="38" max="38" width="21.88671875" style="163" hidden="1" customWidth="1"/>
    <col min="39" max="39" width="19.5546875" style="163" hidden="1" customWidth="1"/>
    <col min="40" max="40" width="21" style="163" hidden="1" customWidth="1"/>
    <col min="41" max="41" width="22.21875" style="163" hidden="1" customWidth="1"/>
    <col min="42" max="42" width="12.21875" style="163" hidden="1" customWidth="1"/>
    <col min="43" max="43" width="20.44140625" style="163" hidden="1" customWidth="1"/>
    <col min="44" max="44" width="18.109375" style="163" hidden="1" customWidth="1"/>
    <col min="45" max="45" width="22" style="163" hidden="1" customWidth="1"/>
    <col min="46" max="46" width="12.21875" style="163" hidden="1" customWidth="1"/>
    <col min="47" max="47" width="7.77734375" style="163" hidden="1" customWidth="1"/>
    <col min="48" max="48" width="8.88671875" style="165"/>
    <col min="49" max="16384" width="8.88671875" style="163"/>
  </cols>
  <sheetData>
    <row r="1" spans="1:48" ht="22.9" customHeight="1">
      <c r="B1" s="1433" t="s">
        <v>345</v>
      </c>
      <c r="C1" s="1433"/>
      <c r="D1" s="1433"/>
      <c r="E1" s="1433"/>
      <c r="T1" s="1369" t="s">
        <v>346</v>
      </c>
      <c r="U1" s="1369"/>
      <c r="V1" s="1369"/>
      <c r="W1" s="1369"/>
      <c r="X1" s="1369"/>
      <c r="Y1" s="1369"/>
      <c r="Z1" s="1369"/>
      <c r="AA1" s="1369"/>
      <c r="AB1" s="1369"/>
      <c r="AC1" s="1369"/>
      <c r="AD1" s="1369"/>
      <c r="AE1" s="1369"/>
      <c r="AF1" s="1369"/>
      <c r="AG1" s="1369"/>
      <c r="AH1" s="1369"/>
      <c r="AI1" s="1369"/>
      <c r="AJ1" s="1369"/>
      <c r="AK1" s="1369"/>
      <c r="AL1" s="1369"/>
      <c r="AM1" s="1369"/>
      <c r="AN1" s="1369"/>
      <c r="AO1" s="1369"/>
      <c r="AP1" s="1369"/>
      <c r="AQ1" s="1369"/>
      <c r="AR1" s="1369"/>
      <c r="AS1" s="1369"/>
      <c r="AT1" s="1369"/>
      <c r="AU1" s="1369"/>
      <c r="AV1" s="1369"/>
    </row>
    <row r="2" spans="1:48" s="107" customFormat="1" ht="20.25" customHeight="1">
      <c r="A2" s="1375" t="s">
        <v>347</v>
      </c>
      <c r="B2" s="1362" t="s">
        <v>15518</v>
      </c>
      <c r="C2" s="1362" t="s">
        <v>348</v>
      </c>
      <c r="D2" s="1362" t="s">
        <v>349</v>
      </c>
      <c r="E2" s="1362" t="s">
        <v>350</v>
      </c>
      <c r="F2" s="1362" t="s">
        <v>351</v>
      </c>
      <c r="G2" s="1362" t="s">
        <v>352</v>
      </c>
      <c r="H2" s="1362" t="s">
        <v>353</v>
      </c>
      <c r="I2" s="1362" t="s">
        <v>354</v>
      </c>
      <c r="J2" s="1362" t="s">
        <v>355</v>
      </c>
      <c r="K2" s="1362" t="s">
        <v>356</v>
      </c>
      <c r="L2" s="1362" t="s">
        <v>523</v>
      </c>
      <c r="M2" s="1362"/>
      <c r="N2" s="1362"/>
      <c r="O2" s="1362"/>
      <c r="P2" s="1362"/>
      <c r="Q2" s="1362"/>
      <c r="R2" s="1362" t="s">
        <v>294</v>
      </c>
      <c r="S2" s="1362"/>
      <c r="T2" s="1362"/>
      <c r="U2" s="1362" t="s">
        <v>524</v>
      </c>
      <c r="V2" s="1362" t="s">
        <v>525</v>
      </c>
      <c r="W2" s="1362"/>
      <c r="X2" s="1362"/>
      <c r="Y2" s="1362"/>
      <c r="Z2" s="1362"/>
      <c r="AA2" s="1362"/>
      <c r="AB2" s="1362"/>
      <c r="AC2" s="1362" t="s">
        <v>526</v>
      </c>
      <c r="AD2" s="1362"/>
      <c r="AE2" s="1362" t="s">
        <v>527</v>
      </c>
      <c r="AF2" s="1362"/>
      <c r="AG2" s="1362"/>
      <c r="AH2" s="1370"/>
      <c r="AI2" s="1362" t="s">
        <v>528</v>
      </c>
      <c r="AJ2" s="1370"/>
      <c r="AK2" s="1370"/>
      <c r="AL2" s="1370"/>
      <c r="AM2" s="1370"/>
      <c r="AN2" s="1370"/>
      <c r="AO2" s="1370"/>
      <c r="AP2" s="1370"/>
      <c r="AQ2" s="1370"/>
      <c r="AR2" s="1370"/>
      <c r="AS2" s="1370"/>
      <c r="AT2" s="1370"/>
      <c r="AU2" s="1370"/>
      <c r="AV2" s="1362" t="s">
        <v>529</v>
      </c>
    </row>
    <row r="3" spans="1:48" s="107" customFormat="1" ht="28.5" customHeight="1">
      <c r="A3" s="1375"/>
      <c r="B3" s="1362"/>
      <c r="C3" s="1362"/>
      <c r="D3" s="1362"/>
      <c r="E3" s="1362"/>
      <c r="F3" s="1362"/>
      <c r="G3" s="1362"/>
      <c r="H3" s="1362"/>
      <c r="I3" s="1362"/>
      <c r="J3" s="1362"/>
      <c r="K3" s="1362"/>
      <c r="L3" s="1281" t="s">
        <v>530</v>
      </c>
      <c r="M3" s="1281" t="s">
        <v>531</v>
      </c>
      <c r="N3" s="1284" t="s">
        <v>532</v>
      </c>
      <c r="O3" s="1284" t="s">
        <v>533</v>
      </c>
      <c r="P3" s="1284" t="s">
        <v>534</v>
      </c>
      <c r="Q3" s="1284" t="s">
        <v>535</v>
      </c>
      <c r="R3" s="1281" t="s">
        <v>536</v>
      </c>
      <c r="S3" s="1281" t="s">
        <v>537</v>
      </c>
      <c r="T3" s="1281" t="s">
        <v>538</v>
      </c>
      <c r="U3" s="1362"/>
      <c r="V3" s="1362"/>
      <c r="W3" s="1362"/>
      <c r="X3" s="1362"/>
      <c r="Y3" s="1362"/>
      <c r="Z3" s="1362"/>
      <c r="AA3" s="1362"/>
      <c r="AB3" s="1362"/>
      <c r="AC3" s="1281" t="s">
        <v>539</v>
      </c>
      <c r="AD3" s="1281" t="s">
        <v>540</v>
      </c>
      <c r="AE3" s="1362" t="s">
        <v>541</v>
      </c>
      <c r="AF3" s="1362"/>
      <c r="AG3" s="1284" t="s">
        <v>542</v>
      </c>
      <c r="AH3" s="1284" t="s">
        <v>543</v>
      </c>
      <c r="AI3" s="1362" t="s">
        <v>544</v>
      </c>
      <c r="AJ3" s="1370"/>
      <c r="AK3" s="1370"/>
      <c r="AL3" s="1370"/>
      <c r="AM3" s="1370"/>
      <c r="AN3" s="1362" t="s">
        <v>545</v>
      </c>
      <c r="AO3" s="1370"/>
      <c r="AP3" s="1370"/>
      <c r="AQ3" s="1370"/>
      <c r="AR3" s="1370"/>
      <c r="AS3" s="1362" t="s">
        <v>546</v>
      </c>
      <c r="AT3" s="1370"/>
      <c r="AU3" s="1370"/>
      <c r="AV3" s="1362"/>
    </row>
    <row r="4" spans="1:48" s="107" customFormat="1" ht="25.5" customHeight="1">
      <c r="A4" s="320"/>
      <c r="B4" s="320" t="s">
        <v>51</v>
      </c>
      <c r="C4" s="320" t="s">
        <v>4</v>
      </c>
      <c r="D4" s="177"/>
      <c r="E4" s="544">
        <f>COUNTA(E6:E34,E36:E40,E42:E43,E45:E49,E51:E53,E55:E60,E62:E67,E69:E71,E73:E199,E201:E236,E238:E250,E252:E280,E282:E306,E308:E341,E343:E366,E368:E411,E413:E430)</f>
        <v>409</v>
      </c>
      <c r="F4" s="320"/>
      <c r="G4" s="320"/>
      <c r="H4" s="319">
        <f>SUM(H6:H34,H36:H40,H42:H43,H45:H49,H51:H53,H55:H60,H62:H67,H69:H71,H73:H199,H201:H236,H238:H250,H252:H280,H282:H306,H308:H341,H343:H366,H368:H411,H413:H430)</f>
        <v>8852490.3699999992</v>
      </c>
      <c r="I4" s="319">
        <f>SUM(I6:I34,I36:I40,I42:I43,I45:I49,I51:I53,I55:I60,I62:I67,I69:I71,I73:I199,I201:I236,I238:I250,I252:I280,I282:I306,I308:I341,I343:I366,I368:I411,I413:I430)</f>
        <v>1060861.69</v>
      </c>
      <c r="J4" s="319">
        <f>SUM(J6:J34,J36:J40,J42:J43,J45:J49,J51:J53,J55:J60,J62:J67,J69:J71,J73:J199,J201:J236,J238:J250,J252:J280,J282:J306,J308:J341,J343:J366,J368:J411,J413:J430)</f>
        <v>1820205.9750000001</v>
      </c>
      <c r="K4" s="320"/>
      <c r="L4" s="320"/>
      <c r="M4" s="320"/>
      <c r="N4" s="100"/>
      <c r="O4" s="100"/>
      <c r="P4" s="100"/>
      <c r="Q4" s="100"/>
      <c r="R4" s="319"/>
      <c r="S4" s="319"/>
      <c r="T4" s="320"/>
      <c r="U4" s="320"/>
      <c r="V4" s="925"/>
      <c r="W4" s="177"/>
      <c r="X4" s="177"/>
      <c r="Y4" s="177"/>
      <c r="Z4" s="177"/>
      <c r="AA4" s="177"/>
      <c r="AB4" s="319"/>
      <c r="AC4" s="320"/>
      <c r="AD4" s="320"/>
      <c r="AE4" s="177"/>
      <c r="AF4" s="177"/>
      <c r="AG4" s="177"/>
      <c r="AH4" s="99"/>
      <c r="AI4" s="99"/>
      <c r="AJ4" s="177"/>
      <c r="AK4" s="177"/>
      <c r="AL4" s="177"/>
      <c r="AM4" s="177"/>
      <c r="AN4" s="177"/>
      <c r="AO4" s="177"/>
      <c r="AP4" s="177"/>
      <c r="AQ4" s="177"/>
      <c r="AR4" s="177"/>
      <c r="AS4" s="177"/>
      <c r="AT4" s="177"/>
      <c r="AU4" s="177"/>
      <c r="AV4" s="320"/>
    </row>
    <row r="5" spans="1:48" s="107" customFormat="1" ht="25.5" customHeight="1">
      <c r="A5" s="320"/>
      <c r="B5" s="566" t="s">
        <v>85</v>
      </c>
      <c r="C5" s="320" t="s">
        <v>4</v>
      </c>
      <c r="D5" s="177"/>
      <c r="E5" s="544">
        <f>COUNTA(E6:E34)</f>
        <v>29</v>
      </c>
      <c r="F5" s="926"/>
      <c r="G5" s="926"/>
      <c r="H5" s="927">
        <f>SUM(H6:H34)</f>
        <v>258988</v>
      </c>
      <c r="I5" s="927">
        <f t="shared" ref="I5:J5" si="0">SUM(I6:I34)</f>
        <v>102122.88999999998</v>
      </c>
      <c r="J5" s="927">
        <f t="shared" si="0"/>
        <v>167204.16999999998</v>
      </c>
      <c r="K5" s="926"/>
      <c r="L5" s="926"/>
      <c r="M5" s="926"/>
      <c r="N5" s="927"/>
      <c r="O5" s="927"/>
      <c r="P5" s="927"/>
      <c r="Q5" s="927"/>
      <c r="R5" s="927"/>
      <c r="S5" s="927"/>
      <c r="T5" s="320"/>
      <c r="U5" s="320"/>
      <c r="V5" s="925"/>
      <c r="W5" s="177"/>
      <c r="X5" s="177"/>
      <c r="Y5" s="177"/>
      <c r="Z5" s="177"/>
      <c r="AA5" s="177"/>
      <c r="AB5" s="319"/>
      <c r="AC5" s="320"/>
      <c r="AD5" s="320"/>
      <c r="AE5" s="177"/>
      <c r="AF5" s="177"/>
      <c r="AG5" s="177"/>
      <c r="AH5" s="99"/>
      <c r="AI5" s="99"/>
      <c r="AJ5" s="177"/>
      <c r="AK5" s="177"/>
      <c r="AL5" s="177"/>
      <c r="AM5" s="177"/>
      <c r="AN5" s="177"/>
      <c r="AO5" s="177"/>
      <c r="AP5" s="177"/>
      <c r="AQ5" s="177"/>
      <c r="AR5" s="177"/>
      <c r="AS5" s="177"/>
      <c r="AT5" s="177"/>
      <c r="AU5" s="177"/>
      <c r="AV5" s="320"/>
    </row>
    <row r="6" spans="1:48" s="107" customFormat="1" ht="25.5" customHeight="1">
      <c r="A6" s="320"/>
      <c r="B6" s="543"/>
      <c r="C6" s="320" t="s">
        <v>69</v>
      </c>
      <c r="D6" s="320" t="s">
        <v>1339</v>
      </c>
      <c r="E6" s="320" t="s">
        <v>2645</v>
      </c>
      <c r="F6" s="320" t="s">
        <v>72</v>
      </c>
      <c r="G6" s="320" t="s">
        <v>6384</v>
      </c>
      <c r="H6" s="640">
        <v>9775</v>
      </c>
      <c r="I6" s="640">
        <v>5525.49</v>
      </c>
      <c r="J6" s="640">
        <v>11399.2</v>
      </c>
      <c r="K6" s="177" t="s">
        <v>91</v>
      </c>
      <c r="L6" s="177" t="s">
        <v>743</v>
      </c>
      <c r="M6" s="177" t="s">
        <v>58</v>
      </c>
      <c r="N6" s="640">
        <v>15</v>
      </c>
      <c r="O6" s="640">
        <v>28</v>
      </c>
      <c r="P6" s="640">
        <v>1654</v>
      </c>
      <c r="Q6" s="640">
        <v>23.5</v>
      </c>
      <c r="R6" s="640">
        <v>4658</v>
      </c>
      <c r="S6" s="640">
        <v>5500</v>
      </c>
      <c r="T6" s="320" t="s">
        <v>59</v>
      </c>
      <c r="U6" s="320">
        <v>1963</v>
      </c>
      <c r="V6" s="925"/>
      <c r="W6" s="177"/>
      <c r="X6" s="177"/>
      <c r="Y6" s="177"/>
      <c r="Z6" s="177"/>
      <c r="AA6" s="177"/>
      <c r="AB6" s="319"/>
      <c r="AC6" s="320"/>
      <c r="AD6" s="320"/>
      <c r="AE6" s="177" t="s">
        <v>31</v>
      </c>
      <c r="AF6" s="177"/>
      <c r="AG6" s="177"/>
      <c r="AH6" s="177"/>
      <c r="AI6" s="177"/>
      <c r="AJ6" s="177"/>
      <c r="AK6" s="177"/>
      <c r="AL6" s="177"/>
      <c r="AM6" s="177"/>
      <c r="AN6" s="177"/>
      <c r="AO6" s="177"/>
      <c r="AP6" s="177"/>
      <c r="AQ6" s="177"/>
      <c r="AR6" s="177"/>
      <c r="AS6" s="177"/>
      <c r="AT6" s="177"/>
      <c r="AU6" s="177"/>
      <c r="AV6" s="320"/>
    </row>
    <row r="7" spans="1:48" s="107" customFormat="1" ht="25.5" customHeight="1">
      <c r="A7" s="146" t="s">
        <v>547</v>
      </c>
      <c r="B7" s="543"/>
      <c r="C7" s="320" t="s">
        <v>69</v>
      </c>
      <c r="D7" s="320"/>
      <c r="E7" s="320" t="s">
        <v>1551</v>
      </c>
      <c r="F7" s="320" t="s">
        <v>69</v>
      </c>
      <c r="G7" s="320" t="s">
        <v>744</v>
      </c>
      <c r="H7" s="640">
        <v>638</v>
      </c>
      <c r="I7" s="640">
        <v>602.5</v>
      </c>
      <c r="J7" s="640">
        <v>790.97</v>
      </c>
      <c r="K7" s="177" t="s">
        <v>91</v>
      </c>
      <c r="L7" s="177" t="s">
        <v>745</v>
      </c>
      <c r="M7" s="177" t="s">
        <v>746</v>
      </c>
      <c r="N7" s="640">
        <v>16.8</v>
      </c>
      <c r="O7" s="640">
        <v>30</v>
      </c>
      <c r="P7" s="640">
        <v>510</v>
      </c>
      <c r="Q7" s="640">
        <v>8</v>
      </c>
      <c r="R7" s="640"/>
      <c r="S7" s="640"/>
      <c r="T7" s="320"/>
      <c r="U7" s="320">
        <v>2005</v>
      </c>
      <c r="V7" s="925"/>
      <c r="W7" s="177"/>
      <c r="X7" s="177"/>
      <c r="Y7" s="177"/>
      <c r="Z7" s="177"/>
      <c r="AA7" s="177"/>
      <c r="AB7" s="319">
        <v>770</v>
      </c>
      <c r="AC7" s="320"/>
      <c r="AD7" s="320"/>
      <c r="AE7" s="177"/>
      <c r="AF7" s="177"/>
      <c r="AG7" s="177"/>
      <c r="AH7" s="177"/>
      <c r="AI7" s="177"/>
      <c r="AJ7" s="177"/>
      <c r="AK7" s="177"/>
      <c r="AL7" s="177"/>
      <c r="AM7" s="177"/>
      <c r="AN7" s="177"/>
      <c r="AO7" s="177"/>
      <c r="AP7" s="177"/>
      <c r="AQ7" s="177"/>
      <c r="AR7" s="177"/>
      <c r="AS7" s="177"/>
      <c r="AT7" s="177"/>
      <c r="AU7" s="177"/>
      <c r="AV7" s="320"/>
    </row>
    <row r="8" spans="1:48" s="107" customFormat="1" ht="25.5" customHeight="1">
      <c r="A8" s="146">
        <v>2</v>
      </c>
      <c r="B8" s="543"/>
      <c r="C8" s="320" t="s">
        <v>70</v>
      </c>
      <c r="D8" s="320"/>
      <c r="E8" s="320" t="s">
        <v>747</v>
      </c>
      <c r="F8" s="320" t="s">
        <v>748</v>
      </c>
      <c r="G8" s="320" t="s">
        <v>748</v>
      </c>
      <c r="H8" s="640">
        <v>560</v>
      </c>
      <c r="I8" s="640">
        <v>560</v>
      </c>
      <c r="J8" s="640">
        <v>560</v>
      </c>
      <c r="K8" s="177" t="s">
        <v>91</v>
      </c>
      <c r="L8" s="177" t="s">
        <v>57</v>
      </c>
      <c r="M8" s="177" t="s">
        <v>58</v>
      </c>
      <c r="N8" s="640">
        <v>18.5</v>
      </c>
      <c r="O8" s="640">
        <v>7.5</v>
      </c>
      <c r="P8" s="640">
        <v>560</v>
      </c>
      <c r="Q8" s="640">
        <v>9</v>
      </c>
      <c r="R8" s="640"/>
      <c r="S8" s="640"/>
      <c r="T8" s="320"/>
      <c r="U8" s="320">
        <v>2009</v>
      </c>
      <c r="V8" s="925"/>
      <c r="W8" s="177"/>
      <c r="X8" s="177"/>
      <c r="Y8" s="177"/>
      <c r="Z8" s="177"/>
      <c r="AA8" s="177"/>
      <c r="AB8" s="319"/>
      <c r="AC8" s="320"/>
      <c r="AD8" s="320"/>
      <c r="AE8" s="177"/>
      <c r="AF8" s="177"/>
      <c r="AG8" s="177"/>
      <c r="AH8" s="177"/>
      <c r="AI8" s="177"/>
      <c r="AJ8" s="177"/>
      <c r="AK8" s="177"/>
      <c r="AL8" s="177"/>
      <c r="AM8" s="177"/>
      <c r="AN8" s="177"/>
      <c r="AO8" s="177"/>
      <c r="AP8" s="177"/>
      <c r="AQ8" s="177"/>
      <c r="AR8" s="177"/>
      <c r="AS8" s="177"/>
      <c r="AT8" s="177"/>
      <c r="AU8" s="177"/>
      <c r="AV8" s="320"/>
    </row>
    <row r="9" spans="1:48" s="107" customFormat="1" ht="25.5" customHeight="1">
      <c r="A9" s="146"/>
      <c r="B9" s="543"/>
      <c r="C9" s="320" t="s">
        <v>70</v>
      </c>
      <c r="D9" s="320"/>
      <c r="E9" s="320" t="s">
        <v>749</v>
      </c>
      <c r="F9" s="320" t="s">
        <v>70</v>
      </c>
      <c r="G9" s="320" t="s">
        <v>750</v>
      </c>
      <c r="H9" s="319">
        <v>1090</v>
      </c>
      <c r="I9" s="319">
        <v>832</v>
      </c>
      <c r="J9" s="319">
        <v>1090</v>
      </c>
      <c r="K9" s="177" t="s">
        <v>751</v>
      </c>
      <c r="L9" s="177" t="s">
        <v>57</v>
      </c>
      <c r="M9" s="177" t="s">
        <v>58</v>
      </c>
      <c r="N9" s="640">
        <v>46</v>
      </c>
      <c r="O9" s="640">
        <v>18</v>
      </c>
      <c r="P9" s="319">
        <v>830</v>
      </c>
      <c r="Q9" s="640">
        <v>11</v>
      </c>
      <c r="R9" s="640"/>
      <c r="S9" s="640"/>
      <c r="T9" s="320"/>
      <c r="U9" s="320">
        <v>2009</v>
      </c>
      <c r="V9" s="925"/>
      <c r="W9" s="177"/>
      <c r="X9" s="177"/>
      <c r="Y9" s="177"/>
      <c r="Z9" s="177"/>
      <c r="AA9" s="177"/>
      <c r="AB9" s="319">
        <v>1986</v>
      </c>
      <c r="AC9" s="320"/>
      <c r="AD9" s="320"/>
      <c r="AE9" s="177"/>
      <c r="AF9" s="177"/>
      <c r="AG9" s="177"/>
      <c r="AH9" s="177"/>
      <c r="AI9" s="177"/>
      <c r="AJ9" s="177"/>
      <c r="AK9" s="177"/>
      <c r="AL9" s="177"/>
      <c r="AM9" s="177"/>
      <c r="AN9" s="177"/>
      <c r="AO9" s="177"/>
      <c r="AP9" s="177"/>
      <c r="AQ9" s="177"/>
      <c r="AR9" s="177"/>
      <c r="AS9" s="177"/>
      <c r="AT9" s="177"/>
      <c r="AU9" s="177"/>
      <c r="AV9" s="320"/>
    </row>
    <row r="10" spans="1:48" s="107" customFormat="1" ht="25.5" customHeight="1">
      <c r="A10" s="146"/>
      <c r="B10" s="543"/>
      <c r="C10" s="320" t="s">
        <v>70</v>
      </c>
      <c r="D10" s="320"/>
      <c r="E10" s="320" t="s">
        <v>1552</v>
      </c>
      <c r="F10" s="320" t="s">
        <v>70</v>
      </c>
      <c r="G10" s="320" t="s">
        <v>750</v>
      </c>
      <c r="H10" s="319">
        <v>13467</v>
      </c>
      <c r="I10" s="319">
        <v>588</v>
      </c>
      <c r="J10" s="319">
        <v>660</v>
      </c>
      <c r="K10" s="177" t="s">
        <v>751</v>
      </c>
      <c r="L10" s="177" t="s">
        <v>76</v>
      </c>
      <c r="M10" s="177" t="s">
        <v>58</v>
      </c>
      <c r="N10" s="640">
        <v>42.8</v>
      </c>
      <c r="O10" s="640">
        <v>12.6</v>
      </c>
      <c r="P10" s="319">
        <v>400</v>
      </c>
      <c r="Q10" s="640">
        <v>5.5</v>
      </c>
      <c r="R10" s="640"/>
      <c r="S10" s="640"/>
      <c r="T10" s="320"/>
      <c r="U10" s="320">
        <v>2010</v>
      </c>
      <c r="V10" s="925"/>
      <c r="W10" s="177"/>
      <c r="X10" s="177"/>
      <c r="Y10" s="177"/>
      <c r="Z10" s="177"/>
      <c r="AA10" s="177"/>
      <c r="AB10" s="319">
        <v>1210</v>
      </c>
      <c r="AC10" s="320"/>
      <c r="AD10" s="320"/>
      <c r="AE10" s="177"/>
      <c r="AF10" s="177"/>
      <c r="AG10" s="177"/>
      <c r="AH10" s="177"/>
      <c r="AI10" s="177"/>
      <c r="AJ10" s="177"/>
      <c r="AK10" s="177"/>
      <c r="AL10" s="177"/>
      <c r="AM10" s="177"/>
      <c r="AN10" s="177"/>
      <c r="AO10" s="177"/>
      <c r="AP10" s="177"/>
      <c r="AQ10" s="177"/>
      <c r="AR10" s="177"/>
      <c r="AS10" s="177"/>
      <c r="AT10" s="177"/>
      <c r="AU10" s="177"/>
      <c r="AV10" s="320"/>
    </row>
    <row r="11" spans="1:48" s="107" customFormat="1" ht="25.5" customHeight="1">
      <c r="A11" s="146"/>
      <c r="B11" s="543"/>
      <c r="C11" s="320" t="s">
        <v>6378</v>
      </c>
      <c r="D11" s="320"/>
      <c r="E11" s="320" t="s">
        <v>6379</v>
      </c>
      <c r="F11" s="320" t="s">
        <v>6378</v>
      </c>
      <c r="G11" s="320" t="s">
        <v>6380</v>
      </c>
      <c r="H11" s="319">
        <v>1653</v>
      </c>
      <c r="I11" s="319">
        <v>930</v>
      </c>
      <c r="J11" s="319">
        <v>1207</v>
      </c>
      <c r="K11" s="177" t="s">
        <v>6381</v>
      </c>
      <c r="L11" s="177" t="s">
        <v>6382</v>
      </c>
      <c r="M11" s="177" t="s">
        <v>6383</v>
      </c>
      <c r="N11" s="640">
        <v>36</v>
      </c>
      <c r="O11" s="640">
        <v>18</v>
      </c>
      <c r="P11" s="319">
        <v>930</v>
      </c>
      <c r="Q11" s="640">
        <v>13</v>
      </c>
      <c r="R11" s="640"/>
      <c r="S11" s="640"/>
      <c r="T11" s="320"/>
      <c r="U11" s="320">
        <v>2016</v>
      </c>
      <c r="V11" s="925"/>
      <c r="W11" s="177"/>
      <c r="X11" s="177"/>
      <c r="Y11" s="177"/>
      <c r="Z11" s="177"/>
      <c r="AA11" s="177"/>
      <c r="AB11" s="319">
        <v>2258</v>
      </c>
      <c r="AC11" s="320"/>
      <c r="AD11" s="320"/>
      <c r="AE11" s="177"/>
      <c r="AF11" s="177"/>
      <c r="AG11" s="177"/>
      <c r="AH11" s="177"/>
      <c r="AI11" s="177"/>
      <c r="AJ11" s="177"/>
      <c r="AK11" s="177"/>
      <c r="AL11" s="177"/>
      <c r="AM11" s="177"/>
      <c r="AN11" s="177"/>
      <c r="AO11" s="177"/>
      <c r="AP11" s="177"/>
      <c r="AQ11" s="177"/>
      <c r="AR11" s="177"/>
      <c r="AS11" s="177"/>
      <c r="AT11" s="177"/>
      <c r="AU11" s="177"/>
      <c r="AV11" s="320"/>
    </row>
    <row r="12" spans="1:48" s="107" customFormat="1" ht="25.5" customHeight="1">
      <c r="A12" s="146"/>
      <c r="B12" s="543"/>
      <c r="C12" s="320" t="s">
        <v>767</v>
      </c>
      <c r="D12" s="320"/>
      <c r="E12" s="320" t="s">
        <v>752</v>
      </c>
      <c r="F12" s="320" t="s">
        <v>767</v>
      </c>
      <c r="G12" s="320" t="s">
        <v>1345</v>
      </c>
      <c r="H12" s="319">
        <v>5746</v>
      </c>
      <c r="I12" s="319">
        <v>2912</v>
      </c>
      <c r="J12" s="319">
        <v>5743</v>
      </c>
      <c r="K12" s="177" t="s">
        <v>65</v>
      </c>
      <c r="L12" s="177" t="s">
        <v>1553</v>
      </c>
      <c r="M12" s="177" t="s">
        <v>753</v>
      </c>
      <c r="N12" s="319">
        <v>31</v>
      </c>
      <c r="O12" s="319">
        <v>45</v>
      </c>
      <c r="P12" s="319">
        <v>1395</v>
      </c>
      <c r="Q12" s="319">
        <v>12</v>
      </c>
      <c r="R12" s="319">
        <v>1264</v>
      </c>
      <c r="S12" s="319">
        <v>2000</v>
      </c>
      <c r="T12" s="320" t="s">
        <v>1554</v>
      </c>
      <c r="U12" s="320">
        <v>2004</v>
      </c>
      <c r="V12" s="925"/>
      <c r="W12" s="177"/>
      <c r="X12" s="177"/>
      <c r="Y12" s="177"/>
      <c r="Z12" s="177"/>
      <c r="AA12" s="177"/>
      <c r="AB12" s="319">
        <v>11348</v>
      </c>
      <c r="AC12" s="320"/>
      <c r="AD12" s="320"/>
      <c r="AE12" s="177"/>
      <c r="AF12" s="177"/>
      <c r="AG12" s="177"/>
      <c r="AH12" s="177"/>
      <c r="AI12" s="177"/>
      <c r="AJ12" s="177"/>
      <c r="AK12" s="177"/>
      <c r="AL12" s="177"/>
      <c r="AM12" s="177"/>
      <c r="AN12" s="177"/>
      <c r="AO12" s="177"/>
      <c r="AP12" s="177"/>
      <c r="AQ12" s="177"/>
      <c r="AR12" s="177"/>
      <c r="AS12" s="177"/>
      <c r="AT12" s="177"/>
      <c r="AU12" s="177"/>
      <c r="AV12" s="320"/>
    </row>
    <row r="13" spans="1:48" s="107" customFormat="1" ht="25.5" customHeight="1">
      <c r="A13" s="146"/>
      <c r="B13" s="543"/>
      <c r="C13" s="320" t="s">
        <v>633</v>
      </c>
      <c r="D13" s="320"/>
      <c r="E13" s="105" t="s">
        <v>1555</v>
      </c>
      <c r="F13" s="105" t="s">
        <v>72</v>
      </c>
      <c r="G13" s="105" t="s">
        <v>1556</v>
      </c>
      <c r="H13" s="100">
        <v>34466</v>
      </c>
      <c r="I13" s="100">
        <v>1815</v>
      </c>
      <c r="J13" s="100">
        <v>1815</v>
      </c>
      <c r="K13" s="99" t="s">
        <v>1557</v>
      </c>
      <c r="L13" s="99" t="s">
        <v>57</v>
      </c>
      <c r="M13" s="99" t="s">
        <v>58</v>
      </c>
      <c r="N13" s="100">
        <v>18</v>
      </c>
      <c r="O13" s="100">
        <v>65</v>
      </c>
      <c r="P13" s="100">
        <v>1170</v>
      </c>
      <c r="Q13" s="100">
        <v>11.94</v>
      </c>
      <c r="R13" s="100">
        <v>270</v>
      </c>
      <c r="S13" s="100">
        <v>270</v>
      </c>
      <c r="T13" s="105" t="s">
        <v>61</v>
      </c>
      <c r="U13" s="105">
        <v>2008</v>
      </c>
      <c r="V13" s="925"/>
      <c r="W13" s="177"/>
      <c r="X13" s="177"/>
      <c r="Y13" s="177"/>
      <c r="Z13" s="177"/>
      <c r="AA13" s="177"/>
      <c r="AB13" s="319">
        <v>2000</v>
      </c>
      <c r="AC13" s="320"/>
      <c r="AD13" s="320"/>
      <c r="AE13" s="177"/>
      <c r="AF13" s="177"/>
      <c r="AG13" s="177"/>
      <c r="AH13" s="177"/>
      <c r="AI13" s="177"/>
      <c r="AJ13" s="177"/>
      <c r="AK13" s="177"/>
      <c r="AL13" s="177"/>
      <c r="AM13" s="177"/>
      <c r="AN13" s="177"/>
      <c r="AO13" s="177"/>
      <c r="AP13" s="177"/>
      <c r="AQ13" s="177"/>
      <c r="AR13" s="177"/>
      <c r="AS13" s="177"/>
      <c r="AT13" s="177"/>
      <c r="AU13" s="177"/>
      <c r="AV13" s="320"/>
    </row>
    <row r="14" spans="1:48" s="107" customFormat="1" ht="25.5" customHeight="1">
      <c r="A14" s="146"/>
      <c r="B14" s="543"/>
      <c r="C14" s="320" t="s">
        <v>633</v>
      </c>
      <c r="D14" s="320"/>
      <c r="E14" s="105" t="s">
        <v>754</v>
      </c>
      <c r="F14" s="105" t="s">
        <v>72</v>
      </c>
      <c r="G14" s="105" t="s">
        <v>1556</v>
      </c>
      <c r="H14" s="100">
        <v>10187</v>
      </c>
      <c r="I14" s="100">
        <v>2021</v>
      </c>
      <c r="J14" s="100">
        <v>2021</v>
      </c>
      <c r="K14" s="99" t="s">
        <v>1557</v>
      </c>
      <c r="L14" s="99" t="s">
        <v>57</v>
      </c>
      <c r="M14" s="99" t="s">
        <v>58</v>
      </c>
      <c r="N14" s="100">
        <v>18</v>
      </c>
      <c r="O14" s="100">
        <v>66</v>
      </c>
      <c r="P14" s="100">
        <v>1188</v>
      </c>
      <c r="Q14" s="100">
        <v>13</v>
      </c>
      <c r="R14" s="100">
        <v>402</v>
      </c>
      <c r="S14" s="100">
        <v>402</v>
      </c>
      <c r="T14" s="105" t="s">
        <v>61</v>
      </c>
      <c r="U14" s="105">
        <v>2010</v>
      </c>
      <c r="V14" s="925"/>
      <c r="W14" s="177"/>
      <c r="X14" s="177"/>
      <c r="Y14" s="177"/>
      <c r="Z14" s="177"/>
      <c r="AA14" s="177"/>
      <c r="AB14" s="319">
        <v>3500</v>
      </c>
      <c r="AC14" s="320"/>
      <c r="AD14" s="320"/>
      <c r="AE14" s="177"/>
      <c r="AF14" s="177"/>
      <c r="AG14" s="177"/>
      <c r="AH14" s="177"/>
      <c r="AI14" s="177"/>
      <c r="AJ14" s="177"/>
      <c r="AK14" s="177"/>
      <c r="AL14" s="177"/>
      <c r="AM14" s="177"/>
      <c r="AN14" s="177"/>
      <c r="AO14" s="177"/>
      <c r="AP14" s="177"/>
      <c r="AQ14" s="177"/>
      <c r="AR14" s="177"/>
      <c r="AS14" s="177"/>
      <c r="AT14" s="177"/>
      <c r="AU14" s="177"/>
      <c r="AV14" s="320"/>
    </row>
    <row r="15" spans="1:48" s="107" customFormat="1" ht="25.5" customHeight="1">
      <c r="A15" s="146"/>
      <c r="B15" s="543"/>
      <c r="C15" s="320" t="s">
        <v>646</v>
      </c>
      <c r="D15" s="177"/>
      <c r="E15" s="544" t="s">
        <v>3052</v>
      </c>
      <c r="F15" s="926" t="s">
        <v>646</v>
      </c>
      <c r="G15" s="926" t="s">
        <v>2814</v>
      </c>
      <c r="H15" s="927">
        <v>1420</v>
      </c>
      <c r="I15" s="927">
        <v>1247.5</v>
      </c>
      <c r="J15" s="927">
        <v>2020</v>
      </c>
      <c r="K15" s="926" t="s">
        <v>3051</v>
      </c>
      <c r="L15" s="926" t="s">
        <v>57</v>
      </c>
      <c r="M15" s="926" t="s">
        <v>58</v>
      </c>
      <c r="N15" s="927">
        <v>36.61</v>
      </c>
      <c r="O15" s="927">
        <v>36.65</v>
      </c>
      <c r="P15" s="927">
        <v>1079.06</v>
      </c>
      <c r="Q15" s="927">
        <v>11</v>
      </c>
      <c r="R15" s="927"/>
      <c r="S15" s="927"/>
      <c r="T15" s="320"/>
      <c r="U15" s="320">
        <v>2014</v>
      </c>
      <c r="V15" s="925"/>
      <c r="W15" s="177"/>
      <c r="X15" s="177"/>
      <c r="Y15" s="177"/>
      <c r="Z15" s="177"/>
      <c r="AA15" s="177"/>
      <c r="AB15" s="319">
        <v>4800</v>
      </c>
      <c r="AC15" s="320"/>
      <c r="AD15" s="320"/>
      <c r="AE15" s="177"/>
      <c r="AF15" s="177"/>
      <c r="AG15" s="177"/>
      <c r="AH15" s="99"/>
      <c r="AI15" s="99"/>
      <c r="AJ15" s="177"/>
      <c r="AK15" s="177"/>
      <c r="AL15" s="177"/>
      <c r="AM15" s="177"/>
      <c r="AN15" s="177"/>
      <c r="AO15" s="177"/>
      <c r="AP15" s="177"/>
      <c r="AQ15" s="177"/>
      <c r="AR15" s="177"/>
      <c r="AS15" s="177"/>
      <c r="AT15" s="177"/>
      <c r="AU15" s="177"/>
      <c r="AV15" s="320"/>
    </row>
    <row r="16" spans="1:48" s="107" customFormat="1" ht="25.5" customHeight="1">
      <c r="A16" s="146"/>
      <c r="B16" s="543"/>
      <c r="C16" s="105" t="s">
        <v>73</v>
      </c>
      <c r="D16" s="105"/>
      <c r="E16" s="105" t="s">
        <v>755</v>
      </c>
      <c r="F16" s="105" t="s">
        <v>72</v>
      </c>
      <c r="G16" s="105" t="s">
        <v>756</v>
      </c>
      <c r="H16" s="100">
        <v>25012</v>
      </c>
      <c r="I16" s="100">
        <v>25012</v>
      </c>
      <c r="J16" s="100">
        <v>25012</v>
      </c>
      <c r="K16" s="99" t="s">
        <v>757</v>
      </c>
      <c r="L16" s="99" t="s">
        <v>57</v>
      </c>
      <c r="M16" s="99" t="s">
        <v>58</v>
      </c>
      <c r="N16" s="100">
        <v>32</v>
      </c>
      <c r="O16" s="100">
        <v>69</v>
      </c>
      <c r="P16" s="100">
        <v>2208</v>
      </c>
      <c r="Q16" s="100">
        <v>14.1</v>
      </c>
      <c r="R16" s="100">
        <v>97</v>
      </c>
      <c r="S16" s="100">
        <v>120</v>
      </c>
      <c r="T16" s="105" t="s">
        <v>59</v>
      </c>
      <c r="U16" s="105">
        <v>2007</v>
      </c>
      <c r="V16" s="99"/>
      <c r="W16" s="99"/>
      <c r="X16" s="99"/>
      <c r="Y16" s="99"/>
      <c r="Z16" s="99"/>
      <c r="AA16" s="99"/>
      <c r="AB16" s="100">
        <v>2300</v>
      </c>
      <c r="AC16" s="99"/>
      <c r="AD16" s="99"/>
      <c r="AE16" s="99"/>
      <c r="AF16" s="99"/>
      <c r="AG16" s="99"/>
      <c r="AH16" s="99"/>
      <c r="AI16" s="99"/>
      <c r="AJ16" s="99"/>
      <c r="AK16" s="99"/>
      <c r="AL16" s="99"/>
      <c r="AM16" s="99"/>
      <c r="AN16" s="99"/>
      <c r="AO16" s="99"/>
      <c r="AP16" s="99"/>
      <c r="AQ16" s="99"/>
      <c r="AR16" s="99"/>
      <c r="AS16" s="99"/>
      <c r="AT16" s="99"/>
      <c r="AU16" s="99"/>
      <c r="AV16" s="105"/>
    </row>
    <row r="17" spans="1:50" s="107" customFormat="1" ht="25.5" customHeight="1">
      <c r="A17" s="146"/>
      <c r="B17" s="543"/>
      <c r="C17" s="105" t="s">
        <v>661</v>
      </c>
      <c r="D17" s="105"/>
      <c r="E17" s="105" t="s">
        <v>758</v>
      </c>
      <c r="F17" s="105" t="s">
        <v>661</v>
      </c>
      <c r="G17" s="105" t="s">
        <v>759</v>
      </c>
      <c r="H17" s="100">
        <v>909</v>
      </c>
      <c r="I17" s="100">
        <v>781</v>
      </c>
      <c r="J17" s="100">
        <v>982</v>
      </c>
      <c r="K17" s="177" t="s">
        <v>760</v>
      </c>
      <c r="L17" s="99" t="s">
        <v>598</v>
      </c>
      <c r="M17" s="99" t="s">
        <v>58</v>
      </c>
      <c r="N17" s="100">
        <v>19.649999999999999</v>
      </c>
      <c r="O17" s="100">
        <v>33</v>
      </c>
      <c r="P17" s="100">
        <v>648.45000000000005</v>
      </c>
      <c r="Q17" s="100">
        <v>11</v>
      </c>
      <c r="R17" s="100"/>
      <c r="S17" s="100"/>
      <c r="T17" s="105"/>
      <c r="U17" s="105">
        <v>2010</v>
      </c>
      <c r="V17" s="99"/>
      <c r="W17" s="99"/>
      <c r="X17" s="99"/>
      <c r="Y17" s="99"/>
      <c r="Z17" s="99"/>
      <c r="AA17" s="99"/>
      <c r="AB17" s="100">
        <v>1702</v>
      </c>
      <c r="AC17" s="99"/>
      <c r="AD17" s="99"/>
      <c r="AE17" s="99"/>
      <c r="AF17" s="99"/>
      <c r="AG17" s="99"/>
      <c r="AH17" s="99"/>
      <c r="AI17" s="99"/>
      <c r="AJ17" s="99"/>
      <c r="AK17" s="99"/>
      <c r="AL17" s="99"/>
      <c r="AM17" s="99"/>
      <c r="AN17" s="99"/>
      <c r="AO17" s="99"/>
      <c r="AP17" s="99"/>
      <c r="AQ17" s="99"/>
      <c r="AR17" s="99"/>
      <c r="AS17" s="99"/>
      <c r="AT17" s="99"/>
      <c r="AU17" s="99"/>
      <c r="AV17" s="105"/>
    </row>
    <row r="18" spans="1:50" s="107" customFormat="1" ht="25.5" customHeight="1">
      <c r="A18" s="146"/>
      <c r="B18" s="543"/>
      <c r="C18" s="105" t="s">
        <v>604</v>
      </c>
      <c r="D18" s="105"/>
      <c r="E18" s="105" t="s">
        <v>1558</v>
      </c>
      <c r="F18" s="105" t="s">
        <v>604</v>
      </c>
      <c r="G18" s="105" t="s">
        <v>1559</v>
      </c>
      <c r="H18" s="100">
        <v>6400</v>
      </c>
      <c r="I18" s="100">
        <v>2599</v>
      </c>
      <c r="J18" s="100">
        <v>2938</v>
      </c>
      <c r="K18" s="99" t="s">
        <v>1560</v>
      </c>
      <c r="L18" s="99" t="s">
        <v>1561</v>
      </c>
      <c r="M18" s="99" t="s">
        <v>58</v>
      </c>
      <c r="N18" s="100">
        <v>49</v>
      </c>
      <c r="O18" s="100">
        <v>33</v>
      </c>
      <c r="P18" s="100">
        <v>1624</v>
      </c>
      <c r="Q18" s="100">
        <v>16</v>
      </c>
      <c r="R18" s="100">
        <v>500</v>
      </c>
      <c r="S18" s="100">
        <v>500</v>
      </c>
      <c r="T18" s="105" t="s">
        <v>61</v>
      </c>
      <c r="U18" s="105">
        <v>2009</v>
      </c>
      <c r="V18" s="99"/>
      <c r="W18" s="99"/>
      <c r="X18" s="99"/>
      <c r="Y18" s="99"/>
      <c r="Z18" s="99"/>
      <c r="AA18" s="99"/>
      <c r="AB18" s="100">
        <v>5520</v>
      </c>
      <c r="AC18" s="99"/>
      <c r="AD18" s="99"/>
      <c r="AE18" s="99"/>
      <c r="AF18" s="99"/>
      <c r="AG18" s="99"/>
      <c r="AH18" s="99"/>
      <c r="AI18" s="99"/>
      <c r="AJ18" s="99"/>
      <c r="AK18" s="99"/>
      <c r="AL18" s="99"/>
      <c r="AM18" s="99"/>
      <c r="AN18" s="99"/>
      <c r="AO18" s="99"/>
      <c r="AP18" s="99"/>
      <c r="AQ18" s="99"/>
      <c r="AR18" s="99"/>
      <c r="AS18" s="99"/>
      <c r="AT18" s="99"/>
      <c r="AU18" s="99"/>
      <c r="AV18" s="105"/>
    </row>
    <row r="19" spans="1:50" s="107" customFormat="1" ht="25.5" customHeight="1">
      <c r="A19" s="146"/>
      <c r="B19" s="543"/>
      <c r="C19" s="320" t="s">
        <v>75</v>
      </c>
      <c r="D19" s="320"/>
      <c r="E19" s="320" t="s">
        <v>761</v>
      </c>
      <c r="F19" s="320" t="s">
        <v>75</v>
      </c>
      <c r="G19" s="320" t="s">
        <v>762</v>
      </c>
      <c r="H19" s="640">
        <v>7892</v>
      </c>
      <c r="I19" s="640">
        <v>2526</v>
      </c>
      <c r="J19" s="640">
        <v>2854</v>
      </c>
      <c r="K19" s="177" t="s">
        <v>65</v>
      </c>
      <c r="L19" s="177" t="s">
        <v>1561</v>
      </c>
      <c r="M19" s="177" t="s">
        <v>58</v>
      </c>
      <c r="N19" s="640">
        <v>35</v>
      </c>
      <c r="O19" s="640">
        <v>54</v>
      </c>
      <c r="P19" s="640">
        <v>1928</v>
      </c>
      <c r="Q19" s="640">
        <v>13</v>
      </c>
      <c r="R19" s="640">
        <v>650</v>
      </c>
      <c r="S19" s="640">
        <v>650</v>
      </c>
      <c r="T19" s="320" t="s">
        <v>61</v>
      </c>
      <c r="U19" s="320">
        <v>2004</v>
      </c>
      <c r="V19" s="925"/>
      <c r="W19" s="177"/>
      <c r="X19" s="177"/>
      <c r="Y19" s="177"/>
      <c r="Z19" s="177"/>
      <c r="AA19" s="177"/>
      <c r="AB19" s="319">
        <v>2900</v>
      </c>
      <c r="AC19" s="320"/>
      <c r="AD19" s="320"/>
      <c r="AE19" s="177"/>
      <c r="AF19" s="177"/>
      <c r="AG19" s="177"/>
      <c r="AH19" s="177"/>
      <c r="AI19" s="177"/>
      <c r="AJ19" s="177"/>
      <c r="AK19" s="177"/>
      <c r="AL19" s="177"/>
      <c r="AM19" s="177"/>
      <c r="AN19" s="177"/>
      <c r="AO19" s="177"/>
      <c r="AP19" s="177"/>
      <c r="AQ19" s="177"/>
      <c r="AR19" s="177"/>
      <c r="AS19" s="177"/>
      <c r="AT19" s="177"/>
      <c r="AU19" s="177"/>
      <c r="AV19" s="320"/>
    </row>
    <row r="20" spans="1:50" s="107" customFormat="1" ht="25.5" customHeight="1">
      <c r="A20" s="146"/>
      <c r="B20" s="543"/>
      <c r="C20" s="320" t="s">
        <v>74</v>
      </c>
      <c r="D20" s="320"/>
      <c r="E20" s="320" t="s">
        <v>1562</v>
      </c>
      <c r="F20" s="320" t="s">
        <v>1</v>
      </c>
      <c r="G20" s="928" t="s">
        <v>1</v>
      </c>
      <c r="H20" s="319">
        <v>1873</v>
      </c>
      <c r="I20" s="319">
        <v>1873</v>
      </c>
      <c r="J20" s="319">
        <v>2075</v>
      </c>
      <c r="K20" s="177" t="s">
        <v>65</v>
      </c>
      <c r="L20" s="177" t="s">
        <v>763</v>
      </c>
      <c r="M20" s="177" t="s">
        <v>58</v>
      </c>
      <c r="N20" s="319">
        <v>24</v>
      </c>
      <c r="O20" s="319">
        <v>38</v>
      </c>
      <c r="P20" s="319">
        <v>1680</v>
      </c>
      <c r="Q20" s="319">
        <v>15</v>
      </c>
      <c r="R20" s="319"/>
      <c r="S20" s="319"/>
      <c r="T20" s="320"/>
      <c r="U20" s="320">
        <v>1973</v>
      </c>
      <c r="V20" s="925"/>
      <c r="W20" s="177"/>
      <c r="X20" s="177"/>
      <c r="Y20" s="177"/>
      <c r="Z20" s="177"/>
      <c r="AA20" s="177"/>
      <c r="AB20" s="319">
        <v>81</v>
      </c>
      <c r="AC20" s="320"/>
      <c r="AD20" s="320"/>
      <c r="AE20" s="177"/>
      <c r="AF20" s="177"/>
      <c r="AG20" s="177"/>
      <c r="AH20" s="177"/>
      <c r="AI20" s="177"/>
      <c r="AJ20" s="177"/>
      <c r="AK20" s="177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320"/>
    </row>
    <row r="21" spans="1:50" s="107" customFormat="1" ht="25.5" customHeight="1">
      <c r="A21" s="146"/>
      <c r="B21" s="543"/>
      <c r="C21" s="320" t="s">
        <v>74</v>
      </c>
      <c r="D21" s="320"/>
      <c r="E21" s="320" t="s">
        <v>764</v>
      </c>
      <c r="F21" s="320" t="s">
        <v>1</v>
      </c>
      <c r="G21" s="928" t="s">
        <v>1</v>
      </c>
      <c r="H21" s="319">
        <v>1525</v>
      </c>
      <c r="I21" s="319">
        <v>1525</v>
      </c>
      <c r="J21" s="319">
        <v>1593</v>
      </c>
      <c r="K21" s="177" t="s">
        <v>65</v>
      </c>
      <c r="L21" s="177" t="s">
        <v>62</v>
      </c>
      <c r="M21" s="177" t="s">
        <v>58</v>
      </c>
      <c r="N21" s="319">
        <v>24</v>
      </c>
      <c r="O21" s="319">
        <v>45</v>
      </c>
      <c r="P21" s="319">
        <v>1080</v>
      </c>
      <c r="Q21" s="319">
        <v>15</v>
      </c>
      <c r="R21" s="319"/>
      <c r="S21" s="319"/>
      <c r="T21" s="320"/>
      <c r="U21" s="320">
        <v>1983</v>
      </c>
      <c r="V21" s="925"/>
      <c r="W21" s="177"/>
      <c r="X21" s="177"/>
      <c r="Y21" s="177"/>
      <c r="Z21" s="177"/>
      <c r="AA21" s="177"/>
      <c r="AB21" s="319">
        <v>649</v>
      </c>
      <c r="AC21" s="320"/>
      <c r="AD21" s="320"/>
      <c r="AE21" s="177"/>
      <c r="AF21" s="177"/>
      <c r="AG21" s="177"/>
      <c r="AH21" s="177"/>
      <c r="AI21" s="177"/>
      <c r="AJ21" s="177"/>
      <c r="AK21" s="177"/>
      <c r="AL21" s="177"/>
      <c r="AM21" s="177"/>
      <c r="AN21" s="177"/>
      <c r="AO21" s="177"/>
      <c r="AP21" s="177"/>
      <c r="AQ21" s="177"/>
      <c r="AR21" s="177"/>
      <c r="AS21" s="177"/>
      <c r="AT21" s="177"/>
      <c r="AU21" s="177"/>
      <c r="AV21" s="320"/>
    </row>
    <row r="22" spans="1:50" s="107" customFormat="1" ht="25.5" customHeight="1">
      <c r="A22" s="146"/>
      <c r="B22" s="543"/>
      <c r="C22" s="320" t="s">
        <v>74</v>
      </c>
      <c r="D22" s="320"/>
      <c r="E22" s="320" t="s">
        <v>765</v>
      </c>
      <c r="F22" s="320" t="s">
        <v>1</v>
      </c>
      <c r="G22" s="928" t="s">
        <v>1</v>
      </c>
      <c r="H22" s="319">
        <v>8937</v>
      </c>
      <c r="I22" s="319">
        <v>8937</v>
      </c>
      <c r="J22" s="319">
        <v>10102</v>
      </c>
      <c r="K22" s="177" t="s">
        <v>65</v>
      </c>
      <c r="L22" s="177" t="s">
        <v>766</v>
      </c>
      <c r="M22" s="177" t="s">
        <v>58</v>
      </c>
      <c r="N22" s="319">
        <v>65</v>
      </c>
      <c r="O22" s="319">
        <v>110</v>
      </c>
      <c r="P22" s="319">
        <v>9095</v>
      </c>
      <c r="Q22" s="319">
        <v>22</v>
      </c>
      <c r="R22" s="319">
        <v>2000</v>
      </c>
      <c r="S22" s="319">
        <v>2000</v>
      </c>
      <c r="T22" s="320" t="s">
        <v>1554</v>
      </c>
      <c r="U22" s="320">
        <v>2000</v>
      </c>
      <c r="V22" s="925"/>
      <c r="W22" s="177"/>
      <c r="X22" s="177"/>
      <c r="Y22" s="177"/>
      <c r="Z22" s="177"/>
      <c r="AA22" s="177"/>
      <c r="AB22" s="319">
        <v>14000</v>
      </c>
      <c r="AC22" s="320"/>
      <c r="AD22" s="320"/>
      <c r="AE22" s="177"/>
      <c r="AF22" s="177"/>
      <c r="AG22" s="177"/>
      <c r="AH22" s="177"/>
      <c r="AI22" s="177"/>
      <c r="AJ22" s="177"/>
      <c r="AK22" s="177"/>
      <c r="AL22" s="177"/>
      <c r="AM22" s="177"/>
      <c r="AN22" s="177"/>
      <c r="AO22" s="177"/>
      <c r="AP22" s="177"/>
      <c r="AQ22" s="177"/>
      <c r="AR22" s="177"/>
      <c r="AS22" s="177"/>
      <c r="AT22" s="177"/>
      <c r="AU22" s="177"/>
      <c r="AV22" s="320"/>
    </row>
    <row r="23" spans="1:50" s="107" customFormat="1" ht="25.5" customHeight="1">
      <c r="A23" s="146"/>
      <c r="B23" s="543"/>
      <c r="C23" s="105" t="s">
        <v>6385</v>
      </c>
      <c r="D23" s="105"/>
      <c r="E23" s="105" t="s">
        <v>6386</v>
      </c>
      <c r="F23" s="105" t="s">
        <v>6385</v>
      </c>
      <c r="G23" s="105" t="s">
        <v>6387</v>
      </c>
      <c r="H23" s="642">
        <v>1426</v>
      </c>
      <c r="I23" s="642">
        <v>1279</v>
      </c>
      <c r="J23" s="642">
        <v>1623</v>
      </c>
      <c r="K23" s="99" t="s">
        <v>1537</v>
      </c>
      <c r="L23" s="99" t="s">
        <v>572</v>
      </c>
      <c r="M23" s="99" t="s">
        <v>78</v>
      </c>
      <c r="N23" s="642">
        <v>52</v>
      </c>
      <c r="O23" s="642">
        <v>21</v>
      </c>
      <c r="P23" s="642">
        <v>1071</v>
      </c>
      <c r="Q23" s="642">
        <v>9</v>
      </c>
      <c r="R23" s="642">
        <v>300</v>
      </c>
      <c r="S23" s="642">
        <v>500</v>
      </c>
      <c r="T23" s="105" t="s">
        <v>6388</v>
      </c>
      <c r="U23" s="105">
        <v>2013</v>
      </c>
      <c r="V23" s="646">
        <v>2266</v>
      </c>
      <c r="W23" s="99"/>
      <c r="X23" s="99"/>
      <c r="Y23" s="99"/>
      <c r="Z23" s="99"/>
      <c r="AA23" s="99"/>
      <c r="AB23" s="100">
        <v>2266</v>
      </c>
      <c r="AC23" s="99"/>
      <c r="AD23" s="99"/>
      <c r="AE23" s="99"/>
      <c r="AF23" s="99"/>
      <c r="AG23" s="99"/>
      <c r="AH23" s="99"/>
      <c r="AI23" s="99"/>
      <c r="AJ23" s="99"/>
      <c r="AK23" s="99"/>
      <c r="AL23" s="99"/>
      <c r="AM23" s="99"/>
      <c r="AN23" s="99"/>
      <c r="AO23" s="99"/>
      <c r="AP23" s="99"/>
      <c r="AQ23" s="99"/>
      <c r="AR23" s="99"/>
      <c r="AS23" s="99"/>
      <c r="AT23" s="99"/>
      <c r="AU23" s="99"/>
      <c r="AV23" s="105"/>
    </row>
    <row r="24" spans="1:50" s="107" customFormat="1" ht="25.5" customHeight="1">
      <c r="A24" s="146"/>
      <c r="B24" s="543"/>
      <c r="C24" s="320" t="s">
        <v>4023</v>
      </c>
      <c r="D24" s="320" t="s">
        <v>4024</v>
      </c>
      <c r="E24" s="320" t="s">
        <v>4025</v>
      </c>
      <c r="F24" s="320" t="s">
        <v>4023</v>
      </c>
      <c r="G24" s="320" t="s">
        <v>4026</v>
      </c>
      <c r="H24" s="319">
        <v>3793</v>
      </c>
      <c r="I24" s="319">
        <v>2001</v>
      </c>
      <c r="J24" s="319">
        <v>2001</v>
      </c>
      <c r="K24" s="177" t="s">
        <v>6389</v>
      </c>
      <c r="L24" s="320" t="s">
        <v>6382</v>
      </c>
      <c r="M24" s="177" t="s">
        <v>6383</v>
      </c>
      <c r="N24" s="319">
        <v>38</v>
      </c>
      <c r="O24" s="319">
        <v>38</v>
      </c>
      <c r="P24" s="319">
        <v>2001</v>
      </c>
      <c r="Q24" s="320">
        <v>15</v>
      </c>
      <c r="R24" s="319"/>
      <c r="S24" s="319"/>
      <c r="T24" s="319"/>
      <c r="U24" s="320">
        <v>2010</v>
      </c>
      <c r="V24" s="177"/>
      <c r="W24" s="177"/>
      <c r="X24" s="177"/>
      <c r="Y24" s="177"/>
      <c r="Z24" s="177"/>
      <c r="AA24" s="177"/>
      <c r="AB24" s="319">
        <v>3804</v>
      </c>
      <c r="AC24" s="320"/>
      <c r="AD24" s="320"/>
      <c r="AE24" s="320"/>
      <c r="AF24" s="320"/>
      <c r="AG24" s="320"/>
      <c r="AH24" s="320">
        <v>2010</v>
      </c>
      <c r="AI24" s="177"/>
      <c r="AJ24" s="177"/>
      <c r="AK24" s="177"/>
      <c r="AL24" s="177"/>
      <c r="AM24" s="177"/>
      <c r="AN24" s="177"/>
      <c r="AO24" s="319">
        <v>3804</v>
      </c>
      <c r="AP24" s="319"/>
      <c r="AQ24" s="99"/>
      <c r="AR24" s="99"/>
      <c r="AS24" s="99"/>
      <c r="AT24" s="99"/>
      <c r="AU24" s="99"/>
      <c r="AV24" s="99"/>
    </row>
    <row r="25" spans="1:50" s="107" customFormat="1" ht="25.5" customHeight="1">
      <c r="A25" s="146"/>
      <c r="B25" s="543"/>
      <c r="C25" s="320" t="s">
        <v>4028</v>
      </c>
      <c r="D25" s="320"/>
      <c r="E25" s="320" t="s">
        <v>4029</v>
      </c>
      <c r="F25" s="320" t="s">
        <v>4030</v>
      </c>
      <c r="G25" s="320" t="s">
        <v>4031</v>
      </c>
      <c r="H25" s="319">
        <v>18798</v>
      </c>
      <c r="I25" s="319">
        <v>1658</v>
      </c>
      <c r="J25" s="319">
        <v>4301</v>
      </c>
      <c r="K25" s="177" t="s">
        <v>4032</v>
      </c>
      <c r="L25" s="177" t="s">
        <v>4033</v>
      </c>
      <c r="M25" s="177" t="s">
        <v>4034</v>
      </c>
      <c r="N25" s="319">
        <v>14</v>
      </c>
      <c r="O25" s="319">
        <v>26</v>
      </c>
      <c r="P25" s="319">
        <v>674</v>
      </c>
      <c r="Q25" s="319"/>
      <c r="R25" s="319"/>
      <c r="S25" s="319"/>
      <c r="T25" s="320"/>
      <c r="U25" s="320">
        <v>2006</v>
      </c>
      <c r="V25" s="704"/>
      <c r="W25" s="704"/>
      <c r="X25" s="704"/>
      <c r="Y25" s="704"/>
      <c r="Z25" s="704"/>
      <c r="AA25" s="177"/>
      <c r="AB25" s="319">
        <v>6474</v>
      </c>
      <c r="AC25" s="320"/>
      <c r="AD25" s="320"/>
      <c r="AE25" s="177"/>
      <c r="AF25" s="177"/>
      <c r="AG25" s="177"/>
      <c r="AH25" s="177"/>
      <c r="AI25" s="177"/>
      <c r="AJ25" s="177"/>
      <c r="AK25" s="177"/>
      <c r="AL25" s="177"/>
      <c r="AM25" s="177"/>
      <c r="AN25" s="177"/>
      <c r="AO25" s="177"/>
      <c r="AP25" s="177"/>
      <c r="AQ25" s="177"/>
      <c r="AR25" s="177"/>
      <c r="AS25" s="177"/>
      <c r="AT25" s="177"/>
      <c r="AU25" s="177"/>
      <c r="AV25" s="320"/>
    </row>
    <row r="26" spans="1:50" s="107" customFormat="1" ht="25.5" customHeight="1">
      <c r="A26" s="146">
        <v>4</v>
      </c>
      <c r="B26" s="543"/>
      <c r="C26" s="320" t="s">
        <v>4028</v>
      </c>
      <c r="D26" s="320"/>
      <c r="E26" s="320" t="s">
        <v>4035</v>
      </c>
      <c r="F26" s="320" t="s">
        <v>4030</v>
      </c>
      <c r="G26" s="320" t="s">
        <v>4036</v>
      </c>
      <c r="H26" s="319">
        <v>12102</v>
      </c>
      <c r="I26" s="319">
        <v>1095</v>
      </c>
      <c r="J26" s="319">
        <v>3902</v>
      </c>
      <c r="K26" s="177" t="s">
        <v>4032</v>
      </c>
      <c r="L26" s="177" t="s">
        <v>4033</v>
      </c>
      <c r="M26" s="177" t="s">
        <v>4034</v>
      </c>
      <c r="N26" s="319">
        <v>14</v>
      </c>
      <c r="O26" s="319">
        <v>26</v>
      </c>
      <c r="P26" s="319">
        <v>630</v>
      </c>
      <c r="Q26" s="319"/>
      <c r="R26" s="319"/>
      <c r="S26" s="319"/>
      <c r="T26" s="320"/>
      <c r="U26" s="320">
        <v>2006</v>
      </c>
      <c r="V26" s="704"/>
      <c r="W26" s="704"/>
      <c r="X26" s="704"/>
      <c r="Y26" s="704"/>
      <c r="Z26" s="704"/>
      <c r="AA26" s="177"/>
      <c r="AB26" s="319">
        <v>7361</v>
      </c>
      <c r="AC26" s="320"/>
      <c r="AD26" s="320"/>
      <c r="AE26" s="177"/>
      <c r="AF26" s="177"/>
      <c r="AG26" s="177"/>
      <c r="AH26" s="177"/>
      <c r="AI26" s="177"/>
      <c r="AJ26" s="177"/>
      <c r="AK26" s="177"/>
      <c r="AL26" s="177"/>
      <c r="AM26" s="177"/>
      <c r="AN26" s="177"/>
      <c r="AO26" s="177"/>
      <c r="AP26" s="177"/>
      <c r="AQ26" s="177"/>
      <c r="AR26" s="177"/>
      <c r="AS26" s="177"/>
      <c r="AT26" s="177"/>
      <c r="AU26" s="177"/>
      <c r="AV26" s="320"/>
    </row>
    <row r="27" spans="1:50" s="107" customFormat="1" ht="25.5" customHeight="1">
      <c r="A27" s="146"/>
      <c r="B27" s="543"/>
      <c r="C27" s="320" t="s">
        <v>4037</v>
      </c>
      <c r="D27" s="320" t="s">
        <v>4038</v>
      </c>
      <c r="E27" s="320" t="s">
        <v>4039</v>
      </c>
      <c r="F27" s="320" t="s">
        <v>4040</v>
      </c>
      <c r="G27" s="928" t="s">
        <v>4041</v>
      </c>
      <c r="H27" s="640">
        <v>7085</v>
      </c>
      <c r="I27" s="640">
        <v>7085</v>
      </c>
      <c r="J27" s="640">
        <v>26096</v>
      </c>
      <c r="K27" s="177" t="s">
        <v>4042</v>
      </c>
      <c r="L27" s="177" t="s">
        <v>4043</v>
      </c>
      <c r="M27" s="177" t="s">
        <v>4034</v>
      </c>
      <c r="N27" s="640">
        <v>41</v>
      </c>
      <c r="O27" s="640">
        <v>49</v>
      </c>
      <c r="P27" s="640">
        <v>1867</v>
      </c>
      <c r="Q27" s="640">
        <v>32</v>
      </c>
      <c r="R27" s="640">
        <v>13650</v>
      </c>
      <c r="S27" s="640">
        <v>20000</v>
      </c>
      <c r="T27" s="320" t="s">
        <v>4044</v>
      </c>
      <c r="U27" s="320">
        <v>1979</v>
      </c>
      <c r="V27" s="925">
        <v>5400</v>
      </c>
      <c r="W27" s="177"/>
      <c r="X27" s="177"/>
      <c r="Y27" s="177"/>
      <c r="Z27" s="177"/>
      <c r="AA27" s="177"/>
      <c r="AB27" s="319"/>
      <c r="AC27" s="320" t="s">
        <v>4045</v>
      </c>
      <c r="AD27" s="320"/>
      <c r="AE27" s="177" t="s">
        <v>4046</v>
      </c>
      <c r="AF27" s="177"/>
      <c r="AG27" s="177"/>
      <c r="AH27" s="177"/>
      <c r="AI27" s="177"/>
      <c r="AJ27" s="177"/>
      <c r="AK27" s="177"/>
      <c r="AL27" s="177"/>
      <c r="AM27" s="177"/>
      <c r="AN27" s="177"/>
      <c r="AO27" s="177"/>
      <c r="AP27" s="177"/>
      <c r="AQ27" s="177"/>
      <c r="AR27" s="177"/>
      <c r="AS27" s="177"/>
      <c r="AT27" s="177"/>
      <c r="AU27" s="177"/>
      <c r="AV27" s="320"/>
    </row>
    <row r="28" spans="1:50" s="107" customFormat="1" ht="25.5" customHeight="1">
      <c r="A28" s="146"/>
      <c r="B28" s="543"/>
      <c r="C28" s="105" t="s">
        <v>4037</v>
      </c>
      <c r="D28" s="105"/>
      <c r="E28" s="105" t="s">
        <v>4047</v>
      </c>
      <c r="F28" s="105" t="s">
        <v>4037</v>
      </c>
      <c r="G28" s="105" t="s">
        <v>4048</v>
      </c>
      <c r="H28" s="642">
        <v>5337</v>
      </c>
      <c r="I28" s="642">
        <v>1184.4000000000001</v>
      </c>
      <c r="J28" s="642">
        <v>1184</v>
      </c>
      <c r="K28" s="99" t="s">
        <v>4049</v>
      </c>
      <c r="L28" s="99" t="s">
        <v>4027</v>
      </c>
      <c r="M28" s="99" t="s">
        <v>4034</v>
      </c>
      <c r="N28" s="642">
        <v>27.6</v>
      </c>
      <c r="O28" s="642">
        <v>33.5</v>
      </c>
      <c r="P28" s="642">
        <v>952</v>
      </c>
      <c r="Q28" s="642"/>
      <c r="R28" s="642"/>
      <c r="S28" s="642"/>
      <c r="T28" s="105"/>
      <c r="U28" s="105">
        <v>2004</v>
      </c>
      <c r="V28" s="925"/>
      <c r="W28" s="177">
        <v>22953</v>
      </c>
      <c r="X28" s="177"/>
      <c r="Y28" s="177"/>
      <c r="Z28" s="177"/>
      <c r="AA28" s="177"/>
      <c r="AB28" s="319">
        <v>826</v>
      </c>
      <c r="AC28" s="320"/>
      <c r="AD28" s="320"/>
      <c r="AE28" s="177" t="s">
        <v>4050</v>
      </c>
      <c r="AF28" s="177">
        <v>214</v>
      </c>
      <c r="AG28" s="177">
        <v>3671</v>
      </c>
      <c r="AH28" s="177"/>
      <c r="AI28" s="177"/>
      <c r="AJ28" s="177"/>
      <c r="AK28" s="177"/>
      <c r="AL28" s="177"/>
      <c r="AM28" s="177"/>
      <c r="AN28" s="177"/>
      <c r="AO28" s="177"/>
      <c r="AP28" s="177"/>
      <c r="AQ28" s="177"/>
      <c r="AR28" s="177"/>
      <c r="AS28" s="177"/>
      <c r="AT28" s="177"/>
      <c r="AU28" s="177"/>
      <c r="AV28" s="320"/>
      <c r="AW28" s="319"/>
      <c r="AX28" s="319"/>
    </row>
    <row r="29" spans="1:50" s="107" customFormat="1" ht="25.5" customHeight="1">
      <c r="A29" s="146"/>
      <c r="B29" s="543"/>
      <c r="C29" s="105" t="s">
        <v>4051</v>
      </c>
      <c r="D29" s="105"/>
      <c r="E29" s="105" t="s">
        <v>4052</v>
      </c>
      <c r="F29" s="105" t="s">
        <v>4051</v>
      </c>
      <c r="G29" s="105" t="s">
        <v>4053</v>
      </c>
      <c r="H29" s="100">
        <v>5876</v>
      </c>
      <c r="I29" s="100">
        <v>2332</v>
      </c>
      <c r="J29" s="100">
        <v>2954</v>
      </c>
      <c r="K29" s="177" t="s">
        <v>4054</v>
      </c>
      <c r="L29" s="99" t="s">
        <v>4055</v>
      </c>
      <c r="M29" s="99" t="s">
        <v>4034</v>
      </c>
      <c r="N29" s="100">
        <v>65</v>
      </c>
      <c r="O29" s="100">
        <v>29</v>
      </c>
      <c r="P29" s="100">
        <v>1885</v>
      </c>
      <c r="Q29" s="100">
        <v>15</v>
      </c>
      <c r="R29" s="100">
        <v>200</v>
      </c>
      <c r="S29" s="100">
        <v>400</v>
      </c>
      <c r="T29" s="105" t="s">
        <v>4044</v>
      </c>
      <c r="U29" s="105">
        <v>2013</v>
      </c>
      <c r="V29" s="99"/>
      <c r="W29" s="99"/>
      <c r="X29" s="99"/>
      <c r="Y29" s="99"/>
      <c r="Z29" s="99"/>
      <c r="AA29" s="99"/>
      <c r="AB29" s="100">
        <v>8990</v>
      </c>
      <c r="AC29" s="99"/>
      <c r="AD29" s="99"/>
      <c r="AE29" s="99"/>
      <c r="AF29" s="99"/>
      <c r="AG29" s="99"/>
      <c r="AH29" s="99"/>
      <c r="AI29" s="99"/>
      <c r="AJ29" s="99"/>
      <c r="AK29" s="99"/>
      <c r="AL29" s="99"/>
      <c r="AM29" s="99"/>
      <c r="AN29" s="99"/>
      <c r="AO29" s="99"/>
      <c r="AP29" s="99"/>
      <c r="AQ29" s="99"/>
      <c r="AR29" s="99"/>
      <c r="AS29" s="99"/>
      <c r="AT29" s="99"/>
      <c r="AU29" s="99"/>
      <c r="AV29" s="105"/>
    </row>
    <row r="30" spans="1:50" s="107" customFormat="1" ht="25.5" customHeight="1">
      <c r="A30" s="146"/>
      <c r="B30" s="543"/>
      <c r="C30" s="105" t="s">
        <v>4051</v>
      </c>
      <c r="D30" s="105"/>
      <c r="E30" s="105" t="s">
        <v>4056</v>
      </c>
      <c r="F30" s="105" t="s">
        <v>4051</v>
      </c>
      <c r="G30" s="105" t="s">
        <v>4053</v>
      </c>
      <c r="H30" s="100">
        <v>10348</v>
      </c>
      <c r="I30" s="100">
        <v>619</v>
      </c>
      <c r="J30" s="100">
        <v>674</v>
      </c>
      <c r="K30" s="177" t="s">
        <v>4057</v>
      </c>
      <c r="L30" s="99" t="s">
        <v>4058</v>
      </c>
      <c r="M30" s="99" t="s">
        <v>4034</v>
      </c>
      <c r="N30" s="100">
        <v>17.8</v>
      </c>
      <c r="O30" s="100">
        <v>31</v>
      </c>
      <c r="P30" s="100">
        <v>552</v>
      </c>
      <c r="Q30" s="100">
        <v>10.5</v>
      </c>
      <c r="R30" s="100"/>
      <c r="S30" s="100"/>
      <c r="T30" s="105"/>
      <c r="U30" s="105">
        <v>2013</v>
      </c>
      <c r="V30" s="99"/>
      <c r="W30" s="99"/>
      <c r="X30" s="99"/>
      <c r="Y30" s="99"/>
      <c r="Z30" s="99"/>
      <c r="AA30" s="99"/>
      <c r="AB30" s="646">
        <v>1260</v>
      </c>
      <c r="AC30" s="99"/>
      <c r="AD30" s="99"/>
      <c r="AE30" s="99"/>
      <c r="AF30" s="99"/>
      <c r="AG30" s="99"/>
      <c r="AH30" s="99"/>
      <c r="AI30" s="99"/>
      <c r="AJ30" s="99"/>
      <c r="AK30" s="99"/>
      <c r="AL30" s="99"/>
      <c r="AM30" s="99"/>
      <c r="AN30" s="99"/>
      <c r="AO30" s="99"/>
      <c r="AP30" s="99"/>
      <c r="AQ30" s="99"/>
      <c r="AR30" s="99"/>
      <c r="AS30" s="99"/>
      <c r="AT30" s="99"/>
      <c r="AU30" s="99"/>
      <c r="AV30" s="646"/>
    </row>
    <row r="31" spans="1:50" s="107" customFormat="1" ht="25.5" customHeight="1">
      <c r="A31" s="146"/>
      <c r="B31" s="543"/>
      <c r="C31" s="320" t="s">
        <v>4037</v>
      </c>
      <c r="D31" s="320"/>
      <c r="E31" s="320" t="s">
        <v>4059</v>
      </c>
      <c r="F31" s="320" t="s">
        <v>4060</v>
      </c>
      <c r="G31" s="928" t="s">
        <v>4061</v>
      </c>
      <c r="H31" s="319">
        <v>30548</v>
      </c>
      <c r="I31" s="319">
        <v>14016</v>
      </c>
      <c r="J31" s="319">
        <v>30548</v>
      </c>
      <c r="K31" s="177" t="s">
        <v>4062</v>
      </c>
      <c r="L31" s="177" t="s">
        <v>4063</v>
      </c>
      <c r="M31" s="177" t="s">
        <v>4034</v>
      </c>
      <c r="N31" s="319" t="s">
        <v>4064</v>
      </c>
      <c r="O31" s="319">
        <v>91.8</v>
      </c>
      <c r="P31" s="319">
        <v>6060</v>
      </c>
      <c r="Q31" s="319">
        <v>15</v>
      </c>
      <c r="R31" s="319">
        <v>14595</v>
      </c>
      <c r="S31" s="319"/>
      <c r="T31" s="320" t="s">
        <v>4044</v>
      </c>
      <c r="U31" s="320">
        <v>1986</v>
      </c>
      <c r="V31" s="925"/>
      <c r="W31" s="177"/>
      <c r="X31" s="177"/>
      <c r="Y31" s="177"/>
      <c r="Z31" s="177"/>
      <c r="AA31" s="177"/>
      <c r="AB31" s="319">
        <v>16900</v>
      </c>
      <c r="AC31" s="320"/>
      <c r="AD31" s="320"/>
      <c r="AE31" s="177"/>
      <c r="AF31" s="177"/>
      <c r="AG31" s="177"/>
      <c r="AH31" s="177"/>
      <c r="AI31" s="177"/>
      <c r="AJ31" s="177"/>
      <c r="AK31" s="177"/>
      <c r="AL31" s="177"/>
      <c r="AM31" s="177"/>
      <c r="AN31" s="177"/>
      <c r="AO31" s="177"/>
      <c r="AP31" s="177"/>
      <c r="AQ31" s="177"/>
      <c r="AR31" s="177"/>
      <c r="AS31" s="177"/>
      <c r="AT31" s="177"/>
      <c r="AU31" s="177"/>
      <c r="AV31" s="320"/>
    </row>
    <row r="32" spans="1:50" s="107" customFormat="1" ht="25.5" customHeight="1">
      <c r="A32" s="146"/>
      <c r="B32" s="543"/>
      <c r="C32" s="320" t="s">
        <v>4037</v>
      </c>
      <c r="D32" s="320"/>
      <c r="E32" s="320" t="s">
        <v>4065</v>
      </c>
      <c r="F32" s="320" t="s">
        <v>4060</v>
      </c>
      <c r="G32" s="928" t="s">
        <v>4061</v>
      </c>
      <c r="H32" s="319">
        <v>19272</v>
      </c>
      <c r="I32" s="319">
        <v>9078</v>
      </c>
      <c r="J32" s="319">
        <v>19272</v>
      </c>
      <c r="K32" s="177" t="s">
        <v>4062</v>
      </c>
      <c r="L32" s="177" t="s">
        <v>4066</v>
      </c>
      <c r="M32" s="177" t="s">
        <v>4034</v>
      </c>
      <c r="N32" s="319" t="s">
        <v>4064</v>
      </c>
      <c r="O32" s="319">
        <v>63</v>
      </c>
      <c r="P32" s="319">
        <v>3010</v>
      </c>
      <c r="Q32" s="319">
        <v>14</v>
      </c>
      <c r="R32" s="319">
        <v>6858</v>
      </c>
      <c r="S32" s="319"/>
      <c r="T32" s="320" t="s">
        <v>4044</v>
      </c>
      <c r="U32" s="320">
        <v>1986</v>
      </c>
      <c r="V32" s="925"/>
      <c r="W32" s="177"/>
      <c r="X32" s="177"/>
      <c r="Y32" s="177"/>
      <c r="Z32" s="177"/>
      <c r="AA32" s="177"/>
      <c r="AB32" s="319">
        <v>10200</v>
      </c>
      <c r="AC32" s="320"/>
      <c r="AD32" s="320"/>
      <c r="AE32" s="177"/>
      <c r="AF32" s="177"/>
      <c r="AG32" s="177"/>
      <c r="AH32" s="177"/>
      <c r="AI32" s="177"/>
      <c r="AJ32" s="177"/>
      <c r="AK32" s="177"/>
      <c r="AL32" s="177"/>
      <c r="AM32" s="177"/>
      <c r="AN32" s="177"/>
      <c r="AO32" s="177"/>
      <c r="AP32" s="177"/>
      <c r="AQ32" s="177"/>
      <c r="AR32" s="177"/>
      <c r="AS32" s="177"/>
      <c r="AT32" s="177"/>
      <c r="AU32" s="177"/>
      <c r="AV32" s="320"/>
    </row>
    <row r="33" spans="1:48" s="107" customFormat="1" ht="25.5" customHeight="1">
      <c r="A33" s="146"/>
      <c r="B33" s="543"/>
      <c r="C33" s="105" t="s">
        <v>4067</v>
      </c>
      <c r="D33" s="105"/>
      <c r="E33" s="105" t="s">
        <v>4068</v>
      </c>
      <c r="F33" s="105" t="s">
        <v>4067</v>
      </c>
      <c r="G33" s="105" t="s">
        <v>4069</v>
      </c>
      <c r="H33" s="642">
        <v>12512</v>
      </c>
      <c r="I33" s="642">
        <v>1149</v>
      </c>
      <c r="J33" s="642">
        <v>1462</v>
      </c>
      <c r="K33" s="99" t="s">
        <v>4049</v>
      </c>
      <c r="L33" s="99" t="s">
        <v>4027</v>
      </c>
      <c r="M33" s="99" t="s">
        <v>4034</v>
      </c>
      <c r="N33" s="642">
        <v>16.8</v>
      </c>
      <c r="O33" s="642">
        <v>69.599999999999994</v>
      </c>
      <c r="P33" s="642">
        <v>1462.7</v>
      </c>
      <c r="Q33" s="642">
        <v>10.8</v>
      </c>
      <c r="R33" s="642"/>
      <c r="S33" s="642"/>
      <c r="T33" s="105"/>
      <c r="U33" s="105">
        <v>2008</v>
      </c>
      <c r="V33" s="99"/>
      <c r="W33" s="99"/>
      <c r="X33" s="99"/>
      <c r="Y33" s="99"/>
      <c r="Z33" s="99"/>
      <c r="AA33" s="99"/>
      <c r="AB33" s="100">
        <v>588</v>
      </c>
      <c r="AC33" s="99"/>
      <c r="AD33" s="99"/>
      <c r="AE33" s="99"/>
      <c r="AF33" s="99"/>
      <c r="AG33" s="99"/>
      <c r="AH33" s="99"/>
      <c r="AI33" s="99"/>
      <c r="AJ33" s="99"/>
      <c r="AK33" s="99"/>
      <c r="AL33" s="99"/>
      <c r="AM33" s="99"/>
      <c r="AN33" s="99"/>
      <c r="AO33" s="99"/>
      <c r="AP33" s="99"/>
      <c r="AQ33" s="99"/>
      <c r="AR33" s="99"/>
      <c r="AS33" s="99"/>
      <c r="AT33" s="99"/>
      <c r="AU33" s="99"/>
      <c r="AV33" s="105"/>
    </row>
    <row r="34" spans="1:48" s="107" customFormat="1" ht="25.5" customHeight="1">
      <c r="A34" s="146"/>
      <c r="B34" s="924"/>
      <c r="C34" s="105" t="s">
        <v>4067</v>
      </c>
      <c r="D34" s="105"/>
      <c r="E34" s="105" t="s">
        <v>4070</v>
      </c>
      <c r="F34" s="105" t="s">
        <v>4067</v>
      </c>
      <c r="G34" s="105" t="s">
        <v>4069</v>
      </c>
      <c r="H34" s="642">
        <v>341</v>
      </c>
      <c r="I34" s="642">
        <v>340</v>
      </c>
      <c r="J34" s="642">
        <v>325</v>
      </c>
      <c r="K34" s="99" t="s">
        <v>4049</v>
      </c>
      <c r="L34" s="99" t="s">
        <v>4071</v>
      </c>
      <c r="M34" s="99" t="s">
        <v>4072</v>
      </c>
      <c r="N34" s="642">
        <v>11.4</v>
      </c>
      <c r="O34" s="642">
        <v>27.6</v>
      </c>
      <c r="P34" s="642">
        <v>325.2</v>
      </c>
      <c r="Q34" s="642">
        <v>7.2</v>
      </c>
      <c r="R34" s="642"/>
      <c r="S34" s="642"/>
      <c r="T34" s="105"/>
      <c r="U34" s="105">
        <v>2008</v>
      </c>
      <c r="V34" s="925"/>
      <c r="W34" s="177"/>
      <c r="X34" s="177"/>
      <c r="Y34" s="177"/>
      <c r="Z34" s="177"/>
      <c r="AA34" s="177"/>
      <c r="AB34" s="319"/>
      <c r="AC34" s="320"/>
      <c r="AD34" s="320"/>
      <c r="AE34" s="177"/>
      <c r="AF34" s="177"/>
      <c r="AG34" s="177"/>
      <c r="AH34" s="177"/>
      <c r="AI34" s="177"/>
      <c r="AJ34" s="177"/>
      <c r="AK34" s="177"/>
      <c r="AL34" s="177"/>
      <c r="AM34" s="177"/>
      <c r="AN34" s="177"/>
      <c r="AO34" s="177"/>
      <c r="AP34" s="177"/>
      <c r="AQ34" s="177"/>
      <c r="AR34" s="177"/>
      <c r="AS34" s="177"/>
      <c r="AT34" s="177"/>
      <c r="AU34" s="177"/>
      <c r="AV34" s="320"/>
    </row>
    <row r="35" spans="1:48" s="107" customFormat="1" ht="25.5" customHeight="1">
      <c r="A35" s="146" t="s">
        <v>547</v>
      </c>
      <c r="B35" s="566" t="s">
        <v>2878</v>
      </c>
      <c r="C35" s="320" t="s">
        <v>880</v>
      </c>
      <c r="D35" s="652"/>
      <c r="E35" s="544">
        <f>COUNTA(E36:E40)</f>
        <v>5</v>
      </c>
      <c r="F35" s="320"/>
      <c r="G35" s="320"/>
      <c r="H35" s="319">
        <f>SUM(H36:H40)</f>
        <v>121072</v>
      </c>
      <c r="I35" s="319">
        <f>SUM(I36:I40)</f>
        <v>62271</v>
      </c>
      <c r="J35" s="319">
        <f>SUM(J36:J40)</f>
        <v>101902</v>
      </c>
      <c r="K35" s="320"/>
      <c r="L35" s="320"/>
      <c r="M35" s="320"/>
      <c r="N35" s="319"/>
      <c r="O35" s="319"/>
      <c r="P35" s="319"/>
      <c r="Q35" s="319"/>
      <c r="R35" s="319"/>
      <c r="S35" s="319"/>
      <c r="T35" s="320"/>
      <c r="U35" s="320"/>
      <c r="V35" s="929"/>
      <c r="W35" s="652"/>
      <c r="X35" s="652"/>
      <c r="Y35" s="652"/>
      <c r="Z35" s="652"/>
      <c r="AA35" s="652"/>
      <c r="AB35" s="319"/>
      <c r="AC35" s="320"/>
      <c r="AD35" s="320"/>
      <c r="AE35" s="652"/>
      <c r="AF35" s="652"/>
      <c r="AG35" s="652"/>
      <c r="AH35" s="652"/>
      <c r="AI35" s="652"/>
      <c r="AJ35" s="652"/>
      <c r="AK35" s="652"/>
      <c r="AL35" s="652"/>
      <c r="AM35" s="652"/>
      <c r="AN35" s="652"/>
      <c r="AO35" s="652"/>
      <c r="AP35" s="652"/>
      <c r="AQ35" s="652"/>
      <c r="AR35" s="652"/>
      <c r="AS35" s="652"/>
      <c r="AT35" s="652"/>
      <c r="AU35" s="652"/>
      <c r="AV35" s="320"/>
    </row>
    <row r="36" spans="1:48" s="107" customFormat="1" ht="25.5" customHeight="1">
      <c r="A36" s="146"/>
      <c r="B36" s="543"/>
      <c r="C36" s="320" t="s">
        <v>1104</v>
      </c>
      <c r="D36" s="652" t="s">
        <v>1285</v>
      </c>
      <c r="E36" s="320" t="s">
        <v>1563</v>
      </c>
      <c r="F36" s="320" t="s">
        <v>906</v>
      </c>
      <c r="G36" s="320" t="s">
        <v>886</v>
      </c>
      <c r="H36" s="319">
        <v>25901</v>
      </c>
      <c r="I36" s="319">
        <v>11390</v>
      </c>
      <c r="J36" s="319">
        <v>31041</v>
      </c>
      <c r="K36" s="320" t="s">
        <v>1535</v>
      </c>
      <c r="L36" s="320" t="s">
        <v>1564</v>
      </c>
      <c r="M36" s="320" t="s">
        <v>78</v>
      </c>
      <c r="N36" s="319">
        <v>39</v>
      </c>
      <c r="O36" s="319">
        <v>58</v>
      </c>
      <c r="P36" s="319">
        <v>3752</v>
      </c>
      <c r="Q36" s="319">
        <v>24</v>
      </c>
      <c r="R36" s="319">
        <v>12995</v>
      </c>
      <c r="S36" s="319">
        <v>15000</v>
      </c>
      <c r="T36" s="320" t="s">
        <v>586</v>
      </c>
      <c r="U36" s="320">
        <v>1985</v>
      </c>
      <c r="V36" s="929"/>
      <c r="W36" s="652">
        <v>22953</v>
      </c>
      <c r="X36" s="652"/>
      <c r="Y36" s="652"/>
      <c r="Z36" s="652"/>
      <c r="AA36" s="652"/>
      <c r="AB36" s="319">
        <v>22953</v>
      </c>
      <c r="AC36" s="320"/>
      <c r="AD36" s="320"/>
      <c r="AE36" s="652" t="s">
        <v>1565</v>
      </c>
      <c r="AF36" s="652">
        <v>214</v>
      </c>
      <c r="AG36" s="652">
        <v>3671</v>
      </c>
      <c r="AH36" s="652"/>
      <c r="AI36" s="652"/>
      <c r="AJ36" s="652"/>
      <c r="AK36" s="652"/>
      <c r="AL36" s="652"/>
      <c r="AM36" s="652"/>
      <c r="AN36" s="652"/>
      <c r="AO36" s="652"/>
      <c r="AP36" s="652"/>
      <c r="AQ36" s="652"/>
      <c r="AR36" s="652"/>
      <c r="AS36" s="652"/>
      <c r="AT36" s="652"/>
      <c r="AU36" s="652"/>
      <c r="AV36" s="320"/>
    </row>
    <row r="37" spans="1:48" s="107" customFormat="1" ht="25.5" customHeight="1">
      <c r="A37" s="146" t="s">
        <v>519</v>
      </c>
      <c r="B37" s="543"/>
      <c r="C37" s="320" t="s">
        <v>913</v>
      </c>
      <c r="D37" s="652" t="s">
        <v>1566</v>
      </c>
      <c r="E37" s="320" t="s">
        <v>1567</v>
      </c>
      <c r="F37" s="320" t="s">
        <v>906</v>
      </c>
      <c r="G37" s="320" t="s">
        <v>886</v>
      </c>
      <c r="H37" s="319">
        <v>7143</v>
      </c>
      <c r="I37" s="319">
        <v>4698</v>
      </c>
      <c r="J37" s="319">
        <v>6876</v>
      </c>
      <c r="K37" s="320" t="s">
        <v>1532</v>
      </c>
      <c r="L37" s="320" t="s">
        <v>1568</v>
      </c>
      <c r="M37" s="320" t="s">
        <v>78</v>
      </c>
      <c r="N37" s="1372" t="s">
        <v>1569</v>
      </c>
      <c r="O37" s="1372"/>
      <c r="P37" s="319">
        <v>1057</v>
      </c>
      <c r="Q37" s="319">
        <v>22</v>
      </c>
      <c r="R37" s="319">
        <v>3589</v>
      </c>
      <c r="S37" s="319">
        <v>4000</v>
      </c>
      <c r="T37" s="320" t="s">
        <v>586</v>
      </c>
      <c r="U37" s="320">
        <v>1971</v>
      </c>
      <c r="V37" s="929"/>
      <c r="W37" s="652">
        <v>500</v>
      </c>
      <c r="X37" s="652"/>
      <c r="Y37" s="652"/>
      <c r="Z37" s="652"/>
      <c r="AA37" s="652"/>
      <c r="AB37" s="319">
        <v>500</v>
      </c>
      <c r="AC37" s="320"/>
      <c r="AD37" s="320"/>
      <c r="AE37" s="652" t="s">
        <v>1570</v>
      </c>
      <c r="AF37" s="652">
        <v>150</v>
      </c>
      <c r="AG37" s="652">
        <v>1500</v>
      </c>
      <c r="AH37" s="652"/>
      <c r="AI37" s="652"/>
      <c r="AJ37" s="652"/>
      <c r="AK37" s="652"/>
      <c r="AL37" s="652"/>
      <c r="AM37" s="652"/>
      <c r="AN37" s="652"/>
      <c r="AO37" s="652"/>
      <c r="AP37" s="652"/>
      <c r="AQ37" s="652"/>
      <c r="AR37" s="652"/>
      <c r="AS37" s="652"/>
      <c r="AT37" s="652"/>
      <c r="AU37" s="652"/>
      <c r="AV37" s="320"/>
    </row>
    <row r="38" spans="1:48" s="107" customFormat="1" ht="25.5" customHeight="1">
      <c r="A38" s="146" t="s">
        <v>520</v>
      </c>
      <c r="B38" s="543"/>
      <c r="C38" s="320" t="s">
        <v>1070</v>
      </c>
      <c r="D38" s="652" t="s">
        <v>1081</v>
      </c>
      <c r="E38" s="320" t="s">
        <v>1571</v>
      </c>
      <c r="F38" s="320" t="s">
        <v>906</v>
      </c>
      <c r="G38" s="320" t="s">
        <v>886</v>
      </c>
      <c r="H38" s="319">
        <v>12236</v>
      </c>
      <c r="I38" s="319">
        <v>12236</v>
      </c>
      <c r="J38" s="319">
        <v>21440</v>
      </c>
      <c r="K38" s="320" t="s">
        <v>587</v>
      </c>
      <c r="L38" s="320" t="s">
        <v>1564</v>
      </c>
      <c r="M38" s="320" t="s">
        <v>78</v>
      </c>
      <c r="N38" s="319">
        <v>40</v>
      </c>
      <c r="O38" s="319">
        <v>48</v>
      </c>
      <c r="P38" s="319">
        <v>3424</v>
      </c>
      <c r="Q38" s="319">
        <v>22.5</v>
      </c>
      <c r="R38" s="319">
        <v>4189</v>
      </c>
      <c r="S38" s="319">
        <v>5000</v>
      </c>
      <c r="T38" s="320" t="s">
        <v>586</v>
      </c>
      <c r="U38" s="320">
        <v>2002</v>
      </c>
      <c r="V38" s="929"/>
      <c r="W38" s="652"/>
      <c r="X38" s="652"/>
      <c r="Y38" s="652"/>
      <c r="Z38" s="652"/>
      <c r="AA38" s="652"/>
      <c r="AB38" s="319">
        <v>32931</v>
      </c>
      <c r="AC38" s="320"/>
      <c r="AD38" s="320"/>
      <c r="AE38" s="652" t="s">
        <v>1572</v>
      </c>
      <c r="AF38" s="652">
        <v>890</v>
      </c>
      <c r="AG38" s="652" t="s">
        <v>1573</v>
      </c>
      <c r="AH38" s="652"/>
      <c r="AI38" s="652" t="s">
        <v>1574</v>
      </c>
      <c r="AJ38" s="652" t="s">
        <v>1575</v>
      </c>
      <c r="AK38" s="652">
        <v>3827</v>
      </c>
      <c r="AL38" s="652" t="s">
        <v>1576</v>
      </c>
      <c r="AM38" s="652" t="s">
        <v>1577</v>
      </c>
      <c r="AN38" s="652"/>
      <c r="AO38" s="652"/>
      <c r="AP38" s="652"/>
      <c r="AQ38" s="652"/>
      <c r="AR38" s="652"/>
      <c r="AS38" s="652"/>
      <c r="AT38" s="652"/>
      <c r="AU38" s="652"/>
      <c r="AV38" s="320"/>
    </row>
    <row r="39" spans="1:48" s="107" customFormat="1" ht="25.5" customHeight="1">
      <c r="A39" s="320">
        <v>7</v>
      </c>
      <c r="B39" s="543"/>
      <c r="C39" s="320" t="s">
        <v>1092</v>
      </c>
      <c r="D39" s="652" t="s">
        <v>1358</v>
      </c>
      <c r="E39" s="320" t="s">
        <v>1578</v>
      </c>
      <c r="F39" s="320" t="s">
        <v>906</v>
      </c>
      <c r="G39" s="320" t="s">
        <v>1331</v>
      </c>
      <c r="H39" s="319">
        <v>14657</v>
      </c>
      <c r="I39" s="319">
        <v>13650</v>
      </c>
      <c r="J39" s="319">
        <v>21075</v>
      </c>
      <c r="K39" s="320" t="s">
        <v>1579</v>
      </c>
      <c r="L39" s="320" t="s">
        <v>1564</v>
      </c>
      <c r="M39" s="320" t="s">
        <v>78</v>
      </c>
      <c r="N39" s="319">
        <v>44</v>
      </c>
      <c r="O39" s="319">
        <v>64</v>
      </c>
      <c r="P39" s="319">
        <v>3323</v>
      </c>
      <c r="Q39" s="319">
        <v>19</v>
      </c>
      <c r="R39" s="319">
        <v>5054</v>
      </c>
      <c r="S39" s="319">
        <v>5500</v>
      </c>
      <c r="T39" s="320" t="s">
        <v>586</v>
      </c>
      <c r="U39" s="320">
        <v>2002</v>
      </c>
      <c r="V39" s="929"/>
      <c r="W39" s="652"/>
      <c r="X39" s="652"/>
      <c r="Y39" s="652"/>
      <c r="Z39" s="652"/>
      <c r="AA39" s="652"/>
      <c r="AB39" s="319">
        <v>41800</v>
      </c>
      <c r="AC39" s="652"/>
      <c r="AD39" s="652"/>
      <c r="AE39" s="652" t="s">
        <v>1580</v>
      </c>
      <c r="AF39" s="652"/>
      <c r="AG39" s="652">
        <v>3760</v>
      </c>
      <c r="AH39" s="652"/>
      <c r="AI39" s="652"/>
      <c r="AJ39" s="652"/>
      <c r="AK39" s="652"/>
      <c r="AL39" s="652"/>
      <c r="AM39" s="652"/>
      <c r="AN39" s="652"/>
      <c r="AO39" s="652"/>
      <c r="AP39" s="652"/>
      <c r="AQ39" s="652"/>
      <c r="AR39" s="652"/>
      <c r="AS39" s="652"/>
      <c r="AT39" s="652"/>
      <c r="AU39" s="652"/>
      <c r="AV39" s="320"/>
    </row>
    <row r="40" spans="1:48" s="107" customFormat="1" ht="25.5" customHeight="1">
      <c r="A40" s="146" t="s">
        <v>521</v>
      </c>
      <c r="B40" s="678"/>
      <c r="C40" s="320" t="s">
        <v>1133</v>
      </c>
      <c r="D40" s="652" t="s">
        <v>1581</v>
      </c>
      <c r="E40" s="320" t="s">
        <v>1582</v>
      </c>
      <c r="F40" s="320" t="s">
        <v>906</v>
      </c>
      <c r="G40" s="320" t="s">
        <v>886</v>
      </c>
      <c r="H40" s="319">
        <v>61135</v>
      </c>
      <c r="I40" s="319">
        <v>20297</v>
      </c>
      <c r="J40" s="319">
        <v>21470</v>
      </c>
      <c r="K40" s="320" t="s">
        <v>1532</v>
      </c>
      <c r="L40" s="320" t="s">
        <v>1564</v>
      </c>
      <c r="M40" s="320" t="s">
        <v>78</v>
      </c>
      <c r="N40" s="319">
        <v>56</v>
      </c>
      <c r="O40" s="319">
        <v>38</v>
      </c>
      <c r="P40" s="319">
        <v>2128</v>
      </c>
      <c r="Q40" s="319">
        <v>28</v>
      </c>
      <c r="R40" s="319">
        <v>5245</v>
      </c>
      <c r="S40" s="319">
        <v>6000</v>
      </c>
      <c r="T40" s="320" t="s">
        <v>586</v>
      </c>
      <c r="U40" s="320">
        <v>2002</v>
      </c>
      <c r="V40" s="929"/>
      <c r="W40" s="652">
        <v>4800</v>
      </c>
      <c r="X40" s="652"/>
      <c r="Y40" s="652"/>
      <c r="Z40" s="652"/>
      <c r="AA40" s="652"/>
      <c r="AB40" s="319">
        <v>48010</v>
      </c>
      <c r="AC40" s="320"/>
      <c r="AD40" s="320"/>
      <c r="AE40" s="652" t="s">
        <v>1583</v>
      </c>
      <c r="AF40" s="652">
        <v>965</v>
      </c>
      <c r="AG40" s="652">
        <v>2200</v>
      </c>
      <c r="AH40" s="652"/>
      <c r="AI40" s="652"/>
      <c r="AJ40" s="652"/>
      <c r="AK40" s="652"/>
      <c r="AL40" s="652"/>
      <c r="AM40" s="652"/>
      <c r="AN40" s="652"/>
      <c r="AO40" s="652"/>
      <c r="AP40" s="652"/>
      <c r="AQ40" s="652"/>
      <c r="AR40" s="652"/>
      <c r="AS40" s="652"/>
      <c r="AT40" s="652"/>
      <c r="AU40" s="652"/>
      <c r="AV40" s="320"/>
    </row>
    <row r="41" spans="1:48" s="107" customFormat="1" ht="25.5" customHeight="1">
      <c r="A41" s="320"/>
      <c r="B41" s="566" t="s">
        <v>3643</v>
      </c>
      <c r="C41" s="320" t="s">
        <v>3285</v>
      </c>
      <c r="D41" s="177"/>
      <c r="E41" s="544">
        <f>COUNTA(E42:E43)</f>
        <v>2</v>
      </c>
      <c r="F41" s="320"/>
      <c r="G41" s="320"/>
      <c r="H41" s="319">
        <f>SUM(H42:H43)</f>
        <v>25250</v>
      </c>
      <c r="I41" s="319">
        <f>SUM(I42:I43)</f>
        <v>8890</v>
      </c>
      <c r="J41" s="319">
        <f>SUM(J42:J43)</f>
        <v>17778</v>
      </c>
      <c r="K41" s="320"/>
      <c r="L41" s="320"/>
      <c r="M41" s="320"/>
      <c r="N41" s="319"/>
      <c r="O41" s="319"/>
      <c r="P41" s="319"/>
      <c r="Q41" s="319"/>
      <c r="R41" s="319"/>
      <c r="S41" s="319"/>
      <c r="T41" s="320"/>
      <c r="U41" s="320"/>
      <c r="V41" s="925"/>
      <c r="W41" s="177"/>
      <c r="X41" s="177"/>
      <c r="Y41" s="177"/>
      <c r="Z41" s="177"/>
      <c r="AA41" s="177"/>
      <c r="AB41" s="319"/>
      <c r="AC41" s="177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320"/>
    </row>
    <row r="42" spans="1:48" s="107" customFormat="1" ht="25.5" customHeight="1">
      <c r="A42" s="146" t="s">
        <v>547</v>
      </c>
      <c r="B42" s="543"/>
      <c r="C42" s="320" t="s">
        <v>4073</v>
      </c>
      <c r="D42" s="177" t="s">
        <v>4074</v>
      </c>
      <c r="E42" s="320" t="s">
        <v>4075</v>
      </c>
      <c r="F42" s="320" t="s">
        <v>3645</v>
      </c>
      <c r="G42" s="320" t="s">
        <v>3289</v>
      </c>
      <c r="H42" s="319">
        <v>19770</v>
      </c>
      <c r="I42" s="319">
        <v>6318</v>
      </c>
      <c r="J42" s="319">
        <v>14791</v>
      </c>
      <c r="K42" s="320" t="s">
        <v>3251</v>
      </c>
      <c r="L42" s="320" t="s">
        <v>4076</v>
      </c>
      <c r="M42" s="320" t="s">
        <v>4077</v>
      </c>
      <c r="N42" s="319">
        <v>41</v>
      </c>
      <c r="O42" s="319">
        <v>48</v>
      </c>
      <c r="P42" s="319">
        <v>1970</v>
      </c>
      <c r="Q42" s="319">
        <v>36</v>
      </c>
      <c r="R42" s="319">
        <v>3867</v>
      </c>
      <c r="S42" s="319">
        <v>5000</v>
      </c>
      <c r="T42" s="320" t="s">
        <v>3250</v>
      </c>
      <c r="U42" s="320">
        <v>1971</v>
      </c>
      <c r="V42" s="925"/>
      <c r="W42" s="177" t="s">
        <v>4078</v>
      </c>
      <c r="X42" s="177"/>
      <c r="Y42" s="177"/>
      <c r="Z42" s="177"/>
      <c r="AA42" s="177"/>
      <c r="AB42" s="319">
        <v>420</v>
      </c>
      <c r="AC42" s="320"/>
      <c r="AD42" s="320"/>
      <c r="AE42" s="320">
        <v>2</v>
      </c>
      <c r="AF42" s="177" t="s">
        <v>4079</v>
      </c>
      <c r="AG42" s="177" t="s">
        <v>3261</v>
      </c>
      <c r="AH42" s="177"/>
      <c r="AI42" s="177"/>
      <c r="AJ42" s="177"/>
      <c r="AK42" s="177"/>
      <c r="AL42" s="177"/>
      <c r="AM42" s="177"/>
      <c r="AN42" s="177"/>
      <c r="AO42" s="177"/>
      <c r="AP42" s="177"/>
      <c r="AQ42" s="177"/>
      <c r="AR42" s="177"/>
      <c r="AS42" s="177"/>
      <c r="AT42" s="177"/>
      <c r="AU42" s="177"/>
      <c r="AV42" s="320"/>
    </row>
    <row r="43" spans="1:48" s="107" customFormat="1" ht="25.5" customHeight="1">
      <c r="A43" s="146" t="s">
        <v>519</v>
      </c>
      <c r="B43" s="543"/>
      <c r="C43" s="320" t="s">
        <v>4073</v>
      </c>
      <c r="D43" s="177" t="s">
        <v>4080</v>
      </c>
      <c r="E43" s="320" t="s">
        <v>4081</v>
      </c>
      <c r="F43" s="320" t="s">
        <v>3645</v>
      </c>
      <c r="G43" s="320" t="s">
        <v>3289</v>
      </c>
      <c r="H43" s="319">
        <v>5480</v>
      </c>
      <c r="I43" s="319">
        <v>2572</v>
      </c>
      <c r="J43" s="319">
        <v>2987</v>
      </c>
      <c r="K43" s="320" t="s">
        <v>3251</v>
      </c>
      <c r="L43" s="320" t="s">
        <v>4076</v>
      </c>
      <c r="M43" s="320" t="s">
        <v>4077</v>
      </c>
      <c r="N43" s="319">
        <v>24.4</v>
      </c>
      <c r="O43" s="319">
        <v>47</v>
      </c>
      <c r="P43" s="319">
        <v>1143</v>
      </c>
      <c r="Q43" s="319">
        <v>12.5</v>
      </c>
      <c r="R43" s="319">
        <v>961</v>
      </c>
      <c r="S43" s="319">
        <v>2000</v>
      </c>
      <c r="T43" s="320" t="s">
        <v>3250</v>
      </c>
      <c r="U43" s="320">
        <v>1992</v>
      </c>
      <c r="V43" s="925"/>
      <c r="W43" s="177" t="s">
        <v>4082</v>
      </c>
      <c r="X43" s="177"/>
      <c r="Y43" s="177"/>
      <c r="Z43" s="177"/>
      <c r="AA43" s="177"/>
      <c r="AB43" s="319">
        <v>1837</v>
      </c>
      <c r="AC43" s="320"/>
      <c r="AD43" s="320"/>
      <c r="AE43" s="320">
        <v>3</v>
      </c>
      <c r="AF43" s="177" t="s">
        <v>4083</v>
      </c>
      <c r="AG43" s="177" t="s">
        <v>4084</v>
      </c>
      <c r="AH43" s="177"/>
      <c r="AI43" s="177"/>
      <c r="AJ43" s="177"/>
      <c r="AK43" s="177"/>
      <c r="AL43" s="177"/>
      <c r="AM43" s="177"/>
      <c r="AN43" s="177"/>
      <c r="AO43" s="177"/>
      <c r="AP43" s="177"/>
      <c r="AQ43" s="177"/>
      <c r="AR43" s="177"/>
      <c r="AS43" s="177"/>
      <c r="AT43" s="177"/>
      <c r="AU43" s="177"/>
      <c r="AV43" s="320"/>
    </row>
    <row r="44" spans="1:48" s="107" customFormat="1" ht="25.5" customHeight="1">
      <c r="A44" s="146"/>
      <c r="B44" s="566" t="s">
        <v>3648</v>
      </c>
      <c r="C44" s="320" t="s">
        <v>3285</v>
      </c>
      <c r="D44" s="177"/>
      <c r="E44" s="544">
        <f>COUNTA(E45:E49)</f>
        <v>5</v>
      </c>
      <c r="F44" s="320"/>
      <c r="G44" s="320"/>
      <c r="H44" s="319">
        <f>SUM(H45:H49)</f>
        <v>120752</v>
      </c>
      <c r="I44" s="319">
        <f>SUM(I45:I49)</f>
        <v>27662.67</v>
      </c>
      <c r="J44" s="319">
        <f>SUM(J45:J49)</f>
        <v>78455</v>
      </c>
      <c r="K44" s="320"/>
      <c r="L44" s="320"/>
      <c r="M44" s="320"/>
      <c r="N44" s="319"/>
      <c r="O44" s="319"/>
      <c r="P44" s="319"/>
      <c r="Q44" s="319"/>
      <c r="R44" s="319"/>
      <c r="S44" s="319"/>
      <c r="T44" s="320"/>
      <c r="U44" s="320"/>
      <c r="V44" s="925"/>
      <c r="W44" s="177"/>
      <c r="X44" s="177"/>
      <c r="Y44" s="177"/>
      <c r="Z44" s="177"/>
      <c r="AA44" s="177"/>
      <c r="AB44" s="319"/>
      <c r="AC44" s="320"/>
      <c r="AD44" s="320"/>
      <c r="AE44" s="177"/>
      <c r="AF44" s="177"/>
      <c r="AG44" s="177"/>
      <c r="AH44" s="177"/>
      <c r="AI44" s="177"/>
      <c r="AJ44" s="177"/>
      <c r="AK44" s="177"/>
      <c r="AL44" s="177"/>
      <c r="AM44" s="177"/>
      <c r="AN44" s="177"/>
      <c r="AO44" s="177"/>
      <c r="AP44" s="177"/>
      <c r="AQ44" s="177"/>
      <c r="AR44" s="177"/>
      <c r="AS44" s="177"/>
      <c r="AT44" s="177"/>
      <c r="AU44" s="177"/>
      <c r="AV44" s="320"/>
    </row>
    <row r="45" spans="1:48" s="107" customFormat="1" ht="25.5" customHeight="1">
      <c r="A45" s="146" t="s">
        <v>547</v>
      </c>
      <c r="B45" s="543"/>
      <c r="C45" s="320" t="s">
        <v>3221</v>
      </c>
      <c r="D45" s="177" t="s">
        <v>4085</v>
      </c>
      <c r="E45" s="320" t="s">
        <v>4086</v>
      </c>
      <c r="F45" s="320" t="s">
        <v>3435</v>
      </c>
      <c r="G45" s="320" t="s">
        <v>4087</v>
      </c>
      <c r="H45" s="319">
        <v>13800</v>
      </c>
      <c r="I45" s="319">
        <v>5027</v>
      </c>
      <c r="J45" s="319">
        <v>7769</v>
      </c>
      <c r="K45" s="320" t="s">
        <v>4088</v>
      </c>
      <c r="L45" s="320" t="s">
        <v>4089</v>
      </c>
      <c r="M45" s="320" t="s">
        <v>4077</v>
      </c>
      <c r="N45" s="319">
        <v>20</v>
      </c>
      <c r="O45" s="319">
        <v>40</v>
      </c>
      <c r="P45" s="319">
        <v>1639</v>
      </c>
      <c r="Q45" s="319">
        <v>12.5</v>
      </c>
      <c r="R45" s="319">
        <v>2630</v>
      </c>
      <c r="S45" s="319">
        <v>2630</v>
      </c>
      <c r="T45" s="320" t="s">
        <v>3258</v>
      </c>
      <c r="U45" s="320">
        <v>1975</v>
      </c>
      <c r="V45" s="925"/>
      <c r="W45" s="177">
        <v>910</v>
      </c>
      <c r="X45" s="177"/>
      <c r="Y45" s="177"/>
      <c r="Z45" s="177"/>
      <c r="AA45" s="177"/>
      <c r="AB45" s="319">
        <v>910</v>
      </c>
      <c r="AC45" s="320">
        <v>1983</v>
      </c>
      <c r="AD45" s="320">
        <v>1999</v>
      </c>
      <c r="AE45" s="177">
        <v>1</v>
      </c>
      <c r="AF45" s="177">
        <v>44</v>
      </c>
      <c r="AG45" s="177" t="s">
        <v>4090</v>
      </c>
      <c r="AH45" s="177" t="s">
        <v>4091</v>
      </c>
      <c r="AI45" s="177" t="s">
        <v>4092</v>
      </c>
      <c r="AJ45" s="177">
        <v>2</v>
      </c>
      <c r="AK45" s="177"/>
      <c r="AL45" s="177"/>
      <c r="AM45" s="177" t="s">
        <v>4093</v>
      </c>
      <c r="AN45" s="177" t="s">
        <v>4094</v>
      </c>
      <c r="AO45" s="177">
        <v>1</v>
      </c>
      <c r="AP45" s="177"/>
      <c r="AQ45" s="177"/>
      <c r="AR45" s="177" t="s">
        <v>4095</v>
      </c>
      <c r="AS45" s="177" t="s">
        <v>4096</v>
      </c>
      <c r="AT45" s="177">
        <v>1</v>
      </c>
      <c r="AU45" s="177"/>
      <c r="AV45" s="146"/>
    </row>
    <row r="46" spans="1:48" s="107" customFormat="1" ht="25.5" customHeight="1">
      <c r="A46" s="146"/>
      <c r="B46" s="543"/>
      <c r="C46" s="320" t="s">
        <v>3847</v>
      </c>
      <c r="D46" s="177"/>
      <c r="E46" s="320" t="s">
        <v>4097</v>
      </c>
      <c r="F46" s="320" t="s">
        <v>3847</v>
      </c>
      <c r="G46" s="320" t="s">
        <v>6881</v>
      </c>
      <c r="H46" s="319">
        <v>6615</v>
      </c>
      <c r="I46" s="319">
        <v>1224</v>
      </c>
      <c r="J46" s="319">
        <v>1224</v>
      </c>
      <c r="K46" s="320" t="s">
        <v>4088</v>
      </c>
      <c r="L46" s="320" t="s">
        <v>3267</v>
      </c>
      <c r="M46" s="320" t="s">
        <v>4077</v>
      </c>
      <c r="N46" s="319">
        <v>36</v>
      </c>
      <c r="O46" s="319">
        <v>34</v>
      </c>
      <c r="P46" s="319">
        <v>1224</v>
      </c>
      <c r="Q46" s="319">
        <v>9</v>
      </c>
      <c r="R46" s="319">
        <v>300</v>
      </c>
      <c r="S46" s="319">
        <v>300</v>
      </c>
      <c r="T46" s="320" t="s">
        <v>3258</v>
      </c>
      <c r="U46" s="320">
        <v>2013</v>
      </c>
      <c r="V46" s="925"/>
      <c r="W46" s="177"/>
      <c r="X46" s="177"/>
      <c r="Y46" s="177"/>
      <c r="Z46" s="177"/>
      <c r="AA46" s="177"/>
      <c r="AB46" s="319">
        <v>425</v>
      </c>
      <c r="AC46" s="320"/>
      <c r="AD46" s="320"/>
      <c r="AE46" s="177"/>
      <c r="AF46" s="177"/>
      <c r="AG46" s="177"/>
      <c r="AH46" s="177"/>
      <c r="AI46" s="177"/>
      <c r="AJ46" s="177"/>
      <c r="AK46" s="177"/>
      <c r="AL46" s="177"/>
      <c r="AM46" s="177"/>
      <c r="AN46" s="177"/>
      <c r="AO46" s="177"/>
      <c r="AP46" s="177"/>
      <c r="AQ46" s="177"/>
      <c r="AR46" s="177"/>
      <c r="AS46" s="177"/>
      <c r="AT46" s="177"/>
      <c r="AU46" s="177"/>
      <c r="AV46" s="320" t="s">
        <v>3270</v>
      </c>
    </row>
    <row r="47" spans="1:48" s="107" customFormat="1" ht="25.5" customHeight="1">
      <c r="A47" s="146"/>
      <c r="B47" s="543"/>
      <c r="C47" s="320" t="s">
        <v>4098</v>
      </c>
      <c r="D47" s="177" t="s">
        <v>4099</v>
      </c>
      <c r="E47" s="320" t="s">
        <v>4100</v>
      </c>
      <c r="F47" s="320" t="s">
        <v>4098</v>
      </c>
      <c r="G47" s="320" t="s">
        <v>4098</v>
      </c>
      <c r="H47" s="319">
        <v>18856</v>
      </c>
      <c r="I47" s="319">
        <v>2078</v>
      </c>
      <c r="J47" s="319">
        <v>3699</v>
      </c>
      <c r="K47" s="320" t="s">
        <v>4101</v>
      </c>
      <c r="L47" s="320" t="s">
        <v>4089</v>
      </c>
      <c r="M47" s="320" t="s">
        <v>4077</v>
      </c>
      <c r="N47" s="319">
        <v>21</v>
      </c>
      <c r="O47" s="319">
        <v>41</v>
      </c>
      <c r="P47" s="319">
        <v>875</v>
      </c>
      <c r="Q47" s="319">
        <v>13</v>
      </c>
      <c r="R47" s="319">
        <v>1000</v>
      </c>
      <c r="S47" s="319">
        <v>1000</v>
      </c>
      <c r="T47" s="320" t="s">
        <v>3258</v>
      </c>
      <c r="U47" s="320">
        <v>1991</v>
      </c>
      <c r="V47" s="925"/>
      <c r="W47" s="177">
        <v>2392</v>
      </c>
      <c r="X47" s="177"/>
      <c r="Y47" s="177"/>
      <c r="Z47" s="177"/>
      <c r="AA47" s="177"/>
      <c r="AB47" s="319">
        <v>2392</v>
      </c>
      <c r="AC47" s="320"/>
      <c r="AD47" s="320"/>
      <c r="AE47" s="177"/>
      <c r="AF47" s="177"/>
      <c r="AG47" s="177"/>
      <c r="AH47" s="177"/>
      <c r="AI47" s="177"/>
      <c r="AJ47" s="177"/>
      <c r="AK47" s="177"/>
      <c r="AL47" s="177"/>
      <c r="AM47" s="177"/>
      <c r="AN47" s="177"/>
      <c r="AO47" s="177"/>
      <c r="AP47" s="177"/>
      <c r="AQ47" s="177"/>
      <c r="AR47" s="177"/>
      <c r="AS47" s="177"/>
      <c r="AT47" s="177"/>
      <c r="AU47" s="177"/>
      <c r="AV47" s="320"/>
    </row>
    <row r="48" spans="1:48" s="107" customFormat="1" ht="25.5" customHeight="1">
      <c r="A48" s="146"/>
      <c r="B48" s="543"/>
      <c r="C48" s="320" t="s">
        <v>4102</v>
      </c>
      <c r="D48" s="177" t="s">
        <v>4099</v>
      </c>
      <c r="E48" s="320" t="s">
        <v>4103</v>
      </c>
      <c r="F48" s="320" t="s">
        <v>3435</v>
      </c>
      <c r="G48" s="320" t="s">
        <v>4104</v>
      </c>
      <c r="H48" s="319">
        <v>50020</v>
      </c>
      <c r="I48" s="319">
        <v>9887.67</v>
      </c>
      <c r="J48" s="319">
        <v>43029</v>
      </c>
      <c r="K48" s="320" t="s">
        <v>4105</v>
      </c>
      <c r="L48" s="320" t="s">
        <v>4106</v>
      </c>
      <c r="M48" s="320" t="s">
        <v>4077</v>
      </c>
      <c r="N48" s="319">
        <v>39.4</v>
      </c>
      <c r="O48" s="319">
        <v>70.599999999999994</v>
      </c>
      <c r="P48" s="319">
        <v>2913</v>
      </c>
      <c r="Q48" s="319">
        <v>13.5</v>
      </c>
      <c r="R48" s="319">
        <v>7054</v>
      </c>
      <c r="S48" s="319">
        <v>7054</v>
      </c>
      <c r="T48" s="320" t="s">
        <v>3250</v>
      </c>
      <c r="U48" s="320">
        <v>2006</v>
      </c>
      <c r="V48" s="925"/>
      <c r="W48" s="177">
        <v>2392</v>
      </c>
      <c r="X48" s="177"/>
      <c r="Y48" s="177"/>
      <c r="Z48" s="177"/>
      <c r="AA48" s="177"/>
      <c r="AB48" s="319">
        <v>7300</v>
      </c>
      <c r="AC48" s="320"/>
      <c r="AD48" s="320"/>
      <c r="AE48" s="177"/>
      <c r="AF48" s="177"/>
      <c r="AG48" s="177"/>
      <c r="AH48" s="177"/>
      <c r="AI48" s="177"/>
      <c r="AJ48" s="177"/>
      <c r="AK48" s="177"/>
      <c r="AL48" s="177"/>
      <c r="AM48" s="177"/>
      <c r="AN48" s="177"/>
      <c r="AO48" s="177"/>
      <c r="AP48" s="177"/>
      <c r="AQ48" s="177"/>
      <c r="AR48" s="177"/>
      <c r="AS48" s="177"/>
      <c r="AT48" s="177"/>
      <c r="AU48" s="177"/>
      <c r="AV48" s="682" t="s">
        <v>4107</v>
      </c>
    </row>
    <row r="49" spans="1:48" s="107" customFormat="1" ht="25.5" customHeight="1">
      <c r="A49" s="146">
        <v>5</v>
      </c>
      <c r="B49" s="678"/>
      <c r="C49" s="320" t="s">
        <v>3437</v>
      </c>
      <c r="D49" s="177" t="s">
        <v>4099</v>
      </c>
      <c r="E49" s="320" t="s">
        <v>4108</v>
      </c>
      <c r="F49" s="320" t="s">
        <v>3435</v>
      </c>
      <c r="G49" s="320" t="s">
        <v>4104</v>
      </c>
      <c r="H49" s="319">
        <v>31461</v>
      </c>
      <c r="I49" s="319">
        <v>9446</v>
      </c>
      <c r="J49" s="319">
        <v>22734</v>
      </c>
      <c r="K49" s="320" t="s">
        <v>4105</v>
      </c>
      <c r="L49" s="320" t="s">
        <v>4109</v>
      </c>
      <c r="M49" s="320" t="s">
        <v>4077</v>
      </c>
      <c r="N49" s="319">
        <v>39</v>
      </c>
      <c r="O49" s="319">
        <v>58</v>
      </c>
      <c r="P49" s="319">
        <v>2262</v>
      </c>
      <c r="Q49" s="319">
        <v>18</v>
      </c>
      <c r="R49" s="319">
        <v>5002</v>
      </c>
      <c r="S49" s="319">
        <v>5002</v>
      </c>
      <c r="T49" s="320" t="s">
        <v>3250</v>
      </c>
      <c r="U49" s="320">
        <v>2013</v>
      </c>
      <c r="V49" s="925"/>
      <c r="W49" s="177">
        <v>2392</v>
      </c>
      <c r="X49" s="177"/>
      <c r="Y49" s="177"/>
      <c r="Z49" s="177"/>
      <c r="AA49" s="177"/>
      <c r="AB49" s="319">
        <v>3599</v>
      </c>
      <c r="AC49" s="320"/>
      <c r="AD49" s="320"/>
      <c r="AE49" s="177"/>
      <c r="AF49" s="177"/>
      <c r="AG49" s="177"/>
      <c r="AH49" s="177"/>
      <c r="AI49" s="177"/>
      <c r="AJ49" s="177"/>
      <c r="AK49" s="177"/>
      <c r="AL49" s="177"/>
      <c r="AM49" s="177"/>
      <c r="AN49" s="177"/>
      <c r="AO49" s="177"/>
      <c r="AP49" s="177"/>
      <c r="AQ49" s="177"/>
      <c r="AR49" s="177"/>
      <c r="AS49" s="177"/>
      <c r="AT49" s="177"/>
      <c r="AU49" s="177"/>
      <c r="AV49" s="682"/>
    </row>
    <row r="50" spans="1:48" s="107" customFormat="1" ht="25.5" customHeight="1">
      <c r="A50" s="146"/>
      <c r="B50" s="566" t="s">
        <v>3436</v>
      </c>
      <c r="C50" s="320" t="s">
        <v>3285</v>
      </c>
      <c r="D50" s="177"/>
      <c r="E50" s="544">
        <f>COUNTA(E51:E53)</f>
        <v>3</v>
      </c>
      <c r="F50" s="320"/>
      <c r="G50" s="320"/>
      <c r="H50" s="319">
        <f>SUM(H51:H53)</f>
        <v>55000</v>
      </c>
      <c r="I50" s="319">
        <f>SUM(I51:I53)</f>
        <v>21254.29</v>
      </c>
      <c r="J50" s="319">
        <f>SUM(J51:J53)</f>
        <v>56085.279999999999</v>
      </c>
      <c r="K50" s="320"/>
      <c r="L50" s="320"/>
      <c r="M50" s="320"/>
      <c r="N50" s="319"/>
      <c r="O50" s="319"/>
      <c r="P50" s="319"/>
      <c r="Q50" s="319"/>
      <c r="R50" s="319"/>
      <c r="S50" s="319"/>
      <c r="T50" s="320"/>
      <c r="U50" s="320"/>
      <c r="V50" s="925"/>
      <c r="W50" s="177"/>
      <c r="X50" s="177"/>
      <c r="Y50" s="177"/>
      <c r="Z50" s="177"/>
      <c r="AA50" s="177"/>
      <c r="AB50" s="319"/>
      <c r="AC50" s="320"/>
      <c r="AD50" s="320"/>
      <c r="AE50" s="177"/>
      <c r="AF50" s="177"/>
      <c r="AG50" s="177"/>
      <c r="AH50" s="177"/>
      <c r="AI50" s="177"/>
      <c r="AJ50" s="177"/>
      <c r="AK50" s="177"/>
      <c r="AL50" s="177"/>
      <c r="AM50" s="177"/>
      <c r="AN50" s="177"/>
      <c r="AO50" s="177"/>
      <c r="AP50" s="177"/>
      <c r="AQ50" s="177"/>
      <c r="AR50" s="177"/>
      <c r="AS50" s="177"/>
      <c r="AT50" s="177"/>
      <c r="AU50" s="177"/>
      <c r="AV50" s="320"/>
    </row>
    <row r="51" spans="1:48" s="107" customFormat="1" ht="25.5" customHeight="1">
      <c r="A51" s="146" t="s">
        <v>204</v>
      </c>
      <c r="B51" s="543"/>
      <c r="C51" s="320" t="s">
        <v>913</v>
      </c>
      <c r="D51" s="177" t="s">
        <v>7086</v>
      </c>
      <c r="E51" s="320" t="s">
        <v>7087</v>
      </c>
      <c r="F51" s="177" t="s">
        <v>934</v>
      </c>
      <c r="G51" s="177" t="s">
        <v>935</v>
      </c>
      <c r="H51" s="880"/>
      <c r="I51" s="319">
        <v>6523.29</v>
      </c>
      <c r="J51" s="319">
        <v>22588.28</v>
      </c>
      <c r="K51" s="320" t="s">
        <v>587</v>
      </c>
      <c r="L51" s="177" t="s">
        <v>7088</v>
      </c>
      <c r="M51" s="177" t="s">
        <v>78</v>
      </c>
      <c r="N51" s="319">
        <v>36</v>
      </c>
      <c r="O51" s="319">
        <v>50.4</v>
      </c>
      <c r="P51" s="319">
        <v>1814</v>
      </c>
      <c r="Q51" s="319">
        <v>31</v>
      </c>
      <c r="R51" s="319">
        <v>8500</v>
      </c>
      <c r="S51" s="319">
        <v>12000</v>
      </c>
      <c r="T51" s="320" t="s">
        <v>586</v>
      </c>
      <c r="U51" s="320">
        <v>1987</v>
      </c>
      <c r="V51" s="925"/>
      <c r="W51" s="177" t="s">
        <v>7089</v>
      </c>
      <c r="X51" s="177" t="s">
        <v>7090</v>
      </c>
      <c r="Y51" s="177"/>
      <c r="Z51" s="177"/>
      <c r="AA51" s="177"/>
      <c r="AB51" s="319">
        <v>7916</v>
      </c>
      <c r="AC51" s="320"/>
      <c r="AD51" s="320"/>
      <c r="AE51" s="177" t="s">
        <v>7091</v>
      </c>
      <c r="AF51" s="177"/>
      <c r="AG51" s="177" t="s">
        <v>7092</v>
      </c>
      <c r="AH51" s="177"/>
      <c r="AI51" s="177"/>
      <c r="AJ51" s="177"/>
      <c r="AK51" s="177"/>
      <c r="AL51" s="177"/>
      <c r="AM51" s="177"/>
      <c r="AN51" s="177"/>
      <c r="AO51" s="177"/>
      <c r="AP51" s="177"/>
      <c r="AQ51" s="177"/>
      <c r="AR51" s="177"/>
      <c r="AS51" s="177"/>
      <c r="AT51" s="177"/>
      <c r="AU51" s="177"/>
      <c r="AV51" s="320" t="s">
        <v>7093</v>
      </c>
    </row>
    <row r="52" spans="1:48" s="107" customFormat="1" ht="25.5" customHeight="1">
      <c r="A52" s="146" t="s">
        <v>135</v>
      </c>
      <c r="B52" s="543"/>
      <c r="C52" s="320" t="s">
        <v>913</v>
      </c>
      <c r="D52" s="177"/>
      <c r="E52" s="320" t="s">
        <v>7094</v>
      </c>
      <c r="F52" s="177" t="s">
        <v>934</v>
      </c>
      <c r="G52" s="177" t="s">
        <v>935</v>
      </c>
      <c r="H52" s="880"/>
      <c r="I52" s="319">
        <v>3957</v>
      </c>
      <c r="J52" s="319">
        <v>5612</v>
      </c>
      <c r="K52" s="320" t="s">
        <v>587</v>
      </c>
      <c r="L52" s="177" t="s">
        <v>7095</v>
      </c>
      <c r="M52" s="177" t="s">
        <v>78</v>
      </c>
      <c r="N52" s="319">
        <v>33</v>
      </c>
      <c r="O52" s="319">
        <v>50</v>
      </c>
      <c r="P52" s="319">
        <v>1663</v>
      </c>
      <c r="Q52" s="319">
        <v>18</v>
      </c>
      <c r="R52" s="319">
        <v>1460</v>
      </c>
      <c r="S52" s="319">
        <v>1460</v>
      </c>
      <c r="T52" s="320" t="s">
        <v>586</v>
      </c>
      <c r="U52" s="320">
        <v>2007</v>
      </c>
      <c r="V52" s="925"/>
      <c r="W52" s="177" t="s">
        <v>7096</v>
      </c>
      <c r="X52" s="177"/>
      <c r="Y52" s="177"/>
      <c r="Z52" s="177"/>
      <c r="AA52" s="177"/>
      <c r="AB52" s="319">
        <v>9900</v>
      </c>
      <c r="AC52" s="320"/>
      <c r="AD52" s="320"/>
      <c r="AE52" s="177"/>
      <c r="AF52" s="177"/>
      <c r="AG52" s="177"/>
      <c r="AH52" s="177"/>
      <c r="AI52" s="177"/>
      <c r="AJ52" s="177"/>
      <c r="AK52" s="177"/>
      <c r="AL52" s="177"/>
      <c r="AM52" s="177"/>
      <c r="AN52" s="177"/>
      <c r="AO52" s="177"/>
      <c r="AP52" s="177"/>
      <c r="AQ52" s="177"/>
      <c r="AR52" s="177"/>
      <c r="AS52" s="177"/>
      <c r="AT52" s="177"/>
      <c r="AU52" s="177"/>
      <c r="AV52" s="320" t="s">
        <v>7093</v>
      </c>
    </row>
    <row r="53" spans="1:48" ht="25.5" customHeight="1">
      <c r="B53" s="678"/>
      <c r="C53" s="320" t="s">
        <v>1186</v>
      </c>
      <c r="D53" s="177"/>
      <c r="E53" s="320" t="s">
        <v>7097</v>
      </c>
      <c r="F53" s="177" t="s">
        <v>934</v>
      </c>
      <c r="G53" s="177" t="s">
        <v>7098</v>
      </c>
      <c r="H53" s="880">
        <v>55000</v>
      </c>
      <c r="I53" s="319">
        <v>10774</v>
      </c>
      <c r="J53" s="319">
        <v>27885</v>
      </c>
      <c r="K53" s="320" t="s">
        <v>587</v>
      </c>
      <c r="L53" s="177" t="s">
        <v>7099</v>
      </c>
      <c r="M53" s="177" t="s">
        <v>78</v>
      </c>
      <c r="N53" s="319">
        <v>44</v>
      </c>
      <c r="O53" s="319">
        <v>74</v>
      </c>
      <c r="P53" s="319">
        <v>3820</v>
      </c>
      <c r="Q53" s="319">
        <v>30</v>
      </c>
      <c r="R53" s="319">
        <v>8337</v>
      </c>
      <c r="S53" s="319">
        <v>12000</v>
      </c>
      <c r="T53" s="320" t="s">
        <v>586</v>
      </c>
      <c r="U53" s="320">
        <v>2015</v>
      </c>
      <c r="V53" s="925"/>
      <c r="W53" s="177" t="s">
        <v>3077</v>
      </c>
      <c r="X53" s="177"/>
      <c r="Y53" s="177"/>
      <c r="Z53" s="177"/>
      <c r="AA53" s="177"/>
      <c r="AB53" s="319">
        <v>80300</v>
      </c>
      <c r="AC53" s="320"/>
      <c r="AD53" s="320"/>
      <c r="AE53" s="177"/>
      <c r="AF53" s="177"/>
      <c r="AG53" s="177"/>
      <c r="AH53" s="177"/>
      <c r="AI53" s="177"/>
      <c r="AJ53" s="177"/>
      <c r="AK53" s="177"/>
      <c r="AL53" s="177"/>
      <c r="AM53" s="177"/>
      <c r="AN53" s="177"/>
      <c r="AO53" s="177"/>
      <c r="AP53" s="177"/>
      <c r="AQ53" s="177"/>
      <c r="AR53" s="177"/>
      <c r="AS53" s="177"/>
      <c r="AT53" s="177"/>
      <c r="AU53" s="177"/>
      <c r="AV53" s="320" t="s">
        <v>7100</v>
      </c>
    </row>
    <row r="54" spans="1:48" s="107" customFormat="1" ht="25.5" customHeight="1">
      <c r="A54" s="146"/>
      <c r="B54" s="566" t="s">
        <v>3851</v>
      </c>
      <c r="C54" s="320" t="s">
        <v>3285</v>
      </c>
      <c r="D54" s="177"/>
      <c r="E54" s="544">
        <f>COUNTA(E55:E60)</f>
        <v>6</v>
      </c>
      <c r="F54" s="320"/>
      <c r="G54" s="320"/>
      <c r="H54" s="319">
        <f>SUM(H55:H60)</f>
        <v>31859</v>
      </c>
      <c r="I54" s="319">
        <f>SUM(I55:I60)</f>
        <v>16596.45</v>
      </c>
      <c r="J54" s="319">
        <f>SUM(J55:J60)</f>
        <v>29773.87</v>
      </c>
      <c r="K54" s="320"/>
      <c r="L54" s="320"/>
      <c r="M54" s="320"/>
      <c r="N54" s="319"/>
      <c r="O54" s="319"/>
      <c r="P54" s="319"/>
      <c r="Q54" s="319"/>
      <c r="R54" s="319"/>
      <c r="S54" s="319"/>
      <c r="T54" s="320"/>
      <c r="U54" s="320"/>
      <c r="V54" s="925"/>
      <c r="W54" s="177"/>
      <c r="X54" s="177"/>
      <c r="Y54" s="177"/>
      <c r="Z54" s="177"/>
      <c r="AA54" s="177"/>
      <c r="AB54" s="319"/>
      <c r="AC54" s="320"/>
      <c r="AD54" s="320"/>
      <c r="AE54" s="177"/>
      <c r="AF54" s="177"/>
      <c r="AG54" s="177"/>
      <c r="AH54" s="177"/>
      <c r="AI54" s="177"/>
      <c r="AJ54" s="177"/>
      <c r="AK54" s="177"/>
      <c r="AL54" s="177"/>
      <c r="AM54" s="177"/>
      <c r="AN54" s="177"/>
      <c r="AO54" s="177"/>
      <c r="AP54" s="177"/>
      <c r="AQ54" s="177"/>
      <c r="AR54" s="177"/>
      <c r="AS54" s="177"/>
      <c r="AT54" s="177"/>
      <c r="AU54" s="177"/>
      <c r="AV54" s="320"/>
    </row>
    <row r="55" spans="1:48" s="107" customFormat="1" ht="25.5" customHeight="1">
      <c r="A55" s="146" t="s">
        <v>135</v>
      </c>
      <c r="B55" s="543"/>
      <c r="C55" s="320" t="s">
        <v>1150</v>
      </c>
      <c r="D55" s="177" t="s">
        <v>1585</v>
      </c>
      <c r="E55" s="320" t="s">
        <v>1586</v>
      </c>
      <c r="F55" s="320" t="s">
        <v>1150</v>
      </c>
      <c r="G55" s="320" t="s">
        <v>1150</v>
      </c>
      <c r="H55" s="319">
        <v>2341</v>
      </c>
      <c r="I55" s="319">
        <v>1241</v>
      </c>
      <c r="J55" s="319">
        <v>1517</v>
      </c>
      <c r="K55" s="320" t="s">
        <v>1587</v>
      </c>
      <c r="L55" s="320" t="s">
        <v>1584</v>
      </c>
      <c r="M55" s="320" t="s">
        <v>78</v>
      </c>
      <c r="N55" s="319">
        <v>24</v>
      </c>
      <c r="O55" s="319">
        <v>34</v>
      </c>
      <c r="P55" s="319">
        <v>834</v>
      </c>
      <c r="Q55" s="319">
        <v>14</v>
      </c>
      <c r="R55" s="319">
        <v>150</v>
      </c>
      <c r="S55" s="546">
        <v>650</v>
      </c>
      <c r="T55" s="320" t="s">
        <v>233</v>
      </c>
      <c r="U55" s="320">
        <v>2002</v>
      </c>
      <c r="V55" s="177"/>
      <c r="W55" s="177"/>
      <c r="X55" s="177"/>
      <c r="Y55" s="319">
        <v>1620</v>
      </c>
      <c r="Z55" s="320"/>
      <c r="AA55" s="320"/>
      <c r="AB55" s="319">
        <v>1620</v>
      </c>
      <c r="AC55" s="177"/>
      <c r="AD55" s="177"/>
      <c r="AE55" s="177"/>
      <c r="AF55" s="177"/>
      <c r="AG55" s="177"/>
      <c r="AH55" s="177"/>
      <c r="AI55" s="177"/>
      <c r="AJ55" s="177"/>
      <c r="AK55" s="177"/>
      <c r="AL55" s="177"/>
      <c r="AM55" s="177"/>
      <c r="AN55" s="177"/>
      <c r="AO55" s="177"/>
      <c r="AP55" s="177"/>
      <c r="AQ55" s="177"/>
      <c r="AR55" s="177"/>
      <c r="AS55" s="177"/>
      <c r="AT55" s="99"/>
      <c r="AU55" s="99"/>
      <c r="AV55" s="105"/>
    </row>
    <row r="56" spans="1:48" s="107" customFormat="1" ht="25.5" customHeight="1">
      <c r="A56" s="146"/>
      <c r="B56" s="543"/>
      <c r="C56" s="320" t="s">
        <v>939</v>
      </c>
      <c r="D56" s="177" t="s">
        <v>940</v>
      </c>
      <c r="E56" s="320" t="s">
        <v>1588</v>
      </c>
      <c r="F56" s="320" t="s">
        <v>942</v>
      </c>
      <c r="G56" s="320" t="s">
        <v>401</v>
      </c>
      <c r="H56" s="319"/>
      <c r="I56" s="319">
        <v>4603.45</v>
      </c>
      <c r="J56" s="319">
        <v>10578.8</v>
      </c>
      <c r="K56" s="320" t="s">
        <v>1587</v>
      </c>
      <c r="L56" s="320" t="s">
        <v>1589</v>
      </c>
      <c r="M56" s="320" t="s">
        <v>78</v>
      </c>
      <c r="N56" s="319">
        <v>23.45</v>
      </c>
      <c r="O56" s="319">
        <v>23.45</v>
      </c>
      <c r="P56" s="319">
        <v>1715</v>
      </c>
      <c r="Q56" s="319">
        <v>25</v>
      </c>
      <c r="R56" s="319">
        <v>4510</v>
      </c>
      <c r="S56" s="319">
        <v>5960</v>
      </c>
      <c r="T56" s="320" t="s">
        <v>586</v>
      </c>
      <c r="U56" s="320">
        <v>1970</v>
      </c>
      <c r="V56" s="925"/>
      <c r="W56" s="177">
        <v>280</v>
      </c>
      <c r="X56" s="177"/>
      <c r="Y56" s="177"/>
      <c r="Z56" s="177"/>
      <c r="AA56" s="177"/>
      <c r="AB56" s="319">
        <v>280</v>
      </c>
      <c r="AC56" s="320">
        <v>1997</v>
      </c>
      <c r="AD56" s="320">
        <v>2003</v>
      </c>
      <c r="AE56" s="177">
        <v>3</v>
      </c>
      <c r="AF56" s="177">
        <v>90</v>
      </c>
      <c r="AG56" s="177"/>
      <c r="AH56" s="177"/>
      <c r="AI56" s="177"/>
      <c r="AJ56" s="177"/>
      <c r="AK56" s="177"/>
      <c r="AL56" s="177"/>
      <c r="AM56" s="177"/>
      <c r="AN56" s="177"/>
      <c r="AO56" s="177"/>
      <c r="AP56" s="177"/>
      <c r="AQ56" s="177"/>
      <c r="AR56" s="177"/>
      <c r="AS56" s="177"/>
      <c r="AT56" s="177"/>
      <c r="AU56" s="177"/>
      <c r="AV56" s="320" t="s">
        <v>1590</v>
      </c>
    </row>
    <row r="57" spans="1:48" s="107" customFormat="1" ht="25.5" customHeight="1">
      <c r="A57" s="146"/>
      <c r="B57" s="543"/>
      <c r="C57" s="320" t="s">
        <v>939</v>
      </c>
      <c r="D57" s="177" t="s">
        <v>940</v>
      </c>
      <c r="E57" s="320" t="s">
        <v>1591</v>
      </c>
      <c r="F57" s="320" t="s">
        <v>942</v>
      </c>
      <c r="G57" s="320" t="s">
        <v>401</v>
      </c>
      <c r="H57" s="319"/>
      <c r="I57" s="319">
        <v>3733</v>
      </c>
      <c r="J57" s="319">
        <v>8203</v>
      </c>
      <c r="K57" s="320" t="s">
        <v>1587</v>
      </c>
      <c r="L57" s="320" t="s">
        <v>1592</v>
      </c>
      <c r="M57" s="320" t="s">
        <v>78</v>
      </c>
      <c r="N57" s="319">
        <v>35</v>
      </c>
      <c r="O57" s="319">
        <v>60.8</v>
      </c>
      <c r="P57" s="319">
        <v>2100</v>
      </c>
      <c r="Q57" s="319">
        <v>18</v>
      </c>
      <c r="R57" s="319">
        <v>1226</v>
      </c>
      <c r="S57" s="319">
        <v>2000</v>
      </c>
      <c r="T57" s="320" t="s">
        <v>586</v>
      </c>
      <c r="U57" s="320">
        <v>1994</v>
      </c>
      <c r="V57" s="925"/>
      <c r="W57" s="177">
        <v>2058</v>
      </c>
      <c r="X57" s="177"/>
      <c r="Y57" s="177"/>
      <c r="Z57" s="177"/>
      <c r="AA57" s="177"/>
      <c r="AB57" s="319">
        <v>2058</v>
      </c>
      <c r="AC57" s="320">
        <v>1994</v>
      </c>
      <c r="AD57" s="320">
        <v>2003</v>
      </c>
      <c r="AE57" s="177">
        <v>2</v>
      </c>
      <c r="AF57" s="177">
        <v>80</v>
      </c>
      <c r="AG57" s="177"/>
      <c r="AH57" s="177"/>
      <c r="AI57" s="177"/>
      <c r="AJ57" s="177"/>
      <c r="AK57" s="177"/>
      <c r="AL57" s="177"/>
      <c r="AM57" s="177"/>
      <c r="AN57" s="177"/>
      <c r="AO57" s="177"/>
      <c r="AP57" s="177"/>
      <c r="AQ57" s="177"/>
      <c r="AR57" s="177"/>
      <c r="AS57" s="177"/>
      <c r="AT57" s="177"/>
      <c r="AU57" s="177"/>
      <c r="AV57" s="320" t="s">
        <v>1590</v>
      </c>
    </row>
    <row r="58" spans="1:48" s="107" customFormat="1" ht="25.5" customHeight="1">
      <c r="A58" s="146"/>
      <c r="B58" s="543"/>
      <c r="C58" s="320" t="s">
        <v>939</v>
      </c>
      <c r="D58" s="177" t="s">
        <v>1593</v>
      </c>
      <c r="E58" s="320" t="s">
        <v>1594</v>
      </c>
      <c r="F58" s="320" t="s">
        <v>939</v>
      </c>
      <c r="G58" s="320" t="s">
        <v>939</v>
      </c>
      <c r="H58" s="319">
        <v>323</v>
      </c>
      <c r="I58" s="319">
        <v>323</v>
      </c>
      <c r="J58" s="319">
        <v>323</v>
      </c>
      <c r="K58" s="320" t="s">
        <v>1587</v>
      </c>
      <c r="L58" s="320" t="s">
        <v>572</v>
      </c>
      <c r="M58" s="320" t="s">
        <v>78</v>
      </c>
      <c r="N58" s="319">
        <v>17</v>
      </c>
      <c r="O58" s="319">
        <v>19</v>
      </c>
      <c r="P58" s="319">
        <v>323</v>
      </c>
      <c r="Q58" s="319">
        <v>7</v>
      </c>
      <c r="R58" s="319"/>
      <c r="S58" s="177"/>
      <c r="T58" s="320"/>
      <c r="U58" s="320">
        <v>1995</v>
      </c>
      <c r="V58" s="177"/>
      <c r="W58" s="177"/>
      <c r="X58" s="177"/>
      <c r="Y58" s="319">
        <v>100</v>
      </c>
      <c r="Z58" s="320"/>
      <c r="AA58" s="320"/>
      <c r="AB58" s="319">
        <v>100</v>
      </c>
      <c r="AC58" s="177"/>
      <c r="AD58" s="177"/>
      <c r="AE58" s="177"/>
      <c r="AF58" s="177"/>
      <c r="AG58" s="177"/>
      <c r="AH58" s="177"/>
      <c r="AI58" s="177"/>
      <c r="AJ58" s="177"/>
      <c r="AK58" s="177"/>
      <c r="AL58" s="177"/>
      <c r="AM58" s="177"/>
      <c r="AN58" s="177"/>
      <c r="AO58" s="177"/>
      <c r="AP58" s="177"/>
      <c r="AQ58" s="177"/>
      <c r="AR58" s="177"/>
      <c r="AS58" s="177"/>
      <c r="AT58" s="99"/>
      <c r="AU58" s="99"/>
      <c r="AV58" s="105"/>
    </row>
    <row r="59" spans="1:48" s="107" customFormat="1" ht="25.5" customHeight="1">
      <c r="A59" s="146" t="s">
        <v>417</v>
      </c>
      <c r="B59" s="543"/>
      <c r="C59" s="320" t="s">
        <v>913</v>
      </c>
      <c r="D59" s="177" t="s">
        <v>1595</v>
      </c>
      <c r="E59" s="320" t="s">
        <v>1596</v>
      </c>
      <c r="F59" s="320" t="s">
        <v>913</v>
      </c>
      <c r="G59" s="320" t="s">
        <v>7241</v>
      </c>
      <c r="H59" s="319">
        <v>20295</v>
      </c>
      <c r="I59" s="319">
        <v>3691</v>
      </c>
      <c r="J59" s="319">
        <v>6147.07</v>
      </c>
      <c r="K59" s="320" t="s">
        <v>1579</v>
      </c>
      <c r="L59" s="320" t="s">
        <v>1597</v>
      </c>
      <c r="M59" s="320" t="s">
        <v>78</v>
      </c>
      <c r="N59" s="319">
        <v>28</v>
      </c>
      <c r="O59" s="319">
        <v>51</v>
      </c>
      <c r="P59" s="319">
        <v>1412</v>
      </c>
      <c r="Q59" s="319">
        <v>13</v>
      </c>
      <c r="R59" s="319">
        <v>984</v>
      </c>
      <c r="S59" s="319"/>
      <c r="T59" s="320" t="s">
        <v>586</v>
      </c>
      <c r="U59" s="320">
        <v>2002</v>
      </c>
      <c r="V59" s="925">
        <v>9449</v>
      </c>
      <c r="W59" s="177"/>
      <c r="X59" s="177">
        <v>3000</v>
      </c>
      <c r="Y59" s="177"/>
      <c r="Z59" s="177"/>
      <c r="AA59" s="177"/>
      <c r="AB59" s="319">
        <v>12448</v>
      </c>
      <c r="AC59" s="320"/>
      <c r="AD59" s="320"/>
      <c r="AE59" s="177">
        <v>2</v>
      </c>
      <c r="AF59" s="177"/>
      <c r="AG59" s="177"/>
      <c r="AH59" s="177"/>
      <c r="AI59" s="177"/>
      <c r="AJ59" s="177"/>
      <c r="AK59" s="177"/>
      <c r="AL59" s="177"/>
      <c r="AM59" s="177"/>
      <c r="AN59" s="177"/>
      <c r="AO59" s="177"/>
      <c r="AP59" s="177"/>
      <c r="AQ59" s="177"/>
      <c r="AR59" s="177"/>
      <c r="AS59" s="177"/>
      <c r="AT59" s="177"/>
      <c r="AU59" s="177"/>
      <c r="AV59" s="320"/>
    </row>
    <row r="60" spans="1:48" s="107" customFormat="1" ht="25.5" customHeight="1">
      <c r="A60" s="146" t="s">
        <v>420</v>
      </c>
      <c r="B60" s="678"/>
      <c r="C60" s="320" t="s">
        <v>1434</v>
      </c>
      <c r="D60" s="177" t="s">
        <v>1598</v>
      </c>
      <c r="E60" s="320" t="s">
        <v>1599</v>
      </c>
      <c r="F60" s="320" t="s">
        <v>942</v>
      </c>
      <c r="G60" s="320" t="s">
        <v>1434</v>
      </c>
      <c r="H60" s="319">
        <v>8900</v>
      </c>
      <c r="I60" s="319">
        <v>3005</v>
      </c>
      <c r="J60" s="319">
        <v>3005</v>
      </c>
      <c r="K60" s="320" t="s">
        <v>1587</v>
      </c>
      <c r="L60" s="320" t="s">
        <v>1600</v>
      </c>
      <c r="M60" s="320" t="s">
        <v>78</v>
      </c>
      <c r="N60" s="319">
        <v>26</v>
      </c>
      <c r="O60" s="319">
        <v>36</v>
      </c>
      <c r="P60" s="319">
        <v>949</v>
      </c>
      <c r="Q60" s="319">
        <v>13</v>
      </c>
      <c r="R60" s="319">
        <v>645</v>
      </c>
      <c r="S60" s="319">
        <v>1000</v>
      </c>
      <c r="T60" s="320" t="s">
        <v>586</v>
      </c>
      <c r="U60" s="320">
        <v>1997</v>
      </c>
      <c r="V60" s="925">
        <v>3731</v>
      </c>
      <c r="W60" s="177">
        <v>350</v>
      </c>
      <c r="X60" s="177"/>
      <c r="Y60" s="177"/>
      <c r="Z60" s="177"/>
      <c r="AA60" s="177"/>
      <c r="AB60" s="319">
        <v>4081</v>
      </c>
      <c r="AC60" s="320"/>
      <c r="AD60" s="320"/>
      <c r="AE60" s="177"/>
      <c r="AF60" s="177"/>
      <c r="AG60" s="177" t="s">
        <v>1601</v>
      </c>
      <c r="AH60" s="177"/>
      <c r="AI60" s="177"/>
      <c r="AJ60" s="177"/>
      <c r="AK60" s="177"/>
      <c r="AL60" s="177"/>
      <c r="AM60" s="177"/>
      <c r="AN60" s="177"/>
      <c r="AO60" s="177"/>
      <c r="AP60" s="177"/>
      <c r="AQ60" s="177"/>
      <c r="AR60" s="177"/>
      <c r="AS60" s="177"/>
      <c r="AT60" s="177"/>
      <c r="AU60" s="177"/>
      <c r="AV60" s="320"/>
    </row>
    <row r="61" spans="1:48" s="107" customFormat="1" ht="25.5" customHeight="1">
      <c r="A61" s="146"/>
      <c r="B61" s="566" t="s">
        <v>3219</v>
      </c>
      <c r="C61" s="320" t="s">
        <v>3285</v>
      </c>
      <c r="D61" s="177"/>
      <c r="E61" s="544">
        <f>COUNTA(E62:E67)</f>
        <v>6</v>
      </c>
      <c r="F61" s="320"/>
      <c r="G61" s="320"/>
      <c r="H61" s="319">
        <f>SUM(H62:H67)</f>
        <v>124063.4</v>
      </c>
      <c r="I61" s="319">
        <f t="shared" ref="I61:J61" si="1">SUM(I62:I67)</f>
        <v>20718.05</v>
      </c>
      <c r="J61" s="319">
        <f t="shared" si="1"/>
        <v>32742.390000000003</v>
      </c>
      <c r="K61" s="320"/>
      <c r="L61" s="320"/>
      <c r="M61" s="320"/>
      <c r="N61" s="319"/>
      <c r="O61" s="319"/>
      <c r="P61" s="319"/>
      <c r="Q61" s="319"/>
      <c r="R61" s="319"/>
      <c r="S61" s="319"/>
      <c r="T61" s="320"/>
      <c r="U61" s="320"/>
      <c r="V61" s="925"/>
      <c r="W61" s="177"/>
      <c r="X61" s="177"/>
      <c r="Y61" s="177"/>
      <c r="Z61" s="177"/>
      <c r="AA61" s="177"/>
      <c r="AB61" s="319"/>
      <c r="AC61" s="320"/>
      <c r="AD61" s="320"/>
      <c r="AE61" s="177"/>
      <c r="AF61" s="177"/>
      <c r="AG61" s="177"/>
      <c r="AH61" s="177"/>
      <c r="AI61" s="177"/>
      <c r="AJ61" s="177"/>
      <c r="AK61" s="177"/>
      <c r="AL61" s="177"/>
      <c r="AM61" s="177"/>
      <c r="AN61" s="177"/>
      <c r="AO61" s="177"/>
      <c r="AP61" s="177"/>
      <c r="AQ61" s="177"/>
      <c r="AR61" s="177"/>
      <c r="AS61" s="177"/>
      <c r="AT61" s="177"/>
      <c r="AU61" s="177"/>
      <c r="AV61" s="320"/>
    </row>
    <row r="62" spans="1:48" s="107" customFormat="1" ht="25.5" customHeight="1">
      <c r="A62" s="146"/>
      <c r="B62" s="543"/>
      <c r="C62" s="320" t="s">
        <v>3221</v>
      </c>
      <c r="D62" s="177" t="s">
        <v>4112</v>
      </c>
      <c r="E62" s="320" t="s">
        <v>4113</v>
      </c>
      <c r="F62" s="320" t="s">
        <v>3223</v>
      </c>
      <c r="G62" s="320" t="s">
        <v>3224</v>
      </c>
      <c r="H62" s="319">
        <v>79287</v>
      </c>
      <c r="I62" s="319">
        <v>13208</v>
      </c>
      <c r="J62" s="319">
        <v>22670</v>
      </c>
      <c r="K62" s="320" t="s">
        <v>4114</v>
      </c>
      <c r="L62" s="320" t="s">
        <v>4115</v>
      </c>
      <c r="M62" s="320" t="s">
        <v>4077</v>
      </c>
      <c r="N62" s="319">
        <v>36</v>
      </c>
      <c r="O62" s="319">
        <v>54</v>
      </c>
      <c r="P62" s="319">
        <v>1944</v>
      </c>
      <c r="Q62" s="319">
        <v>20</v>
      </c>
      <c r="R62" s="319">
        <v>6235</v>
      </c>
      <c r="S62" s="319">
        <v>6235</v>
      </c>
      <c r="T62" s="320" t="s">
        <v>3250</v>
      </c>
      <c r="U62" s="320">
        <v>2000</v>
      </c>
      <c r="V62" s="925"/>
      <c r="W62" s="177"/>
      <c r="X62" s="177"/>
      <c r="Y62" s="177"/>
      <c r="Z62" s="177"/>
      <c r="AA62" s="177"/>
      <c r="AB62" s="319">
        <v>32516</v>
      </c>
      <c r="AC62" s="320"/>
      <c r="AD62" s="320"/>
      <c r="AE62" s="177">
        <v>1</v>
      </c>
      <c r="AF62" s="177"/>
      <c r="AG62" s="177" t="s">
        <v>4116</v>
      </c>
      <c r="AH62" s="177"/>
      <c r="AI62" s="177"/>
      <c r="AJ62" s="177"/>
      <c r="AK62" s="177"/>
      <c r="AL62" s="177"/>
      <c r="AM62" s="177"/>
      <c r="AN62" s="177"/>
      <c r="AO62" s="177"/>
      <c r="AP62" s="177"/>
      <c r="AQ62" s="177"/>
      <c r="AR62" s="177"/>
      <c r="AS62" s="177"/>
      <c r="AT62" s="177"/>
      <c r="AU62" s="177"/>
      <c r="AV62" s="320"/>
    </row>
    <row r="63" spans="1:48" s="107" customFormat="1" ht="25.5" customHeight="1">
      <c r="A63" s="146" t="s">
        <v>341</v>
      </c>
      <c r="B63" s="543"/>
      <c r="C63" s="320" t="s">
        <v>3976</v>
      </c>
      <c r="D63" s="177" t="s">
        <v>4117</v>
      </c>
      <c r="E63" s="320" t="s">
        <v>4118</v>
      </c>
      <c r="F63" s="320" t="s">
        <v>3223</v>
      </c>
      <c r="G63" s="320" t="s">
        <v>3224</v>
      </c>
      <c r="H63" s="319">
        <v>12739</v>
      </c>
      <c r="I63" s="319">
        <v>1739</v>
      </c>
      <c r="J63" s="319">
        <v>2564</v>
      </c>
      <c r="K63" s="320" t="s">
        <v>4119</v>
      </c>
      <c r="L63" s="320" t="s">
        <v>4120</v>
      </c>
      <c r="M63" s="320" t="s">
        <v>4077</v>
      </c>
      <c r="N63" s="319">
        <v>20</v>
      </c>
      <c r="O63" s="319">
        <v>39</v>
      </c>
      <c r="P63" s="319">
        <v>821</v>
      </c>
      <c r="Q63" s="319">
        <v>15</v>
      </c>
      <c r="R63" s="319">
        <v>1200</v>
      </c>
      <c r="S63" s="319">
        <v>1200</v>
      </c>
      <c r="T63" s="320" t="s">
        <v>3258</v>
      </c>
      <c r="U63" s="320">
        <v>1977</v>
      </c>
      <c r="V63" s="925"/>
      <c r="W63" s="177"/>
      <c r="X63" s="177"/>
      <c r="Y63" s="177"/>
      <c r="Z63" s="177" t="s">
        <v>4121</v>
      </c>
      <c r="AA63" s="177" t="s">
        <v>389</v>
      </c>
      <c r="AB63" s="319">
        <v>131</v>
      </c>
      <c r="AC63" s="320"/>
      <c r="AD63" s="320"/>
      <c r="AE63" s="177"/>
      <c r="AF63" s="177"/>
      <c r="AG63" s="177" t="s">
        <v>4116</v>
      </c>
      <c r="AH63" s="177"/>
      <c r="AI63" s="177" t="s">
        <v>4122</v>
      </c>
      <c r="AJ63" s="177">
        <v>4</v>
      </c>
      <c r="AK63" s="177">
        <v>2479</v>
      </c>
      <c r="AL63" s="177"/>
      <c r="AM63" s="177" t="s">
        <v>4123</v>
      </c>
      <c r="AN63" s="177"/>
      <c r="AO63" s="177"/>
      <c r="AP63" s="177"/>
      <c r="AQ63" s="177"/>
      <c r="AR63" s="177"/>
      <c r="AS63" s="177"/>
      <c r="AT63" s="177"/>
      <c r="AU63" s="177"/>
      <c r="AV63" s="320" t="s">
        <v>4124</v>
      </c>
    </row>
    <row r="64" spans="1:48" s="107" customFormat="1" ht="25.5" customHeight="1">
      <c r="A64" s="146"/>
      <c r="B64" s="543"/>
      <c r="C64" s="177" t="s">
        <v>3976</v>
      </c>
      <c r="D64" s="177"/>
      <c r="E64" s="319" t="s">
        <v>4125</v>
      </c>
      <c r="F64" s="177" t="s">
        <v>3223</v>
      </c>
      <c r="G64" s="177" t="s">
        <v>3224</v>
      </c>
      <c r="H64" s="319">
        <v>4280</v>
      </c>
      <c r="I64" s="319">
        <v>831</v>
      </c>
      <c r="J64" s="319">
        <v>831</v>
      </c>
      <c r="K64" s="177" t="s">
        <v>4126</v>
      </c>
      <c r="L64" s="177" t="s">
        <v>4127</v>
      </c>
      <c r="M64" s="177" t="s">
        <v>3225</v>
      </c>
      <c r="N64" s="319">
        <v>11</v>
      </c>
      <c r="O64" s="319">
        <v>35</v>
      </c>
      <c r="P64" s="319">
        <v>385</v>
      </c>
      <c r="Q64" s="319">
        <v>9</v>
      </c>
      <c r="R64" s="756"/>
      <c r="S64" s="319"/>
      <c r="T64" s="680"/>
      <c r="U64" s="320">
        <v>2013</v>
      </c>
      <c r="V64" s="925"/>
      <c r="W64" s="177"/>
      <c r="X64" s="177"/>
      <c r="Y64" s="177"/>
      <c r="Z64" s="177"/>
      <c r="AA64" s="177"/>
      <c r="AB64" s="319">
        <v>1153</v>
      </c>
      <c r="AC64" s="177"/>
      <c r="AD64" s="319"/>
      <c r="AE64" s="177"/>
      <c r="AF64" s="177"/>
      <c r="AG64" s="319"/>
      <c r="AH64" s="320"/>
      <c r="AI64" s="320"/>
      <c r="AJ64" s="177"/>
      <c r="AK64" s="177"/>
      <c r="AL64" s="177"/>
      <c r="AM64" s="177"/>
      <c r="AN64" s="177"/>
      <c r="AO64" s="177"/>
      <c r="AP64" s="177"/>
      <c r="AQ64" s="177"/>
      <c r="AR64" s="177"/>
      <c r="AS64" s="177"/>
      <c r="AT64" s="177"/>
      <c r="AU64" s="177"/>
      <c r="AV64" s="177" t="s">
        <v>4128</v>
      </c>
    </row>
    <row r="65" spans="1:48" s="107" customFormat="1" ht="25.5" customHeight="1">
      <c r="A65" s="146"/>
      <c r="B65" s="543"/>
      <c r="C65" s="177" t="s">
        <v>3976</v>
      </c>
      <c r="D65" s="177"/>
      <c r="E65" s="319" t="s">
        <v>4129</v>
      </c>
      <c r="F65" s="177" t="s">
        <v>3976</v>
      </c>
      <c r="G65" s="177" t="s">
        <v>3985</v>
      </c>
      <c r="H65" s="319">
        <v>19089</v>
      </c>
      <c r="I65" s="319">
        <v>1849</v>
      </c>
      <c r="J65" s="319">
        <v>2485</v>
      </c>
      <c r="K65" s="177" t="s">
        <v>3251</v>
      </c>
      <c r="L65" s="177" t="s">
        <v>4130</v>
      </c>
      <c r="M65" s="177" t="s">
        <v>4077</v>
      </c>
      <c r="N65" s="319">
        <v>26</v>
      </c>
      <c r="O65" s="319">
        <v>36</v>
      </c>
      <c r="P65" s="319">
        <v>936</v>
      </c>
      <c r="Q65" s="319">
        <v>13</v>
      </c>
      <c r="R65" s="756">
        <v>1040</v>
      </c>
      <c r="S65" s="319">
        <v>1000</v>
      </c>
      <c r="T65" s="680" t="s">
        <v>4131</v>
      </c>
      <c r="U65" s="320">
        <v>2010</v>
      </c>
      <c r="V65" s="925"/>
      <c r="W65" s="177"/>
      <c r="X65" s="177"/>
      <c r="Y65" s="177"/>
      <c r="Z65" s="177"/>
      <c r="AA65" s="177"/>
      <c r="AB65" s="319">
        <v>4900</v>
      </c>
      <c r="AC65" s="177"/>
      <c r="AD65" s="319">
        <v>4900</v>
      </c>
      <c r="AE65" s="177"/>
      <c r="AF65" s="177"/>
      <c r="AG65" s="319">
        <v>4900</v>
      </c>
      <c r="AH65" s="320"/>
      <c r="AI65" s="320"/>
      <c r="AJ65" s="177"/>
      <c r="AK65" s="177"/>
      <c r="AL65" s="177"/>
      <c r="AM65" s="177"/>
      <c r="AN65" s="177"/>
      <c r="AO65" s="177"/>
      <c r="AP65" s="177"/>
      <c r="AQ65" s="177"/>
      <c r="AR65" s="177"/>
      <c r="AS65" s="177"/>
      <c r="AT65" s="177"/>
      <c r="AU65" s="177"/>
      <c r="AV65" s="177"/>
    </row>
    <row r="66" spans="1:48" s="107" customFormat="1" ht="25.5" customHeight="1">
      <c r="A66" s="146" t="s">
        <v>207</v>
      </c>
      <c r="B66" s="543"/>
      <c r="C66" s="320" t="s">
        <v>3437</v>
      </c>
      <c r="D66" s="177"/>
      <c r="E66" s="320" t="s">
        <v>4132</v>
      </c>
      <c r="F66" s="320" t="s">
        <v>3437</v>
      </c>
      <c r="G66" s="320" t="s">
        <v>4133</v>
      </c>
      <c r="H66" s="319">
        <v>2913.4</v>
      </c>
      <c r="I66" s="319">
        <v>1263.75</v>
      </c>
      <c r="J66" s="319">
        <v>1570.49</v>
      </c>
      <c r="K66" s="320" t="s">
        <v>4114</v>
      </c>
      <c r="L66" s="320" t="s">
        <v>4134</v>
      </c>
      <c r="M66" s="320" t="s">
        <v>4077</v>
      </c>
      <c r="N66" s="319">
        <v>24</v>
      </c>
      <c r="O66" s="319">
        <v>32</v>
      </c>
      <c r="P66" s="319">
        <v>768</v>
      </c>
      <c r="Q66" s="319">
        <v>15</v>
      </c>
      <c r="R66" s="319">
        <v>531</v>
      </c>
      <c r="S66" s="319">
        <v>1000</v>
      </c>
      <c r="T66" s="919" t="s">
        <v>4135</v>
      </c>
      <c r="U66" s="320">
        <v>2009</v>
      </c>
      <c r="V66" s="925"/>
      <c r="W66" s="177"/>
      <c r="X66" s="177"/>
      <c r="Y66" s="177"/>
      <c r="Z66" s="177"/>
      <c r="AA66" s="177"/>
      <c r="AB66" s="319">
        <v>3018</v>
      </c>
      <c r="AC66" s="320"/>
      <c r="AD66" s="320"/>
      <c r="AE66" s="177"/>
      <c r="AF66" s="177"/>
      <c r="AG66" s="177"/>
      <c r="AH66" s="177"/>
      <c r="AI66" s="177"/>
      <c r="AJ66" s="177"/>
      <c r="AK66" s="177"/>
      <c r="AL66" s="177"/>
      <c r="AM66" s="177"/>
      <c r="AN66" s="177"/>
      <c r="AO66" s="177"/>
      <c r="AP66" s="177"/>
      <c r="AQ66" s="177"/>
      <c r="AR66" s="177"/>
      <c r="AS66" s="177"/>
      <c r="AT66" s="177"/>
      <c r="AU66" s="177"/>
      <c r="AV66" s="320"/>
    </row>
    <row r="67" spans="1:48" s="107" customFormat="1" ht="25.5" customHeight="1">
      <c r="A67" s="146" t="s">
        <v>172</v>
      </c>
      <c r="B67" s="678"/>
      <c r="C67" s="320" t="s">
        <v>3240</v>
      </c>
      <c r="D67" s="177" t="s">
        <v>4136</v>
      </c>
      <c r="E67" s="320" t="s">
        <v>4137</v>
      </c>
      <c r="F67" s="320" t="s">
        <v>3240</v>
      </c>
      <c r="G67" s="320" t="s">
        <v>4138</v>
      </c>
      <c r="H67" s="319">
        <v>5755</v>
      </c>
      <c r="I67" s="319">
        <v>1827.3</v>
      </c>
      <c r="J67" s="319">
        <v>2621.9</v>
      </c>
      <c r="K67" s="320" t="s">
        <v>4114</v>
      </c>
      <c r="L67" s="320" t="s">
        <v>4139</v>
      </c>
      <c r="M67" s="320" t="s">
        <v>4077</v>
      </c>
      <c r="N67" s="319">
        <v>24</v>
      </c>
      <c r="O67" s="319">
        <v>50</v>
      </c>
      <c r="P67" s="319">
        <v>1200</v>
      </c>
      <c r="Q67" s="319">
        <v>20</v>
      </c>
      <c r="R67" s="319">
        <v>2000</v>
      </c>
      <c r="S67" s="319">
        <v>2000</v>
      </c>
      <c r="T67" s="320" t="s">
        <v>3258</v>
      </c>
      <c r="U67" s="320">
        <v>1993</v>
      </c>
      <c r="V67" s="925" t="s">
        <v>4140</v>
      </c>
      <c r="W67" s="177" t="s">
        <v>3838</v>
      </c>
      <c r="X67" s="177" t="s">
        <v>3838</v>
      </c>
      <c r="Y67" s="177"/>
      <c r="Z67" s="177"/>
      <c r="AA67" s="177"/>
      <c r="AB67" s="319">
        <v>1326</v>
      </c>
      <c r="AC67" s="320">
        <v>1998</v>
      </c>
      <c r="AD67" s="320">
        <v>2003</v>
      </c>
      <c r="AE67" s="177">
        <v>1</v>
      </c>
      <c r="AF67" s="177">
        <v>250000</v>
      </c>
      <c r="AG67" s="177"/>
      <c r="AH67" s="177"/>
      <c r="AI67" s="177"/>
      <c r="AJ67" s="177"/>
      <c r="AK67" s="177"/>
      <c r="AL67" s="177"/>
      <c r="AM67" s="177"/>
      <c r="AN67" s="177"/>
      <c r="AO67" s="177"/>
      <c r="AP67" s="177"/>
      <c r="AQ67" s="177"/>
      <c r="AR67" s="177"/>
      <c r="AS67" s="177"/>
      <c r="AT67" s="177"/>
      <c r="AU67" s="177"/>
      <c r="AV67" s="320"/>
    </row>
    <row r="68" spans="1:48" s="107" customFormat="1" ht="25.5" customHeight="1">
      <c r="A68" s="146"/>
      <c r="B68" s="566" t="s">
        <v>3992</v>
      </c>
      <c r="C68" s="320" t="s">
        <v>3285</v>
      </c>
      <c r="D68" s="177"/>
      <c r="E68" s="544">
        <f>COUNTA(E69:E71)</f>
        <v>3</v>
      </c>
      <c r="F68" s="320"/>
      <c r="G68" s="320"/>
      <c r="H68" s="319">
        <f>SUM(H69:H71)</f>
        <v>19610</v>
      </c>
      <c r="I68" s="319">
        <f t="shared" ref="I68:J68" si="2">SUM(I69:I71)</f>
        <v>3744</v>
      </c>
      <c r="J68" s="319">
        <f t="shared" si="2"/>
        <v>5215</v>
      </c>
      <c r="K68" s="320"/>
      <c r="L68" s="320"/>
      <c r="M68" s="320"/>
      <c r="N68" s="319"/>
      <c r="O68" s="319"/>
      <c r="P68" s="319"/>
      <c r="Q68" s="319"/>
      <c r="R68" s="319"/>
      <c r="S68" s="319"/>
      <c r="T68" s="320"/>
      <c r="U68" s="320"/>
      <c r="V68" s="925"/>
      <c r="W68" s="177"/>
      <c r="X68" s="177"/>
      <c r="Y68" s="177"/>
      <c r="Z68" s="177"/>
      <c r="AA68" s="177"/>
      <c r="AB68" s="319"/>
      <c r="AC68" s="320"/>
      <c r="AD68" s="320"/>
      <c r="AE68" s="177"/>
      <c r="AF68" s="177"/>
      <c r="AG68" s="177"/>
      <c r="AH68" s="177"/>
      <c r="AI68" s="177"/>
      <c r="AJ68" s="177"/>
      <c r="AK68" s="177"/>
      <c r="AL68" s="177"/>
      <c r="AM68" s="177"/>
      <c r="AN68" s="177"/>
      <c r="AO68" s="177"/>
      <c r="AP68" s="177"/>
      <c r="AQ68" s="177"/>
      <c r="AR68" s="177"/>
      <c r="AS68" s="177"/>
      <c r="AT68" s="177"/>
      <c r="AU68" s="177"/>
      <c r="AV68" s="320"/>
    </row>
    <row r="69" spans="1:48" s="107" customFormat="1" ht="25.5" customHeight="1">
      <c r="A69" s="146"/>
      <c r="B69" s="543"/>
      <c r="C69" s="320" t="s">
        <v>7263</v>
      </c>
      <c r="D69" s="177" t="s">
        <v>7281</v>
      </c>
      <c r="E69" s="320" t="s">
        <v>7282</v>
      </c>
      <c r="F69" s="320" t="s">
        <v>7263</v>
      </c>
      <c r="G69" s="320" t="s">
        <v>7283</v>
      </c>
      <c r="H69" s="319">
        <v>15000</v>
      </c>
      <c r="I69" s="319">
        <v>2660</v>
      </c>
      <c r="J69" s="319">
        <v>4133</v>
      </c>
      <c r="K69" s="320" t="s">
        <v>587</v>
      </c>
      <c r="L69" s="320" t="s">
        <v>7284</v>
      </c>
      <c r="M69" s="320" t="s">
        <v>7285</v>
      </c>
      <c r="N69" s="319">
        <v>26</v>
      </c>
      <c r="O69" s="319">
        <v>46</v>
      </c>
      <c r="P69" s="319">
        <v>1255</v>
      </c>
      <c r="Q69" s="319">
        <v>17</v>
      </c>
      <c r="R69" s="319">
        <v>1155</v>
      </c>
      <c r="S69" s="319">
        <v>3000</v>
      </c>
      <c r="T69" s="320" t="s">
        <v>586</v>
      </c>
      <c r="U69" s="320">
        <v>1993</v>
      </c>
      <c r="V69" s="925">
        <v>4278</v>
      </c>
      <c r="W69" s="177"/>
      <c r="X69" s="177">
        <v>343</v>
      </c>
      <c r="Y69" s="177"/>
      <c r="Z69" s="177"/>
      <c r="AA69" s="177"/>
      <c r="AB69" s="319">
        <v>4621</v>
      </c>
      <c r="AC69" s="320"/>
      <c r="AD69" s="320"/>
      <c r="AE69" s="177">
        <v>1</v>
      </c>
      <c r="AF69" s="177"/>
      <c r="AG69" s="177"/>
      <c r="AH69" s="177"/>
      <c r="AI69" s="177"/>
      <c r="AJ69" s="177"/>
      <c r="AK69" s="177"/>
      <c r="AL69" s="177"/>
      <c r="AM69" s="177"/>
      <c r="AN69" s="177"/>
      <c r="AO69" s="177"/>
      <c r="AP69" s="177"/>
      <c r="AQ69" s="177"/>
      <c r="AR69" s="177"/>
      <c r="AS69" s="177"/>
      <c r="AT69" s="177"/>
      <c r="AU69" s="177"/>
      <c r="AV69" s="320"/>
    </row>
    <row r="70" spans="1:48" s="107" customFormat="1" ht="25.5" customHeight="1">
      <c r="A70" s="146"/>
      <c r="B70" s="543"/>
      <c r="C70" s="320" t="s">
        <v>7263</v>
      </c>
      <c r="D70" s="177"/>
      <c r="E70" s="320" t="s">
        <v>7286</v>
      </c>
      <c r="F70" s="320" t="s">
        <v>7263</v>
      </c>
      <c r="G70" s="320" t="s">
        <v>7283</v>
      </c>
      <c r="H70" s="319">
        <v>2188</v>
      </c>
      <c r="I70" s="319">
        <v>608</v>
      </c>
      <c r="J70" s="319">
        <v>608</v>
      </c>
      <c r="K70" s="320" t="s">
        <v>1537</v>
      </c>
      <c r="L70" s="320" t="s">
        <v>572</v>
      </c>
      <c r="M70" s="320" t="s">
        <v>7285</v>
      </c>
      <c r="N70" s="319">
        <v>17</v>
      </c>
      <c r="O70" s="319">
        <v>30</v>
      </c>
      <c r="P70" s="319">
        <v>510</v>
      </c>
      <c r="Q70" s="319">
        <v>12</v>
      </c>
      <c r="R70" s="686" t="s">
        <v>499</v>
      </c>
      <c r="S70" s="686" t="s">
        <v>499</v>
      </c>
      <c r="T70" s="686" t="s">
        <v>499</v>
      </c>
      <c r="U70" s="320">
        <v>2012</v>
      </c>
      <c r="V70" s="925"/>
      <c r="W70" s="177"/>
      <c r="X70" s="177"/>
      <c r="Y70" s="177"/>
      <c r="Z70" s="177"/>
      <c r="AA70" s="177"/>
      <c r="AB70" s="319">
        <v>500</v>
      </c>
      <c r="AC70" s="320"/>
      <c r="AD70" s="320"/>
      <c r="AE70" s="177"/>
      <c r="AF70" s="177"/>
      <c r="AG70" s="177"/>
      <c r="AH70" s="177"/>
      <c r="AI70" s="177"/>
      <c r="AJ70" s="177"/>
      <c r="AK70" s="177"/>
      <c r="AL70" s="177"/>
      <c r="AM70" s="177"/>
      <c r="AN70" s="177"/>
      <c r="AO70" s="177"/>
      <c r="AP70" s="177"/>
      <c r="AQ70" s="177"/>
      <c r="AR70" s="177"/>
      <c r="AS70" s="177"/>
      <c r="AT70" s="177"/>
      <c r="AU70" s="177"/>
      <c r="AV70" s="320"/>
    </row>
    <row r="71" spans="1:48" s="107" customFormat="1" ht="25.5" customHeight="1">
      <c r="A71" s="146"/>
      <c r="B71" s="678"/>
      <c r="C71" s="320" t="s">
        <v>7263</v>
      </c>
      <c r="D71" s="177"/>
      <c r="E71" s="320" t="s">
        <v>7287</v>
      </c>
      <c r="F71" s="320" t="s">
        <v>7263</v>
      </c>
      <c r="G71" s="320" t="s">
        <v>7283</v>
      </c>
      <c r="H71" s="319">
        <v>2422</v>
      </c>
      <c r="I71" s="319">
        <v>476</v>
      </c>
      <c r="J71" s="319">
        <v>474</v>
      </c>
      <c r="K71" s="320" t="s">
        <v>1537</v>
      </c>
      <c r="L71" s="320" t="s">
        <v>7147</v>
      </c>
      <c r="M71" s="320" t="s">
        <v>7285</v>
      </c>
      <c r="N71" s="319">
        <v>5</v>
      </c>
      <c r="O71" s="319">
        <v>10.4</v>
      </c>
      <c r="P71" s="319">
        <v>52</v>
      </c>
      <c r="Q71" s="319">
        <v>12</v>
      </c>
      <c r="R71" s="319" t="s">
        <v>499</v>
      </c>
      <c r="S71" s="319">
        <v>30</v>
      </c>
      <c r="T71" s="320" t="s">
        <v>499</v>
      </c>
      <c r="U71" s="320">
        <v>1996</v>
      </c>
      <c r="V71" s="925"/>
      <c r="W71" s="177"/>
      <c r="X71" s="177"/>
      <c r="Y71" s="177"/>
      <c r="Z71" s="177"/>
      <c r="AA71" s="177"/>
      <c r="AB71" s="319">
        <v>300</v>
      </c>
      <c r="AC71" s="320"/>
      <c r="AD71" s="320"/>
      <c r="AE71" s="177"/>
      <c r="AF71" s="177"/>
      <c r="AG71" s="177"/>
      <c r="AH71" s="177"/>
      <c r="AI71" s="177"/>
      <c r="AJ71" s="177"/>
      <c r="AK71" s="177"/>
      <c r="AL71" s="177"/>
      <c r="AM71" s="177"/>
      <c r="AN71" s="177"/>
      <c r="AO71" s="177"/>
      <c r="AP71" s="177"/>
      <c r="AQ71" s="177"/>
      <c r="AR71" s="177"/>
      <c r="AS71" s="177"/>
      <c r="AT71" s="177"/>
      <c r="AU71" s="177"/>
      <c r="AV71" s="320"/>
    </row>
    <row r="72" spans="1:48" s="107" customFormat="1" ht="25.5" customHeight="1">
      <c r="A72" s="146"/>
      <c r="B72" s="566" t="s">
        <v>3247</v>
      </c>
      <c r="C72" s="930" t="s">
        <v>3248</v>
      </c>
      <c r="D72" s="912"/>
      <c r="E72" s="544">
        <f>COUNTA(E73:E199)</f>
        <v>127</v>
      </c>
      <c r="F72" s="930"/>
      <c r="G72" s="930"/>
      <c r="H72" s="864">
        <f>SUM(H73:H199)</f>
        <v>2910665.57</v>
      </c>
      <c r="I72" s="864">
        <f>SUM(I73:I199)</f>
        <v>190836.66000000003</v>
      </c>
      <c r="J72" s="864">
        <f>SUM(J73:J199)</f>
        <v>363668.01</v>
      </c>
      <c r="K72" s="930"/>
      <c r="L72" s="930"/>
      <c r="M72" s="930"/>
      <c r="N72" s="864"/>
      <c r="O72" s="864"/>
      <c r="P72" s="864"/>
      <c r="Q72" s="864"/>
      <c r="R72" s="864"/>
      <c r="S72" s="864"/>
      <c r="T72" s="930"/>
      <c r="U72" s="930"/>
      <c r="V72" s="931"/>
      <c r="W72" s="912"/>
      <c r="X72" s="912"/>
      <c r="Y72" s="912"/>
      <c r="Z72" s="912"/>
      <c r="AA72" s="912"/>
      <c r="AB72" s="864"/>
      <c r="AC72" s="930"/>
      <c r="AD72" s="930"/>
      <c r="AE72" s="912"/>
      <c r="AF72" s="912"/>
      <c r="AG72" s="912"/>
      <c r="AH72" s="912"/>
      <c r="AI72" s="912"/>
      <c r="AJ72" s="912"/>
      <c r="AK72" s="912"/>
      <c r="AL72" s="912"/>
      <c r="AM72" s="912"/>
      <c r="AN72" s="912"/>
      <c r="AO72" s="912"/>
      <c r="AP72" s="912"/>
      <c r="AQ72" s="912"/>
      <c r="AR72" s="912"/>
      <c r="AS72" s="912"/>
      <c r="AT72" s="912"/>
      <c r="AU72" s="912"/>
      <c r="AV72" s="930"/>
    </row>
    <row r="73" spans="1:48" s="107" customFormat="1" ht="25.5" customHeight="1">
      <c r="A73" s="146"/>
      <c r="B73" s="543"/>
      <c r="C73" s="320" t="s">
        <v>7359</v>
      </c>
      <c r="D73" s="177" t="s">
        <v>8277</v>
      </c>
      <c r="E73" s="320" t="s">
        <v>8832</v>
      </c>
      <c r="F73" s="320" t="s">
        <v>7359</v>
      </c>
      <c r="G73" s="320" t="s">
        <v>7364</v>
      </c>
      <c r="H73" s="319">
        <v>9381</v>
      </c>
      <c r="I73" s="319">
        <v>5945</v>
      </c>
      <c r="J73" s="319">
        <v>11243</v>
      </c>
      <c r="K73" s="320" t="s">
        <v>1587</v>
      </c>
      <c r="L73" s="320" t="s">
        <v>8833</v>
      </c>
      <c r="M73" s="320" t="s">
        <v>78</v>
      </c>
      <c r="N73" s="319">
        <v>31</v>
      </c>
      <c r="O73" s="319">
        <v>44</v>
      </c>
      <c r="P73" s="319">
        <v>1364</v>
      </c>
      <c r="Q73" s="319">
        <v>28</v>
      </c>
      <c r="R73" s="319">
        <v>5145</v>
      </c>
      <c r="S73" s="319">
        <v>9000</v>
      </c>
      <c r="T73" s="320" t="s">
        <v>8834</v>
      </c>
      <c r="U73" s="320">
        <v>1984</v>
      </c>
      <c r="V73" s="925">
        <v>1444</v>
      </c>
      <c r="W73" s="177">
        <v>1954</v>
      </c>
      <c r="X73" s="177">
        <v>646</v>
      </c>
      <c r="Y73" s="177"/>
      <c r="Z73" s="177">
        <v>820</v>
      </c>
      <c r="AA73" s="177"/>
      <c r="AB73" s="319">
        <v>4864</v>
      </c>
      <c r="AC73" s="320"/>
      <c r="AD73" s="320"/>
      <c r="AE73" s="177" t="s">
        <v>8835</v>
      </c>
      <c r="AF73" s="177">
        <v>97780</v>
      </c>
      <c r="AG73" s="177" t="s">
        <v>8836</v>
      </c>
      <c r="AH73" s="177"/>
      <c r="AI73" s="177"/>
      <c r="AJ73" s="177"/>
      <c r="AK73" s="177"/>
      <c r="AL73" s="177"/>
      <c r="AM73" s="177"/>
      <c r="AN73" s="177"/>
      <c r="AO73" s="177"/>
      <c r="AP73" s="177"/>
      <c r="AQ73" s="177"/>
      <c r="AR73" s="177"/>
      <c r="AS73" s="177"/>
      <c r="AT73" s="177"/>
      <c r="AU73" s="177"/>
      <c r="AV73" s="105"/>
    </row>
    <row r="74" spans="1:48" s="107" customFormat="1" ht="25.5" customHeight="1">
      <c r="A74" s="146"/>
      <c r="B74" s="543"/>
      <c r="C74" s="320" t="s">
        <v>7359</v>
      </c>
      <c r="D74" s="665" t="s">
        <v>8837</v>
      </c>
      <c r="E74" s="320" t="s">
        <v>8838</v>
      </c>
      <c r="F74" s="320" t="s">
        <v>7359</v>
      </c>
      <c r="G74" s="320" t="s">
        <v>8839</v>
      </c>
      <c r="H74" s="319">
        <v>355800</v>
      </c>
      <c r="I74" s="319">
        <v>2997</v>
      </c>
      <c r="J74" s="319">
        <v>4597</v>
      </c>
      <c r="K74" s="320" t="s">
        <v>1579</v>
      </c>
      <c r="L74" s="320" t="s">
        <v>572</v>
      </c>
      <c r="M74" s="320" t="s">
        <v>78</v>
      </c>
      <c r="N74" s="319">
        <v>30</v>
      </c>
      <c r="O74" s="319">
        <v>33</v>
      </c>
      <c r="P74" s="319">
        <v>990</v>
      </c>
      <c r="Q74" s="319">
        <v>18</v>
      </c>
      <c r="R74" s="319">
        <v>982</v>
      </c>
      <c r="S74" s="319">
        <v>1000</v>
      </c>
      <c r="T74" s="320" t="s">
        <v>586</v>
      </c>
      <c r="U74" s="320">
        <v>2004</v>
      </c>
      <c r="V74" s="925">
        <v>180</v>
      </c>
      <c r="W74" s="177"/>
      <c r="X74" s="177"/>
      <c r="Y74" s="177"/>
      <c r="Z74" s="177"/>
      <c r="AA74" s="177"/>
      <c r="AB74" s="319">
        <v>7920</v>
      </c>
      <c r="AC74" s="320"/>
      <c r="AD74" s="320"/>
      <c r="AE74" s="177"/>
      <c r="AF74" s="177"/>
      <c r="AG74" s="177"/>
      <c r="AH74" s="177"/>
      <c r="AI74" s="177"/>
      <c r="AJ74" s="177"/>
      <c r="AK74" s="177"/>
      <c r="AL74" s="177"/>
      <c r="AM74" s="177"/>
      <c r="AN74" s="177"/>
      <c r="AO74" s="177"/>
      <c r="AP74" s="177"/>
      <c r="AQ74" s="177"/>
      <c r="AR74" s="177"/>
      <c r="AS74" s="177"/>
      <c r="AT74" s="177"/>
      <c r="AU74" s="177"/>
      <c r="AV74" s="320"/>
    </row>
    <row r="75" spans="1:48" s="107" customFormat="1" ht="50.25" customHeight="1">
      <c r="A75" s="146"/>
      <c r="B75" s="543"/>
      <c r="C75" s="320" t="s">
        <v>7359</v>
      </c>
      <c r="D75" s="665" t="s">
        <v>8277</v>
      </c>
      <c r="E75" s="320" t="s">
        <v>8840</v>
      </c>
      <c r="F75" s="320" t="s">
        <v>7359</v>
      </c>
      <c r="G75" s="320" t="s">
        <v>7364</v>
      </c>
      <c r="H75" s="319">
        <v>64951</v>
      </c>
      <c r="I75" s="319">
        <v>5034</v>
      </c>
      <c r="J75" s="319">
        <v>18364</v>
      </c>
      <c r="K75" s="320" t="s">
        <v>1587</v>
      </c>
      <c r="L75" s="320" t="s">
        <v>8833</v>
      </c>
      <c r="M75" s="320" t="s">
        <v>78</v>
      </c>
      <c r="N75" s="319">
        <v>36</v>
      </c>
      <c r="O75" s="319">
        <v>61</v>
      </c>
      <c r="P75" s="319">
        <v>2196</v>
      </c>
      <c r="Q75" s="319">
        <v>29</v>
      </c>
      <c r="R75" s="319">
        <v>4407</v>
      </c>
      <c r="S75" s="319">
        <v>5000</v>
      </c>
      <c r="T75" s="320" t="s">
        <v>8841</v>
      </c>
      <c r="U75" s="320">
        <v>2016</v>
      </c>
      <c r="V75" s="925">
        <v>1444</v>
      </c>
      <c r="W75" s="177">
        <v>1954</v>
      </c>
      <c r="X75" s="177">
        <v>646</v>
      </c>
      <c r="Y75" s="177"/>
      <c r="Z75" s="177">
        <v>820</v>
      </c>
      <c r="AA75" s="177"/>
      <c r="AB75" s="319">
        <v>43956</v>
      </c>
      <c r="AC75" s="320"/>
      <c r="AD75" s="320"/>
      <c r="AE75" s="177"/>
      <c r="AF75" s="177"/>
      <c r="AG75" s="177"/>
      <c r="AH75" s="177"/>
      <c r="AI75" s="177"/>
      <c r="AJ75" s="177"/>
      <c r="AK75" s="177"/>
      <c r="AL75" s="177"/>
      <c r="AM75" s="177"/>
      <c r="AN75" s="177"/>
      <c r="AO75" s="177"/>
      <c r="AP75" s="177"/>
      <c r="AQ75" s="177"/>
      <c r="AR75" s="177"/>
      <c r="AS75" s="177"/>
      <c r="AT75" s="177"/>
      <c r="AU75" s="177"/>
      <c r="AV75" s="320"/>
    </row>
    <row r="76" spans="1:48" s="107" customFormat="1" ht="25.5" customHeight="1">
      <c r="A76" s="146"/>
      <c r="B76" s="543"/>
      <c r="C76" s="320" t="s">
        <v>7369</v>
      </c>
      <c r="D76" s="665" t="s">
        <v>8842</v>
      </c>
      <c r="E76" s="320" t="s">
        <v>8843</v>
      </c>
      <c r="F76" s="320" t="s">
        <v>7369</v>
      </c>
      <c r="G76" s="320" t="s">
        <v>7374</v>
      </c>
      <c r="H76" s="319">
        <v>15209</v>
      </c>
      <c r="I76" s="319">
        <v>6387</v>
      </c>
      <c r="J76" s="319">
        <v>13889</v>
      </c>
      <c r="K76" s="320" t="s">
        <v>8844</v>
      </c>
      <c r="L76" s="320" t="s">
        <v>8845</v>
      </c>
      <c r="M76" s="320" t="s">
        <v>78</v>
      </c>
      <c r="N76" s="319">
        <v>29</v>
      </c>
      <c r="O76" s="319">
        <v>45</v>
      </c>
      <c r="P76" s="319">
        <v>2268</v>
      </c>
      <c r="Q76" s="319">
        <v>15</v>
      </c>
      <c r="R76" s="319">
        <v>5770</v>
      </c>
      <c r="S76" s="319">
        <v>7000</v>
      </c>
      <c r="T76" s="320" t="s">
        <v>586</v>
      </c>
      <c r="U76" s="320">
        <v>1989</v>
      </c>
      <c r="V76" s="925">
        <v>59</v>
      </c>
      <c r="W76" s="177">
        <v>10</v>
      </c>
      <c r="X76" s="177">
        <v>30</v>
      </c>
      <c r="Y76" s="177"/>
      <c r="Z76" s="177">
        <v>21</v>
      </c>
      <c r="AA76" s="177"/>
      <c r="AB76" s="319">
        <v>9343</v>
      </c>
      <c r="AC76" s="320"/>
      <c r="AD76" s="320"/>
      <c r="AE76" s="177"/>
      <c r="AF76" s="177"/>
      <c r="AG76" s="177"/>
      <c r="AH76" s="177"/>
      <c r="AI76" s="177"/>
      <c r="AJ76" s="177"/>
      <c r="AK76" s="177"/>
      <c r="AL76" s="177"/>
      <c r="AM76" s="177"/>
      <c r="AN76" s="177"/>
      <c r="AO76" s="177"/>
      <c r="AP76" s="177"/>
      <c r="AQ76" s="177"/>
      <c r="AR76" s="177"/>
      <c r="AS76" s="177"/>
      <c r="AT76" s="177"/>
      <c r="AU76" s="177"/>
      <c r="AV76" s="320"/>
    </row>
    <row r="77" spans="1:48" s="107" customFormat="1" ht="25.5" customHeight="1">
      <c r="A77" s="146"/>
      <c r="B77" s="543"/>
      <c r="C77" s="320" t="s">
        <v>7369</v>
      </c>
      <c r="D77" s="665" t="s">
        <v>8842</v>
      </c>
      <c r="E77" s="320" t="s">
        <v>8846</v>
      </c>
      <c r="F77" s="320" t="s">
        <v>7369</v>
      </c>
      <c r="G77" s="320" t="s">
        <v>7374</v>
      </c>
      <c r="H77" s="319">
        <v>9057</v>
      </c>
      <c r="I77" s="319">
        <v>3398</v>
      </c>
      <c r="J77" s="319">
        <v>6160</v>
      </c>
      <c r="K77" s="320" t="s">
        <v>587</v>
      </c>
      <c r="L77" s="320" t="s">
        <v>572</v>
      </c>
      <c r="M77" s="320" t="s">
        <v>78</v>
      </c>
      <c r="N77" s="319">
        <v>42</v>
      </c>
      <c r="O77" s="319">
        <v>52</v>
      </c>
      <c r="P77" s="319">
        <v>2184</v>
      </c>
      <c r="Q77" s="319">
        <v>13</v>
      </c>
      <c r="R77" s="319">
        <v>900</v>
      </c>
      <c r="S77" s="319">
        <v>1000</v>
      </c>
      <c r="T77" s="320" t="s">
        <v>8847</v>
      </c>
      <c r="U77" s="320">
        <v>2014</v>
      </c>
      <c r="V77" s="925"/>
      <c r="W77" s="177"/>
      <c r="X77" s="177"/>
      <c r="Y77" s="177"/>
      <c r="Z77" s="177"/>
      <c r="AA77" s="177"/>
      <c r="AB77" s="319">
        <v>10880</v>
      </c>
      <c r="AC77" s="320"/>
      <c r="AD77" s="320"/>
      <c r="AE77" s="177"/>
      <c r="AF77" s="177"/>
      <c r="AG77" s="177"/>
      <c r="AH77" s="177"/>
      <c r="AI77" s="177"/>
      <c r="AJ77" s="177"/>
      <c r="AK77" s="177"/>
      <c r="AL77" s="177"/>
      <c r="AM77" s="177"/>
      <c r="AN77" s="177"/>
      <c r="AO77" s="177"/>
      <c r="AP77" s="177"/>
      <c r="AQ77" s="177"/>
      <c r="AR77" s="177"/>
      <c r="AS77" s="177"/>
      <c r="AT77" s="177"/>
      <c r="AU77" s="177"/>
      <c r="AV77" s="320"/>
    </row>
    <row r="78" spans="1:48" s="107" customFormat="1" ht="25.5" customHeight="1">
      <c r="A78" s="146"/>
      <c r="B78" s="543"/>
      <c r="C78" s="320" t="s">
        <v>7369</v>
      </c>
      <c r="D78" s="665" t="s">
        <v>8848</v>
      </c>
      <c r="E78" s="320" t="s">
        <v>8848</v>
      </c>
      <c r="F78" s="320" t="s">
        <v>7369</v>
      </c>
      <c r="G78" s="320" t="s">
        <v>7374</v>
      </c>
      <c r="H78" s="319">
        <v>122221.2</v>
      </c>
      <c r="I78" s="319">
        <v>5301.59</v>
      </c>
      <c r="J78" s="319">
        <v>33471.919999999998</v>
      </c>
      <c r="K78" s="320" t="s">
        <v>8849</v>
      </c>
      <c r="L78" s="320" t="s">
        <v>7121</v>
      </c>
      <c r="M78" s="320" t="s">
        <v>7285</v>
      </c>
      <c r="N78" s="319">
        <v>23</v>
      </c>
      <c r="O78" s="319">
        <v>38</v>
      </c>
      <c r="P78" s="319">
        <v>1028.99</v>
      </c>
      <c r="Q78" s="319">
        <v>16.3</v>
      </c>
      <c r="R78" s="319">
        <v>568</v>
      </c>
      <c r="S78" s="319">
        <v>568</v>
      </c>
      <c r="T78" s="320" t="s">
        <v>586</v>
      </c>
      <c r="U78" s="320">
        <v>2016</v>
      </c>
      <c r="V78" s="925">
        <v>79170</v>
      </c>
      <c r="W78" s="177"/>
      <c r="X78" s="177"/>
      <c r="Y78" s="177"/>
      <c r="Z78" s="177"/>
      <c r="AA78" s="177"/>
      <c r="AB78" s="319">
        <v>79170</v>
      </c>
      <c r="AC78" s="320"/>
      <c r="AD78" s="320"/>
      <c r="AE78" s="177"/>
      <c r="AF78" s="177"/>
      <c r="AG78" s="177"/>
      <c r="AH78" s="177"/>
      <c r="AI78" s="177"/>
      <c r="AJ78" s="177"/>
      <c r="AK78" s="177"/>
      <c r="AL78" s="177"/>
      <c r="AM78" s="177"/>
      <c r="AN78" s="177"/>
      <c r="AO78" s="177"/>
      <c r="AP78" s="177"/>
      <c r="AQ78" s="177"/>
      <c r="AR78" s="177"/>
      <c r="AS78" s="177"/>
      <c r="AT78" s="177"/>
      <c r="AU78" s="177"/>
      <c r="AV78" s="320"/>
    </row>
    <row r="79" spans="1:48" s="107" customFormat="1" ht="25.5" customHeight="1">
      <c r="A79" s="146"/>
      <c r="B79" s="543"/>
      <c r="C79" s="320" t="s">
        <v>7381</v>
      </c>
      <c r="D79" s="665" t="s">
        <v>8850</v>
      </c>
      <c r="E79" s="320" t="s">
        <v>8851</v>
      </c>
      <c r="F79" s="320" t="s">
        <v>7381</v>
      </c>
      <c r="G79" s="320" t="s">
        <v>7385</v>
      </c>
      <c r="H79" s="319">
        <v>2342</v>
      </c>
      <c r="I79" s="319">
        <v>777</v>
      </c>
      <c r="J79" s="319">
        <v>777</v>
      </c>
      <c r="K79" s="320" t="s">
        <v>1587</v>
      </c>
      <c r="L79" s="320" t="s">
        <v>1568</v>
      </c>
      <c r="M79" s="320" t="s">
        <v>78</v>
      </c>
      <c r="N79" s="319">
        <v>21</v>
      </c>
      <c r="O79" s="319">
        <v>37</v>
      </c>
      <c r="P79" s="319">
        <v>777</v>
      </c>
      <c r="Q79" s="319">
        <v>12</v>
      </c>
      <c r="R79" s="319">
        <v>330</v>
      </c>
      <c r="S79" s="319">
        <v>330</v>
      </c>
      <c r="T79" s="320" t="s">
        <v>233</v>
      </c>
      <c r="U79" s="320">
        <v>1989</v>
      </c>
      <c r="V79" s="925"/>
      <c r="W79" s="177"/>
      <c r="X79" s="177"/>
      <c r="Y79" s="177"/>
      <c r="Z79" s="177"/>
      <c r="AA79" s="177"/>
      <c r="AB79" s="319">
        <v>800</v>
      </c>
      <c r="AC79" s="320"/>
      <c r="AD79" s="320"/>
      <c r="AE79" s="177"/>
      <c r="AF79" s="177"/>
      <c r="AG79" s="177"/>
      <c r="AH79" s="177"/>
      <c r="AI79" s="177"/>
      <c r="AJ79" s="177"/>
      <c r="AK79" s="177"/>
      <c r="AL79" s="177"/>
      <c r="AM79" s="177"/>
      <c r="AN79" s="177"/>
      <c r="AO79" s="177"/>
      <c r="AP79" s="177"/>
      <c r="AQ79" s="177"/>
      <c r="AR79" s="177"/>
      <c r="AS79" s="177"/>
      <c r="AT79" s="177"/>
      <c r="AU79" s="177"/>
      <c r="AV79" s="320"/>
    </row>
    <row r="80" spans="1:48" s="107" customFormat="1" ht="25.5" customHeight="1">
      <c r="A80" s="146"/>
      <c r="B80" s="543"/>
      <c r="C80" s="320" t="s">
        <v>7381</v>
      </c>
      <c r="D80" s="665" t="s">
        <v>8459</v>
      </c>
      <c r="E80" s="320" t="s">
        <v>8852</v>
      </c>
      <c r="F80" s="320" t="s">
        <v>7381</v>
      </c>
      <c r="G80" s="320" t="s">
        <v>8853</v>
      </c>
      <c r="H80" s="319">
        <v>47291</v>
      </c>
      <c r="I80" s="319">
        <v>1333</v>
      </c>
      <c r="J80" s="319">
        <v>1339</v>
      </c>
      <c r="K80" s="320" t="s">
        <v>8854</v>
      </c>
      <c r="L80" s="320" t="s">
        <v>572</v>
      </c>
      <c r="M80" s="320" t="s">
        <v>78</v>
      </c>
      <c r="N80" s="319">
        <v>19</v>
      </c>
      <c r="O80" s="319">
        <v>65</v>
      </c>
      <c r="P80" s="319">
        <v>1235</v>
      </c>
      <c r="Q80" s="319">
        <v>11</v>
      </c>
      <c r="R80" s="319"/>
      <c r="S80" s="319"/>
      <c r="T80" s="320"/>
      <c r="U80" s="320">
        <v>2007</v>
      </c>
      <c r="V80" s="925"/>
      <c r="W80" s="177"/>
      <c r="X80" s="177"/>
      <c r="Y80" s="177"/>
      <c r="Z80" s="177"/>
      <c r="AA80" s="177"/>
      <c r="AB80" s="319">
        <v>700</v>
      </c>
      <c r="AC80" s="320"/>
      <c r="AD80" s="320"/>
      <c r="AE80" s="177"/>
      <c r="AF80" s="177"/>
      <c r="AG80" s="177"/>
      <c r="AH80" s="177"/>
      <c r="AI80" s="177"/>
      <c r="AJ80" s="177"/>
      <c r="AK80" s="177"/>
      <c r="AL80" s="177"/>
      <c r="AM80" s="177"/>
      <c r="AN80" s="177"/>
      <c r="AO80" s="177"/>
      <c r="AP80" s="177"/>
      <c r="AQ80" s="177"/>
      <c r="AR80" s="177"/>
      <c r="AS80" s="177"/>
      <c r="AT80" s="177"/>
      <c r="AU80" s="177"/>
      <c r="AV80" s="320"/>
    </row>
    <row r="81" spans="1:48" s="107" customFormat="1" ht="25.5" customHeight="1">
      <c r="A81" s="146"/>
      <c r="B81" s="543"/>
      <c r="C81" s="320" t="s">
        <v>7381</v>
      </c>
      <c r="D81" s="665" t="s">
        <v>8855</v>
      </c>
      <c r="E81" s="320" t="s">
        <v>8856</v>
      </c>
      <c r="F81" s="320" t="s">
        <v>7381</v>
      </c>
      <c r="G81" s="320" t="s">
        <v>8853</v>
      </c>
      <c r="H81" s="319">
        <v>30164</v>
      </c>
      <c r="I81" s="319">
        <v>424</v>
      </c>
      <c r="J81" s="319">
        <v>424</v>
      </c>
      <c r="K81" s="320" t="s">
        <v>8854</v>
      </c>
      <c r="L81" s="320" t="s">
        <v>572</v>
      </c>
      <c r="M81" s="320" t="s">
        <v>78</v>
      </c>
      <c r="N81" s="319">
        <v>17</v>
      </c>
      <c r="O81" s="319">
        <v>25</v>
      </c>
      <c r="P81" s="319">
        <v>424</v>
      </c>
      <c r="Q81" s="319">
        <v>10</v>
      </c>
      <c r="R81" s="319"/>
      <c r="S81" s="319"/>
      <c r="T81" s="320"/>
      <c r="U81" s="320">
        <v>2001</v>
      </c>
      <c r="V81" s="925"/>
      <c r="W81" s="177"/>
      <c r="X81" s="177"/>
      <c r="Y81" s="177"/>
      <c r="Z81" s="177"/>
      <c r="AA81" s="177"/>
      <c r="AB81" s="319"/>
      <c r="AC81" s="320"/>
      <c r="AD81" s="320"/>
      <c r="AE81" s="177"/>
      <c r="AF81" s="177"/>
      <c r="AG81" s="177"/>
      <c r="AH81" s="177"/>
      <c r="AI81" s="177"/>
      <c r="AJ81" s="177"/>
      <c r="AK81" s="177"/>
      <c r="AL81" s="177"/>
      <c r="AM81" s="177"/>
      <c r="AN81" s="177"/>
      <c r="AO81" s="177"/>
      <c r="AP81" s="177"/>
      <c r="AQ81" s="177"/>
      <c r="AR81" s="177"/>
      <c r="AS81" s="177"/>
      <c r="AT81" s="177"/>
      <c r="AU81" s="177"/>
      <c r="AV81" s="320"/>
    </row>
    <row r="82" spans="1:48" s="107" customFormat="1" ht="25.5" customHeight="1">
      <c r="A82" s="146"/>
      <c r="B82" s="543"/>
      <c r="C82" s="320" t="s">
        <v>7381</v>
      </c>
      <c r="D82" s="665" t="s">
        <v>8857</v>
      </c>
      <c r="E82" s="320" t="s">
        <v>8858</v>
      </c>
      <c r="F82" s="320" t="s">
        <v>7381</v>
      </c>
      <c r="G82" s="320" t="s">
        <v>8853</v>
      </c>
      <c r="H82" s="319">
        <v>33344</v>
      </c>
      <c r="I82" s="319">
        <v>463</v>
      </c>
      <c r="J82" s="319">
        <v>463</v>
      </c>
      <c r="K82" s="320" t="s">
        <v>8854</v>
      </c>
      <c r="L82" s="320" t="s">
        <v>572</v>
      </c>
      <c r="M82" s="320" t="s">
        <v>8859</v>
      </c>
      <c r="N82" s="319">
        <v>19</v>
      </c>
      <c r="O82" s="319">
        <v>24</v>
      </c>
      <c r="P82" s="319">
        <v>463</v>
      </c>
      <c r="Q82" s="319">
        <v>11</v>
      </c>
      <c r="R82" s="319"/>
      <c r="S82" s="319"/>
      <c r="T82" s="320"/>
      <c r="U82" s="320">
        <v>2004</v>
      </c>
      <c r="V82" s="925"/>
      <c r="W82" s="177"/>
      <c r="X82" s="177"/>
      <c r="Y82" s="177"/>
      <c r="Z82" s="177"/>
      <c r="AA82" s="177"/>
      <c r="AB82" s="319">
        <v>500</v>
      </c>
      <c r="AC82" s="320"/>
      <c r="AD82" s="320"/>
      <c r="AE82" s="177"/>
      <c r="AF82" s="177"/>
      <c r="AG82" s="177"/>
      <c r="AH82" s="177"/>
      <c r="AI82" s="177"/>
      <c r="AJ82" s="177"/>
      <c r="AK82" s="177"/>
      <c r="AL82" s="177"/>
      <c r="AM82" s="177"/>
      <c r="AN82" s="177"/>
      <c r="AO82" s="177"/>
      <c r="AP82" s="177"/>
      <c r="AQ82" s="177"/>
      <c r="AR82" s="177"/>
      <c r="AS82" s="177"/>
      <c r="AT82" s="177"/>
      <c r="AU82" s="177"/>
      <c r="AV82" s="320"/>
    </row>
    <row r="83" spans="1:48" s="107" customFormat="1" ht="25.5" customHeight="1">
      <c r="A83" s="146"/>
      <c r="B83" s="543"/>
      <c r="C83" s="320" t="s">
        <v>7381</v>
      </c>
      <c r="D83" s="665" t="s">
        <v>8860</v>
      </c>
      <c r="E83" s="320" t="s">
        <v>8861</v>
      </c>
      <c r="F83" s="320" t="s">
        <v>7381</v>
      </c>
      <c r="G83" s="320" t="s">
        <v>8853</v>
      </c>
      <c r="H83" s="319">
        <v>157982</v>
      </c>
      <c r="I83" s="319">
        <v>1240</v>
      </c>
      <c r="J83" s="319">
        <v>1240</v>
      </c>
      <c r="K83" s="320" t="s">
        <v>1537</v>
      </c>
      <c r="L83" s="320" t="s">
        <v>572</v>
      </c>
      <c r="M83" s="320" t="s">
        <v>78</v>
      </c>
      <c r="N83" s="319">
        <v>27.3</v>
      </c>
      <c r="O83" s="319">
        <v>44.8</v>
      </c>
      <c r="P83" s="319">
        <v>1215</v>
      </c>
      <c r="Q83" s="319">
        <v>13</v>
      </c>
      <c r="R83" s="319"/>
      <c r="S83" s="319"/>
      <c r="T83" s="320"/>
      <c r="U83" s="320">
        <v>2006</v>
      </c>
      <c r="V83" s="925"/>
      <c r="W83" s="177"/>
      <c r="X83" s="177"/>
      <c r="Y83" s="177"/>
      <c r="Z83" s="177"/>
      <c r="AA83" s="177"/>
      <c r="AB83" s="319">
        <v>950</v>
      </c>
      <c r="AC83" s="320"/>
      <c r="AD83" s="320"/>
      <c r="AE83" s="177"/>
      <c r="AF83" s="177"/>
      <c r="AG83" s="177"/>
      <c r="AH83" s="177"/>
      <c r="AI83" s="177"/>
      <c r="AJ83" s="177"/>
      <c r="AK83" s="177"/>
      <c r="AL83" s="177"/>
      <c r="AM83" s="177"/>
      <c r="AN83" s="177"/>
      <c r="AO83" s="177"/>
      <c r="AP83" s="177"/>
      <c r="AQ83" s="177"/>
      <c r="AR83" s="177"/>
      <c r="AS83" s="177"/>
      <c r="AT83" s="177"/>
      <c r="AU83" s="177"/>
      <c r="AV83" s="320"/>
    </row>
    <row r="84" spans="1:48" s="107" customFormat="1" ht="25.5" customHeight="1">
      <c r="A84" s="146"/>
      <c r="B84" s="543"/>
      <c r="C84" s="320" t="s">
        <v>7381</v>
      </c>
      <c r="D84" s="665" t="s">
        <v>8862</v>
      </c>
      <c r="E84" s="320" t="s">
        <v>8863</v>
      </c>
      <c r="F84" s="320" t="s">
        <v>7381</v>
      </c>
      <c r="G84" s="320" t="s">
        <v>8853</v>
      </c>
      <c r="H84" s="319">
        <v>53376</v>
      </c>
      <c r="I84" s="319">
        <v>623</v>
      </c>
      <c r="J84" s="319">
        <v>623</v>
      </c>
      <c r="K84" s="320" t="s">
        <v>8854</v>
      </c>
      <c r="L84" s="320" t="s">
        <v>572</v>
      </c>
      <c r="M84" s="320" t="s">
        <v>78</v>
      </c>
      <c r="N84" s="319">
        <v>19</v>
      </c>
      <c r="O84" s="319">
        <v>27</v>
      </c>
      <c r="P84" s="319">
        <v>513</v>
      </c>
      <c r="Q84" s="319">
        <v>11</v>
      </c>
      <c r="R84" s="319"/>
      <c r="S84" s="319"/>
      <c r="T84" s="320"/>
      <c r="U84" s="320">
        <v>2005</v>
      </c>
      <c r="V84" s="925"/>
      <c r="W84" s="177"/>
      <c r="X84" s="177"/>
      <c r="Y84" s="177"/>
      <c r="Z84" s="177"/>
      <c r="AA84" s="177"/>
      <c r="AB84" s="319">
        <v>350</v>
      </c>
      <c r="AC84" s="320"/>
      <c r="AD84" s="320"/>
      <c r="AE84" s="177"/>
      <c r="AF84" s="177"/>
      <c r="AG84" s="177"/>
      <c r="AH84" s="177"/>
      <c r="AI84" s="177"/>
      <c r="AJ84" s="177"/>
      <c r="AK84" s="177"/>
      <c r="AL84" s="177"/>
      <c r="AM84" s="177"/>
      <c r="AN84" s="177"/>
      <c r="AO84" s="177"/>
      <c r="AP84" s="177"/>
      <c r="AQ84" s="177"/>
      <c r="AR84" s="177"/>
      <c r="AS84" s="177"/>
      <c r="AT84" s="177"/>
      <c r="AU84" s="177"/>
      <c r="AV84" s="320"/>
    </row>
    <row r="85" spans="1:48" s="107" customFormat="1" ht="25.5" customHeight="1">
      <c r="A85" s="146"/>
      <c r="B85" s="543"/>
      <c r="C85" s="320" t="s">
        <v>7381</v>
      </c>
      <c r="D85" s="665" t="s">
        <v>8864</v>
      </c>
      <c r="E85" s="320" t="s">
        <v>8865</v>
      </c>
      <c r="F85" s="320" t="s">
        <v>7381</v>
      </c>
      <c r="G85" s="320" t="s">
        <v>8853</v>
      </c>
      <c r="H85" s="319">
        <v>745</v>
      </c>
      <c r="I85" s="319">
        <v>745</v>
      </c>
      <c r="J85" s="319">
        <v>745</v>
      </c>
      <c r="K85" s="320" t="s">
        <v>2520</v>
      </c>
      <c r="L85" s="320" t="s">
        <v>572</v>
      </c>
      <c r="M85" s="320" t="s">
        <v>78</v>
      </c>
      <c r="N85" s="319">
        <v>18</v>
      </c>
      <c r="O85" s="319">
        <v>34</v>
      </c>
      <c r="P85" s="319">
        <v>612</v>
      </c>
      <c r="Q85" s="319">
        <v>11</v>
      </c>
      <c r="R85" s="319"/>
      <c r="S85" s="319"/>
      <c r="T85" s="320"/>
      <c r="U85" s="320">
        <v>2007</v>
      </c>
      <c r="V85" s="925"/>
      <c r="W85" s="177"/>
      <c r="X85" s="177"/>
      <c r="Y85" s="177"/>
      <c r="Z85" s="177"/>
      <c r="AA85" s="177"/>
      <c r="AB85" s="319">
        <v>338</v>
      </c>
      <c r="AC85" s="320"/>
      <c r="AD85" s="320"/>
      <c r="AE85" s="177"/>
      <c r="AF85" s="177"/>
      <c r="AG85" s="177"/>
      <c r="AH85" s="177"/>
      <c r="AI85" s="177"/>
      <c r="AJ85" s="177"/>
      <c r="AK85" s="177"/>
      <c r="AL85" s="177"/>
      <c r="AM85" s="177"/>
      <c r="AN85" s="177"/>
      <c r="AO85" s="177"/>
      <c r="AP85" s="177"/>
      <c r="AQ85" s="177"/>
      <c r="AR85" s="177"/>
      <c r="AS85" s="177"/>
      <c r="AT85" s="177"/>
      <c r="AU85" s="177"/>
      <c r="AV85" s="320"/>
    </row>
    <row r="86" spans="1:48" s="107" customFormat="1" ht="25.5" customHeight="1">
      <c r="A86" s="146"/>
      <c r="B86" s="543"/>
      <c r="C86" s="320" t="s">
        <v>7381</v>
      </c>
      <c r="D86" s="665" t="s">
        <v>8866</v>
      </c>
      <c r="E86" s="320" t="s">
        <v>8867</v>
      </c>
      <c r="F86" s="320" t="s">
        <v>7381</v>
      </c>
      <c r="G86" s="320" t="s">
        <v>8853</v>
      </c>
      <c r="H86" s="319">
        <v>820</v>
      </c>
      <c r="I86" s="319">
        <v>852</v>
      </c>
      <c r="J86" s="319">
        <v>845</v>
      </c>
      <c r="K86" s="320" t="s">
        <v>1537</v>
      </c>
      <c r="L86" s="320" t="s">
        <v>572</v>
      </c>
      <c r="M86" s="320" t="s">
        <v>78</v>
      </c>
      <c r="N86" s="319">
        <v>23</v>
      </c>
      <c r="O86" s="319">
        <v>33</v>
      </c>
      <c r="P86" s="319">
        <v>759</v>
      </c>
      <c r="Q86" s="319">
        <v>12</v>
      </c>
      <c r="R86" s="319"/>
      <c r="S86" s="319"/>
      <c r="T86" s="320"/>
      <c r="U86" s="320">
        <v>2006</v>
      </c>
      <c r="V86" s="925"/>
      <c r="W86" s="177"/>
      <c r="X86" s="177"/>
      <c r="Y86" s="177"/>
      <c r="Z86" s="177"/>
      <c r="AA86" s="177"/>
      <c r="AB86" s="319"/>
      <c r="AC86" s="320"/>
      <c r="AD86" s="320"/>
      <c r="AE86" s="177"/>
      <c r="AF86" s="177"/>
      <c r="AG86" s="177"/>
      <c r="AH86" s="177"/>
      <c r="AI86" s="177"/>
      <c r="AJ86" s="177"/>
      <c r="AK86" s="177"/>
      <c r="AL86" s="177"/>
      <c r="AM86" s="177"/>
      <c r="AN86" s="177"/>
      <c r="AO86" s="177"/>
      <c r="AP86" s="177"/>
      <c r="AQ86" s="177"/>
      <c r="AR86" s="177"/>
      <c r="AS86" s="177"/>
      <c r="AT86" s="177"/>
      <c r="AU86" s="177"/>
      <c r="AV86" s="320"/>
    </row>
    <row r="87" spans="1:48" s="107" customFormat="1" ht="25.5" customHeight="1">
      <c r="A87" s="146"/>
      <c r="B87" s="543"/>
      <c r="C87" s="320" t="s">
        <v>7381</v>
      </c>
      <c r="D87" s="665" t="s">
        <v>8866</v>
      </c>
      <c r="E87" s="320" t="s">
        <v>8868</v>
      </c>
      <c r="F87" s="320" t="s">
        <v>7381</v>
      </c>
      <c r="G87" s="320" t="s">
        <v>8853</v>
      </c>
      <c r="H87" s="319">
        <v>640</v>
      </c>
      <c r="I87" s="319">
        <v>622</v>
      </c>
      <c r="J87" s="319">
        <v>621</v>
      </c>
      <c r="K87" s="320" t="s">
        <v>1537</v>
      </c>
      <c r="L87" s="320" t="s">
        <v>572</v>
      </c>
      <c r="M87" s="320" t="s">
        <v>78</v>
      </c>
      <c r="N87" s="319">
        <v>19</v>
      </c>
      <c r="O87" s="319">
        <v>29</v>
      </c>
      <c r="P87" s="319">
        <v>551</v>
      </c>
      <c r="Q87" s="319">
        <v>12</v>
      </c>
      <c r="R87" s="319"/>
      <c r="S87" s="319"/>
      <c r="T87" s="320"/>
      <c r="U87" s="320">
        <v>2006</v>
      </c>
      <c r="V87" s="925"/>
      <c r="W87" s="177"/>
      <c r="X87" s="177"/>
      <c r="Y87" s="177"/>
      <c r="Z87" s="177"/>
      <c r="AA87" s="177"/>
      <c r="AB87" s="319"/>
      <c r="AC87" s="320"/>
      <c r="AD87" s="320"/>
      <c r="AE87" s="177"/>
      <c r="AF87" s="177"/>
      <c r="AG87" s="177"/>
      <c r="AH87" s="177"/>
      <c r="AI87" s="177"/>
      <c r="AJ87" s="177"/>
      <c r="AK87" s="177"/>
      <c r="AL87" s="177"/>
      <c r="AM87" s="177"/>
      <c r="AN87" s="177"/>
      <c r="AO87" s="177"/>
      <c r="AP87" s="177"/>
      <c r="AQ87" s="177"/>
      <c r="AR87" s="177"/>
      <c r="AS87" s="177"/>
      <c r="AT87" s="177"/>
      <c r="AU87" s="177"/>
      <c r="AV87" s="320"/>
    </row>
    <row r="88" spans="1:48" s="107" customFormat="1" ht="25.5" customHeight="1">
      <c r="A88" s="146"/>
      <c r="B88" s="543"/>
      <c r="C88" s="320" t="s">
        <v>7381</v>
      </c>
      <c r="D88" s="177" t="s">
        <v>8869</v>
      </c>
      <c r="E88" s="320" t="s">
        <v>8870</v>
      </c>
      <c r="F88" s="320" t="s">
        <v>7381</v>
      </c>
      <c r="G88" s="320" t="s">
        <v>8853</v>
      </c>
      <c r="H88" s="319">
        <v>660</v>
      </c>
      <c r="I88" s="319">
        <v>655</v>
      </c>
      <c r="J88" s="319">
        <v>655</v>
      </c>
      <c r="K88" s="320" t="s">
        <v>1537</v>
      </c>
      <c r="L88" s="320" t="s">
        <v>572</v>
      </c>
      <c r="M88" s="320" t="s">
        <v>78</v>
      </c>
      <c r="N88" s="319">
        <v>18</v>
      </c>
      <c r="O88" s="319">
        <v>33</v>
      </c>
      <c r="P88" s="319">
        <v>594</v>
      </c>
      <c r="Q88" s="319">
        <v>9</v>
      </c>
      <c r="R88" s="319"/>
      <c r="S88" s="319"/>
      <c r="T88" s="320"/>
      <c r="U88" s="320">
        <v>2008</v>
      </c>
      <c r="V88" s="925"/>
      <c r="W88" s="177"/>
      <c r="X88" s="177"/>
      <c r="Y88" s="177"/>
      <c r="Z88" s="177"/>
      <c r="AA88" s="177"/>
      <c r="AB88" s="319"/>
      <c r="AC88" s="320"/>
      <c r="AD88" s="320"/>
      <c r="AE88" s="177"/>
      <c r="AF88" s="177"/>
      <c r="AG88" s="177"/>
      <c r="AH88" s="177"/>
      <c r="AI88" s="177"/>
      <c r="AJ88" s="177"/>
      <c r="AK88" s="177"/>
      <c r="AL88" s="177"/>
      <c r="AM88" s="177"/>
      <c r="AN88" s="177"/>
      <c r="AO88" s="177"/>
      <c r="AP88" s="177"/>
      <c r="AQ88" s="177"/>
      <c r="AR88" s="177"/>
      <c r="AS88" s="177"/>
      <c r="AT88" s="177"/>
      <c r="AU88" s="177"/>
      <c r="AV88" s="320"/>
    </row>
    <row r="89" spans="1:48" s="107" customFormat="1" ht="25.5" customHeight="1">
      <c r="A89" s="146"/>
      <c r="B89" s="543"/>
      <c r="C89" s="320" t="s">
        <v>7381</v>
      </c>
      <c r="D89" s="177" t="s">
        <v>8871</v>
      </c>
      <c r="E89" s="320" t="s">
        <v>8872</v>
      </c>
      <c r="F89" s="320" t="s">
        <v>7381</v>
      </c>
      <c r="G89" s="320" t="s">
        <v>8853</v>
      </c>
      <c r="H89" s="319">
        <v>820</v>
      </c>
      <c r="I89" s="319">
        <v>920</v>
      </c>
      <c r="J89" s="319">
        <v>904</v>
      </c>
      <c r="K89" s="320" t="s">
        <v>1537</v>
      </c>
      <c r="L89" s="320" t="s">
        <v>572</v>
      </c>
      <c r="M89" s="320" t="s">
        <v>78</v>
      </c>
      <c r="N89" s="319">
        <v>24</v>
      </c>
      <c r="O89" s="319">
        <v>33</v>
      </c>
      <c r="P89" s="319">
        <v>792</v>
      </c>
      <c r="Q89" s="319">
        <v>16</v>
      </c>
      <c r="R89" s="319"/>
      <c r="S89" s="319"/>
      <c r="T89" s="320"/>
      <c r="U89" s="320">
        <v>2008</v>
      </c>
      <c r="V89" s="925"/>
      <c r="W89" s="177"/>
      <c r="X89" s="177"/>
      <c r="Y89" s="177"/>
      <c r="Z89" s="177"/>
      <c r="AA89" s="177"/>
      <c r="AB89" s="319">
        <v>900</v>
      </c>
      <c r="AC89" s="320"/>
      <c r="AD89" s="320"/>
      <c r="AE89" s="177"/>
      <c r="AF89" s="177"/>
      <c r="AG89" s="177"/>
      <c r="AH89" s="177"/>
      <c r="AI89" s="177"/>
      <c r="AJ89" s="177"/>
      <c r="AK89" s="177"/>
      <c r="AL89" s="177"/>
      <c r="AM89" s="177"/>
      <c r="AN89" s="177"/>
      <c r="AO89" s="177"/>
      <c r="AP89" s="177"/>
      <c r="AQ89" s="177"/>
      <c r="AR89" s="177"/>
      <c r="AS89" s="177"/>
      <c r="AT89" s="177"/>
      <c r="AU89" s="177"/>
      <c r="AV89" s="320"/>
    </row>
    <row r="90" spans="1:48" s="107" customFormat="1" ht="25.5" customHeight="1">
      <c r="A90" s="146"/>
      <c r="B90" s="543"/>
      <c r="C90" s="320" t="s">
        <v>7381</v>
      </c>
      <c r="D90" s="177" t="s">
        <v>8461</v>
      </c>
      <c r="E90" s="320" t="s">
        <v>8873</v>
      </c>
      <c r="F90" s="320" t="s">
        <v>7381</v>
      </c>
      <c r="G90" s="320" t="s">
        <v>8853</v>
      </c>
      <c r="H90" s="319">
        <v>82113.7</v>
      </c>
      <c r="I90" s="319">
        <v>1065.9000000000001</v>
      </c>
      <c r="J90" s="319">
        <v>1387.5</v>
      </c>
      <c r="K90" s="320" t="s">
        <v>1537</v>
      </c>
      <c r="L90" s="320" t="s">
        <v>572</v>
      </c>
      <c r="M90" s="320" t="s">
        <v>78</v>
      </c>
      <c r="N90" s="319">
        <v>20</v>
      </c>
      <c r="O90" s="319">
        <v>44</v>
      </c>
      <c r="P90" s="319">
        <v>880</v>
      </c>
      <c r="Q90" s="319">
        <v>12.8</v>
      </c>
      <c r="R90" s="319"/>
      <c r="S90" s="319"/>
      <c r="T90" s="320"/>
      <c r="U90" s="320">
        <v>2011</v>
      </c>
      <c r="V90" s="925"/>
      <c r="W90" s="177"/>
      <c r="X90" s="177"/>
      <c r="Y90" s="177"/>
      <c r="Z90" s="177"/>
      <c r="AA90" s="177"/>
      <c r="AB90" s="319">
        <v>1650</v>
      </c>
      <c r="AC90" s="320"/>
      <c r="AD90" s="320"/>
      <c r="AE90" s="177"/>
      <c r="AF90" s="177"/>
      <c r="AG90" s="177"/>
      <c r="AH90" s="177"/>
      <c r="AI90" s="177"/>
      <c r="AJ90" s="177"/>
      <c r="AK90" s="177"/>
      <c r="AL90" s="177"/>
      <c r="AM90" s="177"/>
      <c r="AN90" s="177"/>
      <c r="AO90" s="177"/>
      <c r="AP90" s="177"/>
      <c r="AQ90" s="177"/>
      <c r="AR90" s="177"/>
      <c r="AS90" s="177"/>
      <c r="AT90" s="177"/>
      <c r="AU90" s="177"/>
      <c r="AV90" s="320"/>
    </row>
    <row r="91" spans="1:48" s="107" customFormat="1" ht="25.5" customHeight="1">
      <c r="A91" s="146"/>
      <c r="B91" s="543"/>
      <c r="C91" s="320" t="s">
        <v>7381</v>
      </c>
      <c r="D91" s="177" t="s">
        <v>8874</v>
      </c>
      <c r="E91" s="320" t="s">
        <v>8875</v>
      </c>
      <c r="F91" s="320" t="s">
        <v>7381</v>
      </c>
      <c r="G91" s="320" t="s">
        <v>8853</v>
      </c>
      <c r="H91" s="319">
        <v>881</v>
      </c>
      <c r="I91" s="319">
        <v>881</v>
      </c>
      <c r="J91" s="319">
        <v>881</v>
      </c>
      <c r="K91" s="320" t="s">
        <v>1537</v>
      </c>
      <c r="L91" s="320" t="s">
        <v>572</v>
      </c>
      <c r="M91" s="320" t="s">
        <v>78</v>
      </c>
      <c r="N91" s="319">
        <v>18</v>
      </c>
      <c r="O91" s="319">
        <v>33</v>
      </c>
      <c r="P91" s="319">
        <v>881</v>
      </c>
      <c r="Q91" s="319">
        <v>9</v>
      </c>
      <c r="R91" s="319"/>
      <c r="S91" s="319"/>
      <c r="T91" s="320"/>
      <c r="U91" s="320">
        <v>2008</v>
      </c>
      <c r="V91" s="925"/>
      <c r="W91" s="177"/>
      <c r="X91" s="177"/>
      <c r="Y91" s="177"/>
      <c r="Z91" s="177"/>
      <c r="AA91" s="177"/>
      <c r="AB91" s="319"/>
      <c r="AC91" s="320"/>
      <c r="AD91" s="320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7"/>
      <c r="AV91" s="320"/>
    </row>
    <row r="92" spans="1:48" s="107" customFormat="1" ht="25.5" customHeight="1">
      <c r="A92" s="146"/>
      <c r="B92" s="543"/>
      <c r="C92" s="320" t="s">
        <v>7381</v>
      </c>
      <c r="D92" s="177" t="s">
        <v>8876</v>
      </c>
      <c r="E92" s="320" t="s">
        <v>8877</v>
      </c>
      <c r="F92" s="320" t="s">
        <v>7381</v>
      </c>
      <c r="G92" s="320" t="s">
        <v>8853</v>
      </c>
      <c r="H92" s="319">
        <v>746</v>
      </c>
      <c r="I92" s="319">
        <v>746</v>
      </c>
      <c r="J92" s="319">
        <v>746</v>
      </c>
      <c r="K92" s="320" t="s">
        <v>1537</v>
      </c>
      <c r="L92" s="723" t="s">
        <v>572</v>
      </c>
      <c r="M92" s="320" t="s">
        <v>78</v>
      </c>
      <c r="N92" s="319">
        <v>24</v>
      </c>
      <c r="O92" s="319">
        <v>33</v>
      </c>
      <c r="P92" s="319">
        <v>746</v>
      </c>
      <c r="Q92" s="319">
        <v>9</v>
      </c>
      <c r="R92" s="319"/>
      <c r="S92" s="319"/>
      <c r="T92" s="320"/>
      <c r="U92" s="146">
        <v>2012</v>
      </c>
      <c r="V92" s="925"/>
      <c r="W92" s="177"/>
      <c r="X92" s="177"/>
      <c r="Y92" s="177"/>
      <c r="Z92" s="177"/>
      <c r="AA92" s="177"/>
      <c r="AB92" s="319"/>
      <c r="AC92" s="320"/>
      <c r="AD92" s="320"/>
      <c r="AE92" s="177"/>
      <c r="AF92" s="177"/>
      <c r="AG92" s="177"/>
      <c r="AH92" s="177"/>
      <c r="AI92" s="177"/>
      <c r="AJ92" s="177"/>
      <c r="AK92" s="177"/>
      <c r="AL92" s="177"/>
      <c r="AM92" s="177"/>
      <c r="AN92" s="177"/>
      <c r="AO92" s="177"/>
      <c r="AP92" s="177"/>
      <c r="AQ92" s="177"/>
      <c r="AR92" s="177"/>
      <c r="AS92" s="177"/>
      <c r="AT92" s="177"/>
      <c r="AU92" s="177"/>
      <c r="AV92" s="320"/>
    </row>
    <row r="93" spans="1:48" s="107" customFormat="1" ht="25.5" customHeight="1">
      <c r="A93" s="146"/>
      <c r="B93" s="543"/>
      <c r="C93" s="320" t="s">
        <v>7381</v>
      </c>
      <c r="D93" s="177" t="s">
        <v>8878</v>
      </c>
      <c r="E93" s="320" t="s">
        <v>8879</v>
      </c>
      <c r="F93" s="320" t="s">
        <v>7381</v>
      </c>
      <c r="G93" s="320" t="s">
        <v>8853</v>
      </c>
      <c r="H93" s="319">
        <v>842</v>
      </c>
      <c r="I93" s="319">
        <v>842</v>
      </c>
      <c r="J93" s="319">
        <v>808</v>
      </c>
      <c r="K93" s="320" t="s">
        <v>1537</v>
      </c>
      <c r="L93" s="723" t="s">
        <v>572</v>
      </c>
      <c r="M93" s="320" t="s">
        <v>78</v>
      </c>
      <c r="N93" s="319">
        <v>18</v>
      </c>
      <c r="O93" s="319">
        <v>33</v>
      </c>
      <c r="P93" s="319">
        <v>594</v>
      </c>
      <c r="Q93" s="319">
        <v>12</v>
      </c>
      <c r="R93" s="319"/>
      <c r="S93" s="319"/>
      <c r="T93" s="320"/>
      <c r="U93" s="146">
        <v>2012</v>
      </c>
      <c r="V93" s="925"/>
      <c r="W93" s="177"/>
      <c r="X93" s="177"/>
      <c r="Y93" s="177"/>
      <c r="Z93" s="177"/>
      <c r="AA93" s="177"/>
      <c r="AB93" s="319"/>
      <c r="AC93" s="320"/>
      <c r="AD93" s="320"/>
      <c r="AE93" s="177"/>
      <c r="AF93" s="177"/>
      <c r="AG93" s="177"/>
      <c r="AH93" s="177"/>
      <c r="AI93" s="177"/>
      <c r="AJ93" s="177"/>
      <c r="AK93" s="177"/>
      <c r="AL93" s="177"/>
      <c r="AM93" s="177"/>
      <c r="AN93" s="177"/>
      <c r="AO93" s="177"/>
      <c r="AP93" s="177"/>
      <c r="AQ93" s="177"/>
      <c r="AR93" s="177"/>
      <c r="AS93" s="177"/>
      <c r="AT93" s="177"/>
      <c r="AU93" s="177"/>
      <c r="AV93" s="320"/>
    </row>
    <row r="94" spans="1:48" s="107" customFormat="1" ht="25.5" customHeight="1">
      <c r="A94" s="146"/>
      <c r="B94" s="543"/>
      <c r="C94" s="320" t="s">
        <v>7381</v>
      </c>
      <c r="D94" s="177" t="s">
        <v>8880</v>
      </c>
      <c r="E94" s="320" t="s">
        <v>8881</v>
      </c>
      <c r="F94" s="320" t="s">
        <v>7381</v>
      </c>
      <c r="G94" s="320" t="s">
        <v>8853</v>
      </c>
      <c r="H94" s="319">
        <v>1022</v>
      </c>
      <c r="I94" s="319">
        <v>1022</v>
      </c>
      <c r="J94" s="319">
        <v>970</v>
      </c>
      <c r="K94" s="320" t="s">
        <v>1537</v>
      </c>
      <c r="L94" s="320" t="s">
        <v>572</v>
      </c>
      <c r="M94" s="320" t="s">
        <v>78</v>
      </c>
      <c r="N94" s="319">
        <v>19</v>
      </c>
      <c r="O94" s="319">
        <v>27</v>
      </c>
      <c r="P94" s="319">
        <v>513</v>
      </c>
      <c r="Q94" s="319">
        <v>12</v>
      </c>
      <c r="R94" s="319"/>
      <c r="S94" s="319"/>
      <c r="T94" s="320"/>
      <c r="U94" s="146">
        <v>2010</v>
      </c>
      <c r="V94" s="925"/>
      <c r="W94" s="177"/>
      <c r="X94" s="177"/>
      <c r="Y94" s="177"/>
      <c r="Z94" s="177"/>
      <c r="AA94" s="177"/>
      <c r="AB94" s="319"/>
      <c r="AC94" s="320"/>
      <c r="AD94" s="320"/>
      <c r="AE94" s="177"/>
      <c r="AF94" s="177"/>
      <c r="AG94" s="177"/>
      <c r="AH94" s="177"/>
      <c r="AI94" s="177"/>
      <c r="AJ94" s="177"/>
      <c r="AK94" s="177"/>
      <c r="AL94" s="177"/>
      <c r="AM94" s="177"/>
      <c r="AN94" s="177"/>
      <c r="AO94" s="177"/>
      <c r="AP94" s="177"/>
      <c r="AQ94" s="177"/>
      <c r="AR94" s="177"/>
      <c r="AS94" s="177"/>
      <c r="AT94" s="177"/>
      <c r="AU94" s="177"/>
      <c r="AV94" s="320"/>
    </row>
    <row r="95" spans="1:48" s="107" customFormat="1" ht="25.5" customHeight="1">
      <c r="A95" s="146"/>
      <c r="B95" s="543"/>
      <c r="C95" s="320" t="s">
        <v>7381</v>
      </c>
      <c r="D95" s="177"/>
      <c r="E95" s="320" t="s">
        <v>8885</v>
      </c>
      <c r="F95" s="320" t="s">
        <v>7381</v>
      </c>
      <c r="G95" s="320" t="s">
        <v>8853</v>
      </c>
      <c r="H95" s="319">
        <v>793</v>
      </c>
      <c r="I95" s="319">
        <v>793</v>
      </c>
      <c r="J95" s="319">
        <v>901</v>
      </c>
      <c r="K95" s="320" t="s">
        <v>1537</v>
      </c>
      <c r="L95" s="723" t="s">
        <v>572</v>
      </c>
      <c r="M95" s="320" t="s">
        <v>78</v>
      </c>
      <c r="N95" s="319">
        <v>20</v>
      </c>
      <c r="O95" s="319">
        <v>33</v>
      </c>
      <c r="P95" s="319">
        <v>660</v>
      </c>
      <c r="Q95" s="319">
        <v>11</v>
      </c>
      <c r="R95" s="319"/>
      <c r="S95" s="319"/>
      <c r="T95" s="320"/>
      <c r="U95" s="146">
        <v>2015</v>
      </c>
      <c r="V95" s="925"/>
      <c r="W95" s="177"/>
      <c r="X95" s="177"/>
      <c r="Y95" s="177"/>
      <c r="Z95" s="177"/>
      <c r="AA95" s="177"/>
      <c r="AB95" s="319">
        <v>735</v>
      </c>
      <c r="AC95" s="320"/>
      <c r="AD95" s="320"/>
      <c r="AE95" s="177"/>
      <c r="AF95" s="177"/>
      <c r="AG95" s="177"/>
      <c r="AH95" s="177"/>
      <c r="AI95" s="177"/>
      <c r="AJ95" s="177"/>
      <c r="AK95" s="177"/>
      <c r="AL95" s="177"/>
      <c r="AM95" s="177"/>
      <c r="AN95" s="177"/>
      <c r="AO95" s="177"/>
      <c r="AP95" s="177"/>
      <c r="AQ95" s="177"/>
      <c r="AR95" s="177"/>
      <c r="AS95" s="177"/>
      <c r="AT95" s="177"/>
      <c r="AU95" s="177"/>
      <c r="AV95" s="320"/>
    </row>
    <row r="96" spans="1:48" s="107" customFormat="1" ht="25.5" customHeight="1">
      <c r="A96" s="146"/>
      <c r="B96" s="543"/>
      <c r="C96" s="320" t="s">
        <v>7381</v>
      </c>
      <c r="D96" s="177"/>
      <c r="E96" s="320" t="s">
        <v>8886</v>
      </c>
      <c r="F96" s="320" t="s">
        <v>7381</v>
      </c>
      <c r="G96" s="320" t="s">
        <v>8853</v>
      </c>
      <c r="H96" s="319">
        <v>793</v>
      </c>
      <c r="I96" s="319">
        <v>793</v>
      </c>
      <c r="J96" s="319">
        <v>901</v>
      </c>
      <c r="K96" s="320" t="s">
        <v>1537</v>
      </c>
      <c r="L96" s="723" t="s">
        <v>572</v>
      </c>
      <c r="M96" s="320" t="s">
        <v>78</v>
      </c>
      <c r="N96" s="319">
        <v>20</v>
      </c>
      <c r="O96" s="319">
        <v>33</v>
      </c>
      <c r="P96" s="319">
        <v>660</v>
      </c>
      <c r="Q96" s="319">
        <v>11</v>
      </c>
      <c r="R96" s="319"/>
      <c r="S96" s="319"/>
      <c r="T96" s="320"/>
      <c r="U96" s="146">
        <v>2015</v>
      </c>
      <c r="V96" s="925"/>
      <c r="W96" s="177"/>
      <c r="X96" s="177"/>
      <c r="Y96" s="177"/>
      <c r="Z96" s="177"/>
      <c r="AA96" s="177"/>
      <c r="AB96" s="319">
        <v>735</v>
      </c>
      <c r="AC96" s="320"/>
      <c r="AD96" s="320"/>
      <c r="AE96" s="177"/>
      <c r="AF96" s="177"/>
      <c r="AG96" s="177"/>
      <c r="AH96" s="177"/>
      <c r="AI96" s="177"/>
      <c r="AJ96" s="177"/>
      <c r="AK96" s="177"/>
      <c r="AL96" s="177"/>
      <c r="AM96" s="177"/>
      <c r="AN96" s="177"/>
      <c r="AO96" s="177"/>
      <c r="AP96" s="177"/>
      <c r="AQ96" s="177"/>
      <c r="AR96" s="177"/>
      <c r="AS96" s="177"/>
      <c r="AT96" s="177"/>
      <c r="AU96" s="177"/>
      <c r="AV96" s="320"/>
    </row>
    <row r="97" spans="1:48" s="107" customFormat="1" ht="38.25" customHeight="1">
      <c r="A97" s="146"/>
      <c r="B97" s="543"/>
      <c r="C97" s="320" t="s">
        <v>7381</v>
      </c>
      <c r="D97" s="177"/>
      <c r="E97" s="320" t="s">
        <v>8887</v>
      </c>
      <c r="F97" s="320" t="s">
        <v>7381</v>
      </c>
      <c r="G97" s="320" t="s">
        <v>8853</v>
      </c>
      <c r="H97" s="319">
        <v>755</v>
      </c>
      <c r="I97" s="319">
        <v>755</v>
      </c>
      <c r="J97" s="319">
        <v>755</v>
      </c>
      <c r="K97" s="320" t="s">
        <v>1537</v>
      </c>
      <c r="L97" s="723" t="s">
        <v>572</v>
      </c>
      <c r="M97" s="320" t="s">
        <v>78</v>
      </c>
      <c r="N97" s="319">
        <v>19</v>
      </c>
      <c r="O97" s="319">
        <v>35</v>
      </c>
      <c r="P97" s="319">
        <v>665</v>
      </c>
      <c r="Q97" s="319">
        <v>9</v>
      </c>
      <c r="R97" s="319"/>
      <c r="S97" s="319"/>
      <c r="T97" s="320"/>
      <c r="U97" s="146">
        <v>2016</v>
      </c>
      <c r="V97" s="925"/>
      <c r="W97" s="177"/>
      <c r="X97" s="177"/>
      <c r="Y97" s="177"/>
      <c r="Z97" s="177"/>
      <c r="AA97" s="177"/>
      <c r="AB97" s="319"/>
      <c r="AC97" s="320"/>
      <c r="AD97" s="320"/>
      <c r="AE97" s="177"/>
      <c r="AF97" s="177"/>
      <c r="AG97" s="177"/>
      <c r="AH97" s="177"/>
      <c r="AI97" s="177"/>
      <c r="AJ97" s="177"/>
      <c r="AK97" s="177"/>
      <c r="AL97" s="177"/>
      <c r="AM97" s="177"/>
      <c r="AN97" s="177"/>
      <c r="AO97" s="177"/>
      <c r="AP97" s="177"/>
      <c r="AQ97" s="177"/>
      <c r="AR97" s="177"/>
      <c r="AS97" s="177"/>
      <c r="AT97" s="177"/>
      <c r="AU97" s="177"/>
      <c r="AV97" s="1286"/>
    </row>
    <row r="98" spans="1:48" s="107" customFormat="1" ht="25.5" customHeight="1">
      <c r="A98" s="146"/>
      <c r="B98" s="543"/>
      <c r="C98" s="320" t="s">
        <v>7381</v>
      </c>
      <c r="D98" s="177"/>
      <c r="E98" s="320" t="s">
        <v>8888</v>
      </c>
      <c r="F98" s="320" t="s">
        <v>7381</v>
      </c>
      <c r="G98" s="320" t="s">
        <v>7385</v>
      </c>
      <c r="H98" s="319">
        <v>305350</v>
      </c>
      <c r="I98" s="319">
        <v>1422</v>
      </c>
      <c r="J98" s="319">
        <v>1422</v>
      </c>
      <c r="K98" s="320" t="s">
        <v>1537</v>
      </c>
      <c r="L98" s="723" t="s">
        <v>8889</v>
      </c>
      <c r="M98" s="320" t="s">
        <v>382</v>
      </c>
      <c r="N98" s="319">
        <v>33</v>
      </c>
      <c r="O98" s="319">
        <v>42</v>
      </c>
      <c r="P98" s="319">
        <v>1386</v>
      </c>
      <c r="Q98" s="319">
        <v>8</v>
      </c>
      <c r="R98" s="319"/>
      <c r="S98" s="319"/>
      <c r="T98" s="320"/>
      <c r="U98" s="146">
        <v>2013</v>
      </c>
      <c r="V98" s="925"/>
      <c r="W98" s="177"/>
      <c r="X98" s="177"/>
      <c r="Y98" s="177"/>
      <c r="Z98" s="177"/>
      <c r="AA98" s="177"/>
      <c r="AB98" s="319">
        <v>1500</v>
      </c>
      <c r="AC98" s="320"/>
      <c r="AD98" s="320"/>
      <c r="AE98" s="177"/>
      <c r="AF98" s="177"/>
      <c r="AG98" s="177"/>
      <c r="AH98" s="177"/>
      <c r="AI98" s="177"/>
      <c r="AJ98" s="177"/>
      <c r="AK98" s="177"/>
      <c r="AL98" s="177"/>
      <c r="AM98" s="177"/>
      <c r="AN98" s="177"/>
      <c r="AO98" s="177"/>
      <c r="AP98" s="177"/>
      <c r="AQ98" s="177"/>
      <c r="AR98" s="177"/>
      <c r="AS98" s="177"/>
      <c r="AT98" s="177"/>
      <c r="AU98" s="177"/>
      <c r="AV98" s="320"/>
    </row>
    <row r="99" spans="1:48" s="107" customFormat="1" ht="25.5" customHeight="1">
      <c r="A99" s="146"/>
      <c r="B99" s="543"/>
      <c r="C99" s="320" t="s">
        <v>7390</v>
      </c>
      <c r="D99" s="177" t="s">
        <v>8795</v>
      </c>
      <c r="E99" s="320" t="s">
        <v>8890</v>
      </c>
      <c r="F99" s="320" t="s">
        <v>7390</v>
      </c>
      <c r="G99" s="320" t="s">
        <v>401</v>
      </c>
      <c r="H99" s="319">
        <v>81631</v>
      </c>
      <c r="I99" s="319">
        <v>6209</v>
      </c>
      <c r="J99" s="319">
        <v>15497</v>
      </c>
      <c r="K99" s="320" t="s">
        <v>1587</v>
      </c>
      <c r="L99" s="723" t="s">
        <v>1956</v>
      </c>
      <c r="M99" s="320" t="s">
        <v>78</v>
      </c>
      <c r="N99" s="319">
        <v>51</v>
      </c>
      <c r="O99" s="319">
        <v>51</v>
      </c>
      <c r="P99" s="319">
        <v>4138</v>
      </c>
      <c r="Q99" s="319">
        <v>27.75</v>
      </c>
      <c r="R99" s="319">
        <v>5403</v>
      </c>
      <c r="S99" s="319">
        <v>7626</v>
      </c>
      <c r="T99" s="320" t="s">
        <v>586</v>
      </c>
      <c r="U99" s="146">
        <v>1997</v>
      </c>
      <c r="V99" s="925"/>
      <c r="W99" s="177"/>
      <c r="X99" s="177"/>
      <c r="Y99" s="177"/>
      <c r="Z99" s="177"/>
      <c r="AA99" s="177"/>
      <c r="AB99" s="319">
        <v>22600</v>
      </c>
      <c r="AC99" s="320"/>
      <c r="AD99" s="320"/>
      <c r="AE99" s="177">
        <v>3</v>
      </c>
      <c r="AF99" s="177"/>
      <c r="AG99" s="177">
        <v>2500</v>
      </c>
      <c r="AH99" s="177"/>
      <c r="AI99" s="177" t="s">
        <v>8891</v>
      </c>
      <c r="AJ99" s="177">
        <v>1</v>
      </c>
      <c r="AK99" s="177">
        <v>5720</v>
      </c>
      <c r="AL99" s="177"/>
      <c r="AM99" s="177" t="s">
        <v>7393</v>
      </c>
      <c r="AN99" s="177" t="s">
        <v>7536</v>
      </c>
      <c r="AO99" s="177">
        <v>1</v>
      </c>
      <c r="AP99" s="177">
        <v>7350</v>
      </c>
      <c r="AQ99" s="177"/>
      <c r="AR99" s="177" t="s">
        <v>7393</v>
      </c>
      <c r="AS99" s="177"/>
      <c r="AT99" s="177"/>
      <c r="AU99" s="177"/>
      <c r="AV99" s="320"/>
    </row>
    <row r="100" spans="1:48" s="107" customFormat="1" ht="25.5" customHeight="1">
      <c r="A100" s="146"/>
      <c r="B100" s="543"/>
      <c r="C100" s="320" t="s">
        <v>7390</v>
      </c>
      <c r="D100" s="544" t="s">
        <v>8892</v>
      </c>
      <c r="E100" s="320" t="s">
        <v>8893</v>
      </c>
      <c r="F100" s="320" t="s">
        <v>7390</v>
      </c>
      <c r="G100" s="320" t="s">
        <v>401</v>
      </c>
      <c r="H100" s="319">
        <v>16580</v>
      </c>
      <c r="I100" s="319">
        <v>694</v>
      </c>
      <c r="J100" s="319">
        <v>738</v>
      </c>
      <c r="K100" s="320" t="s">
        <v>1537</v>
      </c>
      <c r="L100" s="320" t="s">
        <v>8894</v>
      </c>
      <c r="M100" s="320" t="s">
        <v>78</v>
      </c>
      <c r="N100" s="319">
        <v>18</v>
      </c>
      <c r="O100" s="319">
        <v>38</v>
      </c>
      <c r="P100" s="319">
        <v>684</v>
      </c>
      <c r="Q100" s="319">
        <v>12.6</v>
      </c>
      <c r="R100" s="319">
        <v>45</v>
      </c>
      <c r="S100" s="319">
        <v>45</v>
      </c>
      <c r="T100" s="320" t="s">
        <v>8511</v>
      </c>
      <c r="U100" s="146">
        <v>2005</v>
      </c>
      <c r="V100" s="925"/>
      <c r="W100" s="177"/>
      <c r="X100" s="177"/>
      <c r="Y100" s="177"/>
      <c r="Z100" s="177"/>
      <c r="AA100" s="177"/>
      <c r="AB100" s="319">
        <v>650</v>
      </c>
      <c r="AC100" s="320"/>
      <c r="AD100" s="320"/>
      <c r="AE100" s="177"/>
      <c r="AF100" s="177"/>
      <c r="AG100" s="177"/>
      <c r="AH100" s="177"/>
      <c r="AI100" s="177"/>
      <c r="AJ100" s="177"/>
      <c r="AK100" s="177"/>
      <c r="AL100" s="177"/>
      <c r="AM100" s="177"/>
      <c r="AN100" s="177"/>
      <c r="AO100" s="177"/>
      <c r="AP100" s="177"/>
      <c r="AQ100" s="177"/>
      <c r="AR100" s="177"/>
      <c r="AS100" s="177"/>
      <c r="AT100" s="177"/>
      <c r="AU100" s="177"/>
      <c r="AV100" s="320"/>
    </row>
    <row r="101" spans="1:48" s="107" customFormat="1" ht="25.5" customHeight="1">
      <c r="A101" s="146"/>
      <c r="B101" s="543"/>
      <c r="C101" s="320" t="s">
        <v>7390</v>
      </c>
      <c r="D101" s="544" t="s">
        <v>8895</v>
      </c>
      <c r="E101" s="320" t="s">
        <v>8896</v>
      </c>
      <c r="F101" s="320" t="s">
        <v>7390</v>
      </c>
      <c r="G101" s="320" t="s">
        <v>8897</v>
      </c>
      <c r="H101" s="319">
        <v>8735</v>
      </c>
      <c r="I101" s="319">
        <v>2482</v>
      </c>
      <c r="J101" s="319">
        <v>3298</v>
      </c>
      <c r="K101" s="320" t="s">
        <v>8898</v>
      </c>
      <c r="L101" s="320" t="s">
        <v>8899</v>
      </c>
      <c r="M101" s="320" t="s">
        <v>78</v>
      </c>
      <c r="N101" s="319">
        <v>30</v>
      </c>
      <c r="O101" s="319">
        <v>50</v>
      </c>
      <c r="P101" s="319">
        <v>1500</v>
      </c>
      <c r="Q101" s="319">
        <v>21.6</v>
      </c>
      <c r="R101" s="319">
        <v>620</v>
      </c>
      <c r="S101" s="319">
        <v>620</v>
      </c>
      <c r="T101" s="320" t="s">
        <v>233</v>
      </c>
      <c r="U101" s="146">
        <v>2001</v>
      </c>
      <c r="V101" s="925"/>
      <c r="W101" s="177"/>
      <c r="X101" s="177"/>
      <c r="Y101" s="177"/>
      <c r="Z101" s="177"/>
      <c r="AA101" s="177"/>
      <c r="AB101" s="319">
        <v>2924</v>
      </c>
      <c r="AC101" s="320"/>
      <c r="AD101" s="320"/>
      <c r="AE101" s="177"/>
      <c r="AF101" s="177"/>
      <c r="AG101" s="177"/>
      <c r="AH101" s="177"/>
      <c r="AI101" s="177"/>
      <c r="AJ101" s="177"/>
      <c r="AK101" s="177"/>
      <c r="AL101" s="177"/>
      <c r="AM101" s="177"/>
      <c r="AN101" s="177"/>
      <c r="AO101" s="177"/>
      <c r="AP101" s="177"/>
      <c r="AQ101" s="177"/>
      <c r="AR101" s="177"/>
      <c r="AS101" s="177"/>
      <c r="AT101" s="177"/>
      <c r="AU101" s="177"/>
      <c r="AV101" s="320"/>
    </row>
    <row r="102" spans="1:48" s="107" customFormat="1" ht="25.5" customHeight="1">
      <c r="A102" s="146"/>
      <c r="B102" s="543"/>
      <c r="C102" s="320" t="s">
        <v>7390</v>
      </c>
      <c r="D102" s="177"/>
      <c r="E102" s="320" t="s">
        <v>8900</v>
      </c>
      <c r="F102" s="320" t="s">
        <v>7390</v>
      </c>
      <c r="G102" s="320" t="s">
        <v>401</v>
      </c>
      <c r="H102" s="319">
        <v>25745</v>
      </c>
      <c r="I102" s="319">
        <v>1539</v>
      </c>
      <c r="J102" s="319">
        <v>2874</v>
      </c>
      <c r="K102" s="320" t="s">
        <v>8901</v>
      </c>
      <c r="L102" s="723" t="s">
        <v>572</v>
      </c>
      <c r="M102" s="320" t="s">
        <v>78</v>
      </c>
      <c r="N102" s="319">
        <v>19.5</v>
      </c>
      <c r="O102" s="319">
        <v>68</v>
      </c>
      <c r="P102" s="319">
        <v>1326</v>
      </c>
      <c r="Q102" s="319">
        <v>16</v>
      </c>
      <c r="R102" s="319"/>
      <c r="S102" s="319"/>
      <c r="T102" s="320"/>
      <c r="U102" s="146">
        <v>2015</v>
      </c>
      <c r="V102" s="925"/>
      <c r="W102" s="177"/>
      <c r="X102" s="177"/>
      <c r="Y102" s="177"/>
      <c r="Z102" s="177"/>
      <c r="AA102" s="177"/>
      <c r="AB102" s="319">
        <v>4765</v>
      </c>
      <c r="AC102" s="320"/>
      <c r="AD102" s="320"/>
      <c r="AE102" s="177"/>
      <c r="AF102" s="177"/>
      <c r="AG102" s="177"/>
      <c r="AH102" s="177"/>
      <c r="AI102" s="177"/>
      <c r="AJ102" s="177"/>
      <c r="AK102" s="177"/>
      <c r="AL102" s="177"/>
      <c r="AM102" s="177"/>
      <c r="AN102" s="177"/>
      <c r="AO102" s="177"/>
      <c r="AP102" s="177"/>
      <c r="AQ102" s="177"/>
      <c r="AR102" s="177"/>
      <c r="AS102" s="177"/>
      <c r="AT102" s="177"/>
      <c r="AU102" s="177"/>
      <c r="AV102" s="320"/>
    </row>
    <row r="103" spans="1:48" s="107" customFormat="1" ht="25.5" customHeight="1">
      <c r="A103" s="146"/>
      <c r="B103" s="543"/>
      <c r="C103" s="320" t="s">
        <v>2954</v>
      </c>
      <c r="D103" s="544" t="s">
        <v>2982</v>
      </c>
      <c r="E103" s="320" t="s">
        <v>2983</v>
      </c>
      <c r="F103" s="320" t="s">
        <v>2954</v>
      </c>
      <c r="G103" s="320" t="s">
        <v>2962</v>
      </c>
      <c r="H103" s="319">
        <v>3988</v>
      </c>
      <c r="I103" s="319">
        <v>3988</v>
      </c>
      <c r="J103" s="319">
        <v>9847.65</v>
      </c>
      <c r="K103" s="320" t="s">
        <v>1587</v>
      </c>
      <c r="L103" s="320" t="s">
        <v>2984</v>
      </c>
      <c r="M103" s="320" t="s">
        <v>78</v>
      </c>
      <c r="N103" s="319">
        <v>30</v>
      </c>
      <c r="O103" s="319">
        <v>51.9</v>
      </c>
      <c r="P103" s="319">
        <v>1500</v>
      </c>
      <c r="Q103" s="319">
        <v>20.149999999999999</v>
      </c>
      <c r="R103" s="319">
        <v>1887</v>
      </c>
      <c r="S103" s="319">
        <v>3000</v>
      </c>
      <c r="T103" s="320" t="s">
        <v>586</v>
      </c>
      <c r="U103" s="146">
        <v>2003</v>
      </c>
      <c r="V103" s="925">
        <v>13141</v>
      </c>
      <c r="W103" s="177">
        <v>1198</v>
      </c>
      <c r="X103" s="177">
        <v>470</v>
      </c>
      <c r="Y103" s="177">
        <v>0</v>
      </c>
      <c r="Z103" s="177">
        <v>0</v>
      </c>
      <c r="AA103" s="177">
        <v>0</v>
      </c>
      <c r="AB103" s="319">
        <v>14809</v>
      </c>
      <c r="AC103" s="320"/>
      <c r="AD103" s="320"/>
      <c r="AE103" s="177"/>
      <c r="AF103" s="177"/>
      <c r="AG103" s="177"/>
      <c r="AH103" s="177"/>
      <c r="AI103" s="177" t="s">
        <v>2526</v>
      </c>
      <c r="AJ103" s="177">
        <v>7</v>
      </c>
      <c r="AK103" s="177">
        <v>132</v>
      </c>
      <c r="AL103" s="177" t="s">
        <v>499</v>
      </c>
      <c r="AM103" s="177" t="s">
        <v>2985</v>
      </c>
      <c r="AN103" s="177" t="s">
        <v>2986</v>
      </c>
      <c r="AO103" s="177">
        <v>1</v>
      </c>
      <c r="AP103" s="177">
        <v>267</v>
      </c>
      <c r="AQ103" s="177" t="s">
        <v>499</v>
      </c>
      <c r="AR103" s="177" t="s">
        <v>2985</v>
      </c>
      <c r="AS103" s="177" t="s">
        <v>2987</v>
      </c>
      <c r="AT103" s="177">
        <v>2</v>
      </c>
      <c r="AU103" s="177">
        <v>165</v>
      </c>
      <c r="AV103" s="320"/>
    </row>
    <row r="104" spans="1:48" s="107" customFormat="1" ht="25.5" customHeight="1">
      <c r="A104" s="146"/>
      <c r="B104" s="543"/>
      <c r="C104" s="320" t="s">
        <v>2954</v>
      </c>
      <c r="D104" s="544" t="s">
        <v>2988</v>
      </c>
      <c r="E104" s="320" t="s">
        <v>2989</v>
      </c>
      <c r="F104" s="320" t="s">
        <v>2954</v>
      </c>
      <c r="G104" s="320" t="s">
        <v>2966</v>
      </c>
      <c r="H104" s="319">
        <v>1524</v>
      </c>
      <c r="I104" s="319">
        <v>740</v>
      </c>
      <c r="J104" s="319">
        <v>740</v>
      </c>
      <c r="K104" s="320" t="s">
        <v>1537</v>
      </c>
      <c r="L104" s="320" t="s">
        <v>572</v>
      </c>
      <c r="M104" s="320" t="s">
        <v>78</v>
      </c>
      <c r="N104" s="319"/>
      <c r="O104" s="319"/>
      <c r="P104" s="319"/>
      <c r="Q104" s="319"/>
      <c r="R104" s="319"/>
      <c r="S104" s="319"/>
      <c r="T104" s="320"/>
      <c r="U104" s="146">
        <v>2010</v>
      </c>
      <c r="V104" s="925"/>
      <c r="W104" s="177"/>
      <c r="X104" s="177"/>
      <c r="Y104" s="177"/>
      <c r="Z104" s="177"/>
      <c r="AA104" s="177">
        <v>500</v>
      </c>
      <c r="AB104" s="319">
        <v>500</v>
      </c>
      <c r="AC104" s="320"/>
      <c r="AD104" s="320"/>
      <c r="AE104" s="177"/>
      <c r="AF104" s="177"/>
      <c r="AG104" s="177"/>
      <c r="AH104" s="177"/>
      <c r="AI104" s="177"/>
      <c r="AJ104" s="177"/>
      <c r="AK104" s="177"/>
      <c r="AL104" s="177"/>
      <c r="AM104" s="177"/>
      <c r="AN104" s="177"/>
      <c r="AO104" s="177"/>
      <c r="AP104" s="177"/>
      <c r="AQ104" s="177"/>
      <c r="AR104" s="177"/>
      <c r="AS104" s="177"/>
      <c r="AT104" s="177"/>
      <c r="AU104" s="177" t="s">
        <v>2974</v>
      </c>
      <c r="AV104" s="320"/>
    </row>
    <row r="105" spans="1:48" s="107" customFormat="1" ht="25.5" customHeight="1">
      <c r="A105" s="146"/>
      <c r="B105" s="543"/>
      <c r="C105" s="320" t="s">
        <v>2954</v>
      </c>
      <c r="D105" s="544" t="s">
        <v>2990</v>
      </c>
      <c r="E105" s="320" t="s">
        <v>2991</v>
      </c>
      <c r="F105" s="320" t="s">
        <v>2954</v>
      </c>
      <c r="G105" s="320" t="s">
        <v>2966</v>
      </c>
      <c r="H105" s="319">
        <v>1200</v>
      </c>
      <c r="I105" s="319">
        <v>1018</v>
      </c>
      <c r="J105" s="319">
        <v>999</v>
      </c>
      <c r="K105" s="320" t="s">
        <v>1537</v>
      </c>
      <c r="L105" s="320" t="s">
        <v>572</v>
      </c>
      <c r="M105" s="320" t="s">
        <v>78</v>
      </c>
      <c r="N105" s="319"/>
      <c r="O105" s="319"/>
      <c r="P105" s="319"/>
      <c r="Q105" s="319"/>
      <c r="R105" s="319"/>
      <c r="S105" s="319"/>
      <c r="T105" s="320"/>
      <c r="U105" s="146">
        <v>2008</v>
      </c>
      <c r="V105" s="925"/>
      <c r="W105" s="177"/>
      <c r="X105" s="177"/>
      <c r="Y105" s="177"/>
      <c r="Z105" s="177"/>
      <c r="AA105" s="177">
        <v>1250</v>
      </c>
      <c r="AB105" s="319">
        <v>1250</v>
      </c>
      <c r="AC105" s="320"/>
      <c r="AD105" s="320"/>
      <c r="AE105" s="177"/>
      <c r="AF105" s="177"/>
      <c r="AG105" s="177"/>
      <c r="AH105" s="177"/>
      <c r="AI105" s="177"/>
      <c r="AJ105" s="177"/>
      <c r="AK105" s="177"/>
      <c r="AL105" s="177"/>
      <c r="AM105" s="177"/>
      <c r="AN105" s="177"/>
      <c r="AO105" s="177"/>
      <c r="AP105" s="177"/>
      <c r="AQ105" s="177"/>
      <c r="AR105" s="177"/>
      <c r="AS105" s="177"/>
      <c r="AT105" s="177"/>
      <c r="AU105" s="177" t="s">
        <v>2974</v>
      </c>
      <c r="AV105" s="320"/>
    </row>
    <row r="106" spans="1:48" s="107" customFormat="1" ht="25.5" customHeight="1">
      <c r="A106" s="146"/>
      <c r="B106" s="543"/>
      <c r="C106" s="320" t="s">
        <v>2954</v>
      </c>
      <c r="D106" s="177" t="s">
        <v>2992</v>
      </c>
      <c r="E106" s="320" t="s">
        <v>2993</v>
      </c>
      <c r="F106" s="320" t="s">
        <v>2954</v>
      </c>
      <c r="G106" s="320" t="s">
        <v>2966</v>
      </c>
      <c r="H106" s="319">
        <v>66815</v>
      </c>
      <c r="I106" s="319">
        <v>1252</v>
      </c>
      <c r="J106" s="319">
        <v>1252</v>
      </c>
      <c r="K106" s="320" t="s">
        <v>1537</v>
      </c>
      <c r="L106" s="320" t="s">
        <v>572</v>
      </c>
      <c r="M106" s="320" t="s">
        <v>78</v>
      </c>
      <c r="N106" s="319"/>
      <c r="O106" s="319"/>
      <c r="P106" s="319"/>
      <c r="Q106" s="319"/>
      <c r="R106" s="319"/>
      <c r="S106" s="319"/>
      <c r="T106" s="320"/>
      <c r="U106" s="320">
        <v>2007</v>
      </c>
      <c r="V106" s="925"/>
      <c r="W106" s="177"/>
      <c r="X106" s="177"/>
      <c r="Y106" s="177"/>
      <c r="Z106" s="177"/>
      <c r="AA106" s="177">
        <v>1230</v>
      </c>
      <c r="AB106" s="319">
        <v>1230</v>
      </c>
      <c r="AC106" s="320"/>
      <c r="AD106" s="320"/>
      <c r="AE106" s="177"/>
      <c r="AF106" s="177"/>
      <c r="AG106" s="177"/>
      <c r="AH106" s="177"/>
      <c r="AI106" s="177"/>
      <c r="AJ106" s="177"/>
      <c r="AK106" s="177"/>
      <c r="AL106" s="177"/>
      <c r="AM106" s="177"/>
      <c r="AN106" s="177"/>
      <c r="AO106" s="177"/>
      <c r="AP106" s="177"/>
      <c r="AQ106" s="177"/>
      <c r="AR106" s="177"/>
      <c r="AS106" s="177"/>
      <c r="AT106" s="177"/>
      <c r="AU106" s="177" t="s">
        <v>2974</v>
      </c>
      <c r="AV106" s="320"/>
    </row>
    <row r="107" spans="1:48" s="107" customFormat="1" ht="25.5" customHeight="1">
      <c r="A107" s="146"/>
      <c r="B107" s="543"/>
      <c r="C107" s="320" t="s">
        <v>2954</v>
      </c>
      <c r="D107" s="177" t="s">
        <v>2994</v>
      </c>
      <c r="E107" s="320" t="s">
        <v>2995</v>
      </c>
      <c r="F107" s="320" t="s">
        <v>2954</v>
      </c>
      <c r="G107" s="320" t="s">
        <v>2966</v>
      </c>
      <c r="H107" s="319">
        <v>121908</v>
      </c>
      <c r="I107" s="319">
        <v>935</v>
      </c>
      <c r="J107" s="319">
        <v>935</v>
      </c>
      <c r="K107" s="320" t="s">
        <v>1537</v>
      </c>
      <c r="L107" s="320" t="s">
        <v>572</v>
      </c>
      <c r="M107" s="320" t="s">
        <v>78</v>
      </c>
      <c r="N107" s="319"/>
      <c r="O107" s="319"/>
      <c r="P107" s="319"/>
      <c r="Q107" s="319"/>
      <c r="R107" s="319"/>
      <c r="S107" s="319"/>
      <c r="T107" s="320"/>
      <c r="U107" s="320">
        <v>2013</v>
      </c>
      <c r="V107" s="925"/>
      <c r="W107" s="177"/>
      <c r="X107" s="177"/>
      <c r="Y107" s="177"/>
      <c r="Z107" s="177"/>
      <c r="AA107" s="177">
        <v>1982</v>
      </c>
      <c r="AB107" s="319">
        <v>1982</v>
      </c>
      <c r="AC107" s="320"/>
      <c r="AD107" s="320"/>
      <c r="AE107" s="177"/>
      <c r="AF107" s="177"/>
      <c r="AG107" s="177"/>
      <c r="AH107" s="177"/>
      <c r="AI107" s="177"/>
      <c r="AJ107" s="177"/>
      <c r="AK107" s="177"/>
      <c r="AL107" s="177"/>
      <c r="AM107" s="177"/>
      <c r="AN107" s="177"/>
      <c r="AO107" s="177"/>
      <c r="AP107" s="177"/>
      <c r="AQ107" s="177"/>
      <c r="AR107" s="177"/>
      <c r="AS107" s="177"/>
      <c r="AT107" s="177"/>
      <c r="AU107" s="177" t="s">
        <v>2979</v>
      </c>
      <c r="AV107" s="320"/>
    </row>
    <row r="108" spans="1:48" s="107" customFormat="1" ht="25.5" customHeight="1">
      <c r="A108" s="146"/>
      <c r="B108" s="543"/>
      <c r="C108" s="320" t="s">
        <v>2954</v>
      </c>
      <c r="D108" s="177"/>
      <c r="E108" s="320" t="s">
        <v>2996</v>
      </c>
      <c r="F108" s="320" t="s">
        <v>2954</v>
      </c>
      <c r="G108" s="320" t="s">
        <v>2966</v>
      </c>
      <c r="H108" s="319">
        <v>2221</v>
      </c>
      <c r="I108" s="319">
        <v>1192</v>
      </c>
      <c r="J108" s="319">
        <v>1182</v>
      </c>
      <c r="K108" s="320" t="s">
        <v>1537</v>
      </c>
      <c r="L108" s="320" t="s">
        <v>572</v>
      </c>
      <c r="M108" s="320" t="s">
        <v>78</v>
      </c>
      <c r="N108" s="319"/>
      <c r="O108" s="319"/>
      <c r="P108" s="319"/>
      <c r="Q108" s="319"/>
      <c r="R108" s="319"/>
      <c r="S108" s="319"/>
      <c r="T108" s="320"/>
      <c r="U108" s="320">
        <v>2014</v>
      </c>
      <c r="V108" s="925"/>
      <c r="W108" s="177"/>
      <c r="X108" s="177"/>
      <c r="Y108" s="177"/>
      <c r="Z108" s="177"/>
      <c r="AA108" s="177"/>
      <c r="AB108" s="319">
        <v>1500</v>
      </c>
      <c r="AC108" s="320"/>
      <c r="AD108" s="320"/>
      <c r="AE108" s="177"/>
      <c r="AF108" s="177"/>
      <c r="AG108" s="177"/>
      <c r="AH108" s="177"/>
      <c r="AI108" s="177"/>
      <c r="AJ108" s="177"/>
      <c r="AK108" s="177"/>
      <c r="AL108" s="177"/>
      <c r="AM108" s="177"/>
      <c r="AN108" s="177"/>
      <c r="AO108" s="177"/>
      <c r="AP108" s="177"/>
      <c r="AQ108" s="177"/>
      <c r="AR108" s="177"/>
      <c r="AS108" s="177"/>
      <c r="AT108" s="177"/>
      <c r="AU108" s="177"/>
      <c r="AV108" s="320"/>
    </row>
    <row r="109" spans="1:48" s="107" customFormat="1" ht="25.5" customHeight="1">
      <c r="A109" s="146"/>
      <c r="B109" s="543"/>
      <c r="C109" s="320" t="s">
        <v>7413</v>
      </c>
      <c r="D109" s="177" t="s">
        <v>8902</v>
      </c>
      <c r="E109" s="320" t="s">
        <v>8903</v>
      </c>
      <c r="F109" s="320" t="s">
        <v>7413</v>
      </c>
      <c r="G109" s="320" t="s">
        <v>8319</v>
      </c>
      <c r="H109" s="319">
        <v>8453</v>
      </c>
      <c r="I109" s="319">
        <v>725</v>
      </c>
      <c r="J109" s="319">
        <v>725</v>
      </c>
      <c r="K109" s="320" t="s">
        <v>1587</v>
      </c>
      <c r="L109" s="320" t="s">
        <v>1584</v>
      </c>
      <c r="M109" s="320" t="s">
        <v>78</v>
      </c>
      <c r="N109" s="319">
        <v>23</v>
      </c>
      <c r="O109" s="319">
        <v>26</v>
      </c>
      <c r="P109" s="319">
        <v>548</v>
      </c>
      <c r="Q109" s="319">
        <v>13</v>
      </c>
      <c r="R109" s="319"/>
      <c r="S109" s="319">
        <v>200</v>
      </c>
      <c r="T109" s="320" t="s">
        <v>8904</v>
      </c>
      <c r="U109" s="320">
        <v>93</v>
      </c>
      <c r="V109" s="925">
        <v>545</v>
      </c>
      <c r="W109" s="177"/>
      <c r="X109" s="177"/>
      <c r="Y109" s="177"/>
      <c r="Z109" s="177"/>
      <c r="AA109" s="177"/>
      <c r="AB109" s="319">
        <v>545</v>
      </c>
      <c r="AC109" s="320"/>
      <c r="AD109" s="320"/>
      <c r="AE109" s="177"/>
      <c r="AF109" s="177"/>
      <c r="AG109" s="177"/>
      <c r="AH109" s="177"/>
      <c r="AI109" s="177"/>
      <c r="AJ109" s="177"/>
      <c r="AK109" s="177"/>
      <c r="AL109" s="177"/>
      <c r="AM109" s="177"/>
      <c r="AN109" s="177"/>
      <c r="AO109" s="177"/>
      <c r="AP109" s="177"/>
      <c r="AQ109" s="177"/>
      <c r="AR109" s="177"/>
      <c r="AS109" s="177"/>
      <c r="AT109" s="177"/>
      <c r="AU109" s="177"/>
      <c r="AV109" s="320"/>
    </row>
    <row r="110" spans="1:48" s="107" customFormat="1" ht="25.5" customHeight="1">
      <c r="A110" s="146"/>
      <c r="B110" s="543"/>
      <c r="C110" s="105" t="s">
        <v>7413</v>
      </c>
      <c r="D110" s="106" t="s">
        <v>8905</v>
      </c>
      <c r="E110" s="100" t="s">
        <v>8906</v>
      </c>
      <c r="F110" s="105" t="s">
        <v>7413</v>
      </c>
      <c r="G110" s="105" t="s">
        <v>8319</v>
      </c>
      <c r="H110" s="100">
        <v>10082</v>
      </c>
      <c r="I110" s="100">
        <v>804</v>
      </c>
      <c r="J110" s="100">
        <v>798</v>
      </c>
      <c r="K110" s="105" t="s">
        <v>1587</v>
      </c>
      <c r="L110" s="105" t="s">
        <v>1584</v>
      </c>
      <c r="M110" s="105" t="s">
        <v>78</v>
      </c>
      <c r="N110" s="708">
        <v>22</v>
      </c>
      <c r="O110" s="100">
        <v>25</v>
      </c>
      <c r="P110" s="100">
        <v>550</v>
      </c>
      <c r="Q110" s="100">
        <v>13</v>
      </c>
      <c r="R110" s="100"/>
      <c r="S110" s="100">
        <v>200</v>
      </c>
      <c r="T110" s="932"/>
      <c r="U110" s="105">
        <v>93</v>
      </c>
      <c r="V110" s="933">
        <v>509</v>
      </c>
      <c r="W110" s="106"/>
      <c r="X110" s="106"/>
      <c r="Y110" s="106"/>
      <c r="Z110" s="106"/>
      <c r="AA110" s="106"/>
      <c r="AB110" s="100">
        <v>509</v>
      </c>
      <c r="AC110" s="106"/>
      <c r="AD110" s="106"/>
      <c r="AE110" s="106"/>
      <c r="AF110" s="106"/>
      <c r="AG110" s="106"/>
      <c r="AH110" s="106"/>
      <c r="AI110" s="106"/>
      <c r="AJ110" s="106"/>
      <c r="AK110" s="106"/>
      <c r="AL110" s="106"/>
      <c r="AM110" s="106"/>
      <c r="AN110" s="106"/>
      <c r="AO110" s="106"/>
      <c r="AP110" s="106"/>
      <c r="AQ110" s="106"/>
      <c r="AR110" s="106"/>
      <c r="AS110" s="106"/>
      <c r="AT110" s="106"/>
      <c r="AU110" s="106"/>
      <c r="AV110" s="932"/>
    </row>
    <row r="111" spans="1:48" s="107" customFormat="1" ht="25.5" customHeight="1">
      <c r="A111" s="146"/>
      <c r="B111" s="543"/>
      <c r="C111" s="320" t="s">
        <v>7413</v>
      </c>
      <c r="D111" s="177" t="s">
        <v>8907</v>
      </c>
      <c r="E111" s="320" t="s">
        <v>8908</v>
      </c>
      <c r="F111" s="320" t="s">
        <v>7413</v>
      </c>
      <c r="G111" s="320" t="s">
        <v>8909</v>
      </c>
      <c r="H111" s="319">
        <v>15853</v>
      </c>
      <c r="I111" s="319">
        <v>2131</v>
      </c>
      <c r="J111" s="319">
        <v>2867</v>
      </c>
      <c r="K111" s="320" t="s">
        <v>1579</v>
      </c>
      <c r="L111" s="320" t="s">
        <v>6944</v>
      </c>
      <c r="M111" s="320" t="s">
        <v>78</v>
      </c>
      <c r="N111" s="319">
        <v>25</v>
      </c>
      <c r="O111" s="319">
        <v>40</v>
      </c>
      <c r="P111" s="319">
        <v>1000</v>
      </c>
      <c r="Q111" s="319">
        <v>17</v>
      </c>
      <c r="R111" s="319">
        <v>1033</v>
      </c>
      <c r="S111" s="319">
        <v>2000</v>
      </c>
      <c r="T111" s="320" t="s">
        <v>586</v>
      </c>
      <c r="U111" s="320">
        <v>2001</v>
      </c>
      <c r="V111" s="925">
        <v>3457</v>
      </c>
      <c r="W111" s="177"/>
      <c r="X111" s="177"/>
      <c r="Y111" s="177"/>
      <c r="Z111" s="177"/>
      <c r="AA111" s="177"/>
      <c r="AB111" s="319">
        <v>3457</v>
      </c>
      <c r="AC111" s="320"/>
      <c r="AD111" s="320"/>
      <c r="AE111" s="177">
        <v>1</v>
      </c>
      <c r="AF111" s="177"/>
      <c r="AG111" s="177" t="s">
        <v>8910</v>
      </c>
      <c r="AH111" s="177"/>
      <c r="AI111" s="177"/>
      <c r="AJ111" s="177"/>
      <c r="AK111" s="177"/>
      <c r="AL111" s="177"/>
      <c r="AM111" s="665"/>
      <c r="AN111" s="177"/>
      <c r="AO111" s="177"/>
      <c r="AP111" s="177"/>
      <c r="AQ111" s="177"/>
      <c r="AR111" s="665"/>
      <c r="AS111" s="177"/>
      <c r="AT111" s="177"/>
      <c r="AU111" s="177"/>
      <c r="AV111" s="320"/>
    </row>
    <row r="112" spans="1:48" s="107" customFormat="1" ht="25.5" customHeight="1">
      <c r="A112" s="146"/>
      <c r="B112" s="543"/>
      <c r="C112" s="319" t="s">
        <v>7413</v>
      </c>
      <c r="D112" s="319" t="s">
        <v>8911</v>
      </c>
      <c r="E112" s="934" t="s">
        <v>8912</v>
      </c>
      <c r="F112" s="319" t="s">
        <v>7413</v>
      </c>
      <c r="G112" s="319" t="s">
        <v>8319</v>
      </c>
      <c r="H112" s="319">
        <v>17819</v>
      </c>
      <c r="I112" s="319">
        <v>2611</v>
      </c>
      <c r="J112" s="319">
        <v>3641</v>
      </c>
      <c r="K112" s="319" t="s">
        <v>1579</v>
      </c>
      <c r="L112" s="319" t="s">
        <v>1678</v>
      </c>
      <c r="M112" s="320" t="s">
        <v>78</v>
      </c>
      <c r="N112" s="319">
        <v>26</v>
      </c>
      <c r="O112" s="319">
        <v>41</v>
      </c>
      <c r="P112" s="319">
        <v>1066</v>
      </c>
      <c r="Q112" s="652">
        <v>15</v>
      </c>
      <c r="R112" s="652">
        <v>1106</v>
      </c>
      <c r="S112" s="652">
        <v>1106</v>
      </c>
      <c r="T112" s="652" t="s">
        <v>586</v>
      </c>
      <c r="U112" s="652">
        <v>2004</v>
      </c>
      <c r="V112" s="652">
        <v>2991</v>
      </c>
      <c r="W112" s="652">
        <v>879</v>
      </c>
      <c r="X112" s="652">
        <v>597</v>
      </c>
      <c r="Y112" s="652"/>
      <c r="Z112" s="652"/>
      <c r="AA112" s="319"/>
      <c r="AB112" s="319">
        <v>4580</v>
      </c>
      <c r="AC112" s="319"/>
      <c r="AD112" s="319"/>
      <c r="AE112" s="880"/>
      <c r="AF112" s="319"/>
      <c r="AG112" s="319"/>
      <c r="AH112" s="319"/>
      <c r="AI112" s="319" t="s">
        <v>1652</v>
      </c>
      <c r="AJ112" s="319">
        <v>1</v>
      </c>
      <c r="AK112" s="319">
        <v>102.6</v>
      </c>
      <c r="AL112" s="319" t="s">
        <v>8913</v>
      </c>
      <c r="AM112" s="319" t="s">
        <v>8506</v>
      </c>
      <c r="AN112" s="319"/>
      <c r="AO112" s="319"/>
      <c r="AP112" s="319"/>
      <c r="AQ112" s="881"/>
      <c r="AR112" s="881"/>
      <c r="AS112" s="881"/>
      <c r="AT112" s="881"/>
      <c r="AU112" s="100"/>
      <c r="AV112" s="100"/>
    </row>
    <row r="113" spans="1:48" s="107" customFormat="1" ht="25.5" customHeight="1">
      <c r="A113" s="146"/>
      <c r="B113" s="543"/>
      <c r="C113" s="319" t="s">
        <v>7413</v>
      </c>
      <c r="D113" s="319" t="s">
        <v>8914</v>
      </c>
      <c r="E113" s="934" t="s">
        <v>8915</v>
      </c>
      <c r="F113" s="319" t="s">
        <v>7413</v>
      </c>
      <c r="G113" s="319" t="s">
        <v>8319</v>
      </c>
      <c r="H113" s="319">
        <v>57970</v>
      </c>
      <c r="I113" s="319">
        <v>2243</v>
      </c>
      <c r="J113" s="319">
        <v>2872</v>
      </c>
      <c r="K113" s="319" t="s">
        <v>1579</v>
      </c>
      <c r="L113" s="319" t="s">
        <v>572</v>
      </c>
      <c r="M113" s="320" t="s">
        <v>78</v>
      </c>
      <c r="N113" s="319">
        <v>20</v>
      </c>
      <c r="O113" s="319">
        <v>84</v>
      </c>
      <c r="P113" s="319">
        <v>1680</v>
      </c>
      <c r="Q113" s="652">
        <v>13</v>
      </c>
      <c r="R113" s="652">
        <v>300</v>
      </c>
      <c r="S113" s="652">
        <v>300</v>
      </c>
      <c r="T113" s="652" t="s">
        <v>586</v>
      </c>
      <c r="U113" s="652">
        <v>2005</v>
      </c>
      <c r="V113" s="652"/>
      <c r="W113" s="652"/>
      <c r="X113" s="652"/>
      <c r="Y113" s="652"/>
      <c r="Z113" s="652"/>
      <c r="AA113" s="319"/>
      <c r="AB113" s="319">
        <v>2671</v>
      </c>
      <c r="AC113" s="319"/>
      <c r="AD113" s="319"/>
      <c r="AE113" s="880"/>
      <c r="AF113" s="319"/>
      <c r="AG113" s="319"/>
      <c r="AH113" s="319"/>
      <c r="AI113" s="319"/>
      <c r="AJ113" s="319"/>
      <c r="AK113" s="319"/>
      <c r="AL113" s="319"/>
      <c r="AM113" s="319"/>
      <c r="AN113" s="319"/>
      <c r="AO113" s="319"/>
      <c r="AP113" s="319"/>
      <c r="AQ113" s="881"/>
      <c r="AR113" s="881"/>
      <c r="AS113" s="881"/>
      <c r="AT113" s="881"/>
      <c r="AU113" s="100"/>
      <c r="AV113" s="100"/>
    </row>
    <row r="114" spans="1:48" s="107" customFormat="1" ht="25.5" customHeight="1">
      <c r="A114" s="146"/>
      <c r="B114" s="543"/>
      <c r="C114" s="319" t="s">
        <v>7413</v>
      </c>
      <c r="D114" s="319" t="s">
        <v>8916</v>
      </c>
      <c r="E114" s="934" t="s">
        <v>8917</v>
      </c>
      <c r="F114" s="319" t="s">
        <v>7413</v>
      </c>
      <c r="G114" s="319" t="s">
        <v>8319</v>
      </c>
      <c r="H114" s="319">
        <v>34576</v>
      </c>
      <c r="I114" s="319">
        <v>499</v>
      </c>
      <c r="J114" s="319">
        <v>499</v>
      </c>
      <c r="K114" s="319" t="s">
        <v>8918</v>
      </c>
      <c r="L114" s="319" t="s">
        <v>8919</v>
      </c>
      <c r="M114" s="320" t="s">
        <v>78</v>
      </c>
      <c r="N114" s="319">
        <v>17</v>
      </c>
      <c r="O114" s="319">
        <v>24</v>
      </c>
      <c r="P114" s="319">
        <v>408</v>
      </c>
      <c r="Q114" s="652">
        <v>10</v>
      </c>
      <c r="R114" s="652">
        <v>40</v>
      </c>
      <c r="S114" s="652">
        <v>40</v>
      </c>
      <c r="T114" s="652" t="s">
        <v>586</v>
      </c>
      <c r="U114" s="652">
        <v>2012</v>
      </c>
      <c r="V114" s="652"/>
      <c r="W114" s="652"/>
      <c r="X114" s="652"/>
      <c r="Y114" s="652"/>
      <c r="Z114" s="652"/>
      <c r="AA114" s="319"/>
      <c r="AB114" s="319">
        <v>412</v>
      </c>
      <c r="AC114" s="319"/>
      <c r="AD114" s="319"/>
      <c r="AE114" s="880"/>
      <c r="AF114" s="319"/>
      <c r="AG114" s="319"/>
      <c r="AH114" s="319"/>
      <c r="AI114" s="319"/>
      <c r="AJ114" s="319"/>
      <c r="AK114" s="319"/>
      <c r="AL114" s="319"/>
      <c r="AM114" s="319"/>
      <c r="AN114" s="319"/>
      <c r="AO114" s="319"/>
      <c r="AP114" s="319"/>
      <c r="AQ114" s="881"/>
      <c r="AR114" s="881"/>
      <c r="AS114" s="881"/>
      <c r="AT114" s="881"/>
      <c r="AU114" s="100"/>
      <c r="AV114" s="100"/>
    </row>
    <row r="115" spans="1:48" s="107" customFormat="1" ht="25.5" customHeight="1">
      <c r="A115" s="146"/>
      <c r="B115" s="543"/>
      <c r="C115" s="319" t="s">
        <v>7413</v>
      </c>
      <c r="D115" s="319" t="s">
        <v>8920</v>
      </c>
      <c r="E115" s="935" t="s">
        <v>8921</v>
      </c>
      <c r="F115" s="319" t="s">
        <v>7413</v>
      </c>
      <c r="G115" s="319" t="s">
        <v>8319</v>
      </c>
      <c r="H115" s="319">
        <v>23703</v>
      </c>
      <c r="I115" s="319">
        <v>542</v>
      </c>
      <c r="J115" s="319">
        <v>542</v>
      </c>
      <c r="K115" s="319" t="s">
        <v>8918</v>
      </c>
      <c r="L115" s="319" t="s">
        <v>572</v>
      </c>
      <c r="M115" s="320" t="s">
        <v>78</v>
      </c>
      <c r="N115" s="319">
        <v>17</v>
      </c>
      <c r="O115" s="319">
        <v>26</v>
      </c>
      <c r="P115" s="319">
        <v>442</v>
      </c>
      <c r="Q115" s="652">
        <v>9</v>
      </c>
      <c r="R115" s="652">
        <v>50</v>
      </c>
      <c r="S115" s="652">
        <v>50</v>
      </c>
      <c r="T115" s="652" t="s">
        <v>586</v>
      </c>
      <c r="U115" s="652">
        <v>2012</v>
      </c>
      <c r="V115" s="652"/>
      <c r="W115" s="652"/>
      <c r="X115" s="652"/>
      <c r="Y115" s="652"/>
      <c r="Z115" s="652"/>
      <c r="AA115" s="319"/>
      <c r="AB115" s="319">
        <v>433</v>
      </c>
      <c r="AC115" s="319"/>
      <c r="AD115" s="319"/>
      <c r="AE115" s="880"/>
      <c r="AF115" s="319"/>
      <c r="AG115" s="319"/>
      <c r="AH115" s="319"/>
      <c r="AI115" s="319"/>
      <c r="AJ115" s="319"/>
      <c r="AK115" s="319"/>
      <c r="AL115" s="319"/>
      <c r="AM115" s="319"/>
      <c r="AN115" s="319"/>
      <c r="AO115" s="319"/>
      <c r="AP115" s="319"/>
      <c r="AQ115" s="881"/>
      <c r="AR115" s="881"/>
      <c r="AS115" s="881"/>
      <c r="AT115" s="881"/>
      <c r="AU115" s="100"/>
      <c r="AV115" s="100"/>
    </row>
    <row r="116" spans="1:48" s="107" customFormat="1" ht="25.5" customHeight="1">
      <c r="A116" s="146"/>
      <c r="B116" s="543"/>
      <c r="C116" s="319" t="s">
        <v>7413</v>
      </c>
      <c r="D116" s="319" t="s">
        <v>8922</v>
      </c>
      <c r="E116" s="935" t="s">
        <v>8922</v>
      </c>
      <c r="F116" s="319" t="s">
        <v>7413</v>
      </c>
      <c r="G116" s="319" t="s">
        <v>8319</v>
      </c>
      <c r="H116" s="319">
        <v>1054</v>
      </c>
      <c r="I116" s="319">
        <v>533</v>
      </c>
      <c r="J116" s="319">
        <v>587</v>
      </c>
      <c r="K116" s="319" t="s">
        <v>587</v>
      </c>
      <c r="L116" s="319" t="s">
        <v>8919</v>
      </c>
      <c r="M116" s="319" t="s">
        <v>78</v>
      </c>
      <c r="N116" s="319">
        <v>16</v>
      </c>
      <c r="O116" s="319">
        <v>23</v>
      </c>
      <c r="P116" s="319">
        <v>377</v>
      </c>
      <c r="Q116" s="652">
        <v>8</v>
      </c>
      <c r="R116" s="652"/>
      <c r="S116" s="652"/>
      <c r="T116" s="652"/>
      <c r="U116" s="652">
        <v>2014</v>
      </c>
      <c r="V116" s="652">
        <v>900</v>
      </c>
      <c r="W116" s="652"/>
      <c r="X116" s="652"/>
      <c r="Y116" s="652"/>
      <c r="Z116" s="652"/>
      <c r="AA116" s="319"/>
      <c r="AB116" s="864">
        <v>900</v>
      </c>
      <c r="AC116" s="319"/>
      <c r="AD116" s="319"/>
      <c r="AE116" s="880"/>
      <c r="AF116" s="319"/>
      <c r="AG116" s="319"/>
      <c r="AH116" s="319"/>
      <c r="AI116" s="319"/>
      <c r="AJ116" s="319"/>
      <c r="AK116" s="319"/>
      <c r="AL116" s="319"/>
      <c r="AM116" s="319"/>
      <c r="AN116" s="319"/>
      <c r="AO116" s="319"/>
      <c r="AP116" s="319"/>
      <c r="AQ116" s="881"/>
      <c r="AR116" s="881"/>
      <c r="AS116" s="881"/>
      <c r="AT116" s="881"/>
      <c r="AU116" s="100"/>
      <c r="AV116" s="100"/>
    </row>
    <row r="117" spans="1:48" s="107" customFormat="1" ht="25.5" customHeight="1">
      <c r="A117" s="146"/>
      <c r="B117" s="543"/>
      <c r="C117" s="320" t="s">
        <v>7413</v>
      </c>
      <c r="D117" s="177" t="s">
        <v>8923</v>
      </c>
      <c r="E117" s="320" t="s">
        <v>8923</v>
      </c>
      <c r="F117" s="320" t="s">
        <v>7413</v>
      </c>
      <c r="G117" s="320" t="s">
        <v>8319</v>
      </c>
      <c r="H117" s="319">
        <v>10657</v>
      </c>
      <c r="I117" s="319">
        <v>1612</v>
      </c>
      <c r="J117" s="319">
        <v>1589</v>
      </c>
      <c r="K117" s="320" t="s">
        <v>587</v>
      </c>
      <c r="L117" s="320" t="s">
        <v>15495</v>
      </c>
      <c r="M117" s="320" t="s">
        <v>78</v>
      </c>
      <c r="N117" s="319">
        <v>20</v>
      </c>
      <c r="O117" s="319">
        <v>42</v>
      </c>
      <c r="P117" s="319">
        <v>840</v>
      </c>
      <c r="Q117" s="319">
        <v>11</v>
      </c>
      <c r="R117" s="319"/>
      <c r="S117" s="319"/>
      <c r="T117" s="320"/>
      <c r="U117" s="320">
        <v>2014</v>
      </c>
      <c r="V117" s="925">
        <v>3011</v>
      </c>
      <c r="W117" s="177"/>
      <c r="X117" s="177"/>
      <c r="Y117" s="177"/>
      <c r="Z117" s="177"/>
      <c r="AA117" s="177"/>
      <c r="AB117" s="319">
        <v>3011</v>
      </c>
      <c r="AC117" s="320"/>
      <c r="AD117" s="320"/>
      <c r="AE117" s="177"/>
      <c r="AF117" s="177"/>
      <c r="AG117" s="177"/>
      <c r="AH117" s="177"/>
      <c r="AI117" s="177"/>
      <c r="AJ117" s="177"/>
      <c r="AK117" s="177"/>
      <c r="AL117" s="177"/>
      <c r="AM117" s="177"/>
      <c r="AN117" s="177"/>
      <c r="AO117" s="177"/>
      <c r="AP117" s="177"/>
      <c r="AQ117" s="177"/>
      <c r="AR117" s="177"/>
      <c r="AS117" s="177"/>
      <c r="AT117" s="177"/>
      <c r="AU117" s="177"/>
      <c r="AV117" s="320"/>
    </row>
    <row r="118" spans="1:48" s="107" customFormat="1" ht="25.5" customHeight="1">
      <c r="A118" s="146"/>
      <c r="B118" s="543"/>
      <c r="C118" s="320" t="s">
        <v>7413</v>
      </c>
      <c r="D118" s="177"/>
      <c r="E118" s="320" t="s">
        <v>8924</v>
      </c>
      <c r="F118" s="320" t="s">
        <v>7413</v>
      </c>
      <c r="G118" s="320" t="s">
        <v>8319</v>
      </c>
      <c r="H118" s="319">
        <v>10429</v>
      </c>
      <c r="I118" s="319">
        <v>990</v>
      </c>
      <c r="J118" s="319">
        <v>1228</v>
      </c>
      <c r="K118" s="320" t="s">
        <v>587</v>
      </c>
      <c r="L118" s="320" t="s">
        <v>15495</v>
      </c>
      <c r="M118" s="320" t="s">
        <v>78</v>
      </c>
      <c r="N118" s="319">
        <v>20</v>
      </c>
      <c r="O118" s="319">
        <v>30</v>
      </c>
      <c r="P118" s="319">
        <v>600</v>
      </c>
      <c r="Q118" s="319">
        <v>11</v>
      </c>
      <c r="R118" s="319"/>
      <c r="S118" s="319"/>
      <c r="T118" s="320"/>
      <c r="U118" s="320">
        <v>2015</v>
      </c>
      <c r="V118" s="925"/>
      <c r="W118" s="177"/>
      <c r="X118" s="177"/>
      <c r="Y118" s="177"/>
      <c r="Z118" s="177"/>
      <c r="AA118" s="177"/>
      <c r="AB118" s="319">
        <v>2859</v>
      </c>
      <c r="AC118" s="320"/>
      <c r="AD118" s="320"/>
      <c r="AE118" s="177"/>
      <c r="AF118" s="177"/>
      <c r="AG118" s="177"/>
      <c r="AH118" s="177"/>
      <c r="AI118" s="177"/>
      <c r="AJ118" s="177"/>
      <c r="AK118" s="177"/>
      <c r="AL118" s="177"/>
      <c r="AM118" s="177"/>
      <c r="AN118" s="177"/>
      <c r="AO118" s="177"/>
      <c r="AP118" s="177"/>
      <c r="AQ118" s="177"/>
      <c r="AR118" s="177"/>
      <c r="AS118" s="177"/>
      <c r="AT118" s="177"/>
      <c r="AU118" s="177"/>
      <c r="AV118" s="320"/>
    </row>
    <row r="119" spans="1:48" s="107" customFormat="1" ht="25.5" customHeight="1">
      <c r="A119" s="146"/>
      <c r="B119" s="543"/>
      <c r="C119" s="320" t="s">
        <v>7413</v>
      </c>
      <c r="D119" s="177" t="s">
        <v>8925</v>
      </c>
      <c r="E119" s="320" t="s">
        <v>8925</v>
      </c>
      <c r="F119" s="320" t="s">
        <v>7413</v>
      </c>
      <c r="G119" s="320" t="s">
        <v>8319</v>
      </c>
      <c r="H119" s="319">
        <v>44535.7</v>
      </c>
      <c r="I119" s="319">
        <v>681.86</v>
      </c>
      <c r="J119" s="319">
        <v>679.36</v>
      </c>
      <c r="K119" s="320" t="s">
        <v>587</v>
      </c>
      <c r="L119" s="320" t="s">
        <v>15495</v>
      </c>
      <c r="M119" s="320" t="s">
        <v>78</v>
      </c>
      <c r="N119" s="319">
        <v>16</v>
      </c>
      <c r="O119" s="319">
        <v>27</v>
      </c>
      <c r="P119" s="319">
        <v>432</v>
      </c>
      <c r="Q119" s="319">
        <v>11</v>
      </c>
      <c r="R119" s="319"/>
      <c r="S119" s="319"/>
      <c r="T119" s="320"/>
      <c r="U119" s="320">
        <v>2016</v>
      </c>
      <c r="V119" s="925">
        <v>1150</v>
      </c>
      <c r="W119" s="177"/>
      <c r="X119" s="177"/>
      <c r="Y119" s="177"/>
      <c r="Z119" s="177"/>
      <c r="AA119" s="177"/>
      <c r="AB119" s="319">
        <v>1150</v>
      </c>
      <c r="AC119" s="320"/>
      <c r="AD119" s="320"/>
      <c r="AE119" s="177"/>
      <c r="AF119" s="177"/>
      <c r="AG119" s="177"/>
      <c r="AH119" s="177"/>
      <c r="AI119" s="177"/>
      <c r="AJ119" s="177"/>
      <c r="AK119" s="177"/>
      <c r="AL119" s="177"/>
      <c r="AM119" s="177"/>
      <c r="AN119" s="177"/>
      <c r="AO119" s="177"/>
      <c r="AP119" s="177"/>
      <c r="AQ119" s="177"/>
      <c r="AR119" s="177"/>
      <c r="AS119" s="177"/>
      <c r="AT119" s="177"/>
      <c r="AU119" s="177"/>
      <c r="AV119" s="320"/>
    </row>
    <row r="120" spans="1:48" s="107" customFormat="1" ht="25.5" customHeight="1">
      <c r="A120" s="146"/>
      <c r="B120" s="543"/>
      <c r="C120" s="320" t="s">
        <v>7418</v>
      </c>
      <c r="D120" s="177" t="s">
        <v>8926</v>
      </c>
      <c r="E120" s="320" t="s">
        <v>8927</v>
      </c>
      <c r="F120" s="320" t="s">
        <v>7418</v>
      </c>
      <c r="G120" s="320" t="s">
        <v>401</v>
      </c>
      <c r="H120" s="319">
        <v>14160</v>
      </c>
      <c r="I120" s="319">
        <v>14160</v>
      </c>
      <c r="J120" s="319">
        <v>45451</v>
      </c>
      <c r="K120" s="320" t="s">
        <v>1587</v>
      </c>
      <c r="L120" s="320" t="s">
        <v>8928</v>
      </c>
      <c r="M120" s="320" t="s">
        <v>78</v>
      </c>
      <c r="N120" s="319">
        <v>27.5</v>
      </c>
      <c r="O120" s="319">
        <v>64</v>
      </c>
      <c r="P120" s="319">
        <v>1760</v>
      </c>
      <c r="Q120" s="319">
        <v>14.6</v>
      </c>
      <c r="R120" s="319">
        <v>6690</v>
      </c>
      <c r="S120" s="319">
        <v>8526</v>
      </c>
      <c r="T120" s="320" t="s">
        <v>586</v>
      </c>
      <c r="U120" s="320">
        <v>2000</v>
      </c>
      <c r="V120" s="925">
        <v>72710</v>
      </c>
      <c r="W120" s="177">
        <v>6658</v>
      </c>
      <c r="X120" s="177">
        <v>792</v>
      </c>
      <c r="Y120" s="177"/>
      <c r="Z120" s="177"/>
      <c r="AA120" s="177"/>
      <c r="AB120" s="319">
        <v>78516</v>
      </c>
      <c r="AC120" s="320"/>
      <c r="AD120" s="320"/>
      <c r="AE120" s="177" t="s">
        <v>8929</v>
      </c>
      <c r="AF120" s="177">
        <v>170</v>
      </c>
      <c r="AG120" s="177"/>
      <c r="AH120" s="177"/>
      <c r="AI120" s="177" t="s">
        <v>8930</v>
      </c>
      <c r="AJ120" s="177">
        <v>1</v>
      </c>
      <c r="AK120" s="177">
        <v>1284</v>
      </c>
      <c r="AL120" s="177" t="s">
        <v>8931</v>
      </c>
      <c r="AM120" s="177" t="s">
        <v>8932</v>
      </c>
      <c r="AN120" s="177" t="s">
        <v>1956</v>
      </c>
      <c r="AO120" s="177">
        <v>1</v>
      </c>
      <c r="AP120" s="177">
        <v>600.29999999999995</v>
      </c>
      <c r="AQ120" s="177" t="s">
        <v>8933</v>
      </c>
      <c r="AR120" s="177" t="s">
        <v>8932</v>
      </c>
      <c r="AS120" s="177"/>
      <c r="AT120" s="177"/>
      <c r="AU120" s="177"/>
      <c r="AV120" s="320"/>
    </row>
    <row r="121" spans="1:48" s="107" customFormat="1" ht="25.5" customHeight="1">
      <c r="A121" s="146"/>
      <c r="B121" s="543"/>
      <c r="C121" s="320" t="s">
        <v>437</v>
      </c>
      <c r="D121" s="177" t="s">
        <v>8934</v>
      </c>
      <c r="E121" s="320" t="s">
        <v>8935</v>
      </c>
      <c r="F121" s="320" t="s">
        <v>437</v>
      </c>
      <c r="G121" s="320" t="s">
        <v>8936</v>
      </c>
      <c r="H121" s="319">
        <v>5451</v>
      </c>
      <c r="I121" s="319">
        <v>1898</v>
      </c>
      <c r="J121" s="319">
        <v>2460</v>
      </c>
      <c r="K121" s="320" t="s">
        <v>1579</v>
      </c>
      <c r="L121" s="320" t="s">
        <v>1568</v>
      </c>
      <c r="M121" s="320" t="s">
        <v>78</v>
      </c>
      <c r="N121" s="319">
        <v>31</v>
      </c>
      <c r="O121" s="319">
        <v>54</v>
      </c>
      <c r="P121" s="319">
        <v>1674</v>
      </c>
      <c r="Q121" s="319">
        <v>11</v>
      </c>
      <c r="R121" s="319">
        <v>1516</v>
      </c>
      <c r="S121" s="319">
        <v>2000</v>
      </c>
      <c r="T121" s="320" t="s">
        <v>586</v>
      </c>
      <c r="U121" s="320">
        <v>2002</v>
      </c>
      <c r="V121" s="925"/>
      <c r="W121" s="177"/>
      <c r="X121" s="177"/>
      <c r="Y121" s="177"/>
      <c r="Z121" s="177"/>
      <c r="AA121" s="177"/>
      <c r="AB121" s="319">
        <v>16566</v>
      </c>
      <c r="AC121" s="320"/>
      <c r="AD121" s="320"/>
      <c r="AE121" s="177"/>
      <c r="AF121" s="177"/>
      <c r="AG121" s="177"/>
      <c r="AH121" s="177"/>
      <c r="AI121" s="177"/>
      <c r="AJ121" s="177"/>
      <c r="AK121" s="177"/>
      <c r="AL121" s="177"/>
      <c r="AM121" s="177"/>
      <c r="AN121" s="177"/>
      <c r="AO121" s="177"/>
      <c r="AP121" s="177"/>
      <c r="AQ121" s="177"/>
      <c r="AR121" s="177"/>
      <c r="AS121" s="177"/>
      <c r="AT121" s="177"/>
      <c r="AU121" s="177"/>
      <c r="AV121" s="320"/>
    </row>
    <row r="122" spans="1:48" s="107" customFormat="1" ht="25.5" customHeight="1">
      <c r="A122" s="146"/>
      <c r="B122" s="543"/>
      <c r="C122" s="320" t="s">
        <v>437</v>
      </c>
      <c r="D122" s="177"/>
      <c r="E122" s="320" t="s">
        <v>8937</v>
      </c>
      <c r="F122" s="320" t="s">
        <v>437</v>
      </c>
      <c r="G122" s="320" t="s">
        <v>8936</v>
      </c>
      <c r="H122" s="319">
        <v>3574</v>
      </c>
      <c r="I122" s="319">
        <v>934</v>
      </c>
      <c r="J122" s="319"/>
      <c r="K122" s="320" t="s">
        <v>587</v>
      </c>
      <c r="L122" s="320" t="s">
        <v>7147</v>
      </c>
      <c r="M122" s="320" t="s">
        <v>78</v>
      </c>
      <c r="N122" s="319"/>
      <c r="O122" s="319"/>
      <c r="P122" s="319"/>
      <c r="Q122" s="319"/>
      <c r="R122" s="319"/>
      <c r="S122" s="319"/>
      <c r="T122" s="320"/>
      <c r="U122" s="320">
        <v>2016</v>
      </c>
      <c r="V122" s="925"/>
      <c r="W122" s="177"/>
      <c r="X122" s="177"/>
      <c r="Y122" s="177"/>
      <c r="Z122" s="177"/>
      <c r="AA122" s="177"/>
      <c r="AB122" s="319">
        <v>5386</v>
      </c>
      <c r="AC122" s="320"/>
      <c r="AD122" s="320"/>
      <c r="AE122" s="177"/>
      <c r="AF122" s="177"/>
      <c r="AG122" s="177"/>
      <c r="AH122" s="177"/>
      <c r="AI122" s="177"/>
      <c r="AJ122" s="177"/>
      <c r="AK122" s="177"/>
      <c r="AL122" s="177"/>
      <c r="AM122" s="177"/>
      <c r="AN122" s="177"/>
      <c r="AO122" s="177"/>
      <c r="AP122" s="177"/>
      <c r="AQ122" s="177"/>
      <c r="AR122" s="177"/>
      <c r="AS122" s="177"/>
      <c r="AT122" s="177"/>
      <c r="AU122" s="177"/>
      <c r="AV122" s="320"/>
    </row>
    <row r="123" spans="1:48" s="107" customFormat="1" ht="25.5" customHeight="1">
      <c r="A123" s="146"/>
      <c r="B123" s="543"/>
      <c r="C123" s="320" t="s">
        <v>2271</v>
      </c>
      <c r="D123" s="177" t="s">
        <v>7433</v>
      </c>
      <c r="E123" s="320" t="s">
        <v>8938</v>
      </c>
      <c r="F123" s="320" t="s">
        <v>2271</v>
      </c>
      <c r="G123" s="320" t="s">
        <v>7437</v>
      </c>
      <c r="H123" s="319">
        <v>37240</v>
      </c>
      <c r="I123" s="319">
        <v>5372</v>
      </c>
      <c r="J123" s="319">
        <v>9974</v>
      </c>
      <c r="K123" s="320" t="s">
        <v>1587</v>
      </c>
      <c r="L123" s="320" t="s">
        <v>8939</v>
      </c>
      <c r="M123" s="320" t="s">
        <v>78</v>
      </c>
      <c r="N123" s="319">
        <v>30</v>
      </c>
      <c r="O123" s="319">
        <v>60</v>
      </c>
      <c r="P123" s="319">
        <v>1626</v>
      </c>
      <c r="Q123" s="319">
        <v>18.2</v>
      </c>
      <c r="R123" s="319">
        <v>4619</v>
      </c>
      <c r="S123" s="319">
        <v>6648</v>
      </c>
      <c r="T123" s="320" t="s">
        <v>586</v>
      </c>
      <c r="U123" s="320">
        <v>1996</v>
      </c>
      <c r="V123" s="925">
        <v>8104</v>
      </c>
      <c r="W123" s="177">
        <v>4500</v>
      </c>
      <c r="X123" s="177">
        <v>660</v>
      </c>
      <c r="Y123" s="177"/>
      <c r="Z123" s="177">
        <v>500</v>
      </c>
      <c r="AA123" s="177"/>
      <c r="AB123" s="319">
        <v>13764</v>
      </c>
      <c r="AC123" s="320"/>
      <c r="AD123" s="320"/>
      <c r="AE123" s="177" t="s">
        <v>8940</v>
      </c>
      <c r="AF123" s="177"/>
      <c r="AG123" s="177"/>
      <c r="AH123" s="177"/>
      <c r="AI123" s="177"/>
      <c r="AJ123" s="177"/>
      <c r="AK123" s="177"/>
      <c r="AL123" s="177"/>
      <c r="AM123" s="177"/>
      <c r="AN123" s="177"/>
      <c r="AO123" s="177"/>
      <c r="AP123" s="177"/>
      <c r="AQ123" s="177"/>
      <c r="AR123" s="177"/>
      <c r="AS123" s="177"/>
      <c r="AT123" s="177"/>
      <c r="AU123" s="177"/>
      <c r="AV123" s="320"/>
    </row>
    <row r="124" spans="1:48" s="107" customFormat="1" ht="25.5" customHeight="1">
      <c r="A124" s="146"/>
      <c r="B124" s="543"/>
      <c r="C124" s="320" t="s">
        <v>2271</v>
      </c>
      <c r="D124" s="320" t="s">
        <v>8941</v>
      </c>
      <c r="E124" s="320" t="s">
        <v>8942</v>
      </c>
      <c r="F124" s="320" t="s">
        <v>2271</v>
      </c>
      <c r="G124" s="320" t="s">
        <v>7437</v>
      </c>
      <c r="H124" s="319">
        <v>6852</v>
      </c>
      <c r="I124" s="319">
        <v>1343</v>
      </c>
      <c r="J124" s="319">
        <v>1317</v>
      </c>
      <c r="K124" s="320" t="s">
        <v>587</v>
      </c>
      <c r="L124" s="320" t="s">
        <v>572</v>
      </c>
      <c r="M124" s="320" t="s">
        <v>78</v>
      </c>
      <c r="N124" s="319">
        <v>20</v>
      </c>
      <c r="O124" s="319">
        <v>52</v>
      </c>
      <c r="P124" s="319">
        <v>1040</v>
      </c>
      <c r="Q124" s="319">
        <v>14</v>
      </c>
      <c r="R124" s="319">
        <v>200</v>
      </c>
      <c r="S124" s="319"/>
      <c r="T124" s="320" t="s">
        <v>233</v>
      </c>
      <c r="U124" s="320">
        <v>2007</v>
      </c>
      <c r="V124" s="319"/>
      <c r="W124" s="177"/>
      <c r="X124" s="177"/>
      <c r="Y124" s="177"/>
      <c r="Z124" s="177"/>
      <c r="AA124" s="177"/>
      <c r="AB124" s="319">
        <v>2515</v>
      </c>
      <c r="AC124" s="320"/>
      <c r="AD124" s="320"/>
      <c r="AE124" s="177"/>
      <c r="AF124" s="177"/>
      <c r="AG124" s="177"/>
      <c r="AH124" s="177"/>
      <c r="AI124" s="177"/>
      <c r="AJ124" s="177"/>
      <c r="AK124" s="177"/>
      <c r="AL124" s="177"/>
      <c r="AM124" s="177"/>
      <c r="AN124" s="177"/>
      <c r="AO124" s="177"/>
      <c r="AP124" s="177"/>
      <c r="AQ124" s="177"/>
      <c r="AR124" s="177"/>
      <c r="AS124" s="177"/>
      <c r="AT124" s="177"/>
      <c r="AU124" s="177"/>
      <c r="AV124" s="320"/>
    </row>
    <row r="125" spans="1:48" s="107" customFormat="1" ht="25.5" customHeight="1">
      <c r="A125" s="146"/>
      <c r="B125" s="543"/>
      <c r="C125" s="320" t="s">
        <v>2271</v>
      </c>
      <c r="D125" s="320"/>
      <c r="E125" s="320" t="s">
        <v>8943</v>
      </c>
      <c r="F125" s="320" t="s">
        <v>2271</v>
      </c>
      <c r="G125" s="320" t="s">
        <v>7437</v>
      </c>
      <c r="H125" s="319"/>
      <c r="I125" s="319">
        <v>634.4</v>
      </c>
      <c r="J125" s="319">
        <v>617.86</v>
      </c>
      <c r="K125" s="320" t="s">
        <v>587</v>
      </c>
      <c r="L125" s="320" t="s">
        <v>572</v>
      </c>
      <c r="M125" s="320" t="s">
        <v>78</v>
      </c>
      <c r="N125" s="319"/>
      <c r="O125" s="319"/>
      <c r="P125" s="319"/>
      <c r="Q125" s="319"/>
      <c r="R125" s="319"/>
      <c r="S125" s="319"/>
      <c r="T125" s="320"/>
      <c r="U125" s="320">
        <v>2015</v>
      </c>
      <c r="V125" s="319"/>
      <c r="W125" s="177"/>
      <c r="X125" s="177"/>
      <c r="Y125" s="177"/>
      <c r="Z125" s="177"/>
      <c r="AA125" s="177"/>
      <c r="AB125" s="319"/>
      <c r="AC125" s="320"/>
      <c r="AD125" s="320"/>
      <c r="AE125" s="177"/>
      <c r="AF125" s="177"/>
      <c r="AG125" s="177"/>
      <c r="AH125" s="177"/>
      <c r="AI125" s="177"/>
      <c r="AJ125" s="177"/>
      <c r="AK125" s="177"/>
      <c r="AL125" s="177"/>
      <c r="AM125" s="177"/>
      <c r="AN125" s="177"/>
      <c r="AO125" s="177"/>
      <c r="AP125" s="177"/>
      <c r="AQ125" s="177"/>
      <c r="AR125" s="177"/>
      <c r="AS125" s="177"/>
      <c r="AT125" s="177"/>
      <c r="AU125" s="177"/>
      <c r="AV125" s="320"/>
    </row>
    <row r="126" spans="1:48" s="107" customFormat="1" ht="24.95" customHeight="1">
      <c r="A126" s="146"/>
      <c r="B126" s="543"/>
      <c r="C126" s="320" t="s">
        <v>7442</v>
      </c>
      <c r="D126" s="320" t="s">
        <v>8944</v>
      </c>
      <c r="E126" s="320" t="s">
        <v>8945</v>
      </c>
      <c r="F126" s="320" t="s">
        <v>7442</v>
      </c>
      <c r="G126" s="320" t="s">
        <v>7442</v>
      </c>
      <c r="H126" s="319">
        <v>6600</v>
      </c>
      <c r="I126" s="319">
        <v>1686</v>
      </c>
      <c r="J126" s="319">
        <v>5097</v>
      </c>
      <c r="K126" s="320" t="s">
        <v>1587</v>
      </c>
      <c r="L126" s="320" t="s">
        <v>8946</v>
      </c>
      <c r="M126" s="320" t="s">
        <v>78</v>
      </c>
      <c r="N126" s="319">
        <v>21</v>
      </c>
      <c r="O126" s="319">
        <v>36</v>
      </c>
      <c r="P126" s="319">
        <v>756</v>
      </c>
      <c r="Q126" s="319">
        <v>18</v>
      </c>
      <c r="R126" s="319">
        <v>1300</v>
      </c>
      <c r="S126" s="319">
        <v>1300</v>
      </c>
      <c r="T126" s="320" t="s">
        <v>586</v>
      </c>
      <c r="U126" s="320">
        <v>1990</v>
      </c>
      <c r="V126" s="319"/>
      <c r="W126" s="177">
        <v>3386</v>
      </c>
      <c r="X126" s="177"/>
      <c r="Y126" s="177"/>
      <c r="Z126" s="177"/>
      <c r="AA126" s="177"/>
      <c r="AB126" s="319">
        <v>3386</v>
      </c>
      <c r="AC126" s="320"/>
      <c r="AD126" s="320"/>
      <c r="AE126" s="177"/>
      <c r="AF126" s="177"/>
      <c r="AG126" s="177"/>
      <c r="AH126" s="177"/>
      <c r="AI126" s="177"/>
      <c r="AJ126" s="177"/>
      <c r="AK126" s="177"/>
      <c r="AL126" s="177"/>
      <c r="AM126" s="177"/>
      <c r="AN126" s="177"/>
      <c r="AO126" s="177"/>
      <c r="AP126" s="177"/>
      <c r="AQ126" s="177"/>
      <c r="AR126" s="177"/>
      <c r="AS126" s="177"/>
      <c r="AT126" s="177"/>
      <c r="AU126" s="177"/>
      <c r="AV126" s="320"/>
    </row>
    <row r="127" spans="1:48" s="107" customFormat="1" ht="25.5" customHeight="1">
      <c r="A127" s="146"/>
      <c r="B127" s="543"/>
      <c r="C127" s="320" t="s">
        <v>8947</v>
      </c>
      <c r="D127" s="177"/>
      <c r="E127" s="320" t="s">
        <v>8948</v>
      </c>
      <c r="F127" s="320" t="s">
        <v>7450</v>
      </c>
      <c r="G127" s="320" t="s">
        <v>401</v>
      </c>
      <c r="H127" s="319">
        <v>859</v>
      </c>
      <c r="I127" s="319">
        <v>3379</v>
      </c>
      <c r="J127" s="319">
        <v>3379</v>
      </c>
      <c r="K127" s="320" t="s">
        <v>8949</v>
      </c>
      <c r="L127" s="320" t="s">
        <v>15496</v>
      </c>
      <c r="M127" s="320" t="s">
        <v>78</v>
      </c>
      <c r="N127" s="319">
        <v>30</v>
      </c>
      <c r="O127" s="319">
        <v>25</v>
      </c>
      <c r="P127" s="319">
        <v>750</v>
      </c>
      <c r="Q127" s="319"/>
      <c r="R127" s="319"/>
      <c r="S127" s="319"/>
      <c r="T127" s="320"/>
      <c r="U127" s="320">
        <v>2015</v>
      </c>
      <c r="V127" s="925"/>
      <c r="W127" s="177"/>
      <c r="X127" s="177"/>
      <c r="Y127" s="177"/>
      <c r="Z127" s="177"/>
      <c r="AA127" s="177"/>
      <c r="AB127" s="319">
        <v>7269</v>
      </c>
      <c r="AC127" s="320"/>
      <c r="AD127" s="320"/>
      <c r="AE127" s="177"/>
      <c r="AF127" s="177"/>
      <c r="AG127" s="177"/>
      <c r="AH127" s="177"/>
      <c r="AI127" s="177"/>
      <c r="AJ127" s="177"/>
      <c r="AK127" s="177"/>
      <c r="AL127" s="665"/>
      <c r="AM127" s="177"/>
      <c r="AN127" s="177"/>
      <c r="AO127" s="177"/>
      <c r="AP127" s="936"/>
      <c r="AQ127" s="665"/>
      <c r="AR127" s="177"/>
      <c r="AS127" s="177"/>
      <c r="AT127" s="177"/>
      <c r="AU127" s="177"/>
      <c r="AV127" s="320"/>
    </row>
    <row r="128" spans="1:48" s="107" customFormat="1" ht="25.5" customHeight="1">
      <c r="A128" s="146">
        <v>3</v>
      </c>
      <c r="B128" s="543"/>
      <c r="C128" s="320" t="s">
        <v>7450</v>
      </c>
      <c r="D128" s="177" t="s">
        <v>8950</v>
      </c>
      <c r="E128" s="320" t="s">
        <v>8951</v>
      </c>
      <c r="F128" s="320" t="s">
        <v>7450</v>
      </c>
      <c r="G128" s="320" t="s">
        <v>8360</v>
      </c>
      <c r="H128" s="319">
        <v>6162</v>
      </c>
      <c r="I128" s="319">
        <v>2145.9699999999998</v>
      </c>
      <c r="J128" s="319">
        <v>4893</v>
      </c>
      <c r="K128" s="320" t="s">
        <v>1587</v>
      </c>
      <c r="L128" s="320" t="s">
        <v>8952</v>
      </c>
      <c r="M128" s="320" t="s">
        <v>78</v>
      </c>
      <c r="N128" s="319">
        <v>29</v>
      </c>
      <c r="O128" s="319">
        <v>36</v>
      </c>
      <c r="P128" s="319">
        <v>1044</v>
      </c>
      <c r="Q128" s="319">
        <v>9</v>
      </c>
      <c r="R128" s="319"/>
      <c r="S128" s="319">
        <v>2000</v>
      </c>
      <c r="T128" s="320" t="s">
        <v>233</v>
      </c>
      <c r="U128" s="320">
        <v>1996</v>
      </c>
      <c r="V128" s="925">
        <v>6750</v>
      </c>
      <c r="W128" s="177"/>
      <c r="X128" s="177">
        <v>403</v>
      </c>
      <c r="Y128" s="177"/>
      <c r="Z128" s="177"/>
      <c r="AA128" s="177"/>
      <c r="AB128" s="319">
        <v>7153</v>
      </c>
      <c r="AC128" s="320"/>
      <c r="AD128" s="320"/>
      <c r="AE128" s="177"/>
      <c r="AF128" s="177"/>
      <c r="AG128" s="177"/>
      <c r="AH128" s="177"/>
      <c r="AI128" s="177"/>
      <c r="AJ128" s="177"/>
      <c r="AK128" s="177"/>
      <c r="AL128" s="177"/>
      <c r="AM128" s="177"/>
      <c r="AN128" s="177"/>
      <c r="AO128" s="177"/>
      <c r="AP128" s="177"/>
      <c r="AQ128" s="177"/>
      <c r="AR128" s="177"/>
      <c r="AS128" s="177"/>
      <c r="AT128" s="177"/>
      <c r="AU128" s="177"/>
      <c r="AV128" s="320"/>
    </row>
    <row r="129" spans="1:48" s="107" customFormat="1" ht="25.5" customHeight="1">
      <c r="A129" s="146">
        <v>4</v>
      </c>
      <c r="B129" s="543"/>
      <c r="C129" s="320" t="s">
        <v>7450</v>
      </c>
      <c r="D129" s="177" t="s">
        <v>8953</v>
      </c>
      <c r="E129" s="320" t="s">
        <v>8954</v>
      </c>
      <c r="F129" s="320" t="s">
        <v>7450</v>
      </c>
      <c r="G129" s="320" t="s">
        <v>7450</v>
      </c>
      <c r="H129" s="319">
        <v>112596</v>
      </c>
      <c r="I129" s="319">
        <v>680.7</v>
      </c>
      <c r="J129" s="319">
        <v>680.7</v>
      </c>
      <c r="K129" s="320" t="s">
        <v>8918</v>
      </c>
      <c r="L129" s="320" t="s">
        <v>1918</v>
      </c>
      <c r="M129" s="320" t="s">
        <v>78</v>
      </c>
      <c r="N129" s="319">
        <v>19.399999999999999</v>
      </c>
      <c r="O129" s="319">
        <v>36</v>
      </c>
      <c r="P129" s="319">
        <v>680.7</v>
      </c>
      <c r="Q129" s="319">
        <v>9</v>
      </c>
      <c r="R129" s="319" t="s">
        <v>499</v>
      </c>
      <c r="S129" s="319" t="s">
        <v>499</v>
      </c>
      <c r="T129" s="320"/>
      <c r="U129" s="320">
        <v>2003</v>
      </c>
      <c r="V129" s="925">
        <v>180</v>
      </c>
      <c r="W129" s="177"/>
      <c r="X129" s="177"/>
      <c r="Y129" s="177"/>
      <c r="Z129" s="177"/>
      <c r="AA129" s="177"/>
      <c r="AB129" s="319">
        <v>180</v>
      </c>
      <c r="AC129" s="320"/>
      <c r="AD129" s="320"/>
      <c r="AE129" s="177"/>
      <c r="AF129" s="177"/>
      <c r="AG129" s="177"/>
      <c r="AH129" s="177"/>
      <c r="AI129" s="177"/>
      <c r="AJ129" s="177"/>
      <c r="AK129" s="177"/>
      <c r="AL129" s="177"/>
      <c r="AM129" s="177"/>
      <c r="AN129" s="177"/>
      <c r="AO129" s="177"/>
      <c r="AP129" s="177"/>
      <c r="AQ129" s="177"/>
      <c r="AR129" s="177"/>
      <c r="AS129" s="177"/>
      <c r="AT129" s="177"/>
      <c r="AU129" s="177"/>
      <c r="AV129" s="320"/>
    </row>
    <row r="130" spans="1:48" s="107" customFormat="1" ht="25.5" customHeight="1">
      <c r="A130" s="146">
        <v>5</v>
      </c>
      <c r="B130" s="543"/>
      <c r="C130" s="320" t="s">
        <v>7450</v>
      </c>
      <c r="D130" s="177" t="s">
        <v>8955</v>
      </c>
      <c r="E130" s="320" t="s">
        <v>8956</v>
      </c>
      <c r="F130" s="320" t="s">
        <v>7450</v>
      </c>
      <c r="G130" s="320" t="s">
        <v>8957</v>
      </c>
      <c r="H130" s="319">
        <v>1005</v>
      </c>
      <c r="I130" s="319">
        <v>502.91</v>
      </c>
      <c r="J130" s="319">
        <v>502.91</v>
      </c>
      <c r="K130" s="320" t="s">
        <v>1537</v>
      </c>
      <c r="L130" s="320" t="s">
        <v>572</v>
      </c>
      <c r="M130" s="320" t="s">
        <v>201</v>
      </c>
      <c r="N130" s="319">
        <v>17.399999999999999</v>
      </c>
      <c r="O130" s="319">
        <v>26.9</v>
      </c>
      <c r="P130" s="319">
        <v>468.06</v>
      </c>
      <c r="Q130" s="319"/>
      <c r="R130" s="319"/>
      <c r="S130" s="319"/>
      <c r="T130" s="320"/>
      <c r="U130" s="320">
        <v>2013</v>
      </c>
      <c r="V130" s="925"/>
      <c r="W130" s="177"/>
      <c r="X130" s="177"/>
      <c r="Y130" s="177"/>
      <c r="Z130" s="177"/>
      <c r="AA130" s="177"/>
      <c r="AB130" s="319">
        <v>500</v>
      </c>
      <c r="AC130" s="320"/>
      <c r="AD130" s="320"/>
      <c r="AE130" s="177"/>
      <c r="AF130" s="177"/>
      <c r="AG130" s="177"/>
      <c r="AH130" s="177"/>
      <c r="AI130" s="177"/>
      <c r="AJ130" s="177"/>
      <c r="AK130" s="177"/>
      <c r="AL130" s="177"/>
      <c r="AM130" s="177"/>
      <c r="AN130" s="177"/>
      <c r="AO130" s="177"/>
      <c r="AP130" s="177"/>
      <c r="AQ130" s="177"/>
      <c r="AR130" s="177"/>
      <c r="AS130" s="177"/>
      <c r="AT130" s="177"/>
      <c r="AU130" s="177"/>
      <c r="AV130" s="320"/>
    </row>
    <row r="131" spans="1:48" s="107" customFormat="1" ht="25.5" customHeight="1">
      <c r="A131" s="146"/>
      <c r="B131" s="543"/>
      <c r="C131" s="320" t="s">
        <v>7450</v>
      </c>
      <c r="D131" s="177" t="s">
        <v>8958</v>
      </c>
      <c r="E131" s="320" t="s">
        <v>8959</v>
      </c>
      <c r="F131" s="320" t="s">
        <v>7450</v>
      </c>
      <c r="G131" s="320" t="s">
        <v>7450</v>
      </c>
      <c r="H131" s="319">
        <v>1942</v>
      </c>
      <c r="I131" s="319">
        <v>471.25</v>
      </c>
      <c r="J131" s="319">
        <v>471.25</v>
      </c>
      <c r="K131" s="320" t="s">
        <v>1537</v>
      </c>
      <c r="L131" s="320" t="s">
        <v>572</v>
      </c>
      <c r="M131" s="320" t="s">
        <v>201</v>
      </c>
      <c r="N131" s="319">
        <v>17.399999999999999</v>
      </c>
      <c r="O131" s="319">
        <v>21.9</v>
      </c>
      <c r="P131" s="319">
        <v>385.82</v>
      </c>
      <c r="Q131" s="319"/>
      <c r="R131" s="319"/>
      <c r="S131" s="319"/>
      <c r="T131" s="320"/>
      <c r="U131" s="320">
        <v>2012</v>
      </c>
      <c r="V131" s="925"/>
      <c r="W131" s="177"/>
      <c r="X131" s="177"/>
      <c r="Y131" s="177"/>
      <c r="Z131" s="177"/>
      <c r="AA131" s="177"/>
      <c r="AB131" s="319">
        <v>350</v>
      </c>
      <c r="AC131" s="320"/>
      <c r="AD131" s="320"/>
      <c r="AE131" s="177"/>
      <c r="AF131" s="177"/>
      <c r="AG131" s="177"/>
      <c r="AH131" s="177"/>
      <c r="AI131" s="177"/>
      <c r="AJ131" s="177"/>
      <c r="AK131" s="177"/>
      <c r="AL131" s="177"/>
      <c r="AM131" s="177"/>
      <c r="AN131" s="177"/>
      <c r="AO131" s="177"/>
      <c r="AP131" s="177"/>
      <c r="AQ131" s="177"/>
      <c r="AR131" s="177"/>
      <c r="AS131" s="177"/>
      <c r="AT131" s="177"/>
      <c r="AU131" s="177"/>
      <c r="AV131" s="320"/>
    </row>
    <row r="132" spans="1:48" s="107" customFormat="1" ht="25.5" customHeight="1">
      <c r="A132" s="146">
        <v>6</v>
      </c>
      <c r="B132" s="543"/>
      <c r="C132" s="320" t="s">
        <v>7450</v>
      </c>
      <c r="D132" s="177"/>
      <c r="E132" s="320" t="s">
        <v>8960</v>
      </c>
      <c r="F132" s="320" t="s">
        <v>7450</v>
      </c>
      <c r="G132" s="320" t="s">
        <v>8957</v>
      </c>
      <c r="H132" s="319">
        <v>1218</v>
      </c>
      <c r="I132" s="319">
        <v>700</v>
      </c>
      <c r="J132" s="319">
        <v>700</v>
      </c>
      <c r="K132" s="320" t="s">
        <v>1537</v>
      </c>
      <c r="L132" s="320" t="s">
        <v>572</v>
      </c>
      <c r="M132" s="320" t="s">
        <v>406</v>
      </c>
      <c r="N132" s="319">
        <v>20</v>
      </c>
      <c r="O132" s="319">
        <v>35</v>
      </c>
      <c r="P132" s="319">
        <v>700</v>
      </c>
      <c r="Q132" s="319">
        <v>10.8</v>
      </c>
      <c r="R132" s="319" t="s">
        <v>499</v>
      </c>
      <c r="S132" s="319" t="s">
        <v>499</v>
      </c>
      <c r="T132" s="320"/>
      <c r="U132" s="320">
        <v>2009</v>
      </c>
      <c r="V132" s="925"/>
      <c r="W132" s="177"/>
      <c r="X132" s="177"/>
      <c r="Y132" s="177"/>
      <c r="Z132" s="177"/>
      <c r="AA132" s="177"/>
      <c r="AB132" s="319">
        <v>172</v>
      </c>
      <c r="AC132" s="320"/>
      <c r="AD132" s="320"/>
      <c r="AE132" s="177"/>
      <c r="AF132" s="177"/>
      <c r="AG132" s="177"/>
      <c r="AH132" s="177"/>
      <c r="AI132" s="177"/>
      <c r="AJ132" s="177"/>
      <c r="AK132" s="177"/>
      <c r="AL132" s="177"/>
      <c r="AM132" s="177"/>
      <c r="AN132" s="177"/>
      <c r="AO132" s="177"/>
      <c r="AP132" s="177"/>
      <c r="AQ132" s="177"/>
      <c r="AR132" s="177"/>
      <c r="AS132" s="177"/>
      <c r="AT132" s="177"/>
      <c r="AU132" s="177"/>
      <c r="AV132" s="320"/>
    </row>
    <row r="133" spans="1:48" s="107" customFormat="1" ht="25.5" customHeight="1">
      <c r="A133" s="146">
        <v>7</v>
      </c>
      <c r="B133" s="543"/>
      <c r="C133" s="320" t="s">
        <v>7450</v>
      </c>
      <c r="D133" s="665"/>
      <c r="E133" s="320" t="s">
        <v>8961</v>
      </c>
      <c r="F133" s="320" t="s">
        <v>7450</v>
      </c>
      <c r="G133" s="320" t="s">
        <v>8360</v>
      </c>
      <c r="H133" s="319">
        <v>29188.799999999999</v>
      </c>
      <c r="I133" s="319">
        <v>2390.87</v>
      </c>
      <c r="J133" s="319">
        <v>2964.86</v>
      </c>
      <c r="K133" s="320" t="s">
        <v>1537</v>
      </c>
      <c r="L133" s="320" t="s">
        <v>572</v>
      </c>
      <c r="M133" s="320" t="s">
        <v>78</v>
      </c>
      <c r="N133" s="319">
        <v>93</v>
      </c>
      <c r="O133" s="319">
        <v>25</v>
      </c>
      <c r="P133" s="319">
        <v>2391</v>
      </c>
      <c r="Q133" s="319">
        <v>14</v>
      </c>
      <c r="R133" s="319">
        <v>300</v>
      </c>
      <c r="S133" s="319">
        <v>300</v>
      </c>
      <c r="T133" s="320" t="s">
        <v>586</v>
      </c>
      <c r="U133" s="320">
        <v>2011</v>
      </c>
      <c r="V133" s="925"/>
      <c r="W133" s="177"/>
      <c r="X133" s="177"/>
      <c r="Y133" s="177"/>
      <c r="Z133" s="177"/>
      <c r="AA133" s="177"/>
      <c r="AB133" s="319">
        <v>3800</v>
      </c>
      <c r="AC133" s="320"/>
      <c r="AD133" s="320"/>
      <c r="AE133" s="177"/>
      <c r="AF133" s="177"/>
      <c r="AG133" s="177"/>
      <c r="AH133" s="177"/>
      <c r="AI133" s="177"/>
      <c r="AJ133" s="177"/>
      <c r="AK133" s="177"/>
      <c r="AL133" s="177"/>
      <c r="AM133" s="177"/>
      <c r="AN133" s="177"/>
      <c r="AO133" s="177"/>
      <c r="AP133" s="177"/>
      <c r="AQ133" s="177"/>
      <c r="AR133" s="177"/>
      <c r="AS133" s="177"/>
      <c r="AT133" s="177"/>
      <c r="AU133" s="177"/>
      <c r="AV133" s="320"/>
    </row>
    <row r="134" spans="1:48" s="107" customFormat="1" ht="25.5" customHeight="1">
      <c r="A134" s="146">
        <v>9</v>
      </c>
      <c r="B134" s="543"/>
      <c r="C134" s="320" t="s">
        <v>7450</v>
      </c>
      <c r="D134" s="665"/>
      <c r="E134" s="320" t="s">
        <v>8962</v>
      </c>
      <c r="F134" s="320" t="s">
        <v>7450</v>
      </c>
      <c r="G134" s="320" t="s">
        <v>7450</v>
      </c>
      <c r="H134" s="319">
        <v>713.6</v>
      </c>
      <c r="I134" s="319">
        <v>498.16</v>
      </c>
      <c r="J134" s="319">
        <v>498.16</v>
      </c>
      <c r="K134" s="320" t="s">
        <v>1537</v>
      </c>
      <c r="L134" s="320" t="s">
        <v>572</v>
      </c>
      <c r="M134" s="320" t="s">
        <v>406</v>
      </c>
      <c r="N134" s="319">
        <v>19</v>
      </c>
      <c r="O134" s="319">
        <v>25</v>
      </c>
      <c r="P134" s="319">
        <v>470</v>
      </c>
      <c r="Q134" s="319">
        <v>13</v>
      </c>
      <c r="R134" s="319"/>
      <c r="S134" s="319"/>
      <c r="T134" s="320"/>
      <c r="U134" s="320">
        <v>2011</v>
      </c>
      <c r="V134" s="925"/>
      <c r="W134" s="177"/>
      <c r="X134" s="177"/>
      <c r="Y134" s="177"/>
      <c r="Z134" s="177"/>
      <c r="AA134" s="177"/>
      <c r="AB134" s="319">
        <v>275</v>
      </c>
      <c r="AC134" s="320"/>
      <c r="AD134" s="320"/>
      <c r="AE134" s="177"/>
      <c r="AF134" s="177"/>
      <c r="AG134" s="177"/>
      <c r="AH134" s="177"/>
      <c r="AI134" s="177"/>
      <c r="AJ134" s="177"/>
      <c r="AK134" s="177"/>
      <c r="AL134" s="177"/>
      <c r="AM134" s="177"/>
      <c r="AN134" s="177"/>
      <c r="AO134" s="177"/>
      <c r="AP134" s="177"/>
      <c r="AQ134" s="177"/>
      <c r="AR134" s="177"/>
      <c r="AS134" s="177"/>
      <c r="AT134" s="177"/>
      <c r="AU134" s="177"/>
      <c r="AV134" s="320"/>
    </row>
    <row r="135" spans="1:48" s="107" customFormat="1" ht="25.5" customHeight="1">
      <c r="A135" s="146">
        <v>11</v>
      </c>
      <c r="B135" s="543"/>
      <c r="C135" s="320" t="s">
        <v>7450</v>
      </c>
      <c r="D135" s="665"/>
      <c r="E135" s="320" t="s">
        <v>8963</v>
      </c>
      <c r="F135" s="320" t="s">
        <v>7450</v>
      </c>
      <c r="G135" s="320" t="s">
        <v>8360</v>
      </c>
      <c r="H135" s="319">
        <v>5710</v>
      </c>
      <c r="I135" s="319">
        <v>2550</v>
      </c>
      <c r="J135" s="319">
        <v>2550</v>
      </c>
      <c r="K135" s="320" t="s">
        <v>1537</v>
      </c>
      <c r="L135" s="682" t="s">
        <v>15497</v>
      </c>
      <c r="M135" s="320" t="s">
        <v>201</v>
      </c>
      <c r="N135" s="319">
        <v>30</v>
      </c>
      <c r="O135" s="319">
        <v>85</v>
      </c>
      <c r="P135" s="319">
        <v>2550</v>
      </c>
      <c r="Q135" s="319">
        <v>10</v>
      </c>
      <c r="R135" s="319"/>
      <c r="S135" s="319"/>
      <c r="T135" s="320"/>
      <c r="U135" s="320">
        <v>2014</v>
      </c>
      <c r="V135" s="925"/>
      <c r="W135" s="177" t="s">
        <v>8964</v>
      </c>
      <c r="X135" s="177"/>
      <c r="Y135" s="177"/>
      <c r="Z135" s="177"/>
      <c r="AA135" s="177"/>
      <c r="AB135" s="319"/>
      <c r="AC135" s="320"/>
      <c r="AD135" s="320"/>
      <c r="AE135" s="177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77"/>
      <c r="AP135" s="177"/>
      <c r="AQ135" s="177"/>
      <c r="AR135" s="177"/>
      <c r="AS135" s="177"/>
      <c r="AT135" s="177"/>
      <c r="AU135" s="177"/>
      <c r="AV135" s="320"/>
    </row>
    <row r="136" spans="1:48" s="107" customFormat="1" ht="25.5" customHeight="1">
      <c r="A136" s="146">
        <v>12</v>
      </c>
      <c r="B136" s="543"/>
      <c r="C136" s="320" t="s">
        <v>7450</v>
      </c>
      <c r="D136" s="665"/>
      <c r="E136" s="320" t="s">
        <v>8965</v>
      </c>
      <c r="F136" s="320" t="s">
        <v>7450</v>
      </c>
      <c r="G136" s="320" t="s">
        <v>8966</v>
      </c>
      <c r="H136" s="319">
        <v>1014</v>
      </c>
      <c r="I136" s="319"/>
      <c r="J136" s="319"/>
      <c r="K136" s="320" t="s">
        <v>1537</v>
      </c>
      <c r="L136" s="320" t="s">
        <v>572</v>
      </c>
      <c r="M136" s="320" t="s">
        <v>201</v>
      </c>
      <c r="N136" s="319">
        <v>42</v>
      </c>
      <c r="O136" s="319">
        <v>21</v>
      </c>
      <c r="P136" s="319">
        <v>882</v>
      </c>
      <c r="Q136" s="319"/>
      <c r="R136" s="319"/>
      <c r="S136" s="319"/>
      <c r="T136" s="320"/>
      <c r="U136" s="320">
        <v>2006</v>
      </c>
      <c r="V136" s="925"/>
      <c r="W136" s="177"/>
      <c r="X136" s="177"/>
      <c r="Y136" s="177"/>
      <c r="Z136" s="177"/>
      <c r="AA136" s="177"/>
      <c r="AB136" s="319">
        <v>150</v>
      </c>
      <c r="AC136" s="320"/>
      <c r="AD136" s="320"/>
      <c r="AE136" s="177"/>
      <c r="AF136" s="177"/>
      <c r="AG136" s="177"/>
      <c r="AH136" s="177"/>
      <c r="AI136" s="177"/>
      <c r="AJ136" s="177"/>
      <c r="AK136" s="177"/>
      <c r="AL136" s="177"/>
      <c r="AM136" s="177"/>
      <c r="AN136" s="177"/>
      <c r="AO136" s="177"/>
      <c r="AP136" s="177"/>
      <c r="AQ136" s="177"/>
      <c r="AR136" s="177"/>
      <c r="AS136" s="177"/>
      <c r="AT136" s="177"/>
      <c r="AU136" s="177"/>
      <c r="AV136" s="320"/>
    </row>
    <row r="137" spans="1:48" s="107" customFormat="1" ht="25.5" customHeight="1">
      <c r="A137" s="146"/>
      <c r="B137" s="543"/>
      <c r="C137" s="320" t="s">
        <v>7450</v>
      </c>
      <c r="D137" s="665"/>
      <c r="E137" s="320" t="s">
        <v>8967</v>
      </c>
      <c r="F137" s="320" t="s">
        <v>8947</v>
      </c>
      <c r="G137" s="320" t="s">
        <v>8957</v>
      </c>
      <c r="H137" s="319">
        <v>1126</v>
      </c>
      <c r="I137" s="319">
        <v>568</v>
      </c>
      <c r="J137" s="319">
        <v>568</v>
      </c>
      <c r="K137" s="320" t="s">
        <v>1537</v>
      </c>
      <c r="L137" s="320" t="s">
        <v>572</v>
      </c>
      <c r="M137" s="320" t="s">
        <v>201</v>
      </c>
      <c r="N137" s="319">
        <v>20</v>
      </c>
      <c r="O137" s="319">
        <v>25</v>
      </c>
      <c r="P137" s="319">
        <v>500</v>
      </c>
      <c r="Q137" s="319">
        <v>9</v>
      </c>
      <c r="R137" s="319"/>
      <c r="S137" s="319"/>
      <c r="T137" s="320"/>
      <c r="U137" s="320">
        <v>2014</v>
      </c>
      <c r="V137" s="925"/>
      <c r="W137" s="177" t="s">
        <v>8964</v>
      </c>
      <c r="X137" s="177"/>
      <c r="Y137" s="177"/>
      <c r="Z137" s="177"/>
      <c r="AA137" s="177"/>
      <c r="AB137" s="319"/>
      <c r="AC137" s="320"/>
      <c r="AD137" s="320"/>
      <c r="AE137" s="177"/>
      <c r="AF137" s="177"/>
      <c r="AG137" s="177"/>
      <c r="AH137" s="177"/>
      <c r="AI137" s="177"/>
      <c r="AJ137" s="177"/>
      <c r="AK137" s="177"/>
      <c r="AL137" s="177"/>
      <c r="AM137" s="177"/>
      <c r="AN137" s="177"/>
      <c r="AO137" s="177"/>
      <c r="AP137" s="177"/>
      <c r="AQ137" s="177"/>
      <c r="AR137" s="177"/>
      <c r="AS137" s="177"/>
      <c r="AT137" s="177"/>
      <c r="AU137" s="177"/>
      <c r="AV137" s="320"/>
    </row>
    <row r="138" spans="1:48" s="107" customFormat="1" ht="25.5" customHeight="1">
      <c r="A138" s="146">
        <v>13</v>
      </c>
      <c r="B138" s="543"/>
      <c r="C138" s="320" t="s">
        <v>7462</v>
      </c>
      <c r="D138" s="665" t="s">
        <v>7463</v>
      </c>
      <c r="E138" s="320" t="s">
        <v>8968</v>
      </c>
      <c r="F138" s="320" t="s">
        <v>7462</v>
      </c>
      <c r="G138" s="320" t="s">
        <v>7465</v>
      </c>
      <c r="H138" s="319">
        <v>16426</v>
      </c>
      <c r="I138" s="319"/>
      <c r="J138" s="319">
        <v>16426.259999999998</v>
      </c>
      <c r="K138" s="320" t="s">
        <v>587</v>
      </c>
      <c r="L138" s="320" t="s">
        <v>8969</v>
      </c>
      <c r="M138" s="320" t="s">
        <v>78</v>
      </c>
      <c r="N138" s="319">
        <v>22.4</v>
      </c>
      <c r="O138" s="319">
        <v>39.5</v>
      </c>
      <c r="P138" s="319">
        <v>884.8</v>
      </c>
      <c r="Q138" s="319">
        <v>16.3</v>
      </c>
      <c r="R138" s="319">
        <v>5152</v>
      </c>
      <c r="S138" s="319">
        <v>5152</v>
      </c>
      <c r="T138" s="320" t="s">
        <v>8970</v>
      </c>
      <c r="U138" s="320">
        <v>2011</v>
      </c>
      <c r="V138" s="925"/>
      <c r="W138" s="177"/>
      <c r="X138" s="177"/>
      <c r="Y138" s="177"/>
      <c r="Z138" s="177"/>
      <c r="AA138" s="177"/>
      <c r="AB138" s="319"/>
      <c r="AC138" s="320"/>
      <c r="AD138" s="320"/>
      <c r="AE138" s="177"/>
      <c r="AF138" s="177"/>
      <c r="AG138" s="177"/>
      <c r="AH138" s="177"/>
      <c r="AI138" s="177"/>
      <c r="AJ138" s="177"/>
      <c r="AK138" s="177"/>
      <c r="AL138" s="177"/>
      <c r="AM138" s="177"/>
      <c r="AN138" s="177"/>
      <c r="AO138" s="177"/>
      <c r="AP138" s="177"/>
      <c r="AQ138" s="177"/>
      <c r="AR138" s="177"/>
      <c r="AS138" s="177"/>
      <c r="AT138" s="177"/>
      <c r="AU138" s="177"/>
      <c r="AV138" s="320"/>
    </row>
    <row r="139" spans="1:48" s="107" customFormat="1" ht="25.5" customHeight="1">
      <c r="A139" s="146"/>
      <c r="B139" s="543"/>
      <c r="C139" s="320" t="s">
        <v>7472</v>
      </c>
      <c r="D139" s="665" t="s">
        <v>8971</v>
      </c>
      <c r="E139" s="320" t="s">
        <v>8972</v>
      </c>
      <c r="F139" s="320" t="s">
        <v>7472</v>
      </c>
      <c r="G139" s="320" t="s">
        <v>7472</v>
      </c>
      <c r="H139" s="319">
        <v>74414</v>
      </c>
      <c r="I139" s="319">
        <v>5005</v>
      </c>
      <c r="J139" s="319">
        <v>10947</v>
      </c>
      <c r="K139" s="320" t="s">
        <v>1587</v>
      </c>
      <c r="L139" s="682" t="s">
        <v>8973</v>
      </c>
      <c r="M139" s="320" t="s">
        <v>78</v>
      </c>
      <c r="N139" s="319">
        <v>59</v>
      </c>
      <c r="O139" s="319">
        <v>77</v>
      </c>
      <c r="P139" s="319">
        <v>1895</v>
      </c>
      <c r="Q139" s="319">
        <v>16</v>
      </c>
      <c r="R139" s="319">
        <v>2711</v>
      </c>
      <c r="S139" s="319">
        <v>5000</v>
      </c>
      <c r="T139" s="320" t="s">
        <v>586</v>
      </c>
      <c r="U139" s="320">
        <v>1993</v>
      </c>
      <c r="V139" s="319">
        <v>9895</v>
      </c>
      <c r="W139" s="320">
        <v>300</v>
      </c>
      <c r="X139" s="177"/>
      <c r="Y139" s="177"/>
      <c r="Z139" s="177"/>
      <c r="AA139" s="177"/>
      <c r="AB139" s="319">
        <v>10195</v>
      </c>
      <c r="AC139" s="320"/>
      <c r="AD139" s="320"/>
      <c r="AE139" s="177" t="s">
        <v>8974</v>
      </c>
      <c r="AF139" s="177">
        <v>50</v>
      </c>
      <c r="AG139" s="177" t="s">
        <v>8975</v>
      </c>
      <c r="AH139" s="177"/>
      <c r="AI139" s="177" t="s">
        <v>8976</v>
      </c>
      <c r="AJ139" s="177" t="s">
        <v>6526</v>
      </c>
      <c r="AK139" s="177">
        <v>2797</v>
      </c>
      <c r="AL139" s="177"/>
      <c r="AM139" s="177"/>
      <c r="AN139" s="177"/>
      <c r="AO139" s="177"/>
      <c r="AP139" s="177"/>
      <c r="AQ139" s="177"/>
      <c r="AR139" s="177"/>
      <c r="AS139" s="177"/>
      <c r="AT139" s="177"/>
      <c r="AU139" s="177"/>
      <c r="AV139" s="320"/>
    </row>
    <row r="140" spans="1:48" s="107" customFormat="1" ht="25.5" customHeight="1">
      <c r="A140" s="146">
        <v>16</v>
      </c>
      <c r="B140" s="543"/>
      <c r="C140" s="320" t="s">
        <v>7475</v>
      </c>
      <c r="D140" s="665" t="s">
        <v>8596</v>
      </c>
      <c r="E140" s="320" t="s">
        <v>8977</v>
      </c>
      <c r="F140" s="320" t="s">
        <v>7475</v>
      </c>
      <c r="G140" s="320" t="s">
        <v>15499</v>
      </c>
      <c r="H140" s="319"/>
      <c r="I140" s="319">
        <v>909.7</v>
      </c>
      <c r="J140" s="319">
        <v>907.72</v>
      </c>
      <c r="K140" s="320" t="s">
        <v>1537</v>
      </c>
      <c r="L140" s="320" t="s">
        <v>572</v>
      </c>
      <c r="M140" s="320" t="s">
        <v>78</v>
      </c>
      <c r="N140" s="319">
        <v>34</v>
      </c>
      <c r="O140" s="319">
        <v>21</v>
      </c>
      <c r="P140" s="319">
        <v>714</v>
      </c>
      <c r="Q140" s="319">
        <v>12</v>
      </c>
      <c r="R140" s="319">
        <v>114</v>
      </c>
      <c r="S140" s="319"/>
      <c r="T140" s="320" t="s">
        <v>8978</v>
      </c>
      <c r="U140" s="320">
        <v>2007</v>
      </c>
      <c r="V140" s="319"/>
      <c r="W140" s="320"/>
      <c r="X140" s="177"/>
      <c r="Y140" s="177"/>
      <c r="Z140" s="177"/>
      <c r="AA140" s="177"/>
      <c r="AB140" s="319">
        <v>989</v>
      </c>
      <c r="AC140" s="320"/>
      <c r="AD140" s="320"/>
      <c r="AE140" s="177"/>
      <c r="AF140" s="177"/>
      <c r="AG140" s="177"/>
      <c r="AH140" s="177"/>
      <c r="AI140" s="177"/>
      <c r="AJ140" s="177"/>
      <c r="AK140" s="177"/>
      <c r="AL140" s="177"/>
      <c r="AM140" s="177"/>
      <c r="AN140" s="177"/>
      <c r="AO140" s="177"/>
      <c r="AP140" s="177"/>
      <c r="AQ140" s="177"/>
      <c r="AR140" s="177"/>
      <c r="AS140" s="177"/>
      <c r="AT140" s="177"/>
      <c r="AU140" s="177"/>
      <c r="AV140" s="320"/>
    </row>
    <row r="141" spans="1:48" s="107" customFormat="1" ht="25.5" customHeight="1">
      <c r="A141" s="146"/>
      <c r="B141" s="543"/>
      <c r="C141" s="320" t="s">
        <v>7475</v>
      </c>
      <c r="D141" s="177" t="s">
        <v>8979</v>
      </c>
      <c r="E141" s="320" t="s">
        <v>8980</v>
      </c>
      <c r="F141" s="320" t="s">
        <v>7475</v>
      </c>
      <c r="G141" s="320" t="s">
        <v>8981</v>
      </c>
      <c r="H141" s="319" t="s">
        <v>8982</v>
      </c>
      <c r="I141" s="319">
        <v>426.66</v>
      </c>
      <c r="J141" s="319">
        <v>426.66</v>
      </c>
      <c r="K141" s="320" t="s">
        <v>8983</v>
      </c>
      <c r="L141" s="320" t="s">
        <v>8984</v>
      </c>
      <c r="M141" s="320" t="s">
        <v>78</v>
      </c>
      <c r="N141" s="319">
        <v>15</v>
      </c>
      <c r="O141" s="319">
        <v>20</v>
      </c>
      <c r="P141" s="319">
        <v>300</v>
      </c>
      <c r="Q141" s="319">
        <v>7</v>
      </c>
      <c r="R141" s="319"/>
      <c r="S141" s="319"/>
      <c r="T141" s="320"/>
      <c r="U141" s="320">
        <v>2009</v>
      </c>
      <c r="V141" s="925"/>
      <c r="W141" s="177"/>
      <c r="X141" s="177"/>
      <c r="Y141" s="177"/>
      <c r="Z141" s="177"/>
      <c r="AA141" s="177"/>
      <c r="AB141" s="319">
        <v>500</v>
      </c>
      <c r="AC141" s="320"/>
      <c r="AD141" s="320"/>
      <c r="AE141" s="177"/>
      <c r="AF141" s="177"/>
      <c r="AG141" s="177"/>
      <c r="AH141" s="177"/>
      <c r="AI141" s="177"/>
      <c r="AJ141" s="177"/>
      <c r="AK141" s="177"/>
      <c r="AL141" s="177"/>
      <c r="AM141" s="177"/>
      <c r="AN141" s="177"/>
      <c r="AO141" s="177"/>
      <c r="AP141" s="177"/>
      <c r="AQ141" s="177"/>
      <c r="AR141" s="177"/>
      <c r="AS141" s="177"/>
      <c r="AT141" s="177"/>
      <c r="AU141" s="177"/>
      <c r="AV141" s="320"/>
    </row>
    <row r="142" spans="1:48" s="107" customFormat="1" ht="25.5" customHeight="1">
      <c r="A142" s="146">
        <v>17</v>
      </c>
      <c r="B142" s="543"/>
      <c r="C142" s="320" t="s">
        <v>7475</v>
      </c>
      <c r="D142" s="177" t="s">
        <v>8985</v>
      </c>
      <c r="E142" s="320" t="s">
        <v>8986</v>
      </c>
      <c r="F142" s="320" t="s">
        <v>7475</v>
      </c>
      <c r="G142" s="320" t="s">
        <v>7475</v>
      </c>
      <c r="H142" s="319">
        <v>348.8</v>
      </c>
      <c r="I142" s="319">
        <v>345.78</v>
      </c>
      <c r="J142" s="319">
        <v>348.78</v>
      </c>
      <c r="K142" s="320" t="s">
        <v>8983</v>
      </c>
      <c r="L142" s="937" t="s">
        <v>572</v>
      </c>
      <c r="M142" s="320" t="s">
        <v>78</v>
      </c>
      <c r="N142" s="319">
        <v>15</v>
      </c>
      <c r="O142" s="319">
        <v>19</v>
      </c>
      <c r="P142" s="319">
        <v>285</v>
      </c>
      <c r="Q142" s="319">
        <v>10</v>
      </c>
      <c r="R142" s="319"/>
      <c r="S142" s="319"/>
      <c r="T142" s="320"/>
      <c r="U142" s="146">
        <v>2011</v>
      </c>
      <c r="V142" s="925"/>
      <c r="W142" s="177"/>
      <c r="X142" s="177"/>
      <c r="Y142" s="177"/>
      <c r="Z142" s="177"/>
      <c r="AA142" s="177"/>
      <c r="AB142" s="319">
        <v>300</v>
      </c>
      <c r="AC142" s="320"/>
      <c r="AD142" s="320"/>
      <c r="AE142" s="177"/>
      <c r="AF142" s="177"/>
      <c r="AG142" s="177"/>
      <c r="AH142" s="177"/>
      <c r="AI142" s="665"/>
      <c r="AJ142" s="177"/>
      <c r="AK142" s="546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320"/>
    </row>
    <row r="143" spans="1:48" s="107" customFormat="1" ht="25.5" customHeight="1">
      <c r="A143" s="146"/>
      <c r="B143" s="543"/>
      <c r="C143" s="320" t="s">
        <v>7475</v>
      </c>
      <c r="D143" s="177" t="s">
        <v>8987</v>
      </c>
      <c r="E143" s="320" t="s">
        <v>15500</v>
      </c>
      <c r="F143" s="320" t="s">
        <v>7475</v>
      </c>
      <c r="G143" s="320" t="s">
        <v>7475</v>
      </c>
      <c r="H143" s="177" t="s">
        <v>8988</v>
      </c>
      <c r="I143" s="690" t="s">
        <v>8989</v>
      </c>
      <c r="J143" s="690" t="s">
        <v>8990</v>
      </c>
      <c r="K143" s="320" t="s">
        <v>8991</v>
      </c>
      <c r="L143" s="320" t="s">
        <v>6944</v>
      </c>
      <c r="M143" s="320" t="s">
        <v>78</v>
      </c>
      <c r="N143" s="319" t="s">
        <v>168</v>
      </c>
      <c r="O143" s="319" t="s">
        <v>8992</v>
      </c>
      <c r="P143" s="319" t="s">
        <v>8993</v>
      </c>
      <c r="Q143" s="319">
        <v>13</v>
      </c>
      <c r="R143" s="319" t="s">
        <v>8994</v>
      </c>
      <c r="S143" s="319"/>
      <c r="T143" s="320"/>
      <c r="U143" s="320">
        <v>2014</v>
      </c>
      <c r="V143" s="925"/>
      <c r="W143" s="177"/>
      <c r="X143" s="177"/>
      <c r="Y143" s="177"/>
      <c r="Z143" s="177"/>
      <c r="AA143" s="177"/>
      <c r="AB143" s="319">
        <v>4690</v>
      </c>
      <c r="AC143" s="320"/>
      <c r="AD143" s="320"/>
      <c r="AE143" s="177"/>
      <c r="AF143" s="177"/>
      <c r="AG143" s="177"/>
      <c r="AH143" s="177"/>
      <c r="AI143" s="177"/>
      <c r="AJ143" s="177"/>
      <c r="AK143" s="177"/>
      <c r="AL143" s="177"/>
      <c r="AM143" s="177"/>
      <c r="AN143" s="177"/>
      <c r="AO143" s="177"/>
      <c r="AP143" s="177"/>
      <c r="AQ143" s="177"/>
      <c r="AR143" s="177"/>
      <c r="AS143" s="177"/>
      <c r="AT143" s="177"/>
      <c r="AU143" s="177"/>
      <c r="AV143" s="320"/>
    </row>
    <row r="144" spans="1:48" s="107" customFormat="1" ht="25.5" customHeight="1">
      <c r="A144" s="146"/>
      <c r="B144" s="543"/>
      <c r="C144" s="320" t="s">
        <v>7475</v>
      </c>
      <c r="D144" s="177" t="s">
        <v>8995</v>
      </c>
      <c r="E144" s="320" t="s">
        <v>8996</v>
      </c>
      <c r="F144" s="320" t="s">
        <v>7475</v>
      </c>
      <c r="G144" s="320" t="s">
        <v>15498</v>
      </c>
      <c r="H144" s="177" t="s">
        <v>8997</v>
      </c>
      <c r="I144" s="690" t="s">
        <v>8998</v>
      </c>
      <c r="J144" s="690" t="s">
        <v>8999</v>
      </c>
      <c r="K144" s="320" t="s">
        <v>8991</v>
      </c>
      <c r="L144" s="320" t="s">
        <v>572</v>
      </c>
      <c r="M144" s="320" t="s">
        <v>78</v>
      </c>
      <c r="N144" s="319" t="s">
        <v>9000</v>
      </c>
      <c r="O144" s="319" t="s">
        <v>9001</v>
      </c>
      <c r="P144" s="319" t="s">
        <v>9002</v>
      </c>
      <c r="Q144" s="319">
        <v>12</v>
      </c>
      <c r="R144" s="319" t="s">
        <v>9003</v>
      </c>
      <c r="S144" s="319"/>
      <c r="T144" s="320" t="s">
        <v>233</v>
      </c>
      <c r="U144" s="320">
        <v>2014</v>
      </c>
      <c r="V144" s="925"/>
      <c r="W144" s="177"/>
      <c r="X144" s="177"/>
      <c r="Y144" s="177"/>
      <c r="Z144" s="177"/>
      <c r="AA144" s="177"/>
      <c r="AB144" s="319">
        <v>4720</v>
      </c>
      <c r="AC144" s="320"/>
      <c r="AD144" s="320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320"/>
    </row>
    <row r="145" spans="1:48" s="107" customFormat="1" ht="25.5" customHeight="1">
      <c r="A145" s="146"/>
      <c r="B145" s="543"/>
      <c r="C145" s="320" t="s">
        <v>7475</v>
      </c>
      <c r="D145" s="177" t="s">
        <v>9004</v>
      </c>
      <c r="E145" s="320" t="s">
        <v>9005</v>
      </c>
      <c r="F145" s="320" t="s">
        <v>7475</v>
      </c>
      <c r="G145" s="320" t="s">
        <v>7475</v>
      </c>
      <c r="H145" s="577" t="s">
        <v>8982</v>
      </c>
      <c r="I145" s="577" t="s">
        <v>9006</v>
      </c>
      <c r="J145" s="577" t="s">
        <v>9007</v>
      </c>
      <c r="K145" s="320" t="s">
        <v>8991</v>
      </c>
      <c r="L145" s="320" t="s">
        <v>1992</v>
      </c>
      <c r="M145" s="320" t="s">
        <v>78</v>
      </c>
      <c r="N145" s="319" t="s">
        <v>165</v>
      </c>
      <c r="O145" s="319" t="s">
        <v>9008</v>
      </c>
      <c r="P145" s="319" t="s">
        <v>9009</v>
      </c>
      <c r="Q145" s="319" t="s">
        <v>227</v>
      </c>
      <c r="R145" s="319" t="s">
        <v>9010</v>
      </c>
      <c r="S145" s="319"/>
      <c r="T145" s="320"/>
      <c r="U145" s="320">
        <v>2015</v>
      </c>
      <c r="V145" s="925"/>
      <c r="W145" s="177"/>
      <c r="X145" s="177"/>
      <c r="Y145" s="177"/>
      <c r="Z145" s="177"/>
      <c r="AA145" s="177"/>
      <c r="AB145" s="319">
        <v>5850</v>
      </c>
      <c r="AC145" s="320"/>
      <c r="AD145" s="320"/>
      <c r="AE145" s="177"/>
      <c r="AF145" s="177"/>
      <c r="AG145" s="177"/>
      <c r="AH145" s="177"/>
      <c r="AI145" s="177"/>
      <c r="AJ145" s="177"/>
      <c r="AK145" s="177"/>
      <c r="AL145" s="177"/>
      <c r="AM145" s="177"/>
      <c r="AN145" s="177"/>
      <c r="AO145" s="177"/>
      <c r="AP145" s="177"/>
      <c r="AQ145" s="177"/>
      <c r="AR145" s="177"/>
      <c r="AS145" s="177"/>
      <c r="AT145" s="177"/>
      <c r="AU145" s="177"/>
      <c r="AV145" s="320"/>
    </row>
    <row r="146" spans="1:48" s="107" customFormat="1" ht="25.5" customHeight="1">
      <c r="A146" s="146">
        <v>18</v>
      </c>
      <c r="B146" s="543"/>
      <c r="C146" s="320" t="s">
        <v>7482</v>
      </c>
      <c r="D146" s="177" t="s">
        <v>7451</v>
      </c>
      <c r="E146" s="320" t="s">
        <v>9011</v>
      </c>
      <c r="F146" s="320" t="s">
        <v>7482</v>
      </c>
      <c r="G146" s="320" t="s">
        <v>401</v>
      </c>
      <c r="H146" s="654">
        <v>1207</v>
      </c>
      <c r="I146" s="654">
        <v>1207</v>
      </c>
      <c r="J146" s="654">
        <v>1207</v>
      </c>
      <c r="K146" s="320" t="s">
        <v>9012</v>
      </c>
      <c r="L146" s="320" t="s">
        <v>9013</v>
      </c>
      <c r="M146" s="320" t="s">
        <v>78</v>
      </c>
      <c r="N146" s="654">
        <v>25</v>
      </c>
      <c r="O146" s="654">
        <v>42</v>
      </c>
      <c r="P146" s="654">
        <v>1207</v>
      </c>
      <c r="Q146" s="654">
        <v>13</v>
      </c>
      <c r="R146" s="654"/>
      <c r="S146" s="654">
        <v>300</v>
      </c>
      <c r="T146" s="320" t="s">
        <v>586</v>
      </c>
      <c r="U146" s="320">
        <v>1998</v>
      </c>
      <c r="V146" s="925">
        <v>503</v>
      </c>
      <c r="W146" s="177">
        <v>240</v>
      </c>
      <c r="X146" s="177">
        <v>247</v>
      </c>
      <c r="Y146" s="177"/>
      <c r="Z146" s="177"/>
      <c r="AA146" s="177"/>
      <c r="AB146" s="319">
        <v>990</v>
      </c>
      <c r="AC146" s="320"/>
      <c r="AD146" s="320"/>
      <c r="AE146" s="177"/>
      <c r="AF146" s="177"/>
      <c r="AG146" s="177"/>
      <c r="AH146" s="177" t="s">
        <v>9014</v>
      </c>
      <c r="AI146" s="177"/>
      <c r="AJ146" s="177"/>
      <c r="AK146" s="177"/>
      <c r="AL146" s="177"/>
      <c r="AM146" s="177"/>
      <c r="AN146" s="177"/>
      <c r="AO146" s="177"/>
      <c r="AP146" s="177"/>
      <c r="AQ146" s="177"/>
      <c r="AR146" s="177"/>
      <c r="AS146" s="177"/>
      <c r="AT146" s="177"/>
      <c r="AU146" s="177"/>
      <c r="AV146" s="320"/>
    </row>
    <row r="147" spans="1:48" s="107" customFormat="1" ht="25.5" customHeight="1">
      <c r="A147" s="146">
        <v>20</v>
      </c>
      <c r="B147" s="543"/>
      <c r="C147" s="320" t="s">
        <v>7482</v>
      </c>
      <c r="D147" s="177" t="s">
        <v>7451</v>
      </c>
      <c r="E147" s="320" t="s">
        <v>9015</v>
      </c>
      <c r="F147" s="320" t="s">
        <v>7482</v>
      </c>
      <c r="G147" s="320" t="s">
        <v>401</v>
      </c>
      <c r="H147" s="654">
        <v>1194</v>
      </c>
      <c r="I147" s="654">
        <v>0</v>
      </c>
      <c r="J147" s="654">
        <v>1194</v>
      </c>
      <c r="K147" s="320" t="s">
        <v>9012</v>
      </c>
      <c r="L147" s="320" t="s">
        <v>1918</v>
      </c>
      <c r="M147" s="320" t="s">
        <v>78</v>
      </c>
      <c r="N147" s="654">
        <v>26</v>
      </c>
      <c r="O147" s="654">
        <v>55</v>
      </c>
      <c r="P147" s="654">
        <v>1194</v>
      </c>
      <c r="Q147" s="654">
        <v>14</v>
      </c>
      <c r="R147" s="654"/>
      <c r="S147" s="654">
        <v>200</v>
      </c>
      <c r="T147" s="320" t="s">
        <v>586</v>
      </c>
      <c r="U147" s="320">
        <v>2003</v>
      </c>
      <c r="V147" s="925">
        <v>796</v>
      </c>
      <c r="W147" s="177">
        <v>425</v>
      </c>
      <c r="X147" s="177">
        <v>400</v>
      </c>
      <c r="Y147" s="177"/>
      <c r="Z147" s="177"/>
      <c r="AA147" s="177"/>
      <c r="AB147" s="319">
        <v>1621</v>
      </c>
      <c r="AC147" s="320"/>
      <c r="AD147" s="320"/>
      <c r="AE147" s="177"/>
      <c r="AF147" s="177"/>
      <c r="AG147" s="177"/>
      <c r="AH147" s="177" t="s">
        <v>9016</v>
      </c>
      <c r="AI147" s="177"/>
      <c r="AJ147" s="177"/>
      <c r="AK147" s="177"/>
      <c r="AL147" s="177"/>
      <c r="AM147" s="177"/>
      <c r="AN147" s="177"/>
      <c r="AO147" s="177"/>
      <c r="AP147" s="177"/>
      <c r="AQ147" s="177"/>
      <c r="AR147" s="177"/>
      <c r="AS147" s="177"/>
      <c r="AT147" s="177"/>
      <c r="AU147" s="177"/>
      <c r="AV147" s="320"/>
    </row>
    <row r="148" spans="1:48" s="107" customFormat="1" ht="25.5" customHeight="1">
      <c r="A148" s="146">
        <v>21</v>
      </c>
      <c r="B148" s="543"/>
      <c r="C148" s="320" t="s">
        <v>7482</v>
      </c>
      <c r="D148" s="177" t="s">
        <v>7451</v>
      </c>
      <c r="E148" s="320" t="s">
        <v>9017</v>
      </c>
      <c r="F148" s="320" t="s">
        <v>7482</v>
      </c>
      <c r="G148" s="320" t="s">
        <v>401</v>
      </c>
      <c r="H148" s="654">
        <v>1322</v>
      </c>
      <c r="I148" s="654">
        <v>1322</v>
      </c>
      <c r="J148" s="654">
        <v>1322</v>
      </c>
      <c r="K148" s="320" t="s">
        <v>9012</v>
      </c>
      <c r="L148" s="320" t="s">
        <v>572</v>
      </c>
      <c r="M148" s="320" t="s">
        <v>78</v>
      </c>
      <c r="N148" s="654">
        <v>22</v>
      </c>
      <c r="O148" s="654">
        <v>58</v>
      </c>
      <c r="P148" s="654">
        <v>1322</v>
      </c>
      <c r="Q148" s="654">
        <v>10</v>
      </c>
      <c r="R148" s="654"/>
      <c r="S148" s="654">
        <v>300</v>
      </c>
      <c r="T148" s="320" t="s">
        <v>586</v>
      </c>
      <c r="U148" s="320">
        <v>2003</v>
      </c>
      <c r="V148" s="925">
        <v>360</v>
      </c>
      <c r="W148" s="177">
        <v>250</v>
      </c>
      <c r="X148" s="177">
        <v>200</v>
      </c>
      <c r="Y148" s="177"/>
      <c r="Z148" s="177"/>
      <c r="AA148" s="177"/>
      <c r="AB148" s="319">
        <v>810</v>
      </c>
      <c r="AC148" s="320"/>
      <c r="AD148" s="320"/>
      <c r="AE148" s="177"/>
      <c r="AF148" s="177"/>
      <c r="AG148" s="177"/>
      <c r="AH148" s="177" t="s">
        <v>9018</v>
      </c>
      <c r="AI148" s="177"/>
      <c r="AJ148" s="177"/>
      <c r="AK148" s="177"/>
      <c r="AL148" s="177"/>
      <c r="AM148" s="177"/>
      <c r="AN148" s="177"/>
      <c r="AO148" s="177"/>
      <c r="AP148" s="177"/>
      <c r="AQ148" s="177"/>
      <c r="AR148" s="177"/>
      <c r="AS148" s="177"/>
      <c r="AT148" s="177"/>
      <c r="AU148" s="177"/>
      <c r="AV148" s="320"/>
    </row>
    <row r="149" spans="1:48" s="107" customFormat="1" ht="25.5" customHeight="1">
      <c r="A149" s="146"/>
      <c r="B149" s="543"/>
      <c r="C149" s="320" t="s">
        <v>934</v>
      </c>
      <c r="D149" s="177" t="s">
        <v>8277</v>
      </c>
      <c r="E149" s="320" t="s">
        <v>9019</v>
      </c>
      <c r="F149" s="320" t="s">
        <v>934</v>
      </c>
      <c r="G149" s="320" t="s">
        <v>934</v>
      </c>
      <c r="H149" s="319">
        <v>5910</v>
      </c>
      <c r="I149" s="319">
        <v>737</v>
      </c>
      <c r="J149" s="319">
        <v>737</v>
      </c>
      <c r="K149" s="320" t="s">
        <v>1537</v>
      </c>
      <c r="L149" s="320" t="s">
        <v>572</v>
      </c>
      <c r="M149" s="320" t="s">
        <v>78</v>
      </c>
      <c r="N149" s="319">
        <v>19</v>
      </c>
      <c r="O149" s="319">
        <v>38.799999999999997</v>
      </c>
      <c r="P149" s="319">
        <v>737</v>
      </c>
      <c r="Q149" s="319">
        <v>10</v>
      </c>
      <c r="R149" s="319"/>
      <c r="S149" s="319"/>
      <c r="T149" s="723"/>
      <c r="U149" s="320">
        <v>2015</v>
      </c>
      <c r="V149" s="925"/>
      <c r="W149" s="177"/>
      <c r="X149" s="177"/>
      <c r="Y149" s="177"/>
      <c r="Z149" s="177"/>
      <c r="AA149" s="177"/>
      <c r="AB149" s="319">
        <v>678</v>
      </c>
      <c r="AC149" s="320"/>
      <c r="AD149" s="320"/>
      <c r="AE149" s="177"/>
      <c r="AF149" s="177"/>
      <c r="AG149" s="177"/>
      <c r="AH149" s="665"/>
      <c r="AI149" s="177"/>
      <c r="AJ149" s="177"/>
      <c r="AK149" s="177"/>
      <c r="AL149" s="177"/>
      <c r="AM149" s="177"/>
      <c r="AN149" s="177"/>
      <c r="AO149" s="177"/>
      <c r="AP149" s="177"/>
      <c r="AQ149" s="177"/>
      <c r="AR149" s="177"/>
      <c r="AS149" s="177"/>
      <c r="AT149" s="177"/>
      <c r="AU149" s="177"/>
      <c r="AV149" s="320"/>
    </row>
    <row r="150" spans="1:48" s="107" customFormat="1" ht="25.5" customHeight="1">
      <c r="A150" s="146">
        <v>22</v>
      </c>
      <c r="B150" s="543"/>
      <c r="C150" s="320" t="s">
        <v>7495</v>
      </c>
      <c r="D150" s="177" t="s">
        <v>9020</v>
      </c>
      <c r="E150" s="320" t="s">
        <v>9021</v>
      </c>
      <c r="F150" s="320" t="s">
        <v>7495</v>
      </c>
      <c r="G150" s="320" t="s">
        <v>7499</v>
      </c>
      <c r="H150" s="319">
        <v>2040</v>
      </c>
      <c r="I150" s="319">
        <v>2040</v>
      </c>
      <c r="J150" s="319">
        <v>2020</v>
      </c>
      <c r="K150" s="320" t="s">
        <v>1579</v>
      </c>
      <c r="L150" s="320" t="s">
        <v>7121</v>
      </c>
      <c r="M150" s="320" t="s">
        <v>78</v>
      </c>
      <c r="N150" s="319">
        <v>22</v>
      </c>
      <c r="O150" s="319">
        <v>70</v>
      </c>
      <c r="P150" s="319">
        <v>1540</v>
      </c>
      <c r="Q150" s="319">
        <v>15</v>
      </c>
      <c r="R150" s="319">
        <v>450</v>
      </c>
      <c r="S150" s="319">
        <v>1000</v>
      </c>
      <c r="T150" s="320" t="s">
        <v>233</v>
      </c>
      <c r="U150" s="320">
        <v>2008</v>
      </c>
      <c r="V150" s="925"/>
      <c r="W150" s="177"/>
      <c r="X150" s="177"/>
      <c r="Y150" s="177"/>
      <c r="Z150" s="177"/>
      <c r="AA150" s="177"/>
      <c r="AB150" s="319">
        <v>3200</v>
      </c>
      <c r="AC150" s="320"/>
      <c r="AD150" s="320"/>
      <c r="AE150" s="177"/>
      <c r="AF150" s="177"/>
      <c r="AG150" s="177"/>
      <c r="AH150" s="665"/>
      <c r="AI150" s="177"/>
      <c r="AJ150" s="177"/>
      <c r="AK150" s="177"/>
      <c r="AL150" s="177"/>
      <c r="AM150" s="177"/>
      <c r="AN150" s="177"/>
      <c r="AO150" s="177"/>
      <c r="AP150" s="177"/>
      <c r="AQ150" s="177"/>
      <c r="AR150" s="177"/>
      <c r="AS150" s="177"/>
      <c r="AT150" s="177"/>
      <c r="AU150" s="177"/>
      <c r="AV150" s="320"/>
    </row>
    <row r="151" spans="1:48" s="107" customFormat="1" ht="25.5" customHeight="1">
      <c r="A151" s="146">
        <v>23</v>
      </c>
      <c r="B151" s="543"/>
      <c r="C151" s="320" t="s">
        <v>7495</v>
      </c>
      <c r="D151" s="177" t="s">
        <v>9022</v>
      </c>
      <c r="E151" s="320" t="s">
        <v>9023</v>
      </c>
      <c r="F151" s="320" t="s">
        <v>7495</v>
      </c>
      <c r="G151" s="320" t="s">
        <v>7499</v>
      </c>
      <c r="H151" s="319">
        <v>5290</v>
      </c>
      <c r="I151" s="319">
        <v>1054.06</v>
      </c>
      <c r="J151" s="319">
        <v>1258.9000000000001</v>
      </c>
      <c r="K151" s="320" t="s">
        <v>1579</v>
      </c>
      <c r="L151" s="320" t="s">
        <v>1568</v>
      </c>
      <c r="M151" s="320" t="s">
        <v>78</v>
      </c>
      <c r="N151" s="319">
        <v>19.8</v>
      </c>
      <c r="O151" s="319">
        <v>33</v>
      </c>
      <c r="P151" s="319">
        <v>653.4</v>
      </c>
      <c r="Q151" s="319">
        <v>13</v>
      </c>
      <c r="R151" s="319">
        <v>260</v>
      </c>
      <c r="S151" s="319"/>
      <c r="T151" s="723" t="s">
        <v>233</v>
      </c>
      <c r="U151" s="320">
        <v>2002</v>
      </c>
      <c r="V151" s="925">
        <v>935</v>
      </c>
      <c r="W151" s="177">
        <v>300</v>
      </c>
      <c r="X151" s="177"/>
      <c r="Y151" s="177"/>
      <c r="Z151" s="177">
        <v>300</v>
      </c>
      <c r="AA151" s="177"/>
      <c r="AB151" s="319">
        <v>1535</v>
      </c>
      <c r="AC151" s="320"/>
      <c r="AD151" s="320"/>
      <c r="AE151" s="177"/>
      <c r="AF151" s="177"/>
      <c r="AG151" s="177"/>
      <c r="AH151" s="665" t="s">
        <v>9024</v>
      </c>
      <c r="AI151" s="177"/>
      <c r="AJ151" s="177"/>
      <c r="AK151" s="177"/>
      <c r="AL151" s="177"/>
      <c r="AM151" s="177"/>
      <c r="AN151" s="177"/>
      <c r="AO151" s="177"/>
      <c r="AP151" s="177"/>
      <c r="AQ151" s="177"/>
      <c r="AR151" s="177"/>
      <c r="AS151" s="177"/>
      <c r="AT151" s="177"/>
      <c r="AU151" s="177"/>
      <c r="AV151" s="320"/>
    </row>
    <row r="152" spans="1:48" s="107" customFormat="1" ht="25.5" customHeight="1">
      <c r="A152" s="146"/>
      <c r="B152" s="543"/>
      <c r="C152" s="320" t="s">
        <v>7495</v>
      </c>
      <c r="D152" s="177"/>
      <c r="E152" s="320" t="s">
        <v>9025</v>
      </c>
      <c r="F152" s="320" t="s">
        <v>7495</v>
      </c>
      <c r="G152" s="320" t="s">
        <v>9026</v>
      </c>
      <c r="H152" s="319">
        <v>453.81</v>
      </c>
      <c r="I152" s="319">
        <v>453.81</v>
      </c>
      <c r="J152" s="319">
        <v>453.81</v>
      </c>
      <c r="K152" s="320" t="s">
        <v>1579</v>
      </c>
      <c r="L152" s="320" t="s">
        <v>572</v>
      </c>
      <c r="M152" s="320" t="s">
        <v>78</v>
      </c>
      <c r="N152" s="319">
        <v>17</v>
      </c>
      <c r="O152" s="319">
        <v>26</v>
      </c>
      <c r="P152" s="319">
        <v>436.65</v>
      </c>
      <c r="Q152" s="319">
        <v>13</v>
      </c>
      <c r="R152" s="319" t="s">
        <v>499</v>
      </c>
      <c r="S152" s="319" t="s">
        <v>499</v>
      </c>
      <c r="T152" s="320" t="s">
        <v>499</v>
      </c>
      <c r="U152" s="320">
        <v>2014</v>
      </c>
      <c r="V152" s="925"/>
      <c r="W152" s="177"/>
      <c r="X152" s="177"/>
      <c r="Y152" s="177"/>
      <c r="Z152" s="177"/>
      <c r="AA152" s="177"/>
      <c r="AB152" s="319">
        <v>526</v>
      </c>
      <c r="AC152" s="320"/>
      <c r="AD152" s="320"/>
      <c r="AE152" s="177"/>
      <c r="AF152" s="177"/>
      <c r="AG152" s="177"/>
      <c r="AH152" s="665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320"/>
    </row>
    <row r="153" spans="1:48" s="107" customFormat="1" ht="25.5" customHeight="1">
      <c r="A153" s="146">
        <v>24</v>
      </c>
      <c r="B153" s="543"/>
      <c r="C153" s="930" t="s">
        <v>7495</v>
      </c>
      <c r="D153" s="912" t="s">
        <v>7496</v>
      </c>
      <c r="E153" s="320" t="s">
        <v>9027</v>
      </c>
      <c r="F153" s="930" t="s">
        <v>7495</v>
      </c>
      <c r="G153" s="320" t="s">
        <v>7499</v>
      </c>
      <c r="H153" s="864">
        <v>14525</v>
      </c>
      <c r="I153" s="864">
        <v>2820.46</v>
      </c>
      <c r="J153" s="864">
        <v>5672</v>
      </c>
      <c r="K153" s="723" t="s">
        <v>1579</v>
      </c>
      <c r="L153" s="930" t="s">
        <v>1568</v>
      </c>
      <c r="M153" s="930" t="s">
        <v>78</v>
      </c>
      <c r="N153" s="864">
        <v>23</v>
      </c>
      <c r="O153" s="864">
        <v>33</v>
      </c>
      <c r="P153" s="864">
        <v>760</v>
      </c>
      <c r="Q153" s="864">
        <v>14</v>
      </c>
      <c r="R153" s="864">
        <v>530</v>
      </c>
      <c r="S153" s="864">
        <v>2000</v>
      </c>
      <c r="T153" s="930" t="s">
        <v>233</v>
      </c>
      <c r="U153" s="930">
        <v>1993</v>
      </c>
      <c r="V153" s="931">
        <v>4400</v>
      </c>
      <c r="W153" s="912">
        <v>1500</v>
      </c>
      <c r="X153" s="912">
        <v>1500</v>
      </c>
      <c r="Y153" s="912"/>
      <c r="Z153" s="912"/>
      <c r="AA153" s="912"/>
      <c r="AB153" s="864">
        <v>7400</v>
      </c>
      <c r="AC153" s="930"/>
      <c r="AD153" s="930"/>
      <c r="AE153" s="912"/>
      <c r="AF153" s="912"/>
      <c r="AG153" s="912"/>
      <c r="AH153" s="912" t="s">
        <v>9024</v>
      </c>
      <c r="AI153" s="912"/>
      <c r="AJ153" s="912"/>
      <c r="AK153" s="912"/>
      <c r="AL153" s="912"/>
      <c r="AM153" s="912"/>
      <c r="AN153" s="912"/>
      <c r="AO153" s="912"/>
      <c r="AP153" s="912"/>
      <c r="AQ153" s="912"/>
      <c r="AR153" s="912"/>
      <c r="AS153" s="912"/>
      <c r="AT153" s="912"/>
      <c r="AU153" s="912"/>
      <c r="AV153" s="930"/>
    </row>
    <row r="154" spans="1:48" s="107" customFormat="1" ht="25.5" customHeight="1">
      <c r="A154" s="146">
        <v>25</v>
      </c>
      <c r="B154" s="924"/>
      <c r="C154" s="320" t="s">
        <v>7504</v>
      </c>
      <c r="D154" s="177" t="s">
        <v>9028</v>
      </c>
      <c r="E154" s="320" t="s">
        <v>9029</v>
      </c>
      <c r="F154" s="320" t="s">
        <v>7504</v>
      </c>
      <c r="G154" s="320" t="s">
        <v>7504</v>
      </c>
      <c r="H154" s="319">
        <v>5782</v>
      </c>
      <c r="I154" s="319">
        <v>1452</v>
      </c>
      <c r="J154" s="319">
        <v>1977</v>
      </c>
      <c r="K154" s="320" t="s">
        <v>1587</v>
      </c>
      <c r="L154" s="320" t="s">
        <v>9030</v>
      </c>
      <c r="M154" s="320" t="s">
        <v>78</v>
      </c>
      <c r="N154" s="319">
        <v>22</v>
      </c>
      <c r="O154" s="319">
        <v>35</v>
      </c>
      <c r="P154" s="319">
        <v>770</v>
      </c>
      <c r="Q154" s="319">
        <v>10.7</v>
      </c>
      <c r="R154" s="319">
        <v>1024</v>
      </c>
      <c r="S154" s="319">
        <v>1200</v>
      </c>
      <c r="T154" s="320" t="s">
        <v>586</v>
      </c>
      <c r="U154" s="320">
        <v>1989</v>
      </c>
      <c r="V154" s="925">
        <v>768</v>
      </c>
      <c r="W154" s="177">
        <v>350</v>
      </c>
      <c r="X154" s="177"/>
      <c r="Y154" s="177"/>
      <c r="Z154" s="177"/>
      <c r="AA154" s="177"/>
      <c r="AB154" s="319">
        <v>1118</v>
      </c>
      <c r="AC154" s="320"/>
      <c r="AD154" s="320"/>
      <c r="AE154" s="177"/>
      <c r="AF154" s="177"/>
      <c r="AG154" s="177"/>
      <c r="AH154" s="177"/>
      <c r="AI154" s="177"/>
      <c r="AJ154" s="177"/>
      <c r="AK154" s="177"/>
      <c r="AL154" s="177"/>
      <c r="AM154" s="177"/>
      <c r="AN154" s="177"/>
      <c r="AO154" s="177"/>
      <c r="AP154" s="177"/>
      <c r="AQ154" s="177"/>
      <c r="AR154" s="177"/>
      <c r="AS154" s="177"/>
      <c r="AT154" s="177"/>
      <c r="AU154" s="177"/>
      <c r="AV154" s="320"/>
    </row>
    <row r="155" spans="1:48" s="107" customFormat="1" ht="25.5" customHeight="1">
      <c r="A155" s="146"/>
      <c r="B155" s="543"/>
      <c r="C155" s="320" t="s">
        <v>7504</v>
      </c>
      <c r="D155" s="177" t="s">
        <v>9031</v>
      </c>
      <c r="E155" s="320" t="s">
        <v>9032</v>
      </c>
      <c r="F155" s="320" t="s">
        <v>7504</v>
      </c>
      <c r="G155" s="320" t="s">
        <v>7504</v>
      </c>
      <c r="H155" s="319">
        <v>7723</v>
      </c>
      <c r="I155" s="319">
        <v>1055</v>
      </c>
      <c r="J155" s="319">
        <v>1160</v>
      </c>
      <c r="K155" s="320" t="s">
        <v>1672</v>
      </c>
      <c r="L155" s="320" t="s">
        <v>572</v>
      </c>
      <c r="M155" s="320" t="s">
        <v>78</v>
      </c>
      <c r="N155" s="319">
        <v>19.5</v>
      </c>
      <c r="O155" s="319">
        <v>49.9</v>
      </c>
      <c r="P155" s="319">
        <v>973.05</v>
      </c>
      <c r="Q155" s="319">
        <v>11</v>
      </c>
      <c r="R155" s="319">
        <v>100</v>
      </c>
      <c r="S155" s="319">
        <v>252.17391304347828</v>
      </c>
      <c r="T155" s="320" t="s">
        <v>586</v>
      </c>
      <c r="U155" s="320">
        <v>2012</v>
      </c>
      <c r="V155" s="925"/>
      <c r="W155" s="177"/>
      <c r="X155" s="177"/>
      <c r="Y155" s="177"/>
      <c r="Z155" s="177"/>
      <c r="AA155" s="177"/>
      <c r="AB155" s="319">
        <v>1300</v>
      </c>
      <c r="AC155" s="320"/>
      <c r="AD155" s="320"/>
      <c r="AE155" s="177"/>
      <c r="AF155" s="177"/>
      <c r="AG155" s="177"/>
      <c r="AH155" s="177"/>
      <c r="AI155" s="177"/>
      <c r="AJ155" s="177"/>
      <c r="AK155" s="177"/>
      <c r="AL155" s="177"/>
      <c r="AM155" s="177"/>
      <c r="AN155" s="177"/>
      <c r="AO155" s="177"/>
      <c r="AP155" s="177"/>
      <c r="AQ155" s="177"/>
      <c r="AR155" s="177"/>
      <c r="AS155" s="177"/>
      <c r="AT155" s="177"/>
      <c r="AU155" s="177"/>
      <c r="AV155" s="320"/>
    </row>
    <row r="156" spans="1:48" s="107" customFormat="1" ht="25.5" customHeight="1">
      <c r="A156" s="146">
        <v>27</v>
      </c>
      <c r="B156" s="543"/>
      <c r="C156" s="320" t="s">
        <v>7504</v>
      </c>
      <c r="D156" s="177" t="s">
        <v>9033</v>
      </c>
      <c r="E156" s="320" t="s">
        <v>9034</v>
      </c>
      <c r="F156" s="320" t="s">
        <v>7504</v>
      </c>
      <c r="G156" s="320" t="s">
        <v>7504</v>
      </c>
      <c r="H156" s="319">
        <v>25690</v>
      </c>
      <c r="I156" s="319">
        <v>806</v>
      </c>
      <c r="J156" s="319">
        <v>806</v>
      </c>
      <c r="K156" s="320" t="s">
        <v>1672</v>
      </c>
      <c r="L156" s="320" t="s">
        <v>9035</v>
      </c>
      <c r="M156" s="320" t="s">
        <v>78</v>
      </c>
      <c r="N156" s="319">
        <v>18.600000000000001</v>
      </c>
      <c r="O156" s="319">
        <v>30.8</v>
      </c>
      <c r="P156" s="319">
        <v>572.88</v>
      </c>
      <c r="Q156" s="319">
        <v>11</v>
      </c>
      <c r="R156" s="319">
        <v>64</v>
      </c>
      <c r="S156" s="319">
        <v>175.21739130434784</v>
      </c>
      <c r="T156" s="320" t="s">
        <v>586</v>
      </c>
      <c r="U156" s="320">
        <v>2013</v>
      </c>
      <c r="V156" s="925"/>
      <c r="W156" s="177"/>
      <c r="X156" s="177"/>
      <c r="Y156" s="177"/>
      <c r="Z156" s="177"/>
      <c r="AA156" s="177"/>
      <c r="AB156" s="319">
        <v>905</v>
      </c>
      <c r="AC156" s="320"/>
      <c r="AD156" s="320"/>
      <c r="AE156" s="177"/>
      <c r="AF156" s="177"/>
      <c r="AG156" s="177"/>
      <c r="AH156" s="177"/>
      <c r="AI156" s="177"/>
      <c r="AJ156" s="177"/>
      <c r="AK156" s="177"/>
      <c r="AL156" s="177"/>
      <c r="AM156" s="177"/>
      <c r="AN156" s="177"/>
      <c r="AO156" s="177"/>
      <c r="AP156" s="177"/>
      <c r="AQ156" s="177"/>
      <c r="AR156" s="177"/>
      <c r="AS156" s="177"/>
      <c r="AT156" s="177"/>
      <c r="AU156" s="177"/>
      <c r="AV156" s="320"/>
    </row>
    <row r="157" spans="1:48" s="107" customFormat="1" ht="25.5" customHeight="1">
      <c r="A157" s="146">
        <v>29</v>
      </c>
      <c r="B157" s="543"/>
      <c r="C157" s="320" t="s">
        <v>7504</v>
      </c>
      <c r="D157" s="177"/>
      <c r="E157" s="320" t="s">
        <v>9036</v>
      </c>
      <c r="F157" s="320" t="s">
        <v>7504</v>
      </c>
      <c r="G157" s="320" t="s">
        <v>7504</v>
      </c>
      <c r="H157" s="319">
        <v>28653</v>
      </c>
      <c r="I157" s="319">
        <v>903</v>
      </c>
      <c r="J157" s="319">
        <v>903</v>
      </c>
      <c r="K157" s="320" t="s">
        <v>1672</v>
      </c>
      <c r="L157" s="320" t="s">
        <v>9035</v>
      </c>
      <c r="M157" s="320" t="s">
        <v>78</v>
      </c>
      <c r="N157" s="319">
        <v>20.5</v>
      </c>
      <c r="O157" s="319">
        <v>30.85</v>
      </c>
      <c r="P157" s="319">
        <v>632.42500000000007</v>
      </c>
      <c r="Q157" s="319">
        <v>11</v>
      </c>
      <c r="R157" s="319">
        <v>87</v>
      </c>
      <c r="S157" s="319">
        <v>196.30434782608697</v>
      </c>
      <c r="T157" s="320" t="s">
        <v>586</v>
      </c>
      <c r="U157" s="320">
        <v>2014</v>
      </c>
      <c r="V157" s="925">
        <v>1150</v>
      </c>
      <c r="W157" s="177"/>
      <c r="X157" s="177"/>
      <c r="Y157" s="177"/>
      <c r="Z157" s="177"/>
      <c r="AA157" s="177"/>
      <c r="AB157" s="319">
        <v>1150</v>
      </c>
      <c r="AC157" s="320"/>
      <c r="AD157" s="320"/>
      <c r="AE157" s="177"/>
      <c r="AF157" s="177"/>
      <c r="AG157" s="177"/>
      <c r="AH157" s="177"/>
      <c r="AI157" s="177"/>
      <c r="AJ157" s="177"/>
      <c r="AK157" s="177"/>
      <c r="AL157" s="177"/>
      <c r="AM157" s="177"/>
      <c r="AN157" s="177"/>
      <c r="AO157" s="177"/>
      <c r="AP157" s="177"/>
      <c r="AQ157" s="177"/>
      <c r="AR157" s="177"/>
      <c r="AS157" s="177"/>
      <c r="AT157" s="177"/>
      <c r="AU157" s="177"/>
      <c r="AV157" s="320"/>
    </row>
    <row r="158" spans="1:48" s="107" customFormat="1" ht="25.5" customHeight="1">
      <c r="A158" s="146"/>
      <c r="B158" s="543"/>
      <c r="C158" s="320" t="s">
        <v>7504</v>
      </c>
      <c r="D158" s="177"/>
      <c r="E158" s="320" t="s">
        <v>9037</v>
      </c>
      <c r="F158" s="320" t="s">
        <v>7504</v>
      </c>
      <c r="G158" s="320" t="s">
        <v>7504</v>
      </c>
      <c r="H158" s="319"/>
      <c r="I158" s="319">
        <v>2340</v>
      </c>
      <c r="J158" s="319">
        <v>2340</v>
      </c>
      <c r="K158" s="320" t="s">
        <v>1672</v>
      </c>
      <c r="L158" s="320" t="s">
        <v>572</v>
      </c>
      <c r="M158" s="320" t="s">
        <v>78</v>
      </c>
      <c r="N158" s="319">
        <v>19</v>
      </c>
      <c r="O158" s="319">
        <v>78</v>
      </c>
      <c r="P158" s="319">
        <v>1482</v>
      </c>
      <c r="Q158" s="319">
        <v>12</v>
      </c>
      <c r="R158" s="319">
        <v>250</v>
      </c>
      <c r="S158" s="319">
        <v>630</v>
      </c>
      <c r="T158" s="320" t="s">
        <v>586</v>
      </c>
      <c r="U158" s="320">
        <v>2015</v>
      </c>
      <c r="V158" s="925"/>
      <c r="W158" s="177"/>
      <c r="X158" s="177"/>
      <c r="Y158" s="177"/>
      <c r="Z158" s="177"/>
      <c r="AA158" s="177"/>
      <c r="AB158" s="319"/>
      <c r="AC158" s="320"/>
      <c r="AD158" s="320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320"/>
    </row>
    <row r="159" spans="1:48" s="107" customFormat="1" ht="25.5" customHeight="1">
      <c r="A159" s="146"/>
      <c r="B159" s="543"/>
      <c r="C159" s="320" t="s">
        <v>7504</v>
      </c>
      <c r="D159" s="177"/>
      <c r="E159" s="320" t="s">
        <v>9038</v>
      </c>
      <c r="F159" s="320" t="s">
        <v>7504</v>
      </c>
      <c r="G159" s="320" t="s">
        <v>7504</v>
      </c>
      <c r="H159" s="319"/>
      <c r="I159" s="319">
        <v>967</v>
      </c>
      <c r="J159" s="319">
        <v>967</v>
      </c>
      <c r="K159" s="320" t="s">
        <v>1672</v>
      </c>
      <c r="L159" s="320" t="s">
        <v>1918</v>
      </c>
      <c r="M159" s="320" t="s">
        <v>78</v>
      </c>
      <c r="N159" s="319">
        <v>18</v>
      </c>
      <c r="O159" s="319">
        <v>43</v>
      </c>
      <c r="P159" s="319">
        <v>777</v>
      </c>
      <c r="Q159" s="319">
        <v>5</v>
      </c>
      <c r="R159" s="319">
        <v>120</v>
      </c>
      <c r="S159" s="319">
        <v>320</v>
      </c>
      <c r="T159" s="320" t="s">
        <v>9039</v>
      </c>
      <c r="U159" s="320">
        <v>2015</v>
      </c>
      <c r="V159" s="319"/>
      <c r="W159" s="177"/>
      <c r="X159" s="177"/>
      <c r="Y159" s="177"/>
      <c r="Z159" s="177"/>
      <c r="AA159" s="177"/>
      <c r="AB159" s="319">
        <v>910</v>
      </c>
      <c r="AC159" s="320"/>
      <c r="AD159" s="320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320" t="s">
        <v>15501</v>
      </c>
    </row>
    <row r="160" spans="1:48" s="107" customFormat="1" ht="25.5" customHeight="1">
      <c r="A160" s="146">
        <v>30</v>
      </c>
      <c r="B160" s="543"/>
      <c r="C160" s="320" t="s">
        <v>8380</v>
      </c>
      <c r="D160" s="177" t="s">
        <v>9040</v>
      </c>
      <c r="E160" s="320" t="s">
        <v>9041</v>
      </c>
      <c r="F160" s="320" t="s">
        <v>8380</v>
      </c>
      <c r="G160" s="320" t="s">
        <v>8385</v>
      </c>
      <c r="H160" s="319">
        <v>26998</v>
      </c>
      <c r="I160" s="319">
        <v>2449</v>
      </c>
      <c r="J160" s="319">
        <v>3957</v>
      </c>
      <c r="K160" s="320" t="s">
        <v>587</v>
      </c>
      <c r="L160" s="320" t="s">
        <v>1678</v>
      </c>
      <c r="M160" s="320" t="s">
        <v>78</v>
      </c>
      <c r="N160" s="319">
        <v>23</v>
      </c>
      <c r="O160" s="319">
        <v>46</v>
      </c>
      <c r="P160" s="319">
        <v>1181</v>
      </c>
      <c r="Q160" s="319">
        <v>16</v>
      </c>
      <c r="R160" s="319">
        <v>1016</v>
      </c>
      <c r="S160" s="319">
        <v>1016</v>
      </c>
      <c r="T160" s="320" t="s">
        <v>586</v>
      </c>
      <c r="U160" s="320">
        <v>1996</v>
      </c>
      <c r="V160" s="319">
        <v>6110</v>
      </c>
      <c r="W160" s="177"/>
      <c r="X160" s="177"/>
      <c r="Y160" s="177"/>
      <c r="Z160" s="177"/>
      <c r="AA160" s="177"/>
      <c r="AB160" s="319">
        <v>6110</v>
      </c>
      <c r="AC160" s="320"/>
      <c r="AD160" s="320"/>
      <c r="AE160" s="177"/>
      <c r="AF160" s="177"/>
      <c r="AG160" s="177"/>
      <c r="AH160" s="177"/>
      <c r="AI160" s="177" t="s">
        <v>511</v>
      </c>
      <c r="AJ160" s="177"/>
      <c r="AK160" s="177">
        <v>36.5</v>
      </c>
      <c r="AL160" s="177" t="s">
        <v>9042</v>
      </c>
      <c r="AM160" s="177"/>
      <c r="AN160" s="177"/>
      <c r="AO160" s="177"/>
      <c r="AP160" s="177"/>
      <c r="AQ160" s="177"/>
      <c r="AR160" s="177"/>
      <c r="AS160" s="177"/>
      <c r="AT160" s="177"/>
      <c r="AU160" s="177"/>
      <c r="AV160" s="320"/>
    </row>
    <row r="161" spans="1:48" s="107" customFormat="1" ht="25.5" customHeight="1">
      <c r="A161" s="146">
        <v>31</v>
      </c>
      <c r="B161" s="543"/>
      <c r="C161" s="320" t="s">
        <v>8380</v>
      </c>
      <c r="D161" s="177" t="s">
        <v>9040</v>
      </c>
      <c r="E161" s="320" t="s">
        <v>9043</v>
      </c>
      <c r="F161" s="320" t="s">
        <v>8380</v>
      </c>
      <c r="G161" s="320" t="s">
        <v>8385</v>
      </c>
      <c r="H161" s="319">
        <v>26998</v>
      </c>
      <c r="I161" s="319">
        <v>938</v>
      </c>
      <c r="J161" s="319">
        <v>972</v>
      </c>
      <c r="K161" s="320" t="s">
        <v>587</v>
      </c>
      <c r="L161" s="320" t="s">
        <v>572</v>
      </c>
      <c r="M161" s="320" t="s">
        <v>78</v>
      </c>
      <c r="N161" s="319">
        <v>29</v>
      </c>
      <c r="O161" s="319">
        <v>24</v>
      </c>
      <c r="P161" s="319">
        <v>696</v>
      </c>
      <c r="Q161" s="319">
        <v>11</v>
      </c>
      <c r="R161" s="319" t="s">
        <v>499</v>
      </c>
      <c r="S161" s="319">
        <v>500</v>
      </c>
      <c r="T161" s="320" t="s">
        <v>499</v>
      </c>
      <c r="U161" s="320">
        <v>2010</v>
      </c>
      <c r="V161" s="319">
        <v>898</v>
      </c>
      <c r="W161" s="177"/>
      <c r="X161" s="177"/>
      <c r="Y161" s="177"/>
      <c r="Z161" s="177"/>
      <c r="AA161" s="177"/>
      <c r="AB161" s="319">
        <v>898</v>
      </c>
      <c r="AC161" s="320"/>
      <c r="AD161" s="320"/>
      <c r="AE161" s="177"/>
      <c r="AF161" s="177"/>
      <c r="AG161" s="177"/>
      <c r="AH161" s="177"/>
      <c r="AI161" s="177"/>
      <c r="AJ161" s="177"/>
      <c r="AK161" s="177"/>
      <c r="AL161" s="177"/>
      <c r="AM161" s="177"/>
      <c r="AN161" s="177"/>
      <c r="AO161" s="177"/>
      <c r="AP161" s="177"/>
      <c r="AQ161" s="177"/>
      <c r="AR161" s="177"/>
      <c r="AS161" s="177"/>
      <c r="AT161" s="177"/>
      <c r="AU161" s="177"/>
      <c r="AV161" s="320"/>
    </row>
    <row r="162" spans="1:48" s="107" customFormat="1" ht="25.5" customHeight="1">
      <c r="A162" s="146">
        <v>33</v>
      </c>
      <c r="B162" s="543"/>
      <c r="C162" s="320" t="s">
        <v>8380</v>
      </c>
      <c r="D162" s="177" t="s">
        <v>9044</v>
      </c>
      <c r="E162" s="320" t="s">
        <v>9045</v>
      </c>
      <c r="F162" s="320" t="s">
        <v>8380</v>
      </c>
      <c r="G162" s="320" t="s">
        <v>8380</v>
      </c>
      <c r="H162" s="319">
        <v>1271</v>
      </c>
      <c r="I162" s="319">
        <v>963</v>
      </c>
      <c r="J162" s="319">
        <v>830</v>
      </c>
      <c r="K162" s="320" t="s">
        <v>1537</v>
      </c>
      <c r="L162" s="320" t="s">
        <v>9046</v>
      </c>
      <c r="M162" s="320" t="s">
        <v>9047</v>
      </c>
      <c r="N162" s="319">
        <v>24</v>
      </c>
      <c r="O162" s="319">
        <v>33</v>
      </c>
      <c r="P162" s="319">
        <v>789</v>
      </c>
      <c r="Q162" s="319">
        <v>10</v>
      </c>
      <c r="R162" s="319"/>
      <c r="S162" s="319"/>
      <c r="T162" s="320" t="s">
        <v>586</v>
      </c>
      <c r="U162" s="320">
        <v>2011</v>
      </c>
      <c r="V162" s="319">
        <v>500</v>
      </c>
      <c r="W162" s="177"/>
      <c r="X162" s="177"/>
      <c r="Y162" s="177"/>
      <c r="Z162" s="177"/>
      <c r="AA162" s="177"/>
      <c r="AB162" s="319">
        <v>500</v>
      </c>
      <c r="AC162" s="320"/>
      <c r="AD162" s="320"/>
      <c r="AE162" s="177"/>
      <c r="AF162" s="177"/>
      <c r="AG162" s="177"/>
      <c r="AH162" s="177"/>
      <c r="AI162" s="177"/>
      <c r="AJ162" s="177"/>
      <c r="AK162" s="177"/>
      <c r="AL162" s="177"/>
      <c r="AM162" s="177"/>
      <c r="AN162" s="177"/>
      <c r="AO162" s="177"/>
      <c r="AP162" s="177"/>
      <c r="AQ162" s="177"/>
      <c r="AR162" s="177"/>
      <c r="AS162" s="177"/>
      <c r="AT162" s="177"/>
      <c r="AU162" s="177"/>
      <c r="AV162" s="320"/>
    </row>
    <row r="163" spans="1:48" s="107" customFormat="1" ht="25.5" customHeight="1">
      <c r="A163" s="146"/>
      <c r="B163" s="543"/>
      <c r="C163" s="320" t="s">
        <v>8380</v>
      </c>
      <c r="D163" s="177" t="s">
        <v>9048</v>
      </c>
      <c r="E163" s="320" t="s">
        <v>9049</v>
      </c>
      <c r="F163" s="320" t="s">
        <v>8380</v>
      </c>
      <c r="G163" s="320" t="s">
        <v>8385</v>
      </c>
      <c r="H163" s="319">
        <v>10325</v>
      </c>
      <c r="I163" s="319">
        <v>1499</v>
      </c>
      <c r="J163" s="319">
        <v>1499</v>
      </c>
      <c r="K163" s="320" t="s">
        <v>587</v>
      </c>
      <c r="L163" s="320" t="s">
        <v>9050</v>
      </c>
      <c r="M163" s="320" t="s">
        <v>78</v>
      </c>
      <c r="N163" s="319">
        <v>18</v>
      </c>
      <c r="O163" s="319">
        <v>43</v>
      </c>
      <c r="P163" s="319">
        <v>775</v>
      </c>
      <c r="Q163" s="319">
        <v>10</v>
      </c>
      <c r="R163" s="319">
        <v>300</v>
      </c>
      <c r="S163" s="319">
        <v>500</v>
      </c>
      <c r="T163" s="320" t="s">
        <v>233</v>
      </c>
      <c r="U163" s="320">
        <v>2013</v>
      </c>
      <c r="V163" s="319">
        <v>7500</v>
      </c>
      <c r="W163" s="177"/>
      <c r="X163" s="177"/>
      <c r="Y163" s="177"/>
      <c r="Z163" s="177"/>
      <c r="AA163" s="177"/>
      <c r="AB163" s="319">
        <v>7500</v>
      </c>
      <c r="AC163" s="320"/>
      <c r="AD163" s="320"/>
      <c r="AE163" s="177"/>
      <c r="AF163" s="177"/>
      <c r="AG163" s="177"/>
      <c r="AH163" s="177"/>
      <c r="AI163" s="177"/>
      <c r="AJ163" s="177"/>
      <c r="AK163" s="177"/>
      <c r="AL163" s="177"/>
      <c r="AM163" s="177"/>
      <c r="AN163" s="177"/>
      <c r="AO163" s="177"/>
      <c r="AP163" s="177"/>
      <c r="AQ163" s="177"/>
      <c r="AR163" s="177"/>
      <c r="AS163" s="177"/>
      <c r="AT163" s="177"/>
      <c r="AU163" s="177"/>
      <c r="AV163" s="320"/>
    </row>
    <row r="164" spans="1:48" s="107" customFormat="1" ht="25.5" customHeight="1">
      <c r="A164" s="146">
        <v>34</v>
      </c>
      <c r="B164" s="543"/>
      <c r="C164" s="320" t="s">
        <v>8380</v>
      </c>
      <c r="D164" s="177"/>
      <c r="E164" s="320" t="s">
        <v>9051</v>
      </c>
      <c r="F164" s="320" t="s">
        <v>8380</v>
      </c>
      <c r="G164" s="320" t="s">
        <v>8385</v>
      </c>
      <c r="H164" s="319">
        <v>1824</v>
      </c>
      <c r="I164" s="319">
        <v>1824</v>
      </c>
      <c r="J164" s="319">
        <v>8907</v>
      </c>
      <c r="K164" s="320" t="s">
        <v>587</v>
      </c>
      <c r="L164" s="320" t="s">
        <v>9052</v>
      </c>
      <c r="M164" s="320" t="s">
        <v>9053</v>
      </c>
      <c r="N164" s="319" t="s">
        <v>9054</v>
      </c>
      <c r="O164" s="319" t="s">
        <v>9055</v>
      </c>
      <c r="P164" s="319" t="s">
        <v>9056</v>
      </c>
      <c r="Q164" s="319" t="s">
        <v>9057</v>
      </c>
      <c r="R164" s="319" t="s">
        <v>9058</v>
      </c>
      <c r="S164" s="319" t="s">
        <v>9059</v>
      </c>
      <c r="T164" s="320" t="s">
        <v>9060</v>
      </c>
      <c r="U164" s="320">
        <v>2014</v>
      </c>
      <c r="V164" s="319">
        <v>25500</v>
      </c>
      <c r="W164" s="177"/>
      <c r="X164" s="177"/>
      <c r="Y164" s="177"/>
      <c r="Z164" s="177"/>
      <c r="AA164" s="177"/>
      <c r="AB164" s="319">
        <v>25500</v>
      </c>
      <c r="AC164" s="320"/>
      <c r="AD164" s="320"/>
      <c r="AE164" s="177"/>
      <c r="AF164" s="177"/>
      <c r="AG164" s="177"/>
      <c r="AH164" s="177"/>
      <c r="AI164" s="177"/>
      <c r="AJ164" s="177"/>
      <c r="AK164" s="177"/>
      <c r="AL164" s="177"/>
      <c r="AM164" s="177"/>
      <c r="AN164" s="177"/>
      <c r="AO164" s="177"/>
      <c r="AP164" s="177"/>
      <c r="AQ164" s="177"/>
      <c r="AR164" s="177"/>
      <c r="AS164" s="177"/>
      <c r="AT164" s="177"/>
      <c r="AU164" s="177"/>
      <c r="AV164" s="320"/>
    </row>
    <row r="165" spans="1:48" s="107" customFormat="1" ht="25.5" customHeight="1">
      <c r="A165" s="146">
        <v>36</v>
      </c>
      <c r="B165" s="543"/>
      <c r="C165" s="320" t="s">
        <v>7525</v>
      </c>
      <c r="D165" s="177" t="s">
        <v>9061</v>
      </c>
      <c r="E165" s="320" t="s">
        <v>9062</v>
      </c>
      <c r="F165" s="320" t="s">
        <v>7525</v>
      </c>
      <c r="G165" s="320" t="s">
        <v>401</v>
      </c>
      <c r="H165" s="319">
        <v>38071</v>
      </c>
      <c r="I165" s="319">
        <v>3677</v>
      </c>
      <c r="J165" s="319">
        <v>3677</v>
      </c>
      <c r="K165" s="320" t="s">
        <v>1587</v>
      </c>
      <c r="L165" s="320" t="s">
        <v>1584</v>
      </c>
      <c r="M165" s="320" t="s">
        <v>78</v>
      </c>
      <c r="N165" s="319">
        <v>28.5</v>
      </c>
      <c r="O165" s="319">
        <v>41.4</v>
      </c>
      <c r="P165" s="319">
        <v>2072</v>
      </c>
      <c r="Q165" s="319">
        <v>14</v>
      </c>
      <c r="R165" s="938">
        <v>970</v>
      </c>
      <c r="S165" s="938">
        <v>1500</v>
      </c>
      <c r="T165" s="1307" t="s">
        <v>15502</v>
      </c>
      <c r="U165" s="320">
        <v>1997</v>
      </c>
      <c r="V165" s="319"/>
      <c r="W165" s="177">
        <v>1500</v>
      </c>
      <c r="X165" s="177">
        <v>1500</v>
      </c>
      <c r="Y165" s="177"/>
      <c r="Z165" s="177"/>
      <c r="AA165" s="177"/>
      <c r="AB165" s="319">
        <v>3000</v>
      </c>
      <c r="AC165" s="320"/>
      <c r="AD165" s="320"/>
      <c r="AE165" s="177"/>
      <c r="AF165" s="177"/>
      <c r="AG165" s="177"/>
      <c r="AH165" s="177"/>
      <c r="AI165" s="177"/>
      <c r="AJ165" s="177"/>
      <c r="AK165" s="177"/>
      <c r="AL165" s="177"/>
      <c r="AM165" s="177"/>
      <c r="AN165" s="177"/>
      <c r="AO165" s="177"/>
      <c r="AP165" s="177"/>
      <c r="AQ165" s="177"/>
      <c r="AR165" s="177"/>
      <c r="AS165" s="177"/>
      <c r="AT165" s="177"/>
      <c r="AU165" s="177"/>
      <c r="AV165" s="320"/>
    </row>
    <row r="166" spans="1:48" s="107" customFormat="1" ht="25.5" customHeight="1">
      <c r="A166" s="146">
        <v>37</v>
      </c>
      <c r="B166" s="543"/>
      <c r="C166" s="320" t="s">
        <v>7525</v>
      </c>
      <c r="D166" s="177"/>
      <c r="E166" s="320" t="s">
        <v>9063</v>
      </c>
      <c r="F166" s="320" t="s">
        <v>7525</v>
      </c>
      <c r="G166" s="239" t="s">
        <v>7525</v>
      </c>
      <c r="H166" s="319">
        <v>3761.8</v>
      </c>
      <c r="I166" s="319">
        <v>187.2</v>
      </c>
      <c r="J166" s="319">
        <v>187.2</v>
      </c>
      <c r="K166" s="320" t="s">
        <v>9064</v>
      </c>
      <c r="L166" s="320" t="s">
        <v>1918</v>
      </c>
      <c r="M166" s="320" t="s">
        <v>78</v>
      </c>
      <c r="N166" s="319">
        <v>9</v>
      </c>
      <c r="O166" s="319">
        <v>20.8</v>
      </c>
      <c r="P166" s="319">
        <v>187.2</v>
      </c>
      <c r="Q166" s="319">
        <v>6.4</v>
      </c>
      <c r="R166" s="319"/>
      <c r="S166" s="319"/>
      <c r="T166" s="320"/>
      <c r="U166" s="320">
        <v>2006</v>
      </c>
      <c r="V166" s="319"/>
      <c r="W166" s="177"/>
      <c r="X166" s="177"/>
      <c r="Y166" s="177"/>
      <c r="Z166" s="177"/>
      <c r="AA166" s="177"/>
      <c r="AB166" s="319">
        <v>173</v>
      </c>
      <c r="AC166" s="320"/>
      <c r="AD166" s="320"/>
      <c r="AE166" s="177"/>
      <c r="AF166" s="177"/>
      <c r="AG166" s="177"/>
      <c r="AH166" s="177"/>
      <c r="AI166" s="177"/>
      <c r="AJ166" s="177"/>
      <c r="AK166" s="177"/>
      <c r="AL166" s="177"/>
      <c r="AM166" s="177"/>
      <c r="AN166" s="177"/>
      <c r="AO166" s="177"/>
      <c r="AP166" s="177"/>
      <c r="AQ166" s="177"/>
      <c r="AR166" s="177"/>
      <c r="AS166" s="177"/>
      <c r="AT166" s="177"/>
      <c r="AU166" s="177"/>
      <c r="AV166" s="320"/>
    </row>
    <row r="167" spans="1:48" s="107" customFormat="1" ht="25.5" customHeight="1">
      <c r="A167" s="146"/>
      <c r="B167" s="543"/>
      <c r="C167" s="320" t="s">
        <v>7525</v>
      </c>
      <c r="D167" s="177"/>
      <c r="E167" s="320" t="s">
        <v>9065</v>
      </c>
      <c r="F167" s="320" t="s">
        <v>7525</v>
      </c>
      <c r="G167" s="320" t="s">
        <v>401</v>
      </c>
      <c r="H167" s="319">
        <v>5760</v>
      </c>
      <c r="I167" s="319">
        <v>757</v>
      </c>
      <c r="J167" s="319">
        <v>757</v>
      </c>
      <c r="K167" s="320" t="s">
        <v>9066</v>
      </c>
      <c r="L167" s="320" t="s">
        <v>572</v>
      </c>
      <c r="M167" s="320" t="s">
        <v>78</v>
      </c>
      <c r="N167" s="319">
        <v>20</v>
      </c>
      <c r="O167" s="319">
        <v>38</v>
      </c>
      <c r="P167" s="319">
        <v>757</v>
      </c>
      <c r="Q167" s="319">
        <v>15</v>
      </c>
      <c r="R167" s="319">
        <v>100</v>
      </c>
      <c r="S167" s="319">
        <v>200</v>
      </c>
      <c r="T167" s="320" t="s">
        <v>586</v>
      </c>
      <c r="U167" s="320">
        <v>2003</v>
      </c>
      <c r="V167" s="925"/>
      <c r="W167" s="177"/>
      <c r="X167" s="177"/>
      <c r="Y167" s="177"/>
      <c r="Z167" s="177"/>
      <c r="AA167" s="177"/>
      <c r="AB167" s="319">
        <v>1000</v>
      </c>
      <c r="AC167" s="320"/>
      <c r="AD167" s="320"/>
      <c r="AE167" s="177"/>
      <c r="AF167" s="177"/>
      <c r="AG167" s="177"/>
      <c r="AH167" s="177"/>
      <c r="AI167" s="177"/>
      <c r="AJ167" s="177"/>
      <c r="AK167" s="177"/>
      <c r="AL167" s="177"/>
      <c r="AM167" s="177"/>
      <c r="AN167" s="177"/>
      <c r="AO167" s="177"/>
      <c r="AP167" s="177"/>
      <c r="AQ167" s="177"/>
      <c r="AR167" s="177"/>
      <c r="AS167" s="177"/>
      <c r="AT167" s="177"/>
      <c r="AU167" s="177"/>
      <c r="AV167" s="320"/>
    </row>
    <row r="168" spans="1:48" s="107" customFormat="1" ht="25.5" customHeight="1">
      <c r="A168" s="146"/>
      <c r="B168" s="543"/>
      <c r="C168" s="105" t="s">
        <v>7525</v>
      </c>
      <c r="D168" s="99" t="s">
        <v>9067</v>
      </c>
      <c r="E168" s="105" t="s">
        <v>9068</v>
      </c>
      <c r="F168" s="105" t="s">
        <v>7525</v>
      </c>
      <c r="G168" s="105" t="s">
        <v>7525</v>
      </c>
      <c r="H168" s="100">
        <v>1098</v>
      </c>
      <c r="I168" s="100">
        <v>557.26</v>
      </c>
      <c r="J168" s="100">
        <v>523.78</v>
      </c>
      <c r="K168" s="105" t="s">
        <v>9069</v>
      </c>
      <c r="L168" s="105" t="s">
        <v>572</v>
      </c>
      <c r="M168" s="105" t="s">
        <v>78</v>
      </c>
      <c r="N168" s="100">
        <v>16.5</v>
      </c>
      <c r="O168" s="100">
        <v>27</v>
      </c>
      <c r="P168" s="100">
        <v>459</v>
      </c>
      <c r="Q168" s="100">
        <v>10</v>
      </c>
      <c r="R168" s="100"/>
      <c r="S168" s="100"/>
      <c r="T168" s="105"/>
      <c r="U168" s="105">
        <v>2013</v>
      </c>
      <c r="V168" s="99"/>
      <c r="W168" s="99"/>
      <c r="X168" s="99"/>
      <c r="Y168" s="99"/>
      <c r="Z168" s="99"/>
      <c r="AA168" s="99"/>
      <c r="AB168" s="100">
        <v>1522</v>
      </c>
      <c r="AC168" s="99"/>
      <c r="AD168" s="99"/>
      <c r="AE168" s="99"/>
      <c r="AF168" s="99"/>
      <c r="AG168" s="99"/>
      <c r="AH168" s="99"/>
      <c r="AI168" s="99"/>
      <c r="AJ168" s="99"/>
      <c r="AK168" s="99"/>
      <c r="AL168" s="99"/>
      <c r="AM168" s="99"/>
      <c r="AN168" s="99"/>
      <c r="AO168" s="99"/>
      <c r="AP168" s="99"/>
      <c r="AQ168" s="99"/>
      <c r="AR168" s="99"/>
      <c r="AS168" s="99"/>
      <c r="AT168" s="99"/>
      <c r="AU168" s="99"/>
      <c r="AV168" s="105"/>
    </row>
    <row r="169" spans="1:48" s="107" customFormat="1" ht="25.5" customHeight="1">
      <c r="A169" s="146">
        <v>38</v>
      </c>
      <c r="B169" s="543"/>
      <c r="C169" s="105" t="s">
        <v>7519</v>
      </c>
      <c r="D169" s="99" t="s">
        <v>7520</v>
      </c>
      <c r="E169" s="105" t="s">
        <v>9070</v>
      </c>
      <c r="F169" s="105" t="s">
        <v>7519</v>
      </c>
      <c r="G169" s="105" t="s">
        <v>401</v>
      </c>
      <c r="H169" s="100">
        <v>2810</v>
      </c>
      <c r="I169" s="100">
        <v>1715</v>
      </c>
      <c r="J169" s="100">
        <v>2810</v>
      </c>
      <c r="K169" s="105" t="s">
        <v>1587</v>
      </c>
      <c r="L169" s="105" t="s">
        <v>1678</v>
      </c>
      <c r="M169" s="105" t="s">
        <v>78</v>
      </c>
      <c r="N169" s="100">
        <v>22</v>
      </c>
      <c r="O169" s="100">
        <v>32.5</v>
      </c>
      <c r="P169" s="100">
        <v>726</v>
      </c>
      <c r="Q169" s="100">
        <v>15</v>
      </c>
      <c r="R169" s="100">
        <v>693</v>
      </c>
      <c r="S169" s="100">
        <v>1500</v>
      </c>
      <c r="T169" s="105" t="s">
        <v>586</v>
      </c>
      <c r="U169" s="105">
        <v>2002</v>
      </c>
      <c r="V169" s="99">
        <v>2991</v>
      </c>
      <c r="W169" s="99">
        <v>879</v>
      </c>
      <c r="X169" s="99">
        <v>597</v>
      </c>
      <c r="Y169" s="99"/>
      <c r="Z169" s="99"/>
      <c r="AA169" s="99"/>
      <c r="AB169" s="100">
        <v>4467</v>
      </c>
      <c r="AC169" s="99"/>
      <c r="AD169" s="99"/>
      <c r="AE169" s="99"/>
      <c r="AF169" s="99"/>
      <c r="AG169" s="99"/>
      <c r="AH169" s="99"/>
      <c r="AI169" s="99" t="s">
        <v>1652</v>
      </c>
      <c r="AJ169" s="99">
        <v>1</v>
      </c>
      <c r="AK169" s="99">
        <v>102.6</v>
      </c>
      <c r="AL169" s="99" t="s">
        <v>8913</v>
      </c>
      <c r="AM169" s="99" t="s">
        <v>8506</v>
      </c>
      <c r="AN169" s="99"/>
      <c r="AO169" s="99"/>
      <c r="AP169" s="99"/>
      <c r="AQ169" s="99"/>
      <c r="AR169" s="99"/>
      <c r="AS169" s="99"/>
      <c r="AT169" s="99"/>
      <c r="AU169" s="99"/>
      <c r="AV169" s="105"/>
    </row>
    <row r="170" spans="1:48" s="107" customFormat="1" ht="25.5" customHeight="1">
      <c r="A170" s="146"/>
      <c r="B170" s="543"/>
      <c r="C170" s="105" t="s">
        <v>7519</v>
      </c>
      <c r="D170" s="99"/>
      <c r="E170" s="105" t="s">
        <v>9071</v>
      </c>
      <c r="F170" s="105" t="s">
        <v>7519</v>
      </c>
      <c r="G170" s="105" t="s">
        <v>7519</v>
      </c>
      <c r="H170" s="100">
        <v>115066</v>
      </c>
      <c r="I170" s="100">
        <v>1131.24</v>
      </c>
      <c r="J170" s="100">
        <v>1122.69</v>
      </c>
      <c r="K170" s="105" t="s">
        <v>9072</v>
      </c>
      <c r="L170" s="105" t="s">
        <v>572</v>
      </c>
      <c r="M170" s="105" t="s">
        <v>78</v>
      </c>
      <c r="N170" s="100">
        <v>56</v>
      </c>
      <c r="O170" s="100">
        <v>16.8</v>
      </c>
      <c r="P170" s="100">
        <v>952</v>
      </c>
      <c r="Q170" s="100">
        <v>12</v>
      </c>
      <c r="R170" s="673">
        <v>200</v>
      </c>
      <c r="S170" s="100">
        <v>500</v>
      </c>
      <c r="T170" s="105" t="s">
        <v>9073</v>
      </c>
      <c r="U170" s="105">
        <v>2016</v>
      </c>
      <c r="V170" s="99"/>
      <c r="W170" s="99"/>
      <c r="X170" s="99"/>
      <c r="Y170" s="99"/>
      <c r="Z170" s="99"/>
      <c r="AA170" s="99"/>
      <c r="AB170" s="100">
        <v>2000</v>
      </c>
      <c r="AC170" s="99"/>
      <c r="AD170" s="99"/>
      <c r="AE170" s="99"/>
      <c r="AF170" s="99"/>
      <c r="AG170" s="99"/>
      <c r="AH170" s="99"/>
      <c r="AI170" s="99"/>
      <c r="AJ170" s="99"/>
      <c r="AK170" s="99"/>
      <c r="AL170" s="99"/>
      <c r="AM170" s="99"/>
      <c r="AN170" s="99"/>
      <c r="AO170" s="99"/>
      <c r="AP170" s="99"/>
      <c r="AQ170" s="99"/>
      <c r="AR170" s="99"/>
      <c r="AS170" s="99"/>
      <c r="AT170" s="99"/>
      <c r="AU170" s="99"/>
      <c r="AV170" s="105"/>
    </row>
    <row r="171" spans="1:48" s="107" customFormat="1" ht="25.5" customHeight="1">
      <c r="A171" s="146">
        <v>39</v>
      </c>
      <c r="B171" s="543"/>
      <c r="C171" s="320" t="s">
        <v>1315</v>
      </c>
      <c r="D171" s="177" t="s">
        <v>7529</v>
      </c>
      <c r="E171" s="320" t="s">
        <v>9074</v>
      </c>
      <c r="F171" s="320" t="s">
        <v>1315</v>
      </c>
      <c r="G171" s="320" t="s">
        <v>401</v>
      </c>
      <c r="H171" s="319">
        <v>5160</v>
      </c>
      <c r="I171" s="319">
        <v>1925</v>
      </c>
      <c r="J171" s="319">
        <v>3060</v>
      </c>
      <c r="K171" s="320" t="s">
        <v>1587</v>
      </c>
      <c r="L171" s="320" t="s">
        <v>9075</v>
      </c>
      <c r="M171" s="320" t="s">
        <v>78</v>
      </c>
      <c r="N171" s="319">
        <v>25</v>
      </c>
      <c r="O171" s="319">
        <v>46.8</v>
      </c>
      <c r="P171" s="319">
        <v>1170</v>
      </c>
      <c r="Q171" s="319">
        <v>15</v>
      </c>
      <c r="R171" s="319">
        <v>1240</v>
      </c>
      <c r="S171" s="319">
        <v>1500</v>
      </c>
      <c r="T171" s="320" t="s">
        <v>586</v>
      </c>
      <c r="U171" s="320">
        <v>1992</v>
      </c>
      <c r="V171" s="925">
        <v>1748</v>
      </c>
      <c r="W171" s="177"/>
      <c r="X171" s="177"/>
      <c r="Y171" s="177"/>
      <c r="Z171" s="177"/>
      <c r="AA171" s="177"/>
      <c r="AB171" s="319">
        <v>1748</v>
      </c>
      <c r="AC171" s="320"/>
      <c r="AD171" s="320"/>
      <c r="AE171" s="177"/>
      <c r="AF171" s="177"/>
      <c r="AG171" s="177" t="s">
        <v>8558</v>
      </c>
      <c r="AH171" s="177"/>
      <c r="AI171" s="177"/>
      <c r="AJ171" s="177"/>
      <c r="AK171" s="177"/>
      <c r="AL171" s="177"/>
      <c r="AM171" s="177"/>
      <c r="AN171" s="177"/>
      <c r="AO171" s="177"/>
      <c r="AP171" s="177"/>
      <c r="AQ171" s="177"/>
      <c r="AR171" s="177"/>
      <c r="AS171" s="177"/>
      <c r="AT171" s="177"/>
      <c r="AU171" s="177"/>
      <c r="AV171" s="320"/>
    </row>
    <row r="172" spans="1:48" s="107" customFormat="1" ht="25.5" customHeight="1">
      <c r="A172" s="146">
        <v>40</v>
      </c>
      <c r="B172" s="543"/>
      <c r="C172" s="320" t="s">
        <v>442</v>
      </c>
      <c r="D172" s="177" t="s">
        <v>9076</v>
      </c>
      <c r="E172" s="320" t="s">
        <v>9077</v>
      </c>
      <c r="F172" s="320" t="s">
        <v>442</v>
      </c>
      <c r="G172" s="320" t="s">
        <v>9078</v>
      </c>
      <c r="H172" s="319">
        <v>17448</v>
      </c>
      <c r="I172" s="319">
        <v>2246</v>
      </c>
      <c r="J172" s="319">
        <v>4861</v>
      </c>
      <c r="K172" s="320" t="s">
        <v>1587</v>
      </c>
      <c r="L172" s="320" t="s">
        <v>1678</v>
      </c>
      <c r="M172" s="320" t="s">
        <v>9079</v>
      </c>
      <c r="N172" s="319">
        <v>21</v>
      </c>
      <c r="O172" s="319">
        <v>34</v>
      </c>
      <c r="P172" s="319">
        <v>716</v>
      </c>
      <c r="Q172" s="319">
        <v>11</v>
      </c>
      <c r="R172" s="319">
        <v>1535</v>
      </c>
      <c r="S172" s="319">
        <v>2300</v>
      </c>
      <c r="T172" s="320" t="s">
        <v>586</v>
      </c>
      <c r="U172" s="320">
        <v>1983</v>
      </c>
      <c r="V172" s="925">
        <v>1554</v>
      </c>
      <c r="W172" s="177"/>
      <c r="X172" s="177"/>
      <c r="Y172" s="177"/>
      <c r="Z172" s="177"/>
      <c r="AA172" s="177"/>
      <c r="AB172" s="319">
        <v>1553</v>
      </c>
      <c r="AC172" s="320"/>
      <c r="AD172" s="320"/>
      <c r="AE172" s="177"/>
      <c r="AF172" s="177"/>
      <c r="AG172" s="177"/>
      <c r="AH172" s="177"/>
      <c r="AI172" s="177"/>
      <c r="AJ172" s="177"/>
      <c r="AK172" s="177"/>
      <c r="AL172" s="177"/>
      <c r="AM172" s="177"/>
      <c r="AN172" s="177"/>
      <c r="AO172" s="177"/>
      <c r="AP172" s="177"/>
      <c r="AQ172" s="177"/>
      <c r="AR172" s="177"/>
      <c r="AS172" s="177"/>
      <c r="AT172" s="177"/>
      <c r="AU172" s="177"/>
      <c r="AV172" s="320"/>
    </row>
    <row r="173" spans="1:48" s="107" customFormat="1" ht="25.5" customHeight="1">
      <c r="A173" s="146">
        <v>41</v>
      </c>
      <c r="B173" s="543"/>
      <c r="C173" s="320" t="s">
        <v>442</v>
      </c>
      <c r="D173" s="177" t="s">
        <v>9080</v>
      </c>
      <c r="E173" s="320" t="s">
        <v>9081</v>
      </c>
      <c r="F173" s="320" t="s">
        <v>442</v>
      </c>
      <c r="G173" s="320" t="s">
        <v>442</v>
      </c>
      <c r="H173" s="319">
        <v>964</v>
      </c>
      <c r="I173" s="319">
        <v>964</v>
      </c>
      <c r="J173" s="319">
        <v>1021</v>
      </c>
      <c r="K173" s="320" t="s">
        <v>1587</v>
      </c>
      <c r="L173" s="320" t="s">
        <v>572</v>
      </c>
      <c r="M173" s="320" t="s">
        <v>78</v>
      </c>
      <c r="N173" s="319">
        <v>19</v>
      </c>
      <c r="O173" s="319">
        <v>38</v>
      </c>
      <c r="P173" s="319">
        <v>722</v>
      </c>
      <c r="Q173" s="319">
        <v>12</v>
      </c>
      <c r="R173" s="319">
        <v>286</v>
      </c>
      <c r="S173" s="319">
        <v>286</v>
      </c>
      <c r="T173" s="320" t="s">
        <v>586</v>
      </c>
      <c r="U173" s="320">
        <v>2009</v>
      </c>
      <c r="V173" s="925"/>
      <c r="W173" s="177"/>
      <c r="X173" s="177"/>
      <c r="Y173" s="177"/>
      <c r="Z173" s="177"/>
      <c r="AA173" s="177"/>
      <c r="AB173" s="319">
        <v>1286</v>
      </c>
      <c r="AC173" s="320"/>
      <c r="AD173" s="320"/>
      <c r="AE173" s="177"/>
      <c r="AF173" s="177"/>
      <c r="AG173" s="177"/>
      <c r="AH173" s="177"/>
      <c r="AI173" s="177"/>
      <c r="AJ173" s="177"/>
      <c r="AK173" s="177"/>
      <c r="AL173" s="177"/>
      <c r="AM173" s="177"/>
      <c r="AN173" s="177"/>
      <c r="AO173" s="177"/>
      <c r="AP173" s="177"/>
      <c r="AQ173" s="177"/>
      <c r="AR173" s="177"/>
      <c r="AS173" s="177"/>
      <c r="AT173" s="177"/>
      <c r="AU173" s="177"/>
      <c r="AV173" s="320"/>
    </row>
    <row r="174" spans="1:48" s="107" customFormat="1" ht="25.5" customHeight="1">
      <c r="A174" s="146">
        <v>42</v>
      </c>
      <c r="B174" s="543"/>
      <c r="C174" s="320" t="s">
        <v>442</v>
      </c>
      <c r="D174" s="939" t="s">
        <v>9082</v>
      </c>
      <c r="E174" s="320" t="s">
        <v>9083</v>
      </c>
      <c r="F174" s="320" t="s">
        <v>442</v>
      </c>
      <c r="G174" s="320" t="s">
        <v>401</v>
      </c>
      <c r="H174" s="319">
        <v>41822</v>
      </c>
      <c r="I174" s="319">
        <v>1495</v>
      </c>
      <c r="J174" s="319">
        <v>1843</v>
      </c>
      <c r="K174" s="320" t="s">
        <v>587</v>
      </c>
      <c r="L174" s="320" t="s">
        <v>77</v>
      </c>
      <c r="M174" s="320" t="s">
        <v>78</v>
      </c>
      <c r="N174" s="319">
        <v>28</v>
      </c>
      <c r="O174" s="319">
        <v>38</v>
      </c>
      <c r="P174" s="319">
        <v>1064</v>
      </c>
      <c r="Q174" s="319">
        <v>16</v>
      </c>
      <c r="R174" s="319">
        <v>200</v>
      </c>
      <c r="S174" s="319">
        <v>200</v>
      </c>
      <c r="T174" s="320" t="s">
        <v>586</v>
      </c>
      <c r="U174" s="320">
        <v>2011</v>
      </c>
      <c r="V174" s="940"/>
      <c r="W174" s="939"/>
      <c r="X174" s="939"/>
      <c r="Y174" s="939"/>
      <c r="Z174" s="939"/>
      <c r="AA174" s="939"/>
      <c r="AB174" s="319">
        <v>3273</v>
      </c>
      <c r="AC174" s="890"/>
      <c r="AD174" s="890"/>
      <c r="AE174" s="939"/>
      <c r="AF174" s="939"/>
      <c r="AG174" s="939"/>
      <c r="AH174" s="939"/>
      <c r="AI174" s="939"/>
      <c r="AJ174" s="939"/>
      <c r="AK174" s="939"/>
      <c r="AL174" s="939"/>
      <c r="AM174" s="939"/>
      <c r="AN174" s="939"/>
      <c r="AO174" s="939"/>
      <c r="AP174" s="939"/>
      <c r="AQ174" s="939"/>
      <c r="AR174" s="939"/>
      <c r="AS174" s="939"/>
      <c r="AT174" s="939"/>
      <c r="AU174" s="939"/>
      <c r="AV174" s="320"/>
    </row>
    <row r="175" spans="1:48" s="107" customFormat="1" ht="25.5" customHeight="1">
      <c r="A175" s="146"/>
      <c r="B175" s="543"/>
      <c r="C175" s="320" t="s">
        <v>7543</v>
      </c>
      <c r="D175" s="939" t="s">
        <v>9084</v>
      </c>
      <c r="E175" s="320" t="s">
        <v>9085</v>
      </c>
      <c r="F175" s="320" t="s">
        <v>7543</v>
      </c>
      <c r="G175" s="320" t="s">
        <v>7543</v>
      </c>
      <c r="H175" s="319">
        <v>2681</v>
      </c>
      <c r="I175" s="319">
        <v>599.76</v>
      </c>
      <c r="J175" s="319">
        <v>599.76</v>
      </c>
      <c r="K175" s="320" t="s">
        <v>9086</v>
      </c>
      <c r="L175" s="320" t="s">
        <v>572</v>
      </c>
      <c r="M175" s="320" t="s">
        <v>78</v>
      </c>
      <c r="N175" s="319">
        <v>16.8</v>
      </c>
      <c r="O175" s="319">
        <v>35.700000000000003</v>
      </c>
      <c r="P175" s="319">
        <v>599.76</v>
      </c>
      <c r="Q175" s="319">
        <v>11</v>
      </c>
      <c r="R175" s="319">
        <v>0</v>
      </c>
      <c r="S175" s="319">
        <v>0</v>
      </c>
      <c r="T175" s="320">
        <v>0</v>
      </c>
      <c r="U175" s="320">
        <v>2011</v>
      </c>
      <c r="V175" s="940">
        <v>18</v>
      </c>
      <c r="W175" s="939" t="s">
        <v>1319</v>
      </c>
      <c r="X175" s="939" t="s">
        <v>1319</v>
      </c>
      <c r="Y175" s="939" t="s">
        <v>1319</v>
      </c>
      <c r="Z175" s="939" t="s">
        <v>1319</v>
      </c>
      <c r="AA175" s="939" t="s">
        <v>1319</v>
      </c>
      <c r="AB175" s="319">
        <v>18</v>
      </c>
      <c r="AC175" s="890"/>
      <c r="AD175" s="890"/>
      <c r="AE175" s="939"/>
      <c r="AF175" s="939"/>
      <c r="AG175" s="939"/>
      <c r="AH175" s="939"/>
      <c r="AI175" s="939"/>
      <c r="AJ175" s="939"/>
      <c r="AK175" s="939"/>
      <c r="AL175" s="939"/>
      <c r="AM175" s="939"/>
      <c r="AN175" s="939"/>
      <c r="AO175" s="939"/>
      <c r="AP175" s="939"/>
      <c r="AQ175" s="939"/>
      <c r="AR175" s="939"/>
      <c r="AS175" s="939"/>
      <c r="AT175" s="939"/>
      <c r="AU175" s="939"/>
      <c r="AV175" s="320"/>
    </row>
    <row r="176" spans="1:48" s="107" customFormat="1" ht="25.5" customHeight="1">
      <c r="A176" s="146"/>
      <c r="B176" s="543"/>
      <c r="C176" s="320" t="s">
        <v>7543</v>
      </c>
      <c r="D176" s="177"/>
      <c r="E176" s="320" t="s">
        <v>9087</v>
      </c>
      <c r="F176" s="320" t="s">
        <v>7543</v>
      </c>
      <c r="G176" s="320" t="s">
        <v>7543</v>
      </c>
      <c r="H176" s="319">
        <v>1000</v>
      </c>
      <c r="I176" s="319">
        <v>572</v>
      </c>
      <c r="J176" s="319">
        <v>710</v>
      </c>
      <c r="K176" s="320" t="s">
        <v>587</v>
      </c>
      <c r="L176" s="320" t="s">
        <v>2099</v>
      </c>
      <c r="M176" s="320" t="s">
        <v>78</v>
      </c>
      <c r="N176" s="319">
        <v>15</v>
      </c>
      <c r="O176" s="319">
        <v>29</v>
      </c>
      <c r="P176" s="319">
        <v>435</v>
      </c>
      <c r="Q176" s="319">
        <v>9</v>
      </c>
      <c r="R176" s="319">
        <v>0</v>
      </c>
      <c r="S176" s="319">
        <v>0</v>
      </c>
      <c r="T176" s="320">
        <v>0</v>
      </c>
      <c r="U176" s="320">
        <v>2006</v>
      </c>
      <c r="V176" s="925"/>
      <c r="W176" s="177"/>
      <c r="X176" s="177"/>
      <c r="Y176" s="177"/>
      <c r="Z176" s="177"/>
      <c r="AA176" s="177"/>
      <c r="AB176" s="319" t="s">
        <v>9088</v>
      </c>
      <c r="AC176" s="890"/>
      <c r="AD176" s="890"/>
      <c r="AE176" s="939"/>
      <c r="AF176" s="939"/>
      <c r="AG176" s="939"/>
      <c r="AH176" s="939"/>
      <c r="AI176" s="939"/>
      <c r="AJ176" s="939"/>
      <c r="AK176" s="939"/>
      <c r="AL176" s="939"/>
      <c r="AM176" s="939"/>
      <c r="AN176" s="939"/>
      <c r="AO176" s="939"/>
      <c r="AP176" s="939"/>
      <c r="AQ176" s="939"/>
      <c r="AR176" s="939"/>
      <c r="AS176" s="939"/>
      <c r="AT176" s="939"/>
      <c r="AU176" s="939"/>
      <c r="AV176" s="320"/>
    </row>
    <row r="177" spans="1:48" s="107" customFormat="1" ht="25.5" customHeight="1">
      <c r="A177" s="146"/>
      <c r="B177" s="543"/>
      <c r="C177" s="320" t="s">
        <v>8710</v>
      </c>
      <c r="D177" s="177" t="s">
        <v>9089</v>
      </c>
      <c r="E177" s="320" t="s">
        <v>9090</v>
      </c>
      <c r="F177" s="320" t="s">
        <v>8710</v>
      </c>
      <c r="G177" s="320" t="s">
        <v>8713</v>
      </c>
      <c r="H177" s="319">
        <v>18450</v>
      </c>
      <c r="I177" s="319">
        <v>1440</v>
      </c>
      <c r="J177" s="319">
        <v>1440</v>
      </c>
      <c r="K177" s="320" t="s">
        <v>9012</v>
      </c>
      <c r="L177" s="320" t="s">
        <v>9091</v>
      </c>
      <c r="M177" s="320" t="s">
        <v>78</v>
      </c>
      <c r="N177" s="319">
        <v>22</v>
      </c>
      <c r="O177" s="319">
        <v>32</v>
      </c>
      <c r="P177" s="319">
        <v>704</v>
      </c>
      <c r="Q177" s="319">
        <v>14</v>
      </c>
      <c r="R177" s="319">
        <v>210</v>
      </c>
      <c r="S177" s="319">
        <v>500</v>
      </c>
      <c r="T177" s="320" t="s">
        <v>1604</v>
      </c>
      <c r="U177" s="320">
        <v>2010</v>
      </c>
      <c r="V177" s="925">
        <v>503</v>
      </c>
      <c r="W177" s="177">
        <v>240</v>
      </c>
      <c r="X177" s="177">
        <v>247</v>
      </c>
      <c r="Y177" s="177"/>
      <c r="Z177" s="177"/>
      <c r="AA177" s="177"/>
      <c r="AB177" s="319">
        <v>2500</v>
      </c>
      <c r="AC177" s="890"/>
      <c r="AD177" s="890"/>
      <c r="AE177" s="939"/>
      <c r="AF177" s="939"/>
      <c r="AG177" s="939"/>
      <c r="AH177" s="939" t="s">
        <v>9014</v>
      </c>
      <c r="AI177" s="939"/>
      <c r="AJ177" s="939"/>
      <c r="AK177" s="939"/>
      <c r="AL177" s="939"/>
      <c r="AM177" s="939"/>
      <c r="AN177" s="939"/>
      <c r="AO177" s="939"/>
      <c r="AP177" s="939"/>
      <c r="AQ177" s="939"/>
      <c r="AR177" s="939"/>
      <c r="AS177" s="939"/>
      <c r="AT177" s="939"/>
      <c r="AU177" s="939"/>
      <c r="AV177" s="320"/>
    </row>
    <row r="178" spans="1:48" s="107" customFormat="1" ht="25.5" customHeight="1">
      <c r="A178" s="146"/>
      <c r="B178" s="543"/>
      <c r="C178" s="320" t="s">
        <v>8710</v>
      </c>
      <c r="D178" s="177" t="s">
        <v>8716</v>
      </c>
      <c r="E178" s="320" t="s">
        <v>9092</v>
      </c>
      <c r="F178" s="320" t="s">
        <v>8710</v>
      </c>
      <c r="G178" s="320" t="s">
        <v>8713</v>
      </c>
      <c r="H178" s="319">
        <v>34503</v>
      </c>
      <c r="I178" s="319">
        <v>843</v>
      </c>
      <c r="J178" s="319">
        <v>735</v>
      </c>
      <c r="K178" s="320" t="s">
        <v>9012</v>
      </c>
      <c r="L178" s="320" t="s">
        <v>9091</v>
      </c>
      <c r="M178" s="320" t="s">
        <v>78</v>
      </c>
      <c r="N178" s="319">
        <v>22</v>
      </c>
      <c r="O178" s="319">
        <v>32</v>
      </c>
      <c r="P178" s="319">
        <v>704</v>
      </c>
      <c r="Q178" s="319">
        <v>14</v>
      </c>
      <c r="R178" s="319">
        <v>20</v>
      </c>
      <c r="S178" s="319">
        <v>100</v>
      </c>
      <c r="T178" s="723" t="s">
        <v>9073</v>
      </c>
      <c r="U178" s="320">
        <v>2005</v>
      </c>
      <c r="V178" s="925">
        <v>503</v>
      </c>
      <c r="W178" s="177">
        <v>240</v>
      </c>
      <c r="X178" s="177">
        <v>247</v>
      </c>
      <c r="Y178" s="177"/>
      <c r="Z178" s="177"/>
      <c r="AA178" s="177"/>
      <c r="AB178" s="319">
        <v>1200</v>
      </c>
      <c r="AC178" s="320"/>
      <c r="AD178" s="320"/>
      <c r="AE178" s="177"/>
      <c r="AF178" s="177"/>
      <c r="AG178" s="177"/>
      <c r="AH178" s="665" t="s">
        <v>9014</v>
      </c>
      <c r="AI178" s="177"/>
      <c r="AJ178" s="177"/>
      <c r="AK178" s="177"/>
      <c r="AL178" s="177"/>
      <c r="AM178" s="177"/>
      <c r="AN178" s="177"/>
      <c r="AO178" s="177"/>
      <c r="AP178" s="177"/>
      <c r="AQ178" s="177"/>
      <c r="AR178" s="177"/>
      <c r="AS178" s="177"/>
      <c r="AT178" s="177"/>
      <c r="AU178" s="177"/>
      <c r="AV178" s="320"/>
    </row>
    <row r="179" spans="1:48" s="107" customFormat="1" ht="25.5" customHeight="1">
      <c r="A179" s="146"/>
      <c r="B179" s="543"/>
      <c r="C179" s="320" t="s">
        <v>8710</v>
      </c>
      <c r="D179" s="177" t="s">
        <v>9093</v>
      </c>
      <c r="E179" s="320" t="s">
        <v>9094</v>
      </c>
      <c r="F179" s="320" t="s">
        <v>8710</v>
      </c>
      <c r="G179" s="320" t="s">
        <v>9095</v>
      </c>
      <c r="H179" s="319">
        <v>4372</v>
      </c>
      <c r="I179" s="319">
        <v>776</v>
      </c>
      <c r="J179" s="319">
        <v>776</v>
      </c>
      <c r="K179" s="320" t="s">
        <v>9096</v>
      </c>
      <c r="L179" s="320" t="s">
        <v>9097</v>
      </c>
      <c r="M179" s="320" t="s">
        <v>78</v>
      </c>
      <c r="N179" s="319">
        <v>20</v>
      </c>
      <c r="O179" s="319">
        <v>33</v>
      </c>
      <c r="P179" s="319">
        <v>660</v>
      </c>
      <c r="Q179" s="319">
        <v>16</v>
      </c>
      <c r="R179" s="319">
        <v>20</v>
      </c>
      <c r="S179" s="319">
        <v>100</v>
      </c>
      <c r="T179" s="723" t="s">
        <v>9073</v>
      </c>
      <c r="U179" s="320">
        <v>2007</v>
      </c>
      <c r="V179" s="925"/>
      <c r="W179" s="177"/>
      <c r="X179" s="177"/>
      <c r="Y179" s="177"/>
      <c r="Z179" s="177"/>
      <c r="AA179" s="177"/>
      <c r="AB179" s="319">
        <v>1800</v>
      </c>
      <c r="AC179" s="320"/>
      <c r="AD179" s="320"/>
      <c r="AE179" s="177"/>
      <c r="AF179" s="177"/>
      <c r="AG179" s="177"/>
      <c r="AH179" s="665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320"/>
    </row>
    <row r="180" spans="1:48" s="107" customFormat="1" ht="25.5" customHeight="1">
      <c r="A180" s="146"/>
      <c r="B180" s="543"/>
      <c r="C180" s="320" t="s">
        <v>7546</v>
      </c>
      <c r="D180" s="177" t="s">
        <v>9098</v>
      </c>
      <c r="E180" s="320" t="s">
        <v>9099</v>
      </c>
      <c r="F180" s="320" t="s">
        <v>7546</v>
      </c>
      <c r="G180" s="320" t="s">
        <v>7546</v>
      </c>
      <c r="H180" s="319">
        <v>4681</v>
      </c>
      <c r="I180" s="319">
        <v>2598</v>
      </c>
      <c r="J180" s="319">
        <v>4681</v>
      </c>
      <c r="K180" s="320" t="s">
        <v>1587</v>
      </c>
      <c r="L180" s="320" t="s">
        <v>9100</v>
      </c>
      <c r="M180" s="320" t="s">
        <v>78</v>
      </c>
      <c r="N180" s="319">
        <v>23</v>
      </c>
      <c r="O180" s="319">
        <v>38</v>
      </c>
      <c r="P180" s="319">
        <v>874</v>
      </c>
      <c r="Q180" s="319">
        <v>9</v>
      </c>
      <c r="R180" s="319">
        <v>1083</v>
      </c>
      <c r="S180" s="319">
        <v>2002</v>
      </c>
      <c r="T180" s="723" t="s">
        <v>586</v>
      </c>
      <c r="U180" s="320">
        <v>1992</v>
      </c>
      <c r="V180" s="925">
        <v>2386</v>
      </c>
      <c r="W180" s="177"/>
      <c r="X180" s="177">
        <v>385</v>
      </c>
      <c r="Y180" s="177"/>
      <c r="Z180" s="177"/>
      <c r="AA180" s="177"/>
      <c r="AB180" s="319">
        <v>2770</v>
      </c>
      <c r="AC180" s="320"/>
      <c r="AD180" s="320"/>
      <c r="AE180" s="177"/>
      <c r="AF180" s="177"/>
      <c r="AG180" s="177"/>
      <c r="AH180" s="665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320"/>
    </row>
    <row r="181" spans="1:48" s="107" customFormat="1" ht="25.5" customHeight="1">
      <c r="A181" s="146"/>
      <c r="B181" s="543"/>
      <c r="C181" s="320" t="s">
        <v>7562</v>
      </c>
      <c r="D181" s="177"/>
      <c r="E181" s="320" t="s">
        <v>9101</v>
      </c>
      <c r="F181" s="320" t="s">
        <v>7562</v>
      </c>
      <c r="G181" s="320" t="s">
        <v>7562</v>
      </c>
      <c r="H181" s="319">
        <v>6292</v>
      </c>
      <c r="I181" s="319">
        <v>1067</v>
      </c>
      <c r="J181" s="319">
        <v>1064</v>
      </c>
      <c r="K181" s="320" t="s">
        <v>9064</v>
      </c>
      <c r="L181" s="320" t="s">
        <v>572</v>
      </c>
      <c r="M181" s="320" t="s">
        <v>78</v>
      </c>
      <c r="N181" s="319">
        <v>20</v>
      </c>
      <c r="O181" s="319">
        <v>45</v>
      </c>
      <c r="P181" s="319">
        <v>900</v>
      </c>
      <c r="Q181" s="319">
        <v>9</v>
      </c>
      <c r="R181" s="319">
        <v>40</v>
      </c>
      <c r="S181" s="319">
        <v>200</v>
      </c>
      <c r="T181" s="320" t="s">
        <v>586</v>
      </c>
      <c r="U181" s="320">
        <v>2009</v>
      </c>
      <c r="V181" s="925"/>
      <c r="W181" s="177"/>
      <c r="X181" s="177"/>
      <c r="Y181" s="177"/>
      <c r="Z181" s="177"/>
      <c r="AA181" s="177"/>
      <c r="AB181" s="319">
        <v>1730</v>
      </c>
      <c r="AC181" s="320"/>
      <c r="AD181" s="320"/>
      <c r="AE181" s="177"/>
      <c r="AF181" s="177"/>
      <c r="AG181" s="177"/>
      <c r="AH181" s="177"/>
      <c r="AI181" s="177"/>
      <c r="AJ181" s="177"/>
      <c r="AK181" s="177"/>
      <c r="AL181" s="177"/>
      <c r="AM181" s="177"/>
      <c r="AN181" s="177"/>
      <c r="AO181" s="177"/>
      <c r="AP181" s="177"/>
      <c r="AQ181" s="177"/>
      <c r="AR181" s="177"/>
      <c r="AS181" s="177"/>
      <c r="AT181" s="177"/>
      <c r="AU181" s="177"/>
      <c r="AV181" s="320"/>
    </row>
    <row r="182" spans="1:48" s="107" customFormat="1" ht="25.5" customHeight="1">
      <c r="A182" s="146"/>
      <c r="B182" s="543"/>
      <c r="C182" s="105" t="s">
        <v>8405</v>
      </c>
      <c r="D182" s="99" t="s">
        <v>9102</v>
      </c>
      <c r="E182" s="105" t="s">
        <v>9103</v>
      </c>
      <c r="F182" s="105" t="s">
        <v>8405</v>
      </c>
      <c r="G182" s="105" t="s">
        <v>8405</v>
      </c>
      <c r="H182" s="100">
        <v>17745</v>
      </c>
      <c r="I182" s="100">
        <v>2393</v>
      </c>
      <c r="J182" s="100">
        <v>3614</v>
      </c>
      <c r="K182" s="105" t="s">
        <v>1587</v>
      </c>
      <c r="L182" s="105" t="s">
        <v>9104</v>
      </c>
      <c r="M182" s="105" t="s">
        <v>78</v>
      </c>
      <c r="N182" s="100">
        <v>28</v>
      </c>
      <c r="O182" s="100">
        <v>42</v>
      </c>
      <c r="P182" s="100">
        <v>1176</v>
      </c>
      <c r="Q182" s="100">
        <v>12</v>
      </c>
      <c r="R182" s="100">
        <v>1208</v>
      </c>
      <c r="S182" s="100">
        <v>2000</v>
      </c>
      <c r="T182" s="105" t="s">
        <v>233</v>
      </c>
      <c r="U182" s="105">
        <v>1995</v>
      </c>
      <c r="V182" s="99">
        <v>1500</v>
      </c>
      <c r="W182" s="99">
        <v>1990</v>
      </c>
      <c r="X182" s="99">
        <v>409</v>
      </c>
      <c r="Y182" s="99"/>
      <c r="Z182" s="99"/>
      <c r="AA182" s="99"/>
      <c r="AB182" s="100">
        <v>3900</v>
      </c>
      <c r="AC182" s="99"/>
      <c r="AD182" s="99"/>
      <c r="AE182" s="99"/>
      <c r="AF182" s="99"/>
      <c r="AG182" s="99"/>
      <c r="AH182" s="99"/>
      <c r="AI182" s="99"/>
      <c r="AJ182" s="99"/>
      <c r="AK182" s="99"/>
      <c r="AL182" s="99"/>
      <c r="AM182" s="99"/>
      <c r="AN182" s="99"/>
      <c r="AO182" s="99"/>
      <c r="AP182" s="99"/>
      <c r="AQ182" s="99"/>
      <c r="AR182" s="99"/>
      <c r="AS182" s="99"/>
      <c r="AT182" s="99"/>
      <c r="AU182" s="99"/>
      <c r="AV182" s="105"/>
    </row>
    <row r="183" spans="1:48" s="107" customFormat="1" ht="25.5" customHeight="1">
      <c r="A183" s="146"/>
      <c r="B183" s="543"/>
      <c r="C183" s="320" t="s">
        <v>8405</v>
      </c>
      <c r="D183" s="177"/>
      <c r="E183" s="320" t="s">
        <v>9105</v>
      </c>
      <c r="F183" s="320" t="s">
        <v>8405</v>
      </c>
      <c r="G183" s="320" t="s">
        <v>8405</v>
      </c>
      <c r="H183" s="319">
        <v>951</v>
      </c>
      <c r="I183" s="319">
        <v>951</v>
      </c>
      <c r="J183" s="319">
        <v>951</v>
      </c>
      <c r="K183" s="320" t="s">
        <v>9106</v>
      </c>
      <c r="L183" s="320" t="s">
        <v>572</v>
      </c>
      <c r="M183" s="320" t="s">
        <v>78</v>
      </c>
      <c r="N183" s="319">
        <v>19</v>
      </c>
      <c r="O183" s="319">
        <v>41</v>
      </c>
      <c r="P183" s="319">
        <v>779</v>
      </c>
      <c r="Q183" s="319">
        <v>10</v>
      </c>
      <c r="R183" s="319"/>
      <c r="S183" s="319"/>
      <c r="T183" s="320"/>
      <c r="U183" s="320">
        <v>2007</v>
      </c>
      <c r="V183" s="925"/>
      <c r="W183" s="177"/>
      <c r="X183" s="177"/>
      <c r="Y183" s="177"/>
      <c r="Z183" s="177"/>
      <c r="AA183" s="177"/>
      <c r="AB183" s="319">
        <v>1000</v>
      </c>
      <c r="AC183" s="320"/>
      <c r="AD183" s="320"/>
      <c r="AE183" s="177"/>
      <c r="AF183" s="177"/>
      <c r="AG183" s="177"/>
      <c r="AH183" s="177"/>
      <c r="AI183" s="177"/>
      <c r="AJ183" s="177"/>
      <c r="AK183" s="177"/>
      <c r="AL183" s="177"/>
      <c r="AM183" s="177"/>
      <c r="AN183" s="177"/>
      <c r="AO183" s="177"/>
      <c r="AP183" s="177"/>
      <c r="AQ183" s="177"/>
      <c r="AR183" s="177"/>
      <c r="AS183" s="177"/>
      <c r="AT183" s="177"/>
      <c r="AU183" s="177"/>
      <c r="AV183" s="320"/>
    </row>
    <row r="184" spans="1:48" s="107" customFormat="1" ht="25.5" customHeight="1">
      <c r="A184" s="146"/>
      <c r="B184" s="543"/>
      <c r="C184" s="320" t="s">
        <v>8405</v>
      </c>
      <c r="D184" s="177"/>
      <c r="E184" s="320" t="s">
        <v>9107</v>
      </c>
      <c r="F184" s="320" t="s">
        <v>8405</v>
      </c>
      <c r="G184" s="320" t="s">
        <v>8405</v>
      </c>
      <c r="H184" s="319">
        <v>2505</v>
      </c>
      <c r="I184" s="319">
        <v>995.19</v>
      </c>
      <c r="J184" s="319">
        <v>1081.6600000000001</v>
      </c>
      <c r="K184" s="320" t="s">
        <v>9108</v>
      </c>
      <c r="L184" s="320" t="s">
        <v>9109</v>
      </c>
      <c r="M184" s="320" t="s">
        <v>78</v>
      </c>
      <c r="N184" s="319">
        <v>18</v>
      </c>
      <c r="O184" s="319">
        <v>28.8</v>
      </c>
      <c r="P184" s="319">
        <v>518.4</v>
      </c>
      <c r="Q184" s="319">
        <v>10</v>
      </c>
      <c r="R184" s="319"/>
      <c r="S184" s="319"/>
      <c r="T184" s="320"/>
      <c r="U184" s="320">
        <v>2011</v>
      </c>
      <c r="V184" s="925"/>
      <c r="W184" s="177"/>
      <c r="X184" s="177"/>
      <c r="Y184" s="177"/>
      <c r="Z184" s="177"/>
      <c r="AA184" s="177"/>
      <c r="AB184" s="319">
        <v>2600</v>
      </c>
      <c r="AC184" s="320"/>
      <c r="AD184" s="320"/>
      <c r="AE184" s="177"/>
      <c r="AF184" s="177"/>
      <c r="AG184" s="177"/>
      <c r="AH184" s="177"/>
      <c r="AI184" s="177"/>
      <c r="AJ184" s="177"/>
      <c r="AK184" s="177"/>
      <c r="AL184" s="177"/>
      <c r="AM184" s="177"/>
      <c r="AN184" s="177"/>
      <c r="AO184" s="177"/>
      <c r="AP184" s="177"/>
      <c r="AQ184" s="177"/>
      <c r="AR184" s="177"/>
      <c r="AS184" s="177"/>
      <c r="AT184" s="177"/>
      <c r="AU184" s="177"/>
      <c r="AV184" s="320"/>
    </row>
    <row r="185" spans="1:48" s="107" customFormat="1" ht="25.5" customHeight="1">
      <c r="A185" s="146"/>
      <c r="B185" s="543"/>
      <c r="C185" s="320" t="s">
        <v>8405</v>
      </c>
      <c r="D185" s="177" t="s">
        <v>9110</v>
      </c>
      <c r="E185" s="320" t="s">
        <v>9110</v>
      </c>
      <c r="F185" s="320" t="s">
        <v>8405</v>
      </c>
      <c r="G185" s="320" t="s">
        <v>8405</v>
      </c>
      <c r="H185" s="319">
        <v>3273</v>
      </c>
      <c r="I185" s="319">
        <v>552</v>
      </c>
      <c r="J185" s="319">
        <v>552</v>
      </c>
      <c r="K185" s="320" t="s">
        <v>1672</v>
      </c>
      <c r="L185" s="320" t="s">
        <v>9111</v>
      </c>
      <c r="M185" s="320" t="s">
        <v>78</v>
      </c>
      <c r="N185" s="319">
        <v>21</v>
      </c>
      <c r="O185" s="319">
        <v>25</v>
      </c>
      <c r="P185" s="319">
        <v>525</v>
      </c>
      <c r="Q185" s="319">
        <v>8</v>
      </c>
      <c r="R185" s="319"/>
      <c r="S185" s="319"/>
      <c r="T185" s="320"/>
      <c r="U185" s="320">
        <v>2016</v>
      </c>
      <c r="V185" s="925">
        <v>900</v>
      </c>
      <c r="W185" s="177"/>
      <c r="X185" s="177"/>
      <c r="Y185" s="177"/>
      <c r="Z185" s="177"/>
      <c r="AA185" s="177"/>
      <c r="AB185" s="319">
        <v>900</v>
      </c>
      <c r="AC185" s="320"/>
      <c r="AD185" s="320"/>
      <c r="AE185" s="177"/>
      <c r="AF185" s="177"/>
      <c r="AG185" s="177"/>
      <c r="AH185" s="177"/>
      <c r="AI185" s="177"/>
      <c r="AJ185" s="177"/>
      <c r="AK185" s="177"/>
      <c r="AL185" s="177"/>
      <c r="AM185" s="177"/>
      <c r="AN185" s="177"/>
      <c r="AO185" s="177"/>
      <c r="AP185" s="177"/>
      <c r="AQ185" s="177"/>
      <c r="AR185" s="177"/>
      <c r="AS185" s="177"/>
      <c r="AT185" s="177"/>
      <c r="AU185" s="177"/>
      <c r="AV185" s="320"/>
    </row>
    <row r="186" spans="1:48" s="107" customFormat="1" ht="32.25" customHeight="1">
      <c r="A186" s="146"/>
      <c r="B186" s="543"/>
      <c r="C186" s="320" t="s">
        <v>7504</v>
      </c>
      <c r="D186" s="177"/>
      <c r="E186" s="320" t="s">
        <v>9112</v>
      </c>
      <c r="F186" s="320" t="s">
        <v>7515</v>
      </c>
      <c r="G186" s="320" t="s">
        <v>7516</v>
      </c>
      <c r="H186" s="319">
        <v>10000</v>
      </c>
      <c r="I186" s="319">
        <v>2000</v>
      </c>
      <c r="J186" s="319">
        <v>3000</v>
      </c>
      <c r="K186" s="320" t="s">
        <v>9108</v>
      </c>
      <c r="L186" s="320" t="s">
        <v>9113</v>
      </c>
      <c r="M186" s="320" t="s">
        <v>78</v>
      </c>
      <c r="N186" s="319">
        <v>37</v>
      </c>
      <c r="O186" s="319">
        <v>62.1</v>
      </c>
      <c r="P186" s="319">
        <v>2300</v>
      </c>
      <c r="Q186" s="319">
        <v>15</v>
      </c>
      <c r="R186" s="319"/>
      <c r="S186" s="319"/>
      <c r="T186" s="320"/>
      <c r="U186" s="320">
        <v>2009</v>
      </c>
      <c r="V186" s="925"/>
      <c r="W186" s="177"/>
      <c r="X186" s="177"/>
      <c r="Y186" s="177"/>
      <c r="Z186" s="177"/>
      <c r="AA186" s="177"/>
      <c r="AB186" s="319">
        <v>8000</v>
      </c>
      <c r="AC186" s="320"/>
      <c r="AD186" s="320"/>
      <c r="AE186" s="177"/>
      <c r="AF186" s="177"/>
      <c r="AG186" s="177"/>
      <c r="AH186" s="177"/>
      <c r="AI186" s="177"/>
      <c r="AJ186" s="177"/>
      <c r="AK186" s="177"/>
      <c r="AL186" s="177"/>
      <c r="AM186" s="177"/>
      <c r="AN186" s="177"/>
      <c r="AO186" s="177"/>
      <c r="AP186" s="177"/>
      <c r="AQ186" s="177"/>
      <c r="AR186" s="177"/>
      <c r="AS186" s="177"/>
      <c r="AT186" s="177"/>
      <c r="AU186" s="177"/>
      <c r="AV186" s="682" t="s">
        <v>15514</v>
      </c>
    </row>
    <row r="187" spans="1:48" s="107" customFormat="1" ht="25.5" customHeight="1">
      <c r="A187" s="146"/>
      <c r="B187" s="543"/>
      <c r="C187" s="320" t="s">
        <v>7504</v>
      </c>
      <c r="D187" s="177"/>
      <c r="E187" s="320" t="s">
        <v>9114</v>
      </c>
      <c r="F187" s="320" t="s">
        <v>7515</v>
      </c>
      <c r="G187" s="320" t="s">
        <v>7516</v>
      </c>
      <c r="H187" s="319">
        <v>1500</v>
      </c>
      <c r="I187" s="319">
        <v>700</v>
      </c>
      <c r="J187" s="319">
        <v>4600</v>
      </c>
      <c r="K187" s="320" t="s">
        <v>9108</v>
      </c>
      <c r="L187" s="320" t="s">
        <v>9115</v>
      </c>
      <c r="M187" s="320" t="s">
        <v>78</v>
      </c>
      <c r="N187" s="319">
        <v>40</v>
      </c>
      <c r="O187" s="319">
        <v>50</v>
      </c>
      <c r="P187" s="319">
        <v>2000</v>
      </c>
      <c r="Q187" s="319">
        <v>6</v>
      </c>
      <c r="R187" s="319"/>
      <c r="S187" s="319"/>
      <c r="T187" s="320"/>
      <c r="U187" s="320">
        <v>2013</v>
      </c>
      <c r="V187" s="925"/>
      <c r="W187" s="177"/>
      <c r="X187" s="177"/>
      <c r="Y187" s="177"/>
      <c r="Z187" s="177"/>
      <c r="AA187" s="177"/>
      <c r="AB187" s="319">
        <v>4000</v>
      </c>
      <c r="AC187" s="320"/>
      <c r="AD187" s="320"/>
      <c r="AE187" s="177"/>
      <c r="AF187" s="177"/>
      <c r="AG187" s="177"/>
      <c r="AH187" s="177"/>
      <c r="AI187" s="177"/>
      <c r="AJ187" s="177"/>
      <c r="AK187" s="177"/>
      <c r="AL187" s="177"/>
      <c r="AM187" s="177"/>
      <c r="AN187" s="177"/>
      <c r="AO187" s="177"/>
      <c r="AP187" s="177"/>
      <c r="AQ187" s="177"/>
      <c r="AR187" s="177"/>
      <c r="AS187" s="177"/>
      <c r="AT187" s="177"/>
      <c r="AU187" s="177"/>
      <c r="AV187" s="682" t="s">
        <v>15515</v>
      </c>
    </row>
    <row r="188" spans="1:48" s="107" customFormat="1" ht="25.5" customHeight="1">
      <c r="A188" s="146"/>
      <c r="B188" s="543"/>
      <c r="C188" s="320" t="s">
        <v>7570</v>
      </c>
      <c r="D188" s="177"/>
      <c r="E188" s="320" t="s">
        <v>9116</v>
      </c>
      <c r="F188" s="320" t="s">
        <v>7570</v>
      </c>
      <c r="G188" s="320" t="s">
        <v>401</v>
      </c>
      <c r="H188" s="319">
        <v>176471.3</v>
      </c>
      <c r="I188" s="319">
        <v>1994.52</v>
      </c>
      <c r="J188" s="319">
        <v>3021.08</v>
      </c>
      <c r="K188" s="320" t="s">
        <v>587</v>
      </c>
      <c r="L188" s="320" t="s">
        <v>9117</v>
      </c>
      <c r="M188" s="320" t="s">
        <v>78</v>
      </c>
      <c r="N188" s="319">
        <v>24</v>
      </c>
      <c r="O188" s="319">
        <v>46</v>
      </c>
      <c r="P188" s="319">
        <v>1104</v>
      </c>
      <c r="Q188" s="319">
        <v>12.4</v>
      </c>
      <c r="R188" s="319">
        <v>528</v>
      </c>
      <c r="S188" s="319">
        <v>750</v>
      </c>
      <c r="T188" s="320" t="s">
        <v>9118</v>
      </c>
      <c r="U188" s="320">
        <v>2010</v>
      </c>
      <c r="V188" s="925"/>
      <c r="W188" s="177"/>
      <c r="X188" s="177"/>
      <c r="Y188" s="177"/>
      <c r="Z188" s="177"/>
      <c r="AA188" s="177"/>
      <c r="AB188" s="319">
        <v>8580</v>
      </c>
      <c r="AC188" s="320"/>
      <c r="AD188" s="320"/>
      <c r="AE188" s="177"/>
      <c r="AF188" s="177"/>
      <c r="AG188" s="177"/>
      <c r="AH188" s="177"/>
      <c r="AI188" s="177"/>
      <c r="AJ188" s="177"/>
      <c r="AK188" s="177"/>
      <c r="AL188" s="177"/>
      <c r="AM188" s="177"/>
      <c r="AN188" s="177"/>
      <c r="AO188" s="177"/>
      <c r="AP188" s="177"/>
      <c r="AQ188" s="177"/>
      <c r="AR188" s="177"/>
      <c r="AS188" s="177"/>
      <c r="AT188" s="177"/>
      <c r="AU188" s="177"/>
      <c r="AV188" s="320"/>
    </row>
    <row r="189" spans="1:48" s="107" customFormat="1" ht="25.5" customHeight="1">
      <c r="A189" s="146"/>
      <c r="B189" s="543"/>
      <c r="C189" s="320" t="s">
        <v>7587</v>
      </c>
      <c r="D189" s="177" t="s">
        <v>9119</v>
      </c>
      <c r="E189" s="320" t="s">
        <v>9120</v>
      </c>
      <c r="F189" s="320" t="s">
        <v>7587</v>
      </c>
      <c r="G189" s="320" t="s">
        <v>401</v>
      </c>
      <c r="H189" s="319">
        <v>9976</v>
      </c>
      <c r="I189" s="319">
        <v>1981</v>
      </c>
      <c r="J189" s="319">
        <v>3214</v>
      </c>
      <c r="K189" s="320" t="s">
        <v>587</v>
      </c>
      <c r="L189" s="320" t="s">
        <v>1568</v>
      </c>
      <c r="M189" s="320" t="s">
        <v>78</v>
      </c>
      <c r="N189" s="319">
        <v>24</v>
      </c>
      <c r="O189" s="319">
        <v>34.1</v>
      </c>
      <c r="P189" s="319">
        <v>842.2</v>
      </c>
      <c r="Q189" s="319">
        <v>12.9</v>
      </c>
      <c r="R189" s="319">
        <v>939</v>
      </c>
      <c r="S189" s="319">
        <v>1000</v>
      </c>
      <c r="T189" s="320" t="s">
        <v>9121</v>
      </c>
      <c r="U189" s="320">
        <v>2003</v>
      </c>
      <c r="V189" s="925">
        <v>4327</v>
      </c>
      <c r="W189" s="177">
        <v>1580</v>
      </c>
      <c r="X189" s="177">
        <v>580</v>
      </c>
      <c r="Y189" s="177"/>
      <c r="Z189" s="177">
        <v>1950</v>
      </c>
      <c r="AA189" s="177" t="s">
        <v>1036</v>
      </c>
      <c r="AB189" s="319">
        <v>8437</v>
      </c>
      <c r="AC189" s="320"/>
      <c r="AD189" s="320"/>
      <c r="AE189" s="177" t="s">
        <v>7046</v>
      </c>
      <c r="AF189" s="177">
        <v>34600000</v>
      </c>
      <c r="AG189" s="177" t="s">
        <v>9122</v>
      </c>
      <c r="AH189" s="177"/>
      <c r="AI189" s="177" t="s">
        <v>511</v>
      </c>
      <c r="AJ189" s="177" t="s">
        <v>2239</v>
      </c>
      <c r="AK189" s="177">
        <v>98</v>
      </c>
      <c r="AL189" s="177"/>
      <c r="AM189" s="177" t="s">
        <v>961</v>
      </c>
      <c r="AN189" s="177" t="s">
        <v>1978</v>
      </c>
      <c r="AO189" s="177" t="s">
        <v>2239</v>
      </c>
      <c r="AP189" s="177">
        <v>86</v>
      </c>
      <c r="AQ189" s="177"/>
      <c r="AR189" s="177" t="s">
        <v>961</v>
      </c>
      <c r="AS189" s="177"/>
      <c r="AT189" s="177"/>
      <c r="AU189" s="177"/>
      <c r="AV189" s="320"/>
    </row>
    <row r="190" spans="1:48" s="107" customFormat="1" ht="25.5" customHeight="1">
      <c r="A190" s="146"/>
      <c r="B190" s="543"/>
      <c r="C190" s="319" t="s">
        <v>7594</v>
      </c>
      <c r="D190" s="319"/>
      <c r="E190" s="319" t="s">
        <v>9123</v>
      </c>
      <c r="F190" s="319" t="s">
        <v>7594</v>
      </c>
      <c r="G190" s="319" t="s">
        <v>7594</v>
      </c>
      <c r="H190" s="319">
        <v>1250</v>
      </c>
      <c r="I190" s="319">
        <v>499.88</v>
      </c>
      <c r="J190" s="319">
        <v>495.48</v>
      </c>
      <c r="K190" s="319" t="s">
        <v>1537</v>
      </c>
      <c r="L190" s="319" t="s">
        <v>9124</v>
      </c>
      <c r="M190" s="319" t="s">
        <v>382</v>
      </c>
      <c r="N190" s="319">
        <v>18</v>
      </c>
      <c r="O190" s="319">
        <v>27</v>
      </c>
      <c r="P190" s="319">
        <v>495</v>
      </c>
      <c r="Q190" s="652">
        <v>8.25</v>
      </c>
      <c r="R190" s="652"/>
      <c r="S190" s="320"/>
      <c r="T190" s="320"/>
      <c r="U190" s="652">
        <v>2015</v>
      </c>
      <c r="V190" s="652"/>
      <c r="W190" s="652"/>
      <c r="X190" s="652"/>
      <c r="Y190" s="652"/>
      <c r="Z190" s="546">
        <v>379</v>
      </c>
      <c r="AA190" s="319"/>
      <c r="AB190" s="319">
        <v>379</v>
      </c>
      <c r="AC190" s="319"/>
      <c r="AD190" s="319"/>
      <c r="AE190" s="319"/>
      <c r="AF190" s="319"/>
      <c r="AG190" s="319"/>
      <c r="AH190" s="319"/>
      <c r="AI190" s="319"/>
      <c r="AJ190" s="319"/>
      <c r="AK190" s="319"/>
      <c r="AL190" s="319"/>
      <c r="AM190" s="319"/>
      <c r="AN190" s="319"/>
      <c r="AO190" s="319"/>
      <c r="AP190" s="319"/>
      <c r="AQ190" s="319"/>
      <c r="AR190" s="319"/>
      <c r="AS190" s="319" t="s">
        <v>8395</v>
      </c>
      <c r="AT190" s="177"/>
      <c r="AU190" s="177"/>
      <c r="AV190" s="320"/>
    </row>
    <row r="191" spans="1:48" s="107" customFormat="1" ht="25.5" customHeight="1">
      <c r="A191" s="146"/>
      <c r="B191" s="543"/>
      <c r="C191" s="320" t="s">
        <v>7594</v>
      </c>
      <c r="D191" s="99" t="s">
        <v>9125</v>
      </c>
      <c r="E191" s="320" t="s">
        <v>9126</v>
      </c>
      <c r="F191" s="320" t="s">
        <v>7594</v>
      </c>
      <c r="G191" s="320" t="s">
        <v>7594</v>
      </c>
      <c r="H191" s="319">
        <v>9145</v>
      </c>
      <c r="I191" s="319">
        <v>1619</v>
      </c>
      <c r="J191" s="319">
        <v>1601</v>
      </c>
      <c r="K191" s="320" t="s">
        <v>1537</v>
      </c>
      <c r="L191" s="320" t="s">
        <v>572</v>
      </c>
      <c r="M191" s="320" t="s">
        <v>78</v>
      </c>
      <c r="N191" s="319">
        <v>27</v>
      </c>
      <c r="O191" s="319">
        <v>44</v>
      </c>
      <c r="P191" s="319">
        <v>1188</v>
      </c>
      <c r="Q191" s="319">
        <v>12</v>
      </c>
      <c r="R191" s="319"/>
      <c r="S191" s="319"/>
      <c r="T191" s="320"/>
      <c r="U191" s="320">
        <v>2008</v>
      </c>
      <c r="V191" s="925"/>
      <c r="W191" s="177"/>
      <c r="X191" s="177"/>
      <c r="Y191" s="177"/>
      <c r="Z191" s="177"/>
      <c r="AA191" s="177"/>
      <c r="AB191" s="319">
        <v>172</v>
      </c>
      <c r="AC191" s="320"/>
      <c r="AD191" s="320"/>
      <c r="AE191" s="177"/>
      <c r="AF191" s="177"/>
      <c r="AG191" s="177"/>
      <c r="AH191" s="177"/>
      <c r="AI191" s="177"/>
      <c r="AJ191" s="177"/>
      <c r="AK191" s="177"/>
      <c r="AL191" s="177"/>
      <c r="AM191" s="177"/>
      <c r="AN191" s="177"/>
      <c r="AO191" s="177"/>
      <c r="AP191" s="177"/>
      <c r="AQ191" s="177"/>
      <c r="AR191" s="177"/>
      <c r="AS191" s="177"/>
      <c r="AT191" s="177"/>
      <c r="AU191" s="177"/>
      <c r="AV191" s="320"/>
    </row>
    <row r="192" spans="1:48" s="107" customFormat="1" ht="25.5" customHeight="1">
      <c r="A192" s="146"/>
      <c r="B192" s="543"/>
      <c r="C192" s="105" t="s">
        <v>7594</v>
      </c>
      <c r="D192" s="99" t="s">
        <v>9127</v>
      </c>
      <c r="E192" s="100" t="s">
        <v>9128</v>
      </c>
      <c r="F192" s="105" t="s">
        <v>7594</v>
      </c>
      <c r="G192" s="105" t="s">
        <v>9129</v>
      </c>
      <c r="H192" s="688">
        <v>680.24</v>
      </c>
      <c r="I192" s="688">
        <v>342.6</v>
      </c>
      <c r="J192" s="688">
        <v>420.52</v>
      </c>
      <c r="K192" s="105" t="s">
        <v>1537</v>
      </c>
      <c r="L192" s="105" t="s">
        <v>572</v>
      </c>
      <c r="M192" s="105" t="s">
        <v>9130</v>
      </c>
      <c r="N192" s="708">
        <v>17.399999999999999</v>
      </c>
      <c r="O192" s="708">
        <v>24.33</v>
      </c>
      <c r="P192" s="708">
        <v>423.34199999999993</v>
      </c>
      <c r="Q192" s="708">
        <v>8.8000000000000007</v>
      </c>
      <c r="R192" s="100"/>
      <c r="S192" s="100"/>
      <c r="T192" s="105"/>
      <c r="U192" s="105">
        <v>2005</v>
      </c>
      <c r="V192" s="99"/>
      <c r="W192" s="99"/>
      <c r="X192" s="99"/>
      <c r="Y192" s="99"/>
      <c r="Z192" s="99"/>
      <c r="AA192" s="99"/>
      <c r="AB192" s="100"/>
      <c r="AC192" s="99"/>
      <c r="AD192" s="99"/>
      <c r="AE192" s="99"/>
      <c r="AF192" s="99"/>
      <c r="AG192" s="99"/>
      <c r="AH192" s="99"/>
      <c r="AI192" s="99"/>
      <c r="AJ192" s="99"/>
      <c r="AK192" s="99"/>
      <c r="AL192" s="99"/>
      <c r="AM192" s="99"/>
      <c r="AN192" s="99"/>
      <c r="AO192" s="99"/>
      <c r="AP192" s="99"/>
      <c r="AQ192" s="99"/>
      <c r="AR192" s="99"/>
      <c r="AS192" s="99"/>
      <c r="AT192" s="99"/>
      <c r="AU192" s="99"/>
      <c r="AV192" s="105"/>
    </row>
    <row r="193" spans="1:48" s="107" customFormat="1" ht="25.5" customHeight="1">
      <c r="A193" s="146"/>
      <c r="B193" s="941"/>
      <c r="C193" s="105" t="s">
        <v>7594</v>
      </c>
      <c r="D193" s="99" t="s">
        <v>9131</v>
      </c>
      <c r="E193" s="100" t="s">
        <v>9132</v>
      </c>
      <c r="F193" s="105" t="s">
        <v>7594</v>
      </c>
      <c r="G193" s="105" t="s">
        <v>9129</v>
      </c>
      <c r="H193" s="688">
        <v>1294</v>
      </c>
      <c r="I193" s="688">
        <v>353.61</v>
      </c>
      <c r="J193" s="688">
        <v>351.48</v>
      </c>
      <c r="K193" s="105" t="s">
        <v>1537</v>
      </c>
      <c r="L193" s="105" t="s">
        <v>572</v>
      </c>
      <c r="M193" s="105" t="s">
        <v>9130</v>
      </c>
      <c r="N193" s="708">
        <v>17.399999999999999</v>
      </c>
      <c r="O193" s="708">
        <v>20.2</v>
      </c>
      <c r="P193" s="708">
        <v>351.47999999999996</v>
      </c>
      <c r="Q193" s="708">
        <v>9.5</v>
      </c>
      <c r="R193" s="100"/>
      <c r="S193" s="100"/>
      <c r="T193" s="105"/>
      <c r="U193" s="105">
        <v>2006</v>
      </c>
      <c r="V193" s="99"/>
      <c r="W193" s="99"/>
      <c r="X193" s="99"/>
      <c r="Y193" s="99"/>
      <c r="Z193" s="99"/>
      <c r="AA193" s="99"/>
      <c r="AB193" s="100"/>
      <c r="AC193" s="99"/>
      <c r="AD193" s="99"/>
      <c r="AE193" s="99"/>
      <c r="AF193" s="99"/>
      <c r="AG193" s="99"/>
      <c r="AH193" s="99"/>
      <c r="AI193" s="99"/>
      <c r="AJ193" s="99"/>
      <c r="AK193" s="99"/>
      <c r="AL193" s="99"/>
      <c r="AM193" s="99"/>
      <c r="AN193" s="99"/>
      <c r="AO193" s="99"/>
      <c r="AP193" s="99"/>
      <c r="AQ193" s="99"/>
      <c r="AR193" s="99"/>
      <c r="AS193" s="99"/>
      <c r="AT193" s="99"/>
      <c r="AU193" s="99"/>
      <c r="AV193" s="105"/>
    </row>
    <row r="194" spans="1:48" s="107" customFormat="1" ht="25.5" customHeight="1">
      <c r="A194" s="146"/>
      <c r="B194" s="941"/>
      <c r="C194" s="105" t="s">
        <v>7594</v>
      </c>
      <c r="D194" s="99" t="s">
        <v>9133</v>
      </c>
      <c r="E194" s="100" t="s">
        <v>9134</v>
      </c>
      <c r="F194" s="105" t="s">
        <v>7594</v>
      </c>
      <c r="G194" s="105" t="s">
        <v>9135</v>
      </c>
      <c r="H194" s="688">
        <v>1930</v>
      </c>
      <c r="I194" s="688">
        <v>401.32</v>
      </c>
      <c r="J194" s="688">
        <v>399.19</v>
      </c>
      <c r="K194" s="105" t="s">
        <v>1537</v>
      </c>
      <c r="L194" s="105" t="s">
        <v>572</v>
      </c>
      <c r="M194" s="105" t="s">
        <v>9130</v>
      </c>
      <c r="N194" s="708">
        <v>17.399999999999999</v>
      </c>
      <c r="O194" s="708">
        <v>20.2</v>
      </c>
      <c r="P194" s="708">
        <v>351.47999999999996</v>
      </c>
      <c r="Q194" s="708">
        <v>9.5</v>
      </c>
      <c r="R194" s="100"/>
      <c r="S194" s="100"/>
      <c r="T194" s="105"/>
      <c r="U194" s="105">
        <v>2010</v>
      </c>
      <c r="V194" s="99"/>
      <c r="W194" s="99"/>
      <c r="X194" s="99"/>
      <c r="Y194" s="99"/>
      <c r="Z194" s="99"/>
      <c r="AA194" s="99"/>
      <c r="AB194" s="100"/>
      <c r="AC194" s="99"/>
      <c r="AD194" s="99"/>
      <c r="AE194" s="99"/>
      <c r="AF194" s="99"/>
      <c r="AG194" s="99"/>
      <c r="AH194" s="99"/>
      <c r="AI194" s="99"/>
      <c r="AJ194" s="99"/>
      <c r="AK194" s="99"/>
      <c r="AL194" s="99"/>
      <c r="AM194" s="99"/>
      <c r="AN194" s="99"/>
      <c r="AO194" s="99"/>
      <c r="AP194" s="99"/>
      <c r="AQ194" s="99"/>
      <c r="AR194" s="99"/>
      <c r="AS194" s="99"/>
      <c r="AT194" s="99"/>
      <c r="AU194" s="99"/>
      <c r="AV194" s="105"/>
    </row>
    <row r="195" spans="1:48" s="107" customFormat="1" ht="25.5" customHeight="1">
      <c r="A195" s="146"/>
      <c r="B195" s="941"/>
      <c r="C195" s="105" t="s">
        <v>7594</v>
      </c>
      <c r="D195" s="99" t="s">
        <v>9136</v>
      </c>
      <c r="E195" s="100" t="s">
        <v>9137</v>
      </c>
      <c r="F195" s="105" t="s">
        <v>7594</v>
      </c>
      <c r="G195" s="105" t="s">
        <v>9138</v>
      </c>
      <c r="H195" s="100">
        <v>425</v>
      </c>
      <c r="I195" s="688">
        <v>425.39</v>
      </c>
      <c r="J195" s="688">
        <v>423.26</v>
      </c>
      <c r="K195" s="105" t="s">
        <v>1537</v>
      </c>
      <c r="L195" s="105" t="s">
        <v>572</v>
      </c>
      <c r="M195" s="105" t="s">
        <v>9139</v>
      </c>
      <c r="N195" s="708">
        <v>17.399999999999999</v>
      </c>
      <c r="O195" s="708">
        <v>24.324999999999999</v>
      </c>
      <c r="P195" s="708">
        <v>423.25499999999994</v>
      </c>
      <c r="Q195" s="708">
        <v>8</v>
      </c>
      <c r="R195" s="100"/>
      <c r="S195" s="100"/>
      <c r="T195" s="105"/>
      <c r="U195" s="105">
        <v>2007</v>
      </c>
      <c r="V195" s="99"/>
      <c r="W195" s="99"/>
      <c r="X195" s="99"/>
      <c r="Y195" s="99"/>
      <c r="Z195" s="99"/>
      <c r="AA195" s="99"/>
      <c r="AB195" s="100"/>
      <c r="AC195" s="99"/>
      <c r="AD195" s="99"/>
      <c r="AE195" s="99"/>
      <c r="AF195" s="99"/>
      <c r="AG195" s="99"/>
      <c r="AH195" s="99"/>
      <c r="AI195" s="99"/>
      <c r="AJ195" s="99"/>
      <c r="AK195" s="99"/>
      <c r="AL195" s="99"/>
      <c r="AM195" s="99"/>
      <c r="AN195" s="99"/>
      <c r="AO195" s="99"/>
      <c r="AP195" s="99"/>
      <c r="AQ195" s="99"/>
      <c r="AR195" s="99"/>
      <c r="AS195" s="99"/>
      <c r="AT195" s="99"/>
      <c r="AU195" s="99"/>
      <c r="AV195" s="105"/>
    </row>
    <row r="196" spans="1:48" s="107" customFormat="1" ht="25.5" customHeight="1">
      <c r="A196" s="146"/>
      <c r="B196" s="941"/>
      <c r="C196" s="105" t="s">
        <v>7594</v>
      </c>
      <c r="D196" s="99" t="s">
        <v>9140</v>
      </c>
      <c r="E196" s="100" t="s">
        <v>9141</v>
      </c>
      <c r="F196" s="105" t="s">
        <v>9142</v>
      </c>
      <c r="G196" s="105" t="s">
        <v>9143</v>
      </c>
      <c r="H196" s="688">
        <v>1758</v>
      </c>
      <c r="I196" s="688">
        <v>497.26</v>
      </c>
      <c r="J196" s="688">
        <v>497.26</v>
      </c>
      <c r="K196" s="105" t="s">
        <v>1537</v>
      </c>
      <c r="L196" s="105" t="s">
        <v>572</v>
      </c>
      <c r="M196" s="105" t="s">
        <v>9139</v>
      </c>
      <c r="N196" s="708">
        <v>17.5</v>
      </c>
      <c r="O196" s="708">
        <v>25.8</v>
      </c>
      <c r="P196" s="708">
        <v>451.5</v>
      </c>
      <c r="Q196" s="708">
        <v>9.5</v>
      </c>
      <c r="R196" s="100"/>
      <c r="S196" s="100"/>
      <c r="T196" s="105"/>
      <c r="U196" s="105">
        <v>2007</v>
      </c>
      <c r="V196" s="99"/>
      <c r="W196" s="99"/>
      <c r="X196" s="99"/>
      <c r="Y196" s="99"/>
      <c r="Z196" s="99"/>
      <c r="AA196" s="99"/>
      <c r="AB196" s="100"/>
      <c r="AC196" s="99"/>
      <c r="AD196" s="99"/>
      <c r="AE196" s="99"/>
      <c r="AF196" s="99"/>
      <c r="AG196" s="99"/>
      <c r="AH196" s="99"/>
      <c r="AI196" s="99"/>
      <c r="AJ196" s="99"/>
      <c r="AK196" s="99"/>
      <c r="AL196" s="99"/>
      <c r="AM196" s="99"/>
      <c r="AN196" s="99"/>
      <c r="AO196" s="99"/>
      <c r="AP196" s="99"/>
      <c r="AQ196" s="99"/>
      <c r="AR196" s="99"/>
      <c r="AS196" s="99"/>
      <c r="AT196" s="99"/>
      <c r="AU196" s="99"/>
      <c r="AV196" s="105"/>
    </row>
    <row r="197" spans="1:48" s="107" customFormat="1" ht="25.5" customHeight="1">
      <c r="A197" s="146"/>
      <c r="B197" s="941"/>
      <c r="C197" s="105" t="s">
        <v>7594</v>
      </c>
      <c r="D197" s="99" t="s">
        <v>9144</v>
      </c>
      <c r="E197" s="100" t="s">
        <v>9145</v>
      </c>
      <c r="F197" s="105" t="s">
        <v>7594</v>
      </c>
      <c r="G197" s="105" t="s">
        <v>9146</v>
      </c>
      <c r="H197" s="688">
        <v>1238</v>
      </c>
      <c r="I197" s="688">
        <v>489.22</v>
      </c>
      <c r="J197" s="688">
        <v>489.22</v>
      </c>
      <c r="K197" s="105" t="s">
        <v>1537</v>
      </c>
      <c r="L197" s="105" t="s">
        <v>2166</v>
      </c>
      <c r="M197" s="105" t="s">
        <v>9139</v>
      </c>
      <c r="N197" s="708">
        <v>17.8</v>
      </c>
      <c r="O197" s="708">
        <v>28.9</v>
      </c>
      <c r="P197" s="708">
        <v>514.41999999999996</v>
      </c>
      <c r="Q197" s="708">
        <v>11.3</v>
      </c>
      <c r="R197" s="100"/>
      <c r="S197" s="100"/>
      <c r="T197" s="105"/>
      <c r="U197" s="105">
        <v>2011</v>
      </c>
      <c r="V197" s="99"/>
      <c r="W197" s="99"/>
      <c r="X197" s="99"/>
      <c r="Y197" s="99"/>
      <c r="Z197" s="99"/>
      <c r="AA197" s="99"/>
      <c r="AB197" s="100"/>
      <c r="AC197" s="99"/>
      <c r="AD197" s="99"/>
      <c r="AE197" s="99"/>
      <c r="AF197" s="99"/>
      <c r="AG197" s="99"/>
      <c r="AH197" s="99"/>
      <c r="AI197" s="99"/>
      <c r="AJ197" s="99"/>
      <c r="AK197" s="99"/>
      <c r="AL197" s="99"/>
      <c r="AM197" s="99"/>
      <c r="AN197" s="99"/>
      <c r="AO197" s="99"/>
      <c r="AP197" s="99"/>
      <c r="AQ197" s="99"/>
      <c r="AR197" s="99"/>
      <c r="AS197" s="99"/>
      <c r="AT197" s="99"/>
      <c r="AU197" s="99"/>
      <c r="AV197" s="105"/>
    </row>
    <row r="198" spans="1:48" s="107" customFormat="1" ht="25.5" customHeight="1">
      <c r="A198" s="146"/>
      <c r="B198" s="941"/>
      <c r="C198" s="105" t="s">
        <v>7594</v>
      </c>
      <c r="D198" s="99" t="s">
        <v>9147</v>
      </c>
      <c r="E198" s="100" t="s">
        <v>9148</v>
      </c>
      <c r="F198" s="105" t="s">
        <v>7594</v>
      </c>
      <c r="G198" s="105" t="s">
        <v>9149</v>
      </c>
      <c r="H198" s="100">
        <v>233</v>
      </c>
      <c r="I198" s="688">
        <v>233.93</v>
      </c>
      <c r="J198" s="688">
        <v>233.93</v>
      </c>
      <c r="K198" s="105" t="s">
        <v>1537</v>
      </c>
      <c r="L198" s="105" t="s">
        <v>572</v>
      </c>
      <c r="M198" s="105" t="s">
        <v>406</v>
      </c>
      <c r="N198" s="708">
        <v>14.574999999999999</v>
      </c>
      <c r="O198" s="708">
        <v>16.05</v>
      </c>
      <c r="P198" s="708">
        <v>233.92875000000001</v>
      </c>
      <c r="Q198" s="708">
        <v>9</v>
      </c>
      <c r="R198" s="100"/>
      <c r="S198" s="100"/>
      <c r="T198" s="105"/>
      <c r="U198" s="105">
        <v>2008</v>
      </c>
      <c r="V198" s="99"/>
      <c r="W198" s="99"/>
      <c r="X198" s="99"/>
      <c r="Y198" s="99"/>
      <c r="Z198" s="99"/>
      <c r="AA198" s="99"/>
      <c r="AB198" s="100"/>
      <c r="AC198" s="99"/>
      <c r="AD198" s="99"/>
      <c r="AE198" s="99"/>
      <c r="AF198" s="99"/>
      <c r="AG198" s="99"/>
      <c r="AH198" s="99"/>
      <c r="AI198" s="99"/>
      <c r="AJ198" s="99"/>
      <c r="AK198" s="99"/>
      <c r="AL198" s="99"/>
      <c r="AM198" s="99"/>
      <c r="AN198" s="99"/>
      <c r="AO198" s="99"/>
      <c r="AP198" s="99"/>
      <c r="AQ198" s="99"/>
      <c r="AR198" s="99"/>
      <c r="AS198" s="99"/>
      <c r="AT198" s="99"/>
      <c r="AU198" s="99"/>
      <c r="AV198" s="105"/>
    </row>
    <row r="199" spans="1:48" s="107" customFormat="1" ht="25.5" customHeight="1">
      <c r="A199" s="146"/>
      <c r="B199" s="941"/>
      <c r="C199" s="99" t="s">
        <v>7594</v>
      </c>
      <c r="D199" s="99" t="s">
        <v>9125</v>
      </c>
      <c r="E199" s="99" t="s">
        <v>9150</v>
      </c>
      <c r="F199" s="99" t="s">
        <v>7594</v>
      </c>
      <c r="G199" s="99" t="s">
        <v>7594</v>
      </c>
      <c r="H199" s="99">
        <v>8967.6200000000008</v>
      </c>
      <c r="I199" s="99">
        <v>968.2</v>
      </c>
      <c r="J199" s="99">
        <v>968.2</v>
      </c>
      <c r="K199" s="105" t="s">
        <v>1537</v>
      </c>
      <c r="L199" s="99" t="s">
        <v>1918</v>
      </c>
      <c r="M199" s="99" t="s">
        <v>9139</v>
      </c>
      <c r="N199" s="99">
        <v>30.2</v>
      </c>
      <c r="O199" s="99">
        <v>31.6</v>
      </c>
      <c r="P199" s="708">
        <v>954.32</v>
      </c>
      <c r="Q199" s="99">
        <v>12</v>
      </c>
      <c r="R199" s="99">
        <v>80</v>
      </c>
      <c r="S199" s="99"/>
      <c r="T199" s="99"/>
      <c r="U199" s="99">
        <v>2013</v>
      </c>
      <c r="V199" s="99"/>
      <c r="W199" s="99"/>
      <c r="X199" s="99"/>
      <c r="Y199" s="99"/>
      <c r="Z199" s="99"/>
      <c r="AA199" s="99"/>
      <c r="AB199" s="99">
        <v>1181</v>
      </c>
      <c r="AC199" s="99"/>
      <c r="AD199" s="99"/>
      <c r="AE199" s="99"/>
      <c r="AF199" s="99"/>
      <c r="AG199" s="99"/>
      <c r="AH199" s="99"/>
      <c r="AI199" s="99"/>
      <c r="AJ199" s="99"/>
      <c r="AK199" s="99"/>
      <c r="AL199" s="99"/>
      <c r="AM199" s="99"/>
      <c r="AN199" s="99"/>
      <c r="AO199" s="99"/>
      <c r="AP199" s="99"/>
      <c r="AQ199" s="99"/>
      <c r="AR199" s="99"/>
      <c r="AS199" s="99"/>
      <c r="AT199" s="99"/>
      <c r="AU199" s="99"/>
      <c r="AV199" s="99"/>
    </row>
    <row r="200" spans="1:48" s="107" customFormat="1" ht="25.5" customHeight="1">
      <c r="A200" s="146"/>
      <c r="B200" s="594" t="s">
        <v>3284</v>
      </c>
      <c r="C200" s="177" t="s">
        <v>3285</v>
      </c>
      <c r="D200" s="177"/>
      <c r="E200" s="544">
        <f>COUNTA(E201:E236)</f>
        <v>36</v>
      </c>
      <c r="F200" s="177"/>
      <c r="G200" s="177"/>
      <c r="H200" s="319">
        <f>SUM(H201:H236)</f>
        <v>882880</v>
      </c>
      <c r="I200" s="319">
        <f t="shared" ref="I200:J200" si="3">SUM(I201:I236)</f>
        <v>97182.809999999983</v>
      </c>
      <c r="J200" s="319">
        <f t="shared" si="3"/>
        <v>172064.69500000004</v>
      </c>
      <c r="K200" s="319"/>
      <c r="L200" s="319"/>
      <c r="M200" s="319"/>
      <c r="N200" s="319"/>
      <c r="O200" s="319"/>
      <c r="P200" s="319"/>
      <c r="Q200" s="319"/>
      <c r="R200" s="319"/>
      <c r="S200" s="319"/>
      <c r="T200" s="319"/>
      <c r="U200" s="319"/>
      <c r="V200" s="319"/>
      <c r="W200" s="319"/>
      <c r="X200" s="319"/>
      <c r="Y200" s="319"/>
      <c r="Z200" s="319"/>
      <c r="AA200" s="319"/>
      <c r="AB200" s="319"/>
      <c r="AC200" s="320"/>
      <c r="AD200" s="320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177"/>
    </row>
    <row r="201" spans="1:48" s="107" customFormat="1" ht="25.5" customHeight="1">
      <c r="A201" s="146"/>
      <c r="B201" s="150"/>
      <c r="C201" s="577" t="s">
        <v>963</v>
      </c>
      <c r="D201" s="577" t="s">
        <v>1602</v>
      </c>
      <c r="E201" s="319" t="s">
        <v>1603</v>
      </c>
      <c r="F201" s="577" t="s">
        <v>963</v>
      </c>
      <c r="G201" s="577" t="s">
        <v>10343</v>
      </c>
      <c r="H201" s="319">
        <v>18657</v>
      </c>
      <c r="I201" s="319">
        <v>5021</v>
      </c>
      <c r="J201" s="319">
        <v>9134</v>
      </c>
      <c r="K201" s="577" t="s">
        <v>1604</v>
      </c>
      <c r="L201" s="577" t="s">
        <v>1605</v>
      </c>
      <c r="M201" s="577" t="s">
        <v>78</v>
      </c>
      <c r="N201" s="319">
        <v>30</v>
      </c>
      <c r="O201" s="319">
        <v>55.2</v>
      </c>
      <c r="P201" s="319">
        <v>2030</v>
      </c>
      <c r="Q201" s="319">
        <v>20.5</v>
      </c>
      <c r="R201" s="756">
        <v>3484</v>
      </c>
      <c r="S201" s="319">
        <v>4000</v>
      </c>
      <c r="T201" s="577" t="s">
        <v>1606</v>
      </c>
      <c r="U201" s="320">
        <v>1999</v>
      </c>
      <c r="V201" s="756" t="s">
        <v>1607</v>
      </c>
      <c r="W201" s="319"/>
      <c r="X201" s="577"/>
      <c r="Y201" s="577"/>
      <c r="Z201" s="577"/>
      <c r="AA201" s="577"/>
      <c r="AB201" s="319">
        <v>16373</v>
      </c>
      <c r="AC201" s="577"/>
      <c r="AD201" s="577"/>
      <c r="AE201" s="577"/>
      <c r="AF201" s="577"/>
      <c r="AG201" s="577"/>
      <c r="AH201" s="577"/>
      <c r="AI201" s="577"/>
      <c r="AJ201" s="577"/>
      <c r="AK201" s="577"/>
      <c r="AL201" s="577"/>
      <c r="AM201" s="577"/>
      <c r="AN201" s="577"/>
      <c r="AO201" s="577"/>
      <c r="AP201" s="577"/>
      <c r="AQ201" s="577"/>
      <c r="AR201" s="577"/>
      <c r="AS201" s="577"/>
      <c r="AT201" s="577"/>
      <c r="AU201" s="577"/>
      <c r="AV201" s="577"/>
    </row>
    <row r="202" spans="1:48" s="107" customFormat="1" ht="25.5" customHeight="1">
      <c r="A202" s="146" t="s">
        <v>204</v>
      </c>
      <c r="B202" s="147"/>
      <c r="C202" s="577" t="s">
        <v>968</v>
      </c>
      <c r="D202" s="577" t="s">
        <v>1450</v>
      </c>
      <c r="E202" s="319" t="s">
        <v>1608</v>
      </c>
      <c r="F202" s="577" t="s">
        <v>968</v>
      </c>
      <c r="G202" s="577" t="s">
        <v>10345</v>
      </c>
      <c r="H202" s="319">
        <v>17815</v>
      </c>
      <c r="I202" s="319">
        <v>3139.87</v>
      </c>
      <c r="J202" s="319">
        <v>7012.9350000000004</v>
      </c>
      <c r="K202" s="577" t="s">
        <v>1609</v>
      </c>
      <c r="L202" s="577" t="s">
        <v>1610</v>
      </c>
      <c r="M202" s="577" t="s">
        <v>78</v>
      </c>
      <c r="N202" s="319">
        <v>34.799999999999997</v>
      </c>
      <c r="O202" s="319">
        <v>47.6</v>
      </c>
      <c r="P202" s="319">
        <v>1656.48</v>
      </c>
      <c r="Q202" s="319">
        <v>13</v>
      </c>
      <c r="R202" s="756">
        <v>3170</v>
      </c>
      <c r="S202" s="319">
        <v>7000</v>
      </c>
      <c r="T202" s="577" t="s">
        <v>586</v>
      </c>
      <c r="U202" s="320">
        <v>1980</v>
      </c>
      <c r="V202" s="756"/>
      <c r="W202" s="319"/>
      <c r="X202" s="577"/>
      <c r="Y202" s="319"/>
      <c r="Z202" s="319">
        <v>1950</v>
      </c>
      <c r="AA202" s="319"/>
      <c r="AB202" s="319">
        <v>1950</v>
      </c>
      <c r="AC202" s="319"/>
      <c r="AD202" s="319"/>
      <c r="AE202" s="319">
        <v>2</v>
      </c>
      <c r="AF202" s="319">
        <v>49</v>
      </c>
      <c r="AG202" s="319"/>
      <c r="AH202" s="577"/>
      <c r="AI202" s="577"/>
      <c r="AJ202" s="577"/>
      <c r="AK202" s="577"/>
      <c r="AL202" s="577"/>
      <c r="AM202" s="577"/>
      <c r="AN202" s="577"/>
      <c r="AO202" s="577"/>
      <c r="AP202" s="577"/>
      <c r="AQ202" s="577"/>
      <c r="AR202" s="577"/>
      <c r="AS202" s="577"/>
      <c r="AT202" s="577"/>
      <c r="AU202" s="577"/>
      <c r="AV202" s="577"/>
    </row>
    <row r="203" spans="1:48" s="107" customFormat="1" ht="25.5" customHeight="1">
      <c r="A203" s="146"/>
      <c r="B203" s="576"/>
      <c r="C203" s="577" t="s">
        <v>968</v>
      </c>
      <c r="D203" s="577" t="s">
        <v>1611</v>
      </c>
      <c r="E203" s="319" t="s">
        <v>1612</v>
      </c>
      <c r="F203" s="577" t="s">
        <v>968</v>
      </c>
      <c r="G203" s="577" t="s">
        <v>10345</v>
      </c>
      <c r="H203" s="319">
        <v>10042</v>
      </c>
      <c r="I203" s="319">
        <v>1712.59</v>
      </c>
      <c r="J203" s="319">
        <v>2506.79</v>
      </c>
      <c r="K203" s="577" t="s">
        <v>1609</v>
      </c>
      <c r="L203" s="577" t="s">
        <v>1610</v>
      </c>
      <c r="M203" s="577" t="s">
        <v>78</v>
      </c>
      <c r="N203" s="319">
        <v>24</v>
      </c>
      <c r="O203" s="319">
        <v>46</v>
      </c>
      <c r="P203" s="319">
        <v>1104</v>
      </c>
      <c r="Q203" s="319">
        <v>13.5</v>
      </c>
      <c r="R203" s="756">
        <v>925</v>
      </c>
      <c r="S203" s="319">
        <v>925</v>
      </c>
      <c r="T203" s="577" t="s">
        <v>233</v>
      </c>
      <c r="U203" s="320">
        <v>1994</v>
      </c>
      <c r="V203" s="756">
        <v>1212</v>
      </c>
      <c r="W203" s="319" t="s">
        <v>499</v>
      </c>
      <c r="X203" s="319">
        <v>420</v>
      </c>
      <c r="Y203" s="319"/>
      <c r="Z203" s="319"/>
      <c r="AA203" s="319"/>
      <c r="AB203" s="319">
        <v>1632</v>
      </c>
      <c r="AC203" s="319"/>
      <c r="AD203" s="319"/>
      <c r="AE203" s="319"/>
      <c r="AF203" s="319"/>
      <c r="AG203" s="319"/>
      <c r="AH203" s="577"/>
      <c r="AI203" s="577"/>
      <c r="AJ203" s="577"/>
      <c r="AK203" s="319"/>
      <c r="AL203" s="319"/>
      <c r="AM203" s="319"/>
      <c r="AN203" s="319"/>
      <c r="AO203" s="319"/>
      <c r="AP203" s="319"/>
      <c r="AQ203" s="577"/>
      <c r="AR203" s="577"/>
      <c r="AS203" s="577"/>
      <c r="AT203" s="577"/>
      <c r="AU203" s="577"/>
      <c r="AV203" s="577"/>
    </row>
    <row r="204" spans="1:48" s="107" customFormat="1" ht="25.5" customHeight="1">
      <c r="A204" s="146" t="s">
        <v>135</v>
      </c>
      <c r="B204" s="576"/>
      <c r="C204" s="577" t="s">
        <v>968</v>
      </c>
      <c r="D204" s="577" t="s">
        <v>1613</v>
      </c>
      <c r="E204" s="319" t="s">
        <v>10417</v>
      </c>
      <c r="F204" s="577" t="s">
        <v>968</v>
      </c>
      <c r="G204" s="577" t="s">
        <v>10345</v>
      </c>
      <c r="H204" s="319">
        <v>270559</v>
      </c>
      <c r="I204" s="319">
        <v>13063</v>
      </c>
      <c r="J204" s="319">
        <v>23035</v>
      </c>
      <c r="K204" s="577" t="s">
        <v>1609</v>
      </c>
      <c r="L204" s="577" t="s">
        <v>1610</v>
      </c>
      <c r="M204" s="577" t="s">
        <v>78</v>
      </c>
      <c r="N204" s="319">
        <v>36</v>
      </c>
      <c r="O204" s="319">
        <v>62</v>
      </c>
      <c r="P204" s="319">
        <v>2232</v>
      </c>
      <c r="Q204" s="319">
        <v>20</v>
      </c>
      <c r="R204" s="756">
        <v>4600</v>
      </c>
      <c r="S204" s="319">
        <v>4600</v>
      </c>
      <c r="T204" s="577" t="s">
        <v>233</v>
      </c>
      <c r="U204" s="320">
        <v>2013</v>
      </c>
      <c r="V204" s="756">
        <v>1212</v>
      </c>
      <c r="W204" s="319" t="s">
        <v>499</v>
      </c>
      <c r="X204" s="319">
        <v>420</v>
      </c>
      <c r="Y204" s="319"/>
      <c r="Z204" s="319"/>
      <c r="AA204" s="319"/>
      <c r="AB204" s="319">
        <v>50000</v>
      </c>
      <c r="AC204" s="319"/>
      <c r="AD204" s="319"/>
      <c r="AE204" s="319"/>
      <c r="AF204" s="319"/>
      <c r="AG204" s="319"/>
      <c r="AH204" s="577"/>
      <c r="AI204" s="577"/>
      <c r="AJ204" s="577"/>
      <c r="AK204" s="319"/>
      <c r="AL204" s="319"/>
      <c r="AM204" s="319"/>
      <c r="AN204" s="319"/>
      <c r="AO204" s="319"/>
      <c r="AP204" s="319"/>
      <c r="AQ204" s="577"/>
      <c r="AR204" s="577"/>
      <c r="AS204" s="577"/>
      <c r="AT204" s="577"/>
      <c r="AU204" s="577"/>
      <c r="AV204" s="577"/>
    </row>
    <row r="205" spans="1:48" s="107" customFormat="1" ht="25.5" customHeight="1">
      <c r="A205" s="146" t="s">
        <v>413</v>
      </c>
      <c r="B205" s="576"/>
      <c r="C205" s="577" t="s">
        <v>2289</v>
      </c>
      <c r="D205" s="577" t="s">
        <v>10418</v>
      </c>
      <c r="E205" s="319" t="s">
        <v>10419</v>
      </c>
      <c r="F205" s="577" t="s">
        <v>2289</v>
      </c>
      <c r="G205" s="577" t="s">
        <v>10350</v>
      </c>
      <c r="H205" s="319">
        <v>6942</v>
      </c>
      <c r="I205" s="319">
        <v>1731.22</v>
      </c>
      <c r="J205" s="319">
        <v>2516.56</v>
      </c>
      <c r="K205" s="577" t="s">
        <v>1604</v>
      </c>
      <c r="L205" s="577" t="s">
        <v>10420</v>
      </c>
      <c r="M205" s="577" t="s">
        <v>78</v>
      </c>
      <c r="N205" s="319">
        <v>22</v>
      </c>
      <c r="O205" s="319">
        <v>36</v>
      </c>
      <c r="P205" s="319">
        <v>810</v>
      </c>
      <c r="Q205" s="319">
        <v>10</v>
      </c>
      <c r="R205" s="756">
        <v>1000</v>
      </c>
      <c r="S205" s="319">
        <v>1000</v>
      </c>
      <c r="T205" s="577" t="s">
        <v>586</v>
      </c>
      <c r="U205" s="320">
        <v>1992</v>
      </c>
      <c r="V205" s="756">
        <v>1243</v>
      </c>
      <c r="W205" s="319">
        <v>1243</v>
      </c>
      <c r="X205" s="319">
        <v>605</v>
      </c>
      <c r="Y205" s="319"/>
      <c r="Z205" s="319"/>
      <c r="AA205" s="319"/>
      <c r="AB205" s="319">
        <v>3090</v>
      </c>
      <c r="AC205" s="319">
        <v>605</v>
      </c>
      <c r="AD205" s="319"/>
      <c r="AE205" s="319"/>
      <c r="AF205" s="319"/>
      <c r="AG205" s="319">
        <v>3090</v>
      </c>
      <c r="AH205" s="577"/>
      <c r="AI205" s="577"/>
      <c r="AJ205" s="577"/>
      <c r="AK205" s="319"/>
      <c r="AL205" s="319"/>
      <c r="AM205" s="319"/>
      <c r="AN205" s="319"/>
      <c r="AO205" s="319"/>
      <c r="AP205" s="319"/>
      <c r="AQ205" s="577"/>
      <c r="AR205" s="577"/>
      <c r="AS205" s="577"/>
      <c r="AT205" s="577"/>
      <c r="AU205" s="577"/>
      <c r="AV205" s="577"/>
    </row>
    <row r="206" spans="1:48" s="107" customFormat="1" ht="25.5" customHeight="1">
      <c r="A206" s="146" t="s">
        <v>414</v>
      </c>
      <c r="B206" s="576"/>
      <c r="C206" s="177" t="s">
        <v>2289</v>
      </c>
      <c r="D206" s="177" t="s">
        <v>10421</v>
      </c>
      <c r="E206" s="319" t="s">
        <v>10422</v>
      </c>
      <c r="F206" s="177" t="s">
        <v>2289</v>
      </c>
      <c r="G206" s="177" t="s">
        <v>2496</v>
      </c>
      <c r="H206" s="319">
        <v>27212</v>
      </c>
      <c r="I206" s="319">
        <v>9</v>
      </c>
      <c r="J206" s="319">
        <v>27212</v>
      </c>
      <c r="K206" s="577" t="s">
        <v>1604</v>
      </c>
      <c r="L206" s="177" t="s">
        <v>10420</v>
      </c>
      <c r="M206" s="177" t="s">
        <v>78</v>
      </c>
      <c r="N206" s="319"/>
      <c r="O206" s="319"/>
      <c r="P206" s="319"/>
      <c r="Q206" s="319"/>
      <c r="R206" s="756"/>
      <c r="S206" s="319"/>
      <c r="T206" s="177"/>
      <c r="U206" s="320"/>
      <c r="V206" s="925">
        <v>26</v>
      </c>
      <c r="W206" s="177">
        <v>3400</v>
      </c>
      <c r="X206" s="177">
        <v>3800</v>
      </c>
      <c r="Y206" s="177" t="s">
        <v>586</v>
      </c>
      <c r="Z206" s="177">
        <v>1998</v>
      </c>
      <c r="AA206" s="177">
        <v>8700</v>
      </c>
      <c r="AB206" s="319">
        <v>8700</v>
      </c>
      <c r="AC206" s="177">
        <v>6000</v>
      </c>
      <c r="AD206" s="177"/>
      <c r="AE206" s="177"/>
      <c r="AF206" s="177"/>
      <c r="AG206" s="319">
        <v>23400</v>
      </c>
      <c r="AH206" s="177"/>
      <c r="AI206" s="177"/>
      <c r="AJ206" s="177">
        <v>5</v>
      </c>
      <c r="AK206" s="177" t="s">
        <v>10423</v>
      </c>
      <c r="AL206" s="177"/>
      <c r="AM206" s="177"/>
      <c r="AN206" s="177"/>
      <c r="AO206" s="177"/>
      <c r="AP206" s="177"/>
      <c r="AQ206" s="177"/>
      <c r="AR206" s="177"/>
      <c r="AS206" s="177"/>
      <c r="AT206" s="177"/>
      <c r="AU206" s="177"/>
      <c r="AV206" s="177"/>
    </row>
    <row r="207" spans="1:48" s="107" customFormat="1" ht="25.5" customHeight="1">
      <c r="A207" s="146" t="s">
        <v>416</v>
      </c>
      <c r="B207" s="576"/>
      <c r="C207" s="177" t="s">
        <v>2289</v>
      </c>
      <c r="D207" s="177" t="s">
        <v>10424</v>
      </c>
      <c r="E207" s="319" t="s">
        <v>10425</v>
      </c>
      <c r="F207" s="177" t="s">
        <v>2289</v>
      </c>
      <c r="G207" s="177" t="s">
        <v>10352</v>
      </c>
      <c r="H207" s="177">
        <v>14400</v>
      </c>
      <c r="I207" s="546">
        <v>2117</v>
      </c>
      <c r="J207" s="177">
        <v>2399</v>
      </c>
      <c r="K207" s="577" t="s">
        <v>1604</v>
      </c>
      <c r="L207" s="177" t="s">
        <v>10420</v>
      </c>
      <c r="M207" s="177" t="s">
        <v>201</v>
      </c>
      <c r="N207" s="942">
        <v>25</v>
      </c>
      <c r="O207" s="943">
        <v>48</v>
      </c>
      <c r="P207" s="177">
        <v>1653</v>
      </c>
      <c r="Q207" s="177">
        <v>16</v>
      </c>
      <c r="R207" s="177">
        <v>1200</v>
      </c>
      <c r="S207" s="319">
        <v>1500</v>
      </c>
      <c r="T207" s="319" t="s">
        <v>586</v>
      </c>
      <c r="U207" s="319">
        <v>1986</v>
      </c>
      <c r="V207" s="319">
        <v>744</v>
      </c>
      <c r="W207" s="756">
        <v>308</v>
      </c>
      <c r="X207" s="319">
        <v>200</v>
      </c>
      <c r="Y207" s="177"/>
      <c r="Z207" s="320"/>
      <c r="AA207" s="925"/>
      <c r="AB207" s="177">
        <v>1252</v>
      </c>
      <c r="AC207" s="177">
        <v>200</v>
      </c>
      <c r="AD207" s="177"/>
      <c r="AE207" s="177"/>
      <c r="AF207" s="177"/>
      <c r="AG207" s="319">
        <v>1252</v>
      </c>
      <c r="AH207" s="177"/>
      <c r="AI207" s="177"/>
      <c r="AJ207" s="177"/>
      <c r="AK207" s="177"/>
      <c r="AL207" s="177"/>
      <c r="AM207" s="177"/>
      <c r="AN207" s="177"/>
      <c r="AO207" s="177"/>
      <c r="AP207" s="177"/>
      <c r="AQ207" s="177"/>
      <c r="AR207" s="177"/>
      <c r="AS207" s="177"/>
      <c r="AT207" s="177"/>
      <c r="AU207" s="177"/>
      <c r="AV207" s="177"/>
    </row>
    <row r="208" spans="1:48" s="107" customFormat="1" ht="25.5" customHeight="1">
      <c r="A208" s="146" t="s">
        <v>417</v>
      </c>
      <c r="B208" s="576"/>
      <c r="C208" s="177" t="s">
        <v>2289</v>
      </c>
      <c r="D208" s="177" t="s">
        <v>10418</v>
      </c>
      <c r="E208" s="319" t="s">
        <v>10426</v>
      </c>
      <c r="F208" s="177" t="s">
        <v>2289</v>
      </c>
      <c r="G208" s="177" t="s">
        <v>10350</v>
      </c>
      <c r="H208" s="319">
        <v>4996</v>
      </c>
      <c r="I208" s="319">
        <v>2310</v>
      </c>
      <c r="J208" s="319">
        <v>3915</v>
      </c>
      <c r="K208" s="577" t="s">
        <v>1604</v>
      </c>
      <c r="L208" s="177" t="s">
        <v>10420</v>
      </c>
      <c r="M208" s="177" t="s">
        <v>78</v>
      </c>
      <c r="N208" s="319">
        <v>20</v>
      </c>
      <c r="O208" s="319">
        <v>37</v>
      </c>
      <c r="P208" s="319">
        <v>2310</v>
      </c>
      <c r="Q208" s="319">
        <v>15</v>
      </c>
      <c r="R208" s="756">
        <v>1300</v>
      </c>
      <c r="S208" s="319">
        <v>1500</v>
      </c>
      <c r="T208" s="177" t="s">
        <v>586</v>
      </c>
      <c r="U208" s="320">
        <v>1998</v>
      </c>
      <c r="V208" s="925">
        <v>1243</v>
      </c>
      <c r="W208" s="177">
        <v>1243</v>
      </c>
      <c r="X208" s="177">
        <v>605</v>
      </c>
      <c r="Y208" s="177"/>
      <c r="Z208" s="177"/>
      <c r="AA208" s="177"/>
      <c r="AB208" s="319">
        <v>4180</v>
      </c>
      <c r="AC208" s="177">
        <v>605</v>
      </c>
      <c r="AD208" s="177"/>
      <c r="AE208" s="177"/>
      <c r="AF208" s="177"/>
      <c r="AG208" s="319">
        <v>4180</v>
      </c>
      <c r="AH208" s="177"/>
      <c r="AI208" s="177"/>
      <c r="AJ208" s="177"/>
      <c r="AK208" s="177"/>
      <c r="AL208" s="177"/>
      <c r="AM208" s="177"/>
      <c r="AN208" s="177"/>
      <c r="AO208" s="177"/>
      <c r="AP208" s="177"/>
      <c r="AQ208" s="177"/>
      <c r="AR208" s="177"/>
      <c r="AS208" s="177"/>
      <c r="AT208" s="177"/>
      <c r="AU208" s="177"/>
      <c r="AV208" s="177"/>
    </row>
    <row r="209" spans="1:48" s="107" customFormat="1" ht="25.5" customHeight="1">
      <c r="A209" s="146" t="s">
        <v>418</v>
      </c>
      <c r="B209" s="576"/>
      <c r="C209" s="320" t="s">
        <v>982</v>
      </c>
      <c r="D209" s="320" t="s">
        <v>1615</v>
      </c>
      <c r="E209" s="319" t="s">
        <v>1616</v>
      </c>
      <c r="F209" s="320" t="s">
        <v>982</v>
      </c>
      <c r="G209" s="177" t="s">
        <v>401</v>
      </c>
      <c r="H209" s="546">
        <v>24935</v>
      </c>
      <c r="I209" s="546">
        <v>3784</v>
      </c>
      <c r="J209" s="546">
        <v>5843</v>
      </c>
      <c r="K209" s="577" t="s">
        <v>1604</v>
      </c>
      <c r="L209" s="320" t="s">
        <v>1617</v>
      </c>
      <c r="M209" s="320" t="s">
        <v>78</v>
      </c>
      <c r="N209" s="320">
        <v>25</v>
      </c>
      <c r="O209" s="320">
        <v>46</v>
      </c>
      <c r="P209" s="546">
        <v>2596</v>
      </c>
      <c r="Q209" s="320">
        <v>17</v>
      </c>
      <c r="R209" s="944">
        <v>2775</v>
      </c>
      <c r="S209" s="546">
        <v>4000</v>
      </c>
      <c r="T209" s="320" t="s">
        <v>586</v>
      </c>
      <c r="U209" s="320">
        <v>1999</v>
      </c>
      <c r="V209" s="716">
        <v>5036</v>
      </c>
      <c r="W209" s="320">
        <v>3972</v>
      </c>
      <c r="X209" s="320">
        <v>745</v>
      </c>
      <c r="Y209" s="320"/>
      <c r="Z209" s="320"/>
      <c r="AA209" s="320"/>
      <c r="AB209" s="319">
        <v>9753</v>
      </c>
      <c r="AC209" s="320"/>
      <c r="AD209" s="320"/>
      <c r="AE209" s="320">
        <v>2</v>
      </c>
      <c r="AF209" s="320"/>
      <c r="AG209" s="319">
        <v>900</v>
      </c>
      <c r="AH209" s="177"/>
      <c r="AI209" s="177" t="s">
        <v>1618</v>
      </c>
      <c r="AJ209" s="177">
        <v>1</v>
      </c>
      <c r="AK209" s="177">
        <v>869</v>
      </c>
      <c r="AL209" s="177" t="s">
        <v>1619</v>
      </c>
      <c r="AM209" s="177" t="s">
        <v>401</v>
      </c>
      <c r="AN209" s="177"/>
      <c r="AO209" s="177"/>
      <c r="AP209" s="177"/>
      <c r="AQ209" s="177"/>
      <c r="AR209" s="177"/>
      <c r="AS209" s="177"/>
      <c r="AT209" s="177"/>
      <c r="AU209" s="177"/>
      <c r="AV209" s="177"/>
    </row>
    <row r="210" spans="1:48" s="107" customFormat="1" ht="25.5" customHeight="1">
      <c r="A210" s="146"/>
      <c r="B210" s="576"/>
      <c r="C210" s="177" t="s">
        <v>984</v>
      </c>
      <c r="D210" s="177" t="s">
        <v>1620</v>
      </c>
      <c r="E210" s="319" t="s">
        <v>1621</v>
      </c>
      <c r="F210" s="177" t="s">
        <v>984</v>
      </c>
      <c r="G210" s="177" t="s">
        <v>984</v>
      </c>
      <c r="H210" s="319">
        <v>2890</v>
      </c>
      <c r="I210" s="319">
        <v>1742</v>
      </c>
      <c r="J210" s="319">
        <v>1742</v>
      </c>
      <c r="K210" s="577" t="s">
        <v>1604</v>
      </c>
      <c r="L210" s="177" t="s">
        <v>10427</v>
      </c>
      <c r="M210" s="177" t="s">
        <v>78</v>
      </c>
      <c r="N210" s="319">
        <v>27</v>
      </c>
      <c r="O210" s="319">
        <v>48</v>
      </c>
      <c r="P210" s="319">
        <v>1296</v>
      </c>
      <c r="Q210" s="319">
        <v>10</v>
      </c>
      <c r="R210" s="756">
        <v>300</v>
      </c>
      <c r="S210" s="319">
        <v>350</v>
      </c>
      <c r="T210" s="177" t="s">
        <v>233</v>
      </c>
      <c r="U210" s="320">
        <v>1995</v>
      </c>
      <c r="V210" s="925" t="s">
        <v>1622</v>
      </c>
      <c r="W210" s="177" t="s">
        <v>1623</v>
      </c>
      <c r="X210" s="177" t="s">
        <v>1624</v>
      </c>
      <c r="Y210" s="177"/>
      <c r="Z210" s="177"/>
      <c r="AA210" s="177"/>
      <c r="AB210" s="319">
        <v>1087</v>
      </c>
      <c r="AC210" s="177"/>
      <c r="AD210" s="177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177"/>
    </row>
    <row r="211" spans="1:48" s="107" customFormat="1" ht="25.5" customHeight="1">
      <c r="A211" s="146"/>
      <c r="B211" s="576"/>
      <c r="C211" s="177" t="s">
        <v>984</v>
      </c>
      <c r="D211" s="177"/>
      <c r="E211" s="319" t="s">
        <v>1625</v>
      </c>
      <c r="F211" s="177" t="s">
        <v>984</v>
      </c>
      <c r="G211" s="177" t="s">
        <v>984</v>
      </c>
      <c r="H211" s="319">
        <v>67647</v>
      </c>
      <c r="I211" s="319">
        <v>10956</v>
      </c>
      <c r="J211" s="319">
        <v>10956</v>
      </c>
      <c r="K211" s="577" t="s">
        <v>1626</v>
      </c>
      <c r="L211" s="840" t="s">
        <v>15513</v>
      </c>
      <c r="M211" s="177" t="s">
        <v>78</v>
      </c>
      <c r="N211" s="319">
        <v>36</v>
      </c>
      <c r="O211" s="319">
        <v>65</v>
      </c>
      <c r="P211" s="319">
        <v>2340</v>
      </c>
      <c r="Q211" s="319">
        <v>21</v>
      </c>
      <c r="R211" s="756">
        <v>3155</v>
      </c>
      <c r="S211" s="319">
        <v>3155</v>
      </c>
      <c r="T211" s="177" t="s">
        <v>1628</v>
      </c>
      <c r="U211" s="320">
        <v>2004</v>
      </c>
      <c r="V211" s="925"/>
      <c r="W211" s="177"/>
      <c r="X211" s="177"/>
      <c r="Y211" s="177"/>
      <c r="Z211" s="177"/>
      <c r="AA211" s="177"/>
      <c r="AB211" s="319">
        <v>23750</v>
      </c>
      <c r="AC211" s="177"/>
      <c r="AD211" s="177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177"/>
    </row>
    <row r="212" spans="1:48" s="107" customFormat="1" ht="25.5" customHeight="1">
      <c r="A212" s="146" t="s">
        <v>419</v>
      </c>
      <c r="B212" s="576"/>
      <c r="C212" s="177" t="s">
        <v>992</v>
      </c>
      <c r="D212" s="177"/>
      <c r="E212" s="319" t="s">
        <v>1629</v>
      </c>
      <c r="F212" s="177" t="s">
        <v>992</v>
      </c>
      <c r="G212" s="177" t="s">
        <v>401</v>
      </c>
      <c r="H212" s="319">
        <v>32299</v>
      </c>
      <c r="I212" s="319">
        <v>4093</v>
      </c>
      <c r="J212" s="319">
        <v>7416</v>
      </c>
      <c r="K212" s="577" t="s">
        <v>1604</v>
      </c>
      <c r="L212" s="1288" t="s">
        <v>15503</v>
      </c>
      <c r="M212" s="177" t="s">
        <v>78</v>
      </c>
      <c r="N212" s="319">
        <v>24</v>
      </c>
      <c r="O212" s="319">
        <v>48</v>
      </c>
      <c r="P212" s="319">
        <v>1152</v>
      </c>
      <c r="Q212" s="319">
        <v>10</v>
      </c>
      <c r="R212" s="756">
        <v>1262</v>
      </c>
      <c r="S212" s="319">
        <v>2000</v>
      </c>
      <c r="T212" s="177" t="s">
        <v>586</v>
      </c>
      <c r="U212" s="320">
        <v>1997</v>
      </c>
      <c r="V212" s="925"/>
      <c r="W212" s="177"/>
      <c r="X212" s="177"/>
      <c r="Y212" s="177"/>
      <c r="Z212" s="177"/>
      <c r="AA212" s="177"/>
      <c r="AB212" s="319">
        <v>7086</v>
      </c>
      <c r="AC212" s="177"/>
      <c r="AD212" s="177"/>
      <c r="AE212" s="177"/>
      <c r="AF212" s="177"/>
      <c r="AG212" s="177"/>
      <c r="AH212" s="177"/>
      <c r="AI212" s="177"/>
      <c r="AJ212" s="177"/>
      <c r="AK212" s="177"/>
      <c r="AL212" s="177"/>
      <c r="AM212" s="177"/>
      <c r="AN212" s="177"/>
      <c r="AO212" s="177"/>
      <c r="AP212" s="177"/>
      <c r="AQ212" s="177"/>
      <c r="AR212" s="177"/>
      <c r="AS212" s="177"/>
      <c r="AT212" s="177"/>
      <c r="AU212" s="177"/>
      <c r="AV212" s="177"/>
    </row>
    <row r="213" spans="1:48" s="107" customFormat="1" ht="25.5" customHeight="1">
      <c r="A213" s="146" t="s">
        <v>420</v>
      </c>
      <c r="B213" s="576"/>
      <c r="C213" s="177" t="s">
        <v>992</v>
      </c>
      <c r="D213" s="177"/>
      <c r="E213" s="319" t="s">
        <v>1630</v>
      </c>
      <c r="F213" s="177" t="s">
        <v>992</v>
      </c>
      <c r="G213" s="177" t="s">
        <v>992</v>
      </c>
      <c r="H213" s="319">
        <v>5360</v>
      </c>
      <c r="I213" s="319">
        <v>1298</v>
      </c>
      <c r="J213" s="319">
        <v>1298</v>
      </c>
      <c r="K213" s="577" t="s">
        <v>587</v>
      </c>
      <c r="L213" s="177" t="s">
        <v>1631</v>
      </c>
      <c r="M213" s="177" t="s">
        <v>78</v>
      </c>
      <c r="N213" s="319">
        <v>18</v>
      </c>
      <c r="O213" s="319">
        <v>32</v>
      </c>
      <c r="P213" s="319">
        <v>576</v>
      </c>
      <c r="Q213" s="319">
        <v>9.68</v>
      </c>
      <c r="R213" s="756">
        <v>560</v>
      </c>
      <c r="S213" s="319">
        <v>700</v>
      </c>
      <c r="T213" s="177" t="s">
        <v>586</v>
      </c>
      <c r="U213" s="320">
        <v>1977</v>
      </c>
      <c r="V213" s="925"/>
      <c r="W213" s="177"/>
      <c r="X213" s="177"/>
      <c r="Y213" s="177"/>
      <c r="Z213" s="177"/>
      <c r="AA213" s="177"/>
      <c r="AB213" s="319"/>
      <c r="AC213" s="177"/>
      <c r="AD213" s="177"/>
      <c r="AE213" s="177"/>
      <c r="AF213" s="177"/>
      <c r="AG213" s="177"/>
      <c r="AH213" s="177"/>
      <c r="AI213" s="177"/>
      <c r="AJ213" s="177"/>
      <c r="AK213" s="177"/>
      <c r="AL213" s="177"/>
      <c r="AM213" s="177"/>
      <c r="AN213" s="177"/>
      <c r="AO213" s="177"/>
      <c r="AP213" s="177"/>
      <c r="AQ213" s="177"/>
      <c r="AR213" s="177"/>
      <c r="AS213" s="177"/>
      <c r="AT213" s="177"/>
      <c r="AU213" s="177"/>
      <c r="AV213" s="177"/>
    </row>
    <row r="214" spans="1:48" s="107" customFormat="1" ht="25.5" customHeight="1">
      <c r="A214" s="146"/>
      <c r="B214" s="576"/>
      <c r="C214" s="177" t="s">
        <v>996</v>
      </c>
      <c r="D214" s="177" t="s">
        <v>1632</v>
      </c>
      <c r="E214" s="319" t="s">
        <v>1633</v>
      </c>
      <c r="F214" s="177" t="s">
        <v>996</v>
      </c>
      <c r="G214" s="177" t="s">
        <v>996</v>
      </c>
      <c r="H214" s="319">
        <v>7295</v>
      </c>
      <c r="I214" s="319">
        <v>2570</v>
      </c>
      <c r="J214" s="319">
        <v>3768</v>
      </c>
      <c r="K214" s="577" t="s">
        <v>1579</v>
      </c>
      <c r="L214" s="177" t="s">
        <v>1634</v>
      </c>
      <c r="M214" s="177" t="s">
        <v>78</v>
      </c>
      <c r="N214" s="319">
        <v>26</v>
      </c>
      <c r="O214" s="319">
        <v>48</v>
      </c>
      <c r="P214" s="319">
        <v>1248</v>
      </c>
      <c r="Q214" s="319">
        <v>10</v>
      </c>
      <c r="R214" s="756">
        <v>1066</v>
      </c>
      <c r="S214" s="319">
        <v>3000</v>
      </c>
      <c r="T214" s="177" t="s">
        <v>586</v>
      </c>
      <c r="U214" s="320">
        <v>1996</v>
      </c>
      <c r="V214" s="925">
        <v>1200</v>
      </c>
      <c r="W214" s="177">
        <v>1300</v>
      </c>
      <c r="X214" s="177">
        <v>1885</v>
      </c>
      <c r="Y214" s="177"/>
      <c r="Z214" s="177"/>
      <c r="AA214" s="177"/>
      <c r="AB214" s="319">
        <v>4385</v>
      </c>
      <c r="AC214" s="177"/>
      <c r="AD214" s="177"/>
      <c r="AE214" s="177"/>
      <c r="AF214" s="177"/>
      <c r="AG214" s="177"/>
      <c r="AH214" s="177"/>
      <c r="AI214" s="177"/>
      <c r="AJ214" s="177"/>
      <c r="AK214" s="177"/>
      <c r="AL214" s="177"/>
      <c r="AM214" s="177"/>
      <c r="AN214" s="177"/>
      <c r="AO214" s="177"/>
      <c r="AP214" s="177"/>
      <c r="AQ214" s="177"/>
      <c r="AR214" s="177"/>
      <c r="AS214" s="177"/>
      <c r="AT214" s="177"/>
      <c r="AU214" s="177"/>
      <c r="AV214" s="177"/>
    </row>
    <row r="215" spans="1:48" s="107" customFormat="1" ht="25.5" customHeight="1">
      <c r="A215" s="146" t="s">
        <v>169</v>
      </c>
      <c r="B215" s="576"/>
      <c r="C215" s="177" t="s">
        <v>996</v>
      </c>
      <c r="D215" s="177" t="s">
        <v>1635</v>
      </c>
      <c r="E215" s="319" t="s">
        <v>1636</v>
      </c>
      <c r="F215" s="177" t="s">
        <v>996</v>
      </c>
      <c r="G215" s="177" t="s">
        <v>1637</v>
      </c>
      <c r="H215" s="319">
        <v>6100</v>
      </c>
      <c r="I215" s="319">
        <v>1635</v>
      </c>
      <c r="J215" s="319">
        <v>2192</v>
      </c>
      <c r="K215" s="577" t="s">
        <v>1579</v>
      </c>
      <c r="L215" s="177" t="s">
        <v>1634</v>
      </c>
      <c r="M215" s="177" t="s">
        <v>78</v>
      </c>
      <c r="N215" s="319">
        <v>24</v>
      </c>
      <c r="O215" s="319">
        <v>46</v>
      </c>
      <c r="P215" s="319">
        <v>1104</v>
      </c>
      <c r="Q215" s="319">
        <v>10</v>
      </c>
      <c r="R215" s="756">
        <v>464</v>
      </c>
      <c r="S215" s="319">
        <v>600</v>
      </c>
      <c r="T215" s="177" t="s">
        <v>586</v>
      </c>
      <c r="U215" s="320">
        <v>1992</v>
      </c>
      <c r="V215" s="925">
        <v>1039</v>
      </c>
      <c r="W215" s="177"/>
      <c r="X215" s="177">
        <v>361</v>
      </c>
      <c r="Y215" s="177"/>
      <c r="Z215" s="177"/>
      <c r="AA215" s="177"/>
      <c r="AB215" s="319">
        <v>1400</v>
      </c>
      <c r="AC215" s="177"/>
      <c r="AD215" s="177"/>
      <c r="AE215" s="177"/>
      <c r="AF215" s="177"/>
      <c r="AG215" s="177"/>
      <c r="AH215" s="177"/>
      <c r="AI215" s="177"/>
      <c r="AJ215" s="177"/>
      <c r="AK215" s="177"/>
      <c r="AL215" s="177"/>
      <c r="AM215" s="177"/>
      <c r="AN215" s="177"/>
      <c r="AO215" s="177"/>
      <c r="AP215" s="177"/>
      <c r="AQ215" s="177"/>
      <c r="AR215" s="177"/>
      <c r="AS215" s="177"/>
      <c r="AT215" s="177"/>
      <c r="AU215" s="177"/>
      <c r="AV215" s="177"/>
    </row>
    <row r="216" spans="1:48" s="107" customFormat="1" ht="25.5" customHeight="1">
      <c r="A216" s="146" t="s">
        <v>192</v>
      </c>
      <c r="B216" s="576"/>
      <c r="C216" s="177" t="s">
        <v>431</v>
      </c>
      <c r="D216" s="177" t="s">
        <v>1635</v>
      </c>
      <c r="E216" s="319" t="s">
        <v>1638</v>
      </c>
      <c r="F216" s="177" t="s">
        <v>431</v>
      </c>
      <c r="G216" s="177" t="s">
        <v>10428</v>
      </c>
      <c r="H216" s="319">
        <v>9126</v>
      </c>
      <c r="I216" s="319">
        <v>3614</v>
      </c>
      <c r="J216" s="319">
        <v>5623</v>
      </c>
      <c r="K216" s="577" t="s">
        <v>10429</v>
      </c>
      <c r="L216" s="177" t="s">
        <v>1639</v>
      </c>
      <c r="M216" s="177" t="s">
        <v>78</v>
      </c>
      <c r="N216" s="319">
        <v>29</v>
      </c>
      <c r="O216" s="319">
        <v>48</v>
      </c>
      <c r="P216" s="319">
        <v>1392</v>
      </c>
      <c r="Q216" s="319">
        <v>20</v>
      </c>
      <c r="R216" s="756">
        <v>1369</v>
      </c>
      <c r="S216" s="319">
        <v>1500</v>
      </c>
      <c r="T216" s="177" t="s">
        <v>586</v>
      </c>
      <c r="U216" s="320">
        <v>2005</v>
      </c>
      <c r="V216" s="925">
        <v>1039</v>
      </c>
      <c r="W216" s="177"/>
      <c r="X216" s="177">
        <v>361</v>
      </c>
      <c r="Y216" s="177"/>
      <c r="Z216" s="177"/>
      <c r="AA216" s="177"/>
      <c r="AB216" s="319">
        <v>10007</v>
      </c>
      <c r="AC216" s="177"/>
      <c r="AD216" s="177"/>
      <c r="AE216" s="177"/>
      <c r="AF216" s="177"/>
      <c r="AG216" s="177"/>
      <c r="AH216" s="177"/>
      <c r="AI216" s="177"/>
      <c r="AJ216" s="177"/>
      <c r="AK216" s="177"/>
      <c r="AL216" s="177"/>
      <c r="AM216" s="177"/>
      <c r="AN216" s="177"/>
      <c r="AO216" s="177"/>
      <c r="AP216" s="177"/>
      <c r="AQ216" s="177"/>
      <c r="AR216" s="177"/>
      <c r="AS216" s="177"/>
      <c r="AT216" s="177"/>
      <c r="AU216" s="177"/>
      <c r="AV216" s="177"/>
    </row>
    <row r="217" spans="1:48" s="107" customFormat="1" ht="25.5" customHeight="1">
      <c r="A217" s="146" t="s">
        <v>195</v>
      </c>
      <c r="B217" s="576"/>
      <c r="C217" s="177" t="s">
        <v>1018</v>
      </c>
      <c r="D217" s="177" t="s">
        <v>1602</v>
      </c>
      <c r="E217" s="319" t="s">
        <v>1640</v>
      </c>
      <c r="F217" s="177" t="s">
        <v>1018</v>
      </c>
      <c r="G217" s="177" t="s">
        <v>1018</v>
      </c>
      <c r="H217" s="319">
        <v>120780</v>
      </c>
      <c r="I217" s="319">
        <v>7264</v>
      </c>
      <c r="J217" s="319">
        <v>7264</v>
      </c>
      <c r="K217" s="577" t="s">
        <v>10430</v>
      </c>
      <c r="L217" s="177" t="s">
        <v>1605</v>
      </c>
      <c r="M217" s="177" t="s">
        <v>78</v>
      </c>
      <c r="N217" s="319">
        <v>32</v>
      </c>
      <c r="O217" s="319">
        <v>47</v>
      </c>
      <c r="P217" s="319">
        <v>1504</v>
      </c>
      <c r="Q217" s="319">
        <v>17</v>
      </c>
      <c r="R217" s="756">
        <v>1974</v>
      </c>
      <c r="S217" s="319">
        <v>4000</v>
      </c>
      <c r="T217" s="177" t="s">
        <v>1606</v>
      </c>
      <c r="U217" s="320">
        <v>2011</v>
      </c>
      <c r="V217" s="925" t="s">
        <v>1607</v>
      </c>
      <c r="W217" s="177"/>
      <c r="X217" s="177"/>
      <c r="Y217" s="177"/>
      <c r="Z217" s="177"/>
      <c r="AA217" s="177"/>
      <c r="AB217" s="319">
        <v>18430</v>
      </c>
      <c r="AC217" s="177"/>
      <c r="AD217" s="177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177"/>
    </row>
    <row r="218" spans="1:48" s="107" customFormat="1" ht="25.5" customHeight="1">
      <c r="A218" s="146" t="s">
        <v>227</v>
      </c>
      <c r="B218" s="576"/>
      <c r="C218" s="577" t="s">
        <v>1641</v>
      </c>
      <c r="D218" s="577" t="s">
        <v>1642</v>
      </c>
      <c r="E218" s="319" t="s">
        <v>1643</v>
      </c>
      <c r="F218" s="577" t="s">
        <v>1641</v>
      </c>
      <c r="G218" s="577" t="s">
        <v>1641</v>
      </c>
      <c r="H218" s="319">
        <v>5308</v>
      </c>
      <c r="I218" s="319">
        <v>2246</v>
      </c>
      <c r="J218" s="319">
        <v>3045</v>
      </c>
      <c r="K218" s="177" t="s">
        <v>1604</v>
      </c>
      <c r="L218" s="577" t="s">
        <v>1644</v>
      </c>
      <c r="M218" s="577" t="s">
        <v>78</v>
      </c>
      <c r="N218" s="319">
        <v>24</v>
      </c>
      <c r="O218" s="319">
        <v>44</v>
      </c>
      <c r="P218" s="319">
        <v>1133</v>
      </c>
      <c r="Q218" s="319">
        <v>13</v>
      </c>
      <c r="R218" s="756">
        <v>845</v>
      </c>
      <c r="S218" s="319">
        <v>2000</v>
      </c>
      <c r="T218" s="577" t="s">
        <v>233</v>
      </c>
      <c r="U218" s="320">
        <v>1998</v>
      </c>
      <c r="V218" s="756">
        <v>204</v>
      </c>
      <c r="W218" s="319">
        <v>100</v>
      </c>
      <c r="X218" s="577">
        <v>100</v>
      </c>
      <c r="Y218" s="577"/>
      <c r="Z218" s="577"/>
      <c r="AA218" s="577"/>
      <c r="AB218" s="319">
        <v>3415</v>
      </c>
      <c r="AC218" s="577"/>
      <c r="AD218" s="577"/>
      <c r="AE218" s="577"/>
      <c r="AF218" s="577"/>
      <c r="AG218" s="577"/>
      <c r="AH218" s="577"/>
      <c r="AI218" s="577"/>
      <c r="AJ218" s="577"/>
      <c r="AK218" s="577"/>
      <c r="AL218" s="577"/>
      <c r="AM218" s="577"/>
      <c r="AN218" s="577"/>
      <c r="AO218" s="577"/>
      <c r="AP218" s="577"/>
      <c r="AQ218" s="577"/>
      <c r="AR218" s="577"/>
      <c r="AS218" s="577"/>
      <c r="AT218" s="577"/>
      <c r="AU218" s="577"/>
      <c r="AV218" s="577"/>
    </row>
    <row r="219" spans="1:48" s="107" customFormat="1" ht="25.5" customHeight="1">
      <c r="A219" s="146" t="s">
        <v>228</v>
      </c>
      <c r="B219" s="576"/>
      <c r="C219" s="177" t="s">
        <v>1641</v>
      </c>
      <c r="D219" s="177" t="s">
        <v>1645</v>
      </c>
      <c r="E219" s="319" t="s">
        <v>1646</v>
      </c>
      <c r="F219" s="177" t="s">
        <v>1641</v>
      </c>
      <c r="G219" s="177" t="s">
        <v>1641</v>
      </c>
      <c r="H219" s="319">
        <v>1526</v>
      </c>
      <c r="I219" s="319">
        <v>745</v>
      </c>
      <c r="J219" s="319">
        <v>850</v>
      </c>
      <c r="K219" s="177" t="s">
        <v>1537</v>
      </c>
      <c r="L219" s="177" t="s">
        <v>1647</v>
      </c>
      <c r="M219" s="177" t="s">
        <v>78</v>
      </c>
      <c r="N219" s="319">
        <v>19</v>
      </c>
      <c r="O219" s="319">
        <v>33</v>
      </c>
      <c r="P219" s="319">
        <v>640</v>
      </c>
      <c r="Q219" s="319">
        <v>11</v>
      </c>
      <c r="R219" s="756">
        <v>60</v>
      </c>
      <c r="S219" s="319">
        <v>600</v>
      </c>
      <c r="T219" s="177" t="s">
        <v>233</v>
      </c>
      <c r="U219" s="320">
        <v>2001</v>
      </c>
      <c r="V219" s="925">
        <v>300</v>
      </c>
      <c r="W219" s="177"/>
      <c r="X219" s="177"/>
      <c r="Y219" s="177"/>
      <c r="Z219" s="177"/>
      <c r="AA219" s="177"/>
      <c r="AB219" s="319">
        <v>550</v>
      </c>
      <c r="AC219" s="177"/>
      <c r="AD219" s="177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177"/>
    </row>
    <row r="220" spans="1:48" s="107" customFormat="1" ht="25.5" customHeight="1">
      <c r="A220" s="146" t="s">
        <v>236</v>
      </c>
      <c r="B220" s="147"/>
      <c r="C220" s="177" t="s">
        <v>1641</v>
      </c>
      <c r="D220" s="177"/>
      <c r="E220" s="319" t="s">
        <v>1648</v>
      </c>
      <c r="F220" s="177" t="s">
        <v>1641</v>
      </c>
      <c r="G220" s="177" t="s">
        <v>1641</v>
      </c>
      <c r="H220" s="319">
        <v>2746</v>
      </c>
      <c r="I220" s="319">
        <v>1048</v>
      </c>
      <c r="J220" s="319">
        <v>1047</v>
      </c>
      <c r="K220" s="177" t="s">
        <v>1604</v>
      </c>
      <c r="L220" s="177" t="s">
        <v>1649</v>
      </c>
      <c r="M220" s="177" t="s">
        <v>78</v>
      </c>
      <c r="N220" s="319">
        <v>20</v>
      </c>
      <c r="O220" s="319">
        <v>32</v>
      </c>
      <c r="P220" s="319">
        <v>640</v>
      </c>
      <c r="Q220" s="319"/>
      <c r="R220" s="756">
        <v>90</v>
      </c>
      <c r="S220" s="319">
        <v>600</v>
      </c>
      <c r="T220" s="177" t="s">
        <v>233</v>
      </c>
      <c r="U220" s="320">
        <v>2011</v>
      </c>
      <c r="V220" s="925"/>
      <c r="W220" s="177"/>
      <c r="X220" s="177"/>
      <c r="Y220" s="177"/>
      <c r="Z220" s="177"/>
      <c r="AA220" s="177"/>
      <c r="AB220" s="319">
        <v>2000</v>
      </c>
      <c r="AC220" s="177"/>
      <c r="AD220" s="177"/>
      <c r="AE220" s="177"/>
      <c r="AF220" s="177"/>
      <c r="AG220" s="177"/>
      <c r="AH220" s="177"/>
      <c r="AI220" s="177"/>
      <c r="AJ220" s="177"/>
      <c r="AK220" s="177"/>
      <c r="AL220" s="177"/>
      <c r="AM220" s="177"/>
      <c r="AN220" s="177"/>
      <c r="AO220" s="177"/>
      <c r="AP220" s="177"/>
      <c r="AQ220" s="177"/>
      <c r="AR220" s="177"/>
      <c r="AS220" s="177"/>
      <c r="AT220" s="177"/>
      <c r="AU220" s="177"/>
      <c r="AV220" s="177"/>
    </row>
    <row r="221" spans="1:48" s="107" customFormat="1" ht="25.5" customHeight="1">
      <c r="A221" s="146" t="s">
        <v>239</v>
      </c>
      <c r="B221" s="576"/>
      <c r="C221" s="177" t="s">
        <v>1641</v>
      </c>
      <c r="D221" s="177"/>
      <c r="E221" s="319" t="s">
        <v>1650</v>
      </c>
      <c r="F221" s="177" t="s">
        <v>1641</v>
      </c>
      <c r="G221" s="177" t="s">
        <v>1641</v>
      </c>
      <c r="H221" s="319">
        <v>40396</v>
      </c>
      <c r="I221" s="319">
        <v>4225</v>
      </c>
      <c r="J221" s="319">
        <v>7480</v>
      </c>
      <c r="K221" s="177" t="s">
        <v>1604</v>
      </c>
      <c r="L221" s="177" t="s">
        <v>1651</v>
      </c>
      <c r="M221" s="177" t="s">
        <v>78</v>
      </c>
      <c r="N221" s="319">
        <v>25</v>
      </c>
      <c r="O221" s="319">
        <v>57.8</v>
      </c>
      <c r="P221" s="319">
        <v>1445</v>
      </c>
      <c r="Q221" s="319">
        <v>14</v>
      </c>
      <c r="R221" s="756">
        <v>902</v>
      </c>
      <c r="S221" s="319">
        <v>2000</v>
      </c>
      <c r="T221" s="177" t="s">
        <v>586</v>
      </c>
      <c r="U221" s="320">
        <v>2011</v>
      </c>
      <c r="V221" s="925"/>
      <c r="W221" s="177"/>
      <c r="X221" s="177"/>
      <c r="Y221" s="177"/>
      <c r="Z221" s="177"/>
      <c r="AA221" s="177"/>
      <c r="AB221" s="319">
        <v>23000</v>
      </c>
      <c r="AC221" s="177"/>
      <c r="AD221" s="177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177"/>
    </row>
    <row r="222" spans="1:48" s="107" customFormat="1" ht="25.5" customHeight="1">
      <c r="A222" s="146"/>
      <c r="B222" s="576"/>
      <c r="C222" s="177" t="s">
        <v>1641</v>
      </c>
      <c r="D222" s="177" t="s">
        <v>1642</v>
      </c>
      <c r="E222" s="319" t="s">
        <v>10431</v>
      </c>
      <c r="F222" s="177" t="s">
        <v>1641</v>
      </c>
      <c r="G222" s="177" t="s">
        <v>1641</v>
      </c>
      <c r="H222" s="319">
        <v>3611</v>
      </c>
      <c r="I222" s="319">
        <v>1044</v>
      </c>
      <c r="J222" s="319">
        <v>1742</v>
      </c>
      <c r="K222" s="177" t="s">
        <v>1604</v>
      </c>
      <c r="L222" s="177" t="s">
        <v>10432</v>
      </c>
      <c r="M222" s="177" t="s">
        <v>78</v>
      </c>
      <c r="N222" s="319">
        <v>24</v>
      </c>
      <c r="O222" s="319">
        <v>41</v>
      </c>
      <c r="P222" s="319">
        <v>1006</v>
      </c>
      <c r="Q222" s="319">
        <v>13</v>
      </c>
      <c r="R222" s="756">
        <v>30</v>
      </c>
      <c r="S222" s="319"/>
      <c r="T222" s="177" t="s">
        <v>586</v>
      </c>
      <c r="U222" s="320">
        <v>2015</v>
      </c>
      <c r="V222" s="925"/>
      <c r="W222" s="177"/>
      <c r="X222" s="177"/>
      <c r="Y222" s="177"/>
      <c r="Z222" s="177"/>
      <c r="AA222" s="177"/>
      <c r="AB222" s="319"/>
      <c r="AC222" s="177"/>
      <c r="AD222" s="177"/>
      <c r="AE222" s="177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77"/>
      <c r="AP222" s="177"/>
      <c r="AQ222" s="177"/>
      <c r="AR222" s="177"/>
      <c r="AS222" s="177"/>
      <c r="AT222" s="177"/>
      <c r="AU222" s="177"/>
      <c r="AV222" s="177"/>
    </row>
    <row r="223" spans="1:48" s="107" customFormat="1" ht="25.5" customHeight="1">
      <c r="A223" s="146" t="s">
        <v>240</v>
      </c>
      <c r="B223" s="576"/>
      <c r="C223" s="177" t="s">
        <v>10377</v>
      </c>
      <c r="D223" s="177" t="s">
        <v>10433</v>
      </c>
      <c r="E223" s="319" t="s">
        <v>10434</v>
      </c>
      <c r="F223" s="177" t="s">
        <v>10377</v>
      </c>
      <c r="G223" s="177" t="s">
        <v>401</v>
      </c>
      <c r="H223" s="319">
        <v>45430</v>
      </c>
      <c r="I223" s="319">
        <v>4910</v>
      </c>
      <c r="J223" s="319">
        <v>8003</v>
      </c>
      <c r="K223" s="177" t="s">
        <v>1537</v>
      </c>
      <c r="L223" s="177" t="s">
        <v>10435</v>
      </c>
      <c r="M223" s="177" t="s">
        <v>78</v>
      </c>
      <c r="N223" s="319">
        <v>29.4</v>
      </c>
      <c r="O223" s="319">
        <v>55.2</v>
      </c>
      <c r="P223" s="319">
        <v>1623</v>
      </c>
      <c r="Q223" s="319">
        <v>17</v>
      </c>
      <c r="R223" s="756">
        <v>2000</v>
      </c>
      <c r="S223" s="319">
        <v>2000</v>
      </c>
      <c r="T223" s="177" t="s">
        <v>586</v>
      </c>
      <c r="U223" s="320">
        <v>2011</v>
      </c>
      <c r="V223" s="925" t="s">
        <v>10436</v>
      </c>
      <c r="W223" s="177" t="s">
        <v>10437</v>
      </c>
      <c r="X223" s="177" t="s">
        <v>1624</v>
      </c>
      <c r="Y223" s="177"/>
      <c r="Z223" s="177"/>
      <c r="AA223" s="177"/>
      <c r="AB223" s="319">
        <v>34960</v>
      </c>
      <c r="AC223" s="177"/>
      <c r="AD223" s="177"/>
      <c r="AE223" s="177"/>
      <c r="AF223" s="177"/>
      <c r="AG223" s="177"/>
      <c r="AH223" s="177"/>
      <c r="AI223" s="577" t="s">
        <v>1652</v>
      </c>
      <c r="AJ223" s="177"/>
      <c r="AK223" s="177">
        <v>35</v>
      </c>
      <c r="AL223" s="177" t="s">
        <v>1653</v>
      </c>
      <c r="AM223" s="177"/>
      <c r="AN223" s="177"/>
      <c r="AO223" s="177"/>
      <c r="AP223" s="177"/>
      <c r="AQ223" s="177"/>
      <c r="AR223" s="177"/>
      <c r="AS223" s="177"/>
      <c r="AT223" s="177"/>
      <c r="AU223" s="177"/>
      <c r="AV223" s="177"/>
    </row>
    <row r="224" spans="1:48" s="107" customFormat="1" ht="25.5" customHeight="1">
      <c r="A224" s="146" t="s">
        <v>165</v>
      </c>
      <c r="B224" s="576"/>
      <c r="C224" s="177" t="s">
        <v>10377</v>
      </c>
      <c r="D224" s="177"/>
      <c r="E224" s="319" t="s">
        <v>1650</v>
      </c>
      <c r="F224" s="177" t="s">
        <v>10377</v>
      </c>
      <c r="G224" s="177" t="s">
        <v>401</v>
      </c>
      <c r="H224" s="319">
        <v>4351</v>
      </c>
      <c r="I224" s="319"/>
      <c r="J224" s="319"/>
      <c r="K224" s="177" t="s">
        <v>1537</v>
      </c>
      <c r="L224" s="177" t="s">
        <v>10438</v>
      </c>
      <c r="M224" s="177" t="s">
        <v>78</v>
      </c>
      <c r="N224" s="319">
        <v>19.2</v>
      </c>
      <c r="O224" s="319">
        <v>31.2</v>
      </c>
      <c r="P224" s="319">
        <v>4351</v>
      </c>
      <c r="Q224" s="319">
        <v>9</v>
      </c>
      <c r="R224" s="756">
        <v>300</v>
      </c>
      <c r="S224" s="319">
        <v>500</v>
      </c>
      <c r="T224" s="177" t="s">
        <v>586</v>
      </c>
      <c r="U224" s="320">
        <v>2011</v>
      </c>
      <c r="V224" s="925"/>
      <c r="W224" s="177"/>
      <c r="X224" s="177"/>
      <c r="Y224" s="177"/>
      <c r="Z224" s="177"/>
      <c r="AA224" s="177"/>
      <c r="AB224" s="319">
        <v>8600</v>
      </c>
      <c r="AC224" s="177"/>
      <c r="AD224" s="177"/>
      <c r="AE224" s="177"/>
      <c r="AF224" s="177"/>
      <c r="AG224" s="177"/>
      <c r="AH224" s="177"/>
      <c r="AI224" s="577"/>
      <c r="AJ224" s="177"/>
      <c r="AK224" s="177"/>
      <c r="AL224" s="177"/>
      <c r="AM224" s="177"/>
      <c r="AN224" s="177"/>
      <c r="AO224" s="177"/>
      <c r="AP224" s="177"/>
      <c r="AQ224" s="177"/>
      <c r="AR224" s="177"/>
      <c r="AS224" s="177"/>
      <c r="AT224" s="177"/>
      <c r="AU224" s="177"/>
      <c r="AV224" s="177"/>
    </row>
    <row r="225" spans="1:48" s="107" customFormat="1" ht="45" customHeight="1">
      <c r="A225" s="182"/>
      <c r="B225" s="576"/>
      <c r="C225" s="177" t="s">
        <v>1025</v>
      </c>
      <c r="D225" s="177"/>
      <c r="E225" s="319" t="s">
        <v>1654</v>
      </c>
      <c r="F225" s="177" t="s">
        <v>1025</v>
      </c>
      <c r="G225" s="177" t="s">
        <v>1025</v>
      </c>
      <c r="H225" s="319">
        <v>17366</v>
      </c>
      <c r="I225" s="319">
        <v>3437</v>
      </c>
      <c r="J225" s="319">
        <v>5479</v>
      </c>
      <c r="K225" s="177" t="s">
        <v>10430</v>
      </c>
      <c r="L225" s="177" t="s">
        <v>1655</v>
      </c>
      <c r="M225" s="177" t="s">
        <v>1656</v>
      </c>
      <c r="N225" s="319">
        <v>34</v>
      </c>
      <c r="O225" s="319">
        <v>50</v>
      </c>
      <c r="P225" s="319">
        <v>1700</v>
      </c>
      <c r="Q225" s="319">
        <v>12</v>
      </c>
      <c r="R225" s="756">
        <v>1100</v>
      </c>
      <c r="S225" s="319">
        <v>3000</v>
      </c>
      <c r="T225" s="177" t="s">
        <v>1657</v>
      </c>
      <c r="U225" s="320">
        <v>2007</v>
      </c>
      <c r="V225" s="925"/>
      <c r="W225" s="177"/>
      <c r="X225" s="177"/>
      <c r="Y225" s="177"/>
      <c r="Z225" s="177"/>
      <c r="AA225" s="177"/>
      <c r="AB225" s="319">
        <v>12500</v>
      </c>
      <c r="AC225" s="177"/>
      <c r="AD225" s="177"/>
      <c r="AE225" s="177"/>
      <c r="AF225" s="177"/>
      <c r="AG225" s="177"/>
      <c r="AH225" s="177"/>
      <c r="AI225" s="577"/>
      <c r="AJ225" s="177"/>
      <c r="AK225" s="177"/>
      <c r="AL225" s="177"/>
      <c r="AM225" s="177"/>
      <c r="AN225" s="177"/>
      <c r="AO225" s="177"/>
      <c r="AP225" s="177"/>
      <c r="AQ225" s="177"/>
      <c r="AR225" s="177"/>
      <c r="AS225" s="177"/>
      <c r="AT225" s="177"/>
      <c r="AU225" s="177"/>
      <c r="AV225" s="177"/>
    </row>
    <row r="226" spans="1:48" s="107" customFormat="1" ht="25.5" customHeight="1">
      <c r="A226" s="146"/>
      <c r="B226" s="576"/>
      <c r="C226" s="177" t="s">
        <v>1025</v>
      </c>
      <c r="D226" s="177"/>
      <c r="E226" s="319" t="s">
        <v>10439</v>
      </c>
      <c r="F226" s="177" t="s">
        <v>1025</v>
      </c>
      <c r="G226" s="177" t="s">
        <v>1025</v>
      </c>
      <c r="H226" s="319">
        <v>9500</v>
      </c>
      <c r="I226" s="319">
        <v>1150.9100000000001</v>
      </c>
      <c r="J226" s="319">
        <v>1150.9100000000001</v>
      </c>
      <c r="K226" s="177" t="s">
        <v>1672</v>
      </c>
      <c r="L226" s="177" t="s">
        <v>10440</v>
      </c>
      <c r="M226" s="177" t="s">
        <v>78</v>
      </c>
      <c r="N226" s="319">
        <v>18</v>
      </c>
      <c r="O226" s="319">
        <v>27</v>
      </c>
      <c r="P226" s="319">
        <v>486</v>
      </c>
      <c r="Q226" s="319">
        <v>13</v>
      </c>
      <c r="R226" s="756"/>
      <c r="S226" s="319"/>
      <c r="T226" s="177"/>
      <c r="U226" s="320">
        <v>2005</v>
      </c>
      <c r="V226" s="925"/>
      <c r="W226" s="177"/>
      <c r="X226" s="177"/>
      <c r="Y226" s="177"/>
      <c r="Z226" s="177"/>
      <c r="AA226" s="177"/>
      <c r="AB226" s="319">
        <v>577</v>
      </c>
      <c r="AC226" s="177"/>
      <c r="AD226" s="177"/>
      <c r="AE226" s="177"/>
      <c r="AF226" s="177"/>
      <c r="AG226" s="177"/>
      <c r="AH226" s="177"/>
      <c r="AI226" s="5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177"/>
      <c r="AV226" s="177"/>
    </row>
    <row r="227" spans="1:48" s="107" customFormat="1" ht="25.5" customHeight="1">
      <c r="A227" s="146"/>
      <c r="B227" s="576"/>
      <c r="C227" s="177" t="s">
        <v>1025</v>
      </c>
      <c r="D227" s="177"/>
      <c r="E227" s="319" t="s">
        <v>10441</v>
      </c>
      <c r="F227" s="177" t="s">
        <v>1025</v>
      </c>
      <c r="G227" s="177" t="s">
        <v>1025</v>
      </c>
      <c r="H227" s="319">
        <v>6500</v>
      </c>
      <c r="I227" s="319">
        <v>1295</v>
      </c>
      <c r="J227" s="319">
        <v>1295</v>
      </c>
      <c r="K227" s="177" t="s">
        <v>1672</v>
      </c>
      <c r="L227" s="177" t="s">
        <v>10440</v>
      </c>
      <c r="M227" s="177" t="s">
        <v>78</v>
      </c>
      <c r="N227" s="319">
        <v>19</v>
      </c>
      <c r="O227" s="319">
        <v>30</v>
      </c>
      <c r="P227" s="319">
        <v>536</v>
      </c>
      <c r="Q227" s="319">
        <v>10</v>
      </c>
      <c r="R227" s="756"/>
      <c r="S227" s="319"/>
      <c r="T227" s="177"/>
      <c r="U227" s="320">
        <v>2006</v>
      </c>
      <c r="V227" s="925"/>
      <c r="W227" s="177"/>
      <c r="X227" s="177"/>
      <c r="Y227" s="177"/>
      <c r="Z227" s="177"/>
      <c r="AA227" s="177"/>
      <c r="AB227" s="319">
        <v>1014</v>
      </c>
      <c r="AC227" s="177"/>
      <c r="AD227" s="177"/>
      <c r="AE227" s="177"/>
      <c r="AF227" s="177"/>
      <c r="AG227" s="177"/>
      <c r="AH227" s="177"/>
      <c r="AI227" s="577"/>
      <c r="AJ227" s="177"/>
      <c r="AK227" s="177"/>
      <c r="AL227" s="177"/>
      <c r="AM227" s="177"/>
      <c r="AN227" s="177"/>
      <c r="AO227" s="177"/>
      <c r="AP227" s="177"/>
      <c r="AQ227" s="177"/>
      <c r="AR227" s="177"/>
      <c r="AS227" s="177"/>
      <c r="AT227" s="177"/>
      <c r="AU227" s="177"/>
      <c r="AV227" s="177"/>
    </row>
    <row r="228" spans="1:48" s="107" customFormat="1" ht="25.5" customHeight="1">
      <c r="A228" s="146"/>
      <c r="B228" s="576"/>
      <c r="C228" s="177" t="s">
        <v>1025</v>
      </c>
      <c r="D228" s="177"/>
      <c r="E228" s="319" t="s">
        <v>10442</v>
      </c>
      <c r="F228" s="177" t="s">
        <v>1025</v>
      </c>
      <c r="G228" s="177" t="s">
        <v>1025</v>
      </c>
      <c r="H228" s="319">
        <v>8986</v>
      </c>
      <c r="I228" s="319">
        <v>399</v>
      </c>
      <c r="J228" s="319">
        <v>386</v>
      </c>
      <c r="K228" s="177" t="s">
        <v>1672</v>
      </c>
      <c r="L228" s="177" t="s">
        <v>10443</v>
      </c>
      <c r="M228" s="177" t="s">
        <v>78</v>
      </c>
      <c r="N228" s="319">
        <v>28</v>
      </c>
      <c r="O228" s="319">
        <v>12</v>
      </c>
      <c r="P228" s="319">
        <v>336</v>
      </c>
      <c r="Q228" s="319">
        <v>6.3</v>
      </c>
      <c r="R228" s="756"/>
      <c r="S228" s="319"/>
      <c r="T228" s="177"/>
      <c r="U228" s="320">
        <v>2009</v>
      </c>
      <c r="V228" s="925"/>
      <c r="W228" s="177"/>
      <c r="X228" s="177"/>
      <c r="Y228" s="177"/>
      <c r="Z228" s="177"/>
      <c r="AA228" s="177"/>
      <c r="AB228" s="319">
        <v>443</v>
      </c>
      <c r="AC228" s="177"/>
      <c r="AD228" s="177"/>
      <c r="AE228" s="177"/>
      <c r="AF228" s="177"/>
      <c r="AG228" s="177"/>
      <c r="AH228" s="177"/>
      <c r="AI228" s="577"/>
      <c r="AJ228" s="177"/>
      <c r="AK228" s="177"/>
      <c r="AL228" s="177"/>
      <c r="AM228" s="177"/>
      <c r="AN228" s="177"/>
      <c r="AO228" s="177"/>
      <c r="AP228" s="177"/>
      <c r="AQ228" s="177"/>
      <c r="AR228" s="177"/>
      <c r="AS228" s="177"/>
      <c r="AT228" s="177"/>
      <c r="AU228" s="177"/>
      <c r="AV228" s="177"/>
    </row>
    <row r="229" spans="1:48" s="107" customFormat="1" ht="25.5" customHeight="1">
      <c r="A229" s="146"/>
      <c r="B229" s="576"/>
      <c r="C229" s="177" t="s">
        <v>1025</v>
      </c>
      <c r="D229" s="177"/>
      <c r="E229" s="319" t="s">
        <v>10444</v>
      </c>
      <c r="F229" s="177" t="s">
        <v>1025</v>
      </c>
      <c r="G229" s="177" t="s">
        <v>1025</v>
      </c>
      <c r="H229" s="319">
        <v>6500</v>
      </c>
      <c r="I229" s="319">
        <v>306</v>
      </c>
      <c r="J229" s="319">
        <v>306</v>
      </c>
      <c r="K229" s="177" t="s">
        <v>1672</v>
      </c>
      <c r="L229" s="177" t="s">
        <v>10443</v>
      </c>
      <c r="M229" s="177" t="s">
        <v>78</v>
      </c>
      <c r="N229" s="319">
        <v>22</v>
      </c>
      <c r="O229" s="319">
        <v>10</v>
      </c>
      <c r="P229" s="319">
        <v>220</v>
      </c>
      <c r="Q229" s="319">
        <v>6.9</v>
      </c>
      <c r="R229" s="756"/>
      <c r="S229" s="319"/>
      <c r="T229" s="177"/>
      <c r="U229" s="320">
        <v>2011</v>
      </c>
      <c r="V229" s="925"/>
      <c r="W229" s="177"/>
      <c r="X229" s="177"/>
      <c r="Y229" s="177"/>
      <c r="Z229" s="177"/>
      <c r="AA229" s="177"/>
      <c r="AB229" s="319">
        <v>380</v>
      </c>
      <c r="AC229" s="177"/>
      <c r="AD229" s="177"/>
      <c r="AE229" s="177"/>
      <c r="AF229" s="177"/>
      <c r="AG229" s="177"/>
      <c r="AH229" s="177"/>
      <c r="AI229" s="577"/>
      <c r="AJ229" s="177"/>
      <c r="AK229" s="177"/>
      <c r="AL229" s="177"/>
      <c r="AM229" s="177"/>
      <c r="AN229" s="177"/>
      <c r="AO229" s="177"/>
      <c r="AP229" s="177"/>
      <c r="AQ229" s="177"/>
      <c r="AR229" s="177"/>
      <c r="AS229" s="177"/>
      <c r="AT229" s="177"/>
      <c r="AU229" s="177"/>
      <c r="AV229" s="177"/>
    </row>
    <row r="230" spans="1:48" s="107" customFormat="1" ht="25.5" customHeight="1">
      <c r="A230" s="146"/>
      <c r="B230" s="576"/>
      <c r="C230" s="177" t="s">
        <v>1025</v>
      </c>
      <c r="D230" s="177"/>
      <c r="E230" s="319" t="s">
        <v>10445</v>
      </c>
      <c r="F230" s="177" t="s">
        <v>1025</v>
      </c>
      <c r="G230" s="177" t="s">
        <v>1025</v>
      </c>
      <c r="H230" s="319">
        <v>900</v>
      </c>
      <c r="I230" s="319">
        <v>393.79</v>
      </c>
      <c r="J230" s="319">
        <v>393.79</v>
      </c>
      <c r="K230" s="177" t="s">
        <v>1672</v>
      </c>
      <c r="L230" s="177" t="s">
        <v>10443</v>
      </c>
      <c r="M230" s="177" t="s">
        <v>78</v>
      </c>
      <c r="N230" s="319">
        <v>25</v>
      </c>
      <c r="O230" s="319">
        <v>12</v>
      </c>
      <c r="P230" s="319">
        <v>300</v>
      </c>
      <c r="Q230" s="319">
        <v>6.9</v>
      </c>
      <c r="R230" s="756"/>
      <c r="S230" s="319"/>
      <c r="T230" s="177"/>
      <c r="U230" s="320">
        <v>2014</v>
      </c>
      <c r="V230" s="925"/>
      <c r="W230" s="177"/>
      <c r="X230" s="177"/>
      <c r="Y230" s="177"/>
      <c r="Z230" s="177"/>
      <c r="AA230" s="177"/>
      <c r="AB230" s="319">
        <v>400</v>
      </c>
      <c r="AC230" s="177"/>
      <c r="AD230" s="177"/>
      <c r="AE230" s="177"/>
      <c r="AF230" s="177"/>
      <c r="AG230" s="177"/>
      <c r="AH230" s="177"/>
      <c r="AI230" s="577"/>
      <c r="AJ230" s="177"/>
      <c r="AK230" s="177"/>
      <c r="AL230" s="177"/>
      <c r="AM230" s="177"/>
      <c r="AN230" s="177"/>
      <c r="AO230" s="177"/>
      <c r="AP230" s="177"/>
      <c r="AQ230" s="177"/>
      <c r="AR230" s="177"/>
      <c r="AS230" s="177"/>
      <c r="AT230" s="177"/>
      <c r="AU230" s="177"/>
      <c r="AV230" s="177"/>
    </row>
    <row r="231" spans="1:48" s="107" customFormat="1" ht="25.5" customHeight="1">
      <c r="A231" s="146"/>
      <c r="B231" s="543"/>
      <c r="C231" s="177" t="s">
        <v>1027</v>
      </c>
      <c r="D231" s="177"/>
      <c r="E231" s="319" t="s">
        <v>10446</v>
      </c>
      <c r="F231" s="177" t="s">
        <v>1027</v>
      </c>
      <c r="G231" s="177" t="s">
        <v>1027</v>
      </c>
      <c r="H231" s="319">
        <v>12871</v>
      </c>
      <c r="I231" s="319">
        <v>2558</v>
      </c>
      <c r="J231" s="319">
        <v>5626</v>
      </c>
      <c r="K231" s="177" t="s">
        <v>587</v>
      </c>
      <c r="L231" s="177" t="s">
        <v>10447</v>
      </c>
      <c r="M231" s="177" t="s">
        <v>78</v>
      </c>
      <c r="N231" s="319">
        <v>29</v>
      </c>
      <c r="O231" s="319">
        <v>50</v>
      </c>
      <c r="P231" s="319">
        <v>1450</v>
      </c>
      <c r="Q231" s="319">
        <v>13</v>
      </c>
      <c r="R231" s="756">
        <v>722</v>
      </c>
      <c r="S231" s="319">
        <v>722</v>
      </c>
      <c r="T231" s="177" t="s">
        <v>15504</v>
      </c>
      <c r="U231" s="320">
        <v>2013</v>
      </c>
      <c r="V231" s="925"/>
      <c r="W231" s="177"/>
      <c r="X231" s="177"/>
      <c r="Y231" s="177"/>
      <c r="Z231" s="177"/>
      <c r="AA231" s="177"/>
      <c r="AB231" s="319">
        <v>12000</v>
      </c>
      <c r="AC231" s="177"/>
      <c r="AD231" s="177"/>
      <c r="AE231" s="177"/>
      <c r="AF231" s="177"/>
      <c r="AG231" s="177"/>
      <c r="AH231" s="177"/>
      <c r="AI231" s="577"/>
      <c r="AJ231" s="177"/>
      <c r="AK231" s="177"/>
      <c r="AL231" s="177"/>
      <c r="AM231" s="177"/>
      <c r="AN231" s="177"/>
      <c r="AO231" s="177"/>
      <c r="AP231" s="177"/>
      <c r="AQ231" s="177"/>
      <c r="AR231" s="177"/>
      <c r="AS231" s="177"/>
      <c r="AT231" s="177"/>
      <c r="AU231" s="177"/>
      <c r="AV231" s="177"/>
    </row>
    <row r="232" spans="1:48" s="107" customFormat="1" ht="25.5" customHeight="1">
      <c r="A232" s="146" t="s">
        <v>135</v>
      </c>
      <c r="B232" s="924"/>
      <c r="C232" s="177" t="s">
        <v>1030</v>
      </c>
      <c r="D232" s="177"/>
      <c r="E232" s="319" t="s">
        <v>10448</v>
      </c>
      <c r="F232" s="177" t="s">
        <v>1030</v>
      </c>
      <c r="G232" s="177" t="s">
        <v>10405</v>
      </c>
      <c r="H232" s="319">
        <v>748</v>
      </c>
      <c r="I232" s="319">
        <v>433.68</v>
      </c>
      <c r="J232" s="319">
        <v>531.76</v>
      </c>
      <c r="K232" s="177" t="s">
        <v>10449</v>
      </c>
      <c r="L232" s="177" t="s">
        <v>1918</v>
      </c>
      <c r="M232" s="177" t="s">
        <v>78</v>
      </c>
      <c r="N232" s="319">
        <v>17.8</v>
      </c>
      <c r="O232" s="319">
        <v>17.2</v>
      </c>
      <c r="P232" s="319">
        <v>306.16000000000003</v>
      </c>
      <c r="Q232" s="319">
        <v>5</v>
      </c>
      <c r="R232" s="756">
        <v>50</v>
      </c>
      <c r="S232" s="319">
        <v>50</v>
      </c>
      <c r="T232" s="177" t="s">
        <v>10450</v>
      </c>
      <c r="U232" s="320">
        <v>2013</v>
      </c>
      <c r="V232" s="925"/>
      <c r="W232" s="177"/>
      <c r="X232" s="177"/>
      <c r="Y232" s="177"/>
      <c r="Z232" s="177"/>
      <c r="AA232" s="177"/>
      <c r="AB232" s="319">
        <v>657</v>
      </c>
      <c r="AC232" s="177"/>
      <c r="AD232" s="177"/>
      <c r="AE232" s="177"/>
      <c r="AF232" s="177"/>
      <c r="AG232" s="177"/>
      <c r="AH232" s="177"/>
      <c r="AI232" s="177"/>
      <c r="AJ232" s="177"/>
      <c r="AK232" s="177"/>
      <c r="AL232" s="177"/>
      <c r="AM232" s="177"/>
      <c r="AN232" s="177"/>
      <c r="AO232" s="177"/>
      <c r="AP232" s="177"/>
      <c r="AQ232" s="177"/>
      <c r="AR232" s="177"/>
      <c r="AS232" s="177"/>
      <c r="AT232" s="177"/>
      <c r="AU232" s="177"/>
      <c r="AV232" s="177"/>
    </row>
    <row r="233" spans="1:48" s="107" customFormat="1" ht="25.5" customHeight="1">
      <c r="A233" s="146">
        <v>3</v>
      </c>
      <c r="B233" s="543"/>
      <c r="C233" s="177" t="s">
        <v>1039</v>
      </c>
      <c r="D233" s="177" t="s">
        <v>1658</v>
      </c>
      <c r="E233" s="319" t="s">
        <v>1659</v>
      </c>
      <c r="F233" s="177" t="s">
        <v>1039</v>
      </c>
      <c r="G233" s="177" t="s">
        <v>1039</v>
      </c>
      <c r="H233" s="319">
        <v>53344</v>
      </c>
      <c r="I233" s="319">
        <v>1900</v>
      </c>
      <c r="J233" s="319">
        <v>2839</v>
      </c>
      <c r="K233" s="177" t="s">
        <v>1604</v>
      </c>
      <c r="L233" s="177" t="s">
        <v>1660</v>
      </c>
      <c r="M233" s="177" t="s">
        <v>78</v>
      </c>
      <c r="N233" s="319">
        <v>24</v>
      </c>
      <c r="O233" s="319">
        <v>48</v>
      </c>
      <c r="P233" s="319">
        <v>1152</v>
      </c>
      <c r="Q233" s="319">
        <v>14</v>
      </c>
      <c r="R233" s="756">
        <v>749</v>
      </c>
      <c r="S233" s="319">
        <v>2000</v>
      </c>
      <c r="T233" s="177" t="s">
        <v>586</v>
      </c>
      <c r="U233" s="320">
        <v>1996</v>
      </c>
      <c r="V233" s="925">
        <v>782</v>
      </c>
      <c r="W233" s="177">
        <v>420</v>
      </c>
      <c r="X233" s="177">
        <v>420</v>
      </c>
      <c r="Y233" s="177"/>
      <c r="Z233" s="177"/>
      <c r="AA233" s="177"/>
      <c r="AB233" s="319">
        <v>1622</v>
      </c>
      <c r="AC233" s="177">
        <v>2000</v>
      </c>
      <c r="AD233" s="177">
        <v>2002</v>
      </c>
      <c r="AE233" s="177">
        <v>1</v>
      </c>
      <c r="AF233" s="177">
        <v>7</v>
      </c>
      <c r="AG233" s="177"/>
      <c r="AH233" s="177"/>
      <c r="AI233" s="177"/>
      <c r="AJ233" s="177"/>
      <c r="AK233" s="177"/>
      <c r="AL233" s="177"/>
      <c r="AM233" s="177"/>
      <c r="AN233" s="177"/>
      <c r="AO233" s="177"/>
      <c r="AP233" s="177"/>
      <c r="AQ233" s="177"/>
      <c r="AR233" s="177"/>
      <c r="AS233" s="177"/>
      <c r="AT233" s="177"/>
      <c r="AU233" s="177"/>
      <c r="AV233" s="177"/>
    </row>
    <row r="234" spans="1:48" s="107" customFormat="1" ht="25.5" customHeight="1">
      <c r="A234" s="146"/>
      <c r="B234" s="543"/>
      <c r="C234" s="177" t="s">
        <v>1043</v>
      </c>
      <c r="D234" s="177" t="s">
        <v>1661</v>
      </c>
      <c r="E234" s="319" t="s">
        <v>1662</v>
      </c>
      <c r="F234" s="177" t="s">
        <v>1043</v>
      </c>
      <c r="G234" s="177" t="s">
        <v>1043</v>
      </c>
      <c r="H234" s="319">
        <v>5151</v>
      </c>
      <c r="I234" s="319">
        <v>2453</v>
      </c>
      <c r="J234" s="319">
        <v>3739</v>
      </c>
      <c r="K234" s="177" t="s">
        <v>1604</v>
      </c>
      <c r="L234" s="177" t="s">
        <v>1663</v>
      </c>
      <c r="M234" s="177" t="s">
        <v>78</v>
      </c>
      <c r="N234" s="319">
        <v>26</v>
      </c>
      <c r="O234" s="319">
        <v>47</v>
      </c>
      <c r="P234" s="319">
        <v>1269</v>
      </c>
      <c r="Q234" s="319">
        <v>18</v>
      </c>
      <c r="R234" s="756">
        <v>1258</v>
      </c>
      <c r="S234" s="319">
        <v>3000</v>
      </c>
      <c r="T234" s="177" t="s">
        <v>586</v>
      </c>
      <c r="U234" s="320">
        <v>2003</v>
      </c>
      <c r="V234" s="925">
        <v>2253</v>
      </c>
      <c r="W234" s="177">
        <v>598</v>
      </c>
      <c r="X234" s="177">
        <v>597</v>
      </c>
      <c r="Y234" s="177"/>
      <c r="Z234" s="177">
        <v>800</v>
      </c>
      <c r="AA234" s="177" t="s">
        <v>1036</v>
      </c>
      <c r="AB234" s="319">
        <v>4248</v>
      </c>
      <c r="AC234" s="177"/>
      <c r="AD234" s="177"/>
      <c r="AE234" s="177">
        <v>2</v>
      </c>
      <c r="AF234" s="177">
        <v>33</v>
      </c>
      <c r="AG234" s="177" t="s">
        <v>1664</v>
      </c>
      <c r="AH234" s="177"/>
      <c r="AI234" s="177"/>
      <c r="AJ234" s="177"/>
      <c r="AK234" s="177"/>
      <c r="AL234" s="177"/>
      <c r="AM234" s="177"/>
      <c r="AN234" s="177"/>
      <c r="AO234" s="177"/>
      <c r="AP234" s="177"/>
      <c r="AQ234" s="177"/>
      <c r="AR234" s="177"/>
      <c r="AS234" s="177"/>
      <c r="AT234" s="177"/>
      <c r="AU234" s="177"/>
      <c r="AV234" s="177"/>
    </row>
    <row r="235" spans="1:48" s="107" customFormat="1" ht="25.5" customHeight="1">
      <c r="A235" s="146"/>
      <c r="B235" s="543"/>
      <c r="C235" s="177" t="s">
        <v>1043</v>
      </c>
      <c r="D235" s="177"/>
      <c r="E235" s="319" t="s">
        <v>1665</v>
      </c>
      <c r="F235" s="177" t="s">
        <v>1043</v>
      </c>
      <c r="G235" s="177" t="s">
        <v>1043</v>
      </c>
      <c r="H235" s="319">
        <v>4479</v>
      </c>
      <c r="I235" s="319">
        <v>823.75</v>
      </c>
      <c r="J235" s="319">
        <v>1649.95</v>
      </c>
      <c r="K235" s="177" t="s">
        <v>1604</v>
      </c>
      <c r="L235" s="177" t="s">
        <v>1666</v>
      </c>
      <c r="M235" s="177" t="s">
        <v>78</v>
      </c>
      <c r="N235" s="319">
        <v>20</v>
      </c>
      <c r="O235" s="319">
        <v>31.5</v>
      </c>
      <c r="P235" s="319">
        <v>630</v>
      </c>
      <c r="Q235" s="319">
        <v>12.2</v>
      </c>
      <c r="R235" s="756"/>
      <c r="S235" s="319">
        <v>500</v>
      </c>
      <c r="T235" s="177"/>
      <c r="U235" s="320">
        <v>2010</v>
      </c>
      <c r="V235" s="925"/>
      <c r="W235" s="177"/>
      <c r="X235" s="177"/>
      <c r="Y235" s="177"/>
      <c r="Z235" s="177"/>
      <c r="AA235" s="177"/>
      <c r="AB235" s="319">
        <v>1700</v>
      </c>
      <c r="AC235" s="177"/>
      <c r="AD235" s="177"/>
      <c r="AE235" s="177"/>
      <c r="AF235" s="177"/>
      <c r="AG235" s="177"/>
      <c r="AH235" s="177"/>
      <c r="AI235" s="177"/>
      <c r="AJ235" s="177"/>
      <c r="AK235" s="177"/>
      <c r="AL235" s="177"/>
      <c r="AM235" s="177"/>
      <c r="AN235" s="177"/>
      <c r="AO235" s="177"/>
      <c r="AP235" s="177"/>
      <c r="AQ235" s="177"/>
      <c r="AR235" s="177"/>
      <c r="AS235" s="177"/>
      <c r="AT235" s="177"/>
      <c r="AU235" s="177"/>
      <c r="AV235" s="177"/>
    </row>
    <row r="236" spans="1:48" s="107" customFormat="1" ht="25.5" customHeight="1">
      <c r="A236" s="146"/>
      <c r="B236" s="678"/>
      <c r="C236" s="177" t="s">
        <v>1053</v>
      </c>
      <c r="D236" s="177" t="s">
        <v>1667</v>
      </c>
      <c r="E236" s="319" t="s">
        <v>1668</v>
      </c>
      <c r="F236" s="177" t="s">
        <v>1053</v>
      </c>
      <c r="G236" s="177" t="s">
        <v>1053</v>
      </c>
      <c r="H236" s="319">
        <v>6112</v>
      </c>
      <c r="I236" s="319">
        <v>1755</v>
      </c>
      <c r="J236" s="319">
        <v>2668</v>
      </c>
      <c r="K236" s="577" t="s">
        <v>1579</v>
      </c>
      <c r="L236" s="177" t="s">
        <v>1564</v>
      </c>
      <c r="M236" s="177" t="s">
        <v>1506</v>
      </c>
      <c r="N236" s="319">
        <v>24</v>
      </c>
      <c r="O236" s="319">
        <v>46</v>
      </c>
      <c r="P236" s="319">
        <v>1104</v>
      </c>
      <c r="Q236" s="319">
        <v>13</v>
      </c>
      <c r="R236" s="756">
        <v>500</v>
      </c>
      <c r="S236" s="319">
        <v>2390</v>
      </c>
      <c r="T236" s="177" t="s">
        <v>233</v>
      </c>
      <c r="U236" s="320" t="s">
        <v>1669</v>
      </c>
      <c r="V236" s="925">
        <v>483</v>
      </c>
      <c r="W236" s="177">
        <v>200</v>
      </c>
      <c r="X236" s="177">
        <v>350</v>
      </c>
      <c r="Y236" s="177"/>
      <c r="Z236" s="177"/>
      <c r="AA236" s="177"/>
      <c r="AB236" s="319">
        <v>1053</v>
      </c>
      <c r="AC236" s="177"/>
      <c r="AD236" s="177"/>
      <c r="AE236" s="177"/>
      <c r="AF236" s="177"/>
      <c r="AG236" s="177">
        <v>1700</v>
      </c>
      <c r="AH236" s="177"/>
      <c r="AI236" s="177"/>
      <c r="AJ236" s="177"/>
      <c r="AK236" s="177"/>
      <c r="AL236" s="177"/>
      <c r="AM236" s="177"/>
      <c r="AN236" s="177"/>
      <c r="AO236" s="177"/>
      <c r="AP236" s="177"/>
      <c r="AQ236" s="177"/>
      <c r="AR236" s="177"/>
      <c r="AS236" s="177"/>
      <c r="AT236" s="177"/>
      <c r="AU236" s="177"/>
      <c r="AV236" s="177"/>
    </row>
    <row r="237" spans="1:48" s="107" customFormat="1" ht="25.5" customHeight="1">
      <c r="A237" s="146"/>
      <c r="B237" s="566" t="s">
        <v>3875</v>
      </c>
      <c r="C237" s="320" t="s">
        <v>3285</v>
      </c>
      <c r="D237" s="177"/>
      <c r="E237" s="544">
        <f>COUNTA(E238:E250)</f>
        <v>13</v>
      </c>
      <c r="F237" s="320"/>
      <c r="G237" s="320"/>
      <c r="H237" s="319">
        <f>SUM(H238:H250)</f>
        <v>215254</v>
      </c>
      <c r="I237" s="319">
        <f>SUM(I238:I250)</f>
        <v>40833.020000000004</v>
      </c>
      <c r="J237" s="319">
        <f>SUM(J238:J250)</f>
        <v>68871.75</v>
      </c>
      <c r="K237" s="320"/>
      <c r="L237" s="320"/>
      <c r="M237" s="320"/>
      <c r="N237" s="319"/>
      <c r="O237" s="319"/>
      <c r="P237" s="319"/>
      <c r="Q237" s="319"/>
      <c r="R237" s="319"/>
      <c r="S237" s="319"/>
      <c r="T237" s="320"/>
      <c r="U237" s="320"/>
      <c r="V237" s="925"/>
      <c r="W237" s="177"/>
      <c r="X237" s="177"/>
      <c r="Y237" s="177"/>
      <c r="Z237" s="177"/>
      <c r="AA237" s="177"/>
      <c r="AB237" s="319"/>
      <c r="AC237" s="177"/>
      <c r="AD237" s="177"/>
      <c r="AE237" s="177"/>
      <c r="AF237" s="177"/>
      <c r="AG237" s="177"/>
      <c r="AH237" s="177"/>
      <c r="AI237" s="177"/>
      <c r="AJ237" s="177"/>
      <c r="AK237" s="177"/>
      <c r="AL237" s="177"/>
      <c r="AM237" s="177"/>
      <c r="AN237" s="177"/>
      <c r="AO237" s="177"/>
      <c r="AP237" s="177"/>
      <c r="AQ237" s="177"/>
      <c r="AR237" s="177"/>
      <c r="AS237" s="177"/>
      <c r="AT237" s="177"/>
      <c r="AU237" s="177"/>
      <c r="AV237" s="320"/>
    </row>
    <row r="238" spans="1:48" s="107" customFormat="1" ht="25.5" customHeight="1">
      <c r="A238" s="146">
        <v>4</v>
      </c>
      <c r="B238" s="543"/>
      <c r="C238" s="320" t="s">
        <v>582</v>
      </c>
      <c r="D238" s="177" t="s">
        <v>10709</v>
      </c>
      <c r="E238" s="320" t="s">
        <v>10904</v>
      </c>
      <c r="F238" s="320" t="s">
        <v>582</v>
      </c>
      <c r="G238" s="320" t="s">
        <v>3154</v>
      </c>
      <c r="H238" s="319">
        <v>14290</v>
      </c>
      <c r="I238" s="319">
        <v>4946</v>
      </c>
      <c r="J238" s="319">
        <v>9356</v>
      </c>
      <c r="K238" s="320" t="s">
        <v>587</v>
      </c>
      <c r="L238" s="320" t="s">
        <v>10905</v>
      </c>
      <c r="M238" s="320" t="s">
        <v>10906</v>
      </c>
      <c r="N238" s="319">
        <v>20</v>
      </c>
      <c r="O238" s="319">
        <v>40</v>
      </c>
      <c r="P238" s="319">
        <v>1362</v>
      </c>
      <c r="Q238" s="319">
        <v>12</v>
      </c>
      <c r="R238" s="319">
        <v>4183</v>
      </c>
      <c r="S238" s="319">
        <v>8000</v>
      </c>
      <c r="T238" s="320" t="s">
        <v>586</v>
      </c>
      <c r="U238" s="320">
        <v>1974</v>
      </c>
      <c r="V238" s="925"/>
      <c r="W238" s="177">
        <v>578</v>
      </c>
      <c r="X238" s="177">
        <v>369</v>
      </c>
      <c r="Y238" s="177"/>
      <c r="Z238" s="177">
        <v>50</v>
      </c>
      <c r="AA238" s="177"/>
      <c r="AB238" s="319">
        <v>1062</v>
      </c>
      <c r="AC238" s="320">
        <v>1989</v>
      </c>
      <c r="AD238" s="320">
        <v>2000</v>
      </c>
      <c r="AE238" s="177">
        <v>2</v>
      </c>
      <c r="AF238" s="177">
        <v>100</v>
      </c>
      <c r="AG238" s="177">
        <v>1500</v>
      </c>
      <c r="AH238" s="177"/>
      <c r="AI238" s="177"/>
      <c r="AJ238" s="177"/>
      <c r="AK238" s="177"/>
      <c r="AL238" s="177"/>
      <c r="AM238" s="177"/>
      <c r="AN238" s="177"/>
      <c r="AO238" s="177"/>
      <c r="AP238" s="177"/>
      <c r="AQ238" s="177"/>
      <c r="AR238" s="177"/>
      <c r="AS238" s="177"/>
      <c r="AT238" s="177"/>
      <c r="AU238" s="177"/>
      <c r="AV238" s="320"/>
    </row>
    <row r="239" spans="1:48" s="107" customFormat="1" ht="25.5" customHeight="1">
      <c r="A239" s="146"/>
      <c r="B239" s="543"/>
      <c r="C239" s="320" t="s">
        <v>582</v>
      </c>
      <c r="D239" s="177"/>
      <c r="E239" s="320" t="s">
        <v>10907</v>
      </c>
      <c r="F239" s="320" t="s">
        <v>582</v>
      </c>
      <c r="G239" s="320" t="s">
        <v>10908</v>
      </c>
      <c r="H239" s="319">
        <v>2849</v>
      </c>
      <c r="I239" s="319">
        <v>2143</v>
      </c>
      <c r="J239" s="319">
        <v>4399</v>
      </c>
      <c r="K239" s="320" t="s">
        <v>587</v>
      </c>
      <c r="L239" s="320" t="s">
        <v>10909</v>
      </c>
      <c r="M239" s="320" t="s">
        <v>10906</v>
      </c>
      <c r="N239" s="319">
        <v>36</v>
      </c>
      <c r="O239" s="319">
        <v>48</v>
      </c>
      <c r="P239" s="319">
        <v>1756</v>
      </c>
      <c r="Q239" s="319">
        <v>13</v>
      </c>
      <c r="R239" s="319">
        <v>300</v>
      </c>
      <c r="S239" s="319">
        <v>500</v>
      </c>
      <c r="T239" s="320" t="s">
        <v>586</v>
      </c>
      <c r="U239" s="320">
        <v>2009</v>
      </c>
      <c r="V239" s="925"/>
      <c r="W239" s="177"/>
      <c r="X239" s="177"/>
      <c r="Y239" s="177"/>
      <c r="Z239" s="177"/>
      <c r="AA239" s="177"/>
      <c r="AB239" s="319">
        <v>7000</v>
      </c>
      <c r="AC239" s="320"/>
      <c r="AD239" s="320"/>
      <c r="AE239" s="177"/>
      <c r="AF239" s="177"/>
      <c r="AG239" s="177"/>
      <c r="AH239" s="177"/>
      <c r="AI239" s="177"/>
      <c r="AJ239" s="177"/>
      <c r="AK239" s="177"/>
      <c r="AL239" s="177"/>
      <c r="AM239" s="177"/>
      <c r="AN239" s="177"/>
      <c r="AO239" s="177"/>
      <c r="AP239" s="177"/>
      <c r="AQ239" s="177"/>
      <c r="AR239" s="177"/>
      <c r="AS239" s="177"/>
      <c r="AT239" s="177"/>
      <c r="AU239" s="177"/>
      <c r="AV239" s="320"/>
    </row>
    <row r="240" spans="1:48" s="107" customFormat="1" ht="25.5" customHeight="1">
      <c r="A240" s="146"/>
      <c r="B240" s="543"/>
      <c r="C240" s="320" t="s">
        <v>582</v>
      </c>
      <c r="D240" s="177"/>
      <c r="E240" s="320" t="s">
        <v>10910</v>
      </c>
      <c r="F240" s="320" t="s">
        <v>582</v>
      </c>
      <c r="G240" s="320" t="s">
        <v>582</v>
      </c>
      <c r="H240" s="319">
        <v>2744</v>
      </c>
      <c r="I240" s="319">
        <v>1060.17</v>
      </c>
      <c r="J240" s="319">
        <v>2318.75</v>
      </c>
      <c r="K240" s="320" t="s">
        <v>587</v>
      </c>
      <c r="L240" s="320" t="s">
        <v>10911</v>
      </c>
      <c r="M240" s="320" t="s">
        <v>78</v>
      </c>
      <c r="N240" s="319">
        <v>22</v>
      </c>
      <c r="O240" s="319">
        <v>37</v>
      </c>
      <c r="P240" s="319">
        <v>814</v>
      </c>
      <c r="Q240" s="319">
        <v>13</v>
      </c>
      <c r="R240" s="319">
        <v>96</v>
      </c>
      <c r="S240" s="319">
        <v>500</v>
      </c>
      <c r="T240" s="320" t="s">
        <v>586</v>
      </c>
      <c r="U240" s="320">
        <v>2007</v>
      </c>
      <c r="V240" s="925"/>
      <c r="W240" s="177"/>
      <c r="X240" s="177"/>
      <c r="Y240" s="177"/>
      <c r="Z240" s="177"/>
      <c r="AA240" s="177"/>
      <c r="AB240" s="319">
        <v>960</v>
      </c>
      <c r="AC240" s="320"/>
      <c r="AD240" s="320"/>
      <c r="AE240" s="177"/>
      <c r="AF240" s="177"/>
      <c r="AG240" s="177"/>
      <c r="AH240" s="177"/>
      <c r="AI240" s="177"/>
      <c r="AJ240" s="177"/>
      <c r="AK240" s="177"/>
      <c r="AL240" s="177"/>
      <c r="AM240" s="177"/>
      <c r="AN240" s="177"/>
      <c r="AO240" s="177"/>
      <c r="AP240" s="177"/>
      <c r="AQ240" s="177"/>
      <c r="AR240" s="177"/>
      <c r="AS240" s="177"/>
      <c r="AT240" s="177"/>
      <c r="AU240" s="177"/>
      <c r="AV240" s="320"/>
    </row>
    <row r="241" spans="1:48" s="107" customFormat="1" ht="25.5" customHeight="1">
      <c r="A241" s="146"/>
      <c r="B241" s="924"/>
      <c r="C241" s="320" t="s">
        <v>10727</v>
      </c>
      <c r="D241" s="177" t="s">
        <v>10912</v>
      </c>
      <c r="E241" s="320" t="s">
        <v>10913</v>
      </c>
      <c r="F241" s="320" t="s">
        <v>10727</v>
      </c>
      <c r="G241" s="320" t="s">
        <v>10727</v>
      </c>
      <c r="H241" s="319">
        <v>37590</v>
      </c>
      <c r="I241" s="319">
        <v>5382.85</v>
      </c>
      <c r="J241" s="319">
        <v>13284</v>
      </c>
      <c r="K241" s="320" t="s">
        <v>10914</v>
      </c>
      <c r="L241" s="320" t="s">
        <v>10915</v>
      </c>
      <c r="M241" s="320" t="s">
        <v>10906</v>
      </c>
      <c r="N241" s="319">
        <v>33</v>
      </c>
      <c r="O241" s="319">
        <v>44</v>
      </c>
      <c r="P241" s="319">
        <v>1629</v>
      </c>
      <c r="Q241" s="319">
        <v>12.5</v>
      </c>
      <c r="R241" s="319">
        <v>4398</v>
      </c>
      <c r="S241" s="319">
        <v>5000</v>
      </c>
      <c r="T241" s="320" t="s">
        <v>586</v>
      </c>
      <c r="U241" s="320">
        <v>1992</v>
      </c>
      <c r="V241" s="925">
        <v>4405</v>
      </c>
      <c r="W241" s="177">
        <v>1750</v>
      </c>
      <c r="X241" s="177">
        <v>538</v>
      </c>
      <c r="Y241" s="177"/>
      <c r="Z241" s="177"/>
      <c r="AA241" s="177"/>
      <c r="AB241" s="319">
        <v>6728</v>
      </c>
      <c r="AC241" s="320"/>
      <c r="AD241" s="320"/>
      <c r="AE241" s="177" t="s">
        <v>10916</v>
      </c>
      <c r="AF241" s="177">
        <v>1500</v>
      </c>
      <c r="AG241" s="177"/>
      <c r="AH241" s="177"/>
      <c r="AI241" s="177"/>
      <c r="AJ241" s="177"/>
      <c r="AK241" s="177"/>
      <c r="AL241" s="177"/>
      <c r="AM241" s="177"/>
      <c r="AN241" s="177"/>
      <c r="AO241" s="177"/>
      <c r="AP241" s="177"/>
      <c r="AQ241" s="177"/>
      <c r="AR241" s="177"/>
      <c r="AS241" s="177"/>
      <c r="AT241" s="177"/>
      <c r="AU241" s="177"/>
      <c r="AV241" s="320"/>
    </row>
    <row r="242" spans="1:48" s="107" customFormat="1" ht="25.5" customHeight="1">
      <c r="A242" s="146"/>
      <c r="B242" s="543"/>
      <c r="C242" s="320" t="s">
        <v>10727</v>
      </c>
      <c r="D242" s="177" t="s">
        <v>10882</v>
      </c>
      <c r="E242" s="320" t="s">
        <v>10917</v>
      </c>
      <c r="F242" s="320" t="s">
        <v>10727</v>
      </c>
      <c r="G242" s="320" t="s">
        <v>10800</v>
      </c>
      <c r="H242" s="319">
        <v>34937</v>
      </c>
      <c r="I242" s="319">
        <v>4690</v>
      </c>
      <c r="J242" s="319">
        <v>5871</v>
      </c>
      <c r="K242" s="320" t="s">
        <v>9072</v>
      </c>
      <c r="L242" s="320" t="s">
        <v>10918</v>
      </c>
      <c r="M242" s="320" t="s">
        <v>10919</v>
      </c>
      <c r="N242" s="319">
        <v>48</v>
      </c>
      <c r="O242" s="319">
        <v>54</v>
      </c>
      <c r="P242" s="319">
        <v>2604</v>
      </c>
      <c r="Q242" s="319">
        <v>19</v>
      </c>
      <c r="R242" s="319">
        <v>2950</v>
      </c>
      <c r="S242" s="319">
        <v>4000</v>
      </c>
      <c r="T242" s="320" t="s">
        <v>586</v>
      </c>
      <c r="U242" s="320">
        <v>2005</v>
      </c>
      <c r="V242" s="925">
        <v>6050</v>
      </c>
      <c r="W242" s="177">
        <v>1600</v>
      </c>
      <c r="X242" s="177">
        <v>504</v>
      </c>
      <c r="Y242" s="177"/>
      <c r="Z242" s="177"/>
      <c r="AA242" s="177"/>
      <c r="AB242" s="319">
        <v>10307</v>
      </c>
      <c r="AC242" s="320"/>
      <c r="AD242" s="320"/>
      <c r="AE242" s="177">
        <v>1</v>
      </c>
      <c r="AF242" s="177">
        <v>50</v>
      </c>
      <c r="AG242" s="177">
        <v>100</v>
      </c>
      <c r="AH242" s="177"/>
      <c r="AI242" s="177" t="s">
        <v>10920</v>
      </c>
      <c r="AJ242" s="177">
        <v>1</v>
      </c>
      <c r="AK242" s="177">
        <v>893</v>
      </c>
      <c r="AL242" s="177" t="s">
        <v>10921</v>
      </c>
      <c r="AM242" s="177" t="s">
        <v>10776</v>
      </c>
      <c r="AN242" s="177"/>
      <c r="AO242" s="177"/>
      <c r="AP242" s="177"/>
      <c r="AQ242" s="177"/>
      <c r="AR242" s="177"/>
      <c r="AS242" s="177"/>
      <c r="AT242" s="177"/>
      <c r="AU242" s="177"/>
      <c r="AV242" s="320"/>
    </row>
    <row r="243" spans="1:48" s="107" customFormat="1" ht="25.5" customHeight="1">
      <c r="A243" s="146"/>
      <c r="B243" s="543"/>
      <c r="C243" s="320" t="s">
        <v>10727</v>
      </c>
      <c r="D243" s="177" t="s">
        <v>10882</v>
      </c>
      <c r="E243" s="320" t="s">
        <v>10922</v>
      </c>
      <c r="F243" s="320" t="s">
        <v>10727</v>
      </c>
      <c r="G243" s="320" t="s">
        <v>10800</v>
      </c>
      <c r="H243" s="319">
        <v>10799</v>
      </c>
      <c r="I243" s="319">
        <v>4021</v>
      </c>
      <c r="J243" s="319">
        <v>7040</v>
      </c>
      <c r="K243" s="320" t="s">
        <v>432</v>
      </c>
      <c r="L243" s="320" t="s">
        <v>10923</v>
      </c>
      <c r="M243" s="320" t="s">
        <v>10924</v>
      </c>
      <c r="N243" s="319" t="s">
        <v>10925</v>
      </c>
      <c r="O243" s="319" t="s">
        <v>10926</v>
      </c>
      <c r="P243" s="319">
        <v>5078</v>
      </c>
      <c r="Q243" s="319" t="s">
        <v>10927</v>
      </c>
      <c r="R243" s="319">
        <v>1000</v>
      </c>
      <c r="S243" s="319">
        <v>2000</v>
      </c>
      <c r="T243" s="320" t="s">
        <v>8978</v>
      </c>
      <c r="U243" s="320">
        <v>2012</v>
      </c>
      <c r="V243" s="925">
        <v>6050</v>
      </c>
      <c r="W243" s="177">
        <v>1600</v>
      </c>
      <c r="X243" s="177">
        <v>504</v>
      </c>
      <c r="Y243" s="177"/>
      <c r="Z243" s="177"/>
      <c r="AA243" s="177"/>
      <c r="AB243" s="319">
        <v>9800</v>
      </c>
      <c r="AC243" s="320"/>
      <c r="AD243" s="320"/>
      <c r="AE243" s="177">
        <v>1</v>
      </c>
      <c r="AF243" s="177">
        <v>50</v>
      </c>
      <c r="AG243" s="177">
        <v>100</v>
      </c>
      <c r="AH243" s="177"/>
      <c r="AI243" s="177" t="s">
        <v>10920</v>
      </c>
      <c r="AJ243" s="177">
        <v>1</v>
      </c>
      <c r="AK243" s="177">
        <v>893</v>
      </c>
      <c r="AL243" s="177" t="s">
        <v>10921</v>
      </c>
      <c r="AM243" s="177" t="s">
        <v>10776</v>
      </c>
      <c r="AN243" s="177"/>
      <c r="AO243" s="177"/>
      <c r="AP243" s="177"/>
      <c r="AQ243" s="177"/>
      <c r="AR243" s="177"/>
      <c r="AS243" s="177"/>
      <c r="AT243" s="177"/>
      <c r="AU243" s="177"/>
      <c r="AV243" s="320"/>
    </row>
    <row r="244" spans="1:48" s="107" customFormat="1" ht="25.5" customHeight="1">
      <c r="A244" s="146"/>
      <c r="B244" s="543"/>
      <c r="C244" s="320" t="s">
        <v>1055</v>
      </c>
      <c r="D244" s="177" t="s">
        <v>10855</v>
      </c>
      <c r="E244" s="320" t="s">
        <v>10928</v>
      </c>
      <c r="F244" s="320" t="s">
        <v>1055</v>
      </c>
      <c r="G244" s="320" t="s">
        <v>1055</v>
      </c>
      <c r="H244" s="319">
        <v>59138</v>
      </c>
      <c r="I244" s="319">
        <v>3733</v>
      </c>
      <c r="J244" s="319">
        <v>6748</v>
      </c>
      <c r="K244" s="320" t="s">
        <v>10929</v>
      </c>
      <c r="L244" s="320" t="s">
        <v>10930</v>
      </c>
      <c r="M244" s="320" t="s">
        <v>78</v>
      </c>
      <c r="N244" s="319">
        <v>48</v>
      </c>
      <c r="O244" s="319">
        <v>48</v>
      </c>
      <c r="P244" s="319">
        <v>2304</v>
      </c>
      <c r="Q244" s="319">
        <v>13</v>
      </c>
      <c r="R244" s="319">
        <v>3300</v>
      </c>
      <c r="S244" s="319">
        <v>3300</v>
      </c>
      <c r="T244" s="320" t="s">
        <v>586</v>
      </c>
      <c r="U244" s="320">
        <v>1995</v>
      </c>
      <c r="V244" s="925">
        <v>4342</v>
      </c>
      <c r="W244" s="177">
        <v>1700</v>
      </c>
      <c r="X244" s="177">
        <v>465</v>
      </c>
      <c r="Y244" s="177">
        <v>1100</v>
      </c>
      <c r="Z244" s="177" t="s">
        <v>1319</v>
      </c>
      <c r="AA244" s="177" t="s">
        <v>1319</v>
      </c>
      <c r="AB244" s="319">
        <v>7819</v>
      </c>
      <c r="AC244" s="320"/>
      <c r="AD244" s="320"/>
      <c r="AE244" s="177">
        <v>1</v>
      </c>
      <c r="AF244" s="177">
        <v>86</v>
      </c>
      <c r="AG244" s="177"/>
      <c r="AH244" s="177"/>
      <c r="AI244" s="177"/>
      <c r="AJ244" s="177"/>
      <c r="AK244" s="177"/>
      <c r="AL244" s="177"/>
      <c r="AM244" s="177"/>
      <c r="AN244" s="177"/>
      <c r="AO244" s="177"/>
      <c r="AP244" s="177"/>
      <c r="AQ244" s="177"/>
      <c r="AR244" s="177"/>
      <c r="AS244" s="177"/>
      <c r="AT244" s="177"/>
      <c r="AU244" s="177"/>
      <c r="AV244" s="320"/>
    </row>
    <row r="245" spans="1:48" s="107" customFormat="1" ht="25.5" customHeight="1">
      <c r="A245" s="146" t="s">
        <v>204</v>
      </c>
      <c r="B245" s="543"/>
      <c r="C245" s="320" t="s">
        <v>1055</v>
      </c>
      <c r="D245" s="177"/>
      <c r="E245" s="320" t="s">
        <v>10931</v>
      </c>
      <c r="F245" s="320" t="s">
        <v>1055</v>
      </c>
      <c r="G245" s="320" t="s">
        <v>15505</v>
      </c>
      <c r="H245" s="319">
        <v>9500</v>
      </c>
      <c r="I245" s="319">
        <v>1899</v>
      </c>
      <c r="J245" s="319">
        <v>2015</v>
      </c>
      <c r="K245" s="320" t="s">
        <v>10932</v>
      </c>
      <c r="L245" s="320" t="s">
        <v>10933</v>
      </c>
      <c r="M245" s="320" t="s">
        <v>78</v>
      </c>
      <c r="N245" s="319">
        <v>33</v>
      </c>
      <c r="O245" s="319">
        <v>37</v>
      </c>
      <c r="P245" s="319">
        <v>1205</v>
      </c>
      <c r="Q245" s="319">
        <v>21</v>
      </c>
      <c r="R245" s="319">
        <v>500</v>
      </c>
      <c r="S245" s="319">
        <v>650</v>
      </c>
      <c r="T245" s="320" t="s">
        <v>586</v>
      </c>
      <c r="U245" s="320">
        <v>2004</v>
      </c>
      <c r="V245" s="925"/>
      <c r="W245" s="177"/>
      <c r="X245" s="177"/>
      <c r="Y245" s="177"/>
      <c r="Z245" s="177"/>
      <c r="AA245" s="177"/>
      <c r="AB245" s="319">
        <v>2700</v>
      </c>
      <c r="AC245" s="320"/>
      <c r="AD245" s="320"/>
      <c r="AE245" s="177"/>
      <c r="AF245" s="177"/>
      <c r="AG245" s="177"/>
      <c r="AH245" s="177"/>
      <c r="AI245" s="177"/>
      <c r="AJ245" s="177"/>
      <c r="AK245" s="177"/>
      <c r="AL245" s="177"/>
      <c r="AM245" s="177"/>
      <c r="AN245" s="177"/>
      <c r="AO245" s="177"/>
      <c r="AP245" s="177"/>
      <c r="AQ245" s="177"/>
      <c r="AR245" s="177"/>
      <c r="AS245" s="177"/>
      <c r="AT245" s="177"/>
      <c r="AU245" s="177"/>
      <c r="AV245" s="320"/>
    </row>
    <row r="246" spans="1:48" s="107" customFormat="1" ht="25.5" customHeight="1">
      <c r="A246" s="146"/>
      <c r="B246" s="543"/>
      <c r="C246" s="320" t="s">
        <v>1055</v>
      </c>
      <c r="D246" s="177"/>
      <c r="E246" s="320" t="s">
        <v>10934</v>
      </c>
      <c r="F246" s="320" t="s">
        <v>1055</v>
      </c>
      <c r="G246" s="320" t="s">
        <v>10935</v>
      </c>
      <c r="H246" s="319">
        <v>18319</v>
      </c>
      <c r="I246" s="319">
        <v>2239</v>
      </c>
      <c r="J246" s="319">
        <v>2394</v>
      </c>
      <c r="K246" s="320" t="s">
        <v>1672</v>
      </c>
      <c r="L246" s="320" t="s">
        <v>10936</v>
      </c>
      <c r="M246" s="320" t="s">
        <v>78</v>
      </c>
      <c r="N246" s="319">
        <v>38</v>
      </c>
      <c r="O246" s="319">
        <v>40</v>
      </c>
      <c r="P246" s="319">
        <v>1520</v>
      </c>
      <c r="Q246" s="319">
        <v>18.02</v>
      </c>
      <c r="R246" s="319">
        <v>140</v>
      </c>
      <c r="S246" s="319">
        <v>140</v>
      </c>
      <c r="T246" s="320" t="s">
        <v>586</v>
      </c>
      <c r="U246" s="320">
        <v>2016</v>
      </c>
      <c r="V246" s="925"/>
      <c r="W246" s="177"/>
      <c r="X246" s="177"/>
      <c r="Y246" s="177"/>
      <c r="Z246" s="177"/>
      <c r="AA246" s="177"/>
      <c r="AB246" s="319">
        <v>3800</v>
      </c>
      <c r="AC246" s="320"/>
      <c r="AD246" s="320"/>
      <c r="AE246" s="177"/>
      <c r="AF246" s="177"/>
      <c r="AG246" s="177"/>
      <c r="AH246" s="177"/>
      <c r="AI246" s="177"/>
      <c r="AJ246" s="177"/>
      <c r="AK246" s="177"/>
      <c r="AL246" s="177"/>
      <c r="AM246" s="177"/>
      <c r="AN246" s="177"/>
      <c r="AO246" s="177"/>
      <c r="AP246" s="177"/>
      <c r="AQ246" s="177"/>
      <c r="AR246" s="177"/>
      <c r="AS246" s="177"/>
      <c r="AT246" s="177"/>
      <c r="AU246" s="177"/>
      <c r="AV246" s="320"/>
    </row>
    <row r="247" spans="1:48" s="107" customFormat="1" ht="25.5" customHeight="1">
      <c r="A247" s="146" t="s">
        <v>135</v>
      </c>
      <c r="B247" s="543"/>
      <c r="C247" s="320" t="s">
        <v>589</v>
      </c>
      <c r="D247" s="578" t="s">
        <v>10937</v>
      </c>
      <c r="E247" s="320" t="s">
        <v>10938</v>
      </c>
      <c r="F247" s="320" t="s">
        <v>589</v>
      </c>
      <c r="G247" s="320" t="s">
        <v>589</v>
      </c>
      <c r="H247" s="319">
        <v>3600</v>
      </c>
      <c r="I247" s="319">
        <v>1218</v>
      </c>
      <c r="J247" s="319">
        <v>1564</v>
      </c>
      <c r="K247" s="320" t="s">
        <v>10939</v>
      </c>
      <c r="L247" s="320" t="s">
        <v>1568</v>
      </c>
      <c r="M247" s="320" t="s">
        <v>10906</v>
      </c>
      <c r="N247" s="319">
        <v>22</v>
      </c>
      <c r="O247" s="319">
        <v>35</v>
      </c>
      <c r="P247" s="319">
        <v>770</v>
      </c>
      <c r="Q247" s="319">
        <v>13</v>
      </c>
      <c r="R247" s="319">
        <v>435</v>
      </c>
      <c r="S247" s="319">
        <v>500</v>
      </c>
      <c r="T247" s="320" t="s">
        <v>586</v>
      </c>
      <c r="U247" s="99">
        <v>2005</v>
      </c>
      <c r="V247" s="99"/>
      <c r="W247" s="99"/>
      <c r="X247" s="99"/>
      <c r="Y247" s="99"/>
      <c r="Z247" s="99"/>
      <c r="AA247" s="99"/>
      <c r="AB247" s="100">
        <v>1711</v>
      </c>
      <c r="AC247" s="177"/>
      <c r="AD247" s="177"/>
      <c r="AE247" s="177"/>
      <c r="AF247" s="177"/>
      <c r="AG247" s="177"/>
      <c r="AH247" s="177"/>
      <c r="AI247" s="177"/>
      <c r="AJ247" s="177"/>
      <c r="AK247" s="177"/>
      <c r="AL247" s="177"/>
      <c r="AM247" s="177"/>
      <c r="AN247" s="177"/>
      <c r="AO247" s="177"/>
      <c r="AP247" s="177"/>
      <c r="AQ247" s="177"/>
      <c r="AR247" s="177"/>
      <c r="AS247" s="177"/>
      <c r="AT247" s="177"/>
      <c r="AU247" s="99">
        <v>2004</v>
      </c>
      <c r="AV247" s="105"/>
    </row>
    <row r="248" spans="1:48" s="107" customFormat="1" ht="25.5" customHeight="1">
      <c r="A248" s="146" t="s">
        <v>413</v>
      </c>
      <c r="B248" s="543"/>
      <c r="C248" s="320" t="s">
        <v>10759</v>
      </c>
      <c r="D248" s="177"/>
      <c r="E248" s="320" t="s">
        <v>10940</v>
      </c>
      <c r="F248" s="320" t="s">
        <v>991</v>
      </c>
      <c r="G248" s="320" t="s">
        <v>10875</v>
      </c>
      <c r="H248" s="319">
        <v>4733</v>
      </c>
      <c r="I248" s="319">
        <v>4733</v>
      </c>
      <c r="J248" s="319">
        <v>6884</v>
      </c>
      <c r="K248" s="320" t="s">
        <v>587</v>
      </c>
      <c r="L248" s="320" t="s">
        <v>1564</v>
      </c>
      <c r="M248" s="320" t="s">
        <v>78</v>
      </c>
      <c r="N248" s="319">
        <v>46</v>
      </c>
      <c r="O248" s="319">
        <v>55.8</v>
      </c>
      <c r="P248" s="319">
        <v>2566.8000000000002</v>
      </c>
      <c r="Q248" s="319">
        <v>19.600000000000001</v>
      </c>
      <c r="R248" s="319"/>
      <c r="S248" s="319"/>
      <c r="T248" s="320"/>
      <c r="U248" s="320">
        <v>2011</v>
      </c>
      <c r="V248" s="925"/>
      <c r="W248" s="177"/>
      <c r="X248" s="177"/>
      <c r="Y248" s="177"/>
      <c r="Z248" s="177"/>
      <c r="AA248" s="177"/>
      <c r="AB248" s="319"/>
      <c r="AC248" s="320"/>
      <c r="AD248" s="320"/>
      <c r="AE248" s="177"/>
      <c r="AF248" s="177"/>
      <c r="AG248" s="177"/>
      <c r="AH248" s="177"/>
      <c r="AI248" s="177"/>
      <c r="AJ248" s="177"/>
      <c r="AK248" s="177"/>
      <c r="AL248" s="177"/>
      <c r="AM248" s="177"/>
      <c r="AN248" s="177"/>
      <c r="AO248" s="177"/>
      <c r="AP248" s="177"/>
      <c r="AQ248" s="177"/>
      <c r="AR248" s="177"/>
      <c r="AS248" s="177"/>
      <c r="AT248" s="177"/>
      <c r="AU248" s="177"/>
      <c r="AV248" s="320"/>
    </row>
    <row r="249" spans="1:48" s="107" customFormat="1" ht="25.5" customHeight="1">
      <c r="A249" s="146" t="s">
        <v>415</v>
      </c>
      <c r="B249" s="543"/>
      <c r="C249" s="320" t="s">
        <v>10821</v>
      </c>
      <c r="D249" s="177" t="s">
        <v>10941</v>
      </c>
      <c r="E249" s="320" t="s">
        <v>10942</v>
      </c>
      <c r="F249" s="320" t="s">
        <v>10821</v>
      </c>
      <c r="G249" s="320" t="s">
        <v>10943</v>
      </c>
      <c r="H249" s="319">
        <v>3300</v>
      </c>
      <c r="I249" s="319">
        <v>2211</v>
      </c>
      <c r="J249" s="319">
        <v>2792</v>
      </c>
      <c r="K249" s="320" t="s">
        <v>10939</v>
      </c>
      <c r="L249" s="320" t="s">
        <v>8919</v>
      </c>
      <c r="M249" s="320" t="s">
        <v>10906</v>
      </c>
      <c r="N249" s="319">
        <v>44</v>
      </c>
      <c r="O249" s="319">
        <v>24</v>
      </c>
      <c r="P249" s="319">
        <v>1056</v>
      </c>
      <c r="Q249" s="319">
        <v>12.6</v>
      </c>
      <c r="R249" s="319">
        <v>2000</v>
      </c>
      <c r="S249" s="319">
        <v>2000</v>
      </c>
      <c r="T249" s="320" t="s">
        <v>586</v>
      </c>
      <c r="U249" s="146">
        <v>1988</v>
      </c>
      <c r="V249" s="925">
        <v>150</v>
      </c>
      <c r="W249" s="177">
        <v>150</v>
      </c>
      <c r="X249" s="177">
        <v>350</v>
      </c>
      <c r="Y249" s="177"/>
      <c r="Z249" s="177"/>
      <c r="AA249" s="177"/>
      <c r="AB249" s="319">
        <v>650</v>
      </c>
      <c r="AC249" s="320"/>
      <c r="AD249" s="320"/>
      <c r="AE249" s="177"/>
      <c r="AF249" s="177"/>
      <c r="AG249" s="177"/>
      <c r="AH249" s="546">
        <v>6</v>
      </c>
      <c r="AI249" s="177"/>
      <c r="AJ249" s="177"/>
      <c r="AK249" s="177"/>
      <c r="AL249" s="177"/>
      <c r="AM249" s="177"/>
      <c r="AN249" s="177"/>
      <c r="AO249" s="177"/>
      <c r="AP249" s="177"/>
      <c r="AQ249" s="177"/>
      <c r="AR249" s="177"/>
      <c r="AS249" s="177"/>
      <c r="AT249" s="177"/>
      <c r="AU249" s="177"/>
      <c r="AV249" s="320"/>
    </row>
    <row r="250" spans="1:48" s="107" customFormat="1" ht="25.5" customHeight="1">
      <c r="A250" s="146"/>
      <c r="B250" s="678"/>
      <c r="C250" s="320" t="s">
        <v>10776</v>
      </c>
      <c r="D250" s="177" t="s">
        <v>10882</v>
      </c>
      <c r="E250" s="320" t="s">
        <v>10944</v>
      </c>
      <c r="F250" s="320" t="s">
        <v>10776</v>
      </c>
      <c r="G250" s="320" t="s">
        <v>10776</v>
      </c>
      <c r="H250" s="319">
        <v>13455</v>
      </c>
      <c r="I250" s="319">
        <v>2557</v>
      </c>
      <c r="J250" s="319">
        <v>4206</v>
      </c>
      <c r="K250" s="320" t="s">
        <v>10939</v>
      </c>
      <c r="L250" s="320" t="s">
        <v>1564</v>
      </c>
      <c r="M250" s="320" t="s">
        <v>78</v>
      </c>
      <c r="N250" s="319">
        <v>25</v>
      </c>
      <c r="O250" s="319">
        <v>41</v>
      </c>
      <c r="P250" s="319">
        <v>1025</v>
      </c>
      <c r="Q250" s="319">
        <v>11.6</v>
      </c>
      <c r="R250" s="319">
        <v>1700</v>
      </c>
      <c r="S250" s="319">
        <v>3000</v>
      </c>
      <c r="T250" s="320" t="s">
        <v>586</v>
      </c>
      <c r="U250" s="320">
        <v>1999</v>
      </c>
      <c r="V250" s="925">
        <v>6050</v>
      </c>
      <c r="W250" s="177">
        <v>1600</v>
      </c>
      <c r="X250" s="177">
        <v>504</v>
      </c>
      <c r="Y250" s="177"/>
      <c r="Z250" s="177"/>
      <c r="AA250" s="177"/>
      <c r="AB250" s="319">
        <v>8154</v>
      </c>
      <c r="AC250" s="320"/>
      <c r="AD250" s="320"/>
      <c r="AE250" s="177">
        <v>1</v>
      </c>
      <c r="AF250" s="177">
        <v>50</v>
      </c>
      <c r="AG250" s="177">
        <v>100</v>
      </c>
      <c r="AH250" s="177"/>
      <c r="AI250" s="177" t="s">
        <v>10920</v>
      </c>
      <c r="AJ250" s="177">
        <v>1</v>
      </c>
      <c r="AK250" s="177">
        <v>893</v>
      </c>
      <c r="AL250" s="177" t="s">
        <v>10921</v>
      </c>
      <c r="AM250" s="177" t="s">
        <v>10776</v>
      </c>
      <c r="AN250" s="177"/>
      <c r="AO250" s="177"/>
      <c r="AP250" s="177"/>
      <c r="AQ250" s="177"/>
      <c r="AR250" s="177"/>
      <c r="AS250" s="177"/>
      <c r="AT250" s="177"/>
      <c r="AU250" s="177"/>
      <c r="AV250" s="320"/>
    </row>
    <row r="251" spans="1:48" s="107" customFormat="1" ht="25.5" customHeight="1">
      <c r="A251" s="146"/>
      <c r="B251" s="566" t="s">
        <v>3764</v>
      </c>
      <c r="C251" s="320" t="s">
        <v>3285</v>
      </c>
      <c r="D251" s="177"/>
      <c r="E251" s="544">
        <f>COUNTA(E252:E280)</f>
        <v>29</v>
      </c>
      <c r="F251" s="320"/>
      <c r="G251" s="320"/>
      <c r="H251" s="319">
        <f>SUM(H252:H280)</f>
        <v>753971</v>
      </c>
      <c r="I251" s="319">
        <f>SUM(I252:I280)</f>
        <v>73983.39</v>
      </c>
      <c r="J251" s="319">
        <f t="shared" ref="J251" si="4">SUM(J252:J280)</f>
        <v>109659.72</v>
      </c>
      <c r="K251" s="320"/>
      <c r="L251" s="320"/>
      <c r="M251" s="320"/>
      <c r="N251" s="100"/>
      <c r="O251" s="100"/>
      <c r="P251" s="100"/>
      <c r="Q251" s="100"/>
      <c r="R251" s="319"/>
      <c r="S251" s="319"/>
      <c r="T251" s="320"/>
      <c r="U251" s="320"/>
      <c r="V251" s="925"/>
      <c r="W251" s="177"/>
      <c r="X251" s="177"/>
      <c r="Y251" s="177"/>
      <c r="Z251" s="177"/>
      <c r="AA251" s="177"/>
      <c r="AB251" s="319"/>
      <c r="AC251" s="320"/>
      <c r="AD251" s="320"/>
      <c r="AE251" s="177"/>
      <c r="AF251" s="177"/>
      <c r="AG251" s="177"/>
      <c r="AH251" s="99"/>
      <c r="AI251" s="99"/>
      <c r="AJ251" s="177"/>
      <c r="AK251" s="177"/>
      <c r="AL251" s="177"/>
      <c r="AM251" s="177"/>
      <c r="AN251" s="177"/>
      <c r="AO251" s="177"/>
      <c r="AP251" s="177"/>
      <c r="AQ251" s="177"/>
      <c r="AR251" s="177"/>
      <c r="AS251" s="177"/>
      <c r="AT251" s="177"/>
      <c r="AU251" s="177"/>
      <c r="AV251" s="320"/>
    </row>
    <row r="252" spans="1:48" s="107" customFormat="1" ht="25.5" customHeight="1">
      <c r="A252" s="146"/>
      <c r="B252" s="543"/>
      <c r="C252" s="320" t="s">
        <v>2575</v>
      </c>
      <c r="D252" s="177" t="s">
        <v>3127</v>
      </c>
      <c r="E252" s="320" t="s">
        <v>11371</v>
      </c>
      <c r="F252" s="320" t="s">
        <v>2575</v>
      </c>
      <c r="G252" s="320" t="s">
        <v>11372</v>
      </c>
      <c r="H252" s="319">
        <v>6790</v>
      </c>
      <c r="I252" s="319">
        <v>6587</v>
      </c>
      <c r="J252" s="319">
        <v>13604</v>
      </c>
      <c r="K252" s="320" t="s">
        <v>587</v>
      </c>
      <c r="L252" s="320" t="s">
        <v>1678</v>
      </c>
      <c r="M252" s="320" t="s">
        <v>78</v>
      </c>
      <c r="N252" s="319">
        <v>39</v>
      </c>
      <c r="O252" s="319">
        <v>46.5</v>
      </c>
      <c r="P252" s="319">
        <v>1813</v>
      </c>
      <c r="Q252" s="319">
        <v>18.5</v>
      </c>
      <c r="R252" s="319">
        <v>5482</v>
      </c>
      <c r="S252" s="319">
        <v>6000</v>
      </c>
      <c r="T252" s="320" t="s">
        <v>586</v>
      </c>
      <c r="U252" s="320">
        <v>2001</v>
      </c>
      <c r="V252" s="925">
        <v>9100</v>
      </c>
      <c r="W252" s="177">
        <v>4000</v>
      </c>
      <c r="X252" s="177">
        <v>3500</v>
      </c>
      <c r="Y252" s="177"/>
      <c r="Z252" s="177"/>
      <c r="AA252" s="177"/>
      <c r="AB252" s="319">
        <v>16600</v>
      </c>
      <c r="AC252" s="320"/>
      <c r="AD252" s="320"/>
      <c r="AE252" s="177">
        <v>1</v>
      </c>
      <c r="AF252" s="177" t="s">
        <v>11373</v>
      </c>
      <c r="AG252" s="177">
        <v>2200</v>
      </c>
      <c r="AH252" s="177"/>
      <c r="AI252" s="177"/>
      <c r="AJ252" s="177"/>
      <c r="AK252" s="177"/>
      <c r="AL252" s="177"/>
      <c r="AM252" s="177"/>
      <c r="AN252" s="177"/>
      <c r="AO252" s="177"/>
      <c r="AP252" s="177"/>
      <c r="AQ252" s="177"/>
      <c r="AR252" s="177"/>
      <c r="AS252" s="177"/>
      <c r="AT252" s="177"/>
      <c r="AU252" s="177"/>
      <c r="AV252" s="320"/>
    </row>
    <row r="253" spans="1:48" s="107" customFormat="1" ht="25.5" customHeight="1">
      <c r="A253" s="146"/>
      <c r="B253" s="543"/>
      <c r="C253" s="320" t="s">
        <v>2575</v>
      </c>
      <c r="D253" s="177" t="s">
        <v>11374</v>
      </c>
      <c r="E253" s="320" t="s">
        <v>11375</v>
      </c>
      <c r="F253" s="320" t="s">
        <v>2575</v>
      </c>
      <c r="G253" s="320" t="s">
        <v>11376</v>
      </c>
      <c r="H253" s="319">
        <v>10080</v>
      </c>
      <c r="I253" s="319">
        <v>1324</v>
      </c>
      <c r="J253" s="319">
        <v>1984</v>
      </c>
      <c r="K253" s="320" t="s">
        <v>587</v>
      </c>
      <c r="L253" s="320" t="s">
        <v>1678</v>
      </c>
      <c r="M253" s="320" t="s">
        <v>78</v>
      </c>
      <c r="N253" s="319">
        <v>20</v>
      </c>
      <c r="O253" s="319">
        <v>33</v>
      </c>
      <c r="P253" s="319">
        <v>600</v>
      </c>
      <c r="Q253" s="319">
        <v>13.4</v>
      </c>
      <c r="R253" s="319">
        <v>724</v>
      </c>
      <c r="S253" s="319">
        <v>1000</v>
      </c>
      <c r="T253" s="320" t="s">
        <v>586</v>
      </c>
      <c r="U253" s="320">
        <v>1994</v>
      </c>
      <c r="V253" s="925"/>
      <c r="W253" s="177">
        <v>1119</v>
      </c>
      <c r="X253" s="177">
        <v>362</v>
      </c>
      <c r="Y253" s="177"/>
      <c r="Z253" s="177"/>
      <c r="AA253" s="177"/>
      <c r="AB253" s="319">
        <v>1481</v>
      </c>
      <c r="AC253" s="320"/>
      <c r="AD253" s="320"/>
      <c r="AE253" s="177"/>
      <c r="AF253" s="177"/>
      <c r="AG253" s="177"/>
      <c r="AH253" s="177"/>
      <c r="AI253" s="177"/>
      <c r="AJ253" s="177"/>
      <c r="AK253" s="177"/>
      <c r="AL253" s="177"/>
      <c r="AM253" s="177"/>
      <c r="AN253" s="177"/>
      <c r="AO253" s="177"/>
      <c r="AP253" s="177"/>
      <c r="AQ253" s="177"/>
      <c r="AR253" s="177"/>
      <c r="AS253" s="177"/>
      <c r="AT253" s="177"/>
      <c r="AU253" s="177"/>
      <c r="AV253" s="320"/>
    </row>
    <row r="254" spans="1:48" s="107" customFormat="1" ht="25.5" customHeight="1">
      <c r="A254" s="146"/>
      <c r="B254" s="543"/>
      <c r="C254" s="320" t="s">
        <v>2575</v>
      </c>
      <c r="D254" s="177"/>
      <c r="E254" s="320" t="s">
        <v>11377</v>
      </c>
      <c r="F254" s="320" t="s">
        <v>2575</v>
      </c>
      <c r="G254" s="320" t="s">
        <v>11378</v>
      </c>
      <c r="H254" s="319">
        <v>9950</v>
      </c>
      <c r="I254" s="319">
        <v>1990</v>
      </c>
      <c r="J254" s="319">
        <v>3958</v>
      </c>
      <c r="K254" s="320" t="s">
        <v>1537</v>
      </c>
      <c r="L254" s="320" t="s">
        <v>11379</v>
      </c>
      <c r="M254" s="320" t="s">
        <v>78</v>
      </c>
      <c r="N254" s="319">
        <v>19</v>
      </c>
      <c r="O254" s="319">
        <v>24</v>
      </c>
      <c r="P254" s="319">
        <v>456</v>
      </c>
      <c r="Q254" s="319">
        <v>16</v>
      </c>
      <c r="R254" s="319">
        <v>2000</v>
      </c>
      <c r="S254" s="319">
        <v>2000</v>
      </c>
      <c r="T254" s="320" t="s">
        <v>586</v>
      </c>
      <c r="U254" s="320">
        <v>2004</v>
      </c>
      <c r="V254" s="925"/>
      <c r="W254" s="177"/>
      <c r="X254" s="177"/>
      <c r="Y254" s="177"/>
      <c r="Z254" s="177"/>
      <c r="AA254" s="177"/>
      <c r="AB254" s="319">
        <v>2000</v>
      </c>
      <c r="AC254" s="320"/>
      <c r="AD254" s="320"/>
      <c r="AE254" s="177"/>
      <c r="AF254" s="177"/>
      <c r="AG254" s="177"/>
      <c r="AH254" s="177"/>
      <c r="AI254" s="177"/>
      <c r="AJ254" s="177"/>
      <c r="AK254" s="177"/>
      <c r="AL254" s="177"/>
      <c r="AM254" s="177"/>
      <c r="AN254" s="177"/>
      <c r="AO254" s="177"/>
      <c r="AP254" s="177"/>
      <c r="AQ254" s="177"/>
      <c r="AR254" s="177"/>
      <c r="AS254" s="177"/>
      <c r="AT254" s="177"/>
      <c r="AU254" s="177"/>
      <c r="AV254" s="320"/>
    </row>
    <row r="255" spans="1:48" s="107" customFormat="1" ht="25.5" customHeight="1">
      <c r="A255" s="146"/>
      <c r="B255" s="543"/>
      <c r="C255" s="320" t="s">
        <v>2575</v>
      </c>
      <c r="D255" s="177"/>
      <c r="E255" s="320" t="s">
        <v>11380</v>
      </c>
      <c r="F255" s="320" t="s">
        <v>2575</v>
      </c>
      <c r="G255" s="320" t="s">
        <v>11381</v>
      </c>
      <c r="H255" s="319">
        <v>7121</v>
      </c>
      <c r="I255" s="319">
        <v>591</v>
      </c>
      <c r="J255" s="319">
        <v>591</v>
      </c>
      <c r="K255" s="320" t="s">
        <v>1672</v>
      </c>
      <c r="L255" s="320" t="s">
        <v>1678</v>
      </c>
      <c r="M255" s="320" t="s">
        <v>78</v>
      </c>
      <c r="N255" s="319">
        <v>18</v>
      </c>
      <c r="O255" s="319">
        <v>29</v>
      </c>
      <c r="P255" s="319">
        <v>522</v>
      </c>
      <c r="Q255" s="319">
        <v>10</v>
      </c>
      <c r="R255" s="319"/>
      <c r="S255" s="319"/>
      <c r="T255" s="320"/>
      <c r="U255" s="320">
        <v>2006</v>
      </c>
      <c r="V255" s="925"/>
      <c r="W255" s="177"/>
      <c r="X255" s="177"/>
      <c r="Y255" s="177"/>
      <c r="Z255" s="177"/>
      <c r="AA255" s="177"/>
      <c r="AB255" s="319">
        <v>723</v>
      </c>
      <c r="AC255" s="320"/>
      <c r="AD255" s="320"/>
      <c r="AE255" s="177"/>
      <c r="AF255" s="177"/>
      <c r="AG255" s="177"/>
      <c r="AH255" s="177"/>
      <c r="AI255" s="177"/>
      <c r="AJ255" s="177"/>
      <c r="AK255" s="177"/>
      <c r="AL255" s="177"/>
      <c r="AM255" s="177"/>
      <c r="AN255" s="177"/>
      <c r="AO255" s="177"/>
      <c r="AP255" s="177"/>
      <c r="AQ255" s="177"/>
      <c r="AR255" s="177"/>
      <c r="AS255" s="177"/>
      <c r="AT255" s="177"/>
      <c r="AU255" s="177"/>
      <c r="AV255" s="320"/>
    </row>
    <row r="256" spans="1:48" s="107" customFormat="1" ht="25.5" customHeight="1">
      <c r="A256" s="146"/>
      <c r="B256" s="543"/>
      <c r="C256" s="320" t="s">
        <v>2575</v>
      </c>
      <c r="D256" s="177"/>
      <c r="E256" s="320" t="s">
        <v>11382</v>
      </c>
      <c r="F256" s="320" t="s">
        <v>2575</v>
      </c>
      <c r="G256" s="320" t="s">
        <v>11383</v>
      </c>
      <c r="H256" s="319">
        <v>6897</v>
      </c>
      <c r="I256" s="319">
        <v>1373</v>
      </c>
      <c r="J256" s="319">
        <v>2988</v>
      </c>
      <c r="K256" s="320" t="s">
        <v>587</v>
      </c>
      <c r="L256" s="320" t="s">
        <v>11384</v>
      </c>
      <c r="M256" s="320" t="s">
        <v>78</v>
      </c>
      <c r="N256" s="319">
        <v>29.8</v>
      </c>
      <c r="O256" s="319">
        <v>47</v>
      </c>
      <c r="P256" s="319">
        <v>1400</v>
      </c>
      <c r="Q256" s="319">
        <v>15</v>
      </c>
      <c r="R256" s="319">
        <v>127</v>
      </c>
      <c r="S256" s="319">
        <v>127</v>
      </c>
      <c r="T256" s="320" t="s">
        <v>586</v>
      </c>
      <c r="U256" s="320">
        <v>2007</v>
      </c>
      <c r="V256" s="925"/>
      <c r="W256" s="177"/>
      <c r="X256" s="177"/>
      <c r="Y256" s="177"/>
      <c r="Z256" s="177"/>
      <c r="AA256" s="177"/>
      <c r="AB256" s="319">
        <v>7695</v>
      </c>
      <c r="AC256" s="320"/>
      <c r="AD256" s="320"/>
      <c r="AE256" s="177"/>
      <c r="AF256" s="177"/>
      <c r="AG256" s="177"/>
      <c r="AH256" s="177"/>
      <c r="AI256" s="177"/>
      <c r="AJ256" s="177"/>
      <c r="AK256" s="177"/>
      <c r="AL256" s="177"/>
      <c r="AM256" s="177"/>
      <c r="AN256" s="177"/>
      <c r="AO256" s="177"/>
      <c r="AP256" s="177"/>
      <c r="AQ256" s="177"/>
      <c r="AR256" s="177"/>
      <c r="AS256" s="177"/>
      <c r="AT256" s="177"/>
      <c r="AU256" s="177"/>
      <c r="AV256" s="320" t="s">
        <v>11385</v>
      </c>
    </row>
    <row r="257" spans="1:48" s="107" customFormat="1" ht="25.5" customHeight="1">
      <c r="A257" s="146"/>
      <c r="B257" s="543"/>
      <c r="C257" s="320" t="s">
        <v>2575</v>
      </c>
      <c r="D257" s="177"/>
      <c r="E257" s="320" t="s">
        <v>11386</v>
      </c>
      <c r="F257" s="320" t="s">
        <v>2575</v>
      </c>
      <c r="G257" s="320" t="s">
        <v>11387</v>
      </c>
      <c r="H257" s="319">
        <v>2455</v>
      </c>
      <c r="I257" s="319">
        <v>436</v>
      </c>
      <c r="J257" s="319">
        <v>436</v>
      </c>
      <c r="K257" s="320" t="s">
        <v>587</v>
      </c>
      <c r="L257" s="320" t="s">
        <v>11388</v>
      </c>
      <c r="M257" s="320" t="s">
        <v>11389</v>
      </c>
      <c r="N257" s="319">
        <v>17</v>
      </c>
      <c r="O257" s="319">
        <v>29</v>
      </c>
      <c r="P257" s="319">
        <v>436</v>
      </c>
      <c r="Q257" s="319">
        <v>9</v>
      </c>
      <c r="R257" s="319"/>
      <c r="S257" s="319"/>
      <c r="T257" s="320"/>
      <c r="U257" s="320">
        <v>2008</v>
      </c>
      <c r="V257" s="925"/>
      <c r="W257" s="177"/>
      <c r="X257" s="177"/>
      <c r="Y257" s="177"/>
      <c r="Z257" s="177"/>
      <c r="AA257" s="177"/>
      <c r="AB257" s="319">
        <v>320</v>
      </c>
      <c r="AC257" s="320"/>
      <c r="AD257" s="320"/>
      <c r="AE257" s="177"/>
      <c r="AF257" s="177"/>
      <c r="AG257" s="177"/>
      <c r="AH257" s="177"/>
      <c r="AI257" s="177"/>
      <c r="AJ257" s="177"/>
      <c r="AK257" s="177"/>
      <c r="AL257" s="177"/>
      <c r="AM257" s="177"/>
      <c r="AN257" s="177"/>
      <c r="AO257" s="177"/>
      <c r="AP257" s="177"/>
      <c r="AQ257" s="177"/>
      <c r="AR257" s="177"/>
      <c r="AS257" s="177"/>
      <c r="AT257" s="177"/>
      <c r="AU257" s="177"/>
      <c r="AV257" s="320"/>
    </row>
    <row r="258" spans="1:48" s="107" customFormat="1" ht="25.5" customHeight="1">
      <c r="A258" s="146" t="s">
        <v>416</v>
      </c>
      <c r="B258" s="543"/>
      <c r="C258" s="320" t="s">
        <v>2575</v>
      </c>
      <c r="D258" s="177"/>
      <c r="E258" s="320" t="s">
        <v>11390</v>
      </c>
      <c r="F258" s="320" t="s">
        <v>2575</v>
      </c>
      <c r="G258" s="320" t="s">
        <v>1317</v>
      </c>
      <c r="H258" s="319">
        <v>6000</v>
      </c>
      <c r="I258" s="319">
        <v>3386</v>
      </c>
      <c r="J258" s="319">
        <v>3386</v>
      </c>
      <c r="K258" s="320" t="s">
        <v>1537</v>
      </c>
      <c r="L258" s="320" t="s">
        <v>572</v>
      </c>
      <c r="M258" s="320" t="s">
        <v>78</v>
      </c>
      <c r="N258" s="577">
        <v>30</v>
      </c>
      <c r="O258" s="319">
        <v>50</v>
      </c>
      <c r="P258" s="319">
        <v>1500</v>
      </c>
      <c r="Q258" s="319">
        <v>12</v>
      </c>
      <c r="R258" s="319">
        <v>1000</v>
      </c>
      <c r="S258" s="319">
        <v>1000</v>
      </c>
      <c r="T258" s="320" t="s">
        <v>233</v>
      </c>
      <c r="U258" s="320">
        <v>2013</v>
      </c>
      <c r="V258" s="925"/>
      <c r="W258" s="177"/>
      <c r="X258" s="177"/>
      <c r="Y258" s="177"/>
      <c r="Z258" s="177"/>
      <c r="AA258" s="177"/>
      <c r="AB258" s="319">
        <v>7300</v>
      </c>
      <c r="AC258" s="320"/>
      <c r="AD258" s="320"/>
      <c r="AE258" s="177"/>
      <c r="AF258" s="177"/>
      <c r="AG258" s="177"/>
      <c r="AH258" s="177"/>
      <c r="AI258" s="177"/>
      <c r="AJ258" s="177"/>
      <c r="AK258" s="177"/>
      <c r="AL258" s="177"/>
      <c r="AM258" s="177"/>
      <c r="AN258" s="177"/>
      <c r="AO258" s="177"/>
      <c r="AP258" s="177"/>
      <c r="AQ258" s="177"/>
      <c r="AR258" s="177"/>
      <c r="AS258" s="177"/>
      <c r="AT258" s="177"/>
      <c r="AU258" s="177"/>
      <c r="AV258" s="320"/>
    </row>
    <row r="259" spans="1:48" s="107" customFormat="1" ht="25.5" customHeight="1">
      <c r="A259" s="146" t="s">
        <v>419</v>
      </c>
      <c r="B259" s="543"/>
      <c r="C259" s="320" t="s">
        <v>11225</v>
      </c>
      <c r="D259" s="177" t="s">
        <v>11391</v>
      </c>
      <c r="E259" s="320" t="s">
        <v>11392</v>
      </c>
      <c r="F259" s="320" t="s">
        <v>11225</v>
      </c>
      <c r="G259" s="320" t="s">
        <v>11393</v>
      </c>
      <c r="H259" s="319">
        <v>21200</v>
      </c>
      <c r="I259" s="319">
        <v>4187</v>
      </c>
      <c r="J259" s="319">
        <v>9566</v>
      </c>
      <c r="K259" s="320" t="s">
        <v>587</v>
      </c>
      <c r="L259" s="320" t="s">
        <v>1564</v>
      </c>
      <c r="M259" s="320" t="s">
        <v>78</v>
      </c>
      <c r="N259" s="319">
        <v>29</v>
      </c>
      <c r="O259" s="319">
        <v>45</v>
      </c>
      <c r="P259" s="319">
        <v>1305</v>
      </c>
      <c r="Q259" s="319">
        <v>14.5</v>
      </c>
      <c r="R259" s="319">
        <v>3500</v>
      </c>
      <c r="S259" s="319">
        <v>5000</v>
      </c>
      <c r="T259" s="320" t="s">
        <v>586</v>
      </c>
      <c r="U259" s="320">
        <v>1998</v>
      </c>
      <c r="V259" s="925">
        <v>9228</v>
      </c>
      <c r="W259" s="177">
        <v>1400</v>
      </c>
      <c r="X259" s="177">
        <v>350</v>
      </c>
      <c r="Y259" s="177"/>
      <c r="Z259" s="177"/>
      <c r="AA259" s="177"/>
      <c r="AB259" s="319">
        <v>10978</v>
      </c>
      <c r="AC259" s="320"/>
      <c r="AD259" s="320"/>
      <c r="AE259" s="177">
        <v>1</v>
      </c>
      <c r="AF259" s="177">
        <v>100</v>
      </c>
      <c r="AG259" s="177"/>
      <c r="AH259" s="177"/>
      <c r="AI259" s="177"/>
      <c r="AJ259" s="177"/>
      <c r="AK259" s="177"/>
      <c r="AL259" s="177"/>
      <c r="AM259" s="177"/>
      <c r="AN259" s="177"/>
      <c r="AO259" s="177"/>
      <c r="AP259" s="177"/>
      <c r="AQ259" s="177"/>
      <c r="AR259" s="177"/>
      <c r="AS259" s="177"/>
      <c r="AT259" s="177"/>
      <c r="AU259" s="177"/>
      <c r="AV259" s="320"/>
    </row>
    <row r="260" spans="1:48" s="107" customFormat="1" ht="25.5" customHeight="1">
      <c r="A260" s="146" t="s">
        <v>420</v>
      </c>
      <c r="B260" s="543"/>
      <c r="C260" s="320" t="s">
        <v>11225</v>
      </c>
      <c r="D260" s="177"/>
      <c r="E260" s="320" t="s">
        <v>11394</v>
      </c>
      <c r="F260" s="320" t="s">
        <v>11225</v>
      </c>
      <c r="G260" s="320" t="s">
        <v>11395</v>
      </c>
      <c r="H260" s="319">
        <v>2340</v>
      </c>
      <c r="I260" s="319">
        <v>936</v>
      </c>
      <c r="J260" s="319">
        <v>936</v>
      </c>
      <c r="K260" s="320" t="s">
        <v>1537</v>
      </c>
      <c r="L260" s="320" t="s">
        <v>1918</v>
      </c>
      <c r="M260" s="320" t="s">
        <v>78</v>
      </c>
      <c r="N260" s="319">
        <v>25</v>
      </c>
      <c r="O260" s="319">
        <v>26</v>
      </c>
      <c r="P260" s="319">
        <v>650</v>
      </c>
      <c r="Q260" s="319">
        <v>9</v>
      </c>
      <c r="R260" s="319"/>
      <c r="S260" s="319"/>
      <c r="T260" s="320"/>
      <c r="U260" s="320">
        <v>2009</v>
      </c>
      <c r="V260" s="925"/>
      <c r="W260" s="177"/>
      <c r="X260" s="177"/>
      <c r="Y260" s="177"/>
      <c r="Z260" s="177"/>
      <c r="AA260" s="177"/>
      <c r="AB260" s="319">
        <v>700</v>
      </c>
      <c r="AC260" s="320"/>
      <c r="AD260" s="320"/>
      <c r="AE260" s="177"/>
      <c r="AF260" s="177"/>
      <c r="AG260" s="177"/>
      <c r="AH260" s="177"/>
      <c r="AI260" s="177"/>
      <c r="AJ260" s="177"/>
      <c r="AK260" s="177"/>
      <c r="AL260" s="177"/>
      <c r="AM260" s="177"/>
      <c r="AN260" s="177"/>
      <c r="AO260" s="177"/>
      <c r="AP260" s="177"/>
      <c r="AQ260" s="177"/>
      <c r="AR260" s="177"/>
      <c r="AS260" s="177"/>
      <c r="AT260" s="177"/>
      <c r="AU260" s="177"/>
      <c r="AV260" s="320"/>
    </row>
    <row r="261" spans="1:48" s="107" customFormat="1" ht="25.5" customHeight="1">
      <c r="A261" s="146" t="s">
        <v>169</v>
      </c>
      <c r="B261" s="543"/>
      <c r="C261" s="320" t="s">
        <v>11225</v>
      </c>
      <c r="D261" s="177"/>
      <c r="E261" s="320" t="s">
        <v>11396</v>
      </c>
      <c r="F261" s="320" t="s">
        <v>11225</v>
      </c>
      <c r="G261" s="320" t="s">
        <v>11397</v>
      </c>
      <c r="H261" s="319">
        <v>5058</v>
      </c>
      <c r="I261" s="319">
        <v>2023</v>
      </c>
      <c r="J261" s="319">
        <v>2023</v>
      </c>
      <c r="K261" s="320" t="s">
        <v>1537</v>
      </c>
      <c r="L261" s="320" t="s">
        <v>11398</v>
      </c>
      <c r="M261" s="320" t="s">
        <v>382</v>
      </c>
      <c r="N261" s="319">
        <v>40</v>
      </c>
      <c r="O261" s="319">
        <v>40</v>
      </c>
      <c r="P261" s="319">
        <v>1600</v>
      </c>
      <c r="Q261" s="319">
        <v>6</v>
      </c>
      <c r="R261" s="319"/>
      <c r="S261" s="319"/>
      <c r="T261" s="320"/>
      <c r="U261" s="320">
        <v>2006</v>
      </c>
      <c r="V261" s="925"/>
      <c r="W261" s="177"/>
      <c r="X261" s="177"/>
      <c r="Y261" s="177"/>
      <c r="Z261" s="177"/>
      <c r="AA261" s="177"/>
      <c r="AB261" s="319">
        <v>520</v>
      </c>
      <c r="AC261" s="320"/>
      <c r="AD261" s="320"/>
      <c r="AE261" s="177"/>
      <c r="AF261" s="177"/>
      <c r="AG261" s="177"/>
      <c r="AH261" s="177"/>
      <c r="AI261" s="177"/>
      <c r="AJ261" s="177"/>
      <c r="AK261" s="177"/>
      <c r="AL261" s="177"/>
      <c r="AM261" s="177"/>
      <c r="AN261" s="177"/>
      <c r="AO261" s="177"/>
      <c r="AP261" s="177"/>
      <c r="AQ261" s="177"/>
      <c r="AR261" s="177"/>
      <c r="AS261" s="177"/>
      <c r="AT261" s="177"/>
      <c r="AU261" s="177"/>
      <c r="AV261" s="320"/>
    </row>
    <row r="262" spans="1:48" s="107" customFormat="1" ht="25.5" customHeight="1">
      <c r="A262" s="146" t="s">
        <v>194</v>
      </c>
      <c r="B262" s="543"/>
      <c r="C262" s="320" t="s">
        <v>11228</v>
      </c>
      <c r="D262" s="177" t="s">
        <v>11399</v>
      </c>
      <c r="E262" s="320" t="s">
        <v>11400</v>
      </c>
      <c r="F262" s="320" t="s">
        <v>11228</v>
      </c>
      <c r="G262" s="320" t="s">
        <v>11230</v>
      </c>
      <c r="H262" s="319">
        <v>8212</v>
      </c>
      <c r="I262" s="319">
        <v>2622</v>
      </c>
      <c r="J262" s="319">
        <v>4103</v>
      </c>
      <c r="K262" s="320" t="s">
        <v>587</v>
      </c>
      <c r="L262" s="320" t="s">
        <v>11401</v>
      </c>
      <c r="M262" s="320" t="s">
        <v>1506</v>
      </c>
      <c r="N262" s="319">
        <v>24</v>
      </c>
      <c r="O262" s="319">
        <v>46</v>
      </c>
      <c r="P262" s="319">
        <v>1150</v>
      </c>
      <c r="Q262" s="319">
        <v>13</v>
      </c>
      <c r="R262" s="319">
        <v>1040</v>
      </c>
      <c r="S262" s="319">
        <v>3000</v>
      </c>
      <c r="T262" s="320" t="s">
        <v>586</v>
      </c>
      <c r="U262" s="320">
        <v>1991</v>
      </c>
      <c r="V262" s="925">
        <v>1337</v>
      </c>
      <c r="W262" s="177">
        <v>708</v>
      </c>
      <c r="X262" s="177">
        <v>350</v>
      </c>
      <c r="Y262" s="177"/>
      <c r="Z262" s="177"/>
      <c r="AA262" s="177"/>
      <c r="AB262" s="319">
        <v>2395</v>
      </c>
      <c r="AC262" s="320">
        <v>2003</v>
      </c>
      <c r="AD262" s="320"/>
      <c r="AE262" s="177">
        <v>1</v>
      </c>
      <c r="AF262" s="177"/>
      <c r="AG262" s="177"/>
      <c r="AH262" s="177"/>
      <c r="AI262" s="177"/>
      <c r="AJ262" s="177"/>
      <c r="AK262" s="177"/>
      <c r="AL262" s="177"/>
      <c r="AM262" s="177"/>
      <c r="AN262" s="177"/>
      <c r="AO262" s="177"/>
      <c r="AP262" s="177"/>
      <c r="AQ262" s="177"/>
      <c r="AR262" s="177"/>
      <c r="AS262" s="177"/>
      <c r="AT262" s="177"/>
      <c r="AU262" s="177"/>
      <c r="AV262" s="320"/>
    </row>
    <row r="263" spans="1:48" s="107" customFormat="1" ht="25.5" customHeight="1">
      <c r="A263" s="146" t="s">
        <v>195</v>
      </c>
      <c r="B263" s="543"/>
      <c r="C263" s="320" t="s">
        <v>2578</v>
      </c>
      <c r="D263" s="177" t="s">
        <v>11402</v>
      </c>
      <c r="E263" s="320" t="s">
        <v>11403</v>
      </c>
      <c r="F263" s="320" t="s">
        <v>2578</v>
      </c>
      <c r="G263" s="320" t="s">
        <v>11404</v>
      </c>
      <c r="H263" s="319">
        <v>3381</v>
      </c>
      <c r="I263" s="319">
        <v>1716</v>
      </c>
      <c r="J263" s="319">
        <v>2361</v>
      </c>
      <c r="K263" s="320" t="s">
        <v>587</v>
      </c>
      <c r="L263" s="320" t="s">
        <v>9013</v>
      </c>
      <c r="M263" s="320" t="s">
        <v>11405</v>
      </c>
      <c r="N263" s="319">
        <v>26</v>
      </c>
      <c r="O263" s="319">
        <v>36</v>
      </c>
      <c r="P263" s="319">
        <v>936</v>
      </c>
      <c r="Q263" s="319">
        <v>11</v>
      </c>
      <c r="R263" s="319">
        <v>700</v>
      </c>
      <c r="S263" s="319">
        <v>800</v>
      </c>
      <c r="T263" s="320" t="s">
        <v>586</v>
      </c>
      <c r="U263" s="320">
        <v>1986</v>
      </c>
      <c r="V263" s="925">
        <v>180</v>
      </c>
      <c r="W263" s="177"/>
      <c r="X263" s="177">
        <v>300</v>
      </c>
      <c r="Y263" s="177"/>
      <c r="Z263" s="177"/>
      <c r="AA263" s="177"/>
      <c r="AB263" s="319">
        <v>480</v>
      </c>
      <c r="AC263" s="320">
        <v>2001</v>
      </c>
      <c r="AD263" s="320"/>
      <c r="AE263" s="177"/>
      <c r="AF263" s="177"/>
      <c r="AG263" s="177"/>
      <c r="AH263" s="177"/>
      <c r="AI263" s="177"/>
      <c r="AJ263" s="177"/>
      <c r="AK263" s="177"/>
      <c r="AL263" s="177"/>
      <c r="AM263" s="177"/>
      <c r="AN263" s="177"/>
      <c r="AO263" s="177"/>
      <c r="AP263" s="177"/>
      <c r="AQ263" s="177"/>
      <c r="AR263" s="177"/>
      <c r="AS263" s="177"/>
      <c r="AT263" s="177"/>
      <c r="AU263" s="177"/>
      <c r="AV263" s="320"/>
    </row>
    <row r="264" spans="1:48" s="107" customFormat="1" ht="25.5" customHeight="1">
      <c r="A264" s="146"/>
      <c r="B264" s="543"/>
      <c r="C264" s="320" t="s">
        <v>2578</v>
      </c>
      <c r="D264" s="177" t="s">
        <v>11402</v>
      </c>
      <c r="E264" s="320" t="s">
        <v>11406</v>
      </c>
      <c r="F264" s="320" t="s">
        <v>2578</v>
      </c>
      <c r="G264" s="320" t="s">
        <v>11404</v>
      </c>
      <c r="H264" s="319">
        <v>30892</v>
      </c>
      <c r="I264" s="319">
        <v>8828</v>
      </c>
      <c r="J264" s="319">
        <v>4732</v>
      </c>
      <c r="K264" s="320" t="s">
        <v>587</v>
      </c>
      <c r="L264" s="320" t="s">
        <v>9013</v>
      </c>
      <c r="M264" s="320" t="s">
        <v>11405</v>
      </c>
      <c r="N264" s="319">
        <v>30</v>
      </c>
      <c r="O264" s="319">
        <v>50</v>
      </c>
      <c r="P264" s="319">
        <v>1500</v>
      </c>
      <c r="Q264" s="319">
        <v>15</v>
      </c>
      <c r="R264" s="319">
        <v>3176</v>
      </c>
      <c r="S264" s="319">
        <v>5000</v>
      </c>
      <c r="T264" s="320" t="s">
        <v>586</v>
      </c>
      <c r="U264" s="320">
        <v>2011</v>
      </c>
      <c r="V264" s="925">
        <v>180</v>
      </c>
      <c r="W264" s="177"/>
      <c r="X264" s="177">
        <v>300</v>
      </c>
      <c r="Y264" s="177"/>
      <c r="Z264" s="177"/>
      <c r="AA264" s="177"/>
      <c r="AB264" s="319">
        <v>30500</v>
      </c>
      <c r="AC264" s="320">
        <v>2001</v>
      </c>
      <c r="AD264" s="320"/>
      <c r="AE264" s="177"/>
      <c r="AF264" s="177"/>
      <c r="AG264" s="177"/>
      <c r="AH264" s="177"/>
      <c r="AI264" s="177"/>
      <c r="AJ264" s="177"/>
      <c r="AK264" s="177"/>
      <c r="AL264" s="177"/>
      <c r="AM264" s="177"/>
      <c r="AN264" s="177"/>
      <c r="AO264" s="177"/>
      <c r="AP264" s="177"/>
      <c r="AQ264" s="177"/>
      <c r="AR264" s="177"/>
      <c r="AS264" s="177"/>
      <c r="AT264" s="177"/>
      <c r="AU264" s="177"/>
      <c r="AV264" s="320"/>
    </row>
    <row r="265" spans="1:48" s="107" customFormat="1" ht="25.5" customHeight="1">
      <c r="A265" s="146"/>
      <c r="B265" s="543"/>
      <c r="C265" s="320" t="s">
        <v>11236</v>
      </c>
      <c r="D265" s="177"/>
      <c r="E265" s="320" t="s">
        <v>11407</v>
      </c>
      <c r="F265" s="320" t="s">
        <v>11236</v>
      </c>
      <c r="G265" s="320" t="s">
        <v>11238</v>
      </c>
      <c r="H265" s="319">
        <v>5143</v>
      </c>
      <c r="I265" s="319">
        <v>2958.07</v>
      </c>
      <c r="J265" s="319">
        <v>5969</v>
      </c>
      <c r="K265" s="320" t="s">
        <v>587</v>
      </c>
      <c r="L265" s="320" t="s">
        <v>11408</v>
      </c>
      <c r="M265" s="320" t="s">
        <v>78</v>
      </c>
      <c r="N265" s="319">
        <v>26.9</v>
      </c>
      <c r="O265" s="319">
        <v>47.3</v>
      </c>
      <c r="P265" s="319">
        <v>1272</v>
      </c>
      <c r="Q265" s="319">
        <v>12.9</v>
      </c>
      <c r="R265" s="319">
        <v>1598</v>
      </c>
      <c r="S265" s="319">
        <v>2010</v>
      </c>
      <c r="T265" s="320" t="s">
        <v>586</v>
      </c>
      <c r="U265" s="320">
        <v>2010</v>
      </c>
      <c r="V265" s="925"/>
      <c r="W265" s="177"/>
      <c r="X265" s="177"/>
      <c r="Y265" s="177"/>
      <c r="Z265" s="177"/>
      <c r="AA265" s="177"/>
      <c r="AB265" s="319">
        <v>13000</v>
      </c>
      <c r="AC265" s="320"/>
      <c r="AD265" s="320"/>
      <c r="AE265" s="177"/>
      <c r="AF265" s="177"/>
      <c r="AG265" s="177"/>
      <c r="AH265" s="177"/>
      <c r="AI265" s="177"/>
      <c r="AJ265" s="177"/>
      <c r="AK265" s="177"/>
      <c r="AL265" s="177"/>
      <c r="AM265" s="177"/>
      <c r="AN265" s="177"/>
      <c r="AO265" s="177"/>
      <c r="AP265" s="177"/>
      <c r="AQ265" s="177"/>
      <c r="AR265" s="177"/>
      <c r="AS265" s="177"/>
      <c r="AT265" s="177"/>
      <c r="AU265" s="177"/>
      <c r="AV265" s="320"/>
    </row>
    <row r="266" spans="1:48" s="107" customFormat="1" ht="25.5" customHeight="1">
      <c r="A266" s="146"/>
      <c r="B266" s="543"/>
      <c r="C266" s="320" t="s">
        <v>11239</v>
      </c>
      <c r="D266" s="177" t="s">
        <v>11409</v>
      </c>
      <c r="E266" s="320" t="s">
        <v>11410</v>
      </c>
      <c r="F266" s="320" t="s">
        <v>11239</v>
      </c>
      <c r="G266" s="320" t="s">
        <v>11275</v>
      </c>
      <c r="H266" s="319">
        <v>190400</v>
      </c>
      <c r="I266" s="319">
        <v>4411</v>
      </c>
      <c r="J266" s="319">
        <v>7180</v>
      </c>
      <c r="K266" s="320" t="s">
        <v>587</v>
      </c>
      <c r="L266" s="320" t="s">
        <v>11411</v>
      </c>
      <c r="M266" s="320" t="s">
        <v>78</v>
      </c>
      <c r="N266" s="319">
        <v>30</v>
      </c>
      <c r="O266" s="319">
        <v>50</v>
      </c>
      <c r="P266" s="319">
        <v>1500</v>
      </c>
      <c r="Q266" s="319">
        <v>16.149999999999999</v>
      </c>
      <c r="R266" s="319">
        <v>2282</v>
      </c>
      <c r="S266" s="319">
        <v>5000</v>
      </c>
      <c r="T266" s="320" t="s">
        <v>233</v>
      </c>
      <c r="U266" s="320">
        <v>2003</v>
      </c>
      <c r="V266" s="925">
        <v>9207</v>
      </c>
      <c r="W266" s="177"/>
      <c r="X266" s="177">
        <v>597</v>
      </c>
      <c r="Y266" s="177"/>
      <c r="Z266" s="177"/>
      <c r="AA266" s="177"/>
      <c r="AB266" s="319">
        <v>9804</v>
      </c>
      <c r="AC266" s="320"/>
      <c r="AD266" s="320"/>
      <c r="AE266" s="177"/>
      <c r="AF266" s="177"/>
      <c r="AG266" s="177"/>
      <c r="AH266" s="177"/>
      <c r="AI266" s="177"/>
      <c r="AJ266" s="177"/>
      <c r="AK266" s="177"/>
      <c r="AL266" s="177"/>
      <c r="AM266" s="177"/>
      <c r="AN266" s="177"/>
      <c r="AO266" s="177"/>
      <c r="AP266" s="177"/>
      <c r="AQ266" s="177"/>
      <c r="AR266" s="177"/>
      <c r="AS266" s="177"/>
      <c r="AT266" s="177"/>
      <c r="AU266" s="177"/>
      <c r="AV266" s="320"/>
    </row>
    <row r="267" spans="1:48" s="107" customFormat="1" ht="25.5" customHeight="1">
      <c r="A267" s="146" t="s">
        <v>204</v>
      </c>
      <c r="B267" s="543"/>
      <c r="C267" s="320" t="s">
        <v>11242</v>
      </c>
      <c r="D267" s="177"/>
      <c r="E267" s="320" t="s">
        <v>11412</v>
      </c>
      <c r="F267" s="320" t="s">
        <v>11242</v>
      </c>
      <c r="G267" s="320" t="s">
        <v>11413</v>
      </c>
      <c r="H267" s="319">
        <v>9800</v>
      </c>
      <c r="I267" s="319">
        <v>1381</v>
      </c>
      <c r="J267" s="319">
        <v>1381</v>
      </c>
      <c r="K267" s="320" t="s">
        <v>1537</v>
      </c>
      <c r="L267" s="320" t="s">
        <v>11414</v>
      </c>
      <c r="M267" s="320" t="s">
        <v>78</v>
      </c>
      <c r="N267" s="319">
        <v>23</v>
      </c>
      <c r="O267" s="319">
        <v>31</v>
      </c>
      <c r="P267" s="319">
        <v>698</v>
      </c>
      <c r="Q267" s="319">
        <v>13</v>
      </c>
      <c r="R267" s="319">
        <v>0</v>
      </c>
      <c r="S267" s="319">
        <v>100</v>
      </c>
      <c r="T267" s="320"/>
      <c r="U267" s="320">
        <v>2009</v>
      </c>
      <c r="V267" s="925"/>
      <c r="W267" s="177"/>
      <c r="X267" s="177"/>
      <c r="Y267" s="177"/>
      <c r="Z267" s="177"/>
      <c r="AA267" s="177"/>
      <c r="AB267" s="319">
        <v>782</v>
      </c>
      <c r="AC267" s="320"/>
      <c r="AD267" s="320"/>
      <c r="AE267" s="177"/>
      <c r="AF267" s="177"/>
      <c r="AG267" s="177"/>
      <c r="AH267" s="177"/>
      <c r="AI267" s="177"/>
      <c r="AJ267" s="177"/>
      <c r="AK267" s="177"/>
      <c r="AL267" s="177"/>
      <c r="AM267" s="177"/>
      <c r="AN267" s="177"/>
      <c r="AO267" s="177"/>
      <c r="AP267" s="177"/>
      <c r="AQ267" s="177"/>
      <c r="AR267" s="177"/>
      <c r="AS267" s="177"/>
      <c r="AT267" s="177"/>
      <c r="AU267" s="177"/>
      <c r="AV267" s="320"/>
    </row>
    <row r="268" spans="1:48" s="107" customFormat="1" ht="25.5" customHeight="1">
      <c r="A268" s="146" t="s">
        <v>135</v>
      </c>
      <c r="B268" s="543"/>
      <c r="C268" s="320" t="s">
        <v>11242</v>
      </c>
      <c r="D268" s="177"/>
      <c r="E268" s="320" t="s">
        <v>11415</v>
      </c>
      <c r="F268" s="320" t="s">
        <v>11242</v>
      </c>
      <c r="G268" s="320" t="s">
        <v>11413</v>
      </c>
      <c r="H268" s="319">
        <v>6360</v>
      </c>
      <c r="I268" s="319">
        <v>957.9</v>
      </c>
      <c r="J268" s="319">
        <v>957.9</v>
      </c>
      <c r="K268" s="320" t="s">
        <v>1537</v>
      </c>
      <c r="L268" s="320" t="s">
        <v>11416</v>
      </c>
      <c r="M268" s="320" t="s">
        <v>590</v>
      </c>
      <c r="N268" s="319">
        <v>29.5</v>
      </c>
      <c r="O268" s="319">
        <v>32</v>
      </c>
      <c r="P268" s="319">
        <v>944</v>
      </c>
      <c r="Q268" s="319">
        <v>12.6</v>
      </c>
      <c r="R268" s="319">
        <v>0</v>
      </c>
      <c r="S268" s="319">
        <v>100</v>
      </c>
      <c r="T268" s="320"/>
      <c r="U268" s="320">
        <v>2013</v>
      </c>
      <c r="V268" s="925"/>
      <c r="W268" s="177"/>
      <c r="X268" s="177"/>
      <c r="Y268" s="177"/>
      <c r="Z268" s="177"/>
      <c r="AA268" s="177"/>
      <c r="AB268" s="319">
        <v>658</v>
      </c>
      <c r="AC268" s="320"/>
      <c r="AD268" s="320"/>
      <c r="AE268" s="177"/>
      <c r="AF268" s="177"/>
      <c r="AG268" s="177"/>
      <c r="AH268" s="177"/>
      <c r="AI268" s="177"/>
      <c r="AJ268" s="177"/>
      <c r="AK268" s="177"/>
      <c r="AL268" s="177"/>
      <c r="AM268" s="177"/>
      <c r="AN268" s="177"/>
      <c r="AO268" s="177"/>
      <c r="AP268" s="177"/>
      <c r="AQ268" s="177"/>
      <c r="AR268" s="177"/>
      <c r="AS268" s="177"/>
      <c r="AT268" s="177"/>
      <c r="AU268" s="177"/>
      <c r="AV268" s="320"/>
    </row>
    <row r="269" spans="1:48" s="107" customFormat="1" ht="25.5" customHeight="1">
      <c r="A269" s="146" t="s">
        <v>412</v>
      </c>
      <c r="B269" s="543"/>
      <c r="C269" s="320" t="s">
        <v>11242</v>
      </c>
      <c r="D269" s="177"/>
      <c r="E269" s="320" t="s">
        <v>11417</v>
      </c>
      <c r="F269" s="320" t="s">
        <v>11242</v>
      </c>
      <c r="G269" s="320" t="s">
        <v>11413</v>
      </c>
      <c r="H269" s="319">
        <v>20102</v>
      </c>
      <c r="I269" s="319">
        <v>989.1</v>
      </c>
      <c r="J269" s="319">
        <v>989.1</v>
      </c>
      <c r="K269" s="320" t="s">
        <v>1537</v>
      </c>
      <c r="L269" s="320" t="s">
        <v>11416</v>
      </c>
      <c r="M269" s="320" t="s">
        <v>590</v>
      </c>
      <c r="N269" s="319">
        <v>28</v>
      </c>
      <c r="O269" s="319">
        <v>33</v>
      </c>
      <c r="P269" s="319">
        <v>924</v>
      </c>
      <c r="Q269" s="319">
        <v>12.6</v>
      </c>
      <c r="R269" s="319">
        <v>0</v>
      </c>
      <c r="S269" s="319">
        <v>100</v>
      </c>
      <c r="T269" s="320"/>
      <c r="U269" s="320">
        <v>2013</v>
      </c>
      <c r="V269" s="925"/>
      <c r="W269" s="177"/>
      <c r="X269" s="177"/>
      <c r="Y269" s="177"/>
      <c r="Z269" s="177"/>
      <c r="AA269" s="177"/>
      <c r="AB269" s="319">
        <v>611</v>
      </c>
      <c r="AC269" s="320"/>
      <c r="AD269" s="320"/>
      <c r="AE269" s="177"/>
      <c r="AF269" s="177"/>
      <c r="AG269" s="177"/>
      <c r="AH269" s="177"/>
      <c r="AI269" s="177"/>
      <c r="AJ269" s="177"/>
      <c r="AK269" s="177"/>
      <c r="AL269" s="177"/>
      <c r="AM269" s="177"/>
      <c r="AN269" s="177"/>
      <c r="AO269" s="177"/>
      <c r="AP269" s="177"/>
      <c r="AQ269" s="177"/>
      <c r="AR269" s="177"/>
      <c r="AS269" s="177"/>
      <c r="AT269" s="177"/>
      <c r="AU269" s="177"/>
      <c r="AV269" s="320"/>
    </row>
    <row r="270" spans="1:48" s="107" customFormat="1" ht="25.5" customHeight="1">
      <c r="A270" s="146" t="s">
        <v>413</v>
      </c>
      <c r="B270" s="924"/>
      <c r="C270" s="320" t="s">
        <v>11242</v>
      </c>
      <c r="D270" s="177"/>
      <c r="E270" s="320" t="s">
        <v>11418</v>
      </c>
      <c r="F270" s="320" t="s">
        <v>11242</v>
      </c>
      <c r="G270" s="320" t="s">
        <v>11413</v>
      </c>
      <c r="H270" s="319">
        <v>1914</v>
      </c>
      <c r="I270" s="319">
        <v>1314</v>
      </c>
      <c r="J270" s="319">
        <v>1314</v>
      </c>
      <c r="K270" s="320" t="s">
        <v>1537</v>
      </c>
      <c r="L270" s="320" t="s">
        <v>572</v>
      </c>
      <c r="M270" s="320" t="s">
        <v>10906</v>
      </c>
      <c r="N270" s="319">
        <v>17.3</v>
      </c>
      <c r="O270" s="319">
        <v>53.2</v>
      </c>
      <c r="P270" s="319">
        <v>920</v>
      </c>
      <c r="Q270" s="319">
        <v>12</v>
      </c>
      <c r="R270" s="319">
        <v>250</v>
      </c>
      <c r="S270" s="319">
        <v>400</v>
      </c>
      <c r="T270" s="320" t="s">
        <v>233</v>
      </c>
      <c r="U270" s="320">
        <v>2013</v>
      </c>
      <c r="V270" s="925"/>
      <c r="W270" s="177"/>
      <c r="X270" s="177"/>
      <c r="Y270" s="177"/>
      <c r="Z270" s="177"/>
      <c r="AA270" s="177"/>
      <c r="AB270" s="319">
        <v>991</v>
      </c>
      <c r="AC270" s="320"/>
      <c r="AD270" s="320"/>
      <c r="AE270" s="177"/>
      <c r="AF270" s="177"/>
      <c r="AG270" s="177"/>
      <c r="AH270" s="177"/>
      <c r="AI270" s="177"/>
      <c r="AJ270" s="177"/>
      <c r="AK270" s="177"/>
      <c r="AL270" s="177"/>
      <c r="AM270" s="177"/>
      <c r="AN270" s="177"/>
      <c r="AO270" s="177"/>
      <c r="AP270" s="177"/>
      <c r="AQ270" s="177"/>
      <c r="AR270" s="177"/>
      <c r="AS270" s="177"/>
      <c r="AT270" s="177"/>
      <c r="AU270" s="177"/>
      <c r="AV270" s="320"/>
    </row>
    <row r="271" spans="1:48" s="107" customFormat="1" ht="25.5" customHeight="1">
      <c r="A271" s="146"/>
      <c r="B271" s="543"/>
      <c r="C271" s="320" t="s">
        <v>11242</v>
      </c>
      <c r="D271" s="177"/>
      <c r="E271" s="320" t="s">
        <v>11419</v>
      </c>
      <c r="F271" s="320" t="s">
        <v>11242</v>
      </c>
      <c r="G271" s="320" t="s">
        <v>11413</v>
      </c>
      <c r="H271" s="319">
        <v>17121</v>
      </c>
      <c r="I271" s="319">
        <v>5407</v>
      </c>
      <c r="J271" s="319">
        <v>6244</v>
      </c>
      <c r="K271" s="320" t="s">
        <v>587</v>
      </c>
      <c r="L271" s="320" t="s">
        <v>11420</v>
      </c>
      <c r="M271" s="320" t="s">
        <v>11421</v>
      </c>
      <c r="N271" s="319">
        <v>37</v>
      </c>
      <c r="O271" s="319">
        <v>54</v>
      </c>
      <c r="P271" s="319">
        <v>1998</v>
      </c>
      <c r="Q271" s="319">
        <v>20</v>
      </c>
      <c r="R271" s="319">
        <v>1700</v>
      </c>
      <c r="S271" s="319">
        <v>3000</v>
      </c>
      <c r="T271" s="320" t="s">
        <v>586</v>
      </c>
      <c r="U271" s="320">
        <v>2016</v>
      </c>
      <c r="V271" s="925"/>
      <c r="W271" s="177"/>
      <c r="X271" s="177"/>
      <c r="Y271" s="177"/>
      <c r="Z271" s="177"/>
      <c r="AA271" s="177"/>
      <c r="AB271" s="319">
        <v>12500</v>
      </c>
      <c r="AC271" s="320"/>
      <c r="AD271" s="320"/>
      <c r="AE271" s="177"/>
      <c r="AF271" s="177"/>
      <c r="AG271" s="177"/>
      <c r="AH271" s="177"/>
      <c r="AI271" s="177"/>
      <c r="AJ271" s="177"/>
      <c r="AK271" s="177"/>
      <c r="AL271" s="177"/>
      <c r="AM271" s="177"/>
      <c r="AN271" s="177"/>
      <c r="AO271" s="177"/>
      <c r="AP271" s="177"/>
      <c r="AQ271" s="177"/>
      <c r="AR271" s="177"/>
      <c r="AS271" s="177"/>
      <c r="AT271" s="177"/>
      <c r="AU271" s="177"/>
      <c r="AV271" s="320"/>
    </row>
    <row r="272" spans="1:48" s="107" customFormat="1" ht="25.5" customHeight="1">
      <c r="A272" s="146"/>
      <c r="B272" s="543"/>
      <c r="C272" s="320" t="s">
        <v>1057</v>
      </c>
      <c r="D272" s="177" t="s">
        <v>11422</v>
      </c>
      <c r="E272" s="320" t="s">
        <v>11423</v>
      </c>
      <c r="F272" s="320" t="s">
        <v>1057</v>
      </c>
      <c r="G272" s="320" t="s">
        <v>11424</v>
      </c>
      <c r="H272" s="319">
        <v>30491</v>
      </c>
      <c r="I272" s="319">
        <v>1390</v>
      </c>
      <c r="J272" s="319">
        <v>1963</v>
      </c>
      <c r="K272" s="320" t="s">
        <v>587</v>
      </c>
      <c r="L272" s="320" t="s">
        <v>11425</v>
      </c>
      <c r="M272" s="320" t="s">
        <v>7285</v>
      </c>
      <c r="N272" s="319">
        <v>22</v>
      </c>
      <c r="O272" s="319">
        <v>35</v>
      </c>
      <c r="P272" s="319">
        <v>770</v>
      </c>
      <c r="Q272" s="319">
        <v>10</v>
      </c>
      <c r="R272" s="319">
        <v>520</v>
      </c>
      <c r="S272" s="319">
        <v>1500</v>
      </c>
      <c r="T272" s="320" t="s">
        <v>586</v>
      </c>
      <c r="U272" s="320">
        <v>1987</v>
      </c>
      <c r="V272" s="925">
        <v>99</v>
      </c>
      <c r="W272" s="177"/>
      <c r="X272" s="177">
        <v>288</v>
      </c>
      <c r="Y272" s="177"/>
      <c r="Z272" s="177"/>
      <c r="AA272" s="177"/>
      <c r="AB272" s="319">
        <v>387</v>
      </c>
      <c r="AC272" s="320"/>
      <c r="AD272" s="320"/>
      <c r="AE272" s="177"/>
      <c r="AF272" s="177"/>
      <c r="AG272" s="177"/>
      <c r="AH272" s="177"/>
      <c r="AI272" s="177"/>
      <c r="AJ272" s="177"/>
      <c r="AK272" s="177"/>
      <c r="AL272" s="177"/>
      <c r="AM272" s="177"/>
      <c r="AN272" s="177"/>
      <c r="AO272" s="177"/>
      <c r="AP272" s="177"/>
      <c r="AQ272" s="177"/>
      <c r="AR272" s="177"/>
      <c r="AS272" s="177"/>
      <c r="AT272" s="177"/>
      <c r="AU272" s="177"/>
      <c r="AV272" s="320"/>
    </row>
    <row r="273" spans="1:48" s="107" customFormat="1" ht="25.5" customHeight="1">
      <c r="A273" s="146" t="s">
        <v>415</v>
      </c>
      <c r="B273" s="543"/>
      <c r="C273" s="320" t="s">
        <v>1057</v>
      </c>
      <c r="D273" s="177"/>
      <c r="E273" s="320" t="s">
        <v>11426</v>
      </c>
      <c r="F273" s="320" t="s">
        <v>1057</v>
      </c>
      <c r="G273" s="320" t="s">
        <v>11424</v>
      </c>
      <c r="H273" s="319">
        <v>131320</v>
      </c>
      <c r="I273" s="319">
        <v>1182</v>
      </c>
      <c r="J273" s="319">
        <v>4406.25</v>
      </c>
      <c r="K273" s="320" t="s">
        <v>1579</v>
      </c>
      <c r="L273" s="320" t="s">
        <v>9091</v>
      </c>
      <c r="M273" s="320" t="s">
        <v>7285</v>
      </c>
      <c r="N273" s="319">
        <v>21</v>
      </c>
      <c r="O273" s="319">
        <v>45</v>
      </c>
      <c r="P273" s="319">
        <v>1158.3900000000001</v>
      </c>
      <c r="Q273" s="319">
        <v>18</v>
      </c>
      <c r="R273" s="319">
        <v>450</v>
      </c>
      <c r="S273" s="319">
        <v>2000</v>
      </c>
      <c r="T273" s="320" t="s">
        <v>233</v>
      </c>
      <c r="U273" s="320">
        <v>2014</v>
      </c>
      <c r="V273" s="925"/>
      <c r="W273" s="177"/>
      <c r="X273" s="177"/>
      <c r="Y273" s="177"/>
      <c r="Z273" s="177"/>
      <c r="AA273" s="177"/>
      <c r="AB273" s="319">
        <v>9800</v>
      </c>
      <c r="AC273" s="320"/>
      <c r="AD273" s="320"/>
      <c r="AE273" s="177"/>
      <c r="AF273" s="177"/>
      <c r="AG273" s="177"/>
      <c r="AH273" s="177"/>
      <c r="AI273" s="177"/>
      <c r="AJ273" s="177"/>
      <c r="AK273" s="177"/>
      <c r="AL273" s="177"/>
      <c r="AM273" s="177"/>
      <c r="AN273" s="177"/>
      <c r="AO273" s="177"/>
      <c r="AP273" s="177"/>
      <c r="AQ273" s="177"/>
      <c r="AR273" s="177"/>
      <c r="AS273" s="177"/>
      <c r="AT273" s="177"/>
      <c r="AU273" s="177"/>
      <c r="AV273" s="919"/>
    </row>
    <row r="274" spans="1:48" s="107" customFormat="1" ht="25.5" customHeight="1">
      <c r="A274" s="146"/>
      <c r="B274" s="543"/>
      <c r="C274" s="320" t="s">
        <v>1057</v>
      </c>
      <c r="D274" s="177"/>
      <c r="E274" s="320" t="s">
        <v>11427</v>
      </c>
      <c r="F274" s="320" t="s">
        <v>1057</v>
      </c>
      <c r="G274" s="320" t="s">
        <v>11424</v>
      </c>
      <c r="H274" s="319">
        <v>2360</v>
      </c>
      <c r="I274" s="319">
        <v>964</v>
      </c>
      <c r="J274" s="319">
        <v>1210.5999999999999</v>
      </c>
      <c r="K274" s="320" t="s">
        <v>1579</v>
      </c>
      <c r="L274" s="320" t="s">
        <v>9091</v>
      </c>
      <c r="M274" s="320" t="s">
        <v>7285</v>
      </c>
      <c r="N274" s="319">
        <v>19.7</v>
      </c>
      <c r="O274" s="319">
        <v>27.6</v>
      </c>
      <c r="P274" s="319">
        <v>543.72</v>
      </c>
      <c r="Q274" s="319">
        <v>12.8</v>
      </c>
      <c r="R274" s="319">
        <v>162</v>
      </c>
      <c r="S274" s="319">
        <v>1000</v>
      </c>
      <c r="T274" s="320" t="s">
        <v>233</v>
      </c>
      <c r="U274" s="320">
        <v>2014</v>
      </c>
      <c r="V274" s="925"/>
      <c r="W274" s="177"/>
      <c r="X274" s="177"/>
      <c r="Y274" s="177"/>
      <c r="Z274" s="177"/>
      <c r="AA274" s="177"/>
      <c r="AB274" s="319">
        <v>1900</v>
      </c>
      <c r="AC274" s="320"/>
      <c r="AD274" s="320"/>
      <c r="AE274" s="177"/>
      <c r="AF274" s="177"/>
      <c r="AG274" s="177"/>
      <c r="AH274" s="177"/>
      <c r="AI274" s="177"/>
      <c r="AJ274" s="177"/>
      <c r="AK274" s="177"/>
      <c r="AL274" s="177"/>
      <c r="AM274" s="177"/>
      <c r="AN274" s="177"/>
      <c r="AO274" s="177"/>
      <c r="AP274" s="177"/>
      <c r="AQ274" s="177"/>
      <c r="AR274" s="177"/>
      <c r="AS274" s="177"/>
      <c r="AT274" s="177"/>
      <c r="AU274" s="177"/>
      <c r="AV274" s="320"/>
    </row>
    <row r="275" spans="1:48" s="107" customFormat="1" ht="25.5" customHeight="1">
      <c r="A275" s="146"/>
      <c r="B275" s="543"/>
      <c r="C275" s="320" t="s">
        <v>11354</v>
      </c>
      <c r="D275" s="177" t="s">
        <v>11428</v>
      </c>
      <c r="E275" s="320" t="s">
        <v>11429</v>
      </c>
      <c r="F275" s="320" t="s">
        <v>11354</v>
      </c>
      <c r="G275" s="320" t="s">
        <v>11430</v>
      </c>
      <c r="H275" s="319">
        <v>6621</v>
      </c>
      <c r="I275" s="319">
        <v>1518</v>
      </c>
      <c r="J275" s="319">
        <v>2121</v>
      </c>
      <c r="K275" s="320" t="s">
        <v>587</v>
      </c>
      <c r="L275" s="320" t="s">
        <v>10911</v>
      </c>
      <c r="M275" s="320" t="s">
        <v>1506</v>
      </c>
      <c r="N275" s="319">
        <v>23</v>
      </c>
      <c r="O275" s="319">
        <v>37</v>
      </c>
      <c r="P275" s="319">
        <v>858</v>
      </c>
      <c r="Q275" s="319">
        <v>13</v>
      </c>
      <c r="R275" s="319">
        <v>1162</v>
      </c>
      <c r="S275" s="319">
        <v>1500</v>
      </c>
      <c r="T275" s="320" t="s">
        <v>233</v>
      </c>
      <c r="U275" s="320">
        <v>1991</v>
      </c>
      <c r="V275" s="925">
        <v>628</v>
      </c>
      <c r="W275" s="177"/>
      <c r="X275" s="177">
        <v>350</v>
      </c>
      <c r="Y275" s="177"/>
      <c r="Z275" s="177"/>
      <c r="AA275" s="177"/>
      <c r="AB275" s="319">
        <v>978</v>
      </c>
      <c r="AC275" s="320"/>
      <c r="AD275" s="320"/>
      <c r="AE275" s="177"/>
      <c r="AF275" s="177"/>
      <c r="AG275" s="177"/>
      <c r="AH275" s="177"/>
      <c r="AI275" s="177"/>
      <c r="AJ275" s="177"/>
      <c r="AK275" s="177"/>
      <c r="AL275" s="177"/>
      <c r="AM275" s="177"/>
      <c r="AN275" s="177"/>
      <c r="AO275" s="177"/>
      <c r="AP275" s="177"/>
      <c r="AQ275" s="177"/>
      <c r="AR275" s="177"/>
      <c r="AS275" s="177"/>
      <c r="AT275" s="177"/>
      <c r="AU275" s="177"/>
      <c r="AV275" s="320"/>
    </row>
    <row r="276" spans="1:48" s="107" customFormat="1" ht="25.5" customHeight="1">
      <c r="A276" s="146" t="s">
        <v>416</v>
      </c>
      <c r="B276" s="543"/>
      <c r="C276" s="320" t="s">
        <v>11248</v>
      </c>
      <c r="D276" s="177"/>
      <c r="E276" s="320" t="s">
        <v>11431</v>
      </c>
      <c r="F276" s="320" t="s">
        <v>11248</v>
      </c>
      <c r="G276" s="320" t="s">
        <v>11432</v>
      </c>
      <c r="H276" s="319">
        <v>40647</v>
      </c>
      <c r="I276" s="319">
        <v>5524.32</v>
      </c>
      <c r="J276" s="319">
        <v>8560.8700000000008</v>
      </c>
      <c r="K276" s="320" t="s">
        <v>587</v>
      </c>
      <c r="L276" s="320" t="s">
        <v>11433</v>
      </c>
      <c r="M276" s="320" t="s">
        <v>78</v>
      </c>
      <c r="N276" s="319">
        <v>34</v>
      </c>
      <c r="O276" s="319">
        <v>54</v>
      </c>
      <c r="P276" s="319">
        <v>1836</v>
      </c>
      <c r="Q276" s="319">
        <v>16</v>
      </c>
      <c r="R276" s="319">
        <v>1998</v>
      </c>
      <c r="S276" s="319">
        <v>2300</v>
      </c>
      <c r="T276" s="320" t="s">
        <v>586</v>
      </c>
      <c r="U276" s="146">
        <v>2009</v>
      </c>
      <c r="V276" s="925"/>
      <c r="W276" s="177"/>
      <c r="X276" s="177"/>
      <c r="Y276" s="177"/>
      <c r="Z276" s="177"/>
      <c r="AA276" s="177"/>
      <c r="AB276" s="319">
        <v>19500</v>
      </c>
      <c r="AC276" s="320"/>
      <c r="AD276" s="320"/>
      <c r="AE276" s="177"/>
      <c r="AF276" s="177"/>
      <c r="AG276" s="177"/>
      <c r="AH276" s="177"/>
      <c r="AI276" s="177"/>
      <c r="AJ276" s="177"/>
      <c r="AK276" s="177"/>
      <c r="AL276" s="177"/>
      <c r="AM276" s="177"/>
      <c r="AN276" s="177"/>
      <c r="AO276" s="177"/>
      <c r="AP276" s="177"/>
      <c r="AQ276" s="177"/>
      <c r="AR276" s="177"/>
      <c r="AS276" s="177"/>
      <c r="AT276" s="177"/>
      <c r="AU276" s="177"/>
      <c r="AV276" s="320"/>
    </row>
    <row r="277" spans="1:48" s="107" customFormat="1" ht="25.5" customHeight="1">
      <c r="A277" s="146" t="s">
        <v>417</v>
      </c>
      <c r="B277" s="543"/>
      <c r="C277" s="105" t="s">
        <v>11251</v>
      </c>
      <c r="D277" s="106"/>
      <c r="E277" s="105" t="s">
        <v>11434</v>
      </c>
      <c r="F277" s="105" t="s">
        <v>11251</v>
      </c>
      <c r="G277" s="105" t="s">
        <v>11435</v>
      </c>
      <c r="H277" s="100">
        <v>26026</v>
      </c>
      <c r="I277" s="100">
        <v>2984</v>
      </c>
      <c r="J277" s="100">
        <v>5111</v>
      </c>
      <c r="K277" s="105" t="s">
        <v>587</v>
      </c>
      <c r="L277" s="105" t="s">
        <v>11436</v>
      </c>
      <c r="M277" s="105" t="s">
        <v>78</v>
      </c>
      <c r="N277" s="100">
        <v>29</v>
      </c>
      <c r="O277" s="100">
        <v>48</v>
      </c>
      <c r="P277" s="100">
        <v>1373</v>
      </c>
      <c r="Q277" s="100">
        <v>12</v>
      </c>
      <c r="R277" s="100">
        <v>1620</v>
      </c>
      <c r="S277" s="100">
        <v>1620</v>
      </c>
      <c r="T277" s="105" t="s">
        <v>586</v>
      </c>
      <c r="U277" s="105">
        <v>2005</v>
      </c>
      <c r="V277" s="99"/>
      <c r="W277" s="99"/>
      <c r="X277" s="99"/>
      <c r="Y277" s="99"/>
      <c r="Z277" s="99"/>
      <c r="AA277" s="99"/>
      <c r="AB277" s="100">
        <v>7900</v>
      </c>
      <c r="AC277" s="320"/>
      <c r="AD277" s="320"/>
      <c r="AE277" s="177"/>
      <c r="AF277" s="177"/>
      <c r="AG277" s="177"/>
      <c r="AH277" s="177"/>
      <c r="AI277" s="177"/>
      <c r="AJ277" s="177"/>
      <c r="AK277" s="177"/>
      <c r="AL277" s="177"/>
      <c r="AM277" s="177"/>
      <c r="AN277" s="177"/>
      <c r="AO277" s="177"/>
      <c r="AP277" s="177"/>
      <c r="AQ277" s="177"/>
      <c r="AR277" s="177"/>
      <c r="AS277" s="177"/>
      <c r="AT277" s="177"/>
      <c r="AU277" s="177"/>
      <c r="AV277" s="320"/>
    </row>
    <row r="278" spans="1:48" s="107" customFormat="1" ht="25.5" customHeight="1">
      <c r="A278" s="146"/>
      <c r="B278" s="543"/>
      <c r="C278" s="320" t="s">
        <v>11254</v>
      </c>
      <c r="D278" s="177"/>
      <c r="E278" s="320" t="s">
        <v>11437</v>
      </c>
      <c r="F278" s="320" t="s">
        <v>11254</v>
      </c>
      <c r="G278" s="320" t="s">
        <v>11438</v>
      </c>
      <c r="H278" s="319">
        <v>135574</v>
      </c>
      <c r="I278" s="319">
        <v>4371</v>
      </c>
      <c r="J278" s="319">
        <v>8501</v>
      </c>
      <c r="K278" s="320" t="s">
        <v>11439</v>
      </c>
      <c r="L278" s="320" t="s">
        <v>3156</v>
      </c>
      <c r="M278" s="320" t="s">
        <v>78</v>
      </c>
      <c r="N278" s="319">
        <v>32</v>
      </c>
      <c r="O278" s="319">
        <v>48</v>
      </c>
      <c r="P278" s="319">
        <v>1536</v>
      </c>
      <c r="Q278" s="319">
        <v>18</v>
      </c>
      <c r="R278" s="319">
        <v>2026</v>
      </c>
      <c r="S278" s="319">
        <v>3000</v>
      </c>
      <c r="T278" s="320" t="s">
        <v>586</v>
      </c>
      <c r="U278" s="146">
        <v>2016</v>
      </c>
      <c r="V278" s="925"/>
      <c r="W278" s="177"/>
      <c r="X278" s="177"/>
      <c r="Y278" s="177"/>
      <c r="Z278" s="177"/>
      <c r="AA278" s="177"/>
      <c r="AB278" s="319">
        <v>17100</v>
      </c>
      <c r="AC278" s="320"/>
      <c r="AD278" s="320"/>
      <c r="AE278" s="177"/>
      <c r="AF278" s="177"/>
      <c r="AG278" s="177"/>
      <c r="AH278" s="177"/>
      <c r="AI278" s="177"/>
      <c r="AJ278" s="177"/>
      <c r="AK278" s="177"/>
      <c r="AL278" s="177"/>
      <c r="AM278" s="177"/>
      <c r="AN278" s="177"/>
      <c r="AO278" s="177"/>
      <c r="AP278" s="177"/>
      <c r="AQ278" s="177"/>
      <c r="AR278" s="177"/>
      <c r="AS278" s="177"/>
      <c r="AT278" s="177"/>
      <c r="AU278" s="177"/>
      <c r="AV278" s="320"/>
    </row>
    <row r="279" spans="1:48" s="107" customFormat="1" ht="25.5" customHeight="1">
      <c r="A279" s="146"/>
      <c r="B279" s="543"/>
      <c r="C279" s="320" t="s">
        <v>11257</v>
      </c>
      <c r="E279" s="320" t="s">
        <v>11440</v>
      </c>
      <c r="F279" s="320" t="s">
        <v>11257</v>
      </c>
      <c r="G279" s="320" t="s">
        <v>11441</v>
      </c>
      <c r="H279" s="319">
        <v>1270</v>
      </c>
      <c r="I279" s="319">
        <v>690</v>
      </c>
      <c r="J279" s="319">
        <v>690</v>
      </c>
      <c r="K279" s="320" t="s">
        <v>1537</v>
      </c>
      <c r="L279" s="320" t="s">
        <v>11442</v>
      </c>
      <c r="M279" s="320" t="s">
        <v>78</v>
      </c>
      <c r="N279" s="319">
        <v>20</v>
      </c>
      <c r="O279" s="319">
        <v>34</v>
      </c>
      <c r="P279" s="319">
        <v>680</v>
      </c>
      <c r="Q279" s="319">
        <v>11.7</v>
      </c>
      <c r="R279" s="319"/>
      <c r="S279" s="319">
        <v>100</v>
      </c>
      <c r="T279" s="320"/>
      <c r="U279" s="146">
        <v>2007</v>
      </c>
      <c r="V279" s="925">
        <v>9660</v>
      </c>
      <c r="W279" s="177">
        <v>2000</v>
      </c>
      <c r="X279" s="177">
        <v>14100</v>
      </c>
      <c r="Y279" s="177"/>
      <c r="Z279" s="177"/>
      <c r="AA279" s="177"/>
      <c r="AB279" s="319">
        <v>300</v>
      </c>
      <c r="AC279" s="320"/>
      <c r="AD279" s="320"/>
      <c r="AE279" s="177"/>
      <c r="AF279" s="177"/>
      <c r="AG279" s="177"/>
      <c r="AH279" s="177"/>
      <c r="AI279" s="177"/>
      <c r="AJ279" s="177"/>
      <c r="AK279" s="177"/>
      <c r="AL279" s="177"/>
      <c r="AM279" s="177"/>
      <c r="AN279" s="177"/>
      <c r="AO279" s="177"/>
      <c r="AP279" s="177"/>
      <c r="AQ279" s="177"/>
      <c r="AR279" s="177"/>
      <c r="AS279" s="177"/>
      <c r="AT279" s="177"/>
      <c r="AU279" s="177"/>
      <c r="AV279" s="320"/>
    </row>
    <row r="280" spans="1:48" s="107" customFormat="1" ht="25.5" customHeight="1">
      <c r="A280" s="146"/>
      <c r="B280" s="543"/>
      <c r="C280" s="320" t="s">
        <v>11257</v>
      </c>
      <c r="D280" s="177" t="s">
        <v>11443</v>
      </c>
      <c r="E280" s="320" t="s">
        <v>11444</v>
      </c>
      <c r="F280" s="320" t="s">
        <v>11257</v>
      </c>
      <c r="G280" s="320" t="s">
        <v>11441</v>
      </c>
      <c r="H280" s="319">
        <v>8446</v>
      </c>
      <c r="I280" s="319">
        <v>1943</v>
      </c>
      <c r="J280" s="319">
        <v>2393</v>
      </c>
      <c r="K280" s="320" t="s">
        <v>1537</v>
      </c>
      <c r="L280" s="320" t="s">
        <v>11445</v>
      </c>
      <c r="M280" s="320" t="s">
        <v>78</v>
      </c>
      <c r="N280" s="319">
        <v>44</v>
      </c>
      <c r="O280" s="319">
        <v>26</v>
      </c>
      <c r="P280" s="319">
        <v>1056</v>
      </c>
      <c r="Q280" s="319">
        <v>13</v>
      </c>
      <c r="R280" s="319">
        <v>584</v>
      </c>
      <c r="S280" s="319">
        <v>1000</v>
      </c>
      <c r="T280" s="320" t="s">
        <v>586</v>
      </c>
      <c r="U280" s="146">
        <v>1995</v>
      </c>
      <c r="V280" s="925">
        <v>9660</v>
      </c>
      <c r="W280" s="177">
        <v>2000</v>
      </c>
      <c r="X280" s="177">
        <v>14100</v>
      </c>
      <c r="Y280" s="177"/>
      <c r="Z280" s="177"/>
      <c r="AA280" s="177"/>
      <c r="AB280" s="319">
        <v>2576</v>
      </c>
      <c r="AC280" s="320"/>
      <c r="AD280" s="320"/>
      <c r="AE280" s="177"/>
      <c r="AF280" s="177"/>
      <c r="AG280" s="177"/>
      <c r="AH280" s="177"/>
      <c r="AI280" s="177"/>
      <c r="AJ280" s="177"/>
      <c r="AK280" s="177"/>
      <c r="AL280" s="177"/>
      <c r="AM280" s="177"/>
      <c r="AN280" s="177"/>
      <c r="AO280" s="177"/>
      <c r="AP280" s="177"/>
      <c r="AQ280" s="177"/>
      <c r="AR280" s="177"/>
      <c r="AS280" s="177"/>
      <c r="AT280" s="177"/>
      <c r="AU280" s="177"/>
      <c r="AV280" s="320"/>
    </row>
    <row r="281" spans="1:48" s="107" customFormat="1" ht="25.5" customHeight="1">
      <c r="A281" s="146" t="s">
        <v>418</v>
      </c>
      <c r="B281" s="566" t="s">
        <v>3767</v>
      </c>
      <c r="C281" s="320" t="s">
        <v>3285</v>
      </c>
      <c r="D281" s="702"/>
      <c r="E281" s="544">
        <f>COUNTA(E282:E306)</f>
        <v>25</v>
      </c>
      <c r="F281" s="320"/>
      <c r="G281" s="320"/>
      <c r="H281" s="319">
        <f>SUM(H282:H306)</f>
        <v>1069573</v>
      </c>
      <c r="I281" s="319">
        <f t="shared" ref="I281:J281" si="5">SUM(I282:I306)</f>
        <v>75191.75</v>
      </c>
      <c r="J281" s="319">
        <f t="shared" si="5"/>
        <v>119571.90000000001</v>
      </c>
      <c r="K281" s="320"/>
      <c r="L281" s="320"/>
      <c r="M281" s="320"/>
      <c r="N281" s="319"/>
      <c r="O281" s="319"/>
      <c r="P281" s="319"/>
      <c r="Q281" s="319"/>
      <c r="R281" s="319"/>
      <c r="S281" s="319"/>
      <c r="T281" s="320"/>
      <c r="U281" s="320"/>
      <c r="V281" s="909"/>
      <c r="W281" s="702"/>
      <c r="X281" s="702"/>
      <c r="Y281" s="702"/>
      <c r="Z281" s="702"/>
      <c r="AA281" s="702"/>
      <c r="AB281" s="319"/>
      <c r="AC281" s="320"/>
      <c r="AD281" s="320"/>
      <c r="AE281" s="702"/>
      <c r="AF281" s="702"/>
      <c r="AG281" s="702"/>
      <c r="AH281" s="702"/>
      <c r="AI281" s="702"/>
      <c r="AJ281" s="702"/>
      <c r="AK281" s="702"/>
      <c r="AL281" s="702"/>
      <c r="AM281" s="702"/>
      <c r="AN281" s="702"/>
      <c r="AO281" s="702"/>
      <c r="AP281" s="702"/>
      <c r="AQ281" s="702"/>
      <c r="AR281" s="702"/>
      <c r="AS281" s="702"/>
      <c r="AT281" s="702"/>
      <c r="AU281" s="702"/>
      <c r="AV281" s="320"/>
    </row>
    <row r="282" spans="1:48" s="107" customFormat="1" ht="25.5" customHeight="1">
      <c r="A282" s="146"/>
      <c r="B282" s="543"/>
      <c r="C282" s="320" t="s">
        <v>3769</v>
      </c>
      <c r="D282" s="702"/>
      <c r="E282" s="320" t="s">
        <v>4153</v>
      </c>
      <c r="F282" s="320" t="s">
        <v>4154</v>
      </c>
      <c r="G282" s="320" t="s">
        <v>4154</v>
      </c>
      <c r="H282" s="319">
        <v>1575</v>
      </c>
      <c r="I282" s="319">
        <v>1574.74</v>
      </c>
      <c r="J282" s="319">
        <v>1574.74</v>
      </c>
      <c r="K282" s="320" t="s">
        <v>4101</v>
      </c>
      <c r="L282" s="320" t="s">
        <v>4155</v>
      </c>
      <c r="M282" s="320" t="s">
        <v>4077</v>
      </c>
      <c r="N282" s="319">
        <v>24</v>
      </c>
      <c r="O282" s="319">
        <v>31</v>
      </c>
      <c r="P282" s="319">
        <v>744</v>
      </c>
      <c r="Q282" s="319">
        <v>7</v>
      </c>
      <c r="R282" s="319"/>
      <c r="S282" s="319"/>
      <c r="T282" s="320"/>
      <c r="U282" s="320">
        <v>2005</v>
      </c>
      <c r="V282" s="909"/>
      <c r="W282" s="702"/>
      <c r="X282" s="702"/>
      <c r="Y282" s="702"/>
      <c r="Z282" s="702"/>
      <c r="AA282" s="702"/>
      <c r="AB282" s="319"/>
      <c r="AC282" s="320"/>
      <c r="AD282" s="320"/>
      <c r="AE282" s="702"/>
      <c r="AF282" s="702"/>
      <c r="AG282" s="702"/>
      <c r="AH282" s="702"/>
      <c r="AI282" s="702"/>
      <c r="AJ282" s="702"/>
      <c r="AK282" s="702"/>
      <c r="AL282" s="702"/>
      <c r="AM282" s="702"/>
      <c r="AN282" s="702"/>
      <c r="AO282" s="702"/>
      <c r="AP282" s="702"/>
      <c r="AQ282" s="702"/>
      <c r="AR282" s="702"/>
      <c r="AS282" s="702"/>
      <c r="AT282" s="702"/>
      <c r="AU282" s="702"/>
      <c r="AV282" s="320"/>
    </row>
    <row r="283" spans="1:48" s="107" customFormat="1" ht="25.5" customHeight="1">
      <c r="A283" s="146"/>
      <c r="B283" s="543"/>
      <c r="C283" s="320" t="s">
        <v>3769</v>
      </c>
      <c r="D283" s="702" t="s">
        <v>4156</v>
      </c>
      <c r="E283" s="320" t="s">
        <v>4157</v>
      </c>
      <c r="F283" s="320" t="s">
        <v>3769</v>
      </c>
      <c r="G283" s="320" t="s">
        <v>4158</v>
      </c>
      <c r="H283" s="319">
        <v>16555</v>
      </c>
      <c r="I283" s="319">
        <v>3535</v>
      </c>
      <c r="J283" s="319">
        <v>6946</v>
      </c>
      <c r="K283" s="320" t="s">
        <v>3251</v>
      </c>
      <c r="L283" s="320" t="s">
        <v>4141</v>
      </c>
      <c r="M283" s="320" t="s">
        <v>4077</v>
      </c>
      <c r="N283" s="319">
        <v>40</v>
      </c>
      <c r="O283" s="319">
        <v>52</v>
      </c>
      <c r="P283" s="319">
        <v>2080</v>
      </c>
      <c r="Q283" s="319">
        <v>23</v>
      </c>
      <c r="R283" s="319">
        <v>4311</v>
      </c>
      <c r="S283" s="319">
        <v>7000</v>
      </c>
      <c r="T283" s="320" t="s">
        <v>3250</v>
      </c>
      <c r="U283" s="320">
        <v>1973</v>
      </c>
      <c r="V283" s="910"/>
      <c r="W283" s="704">
        <v>119</v>
      </c>
      <c r="X283" s="704">
        <v>114</v>
      </c>
      <c r="Y283" s="704">
        <v>33</v>
      </c>
      <c r="Z283" s="704"/>
      <c r="AA283" s="702"/>
      <c r="AB283" s="319">
        <v>266</v>
      </c>
      <c r="AC283" s="320">
        <v>2000</v>
      </c>
      <c r="AD283" s="320"/>
      <c r="AE283" s="702">
        <v>2</v>
      </c>
      <c r="AF283" s="704">
        <v>64</v>
      </c>
      <c r="AG283" s="702" t="s">
        <v>4159</v>
      </c>
      <c r="AH283" s="702"/>
      <c r="AI283" s="702"/>
      <c r="AJ283" s="702"/>
      <c r="AK283" s="702"/>
      <c r="AL283" s="702"/>
      <c r="AM283" s="702"/>
      <c r="AN283" s="702"/>
      <c r="AO283" s="702"/>
      <c r="AP283" s="702"/>
      <c r="AQ283" s="702"/>
      <c r="AR283" s="702"/>
      <c r="AS283" s="702"/>
      <c r="AT283" s="702"/>
      <c r="AU283" s="702"/>
      <c r="AV283" s="320"/>
    </row>
    <row r="284" spans="1:48" s="107" customFormat="1" ht="25.5" customHeight="1">
      <c r="A284" s="146"/>
      <c r="B284" s="543"/>
      <c r="C284" s="320" t="s">
        <v>3769</v>
      </c>
      <c r="D284" s="702" t="s">
        <v>4160</v>
      </c>
      <c r="E284" s="320" t="s">
        <v>4161</v>
      </c>
      <c r="F284" s="320" t="s">
        <v>3769</v>
      </c>
      <c r="G284" s="320" t="s">
        <v>4158</v>
      </c>
      <c r="H284" s="319">
        <v>49520</v>
      </c>
      <c r="I284" s="319">
        <v>4300</v>
      </c>
      <c r="J284" s="319">
        <v>15164</v>
      </c>
      <c r="K284" s="320" t="s">
        <v>4101</v>
      </c>
      <c r="L284" s="320" t="s">
        <v>4162</v>
      </c>
      <c r="M284" s="320" t="s">
        <v>4077</v>
      </c>
      <c r="N284" s="319">
        <v>67.2</v>
      </c>
      <c r="O284" s="319">
        <v>93</v>
      </c>
      <c r="P284" s="319">
        <v>2272</v>
      </c>
      <c r="Q284" s="319">
        <v>19</v>
      </c>
      <c r="R284" s="319">
        <v>2000</v>
      </c>
      <c r="S284" s="319">
        <v>3000</v>
      </c>
      <c r="T284" s="320" t="s">
        <v>3250</v>
      </c>
      <c r="U284" s="320">
        <v>1996</v>
      </c>
      <c r="V284" s="910">
        <v>2600</v>
      </c>
      <c r="W284" s="704"/>
      <c r="X284" s="704">
        <v>5300</v>
      </c>
      <c r="Y284" s="704">
        <v>5000</v>
      </c>
      <c r="Z284" s="704"/>
      <c r="AA284" s="702"/>
      <c r="AB284" s="319">
        <v>12900</v>
      </c>
      <c r="AC284" s="320">
        <v>1997</v>
      </c>
      <c r="AD284" s="320"/>
      <c r="AE284" s="702">
        <v>1</v>
      </c>
      <c r="AF284" s="704">
        <v>240</v>
      </c>
      <c r="AG284" s="702" t="s">
        <v>4163</v>
      </c>
      <c r="AH284" s="702"/>
      <c r="AI284" s="702"/>
      <c r="AJ284" s="702"/>
      <c r="AK284" s="702"/>
      <c r="AL284" s="702"/>
      <c r="AM284" s="702"/>
      <c r="AN284" s="702"/>
      <c r="AO284" s="702"/>
      <c r="AP284" s="702"/>
      <c r="AQ284" s="702"/>
      <c r="AR284" s="702"/>
      <c r="AS284" s="702"/>
      <c r="AT284" s="702"/>
      <c r="AU284" s="702"/>
      <c r="AV284" s="320"/>
    </row>
    <row r="285" spans="1:48" s="107" customFormat="1" ht="25.5" customHeight="1">
      <c r="A285" s="146"/>
      <c r="B285" s="543"/>
      <c r="C285" s="320" t="s">
        <v>3772</v>
      </c>
      <c r="D285" s="702" t="s">
        <v>3773</v>
      </c>
      <c r="E285" s="320" t="s">
        <v>4164</v>
      </c>
      <c r="F285" s="320" t="s">
        <v>3772</v>
      </c>
      <c r="G285" s="320" t="s">
        <v>4165</v>
      </c>
      <c r="H285" s="319">
        <v>32325</v>
      </c>
      <c r="I285" s="319">
        <v>4411</v>
      </c>
      <c r="J285" s="319">
        <v>10658</v>
      </c>
      <c r="K285" s="320" t="s">
        <v>3251</v>
      </c>
      <c r="L285" s="320" t="s">
        <v>4089</v>
      </c>
      <c r="M285" s="320" t="s">
        <v>4077</v>
      </c>
      <c r="N285" s="319">
        <v>40</v>
      </c>
      <c r="O285" s="319">
        <v>52</v>
      </c>
      <c r="P285" s="319">
        <v>1860</v>
      </c>
      <c r="Q285" s="319">
        <v>31</v>
      </c>
      <c r="R285" s="319">
        <v>4864</v>
      </c>
      <c r="S285" s="319">
        <v>8000</v>
      </c>
      <c r="T285" s="320" t="s">
        <v>3250</v>
      </c>
      <c r="U285" s="320">
        <v>1991</v>
      </c>
      <c r="V285" s="910">
        <v>7125</v>
      </c>
      <c r="W285" s="704"/>
      <c r="X285" s="704">
        <v>1500</v>
      </c>
      <c r="Y285" s="704"/>
      <c r="Z285" s="704"/>
      <c r="AA285" s="702"/>
      <c r="AB285" s="319">
        <v>10763</v>
      </c>
      <c r="AC285" s="320"/>
      <c r="AD285" s="320"/>
      <c r="AE285" s="702">
        <v>2</v>
      </c>
      <c r="AF285" s="945"/>
      <c r="AG285" s="702" t="s">
        <v>4159</v>
      </c>
      <c r="AH285" s="702"/>
      <c r="AI285" s="702" t="s">
        <v>4166</v>
      </c>
      <c r="AJ285" s="702"/>
      <c r="AK285" s="702"/>
      <c r="AL285" s="702"/>
      <c r="AM285" s="702"/>
      <c r="AN285" s="702"/>
      <c r="AO285" s="702"/>
      <c r="AP285" s="702"/>
      <c r="AQ285" s="702"/>
      <c r="AR285" s="702"/>
      <c r="AS285" s="702"/>
      <c r="AT285" s="702"/>
      <c r="AU285" s="702"/>
      <c r="AV285" s="320"/>
    </row>
    <row r="286" spans="1:48" s="107" customFormat="1" ht="25.5" customHeight="1">
      <c r="A286" s="146"/>
      <c r="B286" s="543"/>
      <c r="C286" s="320" t="s">
        <v>3774</v>
      </c>
      <c r="D286" s="702" t="s">
        <v>4167</v>
      </c>
      <c r="E286" s="320" t="s">
        <v>4168</v>
      </c>
      <c r="F286" s="320" t="s">
        <v>3774</v>
      </c>
      <c r="G286" s="320" t="s">
        <v>3774</v>
      </c>
      <c r="H286" s="319">
        <v>84283</v>
      </c>
      <c r="I286" s="319">
        <v>16180</v>
      </c>
      <c r="J286" s="319">
        <v>18979</v>
      </c>
      <c r="K286" s="320" t="s">
        <v>3251</v>
      </c>
      <c r="L286" s="320" t="s">
        <v>4169</v>
      </c>
      <c r="M286" s="320" t="s">
        <v>4077</v>
      </c>
      <c r="N286" s="319">
        <v>37</v>
      </c>
      <c r="O286" s="319">
        <v>50</v>
      </c>
      <c r="P286" s="319">
        <v>1863</v>
      </c>
      <c r="Q286" s="319">
        <v>30</v>
      </c>
      <c r="R286" s="319">
        <v>5430</v>
      </c>
      <c r="S286" s="319">
        <v>6000</v>
      </c>
      <c r="T286" s="320" t="s">
        <v>3250</v>
      </c>
      <c r="U286" s="320">
        <v>1997</v>
      </c>
      <c r="V286" s="910"/>
      <c r="W286" s="704" t="s">
        <v>4170</v>
      </c>
      <c r="X286" s="704" t="s">
        <v>4171</v>
      </c>
      <c r="Y286" s="704"/>
      <c r="Z286" s="704" t="s">
        <v>4172</v>
      </c>
      <c r="AA286" s="702" t="s">
        <v>4173</v>
      </c>
      <c r="AB286" s="319">
        <v>15074</v>
      </c>
      <c r="AC286" s="320"/>
      <c r="AD286" s="320"/>
      <c r="AE286" s="702">
        <v>1</v>
      </c>
      <c r="AF286" s="704">
        <v>98</v>
      </c>
      <c r="AG286" s="702" t="s">
        <v>4174</v>
      </c>
      <c r="AH286" s="702"/>
      <c r="AI286" s="702"/>
      <c r="AJ286" s="702"/>
      <c r="AK286" s="702"/>
      <c r="AL286" s="702"/>
      <c r="AM286" s="702"/>
      <c r="AN286" s="702"/>
      <c r="AO286" s="702"/>
      <c r="AP286" s="702"/>
      <c r="AQ286" s="702"/>
      <c r="AR286" s="702"/>
      <c r="AS286" s="702"/>
      <c r="AT286" s="702"/>
      <c r="AU286" s="702"/>
      <c r="AV286" s="320"/>
    </row>
    <row r="287" spans="1:48" s="107" customFormat="1" ht="25.5" customHeight="1">
      <c r="A287" s="146"/>
      <c r="B287" s="543"/>
      <c r="C287" s="320" t="s">
        <v>3774</v>
      </c>
      <c r="D287" s="702"/>
      <c r="E287" s="320" t="s">
        <v>4175</v>
      </c>
      <c r="F287" s="320" t="s">
        <v>3774</v>
      </c>
      <c r="G287" s="320" t="s">
        <v>3774</v>
      </c>
      <c r="H287" s="319">
        <v>149930</v>
      </c>
      <c r="I287" s="319">
        <v>3356.48</v>
      </c>
      <c r="J287" s="319">
        <v>3826.3</v>
      </c>
      <c r="K287" s="320" t="s">
        <v>4012</v>
      </c>
      <c r="L287" s="320" t="s">
        <v>3267</v>
      </c>
      <c r="M287" s="320" t="s">
        <v>4077</v>
      </c>
      <c r="N287" s="319">
        <v>60</v>
      </c>
      <c r="O287" s="319">
        <v>39.6</v>
      </c>
      <c r="P287" s="319">
        <f>N287*O287</f>
        <v>2376</v>
      </c>
      <c r="Q287" s="319">
        <v>18.5</v>
      </c>
      <c r="R287" s="319">
        <v>530</v>
      </c>
      <c r="S287" s="319">
        <v>530</v>
      </c>
      <c r="T287" s="320" t="s">
        <v>3258</v>
      </c>
      <c r="U287" s="320">
        <v>2011</v>
      </c>
      <c r="V287" s="910"/>
      <c r="W287" s="704"/>
      <c r="X287" s="704"/>
      <c r="Y287" s="704"/>
      <c r="Z287" s="704"/>
      <c r="AA287" s="702"/>
      <c r="AB287" s="319"/>
      <c r="AC287" s="320"/>
      <c r="AD287" s="320"/>
      <c r="AE287" s="702"/>
      <c r="AF287" s="704"/>
      <c r="AG287" s="702"/>
      <c r="AH287" s="702"/>
      <c r="AI287" s="702"/>
      <c r="AJ287" s="702"/>
      <c r="AK287" s="702"/>
      <c r="AL287" s="702"/>
      <c r="AM287" s="702"/>
      <c r="AN287" s="702"/>
      <c r="AO287" s="702"/>
      <c r="AP287" s="702"/>
      <c r="AQ287" s="702"/>
      <c r="AR287" s="702"/>
      <c r="AS287" s="702"/>
      <c r="AT287" s="702"/>
      <c r="AU287" s="702"/>
      <c r="AV287" s="320"/>
    </row>
    <row r="288" spans="1:48" s="107" customFormat="1" ht="25.5" customHeight="1">
      <c r="A288" s="146" t="s">
        <v>419</v>
      </c>
      <c r="B288" s="543"/>
      <c r="C288" s="320" t="s">
        <v>3774</v>
      </c>
      <c r="D288" s="702"/>
      <c r="E288" s="320" t="s">
        <v>4176</v>
      </c>
      <c r="F288" s="320" t="s">
        <v>3774</v>
      </c>
      <c r="G288" s="320" t="s">
        <v>3774</v>
      </c>
      <c r="H288" s="319">
        <v>4943</v>
      </c>
      <c r="I288" s="319">
        <v>831.8</v>
      </c>
      <c r="J288" s="319">
        <v>811</v>
      </c>
      <c r="K288" s="320" t="s">
        <v>4012</v>
      </c>
      <c r="L288" s="320" t="s">
        <v>15506</v>
      </c>
      <c r="M288" s="320" t="s">
        <v>4077</v>
      </c>
      <c r="N288" s="319">
        <v>25</v>
      </c>
      <c r="O288" s="319">
        <v>21</v>
      </c>
      <c r="P288" s="319">
        <f>N288*O288</f>
        <v>525</v>
      </c>
      <c r="Q288" s="319">
        <v>13.9</v>
      </c>
      <c r="R288" s="319">
        <v>98</v>
      </c>
      <c r="S288" s="319">
        <v>98</v>
      </c>
      <c r="T288" s="320" t="s">
        <v>3250</v>
      </c>
      <c r="U288" s="320">
        <v>2011</v>
      </c>
      <c r="V288" s="910"/>
      <c r="W288" s="704"/>
      <c r="X288" s="704"/>
      <c r="Y288" s="704"/>
      <c r="Z288" s="704"/>
      <c r="AA288" s="702"/>
      <c r="AB288" s="319"/>
      <c r="AC288" s="320"/>
      <c r="AD288" s="320"/>
      <c r="AE288" s="702"/>
      <c r="AF288" s="704"/>
      <c r="AG288" s="702"/>
      <c r="AH288" s="702"/>
      <c r="AI288" s="702"/>
      <c r="AJ288" s="702"/>
      <c r="AK288" s="702"/>
      <c r="AL288" s="702"/>
      <c r="AM288" s="702"/>
      <c r="AN288" s="702"/>
      <c r="AO288" s="702"/>
      <c r="AP288" s="702"/>
      <c r="AQ288" s="702"/>
      <c r="AR288" s="702"/>
      <c r="AS288" s="702"/>
      <c r="AT288" s="702"/>
      <c r="AU288" s="702"/>
      <c r="AV288" s="320"/>
    </row>
    <row r="289" spans="1:48" s="107" customFormat="1" ht="25.5" customHeight="1">
      <c r="A289" s="146" t="s">
        <v>420</v>
      </c>
      <c r="B289" s="543"/>
      <c r="C289" s="320" t="s">
        <v>3776</v>
      </c>
      <c r="D289" s="702" t="s">
        <v>4177</v>
      </c>
      <c r="E289" s="320" t="s">
        <v>4178</v>
      </c>
      <c r="F289" s="320" t="s">
        <v>3776</v>
      </c>
      <c r="G289" s="320" t="s">
        <v>3776</v>
      </c>
      <c r="H289" s="319">
        <v>4281</v>
      </c>
      <c r="I289" s="319">
        <v>2004</v>
      </c>
      <c r="J289" s="319">
        <v>2768</v>
      </c>
      <c r="K289" s="320" t="s">
        <v>3251</v>
      </c>
      <c r="L289" s="320" t="s">
        <v>4089</v>
      </c>
      <c r="M289" s="320" t="s">
        <v>4077</v>
      </c>
      <c r="N289" s="319">
        <v>25</v>
      </c>
      <c r="O289" s="319">
        <v>48</v>
      </c>
      <c r="P289" s="319">
        <v>1200</v>
      </c>
      <c r="Q289" s="319">
        <v>12</v>
      </c>
      <c r="R289" s="319">
        <v>1212</v>
      </c>
      <c r="S289" s="319">
        <v>3000</v>
      </c>
      <c r="T289" s="320" t="s">
        <v>3258</v>
      </c>
      <c r="U289" s="320">
        <v>1983</v>
      </c>
      <c r="V289" s="910"/>
      <c r="W289" s="704"/>
      <c r="X289" s="704">
        <v>150</v>
      </c>
      <c r="Y289" s="704"/>
      <c r="Z289" s="704">
        <v>950</v>
      </c>
      <c r="AA289" s="702" t="s">
        <v>4179</v>
      </c>
      <c r="AB289" s="319">
        <v>1100</v>
      </c>
      <c r="AC289" s="320"/>
      <c r="AD289" s="320"/>
      <c r="AE289" s="702"/>
      <c r="AF289" s="945"/>
      <c r="AG289" s="702" t="s">
        <v>4180</v>
      </c>
      <c r="AH289" s="702"/>
      <c r="AI289" s="702"/>
      <c r="AJ289" s="702"/>
      <c r="AK289" s="702"/>
      <c r="AL289" s="702"/>
      <c r="AM289" s="702"/>
      <c r="AN289" s="702"/>
      <c r="AO289" s="702"/>
      <c r="AP289" s="702"/>
      <c r="AQ289" s="702"/>
      <c r="AR289" s="702"/>
      <c r="AS289" s="702"/>
      <c r="AT289" s="702"/>
      <c r="AU289" s="702"/>
      <c r="AV289" s="320"/>
    </row>
    <row r="290" spans="1:48" s="107" customFormat="1" ht="25.5" customHeight="1">
      <c r="A290" s="146"/>
      <c r="B290" s="543"/>
      <c r="C290" s="320" t="s">
        <v>3776</v>
      </c>
      <c r="D290" s="702" t="s">
        <v>4181</v>
      </c>
      <c r="E290" s="320" t="s">
        <v>4182</v>
      </c>
      <c r="F290" s="320" t="s">
        <v>3776</v>
      </c>
      <c r="G290" s="320" t="s">
        <v>3776</v>
      </c>
      <c r="H290" s="319">
        <v>14568</v>
      </c>
      <c r="I290" s="319">
        <v>1758</v>
      </c>
      <c r="J290" s="319">
        <v>2673</v>
      </c>
      <c r="K290" s="320" t="s">
        <v>3251</v>
      </c>
      <c r="L290" s="320" t="s">
        <v>4089</v>
      </c>
      <c r="M290" s="320" t="s">
        <v>3995</v>
      </c>
      <c r="N290" s="319">
        <v>30</v>
      </c>
      <c r="O290" s="319">
        <v>45</v>
      </c>
      <c r="P290" s="319">
        <v>1350</v>
      </c>
      <c r="Q290" s="319">
        <v>17.7</v>
      </c>
      <c r="R290" s="319">
        <v>650</v>
      </c>
      <c r="S290" s="319">
        <v>2500</v>
      </c>
      <c r="T290" s="320" t="s">
        <v>3258</v>
      </c>
      <c r="U290" s="320">
        <v>1992</v>
      </c>
      <c r="V290" s="910">
        <v>693</v>
      </c>
      <c r="W290" s="704">
        <v>300</v>
      </c>
      <c r="X290" s="704">
        <v>350</v>
      </c>
      <c r="Y290" s="704"/>
      <c r="Z290" s="704"/>
      <c r="AA290" s="702"/>
      <c r="AB290" s="319">
        <v>1347</v>
      </c>
      <c r="AC290" s="320"/>
      <c r="AD290" s="320"/>
      <c r="AE290" s="702"/>
      <c r="AF290" s="945"/>
      <c r="AG290" s="702" t="s">
        <v>4183</v>
      </c>
      <c r="AH290" s="702"/>
      <c r="AI290" s="702"/>
      <c r="AJ290" s="702"/>
      <c r="AK290" s="702"/>
      <c r="AL290" s="702"/>
      <c r="AM290" s="702"/>
      <c r="AN290" s="702"/>
      <c r="AO290" s="702"/>
      <c r="AP290" s="702"/>
      <c r="AQ290" s="702"/>
      <c r="AR290" s="702"/>
      <c r="AS290" s="702"/>
      <c r="AT290" s="702"/>
      <c r="AU290" s="702"/>
      <c r="AV290" s="320"/>
    </row>
    <row r="291" spans="1:48" s="107" customFormat="1" ht="25.5" customHeight="1">
      <c r="A291" s="146"/>
      <c r="B291" s="543"/>
      <c r="C291" s="320" t="s">
        <v>3776</v>
      </c>
      <c r="D291" s="702" t="s">
        <v>4177</v>
      </c>
      <c r="E291" s="320" t="s">
        <v>4184</v>
      </c>
      <c r="F291" s="320" t="s">
        <v>3776</v>
      </c>
      <c r="G291" s="320" t="s">
        <v>3776</v>
      </c>
      <c r="H291" s="319">
        <v>170625</v>
      </c>
      <c r="I291" s="319">
        <v>2655</v>
      </c>
      <c r="J291" s="319">
        <v>4385</v>
      </c>
      <c r="K291" s="320" t="s">
        <v>3251</v>
      </c>
      <c r="L291" s="320" t="s">
        <v>4089</v>
      </c>
      <c r="M291" s="320" t="s">
        <v>4077</v>
      </c>
      <c r="N291" s="319">
        <v>27</v>
      </c>
      <c r="O291" s="319">
        <v>54</v>
      </c>
      <c r="P291" s="319">
        <v>1458</v>
      </c>
      <c r="Q291" s="319">
        <v>18</v>
      </c>
      <c r="R291" s="319">
        <v>1000</v>
      </c>
      <c r="S291" s="319">
        <v>3000</v>
      </c>
      <c r="T291" s="320" t="s">
        <v>3250</v>
      </c>
      <c r="U291" s="320">
        <v>2006</v>
      </c>
      <c r="V291" s="910"/>
      <c r="W291" s="704"/>
      <c r="X291" s="704">
        <v>150</v>
      </c>
      <c r="Y291" s="704"/>
      <c r="Z291" s="704">
        <v>950</v>
      </c>
      <c r="AA291" s="702" t="s">
        <v>4179</v>
      </c>
      <c r="AB291" s="319">
        <v>7500</v>
      </c>
      <c r="AC291" s="320"/>
      <c r="AD291" s="320"/>
      <c r="AE291" s="702"/>
      <c r="AF291" s="945"/>
      <c r="AG291" s="702" t="s">
        <v>4180</v>
      </c>
      <c r="AH291" s="702"/>
      <c r="AI291" s="702"/>
      <c r="AJ291" s="702"/>
      <c r="AK291" s="702"/>
      <c r="AL291" s="702"/>
      <c r="AM291" s="702"/>
      <c r="AN291" s="702"/>
      <c r="AO291" s="702"/>
      <c r="AP291" s="702"/>
      <c r="AQ291" s="702"/>
      <c r="AR291" s="702"/>
      <c r="AS291" s="702"/>
      <c r="AT291" s="702"/>
      <c r="AU291" s="702"/>
      <c r="AV291" s="320"/>
    </row>
    <row r="292" spans="1:48" s="107" customFormat="1" ht="25.5" customHeight="1">
      <c r="A292" s="146"/>
      <c r="B292" s="543"/>
      <c r="C292" s="320" t="s">
        <v>4185</v>
      </c>
      <c r="D292" s="702" t="s">
        <v>4186</v>
      </c>
      <c r="E292" s="320" t="s">
        <v>4187</v>
      </c>
      <c r="F292" s="320" t="s">
        <v>4185</v>
      </c>
      <c r="G292" s="320" t="s">
        <v>4185</v>
      </c>
      <c r="H292" s="319">
        <v>23900</v>
      </c>
      <c r="I292" s="319">
        <v>3317</v>
      </c>
      <c r="J292" s="319">
        <v>11516</v>
      </c>
      <c r="K292" s="320" t="s">
        <v>3251</v>
      </c>
      <c r="L292" s="320" t="s">
        <v>4188</v>
      </c>
      <c r="M292" s="320" t="s">
        <v>4077</v>
      </c>
      <c r="N292" s="319">
        <v>48</v>
      </c>
      <c r="O292" s="319">
        <v>34</v>
      </c>
      <c r="P292" s="319">
        <v>1632</v>
      </c>
      <c r="Q292" s="319">
        <v>19.5</v>
      </c>
      <c r="R292" s="319">
        <v>2053</v>
      </c>
      <c r="S292" s="319">
        <v>2053</v>
      </c>
      <c r="T292" s="320" t="s">
        <v>3250</v>
      </c>
      <c r="U292" s="320">
        <v>1999</v>
      </c>
      <c r="V292" s="910">
        <v>2038</v>
      </c>
      <c r="W292" s="704">
        <v>818</v>
      </c>
      <c r="X292" s="704">
        <v>540</v>
      </c>
      <c r="Y292" s="704"/>
      <c r="Z292" s="704"/>
      <c r="AA292" s="702"/>
      <c r="AB292" s="319">
        <f>SUM(V292:Z292)</f>
        <v>3396</v>
      </c>
      <c r="AC292" s="320"/>
      <c r="AD292" s="320"/>
      <c r="AE292" s="702">
        <v>2</v>
      </c>
      <c r="AF292" s="704">
        <v>180</v>
      </c>
      <c r="AG292" s="702" t="s">
        <v>4189</v>
      </c>
      <c r="AH292" s="702"/>
      <c r="AI292" s="702"/>
      <c r="AJ292" s="702"/>
      <c r="AK292" s="702"/>
      <c r="AL292" s="702"/>
      <c r="AM292" s="702"/>
      <c r="AN292" s="702"/>
      <c r="AO292" s="702"/>
      <c r="AP292" s="702"/>
      <c r="AQ292" s="702"/>
      <c r="AR292" s="702"/>
      <c r="AS292" s="702"/>
      <c r="AT292" s="702"/>
      <c r="AU292" s="702"/>
      <c r="AV292" s="320"/>
    </row>
    <row r="293" spans="1:48" s="107" customFormat="1" ht="25.5" customHeight="1">
      <c r="A293" s="146"/>
      <c r="B293" s="543"/>
      <c r="C293" s="320" t="s">
        <v>4185</v>
      </c>
      <c r="D293" s="702"/>
      <c r="E293" s="320" t="s">
        <v>4190</v>
      </c>
      <c r="F293" s="320" t="s">
        <v>4185</v>
      </c>
      <c r="G293" s="320" t="s">
        <v>4185</v>
      </c>
      <c r="H293" s="319">
        <v>7718</v>
      </c>
      <c r="I293" s="319">
        <v>1072</v>
      </c>
      <c r="J293" s="319">
        <v>2934</v>
      </c>
      <c r="K293" s="320" t="s">
        <v>3251</v>
      </c>
      <c r="L293" s="320" t="s">
        <v>4191</v>
      </c>
      <c r="M293" s="320" t="s">
        <v>4077</v>
      </c>
      <c r="N293" s="319">
        <v>20</v>
      </c>
      <c r="O293" s="319">
        <v>34</v>
      </c>
      <c r="P293" s="319">
        <v>680</v>
      </c>
      <c r="Q293" s="319">
        <v>10</v>
      </c>
      <c r="R293" s="319"/>
      <c r="S293" s="319"/>
      <c r="T293" s="320"/>
      <c r="U293" s="320">
        <v>2011</v>
      </c>
      <c r="V293" s="910"/>
      <c r="W293" s="704"/>
      <c r="X293" s="704"/>
      <c r="Y293" s="704"/>
      <c r="Z293" s="704"/>
      <c r="AA293" s="702"/>
      <c r="AB293" s="319">
        <v>3300</v>
      </c>
      <c r="AC293" s="320"/>
      <c r="AD293" s="320"/>
      <c r="AE293" s="702"/>
      <c r="AF293" s="704"/>
      <c r="AG293" s="702"/>
      <c r="AH293" s="702"/>
      <c r="AI293" s="702"/>
      <c r="AJ293" s="702"/>
      <c r="AK293" s="702"/>
      <c r="AL293" s="702"/>
      <c r="AM293" s="702"/>
      <c r="AN293" s="702"/>
      <c r="AO293" s="702"/>
      <c r="AP293" s="702"/>
      <c r="AQ293" s="702"/>
      <c r="AR293" s="702"/>
      <c r="AS293" s="702"/>
      <c r="AT293" s="702"/>
      <c r="AU293" s="702"/>
      <c r="AV293" s="320"/>
    </row>
    <row r="294" spans="1:48" s="107" customFormat="1" ht="25.5" customHeight="1">
      <c r="A294" s="146"/>
      <c r="B294" s="543"/>
      <c r="C294" s="320" t="s">
        <v>3777</v>
      </c>
      <c r="D294" s="702" t="s">
        <v>4192</v>
      </c>
      <c r="E294" s="320" t="s">
        <v>4193</v>
      </c>
      <c r="F294" s="320" t="s">
        <v>3777</v>
      </c>
      <c r="G294" s="320" t="s">
        <v>3777</v>
      </c>
      <c r="H294" s="319">
        <v>8231</v>
      </c>
      <c r="I294" s="319">
        <v>4988</v>
      </c>
      <c r="J294" s="319">
        <v>4987</v>
      </c>
      <c r="K294" s="320" t="s">
        <v>3251</v>
      </c>
      <c r="L294" s="320" t="s">
        <v>4089</v>
      </c>
      <c r="M294" s="320" t="s">
        <v>4077</v>
      </c>
      <c r="N294" s="319">
        <v>24</v>
      </c>
      <c r="O294" s="319">
        <v>45.56</v>
      </c>
      <c r="P294" s="319">
        <v>1104</v>
      </c>
      <c r="Q294" s="319">
        <v>30</v>
      </c>
      <c r="R294" s="319">
        <v>1500</v>
      </c>
      <c r="S294" s="319">
        <v>2000</v>
      </c>
      <c r="T294" s="320" t="s">
        <v>3250</v>
      </c>
      <c r="U294" s="320">
        <v>2000</v>
      </c>
      <c r="V294" s="910">
        <v>2648</v>
      </c>
      <c r="W294" s="704">
        <v>879</v>
      </c>
      <c r="X294" s="704">
        <v>2597</v>
      </c>
      <c r="Y294" s="704"/>
      <c r="Z294" s="704"/>
      <c r="AA294" s="702"/>
      <c r="AB294" s="319">
        <v>6124</v>
      </c>
      <c r="AC294" s="320"/>
      <c r="AD294" s="320"/>
      <c r="AE294" s="702"/>
      <c r="AF294" s="704"/>
      <c r="AG294" s="702" t="s">
        <v>4194</v>
      </c>
      <c r="AH294" s="702"/>
      <c r="AI294" s="702"/>
      <c r="AJ294" s="702"/>
      <c r="AK294" s="702"/>
      <c r="AL294" s="702"/>
      <c r="AM294" s="702"/>
      <c r="AN294" s="702"/>
      <c r="AO294" s="702"/>
      <c r="AP294" s="702"/>
      <c r="AQ294" s="702"/>
      <c r="AR294" s="702"/>
      <c r="AS294" s="702"/>
      <c r="AT294" s="702"/>
      <c r="AU294" s="702"/>
      <c r="AV294" s="320"/>
    </row>
    <row r="295" spans="1:48" s="107" customFormat="1" ht="25.5" customHeight="1">
      <c r="A295" s="146"/>
      <c r="B295" s="543"/>
      <c r="C295" s="320" t="s">
        <v>3777</v>
      </c>
      <c r="D295" s="702"/>
      <c r="E295" s="320" t="s">
        <v>4195</v>
      </c>
      <c r="F295" s="320" t="s">
        <v>3777</v>
      </c>
      <c r="G295" s="320" t="s">
        <v>3777</v>
      </c>
      <c r="H295" s="319">
        <v>2336</v>
      </c>
      <c r="I295" s="319">
        <v>753</v>
      </c>
      <c r="J295" s="319">
        <v>753</v>
      </c>
      <c r="K295" s="320" t="s">
        <v>4196</v>
      </c>
      <c r="L295" s="320" t="s">
        <v>4197</v>
      </c>
      <c r="M295" s="320" t="s">
        <v>3993</v>
      </c>
      <c r="N295" s="319">
        <v>19</v>
      </c>
      <c r="O295" s="319">
        <v>37</v>
      </c>
      <c r="P295" s="319">
        <v>703</v>
      </c>
      <c r="Q295" s="319">
        <v>8</v>
      </c>
      <c r="R295" s="319"/>
      <c r="S295" s="319"/>
      <c r="T295" s="320"/>
      <c r="U295" s="320">
        <v>2009</v>
      </c>
      <c r="V295" s="910"/>
      <c r="W295" s="704"/>
      <c r="X295" s="704"/>
      <c r="Y295" s="704"/>
      <c r="Z295" s="704"/>
      <c r="AA295" s="702"/>
      <c r="AB295" s="319">
        <v>400</v>
      </c>
      <c r="AC295" s="320"/>
      <c r="AD295" s="320"/>
      <c r="AE295" s="702"/>
      <c r="AF295" s="704"/>
      <c r="AG295" s="702"/>
      <c r="AH295" s="702"/>
      <c r="AI295" s="702"/>
      <c r="AJ295" s="702"/>
      <c r="AK295" s="702"/>
      <c r="AL295" s="702"/>
      <c r="AM295" s="702"/>
      <c r="AN295" s="702"/>
      <c r="AO295" s="702"/>
      <c r="AP295" s="702"/>
      <c r="AQ295" s="702"/>
      <c r="AR295" s="702"/>
      <c r="AS295" s="702"/>
      <c r="AT295" s="702"/>
      <c r="AU295" s="702"/>
      <c r="AV295" s="320"/>
    </row>
    <row r="296" spans="1:48" s="107" customFormat="1" ht="25.5" customHeight="1">
      <c r="A296" s="146" t="s">
        <v>287</v>
      </c>
      <c r="B296" s="543"/>
      <c r="C296" s="320" t="s">
        <v>3777</v>
      </c>
      <c r="D296" s="702"/>
      <c r="E296" s="320" t="s">
        <v>4198</v>
      </c>
      <c r="F296" s="320" t="s">
        <v>3777</v>
      </c>
      <c r="G296" s="320" t="s">
        <v>3777</v>
      </c>
      <c r="H296" s="319">
        <v>27831</v>
      </c>
      <c r="I296" s="319">
        <v>1509</v>
      </c>
      <c r="J296" s="319">
        <v>1509</v>
      </c>
      <c r="K296" s="320" t="s">
        <v>4196</v>
      </c>
      <c r="L296" s="320" t="s">
        <v>4199</v>
      </c>
      <c r="M296" s="320" t="s">
        <v>4077</v>
      </c>
      <c r="N296" s="319">
        <v>35</v>
      </c>
      <c r="O296" s="319">
        <v>40</v>
      </c>
      <c r="P296" s="319">
        <v>1421</v>
      </c>
      <c r="Q296" s="319">
        <v>13.5</v>
      </c>
      <c r="R296" s="319"/>
      <c r="S296" s="319"/>
      <c r="T296" s="320"/>
      <c r="U296" s="320">
        <v>2013</v>
      </c>
      <c r="V296" s="910"/>
      <c r="W296" s="704"/>
      <c r="X296" s="704"/>
      <c r="Y296" s="704"/>
      <c r="Z296" s="704"/>
      <c r="AA296" s="702"/>
      <c r="AB296" s="319">
        <v>1500</v>
      </c>
      <c r="AC296" s="320"/>
      <c r="AD296" s="320"/>
      <c r="AE296" s="702"/>
      <c r="AF296" s="704"/>
      <c r="AG296" s="702"/>
      <c r="AH296" s="702"/>
      <c r="AI296" s="702"/>
      <c r="AJ296" s="702"/>
      <c r="AK296" s="702"/>
      <c r="AL296" s="702"/>
      <c r="AM296" s="702"/>
      <c r="AN296" s="702"/>
      <c r="AO296" s="702"/>
      <c r="AP296" s="702"/>
      <c r="AQ296" s="702"/>
      <c r="AR296" s="702"/>
      <c r="AS296" s="702"/>
      <c r="AT296" s="702"/>
      <c r="AU296" s="702"/>
      <c r="AV296" s="320"/>
    </row>
    <row r="297" spans="1:48" s="107" customFormat="1" ht="25.5" customHeight="1">
      <c r="A297" s="146"/>
      <c r="B297" s="543"/>
      <c r="C297" s="320" t="s">
        <v>3777</v>
      </c>
      <c r="D297" s="702"/>
      <c r="E297" s="320" t="s">
        <v>4200</v>
      </c>
      <c r="F297" s="320" t="s">
        <v>3777</v>
      </c>
      <c r="G297" s="320" t="s">
        <v>3777</v>
      </c>
      <c r="H297" s="319">
        <v>28772</v>
      </c>
      <c r="I297" s="319">
        <v>921</v>
      </c>
      <c r="J297" s="319">
        <v>1506</v>
      </c>
      <c r="K297" s="320" t="s">
        <v>4196</v>
      </c>
      <c r="L297" s="320" t="s">
        <v>4201</v>
      </c>
      <c r="M297" s="320" t="s">
        <v>3993</v>
      </c>
      <c r="N297" s="319">
        <v>22</v>
      </c>
      <c r="O297" s="319">
        <v>25</v>
      </c>
      <c r="P297" s="319">
        <v>921</v>
      </c>
      <c r="Q297" s="319">
        <v>10</v>
      </c>
      <c r="R297" s="319"/>
      <c r="S297" s="319"/>
      <c r="T297" s="320"/>
      <c r="U297" s="320">
        <v>2013</v>
      </c>
      <c r="V297" s="910"/>
      <c r="W297" s="704"/>
      <c r="X297" s="704"/>
      <c r="Y297" s="704"/>
      <c r="Z297" s="704"/>
      <c r="AA297" s="702"/>
      <c r="AB297" s="319">
        <v>700</v>
      </c>
      <c r="AC297" s="320"/>
      <c r="AD297" s="320"/>
      <c r="AE297" s="702"/>
      <c r="AF297" s="704"/>
      <c r="AG297" s="702"/>
      <c r="AH297" s="702"/>
      <c r="AI297" s="702"/>
      <c r="AJ297" s="702"/>
      <c r="AK297" s="702"/>
      <c r="AL297" s="702"/>
      <c r="AM297" s="702"/>
      <c r="AN297" s="702"/>
      <c r="AO297" s="702"/>
      <c r="AP297" s="702"/>
      <c r="AQ297" s="702"/>
      <c r="AR297" s="702"/>
      <c r="AS297" s="702"/>
      <c r="AT297" s="702"/>
      <c r="AU297" s="702"/>
      <c r="AV297" s="320"/>
    </row>
    <row r="298" spans="1:48" s="107" customFormat="1" ht="25.5" customHeight="1">
      <c r="A298" s="146" t="s">
        <v>3171</v>
      </c>
      <c r="B298" s="543"/>
      <c r="C298" s="320" t="s">
        <v>3777</v>
      </c>
      <c r="D298" s="702"/>
      <c r="E298" s="320" t="s">
        <v>4202</v>
      </c>
      <c r="F298" s="320" t="s">
        <v>3777</v>
      </c>
      <c r="G298" s="320" t="s">
        <v>3777</v>
      </c>
      <c r="H298" s="319">
        <v>8156</v>
      </c>
      <c r="I298" s="319">
        <v>778</v>
      </c>
      <c r="J298" s="319">
        <v>772.47</v>
      </c>
      <c r="K298" s="320" t="s">
        <v>3251</v>
      </c>
      <c r="L298" s="320" t="s">
        <v>4199</v>
      </c>
      <c r="M298" s="320" t="s">
        <v>4077</v>
      </c>
      <c r="N298" s="319">
        <v>24</v>
      </c>
      <c r="O298" s="319">
        <v>28.9</v>
      </c>
      <c r="P298" s="319">
        <v>432</v>
      </c>
      <c r="Q298" s="319">
        <v>11.6</v>
      </c>
      <c r="R298" s="319"/>
      <c r="S298" s="319"/>
      <c r="T298" s="320"/>
      <c r="U298" s="320">
        <v>2015</v>
      </c>
      <c r="V298" s="910"/>
      <c r="W298" s="704"/>
      <c r="X298" s="704"/>
      <c r="Y298" s="704"/>
      <c r="Z298" s="704"/>
      <c r="AA298" s="702"/>
      <c r="AB298" s="319">
        <v>1629</v>
      </c>
      <c r="AC298" s="320"/>
      <c r="AD298" s="320"/>
      <c r="AE298" s="702"/>
      <c r="AF298" s="704"/>
      <c r="AG298" s="702"/>
      <c r="AH298" s="702"/>
      <c r="AI298" s="702"/>
      <c r="AJ298" s="702"/>
      <c r="AK298" s="702"/>
      <c r="AL298" s="702"/>
      <c r="AM298" s="702"/>
      <c r="AN298" s="702"/>
      <c r="AO298" s="702"/>
      <c r="AP298" s="702"/>
      <c r="AQ298" s="702"/>
      <c r="AR298" s="702"/>
      <c r="AS298" s="702"/>
      <c r="AT298" s="702"/>
      <c r="AU298" s="702"/>
      <c r="AV298" s="320"/>
    </row>
    <row r="299" spans="1:48" s="107" customFormat="1" ht="25.5" customHeight="1">
      <c r="A299" s="146"/>
      <c r="B299" s="543"/>
      <c r="C299" s="320" t="s">
        <v>3777</v>
      </c>
      <c r="D299" s="702"/>
      <c r="E299" s="320" t="s">
        <v>4203</v>
      </c>
      <c r="F299" s="320" t="s">
        <v>3777</v>
      </c>
      <c r="G299" s="320" t="s">
        <v>3777</v>
      </c>
      <c r="H299" s="319">
        <v>8422</v>
      </c>
      <c r="I299" s="319">
        <v>880</v>
      </c>
      <c r="J299" s="319">
        <v>880</v>
      </c>
      <c r="K299" s="320" t="s">
        <v>4126</v>
      </c>
      <c r="L299" s="320" t="s">
        <v>4199</v>
      </c>
      <c r="M299" s="320" t="s">
        <v>3229</v>
      </c>
      <c r="N299" s="319">
        <v>22</v>
      </c>
      <c r="O299" s="319">
        <v>40</v>
      </c>
      <c r="P299" s="319">
        <v>880</v>
      </c>
      <c r="Q299" s="319">
        <v>9.1999999999999993</v>
      </c>
      <c r="R299" s="319"/>
      <c r="S299" s="319"/>
      <c r="T299" s="320"/>
      <c r="U299" s="320">
        <v>2015</v>
      </c>
      <c r="V299" s="910"/>
      <c r="W299" s="704"/>
      <c r="X299" s="704"/>
      <c r="Y299" s="704"/>
      <c r="Z299" s="704"/>
      <c r="AA299" s="702"/>
      <c r="AB299" s="319">
        <v>1300</v>
      </c>
      <c r="AC299" s="320"/>
      <c r="AD299" s="320"/>
      <c r="AE299" s="702"/>
      <c r="AF299" s="704"/>
      <c r="AG299" s="702"/>
      <c r="AH299" s="702"/>
      <c r="AI299" s="702"/>
      <c r="AJ299" s="702"/>
      <c r="AK299" s="702"/>
      <c r="AL299" s="702"/>
      <c r="AM299" s="702"/>
      <c r="AN299" s="702"/>
      <c r="AO299" s="702"/>
      <c r="AP299" s="702"/>
      <c r="AQ299" s="702"/>
      <c r="AR299" s="702"/>
      <c r="AS299" s="702"/>
      <c r="AT299" s="702"/>
      <c r="AU299" s="702"/>
      <c r="AV299" s="320"/>
    </row>
    <row r="300" spans="1:48" s="107" customFormat="1" ht="25.5" customHeight="1">
      <c r="A300" s="146"/>
      <c r="B300" s="543"/>
      <c r="C300" s="105" t="s">
        <v>3778</v>
      </c>
      <c r="D300" s="100" t="s">
        <v>4204</v>
      </c>
      <c r="E300" s="100" t="s">
        <v>4205</v>
      </c>
      <c r="F300" s="105" t="s">
        <v>3778</v>
      </c>
      <c r="G300" s="105" t="s">
        <v>3778</v>
      </c>
      <c r="H300" s="100">
        <v>51442</v>
      </c>
      <c r="I300" s="100">
        <v>632</v>
      </c>
      <c r="J300" s="100">
        <v>1049</v>
      </c>
      <c r="K300" s="105" t="s">
        <v>4126</v>
      </c>
      <c r="L300" s="105" t="s">
        <v>4142</v>
      </c>
      <c r="M300" s="105" t="s">
        <v>4077</v>
      </c>
      <c r="N300" s="100">
        <v>15</v>
      </c>
      <c r="O300" s="100">
        <v>18</v>
      </c>
      <c r="P300" s="100">
        <v>270</v>
      </c>
      <c r="Q300" s="100">
        <v>11.3</v>
      </c>
      <c r="R300" s="100"/>
      <c r="S300" s="100"/>
      <c r="T300" s="105"/>
      <c r="U300" s="105">
        <v>2012</v>
      </c>
      <c r="V300" s="105" t="s">
        <v>4206</v>
      </c>
      <c r="W300" s="704">
        <v>1000</v>
      </c>
      <c r="X300" s="704">
        <v>420</v>
      </c>
      <c r="Y300" s="704"/>
      <c r="Z300" s="704"/>
      <c r="AA300" s="702"/>
      <c r="AB300" s="100">
        <v>1500</v>
      </c>
      <c r="AC300" s="105" t="s">
        <v>4206</v>
      </c>
      <c r="AD300" s="320"/>
      <c r="AE300" s="702"/>
      <c r="AF300" s="704"/>
      <c r="AG300" s="702" t="s">
        <v>4207</v>
      </c>
      <c r="AH300" s="702"/>
      <c r="AI300" s="702"/>
      <c r="AJ300" s="702"/>
      <c r="AK300" s="702"/>
      <c r="AL300" s="702"/>
      <c r="AM300" s="702"/>
      <c r="AN300" s="702"/>
      <c r="AO300" s="702"/>
      <c r="AP300" s="702"/>
      <c r="AQ300" s="702"/>
      <c r="AR300" s="702"/>
      <c r="AS300" s="702"/>
      <c r="AT300" s="702"/>
      <c r="AU300" s="702"/>
      <c r="AV300" s="105"/>
    </row>
    <row r="301" spans="1:48" s="107" customFormat="1" ht="25.5" customHeight="1">
      <c r="A301" s="146"/>
      <c r="B301" s="543"/>
      <c r="C301" s="320" t="s">
        <v>4208</v>
      </c>
      <c r="D301" s="702" t="s">
        <v>4209</v>
      </c>
      <c r="E301" s="320" t="s">
        <v>4210</v>
      </c>
      <c r="F301" s="320" t="s">
        <v>4208</v>
      </c>
      <c r="G301" s="320" t="s">
        <v>4211</v>
      </c>
      <c r="H301" s="319">
        <v>19756</v>
      </c>
      <c r="I301" s="319">
        <v>2047</v>
      </c>
      <c r="J301" s="319">
        <v>3066</v>
      </c>
      <c r="K301" s="320" t="s">
        <v>3251</v>
      </c>
      <c r="L301" s="320" t="s">
        <v>4212</v>
      </c>
      <c r="M301" s="320" t="s">
        <v>4077</v>
      </c>
      <c r="N301" s="319">
        <v>23.4</v>
      </c>
      <c r="O301" s="319">
        <v>35.1</v>
      </c>
      <c r="P301" s="319">
        <v>805</v>
      </c>
      <c r="Q301" s="319">
        <v>15</v>
      </c>
      <c r="R301" s="319">
        <v>701</v>
      </c>
      <c r="S301" s="319">
        <v>2500</v>
      </c>
      <c r="T301" s="320" t="s">
        <v>3250</v>
      </c>
      <c r="U301" s="320">
        <v>1998</v>
      </c>
      <c r="V301" s="910">
        <v>982</v>
      </c>
      <c r="W301" s="704">
        <v>1000</v>
      </c>
      <c r="X301" s="704">
        <v>420</v>
      </c>
      <c r="Y301" s="704"/>
      <c r="Z301" s="704"/>
      <c r="AA301" s="702"/>
      <c r="AB301" s="319">
        <v>2446</v>
      </c>
      <c r="AC301" s="320"/>
      <c r="AD301" s="320"/>
      <c r="AE301" s="702"/>
      <c r="AF301" s="704"/>
      <c r="AG301" s="702" t="s">
        <v>4207</v>
      </c>
      <c r="AH301" s="702"/>
      <c r="AI301" s="702"/>
      <c r="AJ301" s="702"/>
      <c r="AK301" s="702"/>
      <c r="AL301" s="702"/>
      <c r="AM301" s="702"/>
      <c r="AN301" s="702"/>
      <c r="AO301" s="702"/>
      <c r="AP301" s="702"/>
      <c r="AQ301" s="702"/>
      <c r="AR301" s="702"/>
      <c r="AS301" s="702"/>
      <c r="AT301" s="702"/>
      <c r="AU301" s="702"/>
      <c r="AV301" s="320"/>
    </row>
    <row r="302" spans="1:48" s="107" customFormat="1" ht="25.5" customHeight="1">
      <c r="A302" s="146"/>
      <c r="B302" s="150"/>
      <c r="C302" s="320" t="s">
        <v>11975</v>
      </c>
      <c r="D302" s="578" t="s">
        <v>12134</v>
      </c>
      <c r="E302" s="320" t="s">
        <v>12135</v>
      </c>
      <c r="F302" s="320" t="s">
        <v>11975</v>
      </c>
      <c r="G302" s="320" t="s">
        <v>11975</v>
      </c>
      <c r="H302" s="319">
        <v>182133</v>
      </c>
      <c r="I302" s="319">
        <v>2998</v>
      </c>
      <c r="J302" s="319">
        <v>2998</v>
      </c>
      <c r="K302" s="320" t="s">
        <v>1579</v>
      </c>
      <c r="L302" s="320" t="s">
        <v>12136</v>
      </c>
      <c r="M302" s="320" t="s">
        <v>3145</v>
      </c>
      <c r="N302" s="319">
        <v>36.85</v>
      </c>
      <c r="O302" s="319">
        <v>63.2</v>
      </c>
      <c r="P302" s="319">
        <v>2329</v>
      </c>
      <c r="Q302" s="319">
        <v>13.95</v>
      </c>
      <c r="R302" s="319">
        <v>282</v>
      </c>
      <c r="S302" s="319">
        <v>282</v>
      </c>
      <c r="T302" s="320" t="s">
        <v>586</v>
      </c>
      <c r="U302" s="320">
        <v>2007</v>
      </c>
      <c r="V302" s="910"/>
      <c r="W302" s="704"/>
      <c r="X302" s="704"/>
      <c r="Y302" s="704"/>
      <c r="Z302" s="704"/>
      <c r="AA302" s="702"/>
      <c r="AB302" s="319">
        <v>1741</v>
      </c>
      <c r="AC302" s="320"/>
      <c r="AD302" s="320"/>
      <c r="AE302" s="702"/>
      <c r="AF302" s="704"/>
      <c r="AG302" s="702"/>
      <c r="AH302" s="702"/>
      <c r="AI302" s="702"/>
      <c r="AJ302" s="702"/>
      <c r="AK302" s="702"/>
      <c r="AL302" s="702"/>
      <c r="AM302" s="702"/>
      <c r="AN302" s="702"/>
      <c r="AO302" s="702"/>
      <c r="AP302" s="702"/>
      <c r="AQ302" s="702"/>
      <c r="AR302" s="702"/>
      <c r="AS302" s="702"/>
      <c r="AT302" s="702"/>
      <c r="AU302" s="702"/>
      <c r="AV302" s="320"/>
    </row>
    <row r="303" spans="1:48" s="107" customFormat="1" ht="25.5" customHeight="1">
      <c r="A303" s="146" t="s">
        <v>412</v>
      </c>
      <c r="B303" s="543"/>
      <c r="C303" s="320" t="s">
        <v>4208</v>
      </c>
      <c r="D303" s="578"/>
      <c r="E303" s="320" t="s">
        <v>4213</v>
      </c>
      <c r="F303" s="320" t="s">
        <v>4208</v>
      </c>
      <c r="G303" s="320" t="s">
        <v>4214</v>
      </c>
      <c r="H303" s="319">
        <v>9945</v>
      </c>
      <c r="I303" s="319">
        <v>1873</v>
      </c>
      <c r="J303" s="319">
        <v>2473</v>
      </c>
      <c r="K303" s="320" t="s">
        <v>3251</v>
      </c>
      <c r="L303" s="320" t="s">
        <v>4109</v>
      </c>
      <c r="M303" s="320" t="s">
        <v>4077</v>
      </c>
      <c r="N303" s="319">
        <v>39</v>
      </c>
      <c r="O303" s="319">
        <v>28</v>
      </c>
      <c r="P303" s="319">
        <v>1092</v>
      </c>
      <c r="Q303" s="319">
        <v>17</v>
      </c>
      <c r="R303" s="319">
        <v>151</v>
      </c>
      <c r="S303" s="319">
        <v>151</v>
      </c>
      <c r="T303" s="320" t="s">
        <v>3250</v>
      </c>
      <c r="U303" s="320">
        <v>2012</v>
      </c>
      <c r="V303" s="910"/>
      <c r="W303" s="704"/>
      <c r="X303" s="704"/>
      <c r="Y303" s="704"/>
      <c r="Z303" s="704"/>
      <c r="AA303" s="702"/>
      <c r="AB303" s="319">
        <v>4600</v>
      </c>
      <c r="AC303" s="320"/>
      <c r="AD303" s="320"/>
      <c r="AE303" s="702"/>
      <c r="AF303" s="704"/>
      <c r="AG303" s="702"/>
      <c r="AH303" s="702"/>
      <c r="AI303" s="702"/>
      <c r="AJ303" s="702"/>
      <c r="AK303" s="702"/>
      <c r="AL303" s="702"/>
      <c r="AM303" s="702"/>
      <c r="AN303" s="702"/>
      <c r="AO303" s="702"/>
      <c r="AP303" s="702"/>
      <c r="AQ303" s="702"/>
      <c r="AR303" s="702"/>
      <c r="AS303" s="702"/>
      <c r="AT303" s="702"/>
      <c r="AU303" s="702"/>
      <c r="AV303" s="320"/>
    </row>
    <row r="304" spans="1:48" s="107" customFormat="1" ht="25.5" customHeight="1">
      <c r="A304" s="146" t="s">
        <v>413</v>
      </c>
      <c r="B304" s="543"/>
      <c r="C304" s="320" t="s">
        <v>3779</v>
      </c>
      <c r="D304" s="654" t="s">
        <v>4215</v>
      </c>
      <c r="E304" s="320" t="s">
        <v>4216</v>
      </c>
      <c r="F304" s="320" t="s">
        <v>3779</v>
      </c>
      <c r="G304" s="320" t="s">
        <v>4217</v>
      </c>
      <c r="H304" s="319">
        <v>7731</v>
      </c>
      <c r="I304" s="319">
        <v>3128</v>
      </c>
      <c r="J304" s="319">
        <v>3128</v>
      </c>
      <c r="K304" s="320" t="s">
        <v>3251</v>
      </c>
      <c r="L304" s="320" t="s">
        <v>4218</v>
      </c>
      <c r="M304" s="320" t="s">
        <v>4077</v>
      </c>
      <c r="N304" s="319">
        <v>25</v>
      </c>
      <c r="O304" s="319">
        <v>45</v>
      </c>
      <c r="P304" s="319">
        <v>1125</v>
      </c>
      <c r="Q304" s="319" t="s">
        <v>4219</v>
      </c>
      <c r="R304" s="319">
        <v>500</v>
      </c>
      <c r="S304" s="319">
        <v>1500</v>
      </c>
      <c r="T304" s="320" t="s">
        <v>3258</v>
      </c>
      <c r="U304" s="320">
        <v>1988</v>
      </c>
      <c r="V304" s="910">
        <v>442</v>
      </c>
      <c r="W304" s="704"/>
      <c r="X304" s="704">
        <v>400</v>
      </c>
      <c r="Y304" s="704"/>
      <c r="Z304" s="704"/>
      <c r="AA304" s="654"/>
      <c r="AB304" s="319">
        <v>842</v>
      </c>
      <c r="AC304" s="654"/>
      <c r="AD304" s="654"/>
      <c r="AE304" s="654"/>
      <c r="AF304" s="945"/>
      <c r="AG304" s="654" t="s">
        <v>4220</v>
      </c>
      <c r="AH304" s="654"/>
      <c r="AI304" s="654"/>
      <c r="AJ304" s="654"/>
      <c r="AK304" s="654"/>
      <c r="AL304" s="654"/>
      <c r="AM304" s="654"/>
      <c r="AN304" s="654"/>
      <c r="AO304" s="654"/>
      <c r="AP304" s="654"/>
      <c r="AQ304" s="654"/>
      <c r="AR304" s="654"/>
      <c r="AS304" s="654"/>
      <c r="AT304" s="654"/>
      <c r="AU304" s="654"/>
      <c r="AV304" s="320"/>
    </row>
    <row r="305" spans="1:48" s="107" customFormat="1" ht="25.5" customHeight="1">
      <c r="A305" s="146"/>
      <c r="B305" s="543"/>
      <c r="C305" s="320" t="s">
        <v>3779</v>
      </c>
      <c r="D305" s="654"/>
      <c r="E305" s="320" t="s">
        <v>4221</v>
      </c>
      <c r="F305" s="320" t="s">
        <v>3779</v>
      </c>
      <c r="G305" s="320" t="s">
        <v>4217</v>
      </c>
      <c r="H305" s="319">
        <v>111779</v>
      </c>
      <c r="I305" s="319">
        <v>5014.7299999999996</v>
      </c>
      <c r="J305" s="319">
        <v>7442.39</v>
      </c>
      <c r="K305" s="320" t="s">
        <v>4101</v>
      </c>
      <c r="L305" s="320" t="s">
        <v>4222</v>
      </c>
      <c r="M305" s="320" t="s">
        <v>4077</v>
      </c>
      <c r="N305" s="319">
        <v>38</v>
      </c>
      <c r="O305" s="319">
        <v>56</v>
      </c>
      <c r="P305" s="319">
        <f>O305*N305</f>
        <v>2128</v>
      </c>
      <c r="Q305" s="319">
        <v>21</v>
      </c>
      <c r="R305" s="319">
        <v>1526</v>
      </c>
      <c r="S305" s="319">
        <v>2000</v>
      </c>
      <c r="T305" s="320" t="s">
        <v>3250</v>
      </c>
      <c r="U305" s="320">
        <v>2012</v>
      </c>
      <c r="V305" s="910"/>
      <c r="W305" s="704"/>
      <c r="X305" s="704"/>
      <c r="Y305" s="704"/>
      <c r="Z305" s="704"/>
      <c r="AA305" s="654"/>
      <c r="AB305" s="319">
        <v>192000</v>
      </c>
      <c r="AC305" s="654"/>
      <c r="AD305" s="654"/>
      <c r="AE305" s="654"/>
      <c r="AF305" s="945"/>
      <c r="AG305" s="654"/>
      <c r="AH305" s="654"/>
      <c r="AI305" s="654"/>
      <c r="AJ305" s="654"/>
      <c r="AK305" s="654"/>
      <c r="AL305" s="654"/>
      <c r="AM305" s="654"/>
      <c r="AN305" s="654"/>
      <c r="AO305" s="654"/>
      <c r="AP305" s="654"/>
      <c r="AQ305" s="654"/>
      <c r="AR305" s="654"/>
      <c r="AS305" s="654"/>
      <c r="AT305" s="654"/>
      <c r="AU305" s="654"/>
      <c r="AV305" s="320"/>
    </row>
    <row r="306" spans="1:48" s="107" customFormat="1" ht="25.5" customHeight="1">
      <c r="A306" s="146" t="s">
        <v>415</v>
      </c>
      <c r="B306" s="678"/>
      <c r="C306" s="320" t="s">
        <v>4223</v>
      </c>
      <c r="D306" s="578"/>
      <c r="E306" s="320" t="s">
        <v>4224</v>
      </c>
      <c r="F306" s="320" t="s">
        <v>4223</v>
      </c>
      <c r="G306" s="320" t="s">
        <v>4223</v>
      </c>
      <c r="H306" s="319">
        <v>42816</v>
      </c>
      <c r="I306" s="319">
        <v>4675</v>
      </c>
      <c r="J306" s="319">
        <v>6773</v>
      </c>
      <c r="K306" s="320" t="s">
        <v>4225</v>
      </c>
      <c r="L306" s="320" t="s">
        <v>4226</v>
      </c>
      <c r="M306" s="320" t="s">
        <v>4077</v>
      </c>
      <c r="N306" s="319">
        <v>32</v>
      </c>
      <c r="O306" s="319">
        <v>56</v>
      </c>
      <c r="P306" s="319">
        <v>1792</v>
      </c>
      <c r="Q306" s="319">
        <v>11</v>
      </c>
      <c r="R306" s="319">
        <v>1996</v>
      </c>
      <c r="S306" s="319">
        <v>1996</v>
      </c>
      <c r="T306" s="320" t="s">
        <v>3250</v>
      </c>
      <c r="U306" s="320">
        <v>2010</v>
      </c>
      <c r="V306" s="910"/>
      <c r="W306" s="704"/>
      <c r="X306" s="704"/>
      <c r="Y306" s="704"/>
      <c r="Z306" s="704"/>
      <c r="AA306" s="702"/>
      <c r="AB306" s="319">
        <v>14000</v>
      </c>
      <c r="AC306" s="320"/>
      <c r="AD306" s="320"/>
      <c r="AE306" s="702"/>
      <c r="AF306" s="704"/>
      <c r="AG306" s="702"/>
      <c r="AH306" s="702"/>
      <c r="AI306" s="702"/>
      <c r="AJ306" s="702"/>
      <c r="AK306" s="702"/>
      <c r="AL306" s="702"/>
      <c r="AM306" s="702"/>
      <c r="AN306" s="702"/>
      <c r="AO306" s="702"/>
      <c r="AP306" s="702"/>
      <c r="AQ306" s="702"/>
      <c r="AR306" s="702"/>
      <c r="AS306" s="702"/>
      <c r="AT306" s="702"/>
      <c r="AU306" s="702"/>
      <c r="AV306" s="320"/>
    </row>
    <row r="307" spans="1:48" s="107" customFormat="1" ht="25.5" customHeight="1">
      <c r="A307" s="146" t="s">
        <v>418</v>
      </c>
      <c r="B307" s="566" t="s">
        <v>3780</v>
      </c>
      <c r="C307" s="320" t="s">
        <v>3285</v>
      </c>
      <c r="D307" s="654"/>
      <c r="E307" s="544">
        <f>COUNTA(E308:E341)</f>
        <v>34</v>
      </c>
      <c r="F307" s="320"/>
      <c r="G307" s="320"/>
      <c r="H307" s="319">
        <f>SUM(H308:H341)</f>
        <v>741903.3</v>
      </c>
      <c r="I307" s="319">
        <f>SUM(I308:I341)</f>
        <v>95918.5</v>
      </c>
      <c r="J307" s="319">
        <f>SUM(J308:J341)</f>
        <v>150426.29999999999</v>
      </c>
      <c r="K307" s="320"/>
      <c r="L307" s="320"/>
      <c r="M307" s="320"/>
      <c r="N307" s="319"/>
      <c r="O307" s="319"/>
      <c r="P307" s="319"/>
      <c r="Q307" s="319"/>
      <c r="R307" s="319"/>
      <c r="S307" s="319"/>
      <c r="T307" s="320"/>
      <c r="U307" s="320"/>
      <c r="V307" s="910"/>
      <c r="W307" s="704"/>
      <c r="X307" s="704"/>
      <c r="Y307" s="704"/>
      <c r="Z307" s="704"/>
      <c r="AA307" s="654"/>
      <c r="AB307" s="319"/>
      <c r="AC307" s="654"/>
      <c r="AD307" s="654"/>
      <c r="AE307" s="654"/>
      <c r="AF307" s="945"/>
      <c r="AG307" s="654"/>
      <c r="AH307" s="654"/>
      <c r="AI307" s="654"/>
      <c r="AJ307" s="654"/>
      <c r="AK307" s="654"/>
      <c r="AL307" s="654"/>
      <c r="AM307" s="654"/>
      <c r="AN307" s="654"/>
      <c r="AO307" s="654"/>
      <c r="AP307" s="177"/>
      <c r="AQ307" s="177"/>
      <c r="AR307" s="177"/>
      <c r="AS307" s="177"/>
      <c r="AT307" s="177"/>
      <c r="AU307" s="177"/>
      <c r="AV307" s="320"/>
    </row>
    <row r="308" spans="1:48" s="107" customFormat="1" ht="25.5" customHeight="1">
      <c r="A308" s="146"/>
      <c r="B308" s="543"/>
      <c r="C308" s="320" t="s">
        <v>3123</v>
      </c>
      <c r="D308" s="177" t="s">
        <v>3140</v>
      </c>
      <c r="E308" s="319" t="s">
        <v>3153</v>
      </c>
      <c r="F308" s="177" t="s">
        <v>3123</v>
      </c>
      <c r="G308" s="177" t="s">
        <v>3154</v>
      </c>
      <c r="H308" s="319">
        <v>24780</v>
      </c>
      <c r="I308" s="319">
        <v>3777.2</v>
      </c>
      <c r="J308" s="319">
        <v>9073</v>
      </c>
      <c r="K308" s="177" t="s">
        <v>3155</v>
      </c>
      <c r="L308" s="177" t="s">
        <v>3156</v>
      </c>
      <c r="M308" s="177" t="s">
        <v>78</v>
      </c>
      <c r="N308" s="319">
        <v>47</v>
      </c>
      <c r="O308" s="319">
        <v>34</v>
      </c>
      <c r="P308" s="319">
        <v>1598</v>
      </c>
      <c r="Q308" s="319">
        <v>16.920000000000002</v>
      </c>
      <c r="R308" s="319">
        <v>3916</v>
      </c>
      <c r="S308" s="319">
        <v>5500</v>
      </c>
      <c r="T308" s="320" t="s">
        <v>586</v>
      </c>
      <c r="U308" s="320">
        <v>1987</v>
      </c>
      <c r="V308" s="925">
        <v>1341</v>
      </c>
      <c r="W308" s="177">
        <v>433</v>
      </c>
      <c r="X308" s="177">
        <v>1250</v>
      </c>
      <c r="Y308" s="177">
        <v>0</v>
      </c>
      <c r="Z308" s="177">
        <v>647</v>
      </c>
      <c r="AA308" s="177" t="s">
        <v>3157</v>
      </c>
      <c r="AB308" s="319">
        <v>3671</v>
      </c>
      <c r="AC308" s="320" t="s">
        <v>3259</v>
      </c>
      <c r="AD308" s="320" t="s">
        <v>3259</v>
      </c>
      <c r="AE308" s="177">
        <v>2</v>
      </c>
      <c r="AF308" s="177">
        <v>21</v>
      </c>
      <c r="AG308" s="177" t="s">
        <v>4227</v>
      </c>
      <c r="AH308" s="177" t="s">
        <v>3259</v>
      </c>
      <c r="AI308" s="177"/>
      <c r="AJ308" s="177"/>
      <c r="AK308" s="177"/>
      <c r="AL308" s="177"/>
      <c r="AM308" s="177"/>
      <c r="AN308" s="177"/>
      <c r="AO308" s="177"/>
      <c r="AP308" s="177"/>
      <c r="AQ308" s="177"/>
      <c r="AR308" s="177"/>
      <c r="AS308" s="177"/>
      <c r="AT308" s="177"/>
      <c r="AU308" s="177"/>
      <c r="AV308" s="320"/>
    </row>
    <row r="309" spans="1:48" s="107" customFormat="1" ht="25.5" customHeight="1">
      <c r="A309" s="146"/>
      <c r="B309" s="543"/>
      <c r="C309" s="320" t="s">
        <v>3781</v>
      </c>
      <c r="D309" s="177" t="s">
        <v>4228</v>
      </c>
      <c r="E309" s="319" t="s">
        <v>4229</v>
      </c>
      <c r="F309" s="177" t="s">
        <v>3781</v>
      </c>
      <c r="G309" s="177" t="s">
        <v>3781</v>
      </c>
      <c r="H309" s="319">
        <v>4400</v>
      </c>
      <c r="I309" s="319">
        <v>3593</v>
      </c>
      <c r="J309" s="319">
        <v>6511</v>
      </c>
      <c r="K309" s="177" t="s">
        <v>4230</v>
      </c>
      <c r="L309" s="177" t="s">
        <v>4089</v>
      </c>
      <c r="M309" s="177" t="s">
        <v>4077</v>
      </c>
      <c r="N309" s="319">
        <v>34</v>
      </c>
      <c r="O309" s="319">
        <v>46.4</v>
      </c>
      <c r="P309" s="319">
        <v>1669</v>
      </c>
      <c r="Q309" s="319">
        <v>14.3</v>
      </c>
      <c r="R309" s="319">
        <v>4197</v>
      </c>
      <c r="S309" s="319">
        <v>6000</v>
      </c>
      <c r="T309" s="320" t="s">
        <v>3250</v>
      </c>
      <c r="U309" s="320">
        <v>1990</v>
      </c>
      <c r="V309" s="925">
        <v>3217</v>
      </c>
      <c r="W309" s="177"/>
      <c r="X309" s="177"/>
      <c r="Y309" s="177"/>
      <c r="Z309" s="177"/>
      <c r="AA309" s="177"/>
      <c r="AB309" s="319">
        <f>SUM(V309:Z309)</f>
        <v>3217</v>
      </c>
      <c r="AC309" s="320"/>
      <c r="AD309" s="320"/>
      <c r="AE309" s="177">
        <v>1</v>
      </c>
      <c r="AF309" s="177"/>
      <c r="AG309" s="177"/>
      <c r="AH309" s="177"/>
      <c r="AI309" s="177"/>
      <c r="AJ309" s="177"/>
      <c r="AK309" s="177"/>
      <c r="AL309" s="177"/>
      <c r="AM309" s="177"/>
      <c r="AN309" s="177"/>
      <c r="AO309" s="177"/>
      <c r="AP309" s="177"/>
      <c r="AQ309" s="177"/>
      <c r="AR309" s="177"/>
      <c r="AS309" s="177"/>
      <c r="AT309" s="177"/>
      <c r="AU309" s="177"/>
      <c r="AV309" s="320"/>
    </row>
    <row r="310" spans="1:48" s="107" customFormat="1" ht="25.5" customHeight="1">
      <c r="A310" s="146"/>
      <c r="B310" s="543"/>
      <c r="C310" s="320" t="s">
        <v>3781</v>
      </c>
      <c r="D310" s="177" t="s">
        <v>4231</v>
      </c>
      <c r="E310" s="319" t="s">
        <v>4232</v>
      </c>
      <c r="F310" s="177" t="s">
        <v>3781</v>
      </c>
      <c r="G310" s="177" t="s">
        <v>3781</v>
      </c>
      <c r="H310" s="319">
        <v>10946</v>
      </c>
      <c r="I310" s="319">
        <v>3079</v>
      </c>
      <c r="J310" s="319">
        <v>4444</v>
      </c>
      <c r="K310" s="177" t="s">
        <v>4150</v>
      </c>
      <c r="L310" s="177" t="s">
        <v>4089</v>
      </c>
      <c r="M310" s="177" t="s">
        <v>4077</v>
      </c>
      <c r="N310" s="319">
        <v>30</v>
      </c>
      <c r="O310" s="319">
        <v>50</v>
      </c>
      <c r="P310" s="319">
        <v>1257</v>
      </c>
      <c r="Q310" s="319">
        <v>13</v>
      </c>
      <c r="R310" s="319">
        <v>2100</v>
      </c>
      <c r="S310" s="319">
        <v>3000</v>
      </c>
      <c r="T310" s="320" t="s">
        <v>3250</v>
      </c>
      <c r="U310" s="320">
        <v>1999</v>
      </c>
      <c r="V310" s="925">
        <v>2089</v>
      </c>
      <c r="W310" s="177"/>
      <c r="X310" s="177">
        <v>580</v>
      </c>
      <c r="Y310" s="177"/>
      <c r="Z310" s="177"/>
      <c r="AA310" s="177"/>
      <c r="AB310" s="319">
        <f>SUM(V310:Z310)</f>
        <v>2669</v>
      </c>
      <c r="AC310" s="320"/>
      <c r="AD310" s="320"/>
      <c r="AE310" s="177"/>
      <c r="AF310" s="177"/>
      <c r="AG310" s="177"/>
      <c r="AH310" s="177"/>
      <c r="AI310" s="177"/>
      <c r="AJ310" s="177"/>
      <c r="AK310" s="177"/>
      <c r="AL310" s="177"/>
      <c r="AM310" s="177"/>
      <c r="AN310" s="177"/>
      <c r="AO310" s="177"/>
      <c r="AP310" s="177"/>
      <c r="AQ310" s="177"/>
      <c r="AR310" s="177"/>
      <c r="AS310" s="177"/>
      <c r="AT310" s="177"/>
      <c r="AU310" s="177"/>
      <c r="AV310" s="320"/>
    </row>
    <row r="311" spans="1:48" s="107" customFormat="1" ht="25.5" customHeight="1">
      <c r="A311" s="146"/>
      <c r="B311" s="543"/>
      <c r="C311" s="320" t="s">
        <v>3782</v>
      </c>
      <c r="D311" s="177"/>
      <c r="E311" s="319" t="s">
        <v>4233</v>
      </c>
      <c r="F311" s="177" t="s">
        <v>3782</v>
      </c>
      <c r="G311" s="177" t="s">
        <v>4234</v>
      </c>
      <c r="H311" s="319">
        <v>37658</v>
      </c>
      <c r="I311" s="319">
        <v>780</v>
      </c>
      <c r="J311" s="319">
        <v>780</v>
      </c>
      <c r="K311" s="177" t="s">
        <v>3251</v>
      </c>
      <c r="L311" s="177" t="s">
        <v>4152</v>
      </c>
      <c r="M311" s="177" t="s">
        <v>4077</v>
      </c>
      <c r="N311" s="319">
        <v>17</v>
      </c>
      <c r="O311" s="319">
        <v>28</v>
      </c>
      <c r="P311" s="319">
        <v>454</v>
      </c>
      <c r="Q311" s="319">
        <v>15</v>
      </c>
      <c r="R311" s="319">
        <v>200</v>
      </c>
      <c r="S311" s="319">
        <v>500</v>
      </c>
      <c r="T311" s="320" t="s">
        <v>3258</v>
      </c>
      <c r="U311" s="320">
        <v>2003</v>
      </c>
      <c r="V311" s="925"/>
      <c r="W311" s="177"/>
      <c r="X311" s="177"/>
      <c r="Y311" s="177"/>
      <c r="Z311" s="177"/>
      <c r="AA311" s="177"/>
      <c r="AB311" s="319">
        <v>330</v>
      </c>
      <c r="AC311" s="320"/>
      <c r="AD311" s="320"/>
      <c r="AE311" s="177"/>
      <c r="AF311" s="177"/>
      <c r="AG311" s="177"/>
      <c r="AH311" s="177"/>
      <c r="AI311" s="177"/>
      <c r="AJ311" s="177"/>
      <c r="AK311" s="177"/>
      <c r="AL311" s="177"/>
      <c r="AM311" s="177"/>
      <c r="AN311" s="177"/>
      <c r="AO311" s="177"/>
      <c r="AP311" s="177"/>
      <c r="AQ311" s="177"/>
      <c r="AR311" s="177"/>
      <c r="AS311" s="177"/>
      <c r="AT311" s="177"/>
      <c r="AU311" s="177"/>
      <c r="AV311" s="320"/>
    </row>
    <row r="312" spans="1:48" s="107" customFormat="1" ht="25.5" customHeight="1">
      <c r="A312" s="146"/>
      <c r="B312" s="543"/>
      <c r="C312" s="320" t="s">
        <v>3782</v>
      </c>
      <c r="D312" s="177"/>
      <c r="E312" s="319" t="s">
        <v>4235</v>
      </c>
      <c r="F312" s="177" t="s">
        <v>3782</v>
      </c>
      <c r="G312" s="177" t="s">
        <v>3782</v>
      </c>
      <c r="H312" s="319">
        <v>21781</v>
      </c>
      <c r="I312" s="319">
        <v>1033</v>
      </c>
      <c r="J312" s="319">
        <v>996</v>
      </c>
      <c r="K312" s="177" t="s">
        <v>4150</v>
      </c>
      <c r="L312" s="177" t="s">
        <v>4236</v>
      </c>
      <c r="M312" s="177" t="s">
        <v>4143</v>
      </c>
      <c r="N312" s="319">
        <v>24</v>
      </c>
      <c r="O312" s="319">
        <v>28</v>
      </c>
      <c r="P312" s="319">
        <v>685</v>
      </c>
      <c r="Q312" s="319">
        <v>11</v>
      </c>
      <c r="R312" s="319"/>
      <c r="S312" s="319"/>
      <c r="T312" s="320"/>
      <c r="U312" s="320">
        <v>2008</v>
      </c>
      <c r="V312" s="925"/>
      <c r="W312" s="177"/>
      <c r="X312" s="177"/>
      <c r="Y312" s="177"/>
      <c r="Z312" s="177"/>
      <c r="AA312" s="177"/>
      <c r="AB312" s="319">
        <v>2020</v>
      </c>
      <c r="AC312" s="320"/>
      <c r="AD312" s="320"/>
      <c r="AE312" s="177"/>
      <c r="AF312" s="177"/>
      <c r="AG312" s="177"/>
      <c r="AH312" s="177"/>
      <c r="AI312" s="177"/>
      <c r="AJ312" s="177"/>
      <c r="AK312" s="177"/>
      <c r="AL312" s="177"/>
      <c r="AM312" s="177"/>
      <c r="AN312" s="177"/>
      <c r="AO312" s="177"/>
      <c r="AP312" s="177"/>
      <c r="AQ312" s="177"/>
      <c r="AR312" s="177"/>
      <c r="AS312" s="177"/>
      <c r="AT312" s="177"/>
      <c r="AU312" s="177"/>
      <c r="AV312" s="320"/>
    </row>
    <row r="313" spans="1:48" s="107" customFormat="1" ht="25.5" customHeight="1">
      <c r="A313" s="146"/>
      <c r="B313" s="543"/>
      <c r="C313" s="320" t="s">
        <v>3782</v>
      </c>
      <c r="D313" s="177"/>
      <c r="E313" s="319" t="s">
        <v>4237</v>
      </c>
      <c r="F313" s="177" t="s">
        <v>3782</v>
      </c>
      <c r="G313" s="177" t="s">
        <v>4238</v>
      </c>
      <c r="H313" s="319">
        <v>14010</v>
      </c>
      <c r="I313" s="319">
        <v>3755</v>
      </c>
      <c r="J313" s="319">
        <v>6483</v>
      </c>
      <c r="K313" s="177" t="s">
        <v>3251</v>
      </c>
      <c r="L313" s="177" t="s">
        <v>4239</v>
      </c>
      <c r="M313" s="177" t="s">
        <v>4077</v>
      </c>
      <c r="N313" s="319">
        <v>17</v>
      </c>
      <c r="O313" s="319">
        <v>28</v>
      </c>
      <c r="P313" s="319">
        <v>454</v>
      </c>
      <c r="Q313" s="319">
        <v>15</v>
      </c>
      <c r="R313" s="319">
        <v>200</v>
      </c>
      <c r="S313" s="319">
        <v>500</v>
      </c>
      <c r="T313" s="320" t="s">
        <v>3258</v>
      </c>
      <c r="U313" s="320">
        <v>2003</v>
      </c>
      <c r="V313" s="925"/>
      <c r="W313" s="177"/>
      <c r="X313" s="177"/>
      <c r="Y313" s="177"/>
      <c r="Z313" s="177"/>
      <c r="AA313" s="177"/>
      <c r="AB313" s="319">
        <v>330</v>
      </c>
      <c r="AC313" s="320"/>
      <c r="AD313" s="320"/>
      <c r="AE313" s="177"/>
      <c r="AF313" s="177"/>
      <c r="AG313" s="177"/>
      <c r="AH313" s="177"/>
      <c r="AI313" s="177"/>
      <c r="AJ313" s="177"/>
      <c r="AK313" s="177"/>
      <c r="AL313" s="177"/>
      <c r="AM313" s="177"/>
      <c r="AN313" s="177"/>
      <c r="AO313" s="177"/>
      <c r="AP313" s="177"/>
      <c r="AQ313" s="177"/>
      <c r="AR313" s="177"/>
      <c r="AS313" s="177"/>
      <c r="AT313" s="177"/>
      <c r="AU313" s="177"/>
      <c r="AV313" s="320"/>
    </row>
    <row r="314" spans="1:48" s="107" customFormat="1" ht="25.5" customHeight="1">
      <c r="A314" s="146"/>
      <c r="B314" s="543"/>
      <c r="C314" s="320" t="s">
        <v>3782</v>
      </c>
      <c r="D314" s="177"/>
      <c r="E314" s="319" t="s">
        <v>4240</v>
      </c>
      <c r="F314" s="177" t="s">
        <v>3782</v>
      </c>
      <c r="G314" s="177" t="s">
        <v>4241</v>
      </c>
      <c r="H314" s="319">
        <v>8241</v>
      </c>
      <c r="I314" s="319">
        <v>4612</v>
      </c>
      <c r="J314" s="319">
        <v>4612</v>
      </c>
      <c r="K314" s="177" t="s">
        <v>3251</v>
      </c>
      <c r="L314" s="177" t="s">
        <v>4239</v>
      </c>
      <c r="M314" s="177" t="s">
        <v>4077</v>
      </c>
      <c r="N314" s="319">
        <v>30</v>
      </c>
      <c r="O314" s="319">
        <v>45</v>
      </c>
      <c r="P314" s="319">
        <v>1039</v>
      </c>
      <c r="Q314" s="319">
        <v>14</v>
      </c>
      <c r="R314" s="319">
        <v>474</v>
      </c>
      <c r="S314" s="319">
        <v>2500</v>
      </c>
      <c r="T314" s="320" t="s">
        <v>3258</v>
      </c>
      <c r="U314" s="320">
        <v>1992</v>
      </c>
      <c r="V314" s="925"/>
      <c r="W314" s="177"/>
      <c r="X314" s="177"/>
      <c r="Y314" s="177"/>
      <c r="Z314" s="177"/>
      <c r="AA314" s="177"/>
      <c r="AB314" s="319">
        <v>3207</v>
      </c>
      <c r="AC314" s="320"/>
      <c r="AD314" s="320"/>
      <c r="AE314" s="177"/>
      <c r="AF314" s="177"/>
      <c r="AG314" s="177"/>
      <c r="AH314" s="177"/>
      <c r="AI314" s="177"/>
      <c r="AJ314" s="177"/>
      <c r="AK314" s="177"/>
      <c r="AL314" s="177"/>
      <c r="AM314" s="177"/>
      <c r="AN314" s="177"/>
      <c r="AO314" s="177"/>
      <c r="AP314" s="177"/>
      <c r="AQ314" s="177"/>
      <c r="AR314" s="177"/>
      <c r="AS314" s="177"/>
      <c r="AT314" s="177"/>
      <c r="AU314" s="177"/>
      <c r="AV314" s="320"/>
    </row>
    <row r="315" spans="1:48" s="107" customFormat="1" ht="25.5" customHeight="1">
      <c r="A315" s="146"/>
      <c r="B315" s="543"/>
      <c r="C315" s="320" t="s">
        <v>3782</v>
      </c>
      <c r="D315" s="177"/>
      <c r="E315" s="177" t="s">
        <v>4242</v>
      </c>
      <c r="F315" s="177" t="s">
        <v>3782</v>
      </c>
      <c r="G315" s="177" t="s">
        <v>4243</v>
      </c>
      <c r="H315" s="319">
        <v>3591</v>
      </c>
      <c r="I315" s="319">
        <v>1200</v>
      </c>
      <c r="J315" s="319">
        <v>1200</v>
      </c>
      <c r="K315" s="177" t="s">
        <v>4150</v>
      </c>
      <c r="L315" s="177" t="s">
        <v>4239</v>
      </c>
      <c r="M315" s="177" t="s">
        <v>4077</v>
      </c>
      <c r="N315" s="319">
        <v>24</v>
      </c>
      <c r="O315" s="319">
        <v>28</v>
      </c>
      <c r="P315" s="319">
        <v>672</v>
      </c>
      <c r="Q315" s="319">
        <v>11</v>
      </c>
      <c r="R315" s="319">
        <v>250</v>
      </c>
      <c r="S315" s="319">
        <v>500</v>
      </c>
      <c r="T315" s="320" t="s">
        <v>3258</v>
      </c>
      <c r="U315" s="320">
        <v>2008</v>
      </c>
      <c r="V315" s="925"/>
      <c r="W315" s="177"/>
      <c r="X315" s="177"/>
      <c r="Y315" s="177"/>
      <c r="Z315" s="177"/>
      <c r="AA315" s="177"/>
      <c r="AB315" s="319">
        <v>2186</v>
      </c>
      <c r="AC315" s="320"/>
      <c r="AD315" s="320"/>
      <c r="AE315" s="177"/>
      <c r="AF315" s="177"/>
      <c r="AG315" s="177"/>
      <c r="AH315" s="177"/>
      <c r="AI315" s="177"/>
      <c r="AJ315" s="177"/>
      <c r="AK315" s="177"/>
      <c r="AL315" s="177"/>
      <c r="AM315" s="177"/>
      <c r="AN315" s="177"/>
      <c r="AO315" s="177"/>
      <c r="AP315" s="177"/>
      <c r="AQ315" s="177"/>
      <c r="AR315" s="177"/>
      <c r="AS315" s="177"/>
      <c r="AT315" s="177"/>
      <c r="AU315" s="177"/>
      <c r="AV315" s="320"/>
    </row>
    <row r="316" spans="1:48" s="107" customFormat="1" ht="25.5" customHeight="1">
      <c r="A316" s="146"/>
      <c r="B316" s="543"/>
      <c r="C316" s="320" t="s">
        <v>3783</v>
      </c>
      <c r="D316" s="177" t="s">
        <v>4244</v>
      </c>
      <c r="E316" s="319" t="s">
        <v>4245</v>
      </c>
      <c r="F316" s="177" t="s">
        <v>3783</v>
      </c>
      <c r="G316" s="177" t="s">
        <v>3783</v>
      </c>
      <c r="H316" s="319">
        <v>7961.2</v>
      </c>
      <c r="I316" s="319">
        <v>3056</v>
      </c>
      <c r="J316" s="319">
        <v>3850</v>
      </c>
      <c r="K316" s="177" t="s">
        <v>4150</v>
      </c>
      <c r="L316" s="177" t="s">
        <v>4089</v>
      </c>
      <c r="M316" s="177" t="s">
        <v>3995</v>
      </c>
      <c r="N316" s="319">
        <v>23</v>
      </c>
      <c r="O316" s="319">
        <v>48</v>
      </c>
      <c r="P316" s="319">
        <v>1240</v>
      </c>
      <c r="Q316" s="319">
        <v>20</v>
      </c>
      <c r="R316" s="319">
        <v>2300</v>
      </c>
      <c r="S316" s="319">
        <v>3000</v>
      </c>
      <c r="T316" s="320" t="s">
        <v>3250</v>
      </c>
      <c r="U316" s="320">
        <v>1990</v>
      </c>
      <c r="V316" s="925">
        <v>1810</v>
      </c>
      <c r="W316" s="177"/>
      <c r="X316" s="177">
        <v>250</v>
      </c>
      <c r="Y316" s="177"/>
      <c r="Z316" s="177"/>
      <c r="AA316" s="177"/>
      <c r="AB316" s="319">
        <f>SUM(V316:Z316)</f>
        <v>2060</v>
      </c>
      <c r="AC316" s="320"/>
      <c r="AD316" s="320"/>
      <c r="AE316" s="177"/>
      <c r="AF316" s="177"/>
      <c r="AG316" s="177"/>
      <c r="AH316" s="177"/>
      <c r="AI316" s="177"/>
      <c r="AJ316" s="177"/>
      <c r="AK316" s="177"/>
      <c r="AL316" s="177"/>
      <c r="AM316" s="177"/>
      <c r="AN316" s="177"/>
      <c r="AO316" s="177"/>
      <c r="AP316" s="177"/>
      <c r="AQ316" s="177"/>
      <c r="AR316" s="177"/>
      <c r="AS316" s="177"/>
      <c r="AT316" s="177"/>
      <c r="AU316" s="177"/>
      <c r="AV316" s="320"/>
    </row>
    <row r="317" spans="1:48" s="107" customFormat="1" ht="25.5" customHeight="1">
      <c r="A317" s="146" t="s">
        <v>419</v>
      </c>
      <c r="B317" s="543"/>
      <c r="C317" s="320" t="s">
        <v>3783</v>
      </c>
      <c r="D317" s="177"/>
      <c r="E317" s="319" t="s">
        <v>4246</v>
      </c>
      <c r="F317" s="177" t="s">
        <v>3783</v>
      </c>
      <c r="G317" s="177" t="s">
        <v>3783</v>
      </c>
      <c r="H317" s="319">
        <v>4952</v>
      </c>
      <c r="I317" s="319">
        <v>3079</v>
      </c>
      <c r="J317" s="319">
        <v>4952</v>
      </c>
      <c r="K317" s="177" t="s">
        <v>4247</v>
      </c>
      <c r="L317" s="177" t="s">
        <v>4152</v>
      </c>
      <c r="M317" s="177" t="s">
        <v>4248</v>
      </c>
      <c r="N317" s="319">
        <v>34</v>
      </c>
      <c r="O317" s="319">
        <v>56</v>
      </c>
      <c r="P317" s="319">
        <v>968</v>
      </c>
      <c r="Q317" s="319">
        <v>12</v>
      </c>
      <c r="R317" s="319">
        <v>1658</v>
      </c>
      <c r="S317" s="319">
        <v>2000</v>
      </c>
      <c r="T317" s="320" t="s">
        <v>4249</v>
      </c>
      <c r="U317" s="320">
        <v>2011</v>
      </c>
      <c r="V317" s="925"/>
      <c r="W317" s="177"/>
      <c r="X317" s="177"/>
      <c r="Y317" s="177"/>
      <c r="Z317" s="177"/>
      <c r="AA317" s="177"/>
      <c r="AB317" s="319">
        <v>10000</v>
      </c>
      <c r="AC317" s="320"/>
      <c r="AD317" s="320"/>
      <c r="AE317" s="177"/>
      <c r="AF317" s="177"/>
      <c r="AG317" s="177"/>
      <c r="AH317" s="177"/>
      <c r="AI317" s="177"/>
      <c r="AJ317" s="177"/>
      <c r="AK317" s="177"/>
      <c r="AL317" s="177"/>
      <c r="AM317" s="177"/>
      <c r="AN317" s="177"/>
      <c r="AO317" s="177"/>
      <c r="AP317" s="177"/>
      <c r="AQ317" s="177"/>
      <c r="AR317" s="177"/>
      <c r="AS317" s="177"/>
      <c r="AT317" s="177"/>
      <c r="AU317" s="177"/>
      <c r="AV317" s="320"/>
    </row>
    <row r="318" spans="1:48" s="107" customFormat="1" ht="25.5" customHeight="1">
      <c r="A318" s="146" t="s">
        <v>169</v>
      </c>
      <c r="B318" s="543"/>
      <c r="C318" s="320" t="s">
        <v>4013</v>
      </c>
      <c r="D318" s="177" t="s">
        <v>4250</v>
      </c>
      <c r="E318" s="319" t="s">
        <v>4251</v>
      </c>
      <c r="F318" s="177" t="s">
        <v>4013</v>
      </c>
      <c r="G318" s="177" t="s">
        <v>4013</v>
      </c>
      <c r="H318" s="319">
        <v>9549</v>
      </c>
      <c r="I318" s="319">
        <v>2912</v>
      </c>
      <c r="J318" s="319">
        <v>4292</v>
      </c>
      <c r="K318" s="177" t="s">
        <v>4230</v>
      </c>
      <c r="L318" s="177" t="s">
        <v>4089</v>
      </c>
      <c r="M318" s="177" t="s">
        <v>4077</v>
      </c>
      <c r="N318" s="319">
        <v>27</v>
      </c>
      <c r="O318" s="319">
        <v>48</v>
      </c>
      <c r="P318" s="319">
        <v>1178</v>
      </c>
      <c r="Q318" s="319">
        <v>20</v>
      </c>
      <c r="R318" s="319">
        <v>1662</v>
      </c>
      <c r="S318" s="319">
        <v>2000</v>
      </c>
      <c r="T318" s="320" t="s">
        <v>3250</v>
      </c>
      <c r="U318" s="320">
        <v>1990</v>
      </c>
      <c r="V318" s="925">
        <v>1549</v>
      </c>
      <c r="W318" s="177"/>
      <c r="X318" s="177">
        <v>351</v>
      </c>
      <c r="Y318" s="177"/>
      <c r="Z318" s="177"/>
      <c r="AA318" s="177"/>
      <c r="AB318" s="319">
        <f>SUM(V318:Z318)</f>
        <v>1900</v>
      </c>
      <c r="AC318" s="320"/>
      <c r="AD318" s="320"/>
      <c r="AE318" s="177"/>
      <c r="AF318" s="177"/>
      <c r="AG318" s="177"/>
      <c r="AH318" s="177"/>
      <c r="AI318" s="177"/>
      <c r="AJ318" s="177"/>
      <c r="AK318" s="177"/>
      <c r="AL318" s="177"/>
      <c r="AM318" s="177"/>
      <c r="AN318" s="177"/>
      <c r="AO318" s="177"/>
      <c r="AP318" s="177"/>
      <c r="AQ318" s="177"/>
      <c r="AR318" s="177"/>
      <c r="AS318" s="177"/>
      <c r="AT318" s="177"/>
      <c r="AU318" s="177"/>
      <c r="AV318" s="320"/>
    </row>
    <row r="319" spans="1:48" s="107" customFormat="1" ht="25.5" customHeight="1">
      <c r="A319" s="146" t="s">
        <v>192</v>
      </c>
      <c r="B319" s="543"/>
      <c r="C319" s="105" t="s">
        <v>4013</v>
      </c>
      <c r="D319" s="99"/>
      <c r="E319" s="100" t="s">
        <v>4252</v>
      </c>
      <c r="F319" s="105" t="s">
        <v>4013</v>
      </c>
      <c r="G319" s="105" t="s">
        <v>4253</v>
      </c>
      <c r="H319" s="100">
        <v>9285</v>
      </c>
      <c r="I319" s="100">
        <v>2060</v>
      </c>
      <c r="J319" s="100">
        <v>2276</v>
      </c>
      <c r="K319" s="105" t="s">
        <v>15516</v>
      </c>
      <c r="L319" s="105" t="s">
        <v>4254</v>
      </c>
      <c r="M319" s="105" t="s">
        <v>4077</v>
      </c>
      <c r="N319" s="100">
        <v>27</v>
      </c>
      <c r="O319" s="100">
        <v>36</v>
      </c>
      <c r="P319" s="100">
        <v>986</v>
      </c>
      <c r="Q319" s="100">
        <v>16</v>
      </c>
      <c r="R319" s="100">
        <v>216</v>
      </c>
      <c r="S319" s="100">
        <v>250</v>
      </c>
      <c r="T319" s="105" t="s">
        <v>3250</v>
      </c>
      <c r="U319" s="105">
        <v>2011</v>
      </c>
      <c r="V319" s="99"/>
      <c r="W319" s="99"/>
      <c r="X319" s="99"/>
      <c r="Y319" s="99"/>
      <c r="Z319" s="99"/>
      <c r="AA319" s="99"/>
      <c r="AB319" s="100">
        <v>5000</v>
      </c>
      <c r="AC319" s="99"/>
      <c r="AD319" s="99"/>
      <c r="AE319" s="99"/>
      <c r="AF319" s="99"/>
      <c r="AG319" s="99"/>
      <c r="AH319" s="99"/>
      <c r="AI319" s="99"/>
      <c r="AJ319" s="99"/>
      <c r="AK319" s="99"/>
      <c r="AL319" s="99"/>
      <c r="AM319" s="99"/>
      <c r="AN319" s="99"/>
      <c r="AO319" s="99"/>
      <c r="AP319" s="99"/>
      <c r="AQ319" s="99"/>
      <c r="AR319" s="99"/>
      <c r="AS319" s="99"/>
      <c r="AT319" s="99"/>
      <c r="AU319" s="99"/>
      <c r="AV319" s="105"/>
    </row>
    <row r="320" spans="1:48" s="107" customFormat="1" ht="25.5" customHeight="1">
      <c r="A320" s="146" t="s">
        <v>193</v>
      </c>
      <c r="B320" s="543"/>
      <c r="C320" s="320" t="s">
        <v>3684</v>
      </c>
      <c r="D320" s="177"/>
      <c r="E320" s="319" t="s">
        <v>4255</v>
      </c>
      <c r="F320" s="177" t="s">
        <v>3684</v>
      </c>
      <c r="G320" s="177" t="s">
        <v>3684</v>
      </c>
      <c r="H320" s="319">
        <v>21794</v>
      </c>
      <c r="I320" s="319">
        <v>4206</v>
      </c>
      <c r="J320" s="319">
        <v>7790</v>
      </c>
      <c r="K320" s="177" t="s">
        <v>4012</v>
      </c>
      <c r="L320" s="177" t="s">
        <v>4256</v>
      </c>
      <c r="M320" s="177" t="s">
        <v>4257</v>
      </c>
      <c r="N320" s="319">
        <v>38</v>
      </c>
      <c r="O320" s="319">
        <v>48</v>
      </c>
      <c r="P320" s="319">
        <v>1824</v>
      </c>
      <c r="Q320" s="319">
        <v>18</v>
      </c>
      <c r="R320" s="319">
        <v>1836</v>
      </c>
      <c r="S320" s="319">
        <v>2000</v>
      </c>
      <c r="T320" s="320" t="s">
        <v>3250</v>
      </c>
      <c r="U320" s="320">
        <v>2008</v>
      </c>
      <c r="V320" s="925"/>
      <c r="W320" s="177"/>
      <c r="X320" s="177"/>
      <c r="Y320" s="177"/>
      <c r="Z320" s="177"/>
      <c r="AA320" s="177"/>
      <c r="AB320" s="319">
        <v>16200</v>
      </c>
      <c r="AC320" s="320"/>
      <c r="AD320" s="320"/>
      <c r="AE320" s="177"/>
      <c r="AF320" s="177"/>
      <c r="AG320" s="177"/>
      <c r="AH320" s="177"/>
      <c r="AI320" s="177"/>
      <c r="AJ320" s="177"/>
      <c r="AK320" s="177"/>
      <c r="AL320" s="177"/>
      <c r="AM320" s="177"/>
      <c r="AN320" s="177"/>
      <c r="AO320" s="177"/>
      <c r="AP320" s="177"/>
      <c r="AQ320" s="177"/>
      <c r="AR320" s="177"/>
      <c r="AS320" s="177"/>
      <c r="AT320" s="177"/>
      <c r="AU320" s="177"/>
      <c r="AV320" s="320"/>
    </row>
    <row r="321" spans="1:48" s="107" customFormat="1" ht="25.5" customHeight="1">
      <c r="A321" s="146" t="s">
        <v>194</v>
      </c>
      <c r="B321" s="543"/>
      <c r="C321" s="320" t="s">
        <v>4014</v>
      </c>
      <c r="D321" s="177" t="s">
        <v>4258</v>
      </c>
      <c r="E321" s="319" t="s">
        <v>4259</v>
      </c>
      <c r="F321" s="177" t="s">
        <v>4014</v>
      </c>
      <c r="G321" s="177" t="s">
        <v>4015</v>
      </c>
      <c r="H321" s="319">
        <v>14450</v>
      </c>
      <c r="I321" s="319">
        <v>3836</v>
      </c>
      <c r="J321" s="319">
        <v>6560</v>
      </c>
      <c r="K321" s="177" t="s">
        <v>4151</v>
      </c>
      <c r="L321" s="177" t="s">
        <v>4260</v>
      </c>
      <c r="M321" s="177" t="s">
        <v>4077</v>
      </c>
      <c r="N321" s="319">
        <v>24</v>
      </c>
      <c r="O321" s="319">
        <v>46</v>
      </c>
      <c r="P321" s="319">
        <v>1400</v>
      </c>
      <c r="Q321" s="319">
        <v>15.5</v>
      </c>
      <c r="R321" s="319">
        <v>2152</v>
      </c>
      <c r="S321" s="319">
        <v>3000</v>
      </c>
      <c r="T321" s="320" t="s">
        <v>3250</v>
      </c>
      <c r="U321" s="320">
        <v>2002</v>
      </c>
      <c r="V321" s="925">
        <v>7584</v>
      </c>
      <c r="W321" s="177">
        <v>200</v>
      </c>
      <c r="X321" s="177">
        <v>597</v>
      </c>
      <c r="Y321" s="177"/>
      <c r="Z321" s="177"/>
      <c r="AA321" s="177"/>
      <c r="AB321" s="319">
        <f>SUM(V321:Z321)</f>
        <v>8381</v>
      </c>
      <c r="AC321" s="320"/>
      <c r="AD321" s="320"/>
      <c r="AE321" s="177">
        <v>2</v>
      </c>
      <c r="AF321" s="177"/>
      <c r="AG321" s="177"/>
      <c r="AH321" s="177"/>
      <c r="AI321" s="177"/>
      <c r="AJ321" s="177"/>
      <c r="AK321" s="177"/>
      <c r="AL321" s="177"/>
      <c r="AM321" s="177"/>
      <c r="AN321" s="177"/>
      <c r="AO321" s="177"/>
      <c r="AP321" s="177"/>
      <c r="AQ321" s="177"/>
      <c r="AR321" s="177"/>
      <c r="AS321" s="177"/>
      <c r="AT321" s="177"/>
      <c r="AU321" s="177"/>
      <c r="AV321" s="320"/>
    </row>
    <row r="322" spans="1:48" s="107" customFormat="1" ht="25.5" customHeight="1">
      <c r="A322" s="146" t="s">
        <v>227</v>
      </c>
      <c r="B322" s="543"/>
      <c r="C322" s="320" t="s">
        <v>4016</v>
      </c>
      <c r="D322" s="177"/>
      <c r="E322" s="319" t="s">
        <v>4261</v>
      </c>
      <c r="F322" s="177" t="s">
        <v>4016</v>
      </c>
      <c r="G322" s="177" t="s">
        <v>4016</v>
      </c>
      <c r="H322" s="319">
        <v>37698</v>
      </c>
      <c r="I322" s="319">
        <v>4424</v>
      </c>
      <c r="J322" s="319">
        <v>6946</v>
      </c>
      <c r="K322" s="177" t="s">
        <v>3251</v>
      </c>
      <c r="L322" s="177" t="s">
        <v>4262</v>
      </c>
      <c r="M322" s="177" t="s">
        <v>4263</v>
      </c>
      <c r="N322" s="319">
        <v>30</v>
      </c>
      <c r="O322" s="319">
        <v>58</v>
      </c>
      <c r="P322" s="319">
        <v>1560</v>
      </c>
      <c r="Q322" s="319">
        <v>22</v>
      </c>
      <c r="R322" s="319">
        <v>2756</v>
      </c>
      <c r="S322" s="319">
        <v>3000</v>
      </c>
      <c r="T322" s="320" t="s">
        <v>3250</v>
      </c>
      <c r="U322" s="320">
        <v>2004</v>
      </c>
      <c r="V322" s="925"/>
      <c r="W322" s="177"/>
      <c r="X322" s="177"/>
      <c r="Y322" s="177"/>
      <c r="Z322" s="177"/>
      <c r="AA322" s="177"/>
      <c r="AB322" s="319">
        <v>10719</v>
      </c>
      <c r="AC322" s="320"/>
      <c r="AD322" s="320"/>
      <c r="AE322" s="177"/>
      <c r="AF322" s="177"/>
      <c r="AG322" s="177"/>
      <c r="AH322" s="177"/>
      <c r="AI322" s="177"/>
      <c r="AJ322" s="177"/>
      <c r="AK322" s="177"/>
      <c r="AL322" s="177"/>
      <c r="AM322" s="177"/>
      <c r="AN322" s="177"/>
      <c r="AO322" s="177"/>
      <c r="AP322" s="177"/>
      <c r="AQ322" s="177"/>
      <c r="AR322" s="177"/>
      <c r="AS322" s="177"/>
      <c r="AT322" s="177"/>
      <c r="AU322" s="177"/>
      <c r="AV322" s="320"/>
    </row>
    <row r="323" spans="1:48" s="107" customFormat="1" ht="25.5" customHeight="1">
      <c r="A323" s="146" t="s">
        <v>228</v>
      </c>
      <c r="B323" s="543"/>
      <c r="C323" s="320" t="s">
        <v>4016</v>
      </c>
      <c r="D323" s="177"/>
      <c r="E323" s="319" t="s">
        <v>4264</v>
      </c>
      <c r="F323" s="177" t="s">
        <v>4016</v>
      </c>
      <c r="G323" s="177" t="s">
        <v>4016</v>
      </c>
      <c r="H323" s="319">
        <v>13113</v>
      </c>
      <c r="I323" s="319">
        <v>855.9</v>
      </c>
      <c r="J323" s="319">
        <v>855.9</v>
      </c>
      <c r="K323" s="177" t="s">
        <v>4151</v>
      </c>
      <c r="L323" s="177" t="s">
        <v>4265</v>
      </c>
      <c r="M323" s="177" t="s">
        <v>4077</v>
      </c>
      <c r="N323" s="319">
        <v>34</v>
      </c>
      <c r="O323" s="319">
        <v>34</v>
      </c>
      <c r="P323" s="319">
        <v>557</v>
      </c>
      <c r="Q323" s="319">
        <v>7</v>
      </c>
      <c r="R323" s="319"/>
      <c r="S323" s="319">
        <v>500</v>
      </c>
      <c r="T323" s="320"/>
      <c r="U323" s="320">
        <v>2008</v>
      </c>
      <c r="V323" s="925"/>
      <c r="W323" s="177"/>
      <c r="X323" s="177"/>
      <c r="Y323" s="177"/>
      <c r="Z323" s="177"/>
      <c r="AA323" s="177"/>
      <c r="AB323" s="319">
        <v>1300</v>
      </c>
      <c r="AC323" s="320"/>
      <c r="AD323" s="320"/>
      <c r="AE323" s="177"/>
      <c r="AF323" s="177"/>
      <c r="AG323" s="177"/>
      <c r="AH323" s="177"/>
      <c r="AI323" s="177"/>
      <c r="AJ323" s="177"/>
      <c r="AK323" s="177"/>
      <c r="AL323" s="177"/>
      <c r="AM323" s="177"/>
      <c r="AN323" s="177"/>
      <c r="AO323" s="177"/>
      <c r="AP323" s="177"/>
      <c r="AQ323" s="177"/>
      <c r="AR323" s="177"/>
      <c r="AS323" s="177"/>
      <c r="AT323" s="177"/>
      <c r="AU323" s="177"/>
      <c r="AV323" s="320"/>
    </row>
    <row r="324" spans="1:48" s="107" customFormat="1" ht="25.5" customHeight="1">
      <c r="A324" s="146" t="s">
        <v>235</v>
      </c>
      <c r="B324" s="543"/>
      <c r="C324" s="320" t="s">
        <v>4016</v>
      </c>
      <c r="D324" s="177"/>
      <c r="E324" s="319" t="s">
        <v>4266</v>
      </c>
      <c r="F324" s="177" t="s">
        <v>4016</v>
      </c>
      <c r="G324" s="177" t="s">
        <v>4016</v>
      </c>
      <c r="H324" s="319">
        <v>13754</v>
      </c>
      <c r="I324" s="319">
        <v>1846</v>
      </c>
      <c r="J324" s="319">
        <v>2186</v>
      </c>
      <c r="K324" s="177" t="s">
        <v>3251</v>
      </c>
      <c r="L324" s="177" t="s">
        <v>4267</v>
      </c>
      <c r="M324" s="177" t="s">
        <v>4077</v>
      </c>
      <c r="N324" s="319">
        <v>24</v>
      </c>
      <c r="O324" s="319">
        <v>38</v>
      </c>
      <c r="P324" s="319">
        <v>912</v>
      </c>
      <c r="Q324" s="319">
        <v>10</v>
      </c>
      <c r="R324" s="319">
        <v>440</v>
      </c>
      <c r="S324" s="319">
        <v>2000</v>
      </c>
      <c r="T324" s="320" t="s">
        <v>4268</v>
      </c>
      <c r="U324" s="320">
        <v>2011</v>
      </c>
      <c r="V324" s="925"/>
      <c r="W324" s="177"/>
      <c r="X324" s="177"/>
      <c r="Y324" s="177"/>
      <c r="Z324" s="177"/>
      <c r="AA324" s="177"/>
      <c r="AB324" s="319">
        <v>4640</v>
      </c>
      <c r="AC324" s="320"/>
      <c r="AD324" s="320"/>
      <c r="AE324" s="177"/>
      <c r="AF324" s="177"/>
      <c r="AG324" s="177"/>
      <c r="AH324" s="177"/>
      <c r="AI324" s="177"/>
      <c r="AJ324" s="177"/>
      <c r="AK324" s="177"/>
      <c r="AL324" s="177"/>
      <c r="AM324" s="177"/>
      <c r="AN324" s="177"/>
      <c r="AO324" s="177"/>
      <c r="AP324" s="177"/>
      <c r="AQ324" s="177"/>
      <c r="AR324" s="177"/>
      <c r="AS324" s="177"/>
      <c r="AT324" s="177"/>
      <c r="AU324" s="177"/>
      <c r="AV324" s="320"/>
    </row>
    <row r="325" spans="1:48" s="107" customFormat="1" ht="25.5" customHeight="1">
      <c r="A325" s="146" t="s">
        <v>237</v>
      </c>
      <c r="B325" s="543"/>
      <c r="C325" s="320" t="s">
        <v>3784</v>
      </c>
      <c r="D325" s="177" t="s">
        <v>4017</v>
      </c>
      <c r="E325" s="319" t="s">
        <v>4269</v>
      </c>
      <c r="F325" s="177" t="s">
        <v>3784</v>
      </c>
      <c r="G325" s="177" t="s">
        <v>3784</v>
      </c>
      <c r="H325" s="319">
        <v>8628</v>
      </c>
      <c r="I325" s="319">
        <v>3974</v>
      </c>
      <c r="J325" s="319">
        <v>3974</v>
      </c>
      <c r="K325" s="177" t="s">
        <v>4150</v>
      </c>
      <c r="L325" s="177" t="s">
        <v>4270</v>
      </c>
      <c r="M325" s="177" t="s">
        <v>4271</v>
      </c>
      <c r="N325" s="319">
        <v>24</v>
      </c>
      <c r="O325" s="319">
        <v>46</v>
      </c>
      <c r="P325" s="319">
        <v>1104</v>
      </c>
      <c r="Q325" s="319">
        <v>13</v>
      </c>
      <c r="R325" s="319">
        <v>1700</v>
      </c>
      <c r="S325" s="319">
        <v>2500</v>
      </c>
      <c r="T325" s="320" t="s">
        <v>3258</v>
      </c>
      <c r="U325" s="320">
        <v>1995</v>
      </c>
      <c r="V325" s="925">
        <v>1858</v>
      </c>
      <c r="W325" s="177">
        <v>400</v>
      </c>
      <c r="X325" s="177">
        <v>362</v>
      </c>
      <c r="Y325" s="177"/>
      <c r="Z325" s="177"/>
      <c r="AA325" s="177"/>
      <c r="AB325" s="319">
        <f>SUM(V325:Z325)</f>
        <v>2620</v>
      </c>
      <c r="AC325" s="320"/>
      <c r="AD325" s="320"/>
      <c r="AE325" s="177"/>
      <c r="AF325" s="177"/>
      <c r="AG325" s="177"/>
      <c r="AH325" s="177"/>
      <c r="AI325" s="177"/>
      <c r="AJ325" s="177"/>
      <c r="AK325" s="177"/>
      <c r="AL325" s="177"/>
      <c r="AM325" s="177"/>
      <c r="AN325" s="177"/>
      <c r="AO325" s="177"/>
      <c r="AP325" s="177"/>
      <c r="AQ325" s="177"/>
      <c r="AR325" s="177"/>
      <c r="AS325" s="177"/>
      <c r="AT325" s="177"/>
      <c r="AU325" s="177"/>
      <c r="AV325" s="320"/>
    </row>
    <row r="326" spans="1:48" s="107" customFormat="1" ht="25.5" customHeight="1">
      <c r="A326" s="146" t="s">
        <v>238</v>
      </c>
      <c r="B326" s="543"/>
      <c r="C326" s="320" t="s">
        <v>3784</v>
      </c>
      <c r="D326" s="177"/>
      <c r="E326" s="319" t="s">
        <v>4272</v>
      </c>
      <c r="F326" s="177" t="s">
        <v>3784</v>
      </c>
      <c r="G326" s="177" t="s">
        <v>3784</v>
      </c>
      <c r="H326" s="319">
        <v>19803</v>
      </c>
      <c r="I326" s="319">
        <v>3423</v>
      </c>
      <c r="J326" s="319">
        <v>5119</v>
      </c>
      <c r="K326" s="177" t="s">
        <v>4273</v>
      </c>
      <c r="L326" s="177" t="s">
        <v>4274</v>
      </c>
      <c r="M326" s="177" t="s">
        <v>4275</v>
      </c>
      <c r="N326" s="319">
        <v>31</v>
      </c>
      <c r="O326" s="319">
        <v>40</v>
      </c>
      <c r="P326" s="319">
        <v>1225</v>
      </c>
      <c r="Q326" s="319">
        <v>16</v>
      </c>
      <c r="R326" s="319">
        <v>1030</v>
      </c>
      <c r="S326" s="319">
        <v>1500</v>
      </c>
      <c r="T326" s="320" t="s">
        <v>3250</v>
      </c>
      <c r="U326" s="320">
        <v>2014</v>
      </c>
      <c r="V326" s="925"/>
      <c r="W326" s="177"/>
      <c r="X326" s="177"/>
      <c r="Y326" s="177"/>
      <c r="Z326" s="177"/>
      <c r="AA326" s="177"/>
      <c r="AB326" s="319">
        <v>13200</v>
      </c>
      <c r="AC326" s="320"/>
      <c r="AD326" s="320"/>
      <c r="AE326" s="177"/>
      <c r="AF326" s="177"/>
      <c r="AG326" s="177"/>
      <c r="AH326" s="177"/>
      <c r="AI326" s="177"/>
      <c r="AJ326" s="177"/>
      <c r="AK326" s="177"/>
      <c r="AL326" s="177"/>
      <c r="AM326" s="177"/>
      <c r="AN326" s="177"/>
      <c r="AO326" s="177"/>
      <c r="AP326" s="177"/>
      <c r="AQ326" s="177"/>
      <c r="AR326" s="177"/>
      <c r="AS326" s="177"/>
      <c r="AT326" s="177"/>
      <c r="AU326" s="177"/>
      <c r="AV326" s="320"/>
    </row>
    <row r="327" spans="1:48" s="107" customFormat="1" ht="25.5" customHeight="1">
      <c r="A327" s="146"/>
      <c r="B327" s="543"/>
      <c r="C327" s="320" t="s">
        <v>4018</v>
      </c>
      <c r="D327" s="177"/>
      <c r="E327" s="319" t="s">
        <v>4276</v>
      </c>
      <c r="F327" s="177" t="s">
        <v>4018</v>
      </c>
      <c r="G327" s="177" t="s">
        <v>4018</v>
      </c>
      <c r="H327" s="319">
        <v>51548</v>
      </c>
      <c r="I327" s="319">
        <v>7972</v>
      </c>
      <c r="J327" s="319">
        <v>17155</v>
      </c>
      <c r="K327" s="665" t="s">
        <v>4101</v>
      </c>
      <c r="L327" s="177" t="s">
        <v>4277</v>
      </c>
      <c r="M327" s="177" t="s">
        <v>4077</v>
      </c>
      <c r="N327" s="319">
        <v>42</v>
      </c>
      <c r="O327" s="319">
        <v>72</v>
      </c>
      <c r="P327" s="319">
        <v>3024</v>
      </c>
      <c r="Q327" s="319">
        <v>14</v>
      </c>
      <c r="R327" s="319">
        <v>2730</v>
      </c>
      <c r="S327" s="319">
        <v>3500</v>
      </c>
      <c r="T327" s="320" t="s">
        <v>3250</v>
      </c>
      <c r="U327" s="320">
        <v>2009</v>
      </c>
      <c r="V327" s="925"/>
      <c r="W327" s="177"/>
      <c r="X327" s="177"/>
      <c r="Y327" s="177"/>
      <c r="Z327" s="177"/>
      <c r="AA327" s="177"/>
      <c r="AB327" s="319">
        <v>37700</v>
      </c>
      <c r="AC327" s="320"/>
      <c r="AD327" s="320"/>
      <c r="AE327" s="177"/>
      <c r="AF327" s="177"/>
      <c r="AG327" s="177"/>
      <c r="AH327" s="177"/>
      <c r="AI327" s="177"/>
      <c r="AJ327" s="177"/>
      <c r="AK327" s="177"/>
      <c r="AL327" s="177"/>
      <c r="AM327" s="177"/>
      <c r="AN327" s="177"/>
      <c r="AO327" s="177"/>
      <c r="AP327" s="177"/>
      <c r="AQ327" s="177"/>
      <c r="AR327" s="177"/>
      <c r="AS327" s="177"/>
      <c r="AT327" s="177"/>
      <c r="AU327" s="177"/>
      <c r="AV327" s="320"/>
    </row>
    <row r="328" spans="1:48" s="107" customFormat="1" ht="25.5" customHeight="1">
      <c r="A328" s="146"/>
      <c r="B328" s="543"/>
      <c r="C328" s="320" t="s">
        <v>4018</v>
      </c>
      <c r="D328" s="177"/>
      <c r="E328" s="319" t="s">
        <v>4278</v>
      </c>
      <c r="F328" s="177" t="s">
        <v>4018</v>
      </c>
      <c r="G328" s="177" t="s">
        <v>4018</v>
      </c>
      <c r="H328" s="319">
        <v>46752</v>
      </c>
      <c r="I328" s="319">
        <v>3349</v>
      </c>
      <c r="J328" s="319">
        <v>3840</v>
      </c>
      <c r="K328" s="946" t="s">
        <v>4279</v>
      </c>
      <c r="L328" s="177" t="s">
        <v>3267</v>
      </c>
      <c r="M328" s="177" t="s">
        <v>4077</v>
      </c>
      <c r="N328" s="319">
        <v>55</v>
      </c>
      <c r="O328" s="319">
        <v>30</v>
      </c>
      <c r="P328" s="319">
        <v>1650</v>
      </c>
      <c r="Q328" s="319">
        <v>15</v>
      </c>
      <c r="R328" s="319">
        <v>953</v>
      </c>
      <c r="S328" s="319">
        <v>2000</v>
      </c>
      <c r="T328" s="320" t="s">
        <v>3250</v>
      </c>
      <c r="U328" s="320">
        <v>2012</v>
      </c>
      <c r="V328" s="925"/>
      <c r="W328" s="177"/>
      <c r="X328" s="177"/>
      <c r="Y328" s="177"/>
      <c r="Z328" s="177"/>
      <c r="AA328" s="177"/>
      <c r="AB328" s="319">
        <v>9700</v>
      </c>
      <c r="AC328" s="320"/>
      <c r="AD328" s="320"/>
      <c r="AE328" s="177"/>
      <c r="AF328" s="177"/>
      <c r="AG328" s="177"/>
      <c r="AH328" s="177"/>
      <c r="AI328" s="177"/>
      <c r="AJ328" s="177"/>
      <c r="AK328" s="177"/>
      <c r="AL328" s="177"/>
      <c r="AM328" s="177"/>
      <c r="AN328" s="177"/>
      <c r="AO328" s="177"/>
      <c r="AP328" s="177"/>
      <c r="AQ328" s="177"/>
      <c r="AR328" s="177"/>
      <c r="AS328" s="177"/>
      <c r="AT328" s="177"/>
      <c r="AU328" s="177"/>
      <c r="AV328" s="320"/>
    </row>
    <row r="329" spans="1:48" s="107" customFormat="1" ht="25.5" customHeight="1">
      <c r="A329" s="146"/>
      <c r="B329" s="543"/>
      <c r="C329" s="320" t="s">
        <v>3785</v>
      </c>
      <c r="D329" s="177" t="s">
        <v>4280</v>
      </c>
      <c r="E329" s="319" t="s">
        <v>4281</v>
      </c>
      <c r="F329" s="177" t="s">
        <v>3785</v>
      </c>
      <c r="G329" s="177" t="s">
        <v>3785</v>
      </c>
      <c r="H329" s="319">
        <v>11941</v>
      </c>
      <c r="I329" s="319">
        <v>5197</v>
      </c>
      <c r="J329" s="319">
        <v>5197</v>
      </c>
      <c r="K329" s="177" t="s">
        <v>4150</v>
      </c>
      <c r="L329" s="177" t="s">
        <v>4282</v>
      </c>
      <c r="M329" s="177" t="s">
        <v>4077</v>
      </c>
      <c r="N329" s="319">
        <v>26</v>
      </c>
      <c r="O329" s="319">
        <v>47</v>
      </c>
      <c r="P329" s="319">
        <v>1500</v>
      </c>
      <c r="Q329" s="319">
        <v>20</v>
      </c>
      <c r="R329" s="319">
        <v>2165</v>
      </c>
      <c r="S329" s="319">
        <v>3000</v>
      </c>
      <c r="T329" s="320" t="s">
        <v>3250</v>
      </c>
      <c r="U329" s="320">
        <v>1999</v>
      </c>
      <c r="V329" s="925">
        <v>4217</v>
      </c>
      <c r="W329" s="177"/>
      <c r="X329" s="177">
        <v>580</v>
      </c>
      <c r="Y329" s="177"/>
      <c r="Z329" s="177">
        <v>4</v>
      </c>
      <c r="AA329" s="177"/>
      <c r="AB329" s="319">
        <f>SUM(V329:Z329)</f>
        <v>4801</v>
      </c>
      <c r="AC329" s="320"/>
      <c r="AD329" s="320"/>
      <c r="AE329" s="177">
        <v>2</v>
      </c>
      <c r="AF329" s="177">
        <v>10</v>
      </c>
      <c r="AG329" s="177">
        <v>600</v>
      </c>
      <c r="AH329" s="177"/>
      <c r="AI329" s="177"/>
      <c r="AJ329" s="177"/>
      <c r="AK329" s="177"/>
      <c r="AL329" s="177"/>
      <c r="AM329" s="177"/>
      <c r="AN329" s="177"/>
      <c r="AO329" s="177"/>
      <c r="AP329" s="177"/>
      <c r="AQ329" s="177"/>
      <c r="AR329" s="177"/>
      <c r="AS329" s="177"/>
      <c r="AT329" s="177"/>
      <c r="AU329" s="177"/>
      <c r="AV329" s="320"/>
    </row>
    <row r="330" spans="1:48" s="107" customFormat="1" ht="25.5" customHeight="1">
      <c r="A330" s="146"/>
      <c r="B330" s="543"/>
      <c r="C330" s="320" t="s">
        <v>260</v>
      </c>
      <c r="D330" s="177"/>
      <c r="E330" s="319" t="s">
        <v>4283</v>
      </c>
      <c r="F330" s="177" t="s">
        <v>260</v>
      </c>
      <c r="G330" s="177" t="s">
        <v>3415</v>
      </c>
      <c r="H330" s="319">
        <v>26199</v>
      </c>
      <c r="I330" s="319">
        <v>3086</v>
      </c>
      <c r="J330" s="319">
        <v>5193</v>
      </c>
      <c r="K330" s="177" t="s">
        <v>4284</v>
      </c>
      <c r="L330" s="177" t="s">
        <v>4285</v>
      </c>
      <c r="M330" s="177" t="s">
        <v>4286</v>
      </c>
      <c r="N330" s="319">
        <v>35</v>
      </c>
      <c r="O330" s="319">
        <v>46</v>
      </c>
      <c r="P330" s="319">
        <v>1480</v>
      </c>
      <c r="Q330" s="319">
        <v>13</v>
      </c>
      <c r="R330" s="319">
        <v>2638</v>
      </c>
      <c r="S330" s="319">
        <v>3000</v>
      </c>
      <c r="T330" s="320" t="s">
        <v>3298</v>
      </c>
      <c r="U330" s="320">
        <v>1993</v>
      </c>
      <c r="V330" s="925">
        <v>3952</v>
      </c>
      <c r="W330" s="177"/>
      <c r="X330" s="177">
        <v>348</v>
      </c>
      <c r="Y330" s="177"/>
      <c r="Z330" s="177"/>
      <c r="AA330" s="177"/>
      <c r="AB330" s="319">
        <f>SUM(V330:Z330)</f>
        <v>4300</v>
      </c>
      <c r="AC330" s="320"/>
      <c r="AD330" s="320"/>
      <c r="AE330" s="177"/>
      <c r="AF330" s="177"/>
      <c r="AG330" s="177"/>
      <c r="AH330" s="177"/>
      <c r="AI330" s="177"/>
      <c r="AJ330" s="177"/>
      <c r="AK330" s="177"/>
      <c r="AL330" s="177"/>
      <c r="AM330" s="177"/>
      <c r="AN330" s="177"/>
      <c r="AO330" s="177"/>
      <c r="AP330" s="177"/>
      <c r="AQ330" s="177"/>
      <c r="AR330" s="177"/>
      <c r="AS330" s="177"/>
      <c r="AT330" s="177"/>
      <c r="AU330" s="177"/>
      <c r="AV330" s="320"/>
    </row>
    <row r="331" spans="1:48" s="107" customFormat="1" ht="25.5" customHeight="1">
      <c r="A331" s="146" t="s">
        <v>204</v>
      </c>
      <c r="B331" s="543"/>
      <c r="C331" s="320" t="s">
        <v>260</v>
      </c>
      <c r="D331" s="177"/>
      <c r="E331" s="319" t="s">
        <v>4287</v>
      </c>
      <c r="F331" s="177" t="s">
        <v>260</v>
      </c>
      <c r="G331" s="177" t="s">
        <v>3415</v>
      </c>
      <c r="H331" s="319">
        <v>1421</v>
      </c>
      <c r="I331" s="319">
        <v>946</v>
      </c>
      <c r="J331" s="319">
        <v>946</v>
      </c>
      <c r="K331" s="177" t="s">
        <v>4288</v>
      </c>
      <c r="L331" s="177" t="s">
        <v>4289</v>
      </c>
      <c r="M331" s="177" t="s">
        <v>4286</v>
      </c>
      <c r="N331" s="319">
        <v>35</v>
      </c>
      <c r="O331" s="319">
        <v>46</v>
      </c>
      <c r="P331" s="319">
        <v>1480</v>
      </c>
      <c r="Q331" s="319">
        <v>13</v>
      </c>
      <c r="R331" s="319">
        <v>216</v>
      </c>
      <c r="S331" s="319">
        <v>250</v>
      </c>
      <c r="T331" s="320" t="s">
        <v>3298</v>
      </c>
      <c r="U331" s="320">
        <v>1994</v>
      </c>
      <c r="V331" s="925">
        <v>425</v>
      </c>
      <c r="W331" s="177"/>
      <c r="X331" s="177"/>
      <c r="Y331" s="177"/>
      <c r="Z331" s="177"/>
      <c r="AA331" s="177"/>
      <c r="AB331" s="319">
        <f>SUM(V331:Z331)</f>
        <v>425</v>
      </c>
      <c r="AC331" s="320"/>
      <c r="AD331" s="320"/>
      <c r="AE331" s="177"/>
      <c r="AF331" s="177"/>
      <c r="AG331" s="177"/>
      <c r="AH331" s="177"/>
      <c r="AI331" s="177"/>
      <c r="AJ331" s="177"/>
      <c r="AK331" s="177"/>
      <c r="AL331" s="177"/>
      <c r="AM331" s="177"/>
      <c r="AN331" s="177"/>
      <c r="AO331" s="177"/>
      <c r="AP331" s="177"/>
      <c r="AQ331" s="177"/>
      <c r="AR331" s="177"/>
      <c r="AS331" s="177"/>
      <c r="AT331" s="177"/>
      <c r="AU331" s="177"/>
      <c r="AV331" s="320"/>
    </row>
    <row r="332" spans="1:48" s="107" customFormat="1" ht="25.5" customHeight="1">
      <c r="A332" s="146"/>
      <c r="B332" s="543"/>
      <c r="C332" s="320" t="s">
        <v>3415</v>
      </c>
      <c r="D332" s="177"/>
      <c r="E332" s="319" t="s">
        <v>4290</v>
      </c>
      <c r="F332" s="177" t="s">
        <v>3415</v>
      </c>
      <c r="G332" s="177" t="s">
        <v>3415</v>
      </c>
      <c r="H332" s="319">
        <v>7357</v>
      </c>
      <c r="I332" s="319">
        <v>1341</v>
      </c>
      <c r="J332" s="319">
        <v>1312</v>
      </c>
      <c r="K332" s="177" t="s">
        <v>3299</v>
      </c>
      <c r="L332" s="177" t="s">
        <v>4291</v>
      </c>
      <c r="M332" s="177" t="s">
        <v>3420</v>
      </c>
      <c r="N332" s="319">
        <v>24</v>
      </c>
      <c r="O332" s="319">
        <v>39</v>
      </c>
      <c r="P332" s="319">
        <v>936</v>
      </c>
      <c r="Q332" s="319">
        <v>8</v>
      </c>
      <c r="R332" s="319"/>
      <c r="S332" s="319"/>
      <c r="T332" s="320"/>
      <c r="U332" s="320">
        <v>2010</v>
      </c>
      <c r="V332" s="925"/>
      <c r="W332" s="177"/>
      <c r="X332" s="177"/>
      <c r="Y332" s="177"/>
      <c r="Z332" s="177"/>
      <c r="AA332" s="177"/>
      <c r="AB332" s="319">
        <v>1000</v>
      </c>
      <c r="AC332" s="320"/>
      <c r="AD332" s="320"/>
      <c r="AE332" s="177"/>
      <c r="AF332" s="177"/>
      <c r="AG332" s="177"/>
      <c r="AH332" s="177"/>
      <c r="AI332" s="177"/>
      <c r="AJ332" s="177"/>
      <c r="AK332" s="177"/>
      <c r="AL332" s="177"/>
      <c r="AM332" s="177"/>
      <c r="AN332" s="177"/>
      <c r="AO332" s="177"/>
      <c r="AP332" s="177"/>
      <c r="AQ332" s="177"/>
      <c r="AR332" s="177"/>
      <c r="AS332" s="177"/>
      <c r="AT332" s="177"/>
      <c r="AU332" s="177"/>
      <c r="AV332" s="320"/>
    </row>
    <row r="333" spans="1:48" s="107" customFormat="1" ht="25.5" customHeight="1">
      <c r="A333" s="146"/>
      <c r="B333" s="543"/>
      <c r="C333" s="320" t="s">
        <v>3415</v>
      </c>
      <c r="D333" s="177"/>
      <c r="E333" s="319" t="s">
        <v>4292</v>
      </c>
      <c r="F333" s="177" t="s">
        <v>3415</v>
      </c>
      <c r="G333" s="177" t="s">
        <v>3415</v>
      </c>
      <c r="H333" s="319">
        <v>5198</v>
      </c>
      <c r="I333" s="319">
        <v>2238</v>
      </c>
      <c r="J333" s="319">
        <v>2624</v>
      </c>
      <c r="K333" s="665" t="s">
        <v>4293</v>
      </c>
      <c r="L333" s="177" t="s">
        <v>4285</v>
      </c>
      <c r="M333" s="177" t="s">
        <v>4286</v>
      </c>
      <c r="N333" s="319">
        <v>30</v>
      </c>
      <c r="O333" s="319">
        <v>40</v>
      </c>
      <c r="P333" s="319">
        <v>1200</v>
      </c>
      <c r="Q333" s="319">
        <v>15</v>
      </c>
      <c r="R333" s="319">
        <v>350</v>
      </c>
      <c r="S333" s="319">
        <v>500</v>
      </c>
      <c r="T333" s="320" t="s">
        <v>3298</v>
      </c>
      <c r="U333" s="320">
        <v>2012</v>
      </c>
      <c r="V333" s="925"/>
      <c r="W333" s="177"/>
      <c r="X333" s="177"/>
      <c r="Y333" s="177"/>
      <c r="Z333" s="177"/>
      <c r="AA333" s="177"/>
      <c r="AB333" s="319">
        <v>5100</v>
      </c>
      <c r="AC333" s="320"/>
      <c r="AD333" s="320"/>
      <c r="AE333" s="177"/>
      <c r="AF333" s="177"/>
      <c r="AG333" s="177"/>
      <c r="AH333" s="177"/>
      <c r="AI333" s="177"/>
      <c r="AJ333" s="177"/>
      <c r="AK333" s="177"/>
      <c r="AL333" s="177"/>
      <c r="AM333" s="177"/>
      <c r="AN333" s="177"/>
      <c r="AO333" s="177"/>
      <c r="AP333" s="177"/>
      <c r="AQ333" s="177"/>
      <c r="AR333" s="177"/>
      <c r="AS333" s="177"/>
      <c r="AT333" s="177"/>
      <c r="AU333" s="177"/>
      <c r="AV333" s="320"/>
    </row>
    <row r="334" spans="1:48" s="107" customFormat="1" ht="25.5" customHeight="1">
      <c r="A334" s="146" t="s">
        <v>135</v>
      </c>
      <c r="B334" s="543"/>
      <c r="C334" s="320" t="s">
        <v>4294</v>
      </c>
      <c r="D334" s="177" t="s">
        <v>4295</v>
      </c>
      <c r="E334" s="319" t="s">
        <v>4296</v>
      </c>
      <c r="F334" s="177" t="s">
        <v>4294</v>
      </c>
      <c r="G334" s="177" t="s">
        <v>4297</v>
      </c>
      <c r="H334" s="319">
        <v>13213</v>
      </c>
      <c r="I334" s="319">
        <v>5611</v>
      </c>
      <c r="J334" s="319">
        <v>8751</v>
      </c>
      <c r="K334" s="177" t="s">
        <v>4298</v>
      </c>
      <c r="L334" s="177" t="s">
        <v>4299</v>
      </c>
      <c r="M334" s="177" t="s">
        <v>3641</v>
      </c>
      <c r="N334" s="319">
        <v>37.5</v>
      </c>
      <c r="O334" s="319">
        <v>52.5</v>
      </c>
      <c r="P334" s="319">
        <v>1968</v>
      </c>
      <c r="Q334" s="319">
        <v>10.199999999999999</v>
      </c>
      <c r="R334" s="319">
        <v>2540</v>
      </c>
      <c r="S334" s="319">
        <v>3000</v>
      </c>
      <c r="T334" s="320" t="s">
        <v>3298</v>
      </c>
      <c r="U334" s="320">
        <v>1995</v>
      </c>
      <c r="V334" s="925">
        <v>4013</v>
      </c>
      <c r="W334" s="177">
        <v>400</v>
      </c>
      <c r="X334" s="177">
        <v>363</v>
      </c>
      <c r="Y334" s="177"/>
      <c r="Z334" s="177"/>
      <c r="AA334" s="177"/>
      <c r="AB334" s="319">
        <f>SUM(V334:Z334)</f>
        <v>4776</v>
      </c>
      <c r="AC334" s="320"/>
      <c r="AD334" s="320"/>
      <c r="AE334" s="177"/>
      <c r="AF334" s="177"/>
      <c r="AG334" s="177"/>
      <c r="AH334" s="177"/>
      <c r="AI334" s="177"/>
      <c r="AJ334" s="177"/>
      <c r="AK334" s="177"/>
      <c r="AL334" s="177"/>
      <c r="AM334" s="177"/>
      <c r="AN334" s="177"/>
      <c r="AO334" s="177"/>
      <c r="AP334" s="177"/>
      <c r="AQ334" s="177"/>
      <c r="AR334" s="177"/>
      <c r="AS334" s="177"/>
      <c r="AT334" s="177"/>
      <c r="AU334" s="177"/>
      <c r="AV334" s="320"/>
    </row>
    <row r="335" spans="1:48" s="107" customFormat="1" ht="25.5" customHeight="1">
      <c r="A335" s="146" t="s">
        <v>412</v>
      </c>
      <c r="B335" s="924"/>
      <c r="C335" s="320" t="s">
        <v>4294</v>
      </c>
      <c r="D335" s="177" t="s">
        <v>4300</v>
      </c>
      <c r="E335" s="319" t="s">
        <v>4301</v>
      </c>
      <c r="F335" s="177" t="s">
        <v>4294</v>
      </c>
      <c r="G335" s="177" t="s">
        <v>4302</v>
      </c>
      <c r="H335" s="319">
        <v>7873</v>
      </c>
      <c r="I335" s="319">
        <v>772</v>
      </c>
      <c r="J335" s="319">
        <v>8751</v>
      </c>
      <c r="K335" s="177" t="s">
        <v>4298</v>
      </c>
      <c r="L335" s="177" t="s">
        <v>4303</v>
      </c>
      <c r="M335" s="177" t="s">
        <v>3433</v>
      </c>
      <c r="N335" s="319">
        <v>16</v>
      </c>
      <c r="O335" s="319">
        <v>24</v>
      </c>
      <c r="P335" s="319">
        <v>676</v>
      </c>
      <c r="Q335" s="319">
        <v>17</v>
      </c>
      <c r="R335" s="319">
        <v>1500</v>
      </c>
      <c r="S335" s="319">
        <v>3000</v>
      </c>
      <c r="T335" s="320" t="s">
        <v>3298</v>
      </c>
      <c r="U335" s="320">
        <v>2004</v>
      </c>
      <c r="V335" s="925">
        <v>718</v>
      </c>
      <c r="W335" s="177"/>
      <c r="X335" s="177">
        <v>350</v>
      </c>
      <c r="Y335" s="177"/>
      <c r="Z335" s="177"/>
      <c r="AA335" s="177"/>
      <c r="AB335" s="319">
        <v>1420</v>
      </c>
      <c r="AC335" s="320"/>
      <c r="AD335" s="320"/>
      <c r="AE335" s="177"/>
      <c r="AF335" s="177"/>
      <c r="AG335" s="177"/>
      <c r="AH335" s="177"/>
      <c r="AI335" s="177"/>
      <c r="AJ335" s="177"/>
      <c r="AK335" s="177"/>
      <c r="AL335" s="177"/>
      <c r="AM335" s="177"/>
      <c r="AN335" s="177"/>
      <c r="AO335" s="177"/>
      <c r="AP335" s="177"/>
      <c r="AQ335" s="177"/>
      <c r="AR335" s="177"/>
      <c r="AS335" s="177"/>
      <c r="AT335" s="177"/>
      <c r="AU335" s="177"/>
      <c r="AV335" s="320"/>
    </row>
    <row r="336" spans="1:48" s="107" customFormat="1" ht="25.5" customHeight="1">
      <c r="A336" s="146" t="s">
        <v>413</v>
      </c>
      <c r="B336" s="543"/>
      <c r="C336" s="320" t="s">
        <v>4294</v>
      </c>
      <c r="D336" s="177"/>
      <c r="E336" s="319" t="s">
        <v>4304</v>
      </c>
      <c r="F336" s="177" t="s">
        <v>4294</v>
      </c>
      <c r="G336" s="177" t="s">
        <v>4294</v>
      </c>
      <c r="H336" s="319">
        <v>136090</v>
      </c>
      <c r="I336" s="319">
        <v>1113</v>
      </c>
      <c r="J336" s="319">
        <v>1110</v>
      </c>
      <c r="K336" s="177" t="s">
        <v>4298</v>
      </c>
      <c r="L336" s="177" t="s">
        <v>4305</v>
      </c>
      <c r="M336" s="177" t="s">
        <v>3641</v>
      </c>
      <c r="N336" s="319">
        <v>18.600000000000001</v>
      </c>
      <c r="O336" s="319">
        <v>39</v>
      </c>
      <c r="P336" s="319">
        <v>725</v>
      </c>
      <c r="Q336" s="319">
        <v>10</v>
      </c>
      <c r="R336" s="319">
        <v>160</v>
      </c>
      <c r="S336" s="319">
        <v>500</v>
      </c>
      <c r="T336" s="320" t="s">
        <v>3298</v>
      </c>
      <c r="U336" s="320">
        <v>2010</v>
      </c>
      <c r="V336" s="925"/>
      <c r="W336" s="177"/>
      <c r="X336" s="177"/>
      <c r="Y336" s="177"/>
      <c r="Z336" s="177"/>
      <c r="AA336" s="177"/>
      <c r="AB336" s="319">
        <v>1920</v>
      </c>
      <c r="AC336" s="320"/>
      <c r="AD336" s="320"/>
      <c r="AE336" s="177"/>
      <c r="AF336" s="177"/>
      <c r="AG336" s="177"/>
      <c r="AH336" s="177"/>
      <c r="AI336" s="177"/>
      <c r="AJ336" s="177"/>
      <c r="AK336" s="177"/>
      <c r="AL336" s="177"/>
      <c r="AM336" s="177"/>
      <c r="AN336" s="177"/>
      <c r="AO336" s="177"/>
      <c r="AP336" s="177"/>
      <c r="AQ336" s="177"/>
      <c r="AR336" s="177"/>
      <c r="AS336" s="177"/>
      <c r="AT336" s="177"/>
      <c r="AU336" s="177"/>
      <c r="AV336" s="320"/>
    </row>
    <row r="337" spans="1:48" s="107" customFormat="1" ht="25.5" customHeight="1">
      <c r="A337" s="146">
        <v>1</v>
      </c>
      <c r="B337" s="543"/>
      <c r="C337" s="320" t="s">
        <v>4306</v>
      </c>
      <c r="D337" s="320" t="s">
        <v>4307</v>
      </c>
      <c r="E337" s="320" t="s">
        <v>15507</v>
      </c>
      <c r="F337" s="320" t="s">
        <v>4306</v>
      </c>
      <c r="G337" s="320" t="s">
        <v>4308</v>
      </c>
      <c r="H337" s="319">
        <v>14455.3</v>
      </c>
      <c r="I337" s="319">
        <v>820</v>
      </c>
      <c r="J337" s="319">
        <v>820</v>
      </c>
      <c r="K337" s="319" t="s">
        <v>4148</v>
      </c>
      <c r="L337" s="319" t="s">
        <v>4309</v>
      </c>
      <c r="M337" s="319" t="s">
        <v>3641</v>
      </c>
      <c r="N337" s="319">
        <v>20</v>
      </c>
      <c r="O337" s="319">
        <v>34.799999999999997</v>
      </c>
      <c r="P337" s="319">
        <v>696</v>
      </c>
      <c r="Q337" s="319">
        <v>11.1</v>
      </c>
      <c r="R337" s="319">
        <v>56</v>
      </c>
      <c r="S337" s="319">
        <v>250</v>
      </c>
      <c r="T337" s="319" t="s">
        <v>3298</v>
      </c>
      <c r="U337" s="105">
        <v>2010</v>
      </c>
      <c r="V337" s="99"/>
      <c r="W337" s="99"/>
      <c r="X337" s="99"/>
      <c r="Y337" s="99"/>
      <c r="Z337" s="99"/>
      <c r="AA337" s="99"/>
      <c r="AB337" s="100">
        <v>630</v>
      </c>
      <c r="AC337" s="320"/>
      <c r="AD337" s="320"/>
      <c r="AE337" s="177"/>
      <c r="AF337" s="177"/>
      <c r="AG337" s="177"/>
      <c r="AH337" s="177"/>
      <c r="AI337" s="177"/>
      <c r="AJ337" s="177"/>
      <c r="AK337" s="177"/>
      <c r="AL337" s="177"/>
      <c r="AM337" s="177"/>
      <c r="AN337" s="177"/>
      <c r="AO337" s="177"/>
      <c r="AP337" s="177"/>
      <c r="AQ337" s="177"/>
      <c r="AR337" s="177"/>
      <c r="AS337" s="177"/>
      <c r="AT337" s="177"/>
      <c r="AU337" s="177"/>
      <c r="AV337" s="320"/>
    </row>
    <row r="338" spans="1:48" s="107" customFormat="1" ht="25.5" customHeight="1">
      <c r="A338" s="146" t="s">
        <v>414</v>
      </c>
      <c r="B338" s="543"/>
      <c r="C338" s="320" t="s">
        <v>4306</v>
      </c>
      <c r="D338" s="320" t="s">
        <v>4310</v>
      </c>
      <c r="E338" s="320" t="s">
        <v>15508</v>
      </c>
      <c r="F338" s="320" t="s">
        <v>4306</v>
      </c>
      <c r="G338" s="320" t="s">
        <v>4308</v>
      </c>
      <c r="H338" s="319">
        <v>27690.799999999999</v>
      </c>
      <c r="I338" s="319">
        <v>657.4</v>
      </c>
      <c r="J338" s="319">
        <v>657.4</v>
      </c>
      <c r="K338" s="319" t="s">
        <v>4148</v>
      </c>
      <c r="L338" s="319" t="s">
        <v>4149</v>
      </c>
      <c r="M338" s="319" t="s">
        <v>3641</v>
      </c>
      <c r="N338" s="319">
        <v>11.1</v>
      </c>
      <c r="O338" s="319">
        <v>38</v>
      </c>
      <c r="P338" s="319">
        <v>421.8</v>
      </c>
      <c r="Q338" s="319">
        <v>7.3</v>
      </c>
      <c r="R338" s="319" t="s">
        <v>3411</v>
      </c>
      <c r="S338" s="319">
        <v>250</v>
      </c>
      <c r="T338" s="319" t="s">
        <v>3411</v>
      </c>
      <c r="U338" s="105">
        <v>2010</v>
      </c>
      <c r="V338" s="99"/>
      <c r="W338" s="99"/>
      <c r="X338" s="99"/>
      <c r="Y338" s="99"/>
      <c r="Z338" s="99"/>
      <c r="AA338" s="99"/>
      <c r="AB338" s="100">
        <v>560</v>
      </c>
      <c r="AC338" s="320"/>
      <c r="AD338" s="320"/>
      <c r="AE338" s="177"/>
      <c r="AF338" s="177"/>
      <c r="AG338" s="177"/>
      <c r="AH338" s="177"/>
      <c r="AI338" s="177"/>
      <c r="AJ338" s="177"/>
      <c r="AK338" s="177"/>
      <c r="AL338" s="177"/>
      <c r="AM338" s="177"/>
      <c r="AN338" s="177"/>
      <c r="AO338" s="177"/>
      <c r="AP338" s="177"/>
      <c r="AQ338" s="177"/>
      <c r="AR338" s="177"/>
      <c r="AS338" s="177"/>
      <c r="AT338" s="177"/>
      <c r="AU338" s="177"/>
      <c r="AV338" s="320"/>
    </row>
    <row r="339" spans="1:48" s="107" customFormat="1" ht="25.5" customHeight="1">
      <c r="A339" s="146"/>
      <c r="B339" s="543"/>
      <c r="C339" s="320" t="s">
        <v>4311</v>
      </c>
      <c r="D339" s="177" t="s">
        <v>4312</v>
      </c>
      <c r="E339" s="319" t="s">
        <v>4313</v>
      </c>
      <c r="F339" s="177" t="s">
        <v>4311</v>
      </c>
      <c r="G339" s="177" t="s">
        <v>4311</v>
      </c>
      <c r="H339" s="319">
        <v>3874</v>
      </c>
      <c r="I339" s="319">
        <v>1718</v>
      </c>
      <c r="J339" s="319">
        <v>2266</v>
      </c>
      <c r="K339" s="177" t="s">
        <v>4284</v>
      </c>
      <c r="L339" s="177" t="s">
        <v>4314</v>
      </c>
      <c r="M339" s="177" t="s">
        <v>4315</v>
      </c>
      <c r="N339" s="319">
        <v>22</v>
      </c>
      <c r="O339" s="319">
        <v>41</v>
      </c>
      <c r="P339" s="319">
        <v>890</v>
      </c>
      <c r="Q339" s="319">
        <v>12</v>
      </c>
      <c r="R339" s="319">
        <v>270</v>
      </c>
      <c r="S339" s="319"/>
      <c r="T339" s="320" t="s">
        <v>3298</v>
      </c>
      <c r="U339" s="320">
        <v>1988</v>
      </c>
      <c r="V339" s="925">
        <v>720</v>
      </c>
      <c r="W339" s="177"/>
      <c r="X339" s="177">
        <v>200</v>
      </c>
      <c r="Y339" s="177"/>
      <c r="Z339" s="177"/>
      <c r="AA339" s="177"/>
      <c r="AB339" s="319">
        <f>SUM(V339:Z339)</f>
        <v>920</v>
      </c>
      <c r="AC339" s="320"/>
      <c r="AD339" s="320"/>
      <c r="AE339" s="177"/>
      <c r="AF339" s="177"/>
      <c r="AG339" s="177"/>
      <c r="AH339" s="177"/>
      <c r="AI339" s="177"/>
      <c r="AJ339" s="177"/>
      <c r="AK339" s="177"/>
      <c r="AL339" s="177"/>
      <c r="AM339" s="177"/>
      <c r="AN339" s="177"/>
      <c r="AO339" s="177"/>
      <c r="AP339" s="177"/>
      <c r="AQ339" s="177"/>
      <c r="AR339" s="177"/>
      <c r="AS339" s="177"/>
      <c r="AT339" s="177"/>
      <c r="AU339" s="177"/>
      <c r="AV339" s="320"/>
    </row>
    <row r="340" spans="1:48" s="107" customFormat="1" ht="25.5" customHeight="1">
      <c r="A340" s="146" t="s">
        <v>415</v>
      </c>
      <c r="B340" s="543"/>
      <c r="C340" s="320" t="s">
        <v>4316</v>
      </c>
      <c r="D340" s="177"/>
      <c r="E340" s="319" t="s">
        <v>4317</v>
      </c>
      <c r="F340" s="177" t="s">
        <v>4316</v>
      </c>
      <c r="G340" s="177" t="s">
        <v>4316</v>
      </c>
      <c r="H340" s="319">
        <v>98489</v>
      </c>
      <c r="I340" s="319">
        <v>3268</v>
      </c>
      <c r="J340" s="319">
        <v>5496</v>
      </c>
      <c r="K340" s="177" t="s">
        <v>3299</v>
      </c>
      <c r="L340" s="177" t="s">
        <v>4318</v>
      </c>
      <c r="M340" s="177" t="s">
        <v>3641</v>
      </c>
      <c r="N340" s="319">
        <v>30</v>
      </c>
      <c r="O340" s="319">
        <v>46</v>
      </c>
      <c r="P340" s="319">
        <v>1392</v>
      </c>
      <c r="Q340" s="319">
        <v>13</v>
      </c>
      <c r="R340" s="319">
        <v>1509</v>
      </c>
      <c r="S340" s="319">
        <v>3000</v>
      </c>
      <c r="T340" s="320" t="s">
        <v>3298</v>
      </c>
      <c r="U340" s="320">
        <v>2010</v>
      </c>
      <c r="V340" s="925"/>
      <c r="W340" s="177"/>
      <c r="X340" s="177"/>
      <c r="Y340" s="177"/>
      <c r="Z340" s="177"/>
      <c r="AA340" s="177"/>
      <c r="AB340" s="319">
        <v>10000</v>
      </c>
      <c r="AC340" s="320"/>
      <c r="AD340" s="320"/>
      <c r="AE340" s="177"/>
      <c r="AF340" s="177"/>
      <c r="AG340" s="177"/>
      <c r="AH340" s="177"/>
      <c r="AI340" s="177"/>
      <c r="AJ340" s="177"/>
      <c r="AK340" s="177"/>
      <c r="AL340" s="177"/>
      <c r="AM340" s="177"/>
      <c r="AN340" s="177"/>
      <c r="AO340" s="177"/>
      <c r="AP340" s="177"/>
      <c r="AQ340" s="177"/>
      <c r="AR340" s="177"/>
      <c r="AS340" s="177"/>
      <c r="AT340" s="177"/>
      <c r="AU340" s="177"/>
      <c r="AV340" s="320"/>
    </row>
    <row r="341" spans="1:48" s="107" customFormat="1" ht="25.5" customHeight="1">
      <c r="A341" s="146"/>
      <c r="B341" s="678"/>
      <c r="C341" s="320" t="s">
        <v>4319</v>
      </c>
      <c r="D341" s="177" t="s">
        <v>4312</v>
      </c>
      <c r="E341" s="544" t="s">
        <v>4320</v>
      </c>
      <c r="F341" s="177" t="s">
        <v>4319</v>
      </c>
      <c r="G341" s="177" t="s">
        <v>4319</v>
      </c>
      <c r="H341" s="319">
        <v>3408</v>
      </c>
      <c r="I341" s="319">
        <v>2329</v>
      </c>
      <c r="J341" s="319">
        <v>3408</v>
      </c>
      <c r="K341" s="177" t="s">
        <v>4298</v>
      </c>
      <c r="L341" s="177" t="s">
        <v>4321</v>
      </c>
      <c r="M341" s="177" t="s">
        <v>3641</v>
      </c>
      <c r="N341" s="319">
        <v>31</v>
      </c>
      <c r="O341" s="319">
        <v>39</v>
      </c>
      <c r="P341" s="319">
        <v>1194</v>
      </c>
      <c r="Q341" s="319">
        <v>11</v>
      </c>
      <c r="R341" s="319">
        <v>1405</v>
      </c>
      <c r="S341" s="319">
        <v>1500</v>
      </c>
      <c r="T341" s="320" t="s">
        <v>3298</v>
      </c>
      <c r="U341" s="320">
        <v>2005</v>
      </c>
      <c r="V341" s="925">
        <v>720</v>
      </c>
      <c r="W341" s="177"/>
      <c r="X341" s="177">
        <v>200</v>
      </c>
      <c r="Y341" s="177"/>
      <c r="Z341" s="177"/>
      <c r="AA341" s="177"/>
      <c r="AB341" s="319">
        <v>3862</v>
      </c>
      <c r="AC341" s="320"/>
      <c r="AD341" s="320"/>
      <c r="AE341" s="177"/>
      <c r="AF341" s="177"/>
      <c r="AG341" s="177"/>
      <c r="AH341" s="177"/>
      <c r="AI341" s="177"/>
      <c r="AJ341" s="177"/>
      <c r="AK341" s="177"/>
      <c r="AL341" s="177"/>
      <c r="AM341" s="177"/>
      <c r="AN341" s="177"/>
      <c r="AO341" s="177"/>
      <c r="AP341" s="177"/>
      <c r="AQ341" s="177"/>
      <c r="AR341" s="177"/>
      <c r="AS341" s="177"/>
      <c r="AT341" s="177"/>
      <c r="AU341" s="177"/>
      <c r="AV341" s="320"/>
    </row>
    <row r="342" spans="1:48" s="107" customFormat="1" ht="25.5" customHeight="1">
      <c r="A342" s="146" t="s">
        <v>416</v>
      </c>
      <c r="B342" s="566" t="s">
        <v>4322</v>
      </c>
      <c r="C342" s="320" t="s">
        <v>3303</v>
      </c>
      <c r="D342" s="947"/>
      <c r="E342" s="544">
        <f>COUNTA(E343:E366)</f>
        <v>24</v>
      </c>
      <c r="F342" s="948"/>
      <c r="G342" s="948"/>
      <c r="H342" s="319">
        <f>SUM(H343:H366)</f>
        <v>513833</v>
      </c>
      <c r="I342" s="319">
        <f>SUM(I343:I366)</f>
        <v>84353</v>
      </c>
      <c r="J342" s="319">
        <f>SUM(J343:J366)</f>
        <v>144799</v>
      </c>
      <c r="K342" s="948"/>
      <c r="L342" s="948"/>
      <c r="M342" s="948"/>
      <c r="N342" s="949"/>
      <c r="O342" s="949"/>
      <c r="P342" s="949"/>
      <c r="Q342" s="949"/>
      <c r="R342" s="949"/>
      <c r="S342" s="949"/>
      <c r="T342" s="320"/>
      <c r="U342" s="948"/>
      <c r="V342" s="950"/>
      <c r="W342" s="947"/>
      <c r="X342" s="947"/>
      <c r="Y342" s="947"/>
      <c r="Z342" s="947"/>
      <c r="AA342" s="947"/>
      <c r="AB342" s="949"/>
      <c r="AC342" s="948"/>
      <c r="AD342" s="948"/>
      <c r="AE342" s="947"/>
      <c r="AF342" s="947"/>
      <c r="AG342" s="947"/>
      <c r="AH342" s="947"/>
      <c r="AI342" s="947"/>
      <c r="AJ342" s="947"/>
      <c r="AK342" s="947"/>
      <c r="AL342" s="947"/>
      <c r="AM342" s="947"/>
      <c r="AN342" s="947"/>
      <c r="AO342" s="947"/>
      <c r="AP342" s="947"/>
      <c r="AQ342" s="947"/>
      <c r="AR342" s="947"/>
      <c r="AS342" s="947"/>
      <c r="AT342" s="947"/>
      <c r="AU342" s="947"/>
      <c r="AV342" s="948"/>
    </row>
    <row r="343" spans="1:48" s="107" customFormat="1" ht="25.5" customHeight="1">
      <c r="A343" s="146"/>
      <c r="B343" s="543"/>
      <c r="C343" s="320" t="s">
        <v>13277</v>
      </c>
      <c r="D343" s="177" t="s">
        <v>13581</v>
      </c>
      <c r="E343" s="320" t="s">
        <v>13582</v>
      </c>
      <c r="F343" s="320" t="s">
        <v>13277</v>
      </c>
      <c r="G343" s="320" t="s">
        <v>13277</v>
      </c>
      <c r="H343" s="319">
        <v>10800</v>
      </c>
      <c r="I343" s="319">
        <v>4262</v>
      </c>
      <c r="J343" s="319">
        <v>10054</v>
      </c>
      <c r="K343" s="320" t="s">
        <v>587</v>
      </c>
      <c r="L343" s="320" t="s">
        <v>1610</v>
      </c>
      <c r="M343" s="320" t="s">
        <v>78</v>
      </c>
      <c r="N343" s="319">
        <v>32</v>
      </c>
      <c r="O343" s="319">
        <v>44</v>
      </c>
      <c r="P343" s="864">
        <v>1366</v>
      </c>
      <c r="Q343" s="319">
        <v>17</v>
      </c>
      <c r="R343" s="864">
        <v>5001</v>
      </c>
      <c r="S343" s="319">
        <v>8600</v>
      </c>
      <c r="T343" s="320" t="s">
        <v>586</v>
      </c>
      <c r="U343" s="320">
        <v>1984</v>
      </c>
      <c r="V343" s="925">
        <v>2425</v>
      </c>
      <c r="W343" s="177">
        <v>2425</v>
      </c>
      <c r="X343" s="177">
        <v>150</v>
      </c>
      <c r="Y343" s="177"/>
      <c r="Z343" s="177"/>
      <c r="AA343" s="177"/>
      <c r="AB343" s="319">
        <v>5000</v>
      </c>
      <c r="AC343" s="320"/>
      <c r="AD343" s="320"/>
      <c r="AE343" s="177">
        <v>1</v>
      </c>
      <c r="AF343" s="177">
        <v>30</v>
      </c>
      <c r="AG343" s="177">
        <v>105</v>
      </c>
      <c r="AH343" s="177"/>
      <c r="AI343" s="177"/>
      <c r="AJ343" s="177"/>
      <c r="AK343" s="177"/>
      <c r="AL343" s="177"/>
      <c r="AM343" s="177"/>
      <c r="AN343" s="177"/>
      <c r="AO343" s="177"/>
      <c r="AP343" s="177"/>
      <c r="AQ343" s="177"/>
      <c r="AR343" s="177"/>
      <c r="AS343" s="177"/>
      <c r="AT343" s="177"/>
      <c r="AU343" s="177"/>
      <c r="AV343" s="320"/>
    </row>
    <row r="344" spans="1:48" s="107" customFormat="1" ht="25.5" customHeight="1">
      <c r="A344" s="146"/>
      <c r="B344" s="543"/>
      <c r="C344" s="320" t="s">
        <v>13277</v>
      </c>
      <c r="D344" s="177" t="s">
        <v>13583</v>
      </c>
      <c r="E344" s="320" t="s">
        <v>13584</v>
      </c>
      <c r="F344" s="320" t="s">
        <v>13277</v>
      </c>
      <c r="G344" s="320" t="s">
        <v>13277</v>
      </c>
      <c r="H344" s="319">
        <v>7924</v>
      </c>
      <c r="I344" s="319">
        <v>2173</v>
      </c>
      <c r="J344" s="319">
        <v>2783</v>
      </c>
      <c r="K344" s="320" t="s">
        <v>587</v>
      </c>
      <c r="L344" s="320" t="s">
        <v>13585</v>
      </c>
      <c r="M344" s="320" t="s">
        <v>78</v>
      </c>
      <c r="N344" s="319">
        <v>30</v>
      </c>
      <c r="O344" s="319">
        <v>40</v>
      </c>
      <c r="P344" s="864">
        <v>1040</v>
      </c>
      <c r="Q344" s="319">
        <v>18</v>
      </c>
      <c r="R344" s="864">
        <v>512</v>
      </c>
      <c r="S344" s="319">
        <v>1000</v>
      </c>
      <c r="T344" s="320" t="s">
        <v>586</v>
      </c>
      <c r="U344" s="320">
        <v>2003</v>
      </c>
      <c r="V344" s="925">
        <v>3429</v>
      </c>
      <c r="W344" s="177"/>
      <c r="X344" s="177">
        <v>362</v>
      </c>
      <c r="Y344" s="177"/>
      <c r="Z344" s="177"/>
      <c r="AA344" s="177"/>
      <c r="AB344" s="319">
        <v>3791</v>
      </c>
      <c r="AC344" s="320"/>
      <c r="AD344" s="320"/>
      <c r="AE344" s="177"/>
      <c r="AF344" s="177"/>
      <c r="AG344" s="177"/>
      <c r="AH344" s="177"/>
      <c r="AI344" s="177"/>
      <c r="AJ344" s="177"/>
      <c r="AK344" s="177"/>
      <c r="AL344" s="177"/>
      <c r="AM344" s="177"/>
      <c r="AN344" s="177"/>
      <c r="AO344" s="177"/>
      <c r="AP344" s="177"/>
      <c r="AQ344" s="177"/>
      <c r="AR344" s="177"/>
      <c r="AS344" s="177"/>
      <c r="AT344" s="177"/>
      <c r="AU344" s="177"/>
      <c r="AV344" s="320"/>
    </row>
    <row r="345" spans="1:48" s="107" customFormat="1" ht="25.5" customHeight="1">
      <c r="A345" s="146"/>
      <c r="B345" s="543"/>
      <c r="C345" s="320" t="s">
        <v>13277</v>
      </c>
      <c r="D345" s="177" t="s">
        <v>13583</v>
      </c>
      <c r="E345" s="320" t="s">
        <v>13586</v>
      </c>
      <c r="F345" s="320" t="s">
        <v>13277</v>
      </c>
      <c r="G345" s="320" t="s">
        <v>13281</v>
      </c>
      <c r="H345" s="319">
        <v>29388</v>
      </c>
      <c r="I345" s="319">
        <v>7206</v>
      </c>
      <c r="J345" s="319">
        <v>7206</v>
      </c>
      <c r="K345" s="320" t="s">
        <v>1537</v>
      </c>
      <c r="L345" s="320" t="s">
        <v>13587</v>
      </c>
      <c r="M345" s="320" t="s">
        <v>13588</v>
      </c>
      <c r="N345" s="319">
        <v>45</v>
      </c>
      <c r="O345" s="319">
        <v>120</v>
      </c>
      <c r="P345" s="864">
        <v>5400</v>
      </c>
      <c r="Q345" s="319">
        <v>12</v>
      </c>
      <c r="R345" s="864">
        <v>400</v>
      </c>
      <c r="S345" s="319">
        <v>400</v>
      </c>
      <c r="T345" s="320" t="s">
        <v>15517</v>
      </c>
      <c r="U345" s="320">
        <v>2013</v>
      </c>
      <c r="V345" s="925">
        <v>3429</v>
      </c>
      <c r="W345" s="177"/>
      <c r="X345" s="177">
        <v>362</v>
      </c>
      <c r="Y345" s="177"/>
      <c r="Z345" s="177"/>
      <c r="AA345" s="177"/>
      <c r="AB345" s="319">
        <v>7000</v>
      </c>
      <c r="AC345" s="320"/>
      <c r="AD345" s="320"/>
      <c r="AE345" s="177"/>
      <c r="AF345" s="177"/>
      <c r="AG345" s="177"/>
      <c r="AH345" s="177"/>
      <c r="AI345" s="177"/>
      <c r="AJ345" s="177"/>
      <c r="AK345" s="177"/>
      <c r="AL345" s="177"/>
      <c r="AM345" s="177"/>
      <c r="AN345" s="177"/>
      <c r="AO345" s="177"/>
      <c r="AP345" s="177"/>
      <c r="AQ345" s="177"/>
      <c r="AR345" s="177"/>
      <c r="AS345" s="177"/>
      <c r="AT345" s="177"/>
      <c r="AU345" s="177"/>
      <c r="AV345" s="320"/>
    </row>
    <row r="346" spans="1:48" s="107" customFormat="1" ht="25.5" customHeight="1">
      <c r="A346" s="146"/>
      <c r="B346" s="543"/>
      <c r="C346" s="320" t="s">
        <v>13277</v>
      </c>
      <c r="D346" s="177" t="s">
        <v>13583</v>
      </c>
      <c r="E346" s="320" t="s">
        <v>13589</v>
      </c>
      <c r="F346" s="320" t="s">
        <v>13277</v>
      </c>
      <c r="G346" s="320" t="s">
        <v>13277</v>
      </c>
      <c r="H346" s="319">
        <v>920</v>
      </c>
      <c r="I346" s="319">
        <v>514</v>
      </c>
      <c r="J346" s="319">
        <v>514</v>
      </c>
      <c r="K346" s="320" t="s">
        <v>1537</v>
      </c>
      <c r="L346" s="320" t="s">
        <v>13587</v>
      </c>
      <c r="M346" s="320" t="s">
        <v>78</v>
      </c>
      <c r="N346" s="319">
        <v>15</v>
      </c>
      <c r="O346" s="319">
        <v>30</v>
      </c>
      <c r="P346" s="864">
        <v>450</v>
      </c>
      <c r="Q346" s="319">
        <v>12</v>
      </c>
      <c r="R346" s="864">
        <v>400</v>
      </c>
      <c r="S346" s="319">
        <v>400</v>
      </c>
      <c r="T346" s="320"/>
      <c r="U346" s="320">
        <v>2008</v>
      </c>
      <c r="V346" s="925">
        <v>3429</v>
      </c>
      <c r="W346" s="177"/>
      <c r="X346" s="177">
        <v>362</v>
      </c>
      <c r="Y346" s="177"/>
      <c r="Z346" s="177"/>
      <c r="AA346" s="177"/>
      <c r="AB346" s="319">
        <v>352</v>
      </c>
      <c r="AC346" s="320"/>
      <c r="AD346" s="320"/>
      <c r="AE346" s="177"/>
      <c r="AF346" s="177"/>
      <c r="AG346" s="177"/>
      <c r="AH346" s="177"/>
      <c r="AI346" s="177"/>
      <c r="AJ346" s="177"/>
      <c r="AK346" s="177"/>
      <c r="AL346" s="177"/>
      <c r="AM346" s="177"/>
      <c r="AN346" s="177"/>
      <c r="AO346" s="177"/>
      <c r="AP346" s="177"/>
      <c r="AQ346" s="177"/>
      <c r="AR346" s="177"/>
      <c r="AS346" s="177"/>
      <c r="AT346" s="177"/>
      <c r="AU346" s="177"/>
      <c r="AV346" s="320"/>
    </row>
    <row r="347" spans="1:48" s="107" customFormat="1" ht="25.5" customHeight="1">
      <c r="A347" s="146"/>
      <c r="B347" s="543"/>
      <c r="C347" s="320" t="s">
        <v>13283</v>
      </c>
      <c r="D347" s="177" t="s">
        <v>13590</v>
      </c>
      <c r="E347" s="320" t="s">
        <v>13591</v>
      </c>
      <c r="F347" s="320" t="s">
        <v>13283</v>
      </c>
      <c r="G347" s="320" t="s">
        <v>13288</v>
      </c>
      <c r="H347" s="319">
        <v>21000</v>
      </c>
      <c r="I347" s="319">
        <v>9150</v>
      </c>
      <c r="J347" s="319">
        <v>15462</v>
      </c>
      <c r="K347" s="320" t="s">
        <v>587</v>
      </c>
      <c r="L347" s="320" t="s">
        <v>13592</v>
      </c>
      <c r="M347" s="320" t="s">
        <v>78</v>
      </c>
      <c r="N347" s="319">
        <v>32</v>
      </c>
      <c r="O347" s="319">
        <v>52</v>
      </c>
      <c r="P347" s="864">
        <v>1665</v>
      </c>
      <c r="Q347" s="319">
        <v>18</v>
      </c>
      <c r="R347" s="864">
        <v>6380</v>
      </c>
      <c r="S347" s="319">
        <v>8500</v>
      </c>
      <c r="T347" s="320" t="s">
        <v>13593</v>
      </c>
      <c r="U347" s="320">
        <v>1998</v>
      </c>
      <c r="V347" s="925">
        <v>18390</v>
      </c>
      <c r="W347" s="177">
        <v>2350</v>
      </c>
      <c r="X347" s="177">
        <v>660</v>
      </c>
      <c r="Y347" s="177">
        <v>3400</v>
      </c>
      <c r="Z347" s="177"/>
      <c r="AA347" s="177"/>
      <c r="AB347" s="319">
        <v>24800</v>
      </c>
      <c r="AC347" s="320"/>
      <c r="AD347" s="320"/>
      <c r="AE347" s="177">
        <v>2</v>
      </c>
      <c r="AF347" s="177"/>
      <c r="AG347" s="177">
        <v>1500</v>
      </c>
      <c r="AH347" s="177"/>
      <c r="AI347" s="177"/>
      <c r="AJ347" s="177"/>
      <c r="AK347" s="177"/>
      <c r="AL347" s="177"/>
      <c r="AM347" s="177"/>
      <c r="AN347" s="177"/>
      <c r="AO347" s="177"/>
      <c r="AP347" s="177"/>
      <c r="AQ347" s="177"/>
      <c r="AR347" s="177"/>
      <c r="AS347" s="177"/>
      <c r="AT347" s="177"/>
      <c r="AU347" s="177"/>
      <c r="AV347" s="320"/>
    </row>
    <row r="348" spans="1:48" s="107" customFormat="1" ht="25.5" customHeight="1">
      <c r="A348" s="146"/>
      <c r="B348" s="543"/>
      <c r="C348" s="320" t="s">
        <v>13295</v>
      </c>
      <c r="D348" s="177" t="s">
        <v>13594</v>
      </c>
      <c r="E348" s="320" t="s">
        <v>13595</v>
      </c>
      <c r="F348" s="320" t="s">
        <v>13295</v>
      </c>
      <c r="G348" s="320" t="s">
        <v>13295</v>
      </c>
      <c r="H348" s="319">
        <v>44029</v>
      </c>
      <c r="I348" s="319">
        <v>7003</v>
      </c>
      <c r="J348" s="319">
        <v>15589</v>
      </c>
      <c r="K348" s="320" t="s">
        <v>587</v>
      </c>
      <c r="L348" s="320" t="s">
        <v>13596</v>
      </c>
      <c r="M348" s="320" t="s">
        <v>78</v>
      </c>
      <c r="N348" s="319">
        <v>38</v>
      </c>
      <c r="O348" s="319">
        <v>46</v>
      </c>
      <c r="P348" s="864">
        <v>1748</v>
      </c>
      <c r="Q348" s="319">
        <v>25</v>
      </c>
      <c r="R348" s="864">
        <v>5503</v>
      </c>
      <c r="S348" s="319">
        <v>6000</v>
      </c>
      <c r="T348" s="320" t="s">
        <v>13593</v>
      </c>
      <c r="U348" s="320">
        <v>2005</v>
      </c>
      <c r="V348" s="925">
        <v>18390</v>
      </c>
      <c r="W348" s="177">
        <v>2350</v>
      </c>
      <c r="X348" s="177">
        <v>660</v>
      </c>
      <c r="Y348" s="177">
        <v>3400</v>
      </c>
      <c r="Z348" s="177"/>
      <c r="AA348" s="177"/>
      <c r="AB348" s="319">
        <v>38000</v>
      </c>
      <c r="AC348" s="320"/>
      <c r="AD348" s="320"/>
      <c r="AE348" s="177">
        <v>2</v>
      </c>
      <c r="AF348" s="177"/>
      <c r="AG348" s="177">
        <v>1500</v>
      </c>
      <c r="AH348" s="177"/>
      <c r="AI348" s="177"/>
      <c r="AJ348" s="177"/>
      <c r="AK348" s="177"/>
      <c r="AL348" s="177"/>
      <c r="AM348" s="177"/>
      <c r="AN348" s="177"/>
      <c r="AO348" s="177"/>
      <c r="AP348" s="177"/>
      <c r="AQ348" s="177"/>
      <c r="AR348" s="177"/>
      <c r="AS348" s="177"/>
      <c r="AT348" s="177"/>
      <c r="AU348" s="177"/>
      <c r="AV348" s="320"/>
    </row>
    <row r="349" spans="1:48" s="107" customFormat="1" ht="25.5" customHeight="1">
      <c r="A349" s="146" t="s">
        <v>417</v>
      </c>
      <c r="B349" s="543"/>
      <c r="C349" s="320" t="s">
        <v>3024</v>
      </c>
      <c r="D349" s="177" t="s">
        <v>13597</v>
      </c>
      <c r="E349" s="320" t="s">
        <v>13598</v>
      </c>
      <c r="F349" s="320" t="s">
        <v>3024</v>
      </c>
      <c r="G349" s="320" t="s">
        <v>13599</v>
      </c>
      <c r="H349" s="319">
        <v>33206</v>
      </c>
      <c r="I349" s="319">
        <v>8038</v>
      </c>
      <c r="J349" s="319">
        <v>18509</v>
      </c>
      <c r="K349" s="320" t="s">
        <v>587</v>
      </c>
      <c r="L349" s="320" t="s">
        <v>13600</v>
      </c>
      <c r="M349" s="320" t="s">
        <v>78</v>
      </c>
      <c r="N349" s="319">
        <v>40</v>
      </c>
      <c r="O349" s="319">
        <v>52</v>
      </c>
      <c r="P349" s="864">
        <v>1716</v>
      </c>
      <c r="Q349" s="319">
        <v>25</v>
      </c>
      <c r="R349" s="864">
        <v>6262</v>
      </c>
      <c r="S349" s="319">
        <v>6262</v>
      </c>
      <c r="T349" s="320" t="s">
        <v>586</v>
      </c>
      <c r="U349" s="320">
        <v>2002</v>
      </c>
      <c r="V349" s="925">
        <v>23620</v>
      </c>
      <c r="W349" s="177">
        <v>1135</v>
      </c>
      <c r="X349" s="177">
        <v>910</v>
      </c>
      <c r="Y349" s="177">
        <v>450</v>
      </c>
      <c r="Z349" s="177"/>
      <c r="AA349" s="177"/>
      <c r="AB349" s="319">
        <v>30165</v>
      </c>
      <c r="AC349" s="320"/>
      <c r="AD349" s="320"/>
      <c r="AE349" s="177">
        <v>1</v>
      </c>
      <c r="AF349" s="177">
        <v>1200</v>
      </c>
      <c r="AG349" s="177"/>
      <c r="AH349" s="177"/>
      <c r="AI349" s="177"/>
      <c r="AJ349" s="177"/>
      <c r="AK349" s="177"/>
      <c r="AL349" s="177"/>
      <c r="AM349" s="177"/>
      <c r="AN349" s="177"/>
      <c r="AO349" s="177"/>
      <c r="AP349" s="177"/>
      <c r="AQ349" s="177"/>
      <c r="AR349" s="177"/>
      <c r="AS349" s="177"/>
      <c r="AT349" s="177"/>
      <c r="AU349" s="177"/>
      <c r="AV349" s="320"/>
    </row>
    <row r="350" spans="1:48" s="107" customFormat="1" ht="25.5" customHeight="1">
      <c r="A350" s="146" t="s">
        <v>418</v>
      </c>
      <c r="B350" s="543"/>
      <c r="C350" s="320" t="s">
        <v>3029</v>
      </c>
      <c r="D350" s="177" t="s">
        <v>13601</v>
      </c>
      <c r="E350" s="320" t="s">
        <v>13602</v>
      </c>
      <c r="F350" s="320" t="s">
        <v>3029</v>
      </c>
      <c r="G350" s="320" t="s">
        <v>3029</v>
      </c>
      <c r="H350" s="319">
        <v>48453</v>
      </c>
      <c r="I350" s="319">
        <v>6909</v>
      </c>
      <c r="J350" s="319">
        <v>16519</v>
      </c>
      <c r="K350" s="320" t="s">
        <v>587</v>
      </c>
      <c r="L350" s="320" t="s">
        <v>1605</v>
      </c>
      <c r="M350" s="320" t="s">
        <v>78</v>
      </c>
      <c r="N350" s="319">
        <v>30</v>
      </c>
      <c r="O350" s="319">
        <v>47</v>
      </c>
      <c r="P350" s="864">
        <v>1925</v>
      </c>
      <c r="Q350" s="319">
        <v>28</v>
      </c>
      <c r="R350" s="864" t="s">
        <v>13603</v>
      </c>
      <c r="S350" s="319">
        <v>6277</v>
      </c>
      <c r="T350" s="320" t="s">
        <v>13593</v>
      </c>
      <c r="U350" s="320">
        <v>2000</v>
      </c>
      <c r="V350" s="925">
        <v>27739</v>
      </c>
      <c r="W350" s="177">
        <v>1000</v>
      </c>
      <c r="X350" s="177">
        <v>660</v>
      </c>
      <c r="Y350" s="177"/>
      <c r="Z350" s="177"/>
      <c r="AA350" s="177"/>
      <c r="AB350" s="319">
        <v>29399</v>
      </c>
      <c r="AC350" s="320"/>
      <c r="AD350" s="320"/>
      <c r="AE350" s="177" t="s">
        <v>13604</v>
      </c>
      <c r="AF350" s="177">
        <v>862</v>
      </c>
      <c r="AG350" s="177" t="s">
        <v>13605</v>
      </c>
      <c r="AH350" s="177"/>
      <c r="AI350" s="177" t="s">
        <v>9178</v>
      </c>
      <c r="AJ350" s="177">
        <v>2</v>
      </c>
      <c r="AK350" s="177">
        <v>1360</v>
      </c>
      <c r="AL350" s="177" t="s">
        <v>7399</v>
      </c>
      <c r="AM350" s="177" t="s">
        <v>2496</v>
      </c>
      <c r="AN350" s="177"/>
      <c r="AO350" s="177"/>
      <c r="AP350" s="177"/>
      <c r="AQ350" s="177"/>
      <c r="AR350" s="177"/>
      <c r="AS350" s="177"/>
      <c r="AT350" s="177"/>
      <c r="AU350" s="177"/>
      <c r="AV350" s="320"/>
    </row>
    <row r="351" spans="1:48" s="107" customFormat="1" ht="25.5" customHeight="1">
      <c r="A351" s="146"/>
      <c r="B351" s="543"/>
      <c r="C351" s="320" t="s">
        <v>13321</v>
      </c>
      <c r="D351" s="177" t="s">
        <v>13322</v>
      </c>
      <c r="E351" s="320" t="s">
        <v>13606</v>
      </c>
      <c r="F351" s="320" t="s">
        <v>13321</v>
      </c>
      <c r="G351" s="320" t="s">
        <v>13324</v>
      </c>
      <c r="H351" s="319">
        <v>1800</v>
      </c>
      <c r="I351" s="319">
        <v>1787</v>
      </c>
      <c r="J351" s="319">
        <v>2278</v>
      </c>
      <c r="K351" s="320" t="s">
        <v>587</v>
      </c>
      <c r="L351" s="320" t="s">
        <v>13607</v>
      </c>
      <c r="M351" s="723" t="s">
        <v>78</v>
      </c>
      <c r="N351" s="319">
        <v>26</v>
      </c>
      <c r="O351" s="319">
        <v>48</v>
      </c>
      <c r="P351" s="864">
        <v>1239</v>
      </c>
      <c r="Q351" s="319">
        <v>13</v>
      </c>
      <c r="R351" s="880">
        <v>500</v>
      </c>
      <c r="S351" s="319">
        <v>1000</v>
      </c>
      <c r="T351" s="320" t="s">
        <v>233</v>
      </c>
      <c r="U351" s="320">
        <v>1988</v>
      </c>
      <c r="V351" s="925">
        <v>583</v>
      </c>
      <c r="W351" s="177"/>
      <c r="X351" s="177">
        <v>300</v>
      </c>
      <c r="Y351" s="177"/>
      <c r="Z351" s="177"/>
      <c r="AA351" s="177"/>
      <c r="AB351" s="319">
        <v>883</v>
      </c>
      <c r="AC351" s="320">
        <v>1994</v>
      </c>
      <c r="AD351" s="320">
        <v>2002</v>
      </c>
      <c r="AE351" s="665" t="s">
        <v>13608</v>
      </c>
      <c r="AF351" s="177">
        <v>27</v>
      </c>
      <c r="AG351" s="177"/>
      <c r="AH351" s="177"/>
      <c r="AI351" s="177"/>
      <c r="AJ351" s="177"/>
      <c r="AK351" s="177"/>
      <c r="AL351" s="177"/>
      <c r="AM351" s="177"/>
      <c r="AN351" s="177"/>
      <c r="AO351" s="177"/>
      <c r="AP351" s="177"/>
      <c r="AQ351" s="177"/>
      <c r="AR351" s="177"/>
      <c r="AS351" s="177"/>
      <c r="AT351" s="177"/>
      <c r="AU351" s="177"/>
      <c r="AV351" s="320"/>
    </row>
    <row r="352" spans="1:48" s="107" customFormat="1" ht="25.5" customHeight="1">
      <c r="A352" s="146" t="s">
        <v>419</v>
      </c>
      <c r="B352" s="543"/>
      <c r="C352" s="320" t="s">
        <v>13325</v>
      </c>
      <c r="D352" s="177" t="s">
        <v>13609</v>
      </c>
      <c r="E352" s="320" t="s">
        <v>13610</v>
      </c>
      <c r="F352" s="320" t="s">
        <v>13325</v>
      </c>
      <c r="G352" s="320" t="s">
        <v>1266</v>
      </c>
      <c r="H352" s="319">
        <v>21737</v>
      </c>
      <c r="I352" s="319">
        <v>3304</v>
      </c>
      <c r="J352" s="319">
        <v>6185</v>
      </c>
      <c r="K352" s="320" t="s">
        <v>587</v>
      </c>
      <c r="L352" s="320" t="s">
        <v>1564</v>
      </c>
      <c r="M352" s="320" t="s">
        <v>78</v>
      </c>
      <c r="N352" s="319">
        <v>26</v>
      </c>
      <c r="O352" s="319">
        <v>48</v>
      </c>
      <c r="P352" s="864">
        <v>1382</v>
      </c>
      <c r="Q352" s="319">
        <v>14</v>
      </c>
      <c r="R352" s="864">
        <v>2300</v>
      </c>
      <c r="S352" s="319">
        <v>3000</v>
      </c>
      <c r="T352" s="320" t="s">
        <v>586</v>
      </c>
      <c r="U352" s="320">
        <v>1998</v>
      </c>
      <c r="V352" s="925">
        <v>5893</v>
      </c>
      <c r="W352" s="177">
        <v>522</v>
      </c>
      <c r="X352" s="177">
        <v>745</v>
      </c>
      <c r="Y352" s="177"/>
      <c r="Z352" s="177">
        <v>700</v>
      </c>
      <c r="AA352" s="177" t="s">
        <v>1036</v>
      </c>
      <c r="AB352" s="319">
        <v>7860</v>
      </c>
      <c r="AC352" s="320"/>
      <c r="AD352" s="320"/>
      <c r="AE352" s="177">
        <v>1</v>
      </c>
      <c r="AF352" s="177">
        <v>30</v>
      </c>
      <c r="AG352" s="177" t="s">
        <v>13611</v>
      </c>
      <c r="AH352" s="177"/>
      <c r="AI352" s="177"/>
      <c r="AJ352" s="177"/>
      <c r="AK352" s="177"/>
      <c r="AL352" s="177"/>
      <c r="AM352" s="177"/>
      <c r="AN352" s="177"/>
      <c r="AO352" s="177"/>
      <c r="AP352" s="177"/>
      <c r="AQ352" s="177"/>
      <c r="AR352" s="177"/>
      <c r="AS352" s="177"/>
      <c r="AT352" s="177"/>
      <c r="AU352" s="177"/>
      <c r="AV352" s="320"/>
    </row>
    <row r="353" spans="1:48" s="107" customFormat="1" ht="25.5" customHeight="1">
      <c r="A353" s="146" t="s">
        <v>420</v>
      </c>
      <c r="B353" s="543"/>
      <c r="C353" s="320" t="s">
        <v>13325</v>
      </c>
      <c r="D353" s="177" t="s">
        <v>13612</v>
      </c>
      <c r="E353" s="320" t="s">
        <v>13613</v>
      </c>
      <c r="F353" s="320" t="s">
        <v>13325</v>
      </c>
      <c r="G353" s="320" t="s">
        <v>1266</v>
      </c>
      <c r="H353" s="319">
        <v>3035</v>
      </c>
      <c r="I353" s="319">
        <v>2113</v>
      </c>
      <c r="J353" s="319">
        <v>2214</v>
      </c>
      <c r="K353" s="320" t="s">
        <v>587</v>
      </c>
      <c r="L353" s="320" t="s">
        <v>1564</v>
      </c>
      <c r="M353" s="320" t="s">
        <v>78</v>
      </c>
      <c r="N353" s="319">
        <v>49</v>
      </c>
      <c r="O353" s="319">
        <v>29</v>
      </c>
      <c r="P353" s="864">
        <v>1432</v>
      </c>
      <c r="Q353" s="319">
        <v>8</v>
      </c>
      <c r="R353" s="864">
        <v>300</v>
      </c>
      <c r="S353" s="319">
        <v>300</v>
      </c>
      <c r="T353" s="320" t="s">
        <v>586</v>
      </c>
      <c r="U353" s="320">
        <v>1997</v>
      </c>
      <c r="V353" s="925">
        <v>422</v>
      </c>
      <c r="W353" s="177">
        <v>147</v>
      </c>
      <c r="X353" s="177">
        <v>400</v>
      </c>
      <c r="Y353" s="177"/>
      <c r="Z353" s="177"/>
      <c r="AA353" s="177"/>
      <c r="AB353" s="319">
        <v>969</v>
      </c>
      <c r="AC353" s="320">
        <v>1998</v>
      </c>
      <c r="AD353" s="320"/>
      <c r="AE353" s="177" t="s">
        <v>13614</v>
      </c>
      <c r="AF353" s="177"/>
      <c r="AG353" s="177" t="s">
        <v>13615</v>
      </c>
      <c r="AH353" s="177"/>
      <c r="AI353" s="177"/>
      <c r="AJ353" s="177"/>
      <c r="AK353" s="177"/>
      <c r="AL353" s="177"/>
      <c r="AM353" s="177"/>
      <c r="AN353" s="177"/>
      <c r="AO353" s="177"/>
      <c r="AP353" s="177"/>
      <c r="AQ353" s="177"/>
      <c r="AR353" s="177"/>
      <c r="AS353" s="177"/>
      <c r="AT353" s="177"/>
      <c r="AU353" s="177"/>
      <c r="AV353" s="320"/>
    </row>
    <row r="354" spans="1:48" s="107" customFormat="1" ht="25.5" customHeight="1">
      <c r="A354" s="146"/>
      <c r="B354" s="543"/>
      <c r="C354" s="320" t="s">
        <v>13331</v>
      </c>
      <c r="D354" s="177" t="s">
        <v>13332</v>
      </c>
      <c r="E354" s="320" t="s">
        <v>13616</v>
      </c>
      <c r="F354" s="320" t="s">
        <v>13331</v>
      </c>
      <c r="G354" s="320" t="s">
        <v>13335</v>
      </c>
      <c r="H354" s="319">
        <v>7250</v>
      </c>
      <c r="I354" s="319">
        <v>2099</v>
      </c>
      <c r="J354" s="319">
        <v>2724</v>
      </c>
      <c r="K354" s="320" t="s">
        <v>587</v>
      </c>
      <c r="L354" s="320" t="s">
        <v>1564</v>
      </c>
      <c r="M354" s="320" t="s">
        <v>78</v>
      </c>
      <c r="N354" s="319">
        <v>24</v>
      </c>
      <c r="O354" s="319">
        <v>46</v>
      </c>
      <c r="P354" s="864">
        <v>1104</v>
      </c>
      <c r="Q354" s="319">
        <v>14</v>
      </c>
      <c r="R354" s="864">
        <v>640</v>
      </c>
      <c r="S354" s="319">
        <v>3000</v>
      </c>
      <c r="T354" s="320" t="s">
        <v>586</v>
      </c>
      <c r="U354" s="320">
        <v>1996</v>
      </c>
      <c r="V354" s="925">
        <v>50</v>
      </c>
      <c r="W354" s="177">
        <v>2000</v>
      </c>
      <c r="X354" s="177">
        <v>420</v>
      </c>
      <c r="Y354" s="177"/>
      <c r="Z354" s="177"/>
      <c r="AA354" s="177"/>
      <c r="AB354" s="319">
        <v>2470</v>
      </c>
      <c r="AC354" s="320"/>
      <c r="AD354" s="320"/>
      <c r="AE354" s="177"/>
      <c r="AF354" s="177"/>
      <c r="AG354" s="177" t="s">
        <v>13617</v>
      </c>
      <c r="AH354" s="177"/>
      <c r="AI354" s="177"/>
      <c r="AJ354" s="177"/>
      <c r="AK354" s="177"/>
      <c r="AL354" s="177"/>
      <c r="AM354" s="177"/>
      <c r="AN354" s="177"/>
      <c r="AO354" s="177"/>
      <c r="AP354" s="177"/>
      <c r="AQ354" s="177"/>
      <c r="AR354" s="177"/>
      <c r="AS354" s="177"/>
      <c r="AT354" s="177"/>
      <c r="AU354" s="177"/>
      <c r="AV354" s="320"/>
    </row>
    <row r="355" spans="1:48" s="107" customFormat="1" ht="25.5" customHeight="1">
      <c r="A355" s="146" t="s">
        <v>169</v>
      </c>
      <c r="B355" s="543"/>
      <c r="C355" s="320" t="s">
        <v>13331</v>
      </c>
      <c r="D355" s="177"/>
      <c r="E355" s="320" t="s">
        <v>13618</v>
      </c>
      <c r="F355" s="320" t="s">
        <v>13331</v>
      </c>
      <c r="G355" s="320" t="s">
        <v>10748</v>
      </c>
      <c r="H355" s="319">
        <v>23424</v>
      </c>
      <c r="I355" s="319">
        <v>6399</v>
      </c>
      <c r="J355" s="319">
        <v>12147</v>
      </c>
      <c r="K355" s="320" t="s">
        <v>587</v>
      </c>
      <c r="L355" s="320" t="s">
        <v>1564</v>
      </c>
      <c r="M355" s="320" t="s">
        <v>78</v>
      </c>
      <c r="N355" s="319">
        <v>35</v>
      </c>
      <c r="O355" s="319">
        <v>52</v>
      </c>
      <c r="P355" s="864">
        <v>1820</v>
      </c>
      <c r="Q355" s="319">
        <v>24</v>
      </c>
      <c r="R355" s="864">
        <v>5150</v>
      </c>
      <c r="S355" s="319">
        <v>6000</v>
      </c>
      <c r="T355" s="320" t="s">
        <v>13593</v>
      </c>
      <c r="U355" s="320">
        <v>2012</v>
      </c>
      <c r="V355" s="925"/>
      <c r="W355" s="177"/>
      <c r="X355" s="177"/>
      <c r="Y355" s="177"/>
      <c r="Z355" s="177"/>
      <c r="AA355" s="177"/>
      <c r="AB355" s="319">
        <v>32215</v>
      </c>
      <c r="AC355" s="320"/>
      <c r="AD355" s="320"/>
      <c r="AE355" s="177"/>
      <c r="AF355" s="177"/>
      <c r="AG355" s="177"/>
      <c r="AH355" s="177"/>
      <c r="AI355" s="177"/>
      <c r="AJ355" s="177"/>
      <c r="AK355" s="177"/>
      <c r="AL355" s="177"/>
      <c r="AM355" s="177"/>
      <c r="AN355" s="177"/>
      <c r="AO355" s="177"/>
      <c r="AP355" s="177"/>
      <c r="AQ355" s="177"/>
      <c r="AR355" s="177"/>
      <c r="AS355" s="177"/>
      <c r="AT355" s="177"/>
      <c r="AU355" s="177"/>
      <c r="AV355" s="320"/>
    </row>
    <row r="356" spans="1:48" s="107" customFormat="1" ht="25.5" customHeight="1">
      <c r="A356" s="146" t="s">
        <v>193</v>
      </c>
      <c r="B356" s="543"/>
      <c r="C356" s="320" t="s">
        <v>13337</v>
      </c>
      <c r="D356" s="177" t="s">
        <v>13619</v>
      </c>
      <c r="E356" s="320" t="s">
        <v>13620</v>
      </c>
      <c r="F356" s="320" t="s">
        <v>13337</v>
      </c>
      <c r="G356" s="320" t="s">
        <v>13337</v>
      </c>
      <c r="H356" s="319">
        <v>12027</v>
      </c>
      <c r="I356" s="319">
        <v>1863</v>
      </c>
      <c r="J356" s="319">
        <v>3004</v>
      </c>
      <c r="K356" s="320" t="s">
        <v>587</v>
      </c>
      <c r="L356" s="320" t="s">
        <v>1568</v>
      </c>
      <c r="M356" s="320" t="s">
        <v>78</v>
      </c>
      <c r="N356" s="319">
        <v>25</v>
      </c>
      <c r="O356" s="319">
        <v>48</v>
      </c>
      <c r="P356" s="864">
        <v>2927</v>
      </c>
      <c r="Q356" s="319">
        <v>15</v>
      </c>
      <c r="R356" s="864">
        <v>900</v>
      </c>
      <c r="S356" s="319">
        <v>1500</v>
      </c>
      <c r="T356" s="320" t="s">
        <v>586</v>
      </c>
      <c r="U356" s="320">
        <v>1989</v>
      </c>
      <c r="V356" s="925">
        <v>230</v>
      </c>
      <c r="W356" s="177">
        <v>550</v>
      </c>
      <c r="X356" s="177"/>
      <c r="Y356" s="177"/>
      <c r="Z356" s="177">
        <v>20</v>
      </c>
      <c r="AA356" s="177" t="s">
        <v>3157</v>
      </c>
      <c r="AB356" s="319">
        <v>800</v>
      </c>
      <c r="AC356" s="320"/>
      <c r="AD356" s="320"/>
      <c r="AE356" s="177"/>
      <c r="AF356" s="177"/>
      <c r="AG356" s="177" t="s">
        <v>13621</v>
      </c>
      <c r="AH356" s="177"/>
      <c r="AI356" s="177"/>
      <c r="AJ356" s="177"/>
      <c r="AK356" s="177"/>
      <c r="AL356" s="177"/>
      <c r="AM356" s="177"/>
      <c r="AN356" s="177"/>
      <c r="AO356" s="177"/>
      <c r="AP356" s="177"/>
      <c r="AQ356" s="177"/>
      <c r="AR356" s="177"/>
      <c r="AS356" s="177"/>
      <c r="AT356" s="177"/>
      <c r="AU356" s="177"/>
      <c r="AV356" s="320"/>
    </row>
    <row r="357" spans="1:48" s="107" customFormat="1" ht="25.5" customHeight="1">
      <c r="A357" s="146"/>
      <c r="B357" s="543"/>
      <c r="C357" s="320" t="s">
        <v>13337</v>
      </c>
      <c r="D357" s="177" t="s">
        <v>13619</v>
      </c>
      <c r="E357" s="320" t="s">
        <v>13622</v>
      </c>
      <c r="F357" s="320" t="s">
        <v>13337</v>
      </c>
      <c r="G357" s="320" t="s">
        <v>13337</v>
      </c>
      <c r="H357" s="319">
        <v>166093</v>
      </c>
      <c r="I357" s="319">
        <v>1851</v>
      </c>
      <c r="J357" s="319">
        <v>1851</v>
      </c>
      <c r="K357" s="177" t="s">
        <v>587</v>
      </c>
      <c r="L357" s="177" t="s">
        <v>1647</v>
      </c>
      <c r="M357" s="177" t="s">
        <v>78</v>
      </c>
      <c r="N357" s="319">
        <v>27</v>
      </c>
      <c r="O357" s="319">
        <v>49.75</v>
      </c>
      <c r="P357" s="864">
        <v>1350</v>
      </c>
      <c r="Q357" s="319">
        <v>13</v>
      </c>
      <c r="R357" s="951">
        <v>500</v>
      </c>
      <c r="S357" s="319">
        <v>2000</v>
      </c>
      <c r="T357" s="177" t="s">
        <v>13593</v>
      </c>
      <c r="U357" s="320">
        <v>2016</v>
      </c>
      <c r="V357" s="925">
        <v>230</v>
      </c>
      <c r="W357" s="177">
        <v>550</v>
      </c>
      <c r="X357" s="177"/>
      <c r="Y357" s="177"/>
      <c r="Z357" s="177">
        <v>20</v>
      </c>
      <c r="AA357" s="177" t="s">
        <v>3157</v>
      </c>
      <c r="AB357" s="319">
        <v>3200</v>
      </c>
      <c r="AC357" s="320"/>
      <c r="AD357" s="320"/>
      <c r="AE357" s="177"/>
      <c r="AF357" s="177"/>
      <c r="AG357" s="177" t="s">
        <v>13621</v>
      </c>
      <c r="AH357" s="177"/>
      <c r="AI357" s="177"/>
      <c r="AJ357" s="177"/>
      <c r="AK357" s="177"/>
      <c r="AL357" s="177"/>
      <c r="AM357" s="177"/>
      <c r="AN357" s="177"/>
      <c r="AO357" s="177"/>
      <c r="AP357" s="177"/>
      <c r="AQ357" s="177"/>
      <c r="AR357" s="177"/>
      <c r="AS357" s="177"/>
      <c r="AT357" s="177"/>
      <c r="AU357" s="177"/>
      <c r="AV357" s="149"/>
    </row>
    <row r="358" spans="1:48" s="107" customFormat="1" ht="25.5" customHeight="1">
      <c r="A358" s="146" t="s">
        <v>194</v>
      </c>
      <c r="B358" s="543"/>
      <c r="C358" s="320" t="s">
        <v>13373</v>
      </c>
      <c r="D358" s="177" t="s">
        <v>13594</v>
      </c>
      <c r="E358" s="320" t="s">
        <v>13623</v>
      </c>
      <c r="F358" s="320" t="s">
        <v>13373</v>
      </c>
      <c r="G358" s="320" t="s">
        <v>13373</v>
      </c>
      <c r="H358" s="319">
        <v>36375</v>
      </c>
      <c r="I358" s="319">
        <v>10573</v>
      </c>
      <c r="J358" s="319">
        <v>17851</v>
      </c>
      <c r="K358" s="320" t="s">
        <v>587</v>
      </c>
      <c r="L358" s="320" t="s">
        <v>13624</v>
      </c>
      <c r="M358" s="320" t="s">
        <v>78</v>
      </c>
      <c r="N358" s="319">
        <v>38</v>
      </c>
      <c r="O358" s="319">
        <v>58</v>
      </c>
      <c r="P358" s="864">
        <v>2107</v>
      </c>
      <c r="Q358" s="319">
        <v>24</v>
      </c>
      <c r="R358" s="864">
        <v>5036</v>
      </c>
      <c r="S358" s="319">
        <v>5036</v>
      </c>
      <c r="T358" s="320" t="s">
        <v>586</v>
      </c>
      <c r="U358" s="320">
        <v>2009</v>
      </c>
      <c r="V358" s="925">
        <v>676</v>
      </c>
      <c r="W358" s="177"/>
      <c r="X358" s="177">
        <v>350</v>
      </c>
      <c r="Y358" s="177"/>
      <c r="Z358" s="177"/>
      <c r="AA358" s="177"/>
      <c r="AB358" s="319">
        <v>49200</v>
      </c>
      <c r="AC358" s="320">
        <v>2002</v>
      </c>
      <c r="AD358" s="320"/>
      <c r="AE358" s="177"/>
      <c r="AF358" s="177"/>
      <c r="AG358" s="177" t="s">
        <v>13625</v>
      </c>
      <c r="AH358" s="177"/>
      <c r="AI358" s="177"/>
      <c r="AJ358" s="177"/>
      <c r="AK358" s="177"/>
      <c r="AL358" s="177"/>
      <c r="AM358" s="177"/>
      <c r="AN358" s="177"/>
      <c r="AO358" s="177"/>
      <c r="AP358" s="177"/>
      <c r="AQ358" s="177"/>
      <c r="AR358" s="177"/>
      <c r="AS358" s="177"/>
      <c r="AT358" s="177"/>
      <c r="AU358" s="177"/>
      <c r="AV358" s="320"/>
    </row>
    <row r="359" spans="1:48" s="107" customFormat="1" ht="25.5" customHeight="1">
      <c r="A359" s="146"/>
      <c r="B359" s="543"/>
      <c r="C359" s="320" t="s">
        <v>13348</v>
      </c>
      <c r="D359" s="177" t="s">
        <v>13626</v>
      </c>
      <c r="E359" s="320" t="s">
        <v>13627</v>
      </c>
      <c r="F359" s="320" t="s">
        <v>13348</v>
      </c>
      <c r="G359" s="320" t="s">
        <v>574</v>
      </c>
      <c r="H359" s="319">
        <v>6376</v>
      </c>
      <c r="I359" s="319">
        <v>982</v>
      </c>
      <c r="J359" s="319">
        <v>1248</v>
      </c>
      <c r="K359" s="320" t="s">
        <v>587</v>
      </c>
      <c r="L359" s="320" t="s">
        <v>13628</v>
      </c>
      <c r="M359" s="320" t="s">
        <v>78</v>
      </c>
      <c r="N359" s="319">
        <v>20</v>
      </c>
      <c r="O359" s="319">
        <v>34</v>
      </c>
      <c r="P359" s="864">
        <v>663</v>
      </c>
      <c r="Q359" s="319">
        <v>13</v>
      </c>
      <c r="R359" s="864"/>
      <c r="S359" s="319">
        <v>600</v>
      </c>
      <c r="T359" s="320" t="s">
        <v>233</v>
      </c>
      <c r="U359" s="320">
        <v>1989</v>
      </c>
      <c r="V359" s="925">
        <v>210</v>
      </c>
      <c r="W359" s="177"/>
      <c r="X359" s="177">
        <v>200</v>
      </c>
      <c r="Y359" s="177"/>
      <c r="Z359" s="177"/>
      <c r="AA359" s="177"/>
      <c r="AB359" s="319">
        <v>410</v>
      </c>
      <c r="AC359" s="320">
        <v>2001</v>
      </c>
      <c r="AD359" s="320"/>
      <c r="AE359" s="177"/>
      <c r="AF359" s="177"/>
      <c r="AG359" s="177">
        <v>20</v>
      </c>
      <c r="AH359" s="177"/>
      <c r="AI359" s="177" t="s">
        <v>572</v>
      </c>
      <c r="AJ359" s="177">
        <v>4</v>
      </c>
      <c r="AK359" s="177">
        <v>663</v>
      </c>
      <c r="AL359" s="177"/>
      <c r="AM359" s="177" t="s">
        <v>13629</v>
      </c>
      <c r="AN359" s="177" t="s">
        <v>1673</v>
      </c>
      <c r="AO359" s="177">
        <v>1</v>
      </c>
      <c r="AP359" s="177">
        <v>663</v>
      </c>
      <c r="AQ359" s="177"/>
      <c r="AR359" s="177" t="s">
        <v>13629</v>
      </c>
      <c r="AS359" s="177" t="s">
        <v>2136</v>
      </c>
      <c r="AT359" s="177">
        <v>1</v>
      </c>
      <c r="AU359" s="177">
        <v>663</v>
      </c>
      <c r="AV359" s="320"/>
    </row>
    <row r="360" spans="1:48" s="107" customFormat="1" ht="25.5" customHeight="1">
      <c r="A360" s="146" t="s">
        <v>204</v>
      </c>
      <c r="B360" s="543"/>
      <c r="C360" s="320" t="s">
        <v>13350</v>
      </c>
      <c r="D360" s="177" t="s">
        <v>13630</v>
      </c>
      <c r="E360" s="320" t="s">
        <v>13631</v>
      </c>
      <c r="F360" s="320" t="s">
        <v>13350</v>
      </c>
      <c r="G360" s="320" t="s">
        <v>13350</v>
      </c>
      <c r="H360" s="319">
        <v>11834</v>
      </c>
      <c r="I360" s="319">
        <v>1919</v>
      </c>
      <c r="J360" s="319">
        <v>1919</v>
      </c>
      <c r="K360" s="320" t="s">
        <v>1579</v>
      </c>
      <c r="L360" s="320" t="s">
        <v>13632</v>
      </c>
      <c r="M360" s="320" t="s">
        <v>78</v>
      </c>
      <c r="N360" s="319">
        <v>27</v>
      </c>
      <c r="O360" s="319">
        <v>46</v>
      </c>
      <c r="P360" s="864">
        <v>1919</v>
      </c>
      <c r="Q360" s="319">
        <v>11</v>
      </c>
      <c r="R360" s="864">
        <v>448</v>
      </c>
      <c r="S360" s="319">
        <v>2500</v>
      </c>
      <c r="T360" s="320" t="s">
        <v>1239</v>
      </c>
      <c r="U360" s="320">
        <v>1986</v>
      </c>
      <c r="V360" s="925">
        <v>226</v>
      </c>
      <c r="W360" s="177">
        <v>400</v>
      </c>
      <c r="X360" s="177"/>
      <c r="Y360" s="177"/>
      <c r="Z360" s="177"/>
      <c r="AA360" s="177"/>
      <c r="AB360" s="319">
        <v>626</v>
      </c>
      <c r="AC360" s="320"/>
      <c r="AD360" s="320"/>
      <c r="AE360" s="177"/>
      <c r="AF360" s="177"/>
      <c r="AG360" s="177"/>
      <c r="AH360" s="177"/>
      <c r="AI360" s="177"/>
      <c r="AJ360" s="177"/>
      <c r="AK360" s="177"/>
      <c r="AL360" s="177"/>
      <c r="AM360" s="177"/>
      <c r="AN360" s="177"/>
      <c r="AO360" s="177"/>
      <c r="AP360" s="177"/>
      <c r="AQ360" s="177"/>
      <c r="AR360" s="177"/>
      <c r="AS360" s="177"/>
      <c r="AT360" s="177"/>
      <c r="AU360" s="177"/>
      <c r="AV360" s="320"/>
    </row>
    <row r="361" spans="1:48" s="107" customFormat="1" ht="25.5" customHeight="1">
      <c r="A361" s="146"/>
      <c r="B361" s="543"/>
      <c r="C361" s="320" t="s">
        <v>13446</v>
      </c>
      <c r="D361" s="177"/>
      <c r="E361" s="320" t="s">
        <v>13633</v>
      </c>
      <c r="F361" s="320" t="s">
        <v>13446</v>
      </c>
      <c r="G361" s="320" t="s">
        <v>13446</v>
      </c>
      <c r="H361" s="319">
        <v>10807</v>
      </c>
      <c r="I361" s="319">
        <v>1159</v>
      </c>
      <c r="J361" s="319">
        <v>1389</v>
      </c>
      <c r="K361" s="320" t="s">
        <v>587</v>
      </c>
      <c r="L361" s="320" t="s">
        <v>8919</v>
      </c>
      <c r="M361" s="320" t="s">
        <v>78</v>
      </c>
      <c r="N361" s="319">
        <v>18</v>
      </c>
      <c r="O361" s="319">
        <v>36</v>
      </c>
      <c r="P361" s="864">
        <v>648</v>
      </c>
      <c r="Q361" s="319">
        <v>13</v>
      </c>
      <c r="R361" s="864">
        <v>678</v>
      </c>
      <c r="S361" s="319">
        <v>1000</v>
      </c>
      <c r="T361" s="320" t="s">
        <v>13593</v>
      </c>
      <c r="U361" s="320">
        <v>1975</v>
      </c>
      <c r="V361" s="925"/>
      <c r="W361" s="177"/>
      <c r="X361" s="177"/>
      <c r="Y361" s="177"/>
      <c r="Z361" s="177"/>
      <c r="AA361" s="177"/>
      <c r="AB361" s="319">
        <v>40</v>
      </c>
      <c r="AC361" s="320"/>
      <c r="AD361" s="320"/>
      <c r="AE361" s="177"/>
      <c r="AF361" s="177"/>
      <c r="AG361" s="177"/>
      <c r="AH361" s="177"/>
      <c r="AI361" s="177"/>
      <c r="AJ361" s="177"/>
      <c r="AK361" s="177"/>
      <c r="AL361" s="177"/>
      <c r="AM361" s="177"/>
      <c r="AN361" s="177"/>
      <c r="AO361" s="177"/>
      <c r="AP361" s="177"/>
      <c r="AQ361" s="177"/>
      <c r="AR361" s="177"/>
      <c r="AS361" s="177"/>
      <c r="AT361" s="177"/>
      <c r="AU361" s="177"/>
      <c r="AV361" s="930"/>
    </row>
    <row r="362" spans="1:48" s="107" customFormat="1" ht="25.5" customHeight="1">
      <c r="A362" s="146" t="s">
        <v>412</v>
      </c>
      <c r="B362" s="150"/>
      <c r="C362" s="320" t="s">
        <v>3031</v>
      </c>
      <c r="D362" s="177" t="s">
        <v>13526</v>
      </c>
      <c r="E362" s="320" t="s">
        <v>13634</v>
      </c>
      <c r="F362" s="320" t="s">
        <v>3031</v>
      </c>
      <c r="G362" s="320" t="s">
        <v>3031</v>
      </c>
      <c r="H362" s="949">
        <v>5035</v>
      </c>
      <c r="I362" s="949">
        <v>1265</v>
      </c>
      <c r="J362" s="949">
        <v>1585</v>
      </c>
      <c r="K362" s="930" t="s">
        <v>9106</v>
      </c>
      <c r="L362" s="320" t="s">
        <v>2139</v>
      </c>
      <c r="M362" s="320" t="s">
        <v>78</v>
      </c>
      <c r="N362" s="319">
        <v>24</v>
      </c>
      <c r="O362" s="319">
        <v>34</v>
      </c>
      <c r="P362" s="864">
        <v>816</v>
      </c>
      <c r="Q362" s="319">
        <v>13</v>
      </c>
      <c r="R362" s="864">
        <v>240</v>
      </c>
      <c r="S362" s="319">
        <v>900</v>
      </c>
      <c r="T362" s="320" t="s">
        <v>586</v>
      </c>
      <c r="U362" s="320">
        <v>1989</v>
      </c>
      <c r="V362" s="925">
        <v>180</v>
      </c>
      <c r="W362" s="177">
        <v>190</v>
      </c>
      <c r="X362" s="177">
        <v>300</v>
      </c>
      <c r="Y362" s="177"/>
      <c r="Z362" s="177"/>
      <c r="AA362" s="177"/>
      <c r="AB362" s="319">
        <v>670</v>
      </c>
      <c r="AC362" s="320"/>
      <c r="AD362" s="320"/>
      <c r="AE362" s="177"/>
      <c r="AF362" s="177"/>
      <c r="AG362" s="177" t="s">
        <v>13625</v>
      </c>
      <c r="AH362" s="177"/>
      <c r="AI362" s="177"/>
      <c r="AJ362" s="177"/>
      <c r="AK362" s="177"/>
      <c r="AL362" s="177"/>
      <c r="AM362" s="177"/>
      <c r="AN362" s="177"/>
      <c r="AO362" s="177"/>
      <c r="AP362" s="177"/>
      <c r="AQ362" s="177"/>
      <c r="AR362" s="177"/>
      <c r="AS362" s="177"/>
      <c r="AT362" s="177"/>
      <c r="AU362" s="177"/>
      <c r="AV362" s="320"/>
    </row>
    <row r="363" spans="1:48" s="107" customFormat="1" ht="25.5" customHeight="1">
      <c r="A363" s="146"/>
      <c r="B363" s="543"/>
      <c r="C363" s="320" t="s">
        <v>13453</v>
      </c>
      <c r="D363" s="177" t="s">
        <v>13635</v>
      </c>
      <c r="E363" s="320" t="s">
        <v>13636</v>
      </c>
      <c r="F363" s="320" t="s">
        <v>13453</v>
      </c>
      <c r="G363" s="320" t="s">
        <v>13453</v>
      </c>
      <c r="H363" s="319">
        <v>7547</v>
      </c>
      <c r="I363" s="319">
        <v>2439</v>
      </c>
      <c r="J363" s="319">
        <v>2439</v>
      </c>
      <c r="K363" s="320" t="s">
        <v>587</v>
      </c>
      <c r="L363" s="320" t="s">
        <v>13637</v>
      </c>
      <c r="M363" s="320" t="s">
        <v>78</v>
      </c>
      <c r="N363" s="319">
        <v>25</v>
      </c>
      <c r="O363" s="319">
        <v>38</v>
      </c>
      <c r="P363" s="864">
        <v>961</v>
      </c>
      <c r="Q363" s="319">
        <v>12</v>
      </c>
      <c r="R363" s="864">
        <v>1115</v>
      </c>
      <c r="S363" s="319">
        <v>2500</v>
      </c>
      <c r="T363" s="320" t="s">
        <v>586</v>
      </c>
      <c r="U363" s="320">
        <v>1989</v>
      </c>
      <c r="V363" s="925">
        <v>100</v>
      </c>
      <c r="W363" s="177"/>
      <c r="X363" s="177">
        <v>900</v>
      </c>
      <c r="Y363" s="177"/>
      <c r="Z363" s="177"/>
      <c r="AA363" s="177"/>
      <c r="AB363" s="319">
        <v>1000</v>
      </c>
      <c r="AC363" s="320"/>
      <c r="AD363" s="320"/>
      <c r="AE363" s="177"/>
      <c r="AF363" s="177"/>
      <c r="AG363" s="177"/>
      <c r="AH363" s="177"/>
      <c r="AI363" s="177"/>
      <c r="AJ363" s="177"/>
      <c r="AK363" s="177"/>
      <c r="AL363" s="177"/>
      <c r="AM363" s="177"/>
      <c r="AN363" s="177"/>
      <c r="AO363" s="177"/>
      <c r="AP363" s="177"/>
      <c r="AQ363" s="177"/>
      <c r="AR363" s="177"/>
      <c r="AS363" s="177"/>
      <c r="AT363" s="177"/>
      <c r="AU363" s="177"/>
      <c r="AV363" s="320"/>
    </row>
    <row r="364" spans="1:48" s="107" customFormat="1" ht="25.5" customHeight="1">
      <c r="A364" s="146"/>
      <c r="B364" s="543"/>
      <c r="C364" s="320" t="s">
        <v>13453</v>
      </c>
      <c r="D364" s="177"/>
      <c r="E364" s="320" t="s">
        <v>13638</v>
      </c>
      <c r="F364" s="320" t="s">
        <v>13453</v>
      </c>
      <c r="G364" s="320" t="s">
        <v>13453</v>
      </c>
      <c r="H364" s="319">
        <v>2793</v>
      </c>
      <c r="I364" s="319">
        <v>672</v>
      </c>
      <c r="J364" s="319">
        <v>656</v>
      </c>
      <c r="K364" s="320" t="s">
        <v>587</v>
      </c>
      <c r="L364" s="320" t="s">
        <v>13637</v>
      </c>
      <c r="M364" s="320" t="s">
        <v>78</v>
      </c>
      <c r="N364" s="319">
        <v>17</v>
      </c>
      <c r="O364" s="319">
        <v>32</v>
      </c>
      <c r="P364" s="864">
        <v>554</v>
      </c>
      <c r="Q364" s="319">
        <v>9</v>
      </c>
      <c r="R364" s="864"/>
      <c r="S364" s="319">
        <v>200</v>
      </c>
      <c r="T364" s="320"/>
      <c r="U364" s="320">
        <v>2011</v>
      </c>
      <c r="V364" s="925"/>
      <c r="W364" s="177"/>
      <c r="X364" s="177"/>
      <c r="Y364" s="177"/>
      <c r="Z364" s="177"/>
      <c r="AA364" s="177"/>
      <c r="AB364" s="319">
        <v>1394</v>
      </c>
      <c r="AC364" s="320"/>
      <c r="AD364" s="320"/>
      <c r="AE364" s="177"/>
      <c r="AF364" s="177"/>
      <c r="AG364" s="177"/>
      <c r="AH364" s="177"/>
      <c r="AI364" s="177"/>
      <c r="AJ364" s="177"/>
      <c r="AK364" s="177"/>
      <c r="AL364" s="177"/>
      <c r="AM364" s="177"/>
      <c r="AN364" s="177"/>
      <c r="AO364" s="177"/>
      <c r="AP364" s="177"/>
      <c r="AQ364" s="177"/>
      <c r="AR364" s="177"/>
      <c r="AS364" s="177"/>
      <c r="AT364" s="177"/>
      <c r="AU364" s="177"/>
      <c r="AV364" s="320"/>
    </row>
    <row r="365" spans="1:48" s="107" customFormat="1" ht="25.5" customHeight="1">
      <c r="A365" s="146" t="s">
        <v>204</v>
      </c>
      <c r="B365" s="543"/>
      <c r="C365" s="105" t="s">
        <v>13376</v>
      </c>
      <c r="D365" s="99"/>
      <c r="E365" s="100" t="s">
        <v>13639</v>
      </c>
      <c r="F365" s="105" t="s">
        <v>13376</v>
      </c>
      <c r="G365" s="105" t="s">
        <v>13376</v>
      </c>
      <c r="H365" s="100">
        <v>990</v>
      </c>
      <c r="I365" s="100">
        <v>330</v>
      </c>
      <c r="J365" s="100">
        <v>330</v>
      </c>
      <c r="K365" s="105" t="s">
        <v>587</v>
      </c>
      <c r="L365" s="105" t="s">
        <v>1918</v>
      </c>
      <c r="M365" s="105" t="s">
        <v>78</v>
      </c>
      <c r="N365" s="100">
        <v>11</v>
      </c>
      <c r="O365" s="100">
        <v>30</v>
      </c>
      <c r="P365" s="100">
        <v>330</v>
      </c>
      <c r="Q365" s="100">
        <v>6</v>
      </c>
      <c r="R365" s="100"/>
      <c r="S365" s="100"/>
      <c r="T365" s="105"/>
      <c r="U365" s="105">
        <v>2012</v>
      </c>
      <c r="V365" s="99"/>
      <c r="W365" s="99"/>
      <c r="X365" s="99"/>
      <c r="Y365" s="99"/>
      <c r="Z365" s="99"/>
      <c r="AA365" s="99"/>
      <c r="AB365" s="100">
        <v>600</v>
      </c>
      <c r="AC365" s="99"/>
      <c r="AD365" s="99"/>
      <c r="AE365" s="99"/>
      <c r="AF365" s="99"/>
      <c r="AG365" s="99"/>
      <c r="AH365" s="99"/>
      <c r="AI365" s="99"/>
      <c r="AJ365" s="99"/>
      <c r="AK365" s="99"/>
      <c r="AL365" s="99"/>
      <c r="AM365" s="99"/>
      <c r="AN365" s="99"/>
      <c r="AO365" s="99"/>
      <c r="AP365" s="99"/>
      <c r="AQ365" s="99"/>
      <c r="AR365" s="99"/>
      <c r="AS365" s="99"/>
      <c r="AT365" s="99"/>
      <c r="AU365" s="99"/>
      <c r="AV365" s="105"/>
    </row>
    <row r="366" spans="1:48" s="107" customFormat="1" ht="25.5" customHeight="1">
      <c r="A366" s="146"/>
      <c r="B366" s="678"/>
      <c r="C366" s="320" t="s">
        <v>13391</v>
      </c>
      <c r="D366" s="177"/>
      <c r="E366" s="320" t="s">
        <v>13640</v>
      </c>
      <c r="F366" s="320" t="s">
        <v>13391</v>
      </c>
      <c r="G366" s="320" t="s">
        <v>13391</v>
      </c>
      <c r="H366" s="319">
        <v>990</v>
      </c>
      <c r="I366" s="319">
        <v>343</v>
      </c>
      <c r="J366" s="319">
        <v>343</v>
      </c>
      <c r="K366" s="320" t="s">
        <v>1537</v>
      </c>
      <c r="L366" s="320" t="s">
        <v>572</v>
      </c>
      <c r="M366" s="320" t="s">
        <v>78</v>
      </c>
      <c r="N366" s="319">
        <v>18</v>
      </c>
      <c r="O366" s="319">
        <v>19</v>
      </c>
      <c r="P366" s="864">
        <v>343</v>
      </c>
      <c r="Q366" s="319">
        <v>12</v>
      </c>
      <c r="R366" s="864"/>
      <c r="S366" s="319"/>
      <c r="T366" s="320"/>
      <c r="U366" s="320">
        <v>2016</v>
      </c>
      <c r="V366" s="925"/>
      <c r="W366" s="177"/>
      <c r="X366" s="177"/>
      <c r="Y366" s="177"/>
      <c r="Z366" s="177"/>
      <c r="AA366" s="177"/>
      <c r="AB366" s="319">
        <v>600</v>
      </c>
      <c r="AC366" s="320"/>
      <c r="AD366" s="320"/>
      <c r="AE366" s="177"/>
      <c r="AF366" s="177"/>
      <c r="AG366" s="177"/>
      <c r="AH366" s="177"/>
      <c r="AI366" s="177"/>
      <c r="AJ366" s="177"/>
      <c r="AK366" s="177"/>
      <c r="AL366" s="177"/>
      <c r="AM366" s="177"/>
      <c r="AN366" s="177"/>
      <c r="AO366" s="177"/>
      <c r="AP366" s="177"/>
      <c r="AQ366" s="177"/>
      <c r="AR366" s="177"/>
      <c r="AS366" s="177"/>
      <c r="AT366" s="177"/>
      <c r="AU366" s="177"/>
      <c r="AV366" s="320"/>
    </row>
    <row r="367" spans="1:48" s="107" customFormat="1" ht="25.5" customHeight="1">
      <c r="A367" s="146" t="s">
        <v>341</v>
      </c>
      <c r="B367" s="566" t="s">
        <v>4336</v>
      </c>
      <c r="C367" s="320" t="s">
        <v>3303</v>
      </c>
      <c r="D367" s="177"/>
      <c r="E367" s="544">
        <f>COUNTA(E368:E411)</f>
        <v>44</v>
      </c>
      <c r="F367" s="320"/>
      <c r="G367" s="320"/>
      <c r="H367" s="319">
        <f>SUM(H368:H411)</f>
        <v>853939.1</v>
      </c>
      <c r="I367" s="319">
        <f>SUM(I368:I411)</f>
        <v>104944.99</v>
      </c>
      <c r="J367" s="319">
        <f>SUM(J368:J411)</f>
        <v>155382.24</v>
      </c>
      <c r="K367" s="320"/>
      <c r="L367" s="320"/>
      <c r="M367" s="320"/>
      <c r="N367" s="319"/>
      <c r="O367" s="319"/>
      <c r="P367" s="319"/>
      <c r="Q367" s="319"/>
      <c r="R367" s="319"/>
      <c r="S367" s="319"/>
      <c r="T367" s="320"/>
      <c r="U367" s="320"/>
      <c r="V367" s="925"/>
      <c r="W367" s="177"/>
      <c r="X367" s="177"/>
      <c r="Y367" s="177"/>
      <c r="Z367" s="177"/>
      <c r="AA367" s="177"/>
      <c r="AB367" s="319"/>
      <c r="AC367" s="320"/>
      <c r="AD367" s="320"/>
      <c r="AE367" s="177"/>
      <c r="AF367" s="177"/>
      <c r="AG367" s="177"/>
      <c r="AH367" s="177"/>
      <c r="AI367" s="177"/>
      <c r="AJ367" s="177"/>
      <c r="AK367" s="177"/>
      <c r="AL367" s="177"/>
      <c r="AM367" s="177"/>
      <c r="AN367" s="177"/>
      <c r="AO367" s="177"/>
      <c r="AP367" s="177"/>
      <c r="AQ367" s="177"/>
      <c r="AR367" s="177"/>
      <c r="AS367" s="177"/>
      <c r="AT367" s="177"/>
      <c r="AU367" s="177"/>
      <c r="AV367" s="320"/>
    </row>
    <row r="368" spans="1:48" s="107" customFormat="1" ht="25.5" customHeight="1">
      <c r="A368" s="146" t="s">
        <v>135</v>
      </c>
      <c r="B368" s="543"/>
      <c r="C368" s="320" t="s">
        <v>398</v>
      </c>
      <c r="D368" s="177" t="s">
        <v>13867</v>
      </c>
      <c r="E368" s="320" t="s">
        <v>14421</v>
      </c>
      <c r="F368" s="320" t="s">
        <v>398</v>
      </c>
      <c r="G368" s="320" t="s">
        <v>401</v>
      </c>
      <c r="H368" s="319">
        <v>34422</v>
      </c>
      <c r="I368" s="319">
        <v>13718</v>
      </c>
      <c r="J368" s="319">
        <v>14146</v>
      </c>
      <c r="K368" s="320" t="s">
        <v>10932</v>
      </c>
      <c r="L368" s="320" t="s">
        <v>14422</v>
      </c>
      <c r="M368" s="320" t="s">
        <v>78</v>
      </c>
      <c r="N368" s="319">
        <v>39</v>
      </c>
      <c r="O368" s="319">
        <v>48</v>
      </c>
      <c r="P368" s="319">
        <v>1657</v>
      </c>
      <c r="Q368" s="319">
        <v>25</v>
      </c>
      <c r="R368" s="319">
        <v>5891</v>
      </c>
      <c r="S368" s="319">
        <v>6000</v>
      </c>
      <c r="T368" s="320" t="s">
        <v>586</v>
      </c>
      <c r="U368" s="320">
        <v>1996</v>
      </c>
      <c r="V368" s="925">
        <v>19500</v>
      </c>
      <c r="W368" s="177"/>
      <c r="X368" s="177"/>
      <c r="Y368" s="177"/>
      <c r="Z368" s="177"/>
      <c r="AA368" s="177"/>
      <c r="AB368" s="319">
        <v>19500</v>
      </c>
      <c r="AC368" s="320"/>
      <c r="AD368" s="320"/>
      <c r="AE368" s="177">
        <v>1</v>
      </c>
      <c r="AF368" s="177">
        <v>400</v>
      </c>
      <c r="AG368" s="177">
        <v>1400</v>
      </c>
      <c r="AH368" s="177"/>
      <c r="AI368" s="177"/>
      <c r="AJ368" s="177"/>
      <c r="AK368" s="177"/>
      <c r="AL368" s="177"/>
      <c r="AM368" s="177"/>
      <c r="AN368" s="177"/>
      <c r="AO368" s="177"/>
      <c r="AP368" s="177"/>
      <c r="AQ368" s="177"/>
      <c r="AR368" s="177"/>
      <c r="AS368" s="177"/>
      <c r="AT368" s="177"/>
      <c r="AU368" s="177"/>
      <c r="AV368" s="320"/>
    </row>
    <row r="369" spans="1:48" s="107" customFormat="1" ht="25.5" customHeight="1">
      <c r="A369" s="146"/>
      <c r="B369" s="543"/>
      <c r="C369" s="320" t="s">
        <v>398</v>
      </c>
      <c r="D369" s="177" t="s">
        <v>14423</v>
      </c>
      <c r="E369" s="320" t="s">
        <v>14424</v>
      </c>
      <c r="F369" s="320" t="s">
        <v>398</v>
      </c>
      <c r="G369" s="320" t="s">
        <v>14425</v>
      </c>
      <c r="H369" s="319">
        <v>10836</v>
      </c>
      <c r="I369" s="319">
        <v>1444</v>
      </c>
      <c r="J369" s="319">
        <v>1444</v>
      </c>
      <c r="K369" s="320" t="s">
        <v>10939</v>
      </c>
      <c r="L369" s="320" t="s">
        <v>1678</v>
      </c>
      <c r="M369" s="320" t="s">
        <v>78</v>
      </c>
      <c r="N369" s="319">
        <v>40</v>
      </c>
      <c r="O369" s="319">
        <v>60</v>
      </c>
      <c r="P369" s="319">
        <v>900</v>
      </c>
      <c r="Q369" s="319">
        <v>8</v>
      </c>
      <c r="R369" s="319">
        <v>330</v>
      </c>
      <c r="S369" s="319">
        <v>500</v>
      </c>
      <c r="T369" s="320" t="s">
        <v>233</v>
      </c>
      <c r="U369" s="320">
        <v>1997</v>
      </c>
      <c r="V369" s="925">
        <v>1467</v>
      </c>
      <c r="W369" s="177"/>
      <c r="X369" s="177"/>
      <c r="Y369" s="177"/>
      <c r="Z369" s="177"/>
      <c r="AA369" s="177"/>
      <c r="AB369" s="319">
        <v>1467</v>
      </c>
      <c r="AC369" s="320"/>
      <c r="AD369" s="320"/>
      <c r="AE369" s="177"/>
      <c r="AF369" s="177"/>
      <c r="AG369" s="177">
        <v>1000</v>
      </c>
      <c r="AH369" s="177"/>
      <c r="AI369" s="177"/>
      <c r="AJ369" s="177"/>
      <c r="AK369" s="177"/>
      <c r="AL369" s="177"/>
      <c r="AM369" s="177"/>
      <c r="AN369" s="177"/>
      <c r="AO369" s="177"/>
      <c r="AP369" s="177"/>
      <c r="AQ369" s="177"/>
      <c r="AR369" s="177"/>
      <c r="AS369" s="177"/>
      <c r="AT369" s="177"/>
      <c r="AU369" s="177"/>
      <c r="AV369" s="320"/>
    </row>
    <row r="370" spans="1:48" s="107" customFormat="1" ht="25.5" customHeight="1">
      <c r="A370" s="146"/>
      <c r="B370" s="543"/>
      <c r="C370" s="320" t="s">
        <v>398</v>
      </c>
      <c r="D370" s="177" t="s">
        <v>399</v>
      </c>
      <c r="E370" s="320" t="s">
        <v>14426</v>
      </c>
      <c r="F370" s="320" t="s">
        <v>398</v>
      </c>
      <c r="G370" s="320" t="s">
        <v>401</v>
      </c>
      <c r="H370" s="319">
        <v>13840</v>
      </c>
      <c r="I370" s="319">
        <v>6225</v>
      </c>
      <c r="J370" s="319">
        <v>12366</v>
      </c>
      <c r="K370" s="320" t="s">
        <v>3155</v>
      </c>
      <c r="L370" s="320" t="s">
        <v>3156</v>
      </c>
      <c r="M370" s="320" t="s">
        <v>78</v>
      </c>
      <c r="N370" s="319">
        <v>29</v>
      </c>
      <c r="O370" s="319">
        <v>41</v>
      </c>
      <c r="P370" s="319">
        <v>1455</v>
      </c>
      <c r="Q370" s="319">
        <v>19</v>
      </c>
      <c r="R370" s="319">
        <v>5000</v>
      </c>
      <c r="S370" s="319">
        <v>5000</v>
      </c>
      <c r="T370" s="320" t="s">
        <v>586</v>
      </c>
      <c r="U370" s="320">
        <v>1980</v>
      </c>
      <c r="V370" s="925"/>
      <c r="W370" s="177">
        <v>1413000000</v>
      </c>
      <c r="X370" s="177">
        <v>1520000000</v>
      </c>
      <c r="Y370" s="177"/>
      <c r="Z370" s="177"/>
      <c r="AA370" s="177"/>
      <c r="AB370" s="319">
        <v>2933</v>
      </c>
      <c r="AC370" s="320"/>
      <c r="AD370" s="320"/>
      <c r="AE370" s="177">
        <v>3</v>
      </c>
      <c r="AF370" s="177">
        <v>600000000</v>
      </c>
      <c r="AG370" s="177" t="s">
        <v>14427</v>
      </c>
      <c r="AH370" s="177"/>
      <c r="AI370" s="177" t="s">
        <v>14428</v>
      </c>
      <c r="AJ370" s="177">
        <v>1</v>
      </c>
      <c r="AK370" s="177">
        <v>1804</v>
      </c>
      <c r="AL370" s="177" t="s">
        <v>587</v>
      </c>
      <c r="AM370" s="177" t="s">
        <v>404</v>
      </c>
      <c r="AN370" s="177"/>
      <c r="AO370" s="177"/>
      <c r="AP370" s="177"/>
      <c r="AQ370" s="177"/>
      <c r="AR370" s="177"/>
      <c r="AS370" s="177"/>
      <c r="AT370" s="177"/>
      <c r="AU370" s="177"/>
      <c r="AV370" s="320"/>
    </row>
    <row r="371" spans="1:48" s="107" customFormat="1" ht="25.5" customHeight="1">
      <c r="A371" s="146"/>
      <c r="B371" s="543"/>
      <c r="C371" s="320" t="s">
        <v>398</v>
      </c>
      <c r="D371" s="177" t="s">
        <v>14014</v>
      </c>
      <c r="E371" s="320" t="s">
        <v>14429</v>
      </c>
      <c r="F371" s="320" t="s">
        <v>398</v>
      </c>
      <c r="G371" s="320" t="s">
        <v>14430</v>
      </c>
      <c r="H371" s="319">
        <v>27137</v>
      </c>
      <c r="I371" s="319">
        <v>1252</v>
      </c>
      <c r="J371" s="319">
        <v>1803</v>
      </c>
      <c r="K371" s="320" t="s">
        <v>14431</v>
      </c>
      <c r="L371" s="320" t="s">
        <v>9013</v>
      </c>
      <c r="M371" s="320" t="s">
        <v>78</v>
      </c>
      <c r="N371" s="319">
        <v>21</v>
      </c>
      <c r="O371" s="319">
        <v>35</v>
      </c>
      <c r="P371" s="319">
        <v>735</v>
      </c>
      <c r="Q371" s="319">
        <v>15</v>
      </c>
      <c r="R371" s="319">
        <v>318</v>
      </c>
      <c r="S371" s="319">
        <v>318</v>
      </c>
      <c r="T371" s="320" t="s">
        <v>586</v>
      </c>
      <c r="U371" s="320">
        <v>2003</v>
      </c>
      <c r="V371" s="925">
        <v>692000000</v>
      </c>
      <c r="W371" s="177">
        <v>500000000</v>
      </c>
      <c r="X371" s="177"/>
      <c r="Y371" s="177"/>
      <c r="Z371" s="177"/>
      <c r="AA371" s="177"/>
      <c r="AB371" s="319">
        <v>1192</v>
      </c>
      <c r="AC371" s="320"/>
      <c r="AD371" s="320"/>
      <c r="AE371" s="177"/>
      <c r="AF371" s="177"/>
      <c r="AG371" s="177" t="s">
        <v>14427</v>
      </c>
      <c r="AH371" s="177"/>
      <c r="AI371" s="177"/>
      <c r="AJ371" s="177"/>
      <c r="AK371" s="177"/>
      <c r="AL371" s="177"/>
      <c r="AM371" s="177"/>
      <c r="AN371" s="177"/>
      <c r="AO371" s="177"/>
      <c r="AP371" s="177"/>
      <c r="AQ371" s="177"/>
      <c r="AR371" s="177"/>
      <c r="AS371" s="177"/>
      <c r="AT371" s="177"/>
      <c r="AU371" s="177"/>
      <c r="AV371" s="320"/>
    </row>
    <row r="372" spans="1:48" s="107" customFormat="1" ht="25.5" customHeight="1">
      <c r="A372" s="146" t="s">
        <v>412</v>
      </c>
      <c r="B372" s="543"/>
      <c r="C372" s="320" t="s">
        <v>398</v>
      </c>
      <c r="D372" s="177" t="s">
        <v>14432</v>
      </c>
      <c r="E372" s="320" t="s">
        <v>14433</v>
      </c>
      <c r="F372" s="320" t="s">
        <v>398</v>
      </c>
      <c r="G372" s="320" t="s">
        <v>398</v>
      </c>
      <c r="H372" s="319">
        <v>29685</v>
      </c>
      <c r="I372" s="319">
        <v>3964</v>
      </c>
      <c r="J372" s="319">
        <v>7025</v>
      </c>
      <c r="K372" s="320" t="s">
        <v>3155</v>
      </c>
      <c r="L372" s="320" t="s">
        <v>1568</v>
      </c>
      <c r="M372" s="320" t="s">
        <v>78</v>
      </c>
      <c r="N372" s="319">
        <v>35</v>
      </c>
      <c r="O372" s="319">
        <v>35</v>
      </c>
      <c r="P372" s="319">
        <v>875</v>
      </c>
      <c r="Q372" s="319">
        <v>12</v>
      </c>
      <c r="R372" s="319">
        <v>990</v>
      </c>
      <c r="S372" s="319">
        <v>2000</v>
      </c>
      <c r="T372" s="320" t="s">
        <v>586</v>
      </c>
      <c r="U372" s="320">
        <v>1993</v>
      </c>
      <c r="V372" s="925">
        <v>78</v>
      </c>
      <c r="W372" s="177"/>
      <c r="X372" s="177"/>
      <c r="Y372" s="177"/>
      <c r="Z372" s="177"/>
      <c r="AA372" s="177"/>
      <c r="AB372" s="319">
        <v>78</v>
      </c>
      <c r="AC372" s="320"/>
      <c r="AD372" s="320"/>
      <c r="AE372" s="177"/>
      <c r="AF372" s="177"/>
      <c r="AG372" s="177"/>
      <c r="AH372" s="177"/>
      <c r="AI372" s="177"/>
      <c r="AJ372" s="177"/>
      <c r="AK372" s="177"/>
      <c r="AL372" s="177"/>
      <c r="AM372" s="177"/>
      <c r="AN372" s="177"/>
      <c r="AO372" s="177"/>
      <c r="AP372" s="177"/>
      <c r="AQ372" s="177"/>
      <c r="AR372" s="177"/>
      <c r="AS372" s="177"/>
      <c r="AT372" s="177"/>
      <c r="AU372" s="177"/>
      <c r="AV372" s="320"/>
    </row>
    <row r="373" spans="1:48" s="107" customFormat="1" ht="25.5" customHeight="1">
      <c r="A373" s="146" t="s">
        <v>413</v>
      </c>
      <c r="B373" s="543"/>
      <c r="C373" s="320" t="s">
        <v>13875</v>
      </c>
      <c r="D373" s="177" t="s">
        <v>14434</v>
      </c>
      <c r="E373" s="320" t="s">
        <v>14435</v>
      </c>
      <c r="F373" s="320" t="s">
        <v>13875</v>
      </c>
      <c r="G373" s="320" t="s">
        <v>13875</v>
      </c>
      <c r="H373" s="319">
        <v>12315</v>
      </c>
      <c r="I373" s="319">
        <v>2483</v>
      </c>
      <c r="J373" s="319">
        <v>3869</v>
      </c>
      <c r="K373" s="320" t="s">
        <v>14436</v>
      </c>
      <c r="L373" s="320" t="s">
        <v>1568</v>
      </c>
      <c r="M373" s="320" t="s">
        <v>1506</v>
      </c>
      <c r="N373" s="319">
        <v>25</v>
      </c>
      <c r="O373" s="319">
        <v>46</v>
      </c>
      <c r="P373" s="319">
        <v>1200</v>
      </c>
      <c r="Q373" s="319">
        <v>13</v>
      </c>
      <c r="R373" s="319">
        <v>1268</v>
      </c>
      <c r="S373" s="319">
        <v>2500</v>
      </c>
      <c r="T373" s="320" t="s">
        <v>586</v>
      </c>
      <c r="U373" s="320">
        <v>1990</v>
      </c>
      <c r="V373" s="925">
        <v>1393</v>
      </c>
      <c r="W373" s="177"/>
      <c r="X373" s="177">
        <v>550</v>
      </c>
      <c r="Y373" s="177"/>
      <c r="Z373" s="177"/>
      <c r="AA373" s="177"/>
      <c r="AB373" s="319">
        <v>1893</v>
      </c>
      <c r="AC373" s="320"/>
      <c r="AD373" s="320"/>
      <c r="AE373" s="177">
        <v>1</v>
      </c>
      <c r="AF373" s="177">
        <v>20</v>
      </c>
      <c r="AG373" s="177"/>
      <c r="AH373" s="177"/>
      <c r="AI373" s="177"/>
      <c r="AJ373" s="177"/>
      <c r="AK373" s="177"/>
      <c r="AL373" s="177"/>
      <c r="AM373" s="177"/>
      <c r="AN373" s="177"/>
      <c r="AO373" s="177"/>
      <c r="AP373" s="177"/>
      <c r="AQ373" s="177"/>
      <c r="AR373" s="177"/>
      <c r="AS373" s="177"/>
      <c r="AT373" s="177"/>
      <c r="AU373" s="177"/>
      <c r="AV373" s="320"/>
    </row>
    <row r="374" spans="1:48" s="107" customFormat="1" ht="25.5" customHeight="1">
      <c r="A374" s="146"/>
      <c r="B374" s="543"/>
      <c r="C374" s="320" t="s">
        <v>13875</v>
      </c>
      <c r="D374" s="177" t="s">
        <v>14437</v>
      </c>
      <c r="E374" s="320" t="s">
        <v>14438</v>
      </c>
      <c r="F374" s="320" t="s">
        <v>13875</v>
      </c>
      <c r="G374" s="320" t="s">
        <v>13875</v>
      </c>
      <c r="H374" s="319">
        <v>1958</v>
      </c>
      <c r="I374" s="319">
        <v>1958</v>
      </c>
      <c r="J374" s="319">
        <v>2910</v>
      </c>
      <c r="K374" s="320" t="s">
        <v>10929</v>
      </c>
      <c r="L374" s="320" t="s">
        <v>1568</v>
      </c>
      <c r="M374" s="320" t="s">
        <v>78</v>
      </c>
      <c r="N374" s="319">
        <v>24</v>
      </c>
      <c r="O374" s="319">
        <v>46</v>
      </c>
      <c r="P374" s="319">
        <v>1104</v>
      </c>
      <c r="Q374" s="319">
        <v>12.5</v>
      </c>
      <c r="R374" s="319">
        <v>500</v>
      </c>
      <c r="S374" s="319">
        <v>2390</v>
      </c>
      <c r="T374" s="320" t="s">
        <v>233</v>
      </c>
      <c r="U374" s="320">
        <v>1997</v>
      </c>
      <c r="V374" s="925">
        <v>2494</v>
      </c>
      <c r="W374" s="177"/>
      <c r="X374" s="177">
        <v>420</v>
      </c>
      <c r="Y374" s="177"/>
      <c r="Z374" s="177"/>
      <c r="AA374" s="177"/>
      <c r="AB374" s="319">
        <v>2894</v>
      </c>
      <c r="AC374" s="320"/>
      <c r="AD374" s="320"/>
      <c r="AE374" s="177">
        <v>1</v>
      </c>
      <c r="AF374" s="177">
        <v>25</v>
      </c>
      <c r="AG374" s="177"/>
      <c r="AH374" s="177"/>
      <c r="AI374" s="177"/>
      <c r="AJ374" s="177"/>
      <c r="AK374" s="177"/>
      <c r="AL374" s="177"/>
      <c r="AM374" s="177"/>
      <c r="AN374" s="177"/>
      <c r="AO374" s="177"/>
      <c r="AP374" s="177"/>
      <c r="AQ374" s="177"/>
      <c r="AR374" s="177"/>
      <c r="AS374" s="177"/>
      <c r="AT374" s="177"/>
      <c r="AU374" s="177"/>
      <c r="AV374" s="952"/>
    </row>
    <row r="375" spans="1:48" s="107" customFormat="1" ht="25.5" customHeight="1">
      <c r="A375" s="146" t="s">
        <v>204</v>
      </c>
      <c r="B375" s="543"/>
      <c r="C375" s="320" t="s">
        <v>13875</v>
      </c>
      <c r="D375" s="177"/>
      <c r="E375" s="320" t="s">
        <v>14439</v>
      </c>
      <c r="F375" s="320" t="s">
        <v>13875</v>
      </c>
      <c r="G375" s="320" t="s">
        <v>13875</v>
      </c>
      <c r="H375" s="319">
        <v>60522</v>
      </c>
      <c r="I375" s="319">
        <v>6608</v>
      </c>
      <c r="J375" s="319">
        <v>14764</v>
      </c>
      <c r="K375" s="320" t="s">
        <v>14431</v>
      </c>
      <c r="L375" s="320" t="s">
        <v>9013</v>
      </c>
      <c r="M375" s="320" t="s">
        <v>78</v>
      </c>
      <c r="N375" s="319">
        <v>46</v>
      </c>
      <c r="O375" s="319">
        <v>60</v>
      </c>
      <c r="P375" s="319">
        <v>2400</v>
      </c>
      <c r="Q375" s="319">
        <v>16</v>
      </c>
      <c r="R375" s="319">
        <v>5184</v>
      </c>
      <c r="S375" s="319">
        <v>6000</v>
      </c>
      <c r="T375" s="320" t="s">
        <v>586</v>
      </c>
      <c r="U375" s="320">
        <v>2008</v>
      </c>
      <c r="V375" s="925"/>
      <c r="W375" s="177"/>
      <c r="X375" s="177"/>
      <c r="Y375" s="177"/>
      <c r="Z375" s="177"/>
      <c r="AA375" s="177"/>
      <c r="AB375" s="319">
        <v>28000</v>
      </c>
      <c r="AC375" s="320"/>
      <c r="AD375" s="320"/>
      <c r="AE375" s="177"/>
      <c r="AF375" s="177"/>
      <c r="AG375" s="177"/>
      <c r="AH375" s="177"/>
      <c r="AI375" s="177"/>
      <c r="AJ375" s="177"/>
      <c r="AK375" s="177"/>
      <c r="AL375" s="177"/>
      <c r="AM375" s="177"/>
      <c r="AN375" s="177"/>
      <c r="AO375" s="177"/>
      <c r="AP375" s="177"/>
      <c r="AQ375" s="177"/>
      <c r="AR375" s="177"/>
      <c r="AS375" s="177"/>
      <c r="AT375" s="177"/>
      <c r="AU375" s="177"/>
      <c r="AV375" s="952"/>
    </row>
    <row r="376" spans="1:48" s="107" customFormat="1" ht="25.5" customHeight="1">
      <c r="A376" s="146" t="s">
        <v>204</v>
      </c>
      <c r="B376" s="543"/>
      <c r="C376" s="320" t="s">
        <v>13881</v>
      </c>
      <c r="D376" s="177" t="s">
        <v>14440</v>
      </c>
      <c r="E376" s="320" t="s">
        <v>1588</v>
      </c>
      <c r="F376" s="320" t="s">
        <v>13881</v>
      </c>
      <c r="G376" s="320" t="s">
        <v>13881</v>
      </c>
      <c r="H376" s="319">
        <v>5158</v>
      </c>
      <c r="I376" s="319">
        <v>1400</v>
      </c>
      <c r="J376" s="319">
        <v>2638</v>
      </c>
      <c r="K376" s="320" t="s">
        <v>10939</v>
      </c>
      <c r="L376" s="320" t="s">
        <v>14441</v>
      </c>
      <c r="M376" s="320" t="s">
        <v>78</v>
      </c>
      <c r="N376" s="319">
        <v>23.7</v>
      </c>
      <c r="O376" s="319">
        <v>38.200000000000003</v>
      </c>
      <c r="P376" s="319">
        <v>1347</v>
      </c>
      <c r="Q376" s="319">
        <v>11</v>
      </c>
      <c r="R376" s="319">
        <v>1200</v>
      </c>
      <c r="S376" s="319">
        <v>2000</v>
      </c>
      <c r="T376" s="320" t="s">
        <v>586</v>
      </c>
      <c r="U376" s="320">
        <v>1988</v>
      </c>
      <c r="V376" s="925">
        <v>757</v>
      </c>
      <c r="W376" s="177">
        <v>200</v>
      </c>
      <c r="X376" s="177"/>
      <c r="Y376" s="177"/>
      <c r="Z376" s="177"/>
      <c r="AA376" s="177"/>
      <c r="AB376" s="319">
        <v>957</v>
      </c>
      <c r="AC376" s="320"/>
      <c r="AD376" s="320"/>
      <c r="AE376" s="177"/>
      <c r="AF376" s="177"/>
      <c r="AG376" s="177"/>
      <c r="AH376" s="177"/>
      <c r="AI376" s="177"/>
      <c r="AJ376" s="177"/>
      <c r="AK376" s="177"/>
      <c r="AL376" s="177"/>
      <c r="AM376" s="177"/>
      <c r="AN376" s="177"/>
      <c r="AO376" s="177"/>
      <c r="AP376" s="177"/>
      <c r="AQ376" s="177"/>
      <c r="AR376" s="177"/>
      <c r="AS376" s="177"/>
      <c r="AT376" s="177"/>
      <c r="AU376" s="177"/>
      <c r="AV376" s="320"/>
    </row>
    <row r="377" spans="1:48" s="107" customFormat="1" ht="25.5" customHeight="1">
      <c r="A377" s="146" t="s">
        <v>204</v>
      </c>
      <c r="B377" s="543"/>
      <c r="C377" s="320" t="s">
        <v>13887</v>
      </c>
      <c r="D377" s="177" t="s">
        <v>14442</v>
      </c>
      <c r="E377" s="320" t="s">
        <v>14443</v>
      </c>
      <c r="F377" s="320" t="s">
        <v>13887</v>
      </c>
      <c r="G377" s="320" t="s">
        <v>13887</v>
      </c>
      <c r="H377" s="319">
        <v>6934</v>
      </c>
      <c r="I377" s="319">
        <v>3140</v>
      </c>
      <c r="J377" s="319">
        <v>4129</v>
      </c>
      <c r="K377" s="320" t="s">
        <v>14444</v>
      </c>
      <c r="L377" s="320" t="s">
        <v>1564</v>
      </c>
      <c r="M377" s="320" t="s">
        <v>78</v>
      </c>
      <c r="N377" s="319">
        <v>48</v>
      </c>
      <c r="O377" s="319">
        <v>28</v>
      </c>
      <c r="P377" s="319">
        <v>1402</v>
      </c>
      <c r="Q377" s="319">
        <v>17</v>
      </c>
      <c r="R377" s="319">
        <v>1170</v>
      </c>
      <c r="S377" s="319">
        <v>2500</v>
      </c>
      <c r="T377" s="320" t="s">
        <v>586</v>
      </c>
      <c r="U377" s="320">
        <v>1996</v>
      </c>
      <c r="V377" s="925">
        <v>1963</v>
      </c>
      <c r="W377" s="177">
        <v>500</v>
      </c>
      <c r="X377" s="177">
        <v>420</v>
      </c>
      <c r="Y377" s="177"/>
      <c r="Z377" s="177"/>
      <c r="AA377" s="177"/>
      <c r="AB377" s="319">
        <v>2883</v>
      </c>
      <c r="AC377" s="320"/>
      <c r="AD377" s="320"/>
      <c r="AE377" s="177">
        <v>1</v>
      </c>
      <c r="AF377" s="177" t="s">
        <v>14300</v>
      </c>
      <c r="AG377" s="177"/>
      <c r="AH377" s="177"/>
      <c r="AI377" s="177"/>
      <c r="AJ377" s="177"/>
      <c r="AK377" s="177"/>
      <c r="AL377" s="177"/>
      <c r="AM377" s="177"/>
      <c r="AN377" s="177"/>
      <c r="AO377" s="177"/>
      <c r="AP377" s="177"/>
      <c r="AQ377" s="177"/>
      <c r="AR377" s="177"/>
      <c r="AS377" s="177"/>
      <c r="AT377" s="177"/>
      <c r="AU377" s="177"/>
      <c r="AV377" s="320"/>
    </row>
    <row r="378" spans="1:48" s="107" customFormat="1" ht="25.5" customHeight="1">
      <c r="A378" s="146"/>
      <c r="B378" s="543"/>
      <c r="C378" s="320" t="s">
        <v>13887</v>
      </c>
      <c r="D378" s="177" t="s">
        <v>14445</v>
      </c>
      <c r="E378" s="320" t="s">
        <v>14446</v>
      </c>
      <c r="F378" s="320" t="s">
        <v>13887</v>
      </c>
      <c r="G378" s="320" t="s">
        <v>13887</v>
      </c>
      <c r="H378" s="319">
        <v>14308</v>
      </c>
      <c r="I378" s="319">
        <v>1962</v>
      </c>
      <c r="J378" s="319">
        <v>2839</v>
      </c>
      <c r="K378" s="320" t="s">
        <v>10929</v>
      </c>
      <c r="L378" s="320" t="s">
        <v>1564</v>
      </c>
      <c r="M378" s="320" t="s">
        <v>78</v>
      </c>
      <c r="N378" s="319">
        <v>50</v>
      </c>
      <c r="O378" s="319">
        <v>38</v>
      </c>
      <c r="P378" s="319">
        <v>1900</v>
      </c>
      <c r="Q378" s="319">
        <v>16</v>
      </c>
      <c r="R378" s="319">
        <v>500</v>
      </c>
      <c r="S378" s="319">
        <v>1500</v>
      </c>
      <c r="T378" s="320" t="s">
        <v>586</v>
      </c>
      <c r="U378" s="320">
        <v>1991</v>
      </c>
      <c r="V378" s="925">
        <v>457</v>
      </c>
      <c r="W378" s="177">
        <v>200</v>
      </c>
      <c r="X378" s="177">
        <v>350</v>
      </c>
      <c r="Y378" s="177"/>
      <c r="Z378" s="177"/>
      <c r="AA378" s="177"/>
      <c r="AB378" s="319">
        <v>1007</v>
      </c>
      <c r="AC378" s="320"/>
      <c r="AD378" s="320"/>
      <c r="AE378" s="177"/>
      <c r="AF378" s="177"/>
      <c r="AG378" s="177"/>
      <c r="AH378" s="177"/>
      <c r="AI378" s="177"/>
      <c r="AJ378" s="177"/>
      <c r="AK378" s="177"/>
      <c r="AL378" s="177"/>
      <c r="AM378" s="177"/>
      <c r="AN378" s="177"/>
      <c r="AO378" s="177"/>
      <c r="AP378" s="177"/>
      <c r="AQ378" s="177"/>
      <c r="AR378" s="177"/>
      <c r="AS378" s="177"/>
      <c r="AT378" s="177"/>
      <c r="AU378" s="177"/>
      <c r="AV378" s="320"/>
    </row>
    <row r="379" spans="1:48" s="107" customFormat="1" ht="25.5" customHeight="1">
      <c r="A379" s="146" t="s">
        <v>204</v>
      </c>
      <c r="B379" s="543"/>
      <c r="C379" s="320" t="s">
        <v>13887</v>
      </c>
      <c r="D379" s="177"/>
      <c r="E379" s="320" t="s">
        <v>14447</v>
      </c>
      <c r="F379" s="320" t="s">
        <v>13887</v>
      </c>
      <c r="G379" s="320" t="s">
        <v>13887</v>
      </c>
      <c r="H379" s="319">
        <v>2272</v>
      </c>
      <c r="I379" s="319">
        <v>825</v>
      </c>
      <c r="J379" s="319">
        <v>825</v>
      </c>
      <c r="K379" s="320" t="s">
        <v>10929</v>
      </c>
      <c r="L379" s="320" t="s">
        <v>1678</v>
      </c>
      <c r="M379" s="320" t="s">
        <v>78</v>
      </c>
      <c r="N379" s="319">
        <v>33</v>
      </c>
      <c r="O379" s="319">
        <v>19.7</v>
      </c>
      <c r="P379" s="319">
        <v>650.1</v>
      </c>
      <c r="Q379" s="319">
        <v>11.2</v>
      </c>
      <c r="R379" s="319"/>
      <c r="S379" s="319">
        <v>200</v>
      </c>
      <c r="T379" s="320"/>
      <c r="U379" s="320">
        <v>2008</v>
      </c>
      <c r="V379" s="925"/>
      <c r="W379" s="177"/>
      <c r="X379" s="177"/>
      <c r="Y379" s="177"/>
      <c r="Z379" s="177"/>
      <c r="AA379" s="177"/>
      <c r="AB379" s="319">
        <v>850</v>
      </c>
      <c r="AC379" s="320"/>
      <c r="AD379" s="320"/>
      <c r="AE379" s="177"/>
      <c r="AF379" s="177"/>
      <c r="AG379" s="177"/>
      <c r="AH379" s="177"/>
      <c r="AI379" s="177"/>
      <c r="AJ379" s="177"/>
      <c r="AK379" s="177"/>
      <c r="AL379" s="177"/>
      <c r="AM379" s="177"/>
      <c r="AN379" s="177"/>
      <c r="AO379" s="177"/>
      <c r="AP379" s="177"/>
      <c r="AQ379" s="177"/>
      <c r="AR379" s="177"/>
      <c r="AS379" s="177"/>
      <c r="AT379" s="177"/>
      <c r="AU379" s="177"/>
      <c r="AV379" s="320"/>
    </row>
    <row r="380" spans="1:48" s="107" customFormat="1" ht="25.5" customHeight="1">
      <c r="A380" s="146"/>
      <c r="B380" s="543"/>
      <c r="C380" s="320" t="s">
        <v>1061</v>
      </c>
      <c r="D380" s="177" t="s">
        <v>14448</v>
      </c>
      <c r="E380" s="320" t="s">
        <v>2315</v>
      </c>
      <c r="F380" s="320" t="s">
        <v>1061</v>
      </c>
      <c r="G380" s="320" t="s">
        <v>13898</v>
      </c>
      <c r="H380" s="319">
        <v>4585</v>
      </c>
      <c r="I380" s="319">
        <v>3295</v>
      </c>
      <c r="J380" s="319">
        <v>3295</v>
      </c>
      <c r="K380" s="320" t="s">
        <v>14449</v>
      </c>
      <c r="L380" s="320" t="s">
        <v>8919</v>
      </c>
      <c r="M380" s="320" t="s">
        <v>78</v>
      </c>
      <c r="N380" s="319">
        <v>24</v>
      </c>
      <c r="O380" s="319">
        <v>43</v>
      </c>
      <c r="P380" s="319">
        <v>1032</v>
      </c>
      <c r="Q380" s="319">
        <v>25</v>
      </c>
      <c r="R380" s="319">
        <v>840</v>
      </c>
      <c r="S380" s="319">
        <v>1500</v>
      </c>
      <c r="T380" s="320" t="s">
        <v>586</v>
      </c>
      <c r="U380" s="320">
        <v>1989</v>
      </c>
      <c r="V380" s="925"/>
      <c r="W380" s="177"/>
      <c r="X380" s="177"/>
      <c r="Y380" s="177"/>
      <c r="Z380" s="177"/>
      <c r="AA380" s="177"/>
      <c r="AB380" s="319"/>
      <c r="AC380" s="320"/>
      <c r="AD380" s="320"/>
      <c r="AE380" s="177"/>
      <c r="AF380" s="177"/>
      <c r="AG380" s="177"/>
      <c r="AH380" s="177"/>
      <c r="AI380" s="177"/>
      <c r="AJ380" s="177"/>
      <c r="AK380" s="177"/>
      <c r="AL380" s="177"/>
      <c r="AM380" s="177"/>
      <c r="AN380" s="177"/>
      <c r="AO380" s="177"/>
      <c r="AP380" s="177"/>
      <c r="AQ380" s="177"/>
      <c r="AR380" s="177"/>
      <c r="AS380" s="177"/>
      <c r="AT380" s="177"/>
      <c r="AU380" s="177"/>
      <c r="AV380" s="320"/>
    </row>
    <row r="381" spans="1:48" s="107" customFormat="1" ht="25.5" customHeight="1">
      <c r="A381" s="146" t="s">
        <v>135</v>
      </c>
      <c r="B381" s="543"/>
      <c r="C381" s="320" t="s">
        <v>1061</v>
      </c>
      <c r="D381" s="177" t="s">
        <v>13900</v>
      </c>
      <c r="E381" s="319" t="s">
        <v>14450</v>
      </c>
      <c r="F381" s="177" t="s">
        <v>1061</v>
      </c>
      <c r="G381" s="177" t="s">
        <v>13898</v>
      </c>
      <c r="H381" s="319">
        <v>73500</v>
      </c>
      <c r="I381" s="319">
        <v>1178</v>
      </c>
      <c r="J381" s="319">
        <v>1449</v>
      </c>
      <c r="K381" s="320" t="s">
        <v>14449</v>
      </c>
      <c r="L381" s="320" t="s">
        <v>8919</v>
      </c>
      <c r="M381" s="320" t="s">
        <v>78</v>
      </c>
      <c r="N381" s="319">
        <v>22</v>
      </c>
      <c r="O381" s="319">
        <v>34</v>
      </c>
      <c r="P381" s="319">
        <v>748</v>
      </c>
      <c r="Q381" s="319">
        <v>20</v>
      </c>
      <c r="R381" s="319">
        <v>106</v>
      </c>
      <c r="S381" s="319">
        <v>700</v>
      </c>
      <c r="T381" s="320" t="s">
        <v>586</v>
      </c>
      <c r="U381" s="320">
        <v>1997</v>
      </c>
      <c r="V381" s="925"/>
      <c r="W381" s="177"/>
      <c r="X381" s="177"/>
      <c r="Y381" s="177"/>
      <c r="Z381" s="177"/>
      <c r="AA381" s="177"/>
      <c r="AB381" s="319">
        <v>1458</v>
      </c>
      <c r="AC381" s="320"/>
      <c r="AD381" s="320"/>
      <c r="AE381" s="177"/>
      <c r="AF381" s="177"/>
      <c r="AG381" s="177"/>
      <c r="AH381" s="177"/>
      <c r="AI381" s="177"/>
      <c r="AJ381" s="177"/>
      <c r="AK381" s="177"/>
      <c r="AL381" s="177"/>
      <c r="AM381" s="177"/>
      <c r="AN381" s="177"/>
      <c r="AO381" s="177"/>
      <c r="AP381" s="177"/>
      <c r="AQ381" s="177"/>
      <c r="AR381" s="177"/>
      <c r="AS381" s="177"/>
      <c r="AT381" s="177"/>
      <c r="AU381" s="177"/>
      <c r="AV381" s="320"/>
    </row>
    <row r="382" spans="1:48" s="107" customFormat="1" ht="25.5" customHeight="1">
      <c r="A382" s="146" t="s">
        <v>204</v>
      </c>
      <c r="B382" s="543"/>
      <c r="C382" s="320" t="s">
        <v>1061</v>
      </c>
      <c r="D382" s="177" t="s">
        <v>14451</v>
      </c>
      <c r="E382" s="320" t="s">
        <v>14452</v>
      </c>
      <c r="F382" s="320" t="s">
        <v>1061</v>
      </c>
      <c r="G382" s="320" t="s">
        <v>14453</v>
      </c>
      <c r="H382" s="319">
        <v>3083.2</v>
      </c>
      <c r="I382" s="319">
        <v>1305</v>
      </c>
      <c r="J382" s="319">
        <v>1245</v>
      </c>
      <c r="K382" s="320" t="s">
        <v>14449</v>
      </c>
      <c r="L382" s="320" t="s">
        <v>572</v>
      </c>
      <c r="M382" s="320" t="s">
        <v>78</v>
      </c>
      <c r="N382" s="319">
        <v>21</v>
      </c>
      <c r="O382" s="319">
        <v>30</v>
      </c>
      <c r="P382" s="319">
        <v>630</v>
      </c>
      <c r="Q382" s="319">
        <v>15</v>
      </c>
      <c r="R382" s="319">
        <v>70</v>
      </c>
      <c r="S382" s="319">
        <v>500</v>
      </c>
      <c r="T382" s="320" t="s">
        <v>586</v>
      </c>
      <c r="U382" s="320">
        <v>2002</v>
      </c>
      <c r="V382" s="925" t="s">
        <v>14454</v>
      </c>
      <c r="W382" s="177"/>
      <c r="X382" s="177"/>
      <c r="Y382" s="177"/>
      <c r="Z382" s="177"/>
      <c r="AA382" s="177"/>
      <c r="AB382" s="319">
        <v>1715</v>
      </c>
      <c r="AC382" s="320"/>
      <c r="AD382" s="320"/>
      <c r="AE382" s="177"/>
      <c r="AF382" s="177"/>
      <c r="AG382" s="177"/>
      <c r="AH382" s="177"/>
      <c r="AI382" s="177"/>
      <c r="AJ382" s="177"/>
      <c r="AK382" s="177"/>
      <c r="AL382" s="177"/>
      <c r="AM382" s="177"/>
      <c r="AN382" s="177"/>
      <c r="AO382" s="177"/>
      <c r="AP382" s="177"/>
      <c r="AQ382" s="177"/>
      <c r="AR382" s="177"/>
      <c r="AS382" s="177"/>
      <c r="AT382" s="177"/>
      <c r="AU382" s="177"/>
      <c r="AV382" s="320"/>
    </row>
    <row r="383" spans="1:48" s="107" customFormat="1" ht="25.5" customHeight="1">
      <c r="A383" s="146" t="s">
        <v>135</v>
      </c>
      <c r="B383" s="543"/>
      <c r="C383" s="320" t="s">
        <v>1061</v>
      </c>
      <c r="D383" s="177" t="s">
        <v>14455</v>
      </c>
      <c r="E383" s="320" t="s">
        <v>14456</v>
      </c>
      <c r="F383" s="320" t="s">
        <v>1061</v>
      </c>
      <c r="G383" s="320" t="s">
        <v>14457</v>
      </c>
      <c r="H383" s="319">
        <v>12516</v>
      </c>
      <c r="I383" s="319">
        <v>1095</v>
      </c>
      <c r="J383" s="319">
        <v>1278</v>
      </c>
      <c r="K383" s="320" t="s">
        <v>14449</v>
      </c>
      <c r="L383" s="320" t="s">
        <v>572</v>
      </c>
      <c r="M383" s="320" t="s">
        <v>78</v>
      </c>
      <c r="N383" s="319">
        <v>21</v>
      </c>
      <c r="O383" s="319">
        <v>30</v>
      </c>
      <c r="P383" s="319">
        <v>630</v>
      </c>
      <c r="Q383" s="319">
        <v>15</v>
      </c>
      <c r="R383" s="319">
        <v>50</v>
      </c>
      <c r="S383" s="319">
        <v>400</v>
      </c>
      <c r="T383" s="320" t="s">
        <v>586</v>
      </c>
      <c r="U383" s="320">
        <v>2002</v>
      </c>
      <c r="V383" s="925" t="s">
        <v>14458</v>
      </c>
      <c r="W383" s="177"/>
      <c r="X383" s="177"/>
      <c r="Y383" s="177"/>
      <c r="Z383" s="177"/>
      <c r="AA383" s="177"/>
      <c r="AB383" s="319">
        <v>1200</v>
      </c>
      <c r="AC383" s="320"/>
      <c r="AD383" s="320"/>
      <c r="AE383" s="177"/>
      <c r="AF383" s="177"/>
      <c r="AG383" s="177"/>
      <c r="AH383" s="177"/>
      <c r="AI383" s="177"/>
      <c r="AJ383" s="177"/>
      <c r="AK383" s="177"/>
      <c r="AL383" s="177"/>
      <c r="AM383" s="177"/>
      <c r="AN383" s="177"/>
      <c r="AO383" s="177"/>
      <c r="AP383" s="177"/>
      <c r="AQ383" s="177"/>
      <c r="AR383" s="177"/>
      <c r="AS383" s="177"/>
      <c r="AT383" s="177"/>
      <c r="AU383" s="177"/>
      <c r="AV383" s="320"/>
    </row>
    <row r="384" spans="1:48" s="107" customFormat="1" ht="25.5" customHeight="1">
      <c r="A384" s="146" t="s">
        <v>204</v>
      </c>
      <c r="B384" s="543"/>
      <c r="C384" s="320" t="s">
        <v>1061</v>
      </c>
      <c r="D384" s="177"/>
      <c r="E384" s="320" t="s">
        <v>14459</v>
      </c>
      <c r="F384" s="320" t="s">
        <v>1061</v>
      </c>
      <c r="G384" s="320" t="s">
        <v>13898</v>
      </c>
      <c r="H384" s="319"/>
      <c r="I384" s="319">
        <v>3754</v>
      </c>
      <c r="J384" s="319">
        <v>7600</v>
      </c>
      <c r="K384" s="320" t="s">
        <v>1604</v>
      </c>
      <c r="L384" s="320" t="s">
        <v>3087</v>
      </c>
      <c r="M384" s="320" t="s">
        <v>14460</v>
      </c>
      <c r="N384" s="319">
        <v>33</v>
      </c>
      <c r="O384" s="319">
        <v>48</v>
      </c>
      <c r="P384" s="319">
        <v>1584</v>
      </c>
      <c r="Q384" s="319">
        <v>9</v>
      </c>
      <c r="R384" s="319">
        <v>2024</v>
      </c>
      <c r="S384" s="319">
        <v>3000</v>
      </c>
      <c r="T384" s="320" t="s">
        <v>586</v>
      </c>
      <c r="U384" s="320">
        <v>2004</v>
      </c>
      <c r="V384" s="925"/>
      <c r="W384" s="177"/>
      <c r="X384" s="177"/>
      <c r="Y384" s="177"/>
      <c r="Z384" s="177"/>
      <c r="AA384" s="177"/>
      <c r="AB384" s="319"/>
      <c r="AC384" s="320"/>
      <c r="AD384" s="320"/>
      <c r="AE384" s="177"/>
      <c r="AF384" s="177"/>
      <c r="AG384" s="177"/>
      <c r="AH384" s="177"/>
      <c r="AI384" s="177"/>
      <c r="AJ384" s="177"/>
      <c r="AK384" s="177"/>
      <c r="AL384" s="177"/>
      <c r="AM384" s="177"/>
      <c r="AN384" s="177"/>
      <c r="AO384" s="177"/>
      <c r="AP384" s="177"/>
      <c r="AQ384" s="177"/>
      <c r="AR384" s="177"/>
      <c r="AS384" s="177"/>
      <c r="AT384" s="177"/>
      <c r="AU384" s="177"/>
      <c r="AV384" s="320" t="s">
        <v>14461</v>
      </c>
    </row>
    <row r="385" spans="1:48" s="107" customFormat="1" ht="25.5" customHeight="1">
      <c r="A385" s="146" t="s">
        <v>204</v>
      </c>
      <c r="B385" s="543"/>
      <c r="C385" s="320" t="s">
        <v>1061</v>
      </c>
      <c r="D385" s="177"/>
      <c r="E385" s="320" t="s">
        <v>14462</v>
      </c>
      <c r="F385" s="320" t="s">
        <v>1061</v>
      </c>
      <c r="G385" s="320" t="s">
        <v>13898</v>
      </c>
      <c r="H385" s="319">
        <v>1524.6</v>
      </c>
      <c r="I385" s="319">
        <v>1055.21</v>
      </c>
      <c r="J385" s="319">
        <v>1658.93</v>
      </c>
      <c r="K385" s="320" t="s">
        <v>1604</v>
      </c>
      <c r="L385" s="320" t="s">
        <v>3087</v>
      </c>
      <c r="M385" s="320" t="s">
        <v>78</v>
      </c>
      <c r="N385" s="319">
        <v>22.4</v>
      </c>
      <c r="O385" s="319">
        <v>37</v>
      </c>
      <c r="P385" s="319">
        <v>828.8</v>
      </c>
      <c r="Q385" s="319">
        <v>15</v>
      </c>
      <c r="R385" s="319"/>
      <c r="S385" s="319">
        <v>300</v>
      </c>
      <c r="T385" s="320"/>
      <c r="U385" s="320">
        <v>2010</v>
      </c>
      <c r="V385" s="925"/>
      <c r="W385" s="177"/>
      <c r="X385" s="177"/>
      <c r="Y385" s="177"/>
      <c r="Z385" s="177"/>
      <c r="AA385" s="177"/>
      <c r="AB385" s="319">
        <v>3000</v>
      </c>
      <c r="AC385" s="320"/>
      <c r="AD385" s="320"/>
      <c r="AE385" s="177"/>
      <c r="AF385" s="177"/>
      <c r="AG385" s="177"/>
      <c r="AH385" s="177"/>
      <c r="AI385" s="177"/>
      <c r="AJ385" s="177"/>
      <c r="AK385" s="177"/>
      <c r="AL385" s="177"/>
      <c r="AM385" s="177"/>
      <c r="AN385" s="177"/>
      <c r="AO385" s="177"/>
      <c r="AP385" s="177"/>
      <c r="AQ385" s="177"/>
      <c r="AR385" s="177"/>
      <c r="AS385" s="177"/>
      <c r="AT385" s="177"/>
      <c r="AU385" s="177"/>
      <c r="AV385" s="320"/>
    </row>
    <row r="386" spans="1:48" s="107" customFormat="1" ht="25.5" customHeight="1">
      <c r="A386" s="146" t="s">
        <v>135</v>
      </c>
      <c r="B386" s="543"/>
      <c r="C386" s="320" t="s">
        <v>1061</v>
      </c>
      <c r="D386" s="177"/>
      <c r="E386" s="320" t="s">
        <v>14463</v>
      </c>
      <c r="F386" s="320" t="s">
        <v>1061</v>
      </c>
      <c r="G386" s="320" t="s">
        <v>13898</v>
      </c>
      <c r="H386" s="319">
        <v>1876</v>
      </c>
      <c r="I386" s="319">
        <v>1875.8</v>
      </c>
      <c r="J386" s="319">
        <v>2005</v>
      </c>
      <c r="K386" s="320" t="s">
        <v>1604</v>
      </c>
      <c r="L386" s="320" t="s">
        <v>3087</v>
      </c>
      <c r="M386" s="320" t="s">
        <v>78</v>
      </c>
      <c r="N386" s="319">
        <v>21.6</v>
      </c>
      <c r="O386" s="319">
        <v>36</v>
      </c>
      <c r="P386" s="319">
        <v>777.6</v>
      </c>
      <c r="Q386" s="319">
        <v>15</v>
      </c>
      <c r="R386" s="319">
        <v>500</v>
      </c>
      <c r="S386" s="319">
        <v>2000</v>
      </c>
      <c r="T386" s="320" t="s">
        <v>233</v>
      </c>
      <c r="U386" s="320">
        <v>2014</v>
      </c>
      <c r="V386" s="925"/>
      <c r="W386" s="177"/>
      <c r="X386" s="177"/>
      <c r="Y386" s="177"/>
      <c r="Z386" s="177"/>
      <c r="AA386" s="177"/>
      <c r="AB386" s="319">
        <v>4000</v>
      </c>
      <c r="AC386" s="320"/>
      <c r="AD386" s="320"/>
      <c r="AE386" s="177"/>
      <c r="AF386" s="177"/>
      <c r="AG386" s="177"/>
      <c r="AH386" s="177"/>
      <c r="AI386" s="177"/>
      <c r="AJ386" s="177"/>
      <c r="AK386" s="177"/>
      <c r="AL386" s="177"/>
      <c r="AM386" s="177"/>
      <c r="AN386" s="177"/>
      <c r="AO386" s="177"/>
      <c r="AP386" s="177"/>
      <c r="AQ386" s="177"/>
      <c r="AR386" s="177"/>
      <c r="AS386" s="177"/>
      <c r="AT386" s="177"/>
      <c r="AU386" s="177"/>
      <c r="AV386" s="320"/>
    </row>
    <row r="387" spans="1:48" s="107" customFormat="1" ht="25.5" customHeight="1">
      <c r="A387" s="146" t="s">
        <v>204</v>
      </c>
      <c r="B387" s="543"/>
      <c r="C387" s="320" t="s">
        <v>13904</v>
      </c>
      <c r="D387" s="177" t="s">
        <v>14464</v>
      </c>
      <c r="E387" s="320" t="s">
        <v>13697</v>
      </c>
      <c r="F387" s="320" t="s">
        <v>13904</v>
      </c>
      <c r="G387" s="320" t="s">
        <v>10345</v>
      </c>
      <c r="H387" s="319">
        <v>4007</v>
      </c>
      <c r="I387" s="319">
        <v>1853</v>
      </c>
      <c r="J387" s="319">
        <v>2333</v>
      </c>
      <c r="K387" s="320" t="s">
        <v>10929</v>
      </c>
      <c r="L387" s="320" t="s">
        <v>1920</v>
      </c>
      <c r="M387" s="320" t="s">
        <v>78</v>
      </c>
      <c r="N387" s="319">
        <v>20</v>
      </c>
      <c r="O387" s="319">
        <v>40</v>
      </c>
      <c r="P387" s="319">
        <v>800</v>
      </c>
      <c r="Q387" s="319">
        <v>10</v>
      </c>
      <c r="R387" s="319">
        <v>514</v>
      </c>
      <c r="S387" s="319">
        <v>1500</v>
      </c>
      <c r="T387" s="320" t="s">
        <v>586</v>
      </c>
      <c r="U387" s="320">
        <v>1986</v>
      </c>
      <c r="V387" s="925"/>
      <c r="W387" s="177"/>
      <c r="X387" s="177"/>
      <c r="Y387" s="177"/>
      <c r="Z387" s="177"/>
      <c r="AA387" s="177"/>
      <c r="AB387" s="319">
        <v>900</v>
      </c>
      <c r="AC387" s="320"/>
      <c r="AD387" s="320"/>
      <c r="AE387" s="177"/>
      <c r="AF387" s="177"/>
      <c r="AG387" s="177"/>
      <c r="AH387" s="177"/>
      <c r="AI387" s="177"/>
      <c r="AJ387" s="177"/>
      <c r="AK387" s="177"/>
      <c r="AL387" s="177"/>
      <c r="AM387" s="177"/>
      <c r="AN387" s="177"/>
      <c r="AO387" s="177"/>
      <c r="AP387" s="177"/>
      <c r="AQ387" s="177"/>
      <c r="AR387" s="177"/>
      <c r="AS387" s="177"/>
      <c r="AT387" s="177"/>
      <c r="AU387" s="177"/>
      <c r="AV387" s="320"/>
    </row>
    <row r="388" spans="1:48" s="107" customFormat="1" ht="25.5" customHeight="1">
      <c r="A388" s="146" t="s">
        <v>204</v>
      </c>
      <c r="B388" s="543"/>
      <c r="C388" s="320" t="s">
        <v>13904</v>
      </c>
      <c r="D388" s="177" t="s">
        <v>14465</v>
      </c>
      <c r="E388" s="320" t="s">
        <v>14466</v>
      </c>
      <c r="F388" s="320" t="s">
        <v>13904</v>
      </c>
      <c r="G388" s="320" t="s">
        <v>10345</v>
      </c>
      <c r="H388" s="319">
        <v>68083</v>
      </c>
      <c r="I388" s="319">
        <v>2132</v>
      </c>
      <c r="J388" s="319">
        <v>6184</v>
      </c>
      <c r="K388" s="320" t="s">
        <v>10929</v>
      </c>
      <c r="L388" s="320" t="s">
        <v>14467</v>
      </c>
      <c r="M388" s="320" t="s">
        <v>78</v>
      </c>
      <c r="N388" s="319">
        <v>21.6</v>
      </c>
      <c r="O388" s="319">
        <v>35.1</v>
      </c>
      <c r="P388" s="319">
        <v>770</v>
      </c>
      <c r="Q388" s="319">
        <v>13.6</v>
      </c>
      <c r="R388" s="319">
        <v>527</v>
      </c>
      <c r="S388" s="319">
        <v>1500</v>
      </c>
      <c r="T388" s="320" t="s">
        <v>586</v>
      </c>
      <c r="U388" s="320">
        <v>2003</v>
      </c>
      <c r="V388" s="925" t="s">
        <v>14468</v>
      </c>
      <c r="W388" s="177" t="s">
        <v>6693</v>
      </c>
      <c r="X388" s="177" t="s">
        <v>14469</v>
      </c>
      <c r="Y388" s="177" t="s">
        <v>14470</v>
      </c>
      <c r="Z388" s="177"/>
      <c r="AA388" s="177"/>
      <c r="AB388" s="319">
        <v>13269</v>
      </c>
      <c r="AC388" s="320"/>
      <c r="AD388" s="320"/>
      <c r="AE388" s="177">
        <v>1</v>
      </c>
      <c r="AF388" s="177"/>
      <c r="AG388" s="177"/>
      <c r="AH388" s="177"/>
      <c r="AI388" s="177" t="s">
        <v>7490</v>
      </c>
      <c r="AJ388" s="177">
        <v>6</v>
      </c>
      <c r="AK388" s="177">
        <v>4032</v>
      </c>
      <c r="AL388" s="177" t="s">
        <v>14471</v>
      </c>
      <c r="AM388" s="177" t="s">
        <v>13910</v>
      </c>
      <c r="AN388" s="177" t="s">
        <v>14472</v>
      </c>
      <c r="AO388" s="177">
        <v>1</v>
      </c>
      <c r="AP388" s="177">
        <v>15300</v>
      </c>
      <c r="AQ388" s="177" t="s">
        <v>14473</v>
      </c>
      <c r="AR388" s="177"/>
      <c r="AS388" s="177" t="s">
        <v>14474</v>
      </c>
      <c r="AT388" s="177">
        <v>1</v>
      </c>
      <c r="AU388" s="177"/>
      <c r="AV388" s="320" t="s">
        <v>14475</v>
      </c>
    </row>
    <row r="389" spans="1:48" s="107" customFormat="1" ht="25.5" customHeight="1">
      <c r="A389" s="146"/>
      <c r="B389" s="543"/>
      <c r="C389" s="320" t="s">
        <v>13914</v>
      </c>
      <c r="D389" s="177"/>
      <c r="E389" s="320" t="s">
        <v>14476</v>
      </c>
      <c r="F389" s="320" t="s">
        <v>13914</v>
      </c>
      <c r="G389" s="320" t="s">
        <v>15509</v>
      </c>
      <c r="H389" s="319"/>
      <c r="I389" s="319">
        <v>2357</v>
      </c>
      <c r="J389" s="319">
        <v>2860</v>
      </c>
      <c r="K389" s="320" t="s">
        <v>14477</v>
      </c>
      <c r="L389" s="320" t="s">
        <v>1564</v>
      </c>
      <c r="M389" s="320" t="s">
        <v>78</v>
      </c>
      <c r="N389" s="319">
        <v>28.5</v>
      </c>
      <c r="O389" s="319">
        <v>46</v>
      </c>
      <c r="P389" s="319">
        <v>1334</v>
      </c>
      <c r="Q389" s="319">
        <v>18.5</v>
      </c>
      <c r="R389" s="319">
        <v>525</v>
      </c>
      <c r="S389" s="319">
        <v>800</v>
      </c>
      <c r="T389" s="320" t="s">
        <v>233</v>
      </c>
      <c r="U389" s="320">
        <v>2011</v>
      </c>
      <c r="V389" s="925"/>
      <c r="W389" s="177"/>
      <c r="X389" s="177"/>
      <c r="Y389" s="177"/>
      <c r="Z389" s="177"/>
      <c r="AA389" s="177"/>
      <c r="AB389" s="319">
        <v>7400</v>
      </c>
      <c r="AC389" s="320"/>
      <c r="AD389" s="320"/>
      <c r="AE389" s="177"/>
      <c r="AF389" s="177"/>
      <c r="AG389" s="177"/>
      <c r="AH389" s="177"/>
      <c r="AI389" s="177"/>
      <c r="AJ389" s="177"/>
      <c r="AK389" s="177"/>
      <c r="AL389" s="177"/>
      <c r="AM389" s="177"/>
      <c r="AN389" s="177"/>
      <c r="AO389" s="177"/>
      <c r="AP389" s="177"/>
      <c r="AQ389" s="177"/>
      <c r="AR389" s="177"/>
      <c r="AS389" s="177"/>
      <c r="AT389" s="177"/>
      <c r="AU389" s="177"/>
      <c r="AV389" s="919" t="s">
        <v>14478</v>
      </c>
    </row>
    <row r="390" spans="1:48" s="107" customFormat="1" ht="25.5" customHeight="1">
      <c r="A390" s="146" t="s">
        <v>204</v>
      </c>
      <c r="B390" s="543"/>
      <c r="C390" s="320" t="s">
        <v>13914</v>
      </c>
      <c r="D390" s="177" t="s">
        <v>14479</v>
      </c>
      <c r="E390" s="320" t="s">
        <v>14480</v>
      </c>
      <c r="F390" s="320" t="s">
        <v>13914</v>
      </c>
      <c r="G390" s="320" t="s">
        <v>15510</v>
      </c>
      <c r="H390" s="319">
        <v>12209</v>
      </c>
      <c r="I390" s="319">
        <v>2399</v>
      </c>
      <c r="J390" s="319">
        <v>3637</v>
      </c>
      <c r="K390" s="320" t="s">
        <v>587</v>
      </c>
      <c r="L390" s="320" t="s">
        <v>14481</v>
      </c>
      <c r="M390" s="320" t="s">
        <v>14482</v>
      </c>
      <c r="N390" s="319">
        <v>24</v>
      </c>
      <c r="O390" s="319">
        <v>48</v>
      </c>
      <c r="P390" s="319">
        <v>1152</v>
      </c>
      <c r="Q390" s="319">
        <v>10.6</v>
      </c>
      <c r="R390" s="319">
        <v>1060</v>
      </c>
      <c r="S390" s="319">
        <v>3000</v>
      </c>
      <c r="T390" s="320" t="s">
        <v>586</v>
      </c>
      <c r="U390" s="320">
        <v>1993</v>
      </c>
      <c r="V390" s="925"/>
      <c r="W390" s="177">
        <v>1550</v>
      </c>
      <c r="X390" s="177">
        <v>850</v>
      </c>
      <c r="Y390" s="177"/>
      <c r="Z390" s="177"/>
      <c r="AA390" s="177"/>
      <c r="AB390" s="319">
        <v>2400</v>
      </c>
      <c r="AC390" s="320"/>
      <c r="AD390" s="320"/>
      <c r="AE390" s="177">
        <v>1</v>
      </c>
      <c r="AF390" s="177"/>
      <c r="AG390" s="177"/>
      <c r="AH390" s="177"/>
      <c r="AI390" s="177"/>
      <c r="AJ390" s="177"/>
      <c r="AK390" s="177"/>
      <c r="AL390" s="177"/>
      <c r="AM390" s="177"/>
      <c r="AN390" s="177"/>
      <c r="AO390" s="177"/>
      <c r="AP390" s="177"/>
      <c r="AQ390" s="177"/>
      <c r="AR390" s="177"/>
      <c r="AS390" s="177"/>
      <c r="AT390" s="177"/>
      <c r="AU390" s="177"/>
      <c r="AV390" s="320"/>
    </row>
    <row r="391" spans="1:48" s="107" customFormat="1" ht="25.5" customHeight="1">
      <c r="A391" s="146"/>
      <c r="B391" s="953"/>
      <c r="C391" s="320" t="s">
        <v>13914</v>
      </c>
      <c r="D391" s="177"/>
      <c r="E391" s="320" t="s">
        <v>14483</v>
      </c>
      <c r="F391" s="320" t="s">
        <v>13914</v>
      </c>
      <c r="G391" s="320" t="s">
        <v>14484</v>
      </c>
      <c r="H391" s="319">
        <v>1869</v>
      </c>
      <c r="I391" s="319">
        <v>1109</v>
      </c>
      <c r="J391" s="319">
        <v>1156</v>
      </c>
      <c r="K391" s="320" t="s">
        <v>587</v>
      </c>
      <c r="L391" s="320" t="s">
        <v>14485</v>
      </c>
      <c r="M391" s="320" t="s">
        <v>78</v>
      </c>
      <c r="N391" s="319">
        <v>35</v>
      </c>
      <c r="O391" s="319">
        <v>19</v>
      </c>
      <c r="P391" s="319">
        <v>655</v>
      </c>
      <c r="Q391" s="319">
        <v>14</v>
      </c>
      <c r="R391" s="319">
        <v>390</v>
      </c>
      <c r="S391" s="319">
        <v>1000</v>
      </c>
      <c r="T391" s="320" t="s">
        <v>586</v>
      </c>
      <c r="U391" s="320">
        <v>2010</v>
      </c>
      <c r="V391" s="925"/>
      <c r="W391" s="177"/>
      <c r="X391" s="177"/>
      <c r="Y391" s="177"/>
      <c r="Z391" s="177"/>
      <c r="AA391" s="177"/>
      <c r="AB391" s="319">
        <v>2252</v>
      </c>
      <c r="AC391" s="320"/>
      <c r="AD391" s="320"/>
      <c r="AE391" s="177"/>
      <c r="AF391" s="177"/>
      <c r="AG391" s="177"/>
      <c r="AH391" s="177"/>
      <c r="AI391" s="177"/>
      <c r="AJ391" s="177"/>
      <c r="AK391" s="177"/>
      <c r="AL391" s="177"/>
      <c r="AM391" s="177"/>
      <c r="AN391" s="177"/>
      <c r="AO391" s="177"/>
      <c r="AP391" s="177"/>
      <c r="AQ391" s="177"/>
      <c r="AR391" s="177"/>
      <c r="AS391" s="177"/>
      <c r="AT391" s="177"/>
      <c r="AU391" s="177"/>
      <c r="AV391" s="320"/>
    </row>
    <row r="392" spans="1:48" s="107" customFormat="1" ht="25.5" customHeight="1">
      <c r="A392" s="146" t="s">
        <v>135</v>
      </c>
      <c r="B392" s="953"/>
      <c r="C392" s="320" t="s">
        <v>13914</v>
      </c>
      <c r="D392" s="177"/>
      <c r="E392" s="320" t="s">
        <v>14486</v>
      </c>
      <c r="F392" s="320" t="s">
        <v>13914</v>
      </c>
      <c r="G392" s="320" t="s">
        <v>15511</v>
      </c>
      <c r="H392" s="319">
        <v>19277.3</v>
      </c>
      <c r="I392" s="319">
        <v>648</v>
      </c>
      <c r="J392" s="319">
        <v>672</v>
      </c>
      <c r="K392" s="320" t="s">
        <v>1672</v>
      </c>
      <c r="L392" s="320" t="s">
        <v>1918</v>
      </c>
      <c r="M392" s="320" t="s">
        <v>78</v>
      </c>
      <c r="N392" s="319">
        <v>12</v>
      </c>
      <c r="O392" s="319">
        <v>54</v>
      </c>
      <c r="P392" s="319">
        <v>648</v>
      </c>
      <c r="Q392" s="319">
        <v>8</v>
      </c>
      <c r="R392" s="319"/>
      <c r="S392" s="319"/>
      <c r="T392" s="320" t="s">
        <v>233</v>
      </c>
      <c r="U392" s="320">
        <v>2014</v>
      </c>
      <c r="V392" s="925"/>
      <c r="W392" s="177"/>
      <c r="X392" s="177"/>
      <c r="Y392" s="177"/>
      <c r="Z392" s="177"/>
      <c r="AA392" s="177"/>
      <c r="AB392" s="319">
        <v>980</v>
      </c>
      <c r="AC392" s="320"/>
      <c r="AD392" s="320"/>
      <c r="AE392" s="177"/>
      <c r="AF392" s="177"/>
      <c r="AG392" s="177"/>
      <c r="AH392" s="177"/>
      <c r="AI392" s="177"/>
      <c r="AJ392" s="177"/>
      <c r="AK392" s="177"/>
      <c r="AL392" s="177"/>
      <c r="AM392" s="177"/>
      <c r="AN392" s="177"/>
      <c r="AO392" s="177"/>
      <c r="AP392" s="177"/>
      <c r="AQ392" s="177"/>
      <c r="AR392" s="177"/>
      <c r="AS392" s="177"/>
      <c r="AT392" s="177"/>
      <c r="AU392" s="177"/>
      <c r="AV392" s="320"/>
    </row>
    <row r="393" spans="1:48" s="107" customFormat="1" ht="25.5" customHeight="1">
      <c r="A393" s="146" t="s">
        <v>204</v>
      </c>
      <c r="B393" s="924"/>
      <c r="C393" s="320" t="s">
        <v>1063</v>
      </c>
      <c r="D393" s="177" t="s">
        <v>13927</v>
      </c>
      <c r="E393" s="320" t="s">
        <v>14487</v>
      </c>
      <c r="F393" s="320" t="s">
        <v>1063</v>
      </c>
      <c r="G393" s="320" t="s">
        <v>14488</v>
      </c>
      <c r="H393" s="319">
        <v>11537</v>
      </c>
      <c r="I393" s="319">
        <v>3775.85</v>
      </c>
      <c r="J393" s="319">
        <v>6104.87</v>
      </c>
      <c r="K393" s="320" t="s">
        <v>14489</v>
      </c>
      <c r="L393" s="320" t="s">
        <v>1564</v>
      </c>
      <c r="M393" s="320" t="s">
        <v>78</v>
      </c>
      <c r="N393" s="319">
        <v>30</v>
      </c>
      <c r="O393" s="319">
        <v>42</v>
      </c>
      <c r="P393" s="319">
        <v>1377</v>
      </c>
      <c r="Q393" s="319">
        <v>23.6</v>
      </c>
      <c r="R393" s="319">
        <v>3409</v>
      </c>
      <c r="S393" s="319">
        <v>3749</v>
      </c>
      <c r="T393" s="320" t="s">
        <v>586</v>
      </c>
      <c r="U393" s="320">
        <v>2000</v>
      </c>
      <c r="V393" s="925">
        <v>15292</v>
      </c>
      <c r="W393" s="177">
        <v>2600</v>
      </c>
      <c r="X393" s="177">
        <v>792</v>
      </c>
      <c r="Y393" s="177"/>
      <c r="Z393" s="177"/>
      <c r="AA393" s="177"/>
      <c r="AB393" s="319">
        <v>18700</v>
      </c>
      <c r="AC393" s="320"/>
      <c r="AD393" s="320"/>
      <c r="AE393" s="177">
        <v>1</v>
      </c>
      <c r="AF393" s="177"/>
      <c r="AG393" s="177"/>
      <c r="AH393" s="177"/>
      <c r="AI393" s="177"/>
      <c r="AJ393" s="177"/>
      <c r="AK393" s="177"/>
      <c r="AL393" s="177"/>
      <c r="AM393" s="177"/>
      <c r="AN393" s="177"/>
      <c r="AO393" s="177"/>
      <c r="AP393" s="177"/>
      <c r="AQ393" s="177"/>
      <c r="AR393" s="177"/>
      <c r="AS393" s="177"/>
      <c r="AT393" s="177"/>
      <c r="AU393" s="177"/>
      <c r="AV393" s="320"/>
    </row>
    <row r="394" spans="1:48" s="107" customFormat="1" ht="25.5" customHeight="1">
      <c r="A394" s="146" t="s">
        <v>135</v>
      </c>
      <c r="B394" s="924"/>
      <c r="C394" s="320" t="s">
        <v>1063</v>
      </c>
      <c r="D394" s="177"/>
      <c r="E394" s="320" t="s">
        <v>1671</v>
      </c>
      <c r="F394" s="320" t="s">
        <v>1063</v>
      </c>
      <c r="G394" s="320" t="s">
        <v>1063</v>
      </c>
      <c r="H394" s="319"/>
      <c r="I394" s="319">
        <v>994.8</v>
      </c>
      <c r="J394" s="319">
        <v>994.8</v>
      </c>
      <c r="K394" s="320" t="s">
        <v>1672</v>
      </c>
      <c r="L394" s="320" t="s">
        <v>1673</v>
      </c>
      <c r="M394" s="320" t="s">
        <v>1674</v>
      </c>
      <c r="N394" s="319">
        <v>20.7</v>
      </c>
      <c r="O394" s="319">
        <v>35</v>
      </c>
      <c r="P394" s="319">
        <v>994.8</v>
      </c>
      <c r="Q394" s="319">
        <v>16.399999999999999</v>
      </c>
      <c r="R394" s="319"/>
      <c r="S394" s="319"/>
      <c r="T394" s="320"/>
      <c r="U394" s="320">
        <v>2013</v>
      </c>
      <c r="V394" s="925"/>
      <c r="W394" s="177"/>
      <c r="X394" s="177"/>
      <c r="Y394" s="177"/>
      <c r="Z394" s="177"/>
      <c r="AA394" s="177"/>
      <c r="AB394" s="319">
        <v>1440</v>
      </c>
      <c r="AC394" s="320"/>
      <c r="AD394" s="320"/>
      <c r="AE394" s="177"/>
      <c r="AF394" s="177"/>
      <c r="AG394" s="177"/>
      <c r="AH394" s="177"/>
      <c r="AI394" s="177"/>
      <c r="AJ394" s="177"/>
      <c r="AK394" s="177"/>
      <c r="AL394" s="177"/>
      <c r="AM394" s="177"/>
      <c r="AN394" s="177"/>
      <c r="AO394" s="177"/>
      <c r="AP394" s="177"/>
      <c r="AQ394" s="177"/>
      <c r="AR394" s="177"/>
      <c r="AS394" s="177"/>
      <c r="AT394" s="177"/>
      <c r="AU394" s="177"/>
      <c r="AV394" s="320" t="s">
        <v>1675</v>
      </c>
    </row>
    <row r="395" spans="1:48" s="107" customFormat="1" ht="25.5" customHeight="1">
      <c r="A395" s="146"/>
      <c r="B395" s="543"/>
      <c r="C395" s="320" t="s">
        <v>13943</v>
      </c>
      <c r="D395" s="177"/>
      <c r="E395" s="320" t="s">
        <v>14490</v>
      </c>
      <c r="F395" s="320" t="s">
        <v>13943</v>
      </c>
      <c r="G395" s="320" t="s">
        <v>14491</v>
      </c>
      <c r="H395" s="319">
        <v>11404</v>
      </c>
      <c r="I395" s="319">
        <v>1568</v>
      </c>
      <c r="J395" s="319">
        <v>1568</v>
      </c>
      <c r="K395" s="320" t="s">
        <v>432</v>
      </c>
      <c r="L395" s="320" t="s">
        <v>9367</v>
      </c>
      <c r="M395" s="320" t="s">
        <v>78</v>
      </c>
      <c r="N395" s="319">
        <v>22</v>
      </c>
      <c r="O395" s="319">
        <v>35</v>
      </c>
      <c r="P395" s="319">
        <v>770</v>
      </c>
      <c r="Q395" s="319">
        <v>10.5</v>
      </c>
      <c r="R395" s="319">
        <v>400</v>
      </c>
      <c r="S395" s="319">
        <v>400</v>
      </c>
      <c r="T395" s="320" t="s">
        <v>233</v>
      </c>
      <c r="U395" s="320">
        <v>2008</v>
      </c>
      <c r="V395" s="925"/>
      <c r="W395" s="177"/>
      <c r="X395" s="177"/>
      <c r="Y395" s="177"/>
      <c r="Z395" s="177"/>
      <c r="AA395" s="177"/>
      <c r="AB395" s="319">
        <v>2800</v>
      </c>
      <c r="AC395" s="320"/>
      <c r="AD395" s="320"/>
      <c r="AE395" s="177"/>
      <c r="AF395" s="177"/>
      <c r="AG395" s="177"/>
      <c r="AH395" s="177"/>
      <c r="AI395" s="177"/>
      <c r="AJ395" s="177"/>
      <c r="AK395" s="177"/>
      <c r="AL395" s="177"/>
      <c r="AM395" s="177"/>
      <c r="AN395" s="177"/>
      <c r="AO395" s="177"/>
      <c r="AP395" s="177"/>
      <c r="AQ395" s="177"/>
      <c r="AR395" s="177"/>
      <c r="AS395" s="177"/>
      <c r="AT395" s="177"/>
      <c r="AU395" s="177"/>
      <c r="AV395" s="320"/>
    </row>
    <row r="396" spans="1:48" s="107" customFormat="1" ht="25.5" customHeight="1">
      <c r="A396" s="146" t="s">
        <v>204</v>
      </c>
      <c r="B396" s="543"/>
      <c r="C396" s="320" t="s">
        <v>13943</v>
      </c>
      <c r="D396" s="177"/>
      <c r="E396" s="320" t="s">
        <v>14492</v>
      </c>
      <c r="F396" s="320" t="s">
        <v>13943</v>
      </c>
      <c r="G396" s="320" t="s">
        <v>14493</v>
      </c>
      <c r="H396" s="319">
        <v>2214</v>
      </c>
      <c r="I396" s="319">
        <v>585</v>
      </c>
      <c r="J396" s="319">
        <v>585</v>
      </c>
      <c r="K396" s="320" t="s">
        <v>432</v>
      </c>
      <c r="L396" s="320" t="s">
        <v>7147</v>
      </c>
      <c r="M396" s="320" t="s">
        <v>78</v>
      </c>
      <c r="N396" s="319">
        <v>16</v>
      </c>
      <c r="O396" s="319">
        <v>24</v>
      </c>
      <c r="P396" s="319">
        <v>384</v>
      </c>
      <c r="Q396" s="319">
        <v>10</v>
      </c>
      <c r="R396" s="319"/>
      <c r="S396" s="319"/>
      <c r="T396" s="320"/>
      <c r="U396" s="320">
        <v>2010</v>
      </c>
      <c r="V396" s="925"/>
      <c r="W396" s="177"/>
      <c r="X396" s="177"/>
      <c r="Y396" s="177"/>
      <c r="Z396" s="177"/>
      <c r="AA396" s="177"/>
      <c r="AB396" s="319">
        <v>1447</v>
      </c>
      <c r="AC396" s="320"/>
      <c r="AD396" s="320"/>
      <c r="AE396" s="177"/>
      <c r="AF396" s="177"/>
      <c r="AG396" s="177"/>
      <c r="AH396" s="177"/>
      <c r="AI396" s="177"/>
      <c r="AJ396" s="177"/>
      <c r="AK396" s="177"/>
      <c r="AL396" s="177"/>
      <c r="AM396" s="177"/>
      <c r="AN396" s="177"/>
      <c r="AO396" s="177"/>
      <c r="AP396" s="177"/>
      <c r="AQ396" s="177"/>
      <c r="AR396" s="177"/>
      <c r="AS396" s="177"/>
      <c r="AT396" s="177"/>
      <c r="AU396" s="177"/>
      <c r="AV396" s="320"/>
    </row>
    <row r="397" spans="1:48" s="107" customFormat="1" ht="25.5" customHeight="1">
      <c r="A397" s="146" t="s">
        <v>204</v>
      </c>
      <c r="B397" s="543"/>
      <c r="C397" s="320" t="s">
        <v>13950</v>
      </c>
      <c r="D397" s="177" t="s">
        <v>14494</v>
      </c>
      <c r="E397" s="320" t="s">
        <v>14495</v>
      </c>
      <c r="F397" s="320" t="s">
        <v>13950</v>
      </c>
      <c r="G397" s="320" t="s">
        <v>13955</v>
      </c>
      <c r="H397" s="319">
        <v>14602</v>
      </c>
      <c r="I397" s="319">
        <v>4105</v>
      </c>
      <c r="J397" s="319">
        <v>4105</v>
      </c>
      <c r="K397" s="320" t="s">
        <v>14436</v>
      </c>
      <c r="L397" s="320" t="s">
        <v>1600</v>
      </c>
      <c r="M397" s="320" t="s">
        <v>78</v>
      </c>
      <c r="N397" s="319">
        <v>26.4</v>
      </c>
      <c r="O397" s="319">
        <v>39.6</v>
      </c>
      <c r="P397" s="319">
        <v>1040</v>
      </c>
      <c r="Q397" s="319">
        <v>23.3</v>
      </c>
      <c r="R397" s="319">
        <v>936</v>
      </c>
      <c r="S397" s="319">
        <v>2800</v>
      </c>
      <c r="T397" s="320" t="s">
        <v>586</v>
      </c>
      <c r="U397" s="320">
        <v>1999</v>
      </c>
      <c r="V397" s="925">
        <v>46</v>
      </c>
      <c r="W397" s="177">
        <v>15</v>
      </c>
      <c r="X397" s="177">
        <v>19</v>
      </c>
      <c r="Y397" s="177"/>
      <c r="Z397" s="177"/>
      <c r="AA397" s="177"/>
      <c r="AB397" s="319">
        <v>80</v>
      </c>
      <c r="AC397" s="320"/>
      <c r="AD397" s="320"/>
      <c r="AE397" s="177"/>
      <c r="AF397" s="177"/>
      <c r="AG397" s="177" t="s">
        <v>14496</v>
      </c>
      <c r="AH397" s="177"/>
      <c r="AI397" s="177" t="s">
        <v>3038</v>
      </c>
      <c r="AJ397" s="177">
        <v>1</v>
      </c>
      <c r="AK397" s="177">
        <v>86</v>
      </c>
      <c r="AL397" s="177" t="s">
        <v>14497</v>
      </c>
      <c r="AM397" s="177" t="s">
        <v>961</v>
      </c>
      <c r="AN397" s="177"/>
      <c r="AO397" s="177"/>
      <c r="AP397" s="177"/>
      <c r="AQ397" s="177"/>
      <c r="AR397" s="177"/>
      <c r="AS397" s="177"/>
      <c r="AT397" s="177"/>
      <c r="AU397" s="177"/>
      <c r="AV397" s="320" t="s">
        <v>511</v>
      </c>
    </row>
    <row r="398" spans="1:48" s="107" customFormat="1" ht="25.5" customHeight="1">
      <c r="A398" s="146"/>
      <c r="B398" s="543"/>
      <c r="C398" s="320" t="s">
        <v>13950</v>
      </c>
      <c r="D398" s="177"/>
      <c r="E398" s="320" t="s">
        <v>14498</v>
      </c>
      <c r="F398" s="320" t="s">
        <v>13950</v>
      </c>
      <c r="G398" s="320" t="s">
        <v>13955</v>
      </c>
      <c r="H398" s="319">
        <v>1533</v>
      </c>
      <c r="I398" s="319">
        <v>489</v>
      </c>
      <c r="J398" s="319">
        <v>489</v>
      </c>
      <c r="K398" s="320"/>
      <c r="L398" s="320" t="s">
        <v>1918</v>
      </c>
      <c r="M398" s="320" t="s">
        <v>78</v>
      </c>
      <c r="N398" s="319">
        <v>18</v>
      </c>
      <c r="O398" s="319">
        <v>22</v>
      </c>
      <c r="P398" s="319">
        <v>396</v>
      </c>
      <c r="Q398" s="319">
        <v>6.8</v>
      </c>
      <c r="R398" s="319">
        <v>0</v>
      </c>
      <c r="S398" s="319"/>
      <c r="T398" s="320"/>
      <c r="U398" s="320">
        <v>2015</v>
      </c>
      <c r="V398" s="925"/>
      <c r="W398" s="177"/>
      <c r="X398" s="177"/>
      <c r="Y398" s="177"/>
      <c r="Z398" s="177"/>
      <c r="AA398" s="177"/>
      <c r="AB398" s="319">
        <v>1150</v>
      </c>
      <c r="AC398" s="320"/>
      <c r="AD398" s="320"/>
      <c r="AE398" s="177"/>
      <c r="AF398" s="177"/>
      <c r="AG398" s="177"/>
      <c r="AH398" s="177"/>
      <c r="AI398" s="177"/>
      <c r="AJ398" s="177"/>
      <c r="AK398" s="177"/>
      <c r="AL398" s="177"/>
      <c r="AM398" s="177"/>
      <c r="AN398" s="177"/>
      <c r="AO398" s="177"/>
      <c r="AP398" s="177"/>
      <c r="AQ398" s="177"/>
      <c r="AR398" s="177"/>
      <c r="AS398" s="177"/>
      <c r="AT398" s="177"/>
      <c r="AU398" s="177"/>
      <c r="AV398" s="320" t="s">
        <v>14499</v>
      </c>
    </row>
    <row r="399" spans="1:48" s="107" customFormat="1" ht="25.5" customHeight="1">
      <c r="A399" s="146"/>
      <c r="B399" s="543"/>
      <c r="C399" s="320" t="s">
        <v>1043</v>
      </c>
      <c r="D399" s="177" t="s">
        <v>14500</v>
      </c>
      <c r="E399" s="320" t="s">
        <v>14501</v>
      </c>
      <c r="F399" s="320" t="s">
        <v>1043</v>
      </c>
      <c r="G399" s="320" t="s">
        <v>1043</v>
      </c>
      <c r="H399" s="319">
        <v>11997</v>
      </c>
      <c r="I399" s="319">
        <v>2159.54</v>
      </c>
      <c r="J399" s="319">
        <v>2579.84</v>
      </c>
      <c r="K399" s="320" t="s">
        <v>10939</v>
      </c>
      <c r="L399" s="320" t="s">
        <v>8928</v>
      </c>
      <c r="M399" s="320" t="s">
        <v>78</v>
      </c>
      <c r="N399" s="319">
        <v>24</v>
      </c>
      <c r="O399" s="319">
        <v>47</v>
      </c>
      <c r="P399" s="319">
        <v>1152</v>
      </c>
      <c r="Q399" s="319">
        <v>9.3000000000000007</v>
      </c>
      <c r="R399" s="319">
        <v>600</v>
      </c>
      <c r="S399" s="319">
        <v>1500</v>
      </c>
      <c r="T399" s="320" t="s">
        <v>233</v>
      </c>
      <c r="U399" s="320">
        <v>1990</v>
      </c>
      <c r="V399" s="925"/>
      <c r="W399" s="177"/>
      <c r="X399" s="177" t="s">
        <v>14502</v>
      </c>
      <c r="Y399" s="177"/>
      <c r="Z399" s="177"/>
      <c r="AA399" s="177"/>
      <c r="AB399" s="319">
        <v>400</v>
      </c>
      <c r="AC399" s="320"/>
      <c r="AD399" s="320"/>
      <c r="AE399" s="177"/>
      <c r="AF399" s="177"/>
      <c r="AG399" s="177"/>
      <c r="AH399" s="177"/>
      <c r="AI399" s="177"/>
      <c r="AJ399" s="177"/>
      <c r="AK399" s="177"/>
      <c r="AL399" s="177"/>
      <c r="AM399" s="177"/>
      <c r="AN399" s="177"/>
      <c r="AO399" s="177"/>
      <c r="AP399" s="177"/>
      <c r="AQ399" s="177"/>
      <c r="AR399" s="177"/>
      <c r="AS399" s="177"/>
      <c r="AT399" s="177"/>
      <c r="AU399" s="177"/>
      <c r="AV399" s="320"/>
    </row>
    <row r="400" spans="1:48" s="107" customFormat="1" ht="25.5" customHeight="1">
      <c r="A400" s="146"/>
      <c r="B400" s="543"/>
      <c r="C400" s="320" t="s">
        <v>1043</v>
      </c>
      <c r="D400" s="177"/>
      <c r="E400" s="320" t="s">
        <v>14503</v>
      </c>
      <c r="F400" s="320" t="s">
        <v>1043</v>
      </c>
      <c r="G400" s="320" t="s">
        <v>14504</v>
      </c>
      <c r="H400" s="319">
        <v>4158</v>
      </c>
      <c r="I400" s="319">
        <v>791</v>
      </c>
      <c r="J400" s="319">
        <v>804.64</v>
      </c>
      <c r="K400" s="320" t="s">
        <v>432</v>
      </c>
      <c r="L400" s="320" t="s">
        <v>8928</v>
      </c>
      <c r="M400" s="320" t="s">
        <v>78</v>
      </c>
      <c r="N400" s="319">
        <v>20</v>
      </c>
      <c r="O400" s="319">
        <v>30</v>
      </c>
      <c r="P400" s="319">
        <v>600</v>
      </c>
      <c r="Q400" s="319">
        <v>12.5</v>
      </c>
      <c r="R400" s="319">
        <v>150</v>
      </c>
      <c r="S400" s="319">
        <v>150</v>
      </c>
      <c r="T400" s="320" t="s">
        <v>233</v>
      </c>
      <c r="U400" s="320">
        <v>2007</v>
      </c>
      <c r="V400" s="925"/>
      <c r="W400" s="177"/>
      <c r="X400" s="177"/>
      <c r="Y400" s="177"/>
      <c r="Z400" s="177"/>
      <c r="AA400" s="177"/>
      <c r="AB400" s="319">
        <v>1468</v>
      </c>
      <c r="AC400" s="320"/>
      <c r="AD400" s="320"/>
      <c r="AE400" s="177"/>
      <c r="AF400" s="177"/>
      <c r="AG400" s="177"/>
      <c r="AH400" s="177"/>
      <c r="AI400" s="177"/>
      <c r="AJ400" s="177"/>
      <c r="AK400" s="177"/>
      <c r="AL400" s="177"/>
      <c r="AM400" s="177"/>
      <c r="AN400" s="177"/>
      <c r="AO400" s="177"/>
      <c r="AP400" s="177"/>
      <c r="AQ400" s="177"/>
      <c r="AR400" s="177"/>
      <c r="AS400" s="177"/>
      <c r="AT400" s="177"/>
      <c r="AU400" s="177"/>
      <c r="AV400" s="320"/>
    </row>
    <row r="401" spans="1:48" s="107" customFormat="1" ht="25.5" customHeight="1">
      <c r="A401" s="146" t="s">
        <v>204</v>
      </c>
      <c r="B401" s="543"/>
      <c r="C401" s="320" t="s">
        <v>1043</v>
      </c>
      <c r="D401" s="177"/>
      <c r="E401" s="320" t="s">
        <v>1676</v>
      </c>
      <c r="F401" s="320" t="s">
        <v>1043</v>
      </c>
      <c r="G401" s="320" t="s">
        <v>1043</v>
      </c>
      <c r="H401" s="319">
        <v>240500</v>
      </c>
      <c r="I401" s="319">
        <v>3426</v>
      </c>
      <c r="J401" s="319">
        <v>5791</v>
      </c>
      <c r="K401" s="320" t="s">
        <v>1677</v>
      </c>
      <c r="L401" s="320" t="s">
        <v>15512</v>
      </c>
      <c r="M401" s="320" t="s">
        <v>78</v>
      </c>
      <c r="N401" s="319">
        <v>41</v>
      </c>
      <c r="O401" s="319">
        <v>45</v>
      </c>
      <c r="P401" s="319">
        <v>1815</v>
      </c>
      <c r="Q401" s="319">
        <v>13</v>
      </c>
      <c r="R401" s="319">
        <v>1790</v>
      </c>
      <c r="S401" s="319">
        <v>3000</v>
      </c>
      <c r="T401" s="320" t="s">
        <v>1679</v>
      </c>
      <c r="U401" s="320">
        <v>2013</v>
      </c>
      <c r="V401" s="925"/>
      <c r="W401" s="177"/>
      <c r="X401" s="177"/>
      <c r="Y401" s="177"/>
      <c r="Z401" s="177"/>
      <c r="AA401" s="177"/>
      <c r="AB401" s="319">
        <v>10000</v>
      </c>
      <c r="AC401" s="320"/>
      <c r="AD401" s="320"/>
      <c r="AE401" s="177"/>
      <c r="AF401" s="177"/>
      <c r="AG401" s="177"/>
      <c r="AH401" s="177"/>
      <c r="AI401" s="177"/>
      <c r="AJ401" s="177"/>
      <c r="AK401" s="177"/>
      <c r="AL401" s="177"/>
      <c r="AM401" s="177"/>
      <c r="AN401" s="177"/>
      <c r="AO401" s="177"/>
      <c r="AP401" s="177"/>
      <c r="AQ401" s="177"/>
      <c r="AR401" s="177"/>
      <c r="AS401" s="177"/>
      <c r="AT401" s="177"/>
      <c r="AU401" s="177"/>
      <c r="AV401" s="320"/>
    </row>
    <row r="402" spans="1:48" s="107" customFormat="1" ht="25.5" customHeight="1">
      <c r="A402" s="146"/>
      <c r="B402" s="543"/>
      <c r="C402" s="320" t="s">
        <v>13963</v>
      </c>
      <c r="D402" s="177"/>
      <c r="E402" s="320" t="s">
        <v>14505</v>
      </c>
      <c r="F402" s="105" t="s">
        <v>13963</v>
      </c>
      <c r="G402" s="320" t="s">
        <v>10345</v>
      </c>
      <c r="H402" s="319">
        <v>8912</v>
      </c>
      <c r="I402" s="319">
        <v>3896.24</v>
      </c>
      <c r="J402" s="319">
        <v>5626.57</v>
      </c>
      <c r="K402" s="320" t="s">
        <v>432</v>
      </c>
      <c r="L402" s="320" t="s">
        <v>14506</v>
      </c>
      <c r="M402" s="320" t="s">
        <v>78</v>
      </c>
      <c r="N402" s="319">
        <v>26</v>
      </c>
      <c r="O402" s="319">
        <v>46</v>
      </c>
      <c r="P402" s="319">
        <v>1196</v>
      </c>
      <c r="Q402" s="319">
        <v>17</v>
      </c>
      <c r="R402" s="319">
        <v>2005</v>
      </c>
      <c r="S402" s="319">
        <v>3000</v>
      </c>
      <c r="T402" s="320" t="s">
        <v>586</v>
      </c>
      <c r="U402" s="320">
        <v>2008</v>
      </c>
      <c r="V402" s="925"/>
      <c r="W402" s="177"/>
      <c r="X402" s="177"/>
      <c r="Y402" s="177"/>
      <c r="Z402" s="177"/>
      <c r="AA402" s="177"/>
      <c r="AB402" s="319">
        <v>14100</v>
      </c>
      <c r="AC402" s="320"/>
      <c r="AD402" s="320"/>
      <c r="AE402" s="177"/>
      <c r="AF402" s="177"/>
      <c r="AG402" s="177"/>
      <c r="AH402" s="177"/>
      <c r="AI402" s="177"/>
      <c r="AJ402" s="177"/>
      <c r="AK402" s="177"/>
      <c r="AL402" s="177"/>
      <c r="AM402" s="177"/>
      <c r="AN402" s="177"/>
      <c r="AO402" s="177"/>
      <c r="AP402" s="177"/>
      <c r="AQ402" s="177"/>
      <c r="AR402" s="177"/>
      <c r="AS402" s="177"/>
      <c r="AT402" s="177"/>
      <c r="AU402" s="177"/>
      <c r="AV402" s="320" t="s">
        <v>14507</v>
      </c>
    </row>
    <row r="403" spans="1:48" s="107" customFormat="1" ht="25.5" customHeight="1">
      <c r="A403" s="146" t="s">
        <v>412</v>
      </c>
      <c r="B403" s="543"/>
      <c r="C403" s="320" t="s">
        <v>13963</v>
      </c>
      <c r="D403" s="177"/>
      <c r="E403" s="320" t="s">
        <v>14508</v>
      </c>
      <c r="F403" s="105" t="s">
        <v>13963</v>
      </c>
      <c r="G403" s="320" t="s">
        <v>10345</v>
      </c>
      <c r="H403" s="319">
        <v>1757</v>
      </c>
      <c r="I403" s="319">
        <v>618.04</v>
      </c>
      <c r="J403" s="319">
        <v>618.04</v>
      </c>
      <c r="K403" s="320" t="s">
        <v>8854</v>
      </c>
      <c r="L403" s="320" t="s">
        <v>1918</v>
      </c>
      <c r="M403" s="320" t="s">
        <v>78</v>
      </c>
      <c r="N403" s="319">
        <v>14</v>
      </c>
      <c r="O403" s="319">
        <v>34</v>
      </c>
      <c r="P403" s="319">
        <v>476</v>
      </c>
      <c r="Q403" s="319">
        <v>6.3</v>
      </c>
      <c r="R403" s="319"/>
      <c r="S403" s="319"/>
      <c r="T403" s="320"/>
      <c r="U403" s="320">
        <v>2009</v>
      </c>
      <c r="V403" s="925"/>
      <c r="W403" s="177"/>
      <c r="X403" s="177"/>
      <c r="Y403" s="177"/>
      <c r="Z403" s="177"/>
      <c r="AA403" s="177"/>
      <c r="AB403" s="319">
        <v>320</v>
      </c>
      <c r="AC403" s="320"/>
      <c r="AD403" s="320"/>
      <c r="AE403" s="177"/>
      <c r="AF403" s="177"/>
      <c r="AG403" s="177"/>
      <c r="AH403" s="177"/>
      <c r="AI403" s="177"/>
      <c r="AJ403" s="177"/>
      <c r="AK403" s="177"/>
      <c r="AL403" s="177"/>
      <c r="AM403" s="177"/>
      <c r="AN403" s="177"/>
      <c r="AO403" s="177"/>
      <c r="AP403" s="177"/>
      <c r="AQ403" s="177"/>
      <c r="AR403" s="177"/>
      <c r="AS403" s="177"/>
      <c r="AT403" s="177"/>
      <c r="AU403" s="177"/>
      <c r="AV403" s="146"/>
    </row>
    <row r="404" spans="1:48" s="107" customFormat="1" ht="25.5" customHeight="1">
      <c r="A404" s="146" t="s">
        <v>413</v>
      </c>
      <c r="B404" s="543"/>
      <c r="C404" s="320" t="s">
        <v>13967</v>
      </c>
      <c r="D404" s="177" t="s">
        <v>14509</v>
      </c>
      <c r="E404" s="320" t="s">
        <v>14510</v>
      </c>
      <c r="F404" s="320" t="s">
        <v>13967</v>
      </c>
      <c r="G404" s="320" t="s">
        <v>13969</v>
      </c>
      <c r="H404" s="319"/>
      <c r="I404" s="319">
        <v>3082.81</v>
      </c>
      <c r="J404" s="319">
        <v>4825.55</v>
      </c>
      <c r="K404" s="320" t="s">
        <v>14093</v>
      </c>
      <c r="L404" s="320" t="s">
        <v>1564</v>
      </c>
      <c r="M404" s="320" t="s">
        <v>78</v>
      </c>
      <c r="N404" s="319">
        <v>24</v>
      </c>
      <c r="O404" s="319">
        <v>48</v>
      </c>
      <c r="P404" s="319">
        <v>1152</v>
      </c>
      <c r="Q404" s="319">
        <v>15.4</v>
      </c>
      <c r="R404" s="319">
        <v>1006</v>
      </c>
      <c r="S404" s="319">
        <v>3000</v>
      </c>
      <c r="T404" s="320" t="s">
        <v>586</v>
      </c>
      <c r="U404" s="320">
        <v>2000</v>
      </c>
      <c r="V404" s="925">
        <v>2117</v>
      </c>
      <c r="W404" s="177">
        <v>300</v>
      </c>
      <c r="X404" s="177">
        <v>420</v>
      </c>
      <c r="Y404" s="177"/>
      <c r="Z404" s="177">
        <v>1200</v>
      </c>
      <c r="AA404" s="177" t="s">
        <v>1036</v>
      </c>
      <c r="AB404" s="319">
        <v>4037</v>
      </c>
      <c r="AC404" s="320"/>
      <c r="AD404" s="320"/>
      <c r="AE404" s="177"/>
      <c r="AF404" s="177"/>
      <c r="AG404" s="177"/>
      <c r="AH404" s="177" t="s">
        <v>14511</v>
      </c>
      <c r="AI404" s="177"/>
      <c r="AJ404" s="177"/>
      <c r="AK404" s="177"/>
      <c r="AL404" s="177"/>
      <c r="AM404" s="177"/>
      <c r="AN404" s="177"/>
      <c r="AO404" s="177"/>
      <c r="AP404" s="177"/>
      <c r="AQ404" s="177"/>
      <c r="AR404" s="177"/>
      <c r="AS404" s="177"/>
      <c r="AT404" s="177"/>
      <c r="AU404" s="177"/>
      <c r="AV404" s="320" t="s">
        <v>14512</v>
      </c>
    </row>
    <row r="405" spans="1:48" s="107" customFormat="1" ht="25.5" customHeight="1">
      <c r="A405" s="146" t="s">
        <v>415</v>
      </c>
      <c r="B405" s="924"/>
      <c r="C405" s="320" t="s">
        <v>13967</v>
      </c>
      <c r="D405" s="177" t="s">
        <v>14509</v>
      </c>
      <c r="E405" s="320" t="s">
        <v>14513</v>
      </c>
      <c r="F405" s="320" t="s">
        <v>13967</v>
      </c>
      <c r="G405" s="320" t="s">
        <v>14514</v>
      </c>
      <c r="H405" s="319">
        <v>12405</v>
      </c>
      <c r="I405" s="319">
        <v>1422</v>
      </c>
      <c r="J405" s="319">
        <v>1454</v>
      </c>
      <c r="K405" s="320" t="s">
        <v>14093</v>
      </c>
      <c r="L405" s="320" t="s">
        <v>1564</v>
      </c>
      <c r="M405" s="320" t="s">
        <v>78</v>
      </c>
      <c r="N405" s="319">
        <v>22</v>
      </c>
      <c r="O405" s="319">
        <v>39.200000000000003</v>
      </c>
      <c r="P405" s="319">
        <v>862</v>
      </c>
      <c r="Q405" s="319">
        <v>13.6</v>
      </c>
      <c r="R405" s="319">
        <v>100</v>
      </c>
      <c r="S405" s="319">
        <v>1000</v>
      </c>
      <c r="T405" s="320" t="s">
        <v>586</v>
      </c>
      <c r="U405" s="320">
        <v>2011</v>
      </c>
      <c r="V405" s="925">
        <v>2117</v>
      </c>
      <c r="W405" s="177">
        <v>300</v>
      </c>
      <c r="X405" s="177">
        <v>420</v>
      </c>
      <c r="Y405" s="177"/>
      <c r="Z405" s="177">
        <v>1200</v>
      </c>
      <c r="AA405" s="177" t="s">
        <v>1036</v>
      </c>
      <c r="AB405" s="319">
        <v>5172</v>
      </c>
      <c r="AC405" s="320"/>
      <c r="AD405" s="320"/>
      <c r="AE405" s="177"/>
      <c r="AF405" s="177"/>
      <c r="AG405" s="177"/>
      <c r="AH405" s="177" t="s">
        <v>14511</v>
      </c>
      <c r="AI405" s="177"/>
      <c r="AJ405" s="177"/>
      <c r="AK405" s="177"/>
      <c r="AL405" s="177"/>
      <c r="AM405" s="177"/>
      <c r="AN405" s="177"/>
      <c r="AO405" s="177"/>
      <c r="AP405" s="177"/>
      <c r="AQ405" s="177"/>
      <c r="AR405" s="177"/>
      <c r="AS405" s="177"/>
      <c r="AT405" s="177"/>
      <c r="AU405" s="177"/>
      <c r="AV405" s="954"/>
    </row>
    <row r="406" spans="1:48" s="107" customFormat="1" ht="25.5" customHeight="1">
      <c r="A406" s="146" t="s">
        <v>416</v>
      </c>
      <c r="B406" s="543"/>
      <c r="C406" s="320" t="s">
        <v>13971</v>
      </c>
      <c r="D406" s="177" t="s">
        <v>14379</v>
      </c>
      <c r="E406" s="319" t="s">
        <v>14515</v>
      </c>
      <c r="F406" s="177" t="s">
        <v>13971</v>
      </c>
      <c r="G406" s="177" t="s">
        <v>13971</v>
      </c>
      <c r="H406" s="319">
        <v>2055</v>
      </c>
      <c r="I406" s="319">
        <v>2055</v>
      </c>
      <c r="J406" s="319">
        <v>2855</v>
      </c>
      <c r="K406" s="320" t="s">
        <v>10929</v>
      </c>
      <c r="L406" s="320" t="s">
        <v>1564</v>
      </c>
      <c r="M406" s="320" t="s">
        <v>78</v>
      </c>
      <c r="N406" s="319">
        <v>24</v>
      </c>
      <c r="O406" s="319">
        <v>48</v>
      </c>
      <c r="P406" s="319">
        <v>1152</v>
      </c>
      <c r="Q406" s="319">
        <v>19.5</v>
      </c>
      <c r="R406" s="319">
        <v>622</v>
      </c>
      <c r="S406" s="319">
        <v>2000</v>
      </c>
      <c r="T406" s="320" t="s">
        <v>586</v>
      </c>
      <c r="U406" s="320">
        <v>1997</v>
      </c>
      <c r="V406" s="925">
        <v>710000000</v>
      </c>
      <c r="W406" s="177">
        <v>1002000000</v>
      </c>
      <c r="X406" s="177">
        <v>420000000</v>
      </c>
      <c r="Y406" s="177"/>
      <c r="Z406" s="177"/>
      <c r="AA406" s="177"/>
      <c r="AB406" s="319">
        <v>2132</v>
      </c>
      <c r="AC406" s="320"/>
      <c r="AD406" s="320"/>
      <c r="AE406" s="177"/>
      <c r="AF406" s="177"/>
      <c r="AG406" s="177"/>
      <c r="AH406" s="177"/>
      <c r="AI406" s="177"/>
      <c r="AJ406" s="177"/>
      <c r="AK406" s="177"/>
      <c r="AL406" s="177"/>
      <c r="AM406" s="177"/>
      <c r="AN406" s="177"/>
      <c r="AO406" s="177"/>
      <c r="AP406" s="177"/>
      <c r="AQ406" s="177"/>
      <c r="AR406" s="177"/>
      <c r="AS406" s="177"/>
      <c r="AT406" s="177"/>
      <c r="AU406" s="177"/>
      <c r="AV406" s="320"/>
    </row>
    <row r="407" spans="1:48" s="107" customFormat="1" ht="25.5" customHeight="1">
      <c r="A407" s="146" t="s">
        <v>417</v>
      </c>
      <c r="B407" s="543"/>
      <c r="C407" s="320" t="s">
        <v>13971</v>
      </c>
      <c r="D407" s="177"/>
      <c r="E407" s="320" t="s">
        <v>14516</v>
      </c>
      <c r="F407" s="320" t="s">
        <v>13971</v>
      </c>
      <c r="G407" s="320" t="s">
        <v>13971</v>
      </c>
      <c r="H407" s="319">
        <v>85519</v>
      </c>
      <c r="I407" s="319">
        <v>565</v>
      </c>
      <c r="J407" s="319">
        <v>565</v>
      </c>
      <c r="K407" s="320" t="s">
        <v>1672</v>
      </c>
      <c r="L407" s="320" t="s">
        <v>1918</v>
      </c>
      <c r="M407" s="320" t="s">
        <v>78</v>
      </c>
      <c r="N407" s="319">
        <v>14</v>
      </c>
      <c r="O407" s="319">
        <v>34</v>
      </c>
      <c r="P407" s="319">
        <v>476</v>
      </c>
      <c r="Q407" s="319">
        <v>5</v>
      </c>
      <c r="R407" s="319">
        <v>100</v>
      </c>
      <c r="S407" s="319">
        <v>100</v>
      </c>
      <c r="T407" s="320" t="s">
        <v>586</v>
      </c>
      <c r="U407" s="320">
        <v>2014</v>
      </c>
      <c r="V407" s="925"/>
      <c r="W407" s="177"/>
      <c r="X407" s="177"/>
      <c r="Y407" s="177"/>
      <c r="Z407" s="177"/>
      <c r="AA407" s="177"/>
      <c r="AB407" s="319">
        <v>600</v>
      </c>
      <c r="AC407" s="320"/>
      <c r="AD407" s="320"/>
      <c r="AE407" s="177"/>
      <c r="AF407" s="177"/>
      <c r="AG407" s="177"/>
      <c r="AH407" s="177"/>
      <c r="AI407" s="177"/>
      <c r="AJ407" s="177"/>
      <c r="AK407" s="177"/>
      <c r="AL407" s="177"/>
      <c r="AM407" s="177"/>
      <c r="AN407" s="177"/>
      <c r="AO407" s="177"/>
      <c r="AP407" s="177"/>
      <c r="AQ407" s="177"/>
      <c r="AR407" s="177"/>
      <c r="AS407" s="177"/>
      <c r="AT407" s="177"/>
      <c r="AU407" s="177"/>
      <c r="AV407" s="320"/>
    </row>
    <row r="408" spans="1:48" s="107" customFormat="1" ht="25.5" customHeight="1">
      <c r="A408" s="146"/>
      <c r="B408" s="543"/>
      <c r="C408" s="320" t="s">
        <v>1065</v>
      </c>
      <c r="D408" s="177" t="s">
        <v>14517</v>
      </c>
      <c r="E408" s="320" t="s">
        <v>14518</v>
      </c>
      <c r="F408" s="320" t="s">
        <v>1065</v>
      </c>
      <c r="G408" s="320" t="s">
        <v>1065</v>
      </c>
      <c r="H408" s="319">
        <v>12450</v>
      </c>
      <c r="I408" s="319">
        <v>2249</v>
      </c>
      <c r="J408" s="319">
        <v>3021</v>
      </c>
      <c r="K408" s="320" t="s">
        <v>10939</v>
      </c>
      <c r="L408" s="320" t="s">
        <v>8952</v>
      </c>
      <c r="M408" s="320" t="s">
        <v>78</v>
      </c>
      <c r="N408" s="319">
        <v>24</v>
      </c>
      <c r="O408" s="319">
        <v>78</v>
      </c>
      <c r="P408" s="319">
        <v>1152</v>
      </c>
      <c r="Q408" s="319">
        <v>17</v>
      </c>
      <c r="R408" s="319">
        <v>724</v>
      </c>
      <c r="S408" s="319">
        <v>3000</v>
      </c>
      <c r="T408" s="320" t="s">
        <v>233</v>
      </c>
      <c r="U408" s="320">
        <v>2000</v>
      </c>
      <c r="V408" s="925">
        <v>2583</v>
      </c>
      <c r="W408" s="177">
        <v>950</v>
      </c>
      <c r="X408" s="177">
        <v>504</v>
      </c>
      <c r="Y408" s="177"/>
      <c r="Z408" s="177"/>
      <c r="AA408" s="177"/>
      <c r="AB408" s="319">
        <v>4037</v>
      </c>
      <c r="AC408" s="320"/>
      <c r="AD408" s="320"/>
      <c r="AE408" s="177"/>
      <c r="AF408" s="177"/>
      <c r="AG408" s="177" t="s">
        <v>2128</v>
      </c>
      <c r="AH408" s="177"/>
      <c r="AI408" s="177"/>
      <c r="AJ408" s="177"/>
      <c r="AK408" s="177"/>
      <c r="AL408" s="177"/>
      <c r="AM408" s="177"/>
      <c r="AN408" s="177"/>
      <c r="AO408" s="177"/>
      <c r="AP408" s="177"/>
      <c r="AQ408" s="177"/>
      <c r="AR408" s="177"/>
      <c r="AS408" s="177"/>
      <c r="AT408" s="177"/>
      <c r="AU408" s="177"/>
      <c r="AV408" s="320"/>
    </row>
    <row r="409" spans="1:48" s="107" customFormat="1" ht="25.5" customHeight="1">
      <c r="A409" s="146"/>
      <c r="B409" s="543"/>
      <c r="C409" s="320" t="s">
        <v>1065</v>
      </c>
      <c r="D409" s="177" t="s">
        <v>14517</v>
      </c>
      <c r="E409" s="320" t="s">
        <v>14519</v>
      </c>
      <c r="F409" s="320" t="s">
        <v>1065</v>
      </c>
      <c r="G409" s="320" t="s">
        <v>1065</v>
      </c>
      <c r="H409" s="319">
        <v>3057</v>
      </c>
      <c r="I409" s="319">
        <v>544</v>
      </c>
      <c r="J409" s="319">
        <v>544</v>
      </c>
      <c r="K409" s="320" t="s">
        <v>587</v>
      </c>
      <c r="L409" s="320" t="s">
        <v>1918</v>
      </c>
      <c r="M409" s="320" t="s">
        <v>78</v>
      </c>
      <c r="N409" s="319">
        <v>18</v>
      </c>
      <c r="O409" s="319">
        <v>22</v>
      </c>
      <c r="P409" s="319">
        <v>396</v>
      </c>
      <c r="Q409" s="319">
        <v>2.8</v>
      </c>
      <c r="R409" s="319" t="s">
        <v>499</v>
      </c>
      <c r="S409" s="319" t="s">
        <v>499</v>
      </c>
      <c r="T409" s="319" t="s">
        <v>499</v>
      </c>
      <c r="U409" s="320">
        <v>2010</v>
      </c>
      <c r="V409" s="925">
        <v>2583</v>
      </c>
      <c r="W409" s="177">
        <v>950</v>
      </c>
      <c r="X409" s="177">
        <v>504</v>
      </c>
      <c r="Y409" s="177"/>
      <c r="Z409" s="177"/>
      <c r="AA409" s="177"/>
      <c r="AB409" s="319">
        <v>495</v>
      </c>
      <c r="AC409" s="320"/>
      <c r="AD409" s="320"/>
      <c r="AE409" s="177"/>
      <c r="AF409" s="177"/>
      <c r="AG409" s="177" t="s">
        <v>2128</v>
      </c>
      <c r="AH409" s="177"/>
      <c r="AI409" s="177"/>
      <c r="AJ409" s="177"/>
      <c r="AK409" s="177"/>
      <c r="AL409" s="177"/>
      <c r="AM409" s="177"/>
      <c r="AN409" s="177"/>
      <c r="AO409" s="177"/>
      <c r="AP409" s="177"/>
      <c r="AQ409" s="177"/>
      <c r="AR409" s="177"/>
      <c r="AS409" s="177"/>
      <c r="AT409" s="177"/>
      <c r="AU409" s="177"/>
      <c r="AV409" s="320"/>
    </row>
    <row r="410" spans="1:48" s="107" customFormat="1" ht="25.5" customHeight="1">
      <c r="A410" s="146"/>
      <c r="B410" s="543"/>
      <c r="C410" s="320" t="s">
        <v>3044</v>
      </c>
      <c r="D410" s="177" t="s">
        <v>13980</v>
      </c>
      <c r="E410" s="320" t="s">
        <v>14520</v>
      </c>
      <c r="F410" s="320" t="s">
        <v>3044</v>
      </c>
      <c r="G410" s="320" t="s">
        <v>3044</v>
      </c>
      <c r="H410" s="319">
        <v>1822</v>
      </c>
      <c r="I410" s="319">
        <v>1821.7</v>
      </c>
      <c r="J410" s="319">
        <v>2949</v>
      </c>
      <c r="K410" s="320" t="s">
        <v>10929</v>
      </c>
      <c r="L410" s="320" t="s">
        <v>14521</v>
      </c>
      <c r="M410" s="320" t="s">
        <v>78</v>
      </c>
      <c r="N410" s="319">
        <v>24</v>
      </c>
      <c r="O410" s="319">
        <v>48</v>
      </c>
      <c r="P410" s="319">
        <v>1152</v>
      </c>
      <c r="Q410" s="319">
        <v>17</v>
      </c>
      <c r="R410" s="319">
        <v>624</v>
      </c>
      <c r="S410" s="319">
        <v>1000</v>
      </c>
      <c r="T410" s="320" t="s">
        <v>586</v>
      </c>
      <c r="U410" s="320">
        <v>1993</v>
      </c>
      <c r="V410" s="925">
        <v>1284</v>
      </c>
      <c r="W410" s="177"/>
      <c r="X410" s="177">
        <v>350</v>
      </c>
      <c r="Y410" s="177"/>
      <c r="Z410" s="177"/>
      <c r="AA410" s="177"/>
      <c r="AB410" s="319">
        <v>1634</v>
      </c>
      <c r="AC410" s="320"/>
      <c r="AD410" s="320"/>
      <c r="AE410" s="177"/>
      <c r="AF410" s="177"/>
      <c r="AG410" s="177" t="s">
        <v>14522</v>
      </c>
      <c r="AH410" s="177"/>
      <c r="AI410" s="177"/>
      <c r="AJ410" s="177"/>
      <c r="AK410" s="177"/>
      <c r="AL410" s="177"/>
      <c r="AM410" s="177"/>
      <c r="AN410" s="177"/>
      <c r="AO410" s="177"/>
      <c r="AP410" s="177"/>
      <c r="AQ410" s="177"/>
      <c r="AR410" s="177"/>
      <c r="AS410" s="177"/>
      <c r="AT410" s="177"/>
      <c r="AU410" s="177"/>
      <c r="AV410" s="320"/>
    </row>
    <row r="411" spans="1:48" s="107" customFormat="1" ht="25.5" customHeight="1">
      <c r="A411" s="146"/>
      <c r="B411" s="543"/>
      <c r="C411" s="320" t="s">
        <v>13985</v>
      </c>
      <c r="D411" s="177" t="s">
        <v>14523</v>
      </c>
      <c r="E411" s="320" t="s">
        <v>14524</v>
      </c>
      <c r="F411" s="320" t="s">
        <v>13985</v>
      </c>
      <c r="G411" s="320" t="s">
        <v>6798</v>
      </c>
      <c r="H411" s="319">
        <v>6100</v>
      </c>
      <c r="I411" s="319">
        <v>1762</v>
      </c>
      <c r="J411" s="319">
        <v>5771</v>
      </c>
      <c r="K411" s="320" t="s">
        <v>432</v>
      </c>
      <c r="L411" s="320" t="s">
        <v>1564</v>
      </c>
      <c r="M411" s="320" t="s">
        <v>78</v>
      </c>
      <c r="N411" s="319">
        <v>21.6</v>
      </c>
      <c r="O411" s="319">
        <v>40.5</v>
      </c>
      <c r="P411" s="319">
        <v>864</v>
      </c>
      <c r="Q411" s="319">
        <v>11</v>
      </c>
      <c r="R411" s="319">
        <v>1111</v>
      </c>
      <c r="S411" s="319">
        <v>3000</v>
      </c>
      <c r="T411" s="320" t="s">
        <v>586</v>
      </c>
      <c r="U411" s="320">
        <v>1998</v>
      </c>
      <c r="V411" s="925">
        <v>3492</v>
      </c>
      <c r="W411" s="177">
        <v>600</v>
      </c>
      <c r="X411" s="177">
        <v>3208</v>
      </c>
      <c r="Y411" s="177"/>
      <c r="Z411" s="177"/>
      <c r="AA411" s="177"/>
      <c r="AB411" s="319">
        <v>7300</v>
      </c>
      <c r="AC411" s="320"/>
      <c r="AD411" s="320"/>
      <c r="AE411" s="177"/>
      <c r="AF411" s="177"/>
      <c r="AG411" s="177"/>
      <c r="AH411" s="177"/>
      <c r="AI411" s="177" t="s">
        <v>14525</v>
      </c>
      <c r="AJ411" s="177">
        <v>1</v>
      </c>
      <c r="AK411" s="177">
        <v>5771</v>
      </c>
      <c r="AL411" s="177" t="s">
        <v>14526</v>
      </c>
      <c r="AM411" s="177" t="s">
        <v>8506</v>
      </c>
      <c r="AN411" s="177"/>
      <c r="AO411" s="177"/>
      <c r="AP411" s="177"/>
      <c r="AQ411" s="177"/>
      <c r="AR411" s="177"/>
      <c r="AS411" s="177"/>
      <c r="AT411" s="177"/>
      <c r="AU411" s="177"/>
      <c r="AV411" s="320"/>
    </row>
    <row r="412" spans="1:48" s="107" customFormat="1" ht="25.5" customHeight="1">
      <c r="A412" s="146"/>
      <c r="B412" s="566" t="s">
        <v>3637</v>
      </c>
      <c r="C412" s="320" t="s">
        <v>3303</v>
      </c>
      <c r="D412" s="177"/>
      <c r="E412" s="544">
        <f>COUNTA(E413:E430)</f>
        <v>18</v>
      </c>
      <c r="F412" s="320"/>
      <c r="G412" s="320"/>
      <c r="H412" s="319">
        <f>SUM(H413:H430)</f>
        <v>153877</v>
      </c>
      <c r="I412" s="319">
        <f>SUM(I413:I430)</f>
        <v>34358.22</v>
      </c>
      <c r="J412" s="319">
        <f>SUM(J413:J430)</f>
        <v>46606.65</v>
      </c>
      <c r="K412" s="320"/>
      <c r="L412" s="320"/>
      <c r="M412" s="320"/>
      <c r="N412" s="319"/>
      <c r="O412" s="319"/>
      <c r="P412" s="319"/>
      <c r="Q412" s="319"/>
      <c r="R412" s="319"/>
      <c r="S412" s="319"/>
      <c r="T412" s="320"/>
      <c r="U412" s="320"/>
      <c r="V412" s="925"/>
      <c r="W412" s="177"/>
      <c r="X412" s="177"/>
      <c r="Y412" s="177"/>
      <c r="Z412" s="177"/>
      <c r="AA412" s="177"/>
      <c r="AB412" s="319"/>
      <c r="AC412" s="320"/>
      <c r="AD412" s="320"/>
      <c r="AE412" s="177"/>
      <c r="AF412" s="177"/>
      <c r="AG412" s="177"/>
      <c r="AH412" s="177"/>
      <c r="AI412" s="177"/>
      <c r="AJ412" s="177"/>
      <c r="AK412" s="177"/>
      <c r="AL412" s="177"/>
      <c r="AM412" s="177"/>
      <c r="AN412" s="177"/>
      <c r="AO412" s="177"/>
      <c r="AP412" s="177"/>
      <c r="AQ412" s="177"/>
      <c r="AR412" s="177"/>
      <c r="AS412" s="177"/>
      <c r="AT412" s="177"/>
      <c r="AU412" s="177"/>
      <c r="AV412" s="320"/>
    </row>
    <row r="413" spans="1:48" s="107" customFormat="1" ht="25.5" customHeight="1">
      <c r="A413" s="146" t="s">
        <v>418</v>
      </c>
      <c r="B413" s="543"/>
      <c r="C413" s="320" t="s">
        <v>15070</v>
      </c>
      <c r="D413" s="177" t="s">
        <v>15071</v>
      </c>
      <c r="E413" s="320" t="s">
        <v>15246</v>
      </c>
      <c r="F413" s="320" t="s">
        <v>15073</v>
      </c>
      <c r="G413" s="320" t="s">
        <v>15076</v>
      </c>
      <c r="H413" s="319">
        <v>5858</v>
      </c>
      <c r="I413" s="319">
        <v>3978</v>
      </c>
      <c r="J413" s="319">
        <v>8004.63</v>
      </c>
      <c r="K413" s="320" t="s">
        <v>10932</v>
      </c>
      <c r="L413" s="320" t="s">
        <v>15247</v>
      </c>
      <c r="M413" s="320" t="s">
        <v>78</v>
      </c>
      <c r="N413" s="319">
        <v>34</v>
      </c>
      <c r="O413" s="319">
        <v>50</v>
      </c>
      <c r="P413" s="319">
        <v>1801</v>
      </c>
      <c r="Q413" s="319">
        <v>12.5</v>
      </c>
      <c r="R413" s="319">
        <v>3718</v>
      </c>
      <c r="S413" s="319">
        <v>6000</v>
      </c>
      <c r="T413" s="320" t="s">
        <v>586</v>
      </c>
      <c r="U413" s="320">
        <v>1983</v>
      </c>
      <c r="V413" s="925"/>
      <c r="W413" s="177" t="s">
        <v>15248</v>
      </c>
      <c r="X413" s="177" t="s">
        <v>15249</v>
      </c>
      <c r="Y413" s="177"/>
      <c r="Z413" s="177"/>
      <c r="AA413" s="177"/>
      <c r="AB413" s="319">
        <v>4000</v>
      </c>
      <c r="AC413" s="320"/>
      <c r="AD413" s="320"/>
      <c r="AE413" s="177" t="s">
        <v>8974</v>
      </c>
      <c r="AF413" s="177" t="s">
        <v>7096</v>
      </c>
      <c r="AG413" s="177" t="s">
        <v>15250</v>
      </c>
      <c r="AH413" s="177"/>
      <c r="AI413" s="177"/>
      <c r="AJ413" s="177"/>
      <c r="AK413" s="177"/>
      <c r="AL413" s="177"/>
      <c r="AM413" s="177"/>
      <c r="AN413" s="177"/>
      <c r="AO413" s="177"/>
      <c r="AP413" s="177"/>
      <c r="AQ413" s="177"/>
      <c r="AR413" s="177"/>
      <c r="AS413" s="177"/>
      <c r="AT413" s="177"/>
      <c r="AU413" s="177"/>
      <c r="AV413" s="320" t="s">
        <v>15251</v>
      </c>
    </row>
    <row r="414" spans="1:48" s="107" customFormat="1" ht="25.5" customHeight="1">
      <c r="A414" s="146" t="s">
        <v>419</v>
      </c>
      <c r="B414" s="543"/>
      <c r="C414" s="320" t="s">
        <v>15070</v>
      </c>
      <c r="D414" s="177" t="s">
        <v>15252</v>
      </c>
      <c r="E414" s="320" t="s">
        <v>15253</v>
      </c>
      <c r="F414" s="320" t="s">
        <v>15073</v>
      </c>
      <c r="G414" s="320" t="s">
        <v>15070</v>
      </c>
      <c r="H414" s="319">
        <v>2544</v>
      </c>
      <c r="I414" s="319">
        <v>1201</v>
      </c>
      <c r="J414" s="319">
        <v>1956</v>
      </c>
      <c r="K414" s="320" t="s">
        <v>10939</v>
      </c>
      <c r="L414" s="320" t="s">
        <v>15254</v>
      </c>
      <c r="M414" s="320" t="s">
        <v>78</v>
      </c>
      <c r="N414" s="319">
        <v>28</v>
      </c>
      <c r="O414" s="319">
        <v>15</v>
      </c>
      <c r="P414" s="319">
        <v>1202</v>
      </c>
      <c r="Q414" s="319">
        <v>10</v>
      </c>
      <c r="R414" s="319">
        <v>505</v>
      </c>
      <c r="S414" s="319">
        <v>800</v>
      </c>
      <c r="T414" s="320" t="s">
        <v>586</v>
      </c>
      <c r="U414" s="320">
        <v>1966</v>
      </c>
      <c r="V414" s="925"/>
      <c r="W414" s="177" t="s">
        <v>15255</v>
      </c>
      <c r="X414" s="177"/>
      <c r="Y414" s="177"/>
      <c r="Z414" s="177"/>
      <c r="AA414" s="177"/>
      <c r="AB414" s="319">
        <v>18</v>
      </c>
      <c r="AC414" s="320"/>
      <c r="AD414" s="320"/>
      <c r="AE414" s="177"/>
      <c r="AF414" s="177"/>
      <c r="AG414" s="177" t="s">
        <v>15256</v>
      </c>
      <c r="AH414" s="177"/>
      <c r="AI414" s="177"/>
      <c r="AJ414" s="177"/>
      <c r="AK414" s="177"/>
      <c r="AL414" s="177"/>
      <c r="AM414" s="177"/>
      <c r="AN414" s="177"/>
      <c r="AO414" s="177"/>
      <c r="AP414" s="177"/>
      <c r="AQ414" s="177"/>
      <c r="AR414" s="177"/>
      <c r="AS414" s="177"/>
      <c r="AT414" s="177"/>
      <c r="AU414" s="177"/>
      <c r="AV414" s="320"/>
    </row>
    <row r="415" spans="1:48" s="107" customFormat="1" ht="25.5" customHeight="1">
      <c r="A415" s="146" t="s">
        <v>420</v>
      </c>
      <c r="B415" s="543"/>
      <c r="C415" s="320" t="s">
        <v>15070</v>
      </c>
      <c r="D415" s="177" t="s">
        <v>15257</v>
      </c>
      <c r="E415" s="320" t="s">
        <v>15258</v>
      </c>
      <c r="F415" s="320" t="s">
        <v>15073</v>
      </c>
      <c r="G415" s="320" t="s">
        <v>15259</v>
      </c>
      <c r="H415" s="319">
        <v>10360</v>
      </c>
      <c r="I415" s="319">
        <v>1826</v>
      </c>
      <c r="J415" s="319">
        <v>2211</v>
      </c>
      <c r="K415" s="320" t="s">
        <v>15260</v>
      </c>
      <c r="L415" s="320" t="s">
        <v>11408</v>
      </c>
      <c r="M415" s="320" t="s">
        <v>78</v>
      </c>
      <c r="N415" s="319">
        <v>24</v>
      </c>
      <c r="O415" s="319">
        <v>48</v>
      </c>
      <c r="P415" s="319">
        <v>1171</v>
      </c>
      <c r="Q415" s="319">
        <v>15</v>
      </c>
      <c r="R415" s="319">
        <v>554</v>
      </c>
      <c r="S415" s="319">
        <v>650</v>
      </c>
      <c r="T415" s="320" t="s">
        <v>233</v>
      </c>
      <c r="U415" s="320">
        <v>1998</v>
      </c>
      <c r="V415" s="925" t="s">
        <v>15261</v>
      </c>
      <c r="W415" s="177" t="s">
        <v>2404</v>
      </c>
      <c r="X415" s="177" t="s">
        <v>14502</v>
      </c>
      <c r="Y415" s="177" t="s">
        <v>15262</v>
      </c>
      <c r="Z415" s="177"/>
      <c r="AA415" s="177"/>
      <c r="AB415" s="319">
        <v>2084</v>
      </c>
      <c r="AC415" s="320"/>
      <c r="AD415" s="320"/>
      <c r="AE415" s="177" t="s">
        <v>7046</v>
      </c>
      <c r="AF415" s="177" t="s">
        <v>15263</v>
      </c>
      <c r="AG415" s="177" t="s">
        <v>15264</v>
      </c>
      <c r="AH415" s="177"/>
      <c r="AI415" s="177"/>
      <c r="AJ415" s="177"/>
      <c r="AK415" s="177"/>
      <c r="AL415" s="177"/>
      <c r="AM415" s="177"/>
      <c r="AN415" s="177"/>
      <c r="AO415" s="177"/>
      <c r="AP415" s="177"/>
      <c r="AQ415" s="177"/>
      <c r="AR415" s="177"/>
      <c r="AS415" s="177"/>
      <c r="AT415" s="177"/>
      <c r="AU415" s="177"/>
      <c r="AV415" s="320"/>
    </row>
    <row r="416" spans="1:48" s="107" customFormat="1" ht="25.5" customHeight="1">
      <c r="A416" s="146"/>
      <c r="B416" s="543"/>
      <c r="C416" s="320" t="s">
        <v>15070</v>
      </c>
      <c r="D416" s="177"/>
      <c r="E416" s="320" t="s">
        <v>15265</v>
      </c>
      <c r="F416" s="320" t="s">
        <v>15073</v>
      </c>
      <c r="G416" s="320" t="s">
        <v>15266</v>
      </c>
      <c r="H416" s="319">
        <v>22686</v>
      </c>
      <c r="I416" s="319">
        <v>2791</v>
      </c>
      <c r="J416" s="319">
        <v>2791</v>
      </c>
      <c r="K416" s="320" t="s">
        <v>432</v>
      </c>
      <c r="L416" s="320" t="s">
        <v>15267</v>
      </c>
      <c r="M416" s="320" t="s">
        <v>78</v>
      </c>
      <c r="N416" s="319">
        <v>28</v>
      </c>
      <c r="O416" s="319">
        <v>34</v>
      </c>
      <c r="P416" s="319">
        <v>658</v>
      </c>
      <c r="Q416" s="319">
        <v>18</v>
      </c>
      <c r="R416" s="319">
        <v>500</v>
      </c>
      <c r="S416" s="319">
        <v>1000</v>
      </c>
      <c r="T416" s="320" t="s">
        <v>586</v>
      </c>
      <c r="U416" s="320">
        <v>2015</v>
      </c>
      <c r="V416" s="925"/>
      <c r="W416" s="177"/>
      <c r="X416" s="177"/>
      <c r="Y416" s="177"/>
      <c r="Z416" s="177"/>
      <c r="AA416" s="177"/>
      <c r="AB416" s="319">
        <v>2754</v>
      </c>
      <c r="AC416" s="320"/>
      <c r="AD416" s="320"/>
      <c r="AE416" s="177"/>
      <c r="AF416" s="177"/>
      <c r="AG416" s="177"/>
      <c r="AH416" s="177"/>
      <c r="AI416" s="177"/>
      <c r="AJ416" s="177"/>
      <c r="AK416" s="177"/>
      <c r="AL416" s="177"/>
      <c r="AM416" s="177"/>
      <c r="AN416" s="177"/>
      <c r="AO416" s="177"/>
      <c r="AP416" s="177"/>
      <c r="AQ416" s="177"/>
      <c r="AR416" s="177"/>
      <c r="AS416" s="177"/>
      <c r="AT416" s="177"/>
      <c r="AU416" s="177"/>
      <c r="AV416" s="320"/>
    </row>
    <row r="417" spans="1:48" s="107" customFormat="1" ht="25.5" customHeight="1">
      <c r="A417" s="146" t="s">
        <v>169</v>
      </c>
      <c r="B417" s="543"/>
      <c r="C417" s="320" t="s">
        <v>15070</v>
      </c>
      <c r="D417" s="177" t="s">
        <v>15098</v>
      </c>
      <c r="E417" s="320" t="s">
        <v>15268</v>
      </c>
      <c r="F417" s="320" t="s">
        <v>15073</v>
      </c>
      <c r="G417" s="320" t="s">
        <v>15233</v>
      </c>
      <c r="H417" s="319">
        <v>17428</v>
      </c>
      <c r="I417" s="319">
        <v>2980</v>
      </c>
      <c r="J417" s="319">
        <v>3820</v>
      </c>
      <c r="K417" s="320" t="s">
        <v>10939</v>
      </c>
      <c r="L417" s="320" t="s">
        <v>1564</v>
      </c>
      <c r="M417" s="320" t="s">
        <v>78</v>
      </c>
      <c r="N417" s="319">
        <v>28</v>
      </c>
      <c r="O417" s="319">
        <v>48</v>
      </c>
      <c r="P417" s="319">
        <v>1344</v>
      </c>
      <c r="Q417" s="319">
        <v>14.9</v>
      </c>
      <c r="R417" s="319">
        <v>760</v>
      </c>
      <c r="S417" s="319">
        <v>1000</v>
      </c>
      <c r="T417" s="320" t="s">
        <v>586</v>
      </c>
      <c r="U417" s="320">
        <v>1997</v>
      </c>
      <c r="V417" s="925" t="s">
        <v>15269</v>
      </c>
      <c r="W417" s="177" t="s">
        <v>15270</v>
      </c>
      <c r="X417" s="177" t="s">
        <v>15271</v>
      </c>
      <c r="Y417" s="177"/>
      <c r="Z417" s="177"/>
      <c r="AA417" s="177"/>
      <c r="AB417" s="319">
        <v>4835</v>
      </c>
      <c r="AC417" s="320"/>
      <c r="AD417" s="320"/>
      <c r="AE417" s="177" t="s">
        <v>15272</v>
      </c>
      <c r="AF417" s="177" t="s">
        <v>7217</v>
      </c>
      <c r="AG417" s="177" t="s">
        <v>14634</v>
      </c>
      <c r="AH417" s="177"/>
      <c r="AI417" s="177"/>
      <c r="AJ417" s="177"/>
      <c r="AK417" s="177"/>
      <c r="AL417" s="177"/>
      <c r="AM417" s="177"/>
      <c r="AN417" s="177"/>
      <c r="AO417" s="177"/>
      <c r="AP417" s="177"/>
      <c r="AQ417" s="177"/>
      <c r="AR417" s="177"/>
      <c r="AS417" s="177"/>
      <c r="AT417" s="177"/>
      <c r="AU417" s="177"/>
      <c r="AV417" s="320"/>
    </row>
    <row r="418" spans="1:48" s="107" customFormat="1" ht="25.5" customHeight="1">
      <c r="A418" s="146" t="s">
        <v>192</v>
      </c>
      <c r="B418" s="543"/>
      <c r="C418" s="320" t="s">
        <v>15070</v>
      </c>
      <c r="D418" s="177" t="s">
        <v>15273</v>
      </c>
      <c r="E418" s="320" t="s">
        <v>15274</v>
      </c>
      <c r="F418" s="320" t="s">
        <v>15073</v>
      </c>
      <c r="G418" s="320" t="s">
        <v>15275</v>
      </c>
      <c r="H418" s="319">
        <v>10800</v>
      </c>
      <c r="I418" s="319">
        <v>1972</v>
      </c>
      <c r="J418" s="319">
        <v>2279</v>
      </c>
      <c r="K418" s="320" t="s">
        <v>10929</v>
      </c>
      <c r="L418" s="320" t="s">
        <v>1568</v>
      </c>
      <c r="M418" s="320" t="s">
        <v>78</v>
      </c>
      <c r="N418" s="319">
        <v>22</v>
      </c>
      <c r="O418" s="319">
        <v>35</v>
      </c>
      <c r="P418" s="319">
        <v>770</v>
      </c>
      <c r="Q418" s="319">
        <v>12</v>
      </c>
      <c r="R418" s="319">
        <v>508</v>
      </c>
      <c r="S418" s="319">
        <v>800</v>
      </c>
      <c r="T418" s="320" t="s">
        <v>586</v>
      </c>
      <c r="U418" s="320">
        <v>1994</v>
      </c>
      <c r="V418" s="925" t="s">
        <v>15276</v>
      </c>
      <c r="W418" s="177" t="s">
        <v>15277</v>
      </c>
      <c r="X418" s="177"/>
      <c r="Y418" s="177"/>
      <c r="Z418" s="177"/>
      <c r="AA418" s="177"/>
      <c r="AB418" s="319">
        <v>1919</v>
      </c>
      <c r="AC418" s="320"/>
      <c r="AD418" s="320"/>
      <c r="AE418" s="177" t="s">
        <v>9451</v>
      </c>
      <c r="AF418" s="177" t="s">
        <v>15278</v>
      </c>
      <c r="AG418" s="177" t="s">
        <v>14634</v>
      </c>
      <c r="AH418" s="177"/>
      <c r="AI418" s="177"/>
      <c r="AJ418" s="177"/>
      <c r="AK418" s="177"/>
      <c r="AL418" s="177"/>
      <c r="AM418" s="177"/>
      <c r="AN418" s="177"/>
      <c r="AO418" s="177"/>
      <c r="AP418" s="177"/>
      <c r="AQ418" s="177"/>
      <c r="AR418" s="177"/>
      <c r="AS418" s="177"/>
      <c r="AT418" s="177"/>
      <c r="AU418" s="177"/>
      <c r="AV418" s="320"/>
    </row>
    <row r="419" spans="1:48" s="107" customFormat="1" ht="25.5" customHeight="1">
      <c r="A419" s="146" t="s">
        <v>194</v>
      </c>
      <c r="B419" s="543"/>
      <c r="C419" s="320" t="s">
        <v>15070</v>
      </c>
      <c r="D419" s="177" t="s">
        <v>15279</v>
      </c>
      <c r="E419" s="320" t="s">
        <v>15280</v>
      </c>
      <c r="F419" s="320" t="s">
        <v>15073</v>
      </c>
      <c r="G419" s="320" t="s">
        <v>15102</v>
      </c>
      <c r="H419" s="319">
        <v>10500</v>
      </c>
      <c r="I419" s="319">
        <v>2043</v>
      </c>
      <c r="J419" s="319">
        <v>2763</v>
      </c>
      <c r="K419" s="320" t="s">
        <v>10929</v>
      </c>
      <c r="L419" s="320" t="s">
        <v>1564</v>
      </c>
      <c r="M419" s="320" t="s">
        <v>78</v>
      </c>
      <c r="N419" s="319">
        <v>23</v>
      </c>
      <c r="O419" s="319">
        <v>48</v>
      </c>
      <c r="P419" s="319">
        <v>1104</v>
      </c>
      <c r="Q419" s="319">
        <v>12</v>
      </c>
      <c r="R419" s="319">
        <v>552</v>
      </c>
      <c r="S419" s="319">
        <v>900</v>
      </c>
      <c r="T419" s="320" t="s">
        <v>586</v>
      </c>
      <c r="U419" s="320">
        <v>1994</v>
      </c>
      <c r="V419" s="925" t="s">
        <v>15281</v>
      </c>
      <c r="W419" s="177" t="s">
        <v>14502</v>
      </c>
      <c r="X419" s="177" t="s">
        <v>15282</v>
      </c>
      <c r="Y419" s="177"/>
      <c r="Z419" s="177"/>
      <c r="AA419" s="177"/>
      <c r="AB419" s="319">
        <v>1842</v>
      </c>
      <c r="AC419" s="320"/>
      <c r="AD419" s="320"/>
      <c r="AE419" s="177" t="s">
        <v>15272</v>
      </c>
      <c r="AF419" s="177" t="s">
        <v>7217</v>
      </c>
      <c r="AG419" s="177" t="s">
        <v>14634</v>
      </c>
      <c r="AH419" s="177"/>
      <c r="AI419" s="177" t="s">
        <v>15110</v>
      </c>
      <c r="AJ419" s="177" t="s">
        <v>15283</v>
      </c>
      <c r="AK419" s="177" t="s">
        <v>15284</v>
      </c>
      <c r="AL419" s="177" t="s">
        <v>15113</v>
      </c>
      <c r="AM419" s="177" t="s">
        <v>2496</v>
      </c>
      <c r="AN419" s="177"/>
      <c r="AO419" s="177"/>
      <c r="AP419" s="177"/>
      <c r="AQ419" s="177"/>
      <c r="AR419" s="177"/>
      <c r="AS419" s="177"/>
      <c r="AT419" s="177"/>
      <c r="AU419" s="177"/>
      <c r="AV419" s="320"/>
    </row>
    <row r="420" spans="1:48" s="107" customFormat="1" ht="25.5" customHeight="1">
      <c r="A420" s="146" t="s">
        <v>195</v>
      </c>
      <c r="B420" s="543"/>
      <c r="C420" s="320" t="s">
        <v>15070</v>
      </c>
      <c r="D420" s="177" t="s">
        <v>15285</v>
      </c>
      <c r="E420" s="320" t="s">
        <v>15286</v>
      </c>
      <c r="F420" s="320" t="s">
        <v>15073</v>
      </c>
      <c r="G420" s="320" t="s">
        <v>15287</v>
      </c>
      <c r="H420" s="319">
        <v>21370</v>
      </c>
      <c r="I420" s="319">
        <v>2848</v>
      </c>
      <c r="J420" s="319">
        <v>3182</v>
      </c>
      <c r="K420" s="320" t="s">
        <v>10929</v>
      </c>
      <c r="L420" s="320" t="s">
        <v>1568</v>
      </c>
      <c r="M420" s="320" t="s">
        <v>78</v>
      </c>
      <c r="N420" s="319">
        <v>21.4</v>
      </c>
      <c r="O420" s="319">
        <v>35</v>
      </c>
      <c r="P420" s="319">
        <v>749</v>
      </c>
      <c r="Q420" s="319">
        <v>14.9</v>
      </c>
      <c r="R420" s="319">
        <v>378</v>
      </c>
      <c r="S420" s="319">
        <v>700</v>
      </c>
      <c r="T420" s="320" t="s">
        <v>586</v>
      </c>
      <c r="U420" s="320">
        <v>1998</v>
      </c>
      <c r="V420" s="925" t="s">
        <v>15288</v>
      </c>
      <c r="W420" s="177" t="s">
        <v>15217</v>
      </c>
      <c r="X420" s="177" t="s">
        <v>989</v>
      </c>
      <c r="Y420" s="177"/>
      <c r="Z420" s="177"/>
      <c r="AA420" s="177"/>
      <c r="AB420" s="319">
        <v>2123</v>
      </c>
      <c r="AC420" s="320"/>
      <c r="AD420" s="320"/>
      <c r="AE420" s="177" t="s">
        <v>15272</v>
      </c>
      <c r="AF420" s="177" t="s">
        <v>7217</v>
      </c>
      <c r="AG420" s="177" t="s">
        <v>14634</v>
      </c>
      <c r="AH420" s="177"/>
      <c r="AI420" s="177"/>
      <c r="AJ420" s="177"/>
      <c r="AK420" s="177"/>
      <c r="AL420" s="177"/>
      <c r="AM420" s="177"/>
      <c r="AN420" s="177"/>
      <c r="AO420" s="177"/>
      <c r="AP420" s="177"/>
      <c r="AQ420" s="177"/>
      <c r="AR420" s="177"/>
      <c r="AS420" s="177"/>
      <c r="AT420" s="177"/>
      <c r="AU420" s="177"/>
      <c r="AV420" s="320"/>
    </row>
    <row r="421" spans="1:48" s="107" customFormat="1" ht="25.5" customHeight="1">
      <c r="A421" s="146"/>
      <c r="B421" s="543"/>
      <c r="C421" s="320" t="s">
        <v>15070</v>
      </c>
      <c r="D421" s="177" t="s">
        <v>15073</v>
      </c>
      <c r="E421" s="320" t="s">
        <v>15289</v>
      </c>
      <c r="F421" s="320" t="s">
        <v>15073</v>
      </c>
      <c r="G421" s="320" t="s">
        <v>15290</v>
      </c>
      <c r="H421" s="319">
        <v>22674</v>
      </c>
      <c r="I421" s="319">
        <v>166</v>
      </c>
      <c r="J421" s="319">
        <v>166</v>
      </c>
      <c r="K421" s="320" t="s">
        <v>10929</v>
      </c>
      <c r="L421" s="320" t="s">
        <v>1568</v>
      </c>
      <c r="M421" s="320" t="s">
        <v>78</v>
      </c>
      <c r="N421" s="319">
        <v>21.3</v>
      </c>
      <c r="O421" s="319">
        <v>34.5</v>
      </c>
      <c r="P421" s="319">
        <v>735</v>
      </c>
      <c r="Q421" s="319">
        <v>14.9</v>
      </c>
      <c r="R421" s="319">
        <v>340</v>
      </c>
      <c r="S421" s="319">
        <v>700</v>
      </c>
      <c r="T421" s="320" t="s">
        <v>586</v>
      </c>
      <c r="U421" s="320">
        <v>1998</v>
      </c>
      <c r="V421" s="925" t="s">
        <v>15291</v>
      </c>
      <c r="W421" s="177" t="s">
        <v>15217</v>
      </c>
      <c r="X421" s="177" t="s">
        <v>989</v>
      </c>
      <c r="Y421" s="177"/>
      <c r="Z421" s="177"/>
      <c r="AA421" s="177"/>
      <c r="AB421" s="319">
        <v>1883</v>
      </c>
      <c r="AC421" s="320"/>
      <c r="AD421" s="320"/>
      <c r="AE421" s="177" t="s">
        <v>15272</v>
      </c>
      <c r="AF421" s="177" t="s">
        <v>7217</v>
      </c>
      <c r="AG421" s="177" t="s">
        <v>14634</v>
      </c>
      <c r="AH421" s="177"/>
      <c r="AI421" s="177"/>
      <c r="AJ421" s="177"/>
      <c r="AK421" s="177"/>
      <c r="AL421" s="177"/>
      <c r="AM421" s="177"/>
      <c r="AN421" s="177"/>
      <c r="AO421" s="177"/>
      <c r="AP421" s="177"/>
      <c r="AQ421" s="177"/>
      <c r="AR421" s="177"/>
      <c r="AS421" s="177"/>
      <c r="AT421" s="177"/>
      <c r="AU421" s="177"/>
      <c r="AV421" s="320"/>
    </row>
    <row r="422" spans="1:48" s="107" customFormat="1" ht="25.5" customHeight="1">
      <c r="A422" s="174"/>
      <c r="B422" s="924"/>
      <c r="C422" s="105" t="s">
        <v>15070</v>
      </c>
      <c r="E422" s="105" t="s">
        <v>15292</v>
      </c>
      <c r="F422" s="320" t="s">
        <v>15073</v>
      </c>
      <c r="G422" s="320" t="s">
        <v>15293</v>
      </c>
      <c r="H422" s="100">
        <v>5745</v>
      </c>
      <c r="I422" s="100">
        <v>1378.22</v>
      </c>
      <c r="J422" s="100">
        <v>1312.02</v>
      </c>
      <c r="K422" s="320" t="s">
        <v>10929</v>
      </c>
      <c r="L422" s="320" t="s">
        <v>1568</v>
      </c>
      <c r="M422" s="320" t="s">
        <v>78</v>
      </c>
      <c r="N422" s="100">
        <v>34</v>
      </c>
      <c r="O422" s="100">
        <v>20.5</v>
      </c>
      <c r="P422" s="100">
        <v>697</v>
      </c>
      <c r="Q422" s="100">
        <v>12</v>
      </c>
      <c r="R422" s="100">
        <v>180</v>
      </c>
      <c r="S422" s="100">
        <v>500</v>
      </c>
      <c r="T422" s="320" t="s">
        <v>586</v>
      </c>
      <c r="U422" s="105">
        <v>2009</v>
      </c>
      <c r="V422" s="933"/>
      <c r="W422" s="106"/>
      <c r="X422" s="106"/>
      <c r="Y422" s="106"/>
      <c r="Z422" s="106"/>
      <c r="AA422" s="106"/>
      <c r="AB422" s="100">
        <v>3317</v>
      </c>
      <c r="AC422" s="106"/>
      <c r="AD422" s="106"/>
      <c r="AE422" s="106"/>
      <c r="AF422" s="106"/>
      <c r="AG422" s="106"/>
      <c r="AH422" s="106"/>
      <c r="AI422" s="106"/>
      <c r="AJ422" s="106"/>
      <c r="AK422" s="106"/>
      <c r="AL422" s="106"/>
      <c r="AM422" s="106"/>
      <c r="AN422" s="106"/>
      <c r="AO422" s="106"/>
      <c r="AP422" s="106"/>
      <c r="AQ422" s="106"/>
      <c r="AR422" s="106"/>
      <c r="AS422" s="106"/>
      <c r="AT422" s="106"/>
      <c r="AU422" s="106"/>
      <c r="AV422" s="932"/>
    </row>
    <row r="423" spans="1:48" s="107" customFormat="1" ht="25.5" customHeight="1">
      <c r="A423" s="174"/>
      <c r="B423" s="924"/>
      <c r="C423" s="105" t="s">
        <v>15070</v>
      </c>
      <c r="E423" s="105" t="s">
        <v>15294</v>
      </c>
      <c r="F423" s="320" t="s">
        <v>15073</v>
      </c>
      <c r="G423" s="320" t="s">
        <v>15295</v>
      </c>
      <c r="H423" s="100">
        <v>3118</v>
      </c>
      <c r="I423" s="100">
        <v>1072</v>
      </c>
      <c r="J423" s="100">
        <v>1204</v>
      </c>
      <c r="K423" s="105" t="s">
        <v>15260</v>
      </c>
      <c r="L423" s="320" t="s">
        <v>1568</v>
      </c>
      <c r="M423" s="320" t="s">
        <v>78</v>
      </c>
      <c r="N423" s="100">
        <v>25.9</v>
      </c>
      <c r="O423" s="100">
        <v>31</v>
      </c>
      <c r="P423" s="100">
        <v>802.9</v>
      </c>
      <c r="Q423" s="100">
        <v>13.36</v>
      </c>
      <c r="R423" s="100">
        <v>109</v>
      </c>
      <c r="S423" s="100">
        <v>500</v>
      </c>
      <c r="T423" s="320" t="s">
        <v>586</v>
      </c>
      <c r="U423" s="105">
        <v>2009</v>
      </c>
      <c r="V423" s="933"/>
      <c r="W423" s="106"/>
      <c r="X423" s="106"/>
      <c r="Y423" s="106"/>
      <c r="Z423" s="106"/>
      <c r="AA423" s="106"/>
      <c r="AB423" s="100">
        <v>1982</v>
      </c>
      <c r="AC423" s="106"/>
      <c r="AD423" s="106"/>
      <c r="AE423" s="106"/>
      <c r="AF423" s="106"/>
      <c r="AG423" s="106"/>
      <c r="AH423" s="106"/>
      <c r="AI423" s="106"/>
      <c r="AJ423" s="106"/>
      <c r="AK423" s="106"/>
      <c r="AL423" s="106"/>
      <c r="AM423" s="106"/>
      <c r="AN423" s="106"/>
      <c r="AO423" s="106"/>
      <c r="AP423" s="106"/>
      <c r="AQ423" s="106"/>
      <c r="AR423" s="106"/>
      <c r="AS423" s="106"/>
      <c r="AT423" s="106"/>
      <c r="AU423" s="106"/>
      <c r="AV423" s="932"/>
    </row>
    <row r="424" spans="1:48" s="107" customFormat="1" ht="25.5" customHeight="1">
      <c r="A424" s="174"/>
      <c r="B424" s="924"/>
      <c r="C424" s="320" t="s">
        <v>15117</v>
      </c>
      <c r="D424" s="177" t="s">
        <v>15257</v>
      </c>
      <c r="E424" s="320" t="s">
        <v>15296</v>
      </c>
      <c r="F424" s="320" t="s">
        <v>15297</v>
      </c>
      <c r="G424" s="320" t="s">
        <v>15122</v>
      </c>
      <c r="H424" s="319">
        <v>10500</v>
      </c>
      <c r="I424" s="319">
        <v>2062</v>
      </c>
      <c r="J424" s="319">
        <v>2810</v>
      </c>
      <c r="K424" s="320" t="s">
        <v>10939</v>
      </c>
      <c r="L424" s="320" t="s">
        <v>11408</v>
      </c>
      <c r="M424" s="320" t="s">
        <v>78</v>
      </c>
      <c r="N424" s="319">
        <v>24</v>
      </c>
      <c r="O424" s="319">
        <v>48</v>
      </c>
      <c r="P424" s="319">
        <v>1152</v>
      </c>
      <c r="Q424" s="319">
        <v>14.9</v>
      </c>
      <c r="R424" s="319">
        <v>884</v>
      </c>
      <c r="S424" s="319">
        <v>884</v>
      </c>
      <c r="T424" s="320" t="s">
        <v>586</v>
      </c>
      <c r="U424" s="320">
        <v>1998</v>
      </c>
      <c r="V424" s="925" t="s">
        <v>15261</v>
      </c>
      <c r="W424" s="177" t="s">
        <v>2404</v>
      </c>
      <c r="X424" s="177" t="s">
        <v>14502</v>
      </c>
      <c r="Y424" s="177" t="s">
        <v>15262</v>
      </c>
      <c r="Z424" s="177"/>
      <c r="AA424" s="177"/>
      <c r="AB424" s="319">
        <v>1965</v>
      </c>
      <c r="AC424" s="320"/>
      <c r="AD424" s="320"/>
      <c r="AE424" s="177" t="s">
        <v>7046</v>
      </c>
      <c r="AF424" s="177" t="s">
        <v>15263</v>
      </c>
      <c r="AG424" s="177" t="s">
        <v>15264</v>
      </c>
      <c r="AH424" s="177"/>
      <c r="AI424" s="177"/>
      <c r="AJ424" s="177"/>
      <c r="AK424" s="177"/>
      <c r="AL424" s="177"/>
      <c r="AM424" s="177"/>
      <c r="AN424" s="177"/>
      <c r="AO424" s="177"/>
      <c r="AP424" s="177"/>
      <c r="AQ424" s="177"/>
      <c r="AR424" s="177"/>
      <c r="AS424" s="177"/>
      <c r="AT424" s="177"/>
      <c r="AU424" s="177"/>
      <c r="AV424" s="320"/>
    </row>
    <row r="425" spans="1:48" s="107" customFormat="1" ht="25.5" customHeight="1">
      <c r="A425" s="174"/>
      <c r="B425" s="924"/>
      <c r="C425" s="320" t="s">
        <v>15117</v>
      </c>
      <c r="D425" s="177" t="s">
        <v>15298</v>
      </c>
      <c r="E425" s="320" t="s">
        <v>15299</v>
      </c>
      <c r="F425" s="320" t="s">
        <v>15297</v>
      </c>
      <c r="G425" s="320" t="s">
        <v>15122</v>
      </c>
      <c r="H425" s="319">
        <v>3465</v>
      </c>
      <c r="I425" s="319">
        <v>1805</v>
      </c>
      <c r="J425" s="319">
        <v>2527</v>
      </c>
      <c r="K425" s="320" t="s">
        <v>10939</v>
      </c>
      <c r="L425" s="320" t="s">
        <v>15300</v>
      </c>
      <c r="M425" s="320" t="s">
        <v>78</v>
      </c>
      <c r="N425" s="319">
        <v>24</v>
      </c>
      <c r="O425" s="319">
        <v>48</v>
      </c>
      <c r="P425" s="319">
        <v>1731</v>
      </c>
      <c r="Q425" s="319">
        <v>17.100000000000001</v>
      </c>
      <c r="R425" s="319">
        <v>526</v>
      </c>
      <c r="S425" s="319">
        <v>526</v>
      </c>
      <c r="T425" s="320" t="s">
        <v>586</v>
      </c>
      <c r="U425" s="320">
        <v>1997</v>
      </c>
      <c r="V425" s="925" t="s">
        <v>15301</v>
      </c>
      <c r="W425" s="177" t="s">
        <v>15302</v>
      </c>
      <c r="X425" s="177" t="s">
        <v>15271</v>
      </c>
      <c r="Y425" s="177" t="s">
        <v>15303</v>
      </c>
      <c r="Z425" s="177"/>
      <c r="AA425" s="177"/>
      <c r="AB425" s="319">
        <v>1731</v>
      </c>
      <c r="AC425" s="320"/>
      <c r="AD425" s="320"/>
      <c r="AE425" s="177" t="s">
        <v>7046</v>
      </c>
      <c r="AF425" s="177" t="s">
        <v>10382</v>
      </c>
      <c r="AG425" s="177" t="s">
        <v>15304</v>
      </c>
      <c r="AH425" s="177" t="s">
        <v>15305</v>
      </c>
      <c r="AI425" s="177"/>
      <c r="AJ425" s="177"/>
      <c r="AK425" s="177"/>
      <c r="AL425" s="177"/>
      <c r="AM425" s="177"/>
      <c r="AN425" s="177"/>
      <c r="AO425" s="177"/>
      <c r="AP425" s="177"/>
      <c r="AQ425" s="177"/>
      <c r="AR425" s="177"/>
      <c r="AS425" s="177"/>
      <c r="AT425" s="177"/>
      <c r="AU425" s="177"/>
      <c r="AV425" s="320"/>
    </row>
    <row r="426" spans="1:48" s="107" customFormat="1" ht="25.5" customHeight="1">
      <c r="A426" s="174"/>
      <c r="B426" s="924"/>
      <c r="C426" s="320" t="s">
        <v>15117</v>
      </c>
      <c r="D426" s="177" t="s">
        <v>15306</v>
      </c>
      <c r="E426" s="320" t="s">
        <v>15307</v>
      </c>
      <c r="F426" s="320" t="s">
        <v>15073</v>
      </c>
      <c r="G426" s="320" t="s">
        <v>15122</v>
      </c>
      <c r="H426" s="319">
        <v>6829</v>
      </c>
      <c r="I426" s="319">
        <v>1021</v>
      </c>
      <c r="J426" s="319">
        <v>1623</v>
      </c>
      <c r="K426" s="320" t="s">
        <v>10939</v>
      </c>
      <c r="L426" s="320" t="s">
        <v>9091</v>
      </c>
      <c r="M426" s="320" t="s">
        <v>78</v>
      </c>
      <c r="N426" s="319">
        <v>18</v>
      </c>
      <c r="O426" s="319">
        <v>30</v>
      </c>
      <c r="P426" s="319">
        <v>540</v>
      </c>
      <c r="Q426" s="319">
        <v>11.3</v>
      </c>
      <c r="R426" s="319">
        <v>288</v>
      </c>
      <c r="S426" s="319">
        <v>288</v>
      </c>
      <c r="T426" s="320" t="s">
        <v>586</v>
      </c>
      <c r="U426" s="320">
        <v>1972</v>
      </c>
      <c r="V426" s="925" t="s">
        <v>12064</v>
      </c>
      <c r="W426" s="177"/>
      <c r="X426" s="177"/>
      <c r="Y426" s="177"/>
      <c r="Z426" s="177"/>
      <c r="AA426" s="177"/>
      <c r="AB426" s="319">
        <v>47</v>
      </c>
      <c r="AC426" s="320"/>
      <c r="AD426" s="320"/>
      <c r="AE426" s="177"/>
      <c r="AF426" s="177"/>
      <c r="AG426" s="177"/>
      <c r="AH426" s="177" t="s">
        <v>15308</v>
      </c>
      <c r="AI426" s="177"/>
      <c r="AJ426" s="177"/>
      <c r="AK426" s="177"/>
      <c r="AL426" s="177"/>
      <c r="AM426" s="177"/>
      <c r="AN426" s="177"/>
      <c r="AO426" s="177"/>
      <c r="AP426" s="177"/>
      <c r="AQ426" s="177"/>
      <c r="AR426" s="177"/>
      <c r="AS426" s="177"/>
      <c r="AT426" s="177"/>
      <c r="AU426" s="177"/>
      <c r="AV426" s="320"/>
    </row>
    <row r="427" spans="1:48" s="107" customFormat="1" ht="41.25" customHeight="1">
      <c r="A427" s="174"/>
      <c r="B427" s="924"/>
      <c r="C427" s="320" t="s">
        <v>15117</v>
      </c>
      <c r="D427" s="177" t="s">
        <v>15130</v>
      </c>
      <c r="E427" s="320" t="s">
        <v>15309</v>
      </c>
      <c r="F427" s="320" t="s">
        <v>15073</v>
      </c>
      <c r="G427" s="320" t="s">
        <v>15134</v>
      </c>
      <c r="H427" s="319"/>
      <c r="I427" s="319">
        <v>1029</v>
      </c>
      <c r="J427" s="319">
        <v>2505</v>
      </c>
      <c r="K427" s="320" t="s">
        <v>10929</v>
      </c>
      <c r="L427" s="320" t="s">
        <v>9091</v>
      </c>
      <c r="M427" s="320" t="s">
        <v>78</v>
      </c>
      <c r="N427" s="319">
        <v>20</v>
      </c>
      <c r="O427" s="319">
        <v>32</v>
      </c>
      <c r="P427" s="319">
        <v>640</v>
      </c>
      <c r="Q427" s="319">
        <v>12</v>
      </c>
      <c r="R427" s="319">
        <v>400</v>
      </c>
      <c r="S427" s="319">
        <v>400</v>
      </c>
      <c r="T427" s="320" t="s">
        <v>586</v>
      </c>
      <c r="U427" s="320">
        <v>1987</v>
      </c>
      <c r="V427" s="925" t="s">
        <v>15310</v>
      </c>
      <c r="W427" s="177"/>
      <c r="X427" s="177" t="s">
        <v>15217</v>
      </c>
      <c r="Y427" s="177"/>
      <c r="Z427" s="177"/>
      <c r="AA427" s="177"/>
      <c r="AB427" s="319">
        <v>870</v>
      </c>
      <c r="AC427" s="320"/>
      <c r="AD427" s="320"/>
      <c r="AE427" s="644" t="s">
        <v>15272</v>
      </c>
      <c r="AF427" s="644" t="s">
        <v>1479</v>
      </c>
      <c r="AG427" s="177" t="s">
        <v>14634</v>
      </c>
      <c r="AH427" s="177"/>
      <c r="AI427" s="177"/>
      <c r="AJ427" s="177"/>
      <c r="AK427" s="177"/>
      <c r="AL427" s="177"/>
      <c r="AM427" s="177"/>
      <c r="AN427" s="177"/>
      <c r="AO427" s="177"/>
      <c r="AP427" s="177"/>
      <c r="AQ427" s="177"/>
      <c r="AR427" s="177"/>
      <c r="AS427" s="177"/>
      <c r="AT427" s="177"/>
      <c r="AU427" s="177"/>
      <c r="AV427" s="320" t="s">
        <v>15311</v>
      </c>
    </row>
    <row r="428" spans="1:48" s="107" customFormat="1" ht="35.25" customHeight="1">
      <c r="A428" s="174"/>
      <c r="B428" s="924"/>
      <c r="C428" s="320" t="s">
        <v>15117</v>
      </c>
      <c r="D428" s="177" t="s">
        <v>15157</v>
      </c>
      <c r="E428" s="320" t="s">
        <v>15312</v>
      </c>
      <c r="F428" s="320" t="s">
        <v>15073</v>
      </c>
      <c r="G428" s="320" t="s">
        <v>15159</v>
      </c>
      <c r="H428" s="319"/>
      <c r="I428" s="319">
        <v>1847</v>
      </c>
      <c r="J428" s="319">
        <v>2305</v>
      </c>
      <c r="K428" s="320" t="s">
        <v>10929</v>
      </c>
      <c r="L428" s="320" t="s">
        <v>9091</v>
      </c>
      <c r="M428" s="320" t="s">
        <v>78</v>
      </c>
      <c r="N428" s="319">
        <v>22</v>
      </c>
      <c r="O428" s="319">
        <v>39</v>
      </c>
      <c r="P428" s="319">
        <v>877</v>
      </c>
      <c r="Q428" s="319">
        <v>18</v>
      </c>
      <c r="R428" s="319">
        <v>405</v>
      </c>
      <c r="S428" s="319">
        <v>405</v>
      </c>
      <c r="T428" s="320" t="s">
        <v>586</v>
      </c>
      <c r="U428" s="320">
        <v>1998</v>
      </c>
      <c r="V428" s="925" t="s">
        <v>15313</v>
      </c>
      <c r="W428" s="177" t="s">
        <v>15217</v>
      </c>
      <c r="X428" s="177" t="s">
        <v>15314</v>
      </c>
      <c r="Y428" s="177"/>
      <c r="Z428" s="177" t="s">
        <v>15315</v>
      </c>
      <c r="AA428" s="177" t="s">
        <v>15148</v>
      </c>
      <c r="AB428" s="319">
        <v>2431</v>
      </c>
      <c r="AC428" s="320"/>
      <c r="AD428" s="320"/>
      <c r="AE428" s="644" t="s">
        <v>15272</v>
      </c>
      <c r="AF428" s="644" t="s">
        <v>1479</v>
      </c>
      <c r="AG428" s="177" t="s">
        <v>14634</v>
      </c>
      <c r="AH428" s="177"/>
      <c r="AI428" s="177"/>
      <c r="AJ428" s="177"/>
      <c r="AK428" s="177"/>
      <c r="AL428" s="177"/>
      <c r="AM428" s="177"/>
      <c r="AN428" s="177"/>
      <c r="AO428" s="177"/>
      <c r="AP428" s="177"/>
      <c r="AQ428" s="177"/>
      <c r="AR428" s="177"/>
      <c r="AS428" s="177"/>
      <c r="AT428" s="177"/>
      <c r="AU428" s="177"/>
      <c r="AV428" s="320" t="s">
        <v>15316</v>
      </c>
    </row>
    <row r="429" spans="1:48" s="107" customFormat="1" ht="34.5" customHeight="1">
      <c r="A429" s="174"/>
      <c r="B429" s="924"/>
      <c r="C429" s="320" t="s">
        <v>15117</v>
      </c>
      <c r="D429" s="177" t="s">
        <v>15151</v>
      </c>
      <c r="E429" s="320" t="s">
        <v>15317</v>
      </c>
      <c r="F429" s="320" t="s">
        <v>15073</v>
      </c>
      <c r="G429" s="320" t="s">
        <v>15154</v>
      </c>
      <c r="H429" s="319"/>
      <c r="I429" s="319">
        <v>1924</v>
      </c>
      <c r="J429" s="319">
        <v>2301</v>
      </c>
      <c r="K429" s="320" t="s">
        <v>10929</v>
      </c>
      <c r="L429" s="320" t="s">
        <v>9091</v>
      </c>
      <c r="M429" s="320" t="s">
        <v>78</v>
      </c>
      <c r="N429" s="319">
        <v>22</v>
      </c>
      <c r="O429" s="319">
        <v>36</v>
      </c>
      <c r="P429" s="319">
        <v>804</v>
      </c>
      <c r="Q429" s="319">
        <v>18</v>
      </c>
      <c r="R429" s="319">
        <v>416</v>
      </c>
      <c r="S429" s="319">
        <v>416</v>
      </c>
      <c r="T429" s="320" t="s">
        <v>586</v>
      </c>
      <c r="U429" s="320">
        <v>1998</v>
      </c>
      <c r="V429" s="925" t="s">
        <v>15318</v>
      </c>
      <c r="W429" s="177" t="s">
        <v>15217</v>
      </c>
      <c r="X429" s="177" t="s">
        <v>2654</v>
      </c>
      <c r="Y429" s="177"/>
      <c r="Z429" s="177"/>
      <c r="AA429" s="177"/>
      <c r="AB429" s="319">
        <v>2533</v>
      </c>
      <c r="AC429" s="320"/>
      <c r="AD429" s="320"/>
      <c r="AE429" s="644" t="s">
        <v>15272</v>
      </c>
      <c r="AF429" s="644" t="s">
        <v>1479</v>
      </c>
      <c r="AG429" s="177" t="s">
        <v>14634</v>
      </c>
      <c r="AH429" s="177"/>
      <c r="AI429" s="177"/>
      <c r="AJ429" s="177"/>
      <c r="AK429" s="177"/>
      <c r="AL429" s="177"/>
      <c r="AM429" s="177"/>
      <c r="AN429" s="177"/>
      <c r="AO429" s="177"/>
      <c r="AP429" s="177"/>
      <c r="AQ429" s="177"/>
      <c r="AR429" s="177"/>
      <c r="AS429" s="177"/>
      <c r="AT429" s="177"/>
      <c r="AU429" s="177"/>
      <c r="AV429" s="320" t="s">
        <v>15319</v>
      </c>
    </row>
    <row r="430" spans="1:48" s="107" customFormat="1" ht="52.5" customHeight="1">
      <c r="A430" s="174"/>
      <c r="B430" s="955"/>
      <c r="C430" s="105" t="s">
        <v>15117</v>
      </c>
      <c r="D430" s="99"/>
      <c r="E430" s="100" t="s">
        <v>15320</v>
      </c>
      <c r="F430" s="105" t="s">
        <v>15073</v>
      </c>
      <c r="G430" s="105" t="s">
        <v>15122</v>
      </c>
      <c r="H430" s="100"/>
      <c r="I430" s="100">
        <v>2415</v>
      </c>
      <c r="J430" s="100">
        <v>2847</v>
      </c>
      <c r="K430" s="105" t="s">
        <v>1537</v>
      </c>
      <c r="L430" s="105" t="s">
        <v>15321</v>
      </c>
      <c r="M430" s="105" t="s">
        <v>78</v>
      </c>
      <c r="N430" s="100">
        <v>32</v>
      </c>
      <c r="O430" s="100">
        <v>49</v>
      </c>
      <c r="P430" s="100">
        <v>1568</v>
      </c>
      <c r="Q430" s="100">
        <v>14</v>
      </c>
      <c r="R430" s="100">
        <v>350</v>
      </c>
      <c r="S430" s="100">
        <v>350</v>
      </c>
      <c r="T430" s="105" t="s">
        <v>586</v>
      </c>
      <c r="U430" s="105">
        <v>2014</v>
      </c>
      <c r="V430" s="99"/>
      <c r="W430" s="99"/>
      <c r="X430" s="99"/>
      <c r="Y430" s="99"/>
      <c r="Z430" s="99"/>
      <c r="AA430" s="99"/>
      <c r="AB430" s="100">
        <v>3900</v>
      </c>
      <c r="AC430" s="99"/>
      <c r="AD430" s="99"/>
      <c r="AE430" s="99"/>
      <c r="AF430" s="99"/>
      <c r="AG430" s="99"/>
      <c r="AH430" s="99"/>
      <c r="AI430" s="99"/>
      <c r="AJ430" s="99"/>
      <c r="AK430" s="99"/>
      <c r="AL430" s="99"/>
      <c r="AM430" s="99"/>
      <c r="AN430" s="99"/>
      <c r="AO430" s="99"/>
      <c r="AP430" s="99"/>
      <c r="AQ430" s="99"/>
      <c r="AR430" s="99"/>
      <c r="AS430" s="99"/>
      <c r="AT430" s="99"/>
      <c r="AU430" s="99"/>
      <c r="AV430" s="105" t="s">
        <v>15322</v>
      </c>
    </row>
  </sheetData>
  <mergeCells count="26">
    <mergeCell ref="AN3:AR3"/>
    <mergeCell ref="AS3:AU3"/>
    <mergeCell ref="N37:O37"/>
    <mergeCell ref="B1:E1"/>
    <mergeCell ref="T1:AV1"/>
    <mergeCell ref="E2:E3"/>
    <mergeCell ref="F2:F3"/>
    <mergeCell ref="G2:G3"/>
    <mergeCell ref="H2:H3"/>
    <mergeCell ref="I2:I3"/>
    <mergeCell ref="J2:J3"/>
    <mergeCell ref="K2:K3"/>
    <mergeCell ref="AV2:AV3"/>
    <mergeCell ref="U2:U3"/>
    <mergeCell ref="V2:AB3"/>
    <mergeCell ref="AI2:AU2"/>
    <mergeCell ref="AC2:AD2"/>
    <mergeCell ref="AI3:AM3"/>
    <mergeCell ref="A2:A3"/>
    <mergeCell ref="B2:B3"/>
    <mergeCell ref="C2:C3"/>
    <mergeCell ref="D2:D3"/>
    <mergeCell ref="AE3:AF3"/>
    <mergeCell ref="AE2:AH2"/>
    <mergeCell ref="L2:Q2"/>
    <mergeCell ref="R2:T2"/>
  </mergeCells>
  <phoneticPr fontId="2" type="noConversion"/>
  <conditionalFormatting sqref="E11">
    <cfRule type="duplicateValues" dxfId="3" priority="2"/>
  </conditionalFormatting>
  <conditionalFormatting sqref="E23">
    <cfRule type="duplicateValues" dxfId="2" priority="1"/>
  </conditionalFormatting>
  <printOptions horizontalCentered="1"/>
  <pageMargins left="0.78740157480314965" right="0.78740157480314965" top="0.98425196850393704" bottom="0.98425196850393704" header="0.51181102362204722" footer="0.51181102362204722"/>
  <pageSetup paperSize="9" scale="71" orientation="landscape" r:id="rId1"/>
  <headerFooter alignWithMargins="0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BE63"/>
  <sheetViews>
    <sheetView view="pageBreakPreview" topLeftCell="B1" zoomScaleSheetLayoutView="100" workbookViewId="0">
      <pane ySplit="4" topLeftCell="A48" activePane="bottomLeft" state="frozen"/>
      <selection activeCell="A17" sqref="A17:L17"/>
      <selection pane="bottomLeft" activeCell="BE73" sqref="BE73"/>
    </sheetView>
  </sheetViews>
  <sheetFormatPr defaultColWidth="8.88671875" defaultRowHeight="10.5"/>
  <cols>
    <col min="1" max="1" width="5.21875" style="163" hidden="1" customWidth="1"/>
    <col min="2" max="2" width="3.77734375" style="165" customWidth="1"/>
    <col min="3" max="3" width="5.33203125" style="165" customWidth="1"/>
    <col min="4" max="4" width="22" style="163" hidden="1" customWidth="1"/>
    <col min="5" max="5" width="12.88671875" style="166" customWidth="1"/>
    <col min="6" max="6" width="8.109375" style="163" customWidth="1"/>
    <col min="7" max="7" width="32.88671875" style="163" hidden="1" customWidth="1"/>
    <col min="8" max="8" width="12.6640625" style="163" customWidth="1"/>
    <col min="9" max="9" width="8" style="163" hidden="1" customWidth="1"/>
    <col min="10" max="10" width="25.33203125" style="163" hidden="1" customWidth="1"/>
    <col min="11" max="11" width="7.77734375" style="167" customWidth="1"/>
    <col min="12" max="13" width="7.44140625" style="167" customWidth="1"/>
    <col min="14" max="14" width="7.21875" style="165" customWidth="1"/>
    <col min="15" max="15" width="12.6640625" style="163" customWidth="1"/>
    <col min="16" max="17" width="14.6640625" style="163" hidden="1" customWidth="1"/>
    <col min="18" max="18" width="16.6640625" style="163" hidden="1" customWidth="1"/>
    <col min="19" max="19" width="20" style="163" hidden="1" customWidth="1"/>
    <col min="20" max="20" width="6.6640625" style="163" bestFit="1" customWidth="1"/>
    <col min="21" max="21" width="4" style="168" customWidth="1"/>
    <col min="22" max="22" width="4.33203125" style="168" customWidth="1"/>
    <col min="23" max="23" width="4.5546875" style="168" customWidth="1"/>
    <col min="24" max="24" width="4" style="168" customWidth="1"/>
    <col min="25" max="25" width="5.6640625" style="167" bestFit="1" customWidth="1"/>
    <col min="26" max="26" width="5.21875" style="168" customWidth="1"/>
    <col min="27" max="27" width="5.44140625" style="165" bestFit="1" customWidth="1"/>
    <col min="28" max="28" width="4.77734375" style="163" customWidth="1"/>
    <col min="29" max="29" width="9.44140625" style="169" hidden="1" customWidth="1"/>
    <col min="30" max="30" width="14.44140625" style="163" hidden="1" customWidth="1"/>
    <col min="31" max="31" width="10.77734375" style="163" hidden="1" customWidth="1"/>
    <col min="32" max="32" width="15.33203125" style="163" hidden="1" customWidth="1"/>
    <col min="33" max="33" width="2.6640625" style="163" hidden="1" customWidth="1"/>
    <col min="34" max="34" width="3.21875" style="163" hidden="1" customWidth="1"/>
    <col min="35" max="35" width="6.21875" style="167" customWidth="1"/>
    <col min="36" max="36" width="10.77734375" style="163" hidden="1" customWidth="1"/>
    <col min="37" max="37" width="5.77734375" style="163" hidden="1" customWidth="1"/>
    <col min="38" max="38" width="23.6640625" style="163" hidden="1" customWidth="1"/>
    <col min="39" max="39" width="9.5546875" style="163" hidden="1" customWidth="1"/>
    <col min="40" max="40" width="15.33203125" style="163" hidden="1" customWidth="1"/>
    <col min="41" max="41" width="25.88671875" style="163" hidden="1" customWidth="1"/>
    <col min="42" max="42" width="28.44140625" style="163" hidden="1" customWidth="1"/>
    <col min="43" max="43" width="18.109375" style="163" hidden="1" customWidth="1"/>
    <col min="44" max="44" width="17.5546875" style="163" hidden="1" customWidth="1"/>
    <col min="45" max="45" width="21.88671875" style="163" hidden="1" customWidth="1"/>
    <col min="46" max="46" width="19.5546875" style="163" hidden="1" customWidth="1"/>
    <col min="47" max="47" width="21" style="163" hidden="1" customWidth="1"/>
    <col min="48" max="48" width="22.21875" style="163" hidden="1" customWidth="1"/>
    <col min="49" max="49" width="12.21875" style="163" hidden="1" customWidth="1"/>
    <col min="50" max="50" width="20.44140625" style="163" hidden="1" customWidth="1"/>
    <col min="51" max="51" width="18.109375" style="163" hidden="1" customWidth="1"/>
    <col min="52" max="52" width="22" style="163" hidden="1" customWidth="1"/>
    <col min="53" max="53" width="12.21875" style="163" hidden="1" customWidth="1"/>
    <col min="54" max="54" width="7.77734375" style="163" hidden="1" customWidth="1"/>
    <col min="55" max="55" width="22.5546875" style="163" hidden="1" customWidth="1"/>
    <col min="56" max="56" width="18.109375" style="163" hidden="1" customWidth="1"/>
    <col min="57" max="57" width="9.44140625" style="163" customWidth="1"/>
    <col min="58" max="16384" width="8.88671875" style="163"/>
  </cols>
  <sheetData>
    <row r="1" spans="1:57" ht="22.9" customHeight="1">
      <c r="B1" s="1433" t="s">
        <v>52</v>
      </c>
      <c r="C1" s="1433"/>
      <c r="D1" s="1433"/>
      <c r="E1" s="1433"/>
      <c r="AA1" s="1434" t="s">
        <v>346</v>
      </c>
      <c r="AB1" s="1434"/>
      <c r="AC1" s="1434"/>
      <c r="AD1" s="1434"/>
      <c r="AE1" s="1434"/>
      <c r="AF1" s="1434"/>
      <c r="AG1" s="1434"/>
      <c r="AH1" s="1434"/>
      <c r="AI1" s="1434"/>
      <c r="AJ1" s="1434"/>
      <c r="AK1" s="1434"/>
      <c r="AL1" s="1434"/>
      <c r="AM1" s="1434"/>
      <c r="AN1" s="1434"/>
      <c r="AO1" s="1434"/>
      <c r="AP1" s="1434"/>
      <c r="AQ1" s="1434"/>
      <c r="AR1" s="1434"/>
      <c r="AS1" s="1434"/>
      <c r="AT1" s="1434"/>
      <c r="AU1" s="1434"/>
      <c r="AV1" s="1434"/>
      <c r="AW1" s="1434"/>
      <c r="AX1" s="1434"/>
      <c r="AY1" s="1434"/>
      <c r="AZ1" s="1434"/>
      <c r="BA1" s="1434"/>
      <c r="BB1" s="1434"/>
      <c r="BC1" s="1434"/>
      <c r="BD1" s="1434"/>
      <c r="BE1" s="1434"/>
    </row>
    <row r="2" spans="1:57" ht="20.25" customHeight="1">
      <c r="A2" s="1376" t="s">
        <v>475</v>
      </c>
      <c r="B2" s="1362" t="s">
        <v>476</v>
      </c>
      <c r="C2" s="1362" t="s">
        <v>477</v>
      </c>
      <c r="D2" s="1362" t="s">
        <v>478</v>
      </c>
      <c r="E2" s="1362" t="s">
        <v>479</v>
      </c>
      <c r="F2" s="1362" t="s">
        <v>480</v>
      </c>
      <c r="G2" s="1362" t="s">
        <v>481</v>
      </c>
      <c r="H2" s="1362" t="s">
        <v>482</v>
      </c>
      <c r="I2" s="1362" t="s">
        <v>483</v>
      </c>
      <c r="J2" s="1362" t="s">
        <v>484</v>
      </c>
      <c r="K2" s="1362" t="s">
        <v>485</v>
      </c>
      <c r="L2" s="1362" t="s">
        <v>486</v>
      </c>
      <c r="M2" s="1362" t="s">
        <v>487</v>
      </c>
      <c r="N2" s="1362" t="s">
        <v>560</v>
      </c>
      <c r="O2" s="1362" t="s">
        <v>488</v>
      </c>
      <c r="P2" s="1362"/>
      <c r="Q2" s="1362"/>
      <c r="R2" s="1362"/>
      <c r="S2" s="1362"/>
      <c r="T2" s="1362"/>
      <c r="U2" s="1362"/>
      <c r="V2" s="1362"/>
      <c r="W2" s="1362"/>
      <c r="X2" s="1362"/>
      <c r="Y2" s="1362" t="s">
        <v>294</v>
      </c>
      <c r="Z2" s="1362"/>
      <c r="AA2" s="1362"/>
      <c r="AB2" s="1362" t="s">
        <v>212</v>
      </c>
      <c r="AC2" s="1379" t="s">
        <v>596</v>
      </c>
      <c r="AD2" s="1379"/>
      <c r="AE2" s="1379"/>
      <c r="AF2" s="1379"/>
      <c r="AG2" s="1379"/>
      <c r="AH2" s="1379"/>
      <c r="AI2" s="1379"/>
      <c r="AJ2" s="1362" t="s">
        <v>491</v>
      </c>
      <c r="AK2" s="1362"/>
      <c r="AL2" s="1362" t="s">
        <v>492</v>
      </c>
      <c r="AM2" s="1362"/>
      <c r="AN2" s="1362"/>
      <c r="AO2" s="1370"/>
      <c r="AP2" s="1362" t="s">
        <v>493</v>
      </c>
      <c r="AQ2" s="1370"/>
      <c r="AR2" s="1370"/>
      <c r="AS2" s="1370"/>
      <c r="AT2" s="1370"/>
      <c r="AU2" s="1370"/>
      <c r="AV2" s="1370"/>
      <c r="AW2" s="1370"/>
      <c r="AX2" s="1370"/>
      <c r="AY2" s="1370"/>
      <c r="AZ2" s="1370"/>
      <c r="BA2" s="1370"/>
      <c r="BB2" s="1370"/>
      <c r="BC2" s="1370"/>
      <c r="BD2" s="1370"/>
      <c r="BE2" s="1362" t="s">
        <v>494</v>
      </c>
    </row>
    <row r="3" spans="1:57" ht="27" customHeight="1">
      <c r="A3" s="1376"/>
      <c r="B3" s="1362"/>
      <c r="C3" s="1362"/>
      <c r="D3" s="1362"/>
      <c r="E3" s="1362"/>
      <c r="F3" s="1362"/>
      <c r="G3" s="1362"/>
      <c r="H3" s="1362"/>
      <c r="I3" s="1362"/>
      <c r="J3" s="1362"/>
      <c r="K3" s="1362"/>
      <c r="L3" s="1362"/>
      <c r="M3" s="1362"/>
      <c r="N3" s="1362"/>
      <c r="O3" s="1281" t="s">
        <v>296</v>
      </c>
      <c r="P3" s="1284" t="s">
        <v>297</v>
      </c>
      <c r="Q3" s="1284" t="s">
        <v>298</v>
      </c>
      <c r="R3" s="1284" t="s">
        <v>581</v>
      </c>
      <c r="S3" s="1284" t="s">
        <v>427</v>
      </c>
      <c r="T3" s="1281" t="s">
        <v>216</v>
      </c>
      <c r="U3" s="1284" t="s">
        <v>205</v>
      </c>
      <c r="V3" s="1284" t="s">
        <v>206</v>
      </c>
      <c r="W3" s="1284" t="s">
        <v>191</v>
      </c>
      <c r="X3" s="1284" t="s">
        <v>299</v>
      </c>
      <c r="Y3" s="1281" t="s">
        <v>557</v>
      </c>
      <c r="Z3" s="1281" t="s">
        <v>385</v>
      </c>
      <c r="AA3" s="1281" t="s">
        <v>111</v>
      </c>
      <c r="AB3" s="1362"/>
      <c r="AC3" s="1367"/>
      <c r="AD3" s="1367"/>
      <c r="AE3" s="1367"/>
      <c r="AF3" s="1367"/>
      <c r="AG3" s="1367"/>
      <c r="AH3" s="1367"/>
      <c r="AI3" s="1367"/>
      <c r="AJ3" s="1281" t="s">
        <v>561</v>
      </c>
      <c r="AK3" s="1281" t="s">
        <v>562</v>
      </c>
      <c r="AL3" s="1362" t="s">
        <v>563</v>
      </c>
      <c r="AM3" s="1362"/>
      <c r="AN3" s="1284" t="s">
        <v>300</v>
      </c>
      <c r="AO3" s="1284" t="s">
        <v>565</v>
      </c>
      <c r="AP3" s="1362" t="s">
        <v>566</v>
      </c>
      <c r="AQ3" s="1370"/>
      <c r="AR3" s="1370"/>
      <c r="AS3" s="1370"/>
      <c r="AT3" s="1370"/>
      <c r="AU3" s="1362" t="s">
        <v>567</v>
      </c>
      <c r="AV3" s="1370"/>
      <c r="AW3" s="1370"/>
      <c r="AX3" s="1370"/>
      <c r="AY3" s="1370"/>
      <c r="AZ3" s="1362" t="s">
        <v>215</v>
      </c>
      <c r="BA3" s="1370"/>
      <c r="BB3" s="1370"/>
      <c r="BC3" s="1370"/>
      <c r="BD3" s="1370"/>
      <c r="BE3" s="1362"/>
    </row>
    <row r="4" spans="1:57" ht="25.5" customHeight="1">
      <c r="A4" s="278"/>
      <c r="B4" s="320" t="s">
        <v>51</v>
      </c>
      <c r="C4" s="320" t="s">
        <v>4</v>
      </c>
      <c r="D4" s="177"/>
      <c r="E4" s="544">
        <f>COUNTA(E6:E9,E11:E12,E14:E17,E19:E21,E23:E23,E25:E29,E31:E40,E42:E44,E46:E47,E49:E53,E55:E58,E60:E62,E63)</f>
        <v>47</v>
      </c>
      <c r="F4" s="177"/>
      <c r="G4" s="177"/>
      <c r="H4" s="177"/>
      <c r="I4" s="177"/>
      <c r="J4" s="177"/>
      <c r="K4" s="319">
        <f>SUM((K6:K9,K11:K12,K14:K17,K19:K21,K23:K23,K25:K29,K31:K40,K42:K44,K46:K47,K49:K53,K55:K58,K60:K62,K63))</f>
        <v>685222.2</v>
      </c>
      <c r="L4" s="319">
        <f>SUM(L6:L9,L11:L12,L14:L17,L19:L21,L23:L23,L25:L29,L31:L40,L42:L44,L46:L47,L49:L53,L55:L58,L60:L62,L63)</f>
        <v>83042.240000000005</v>
      </c>
      <c r="M4" s="319">
        <f>SUM(M6:M9,M11:M12,M14:M17,M19:M21,M23:M23,M25:M29,M31:M40,M42:M44,M46:M47,M49:M53,M55:M58,M60:M62,M63)</f>
        <v>160154.57999999999</v>
      </c>
      <c r="N4" s="320"/>
      <c r="O4" s="177"/>
      <c r="P4" s="99"/>
      <c r="Q4" s="99"/>
      <c r="R4" s="99"/>
      <c r="S4" s="99"/>
      <c r="T4" s="177"/>
      <c r="U4" s="100"/>
      <c r="V4" s="100"/>
      <c r="W4" s="100"/>
      <c r="X4" s="100"/>
      <c r="Y4" s="319"/>
      <c r="Z4" s="319"/>
      <c r="AA4" s="320"/>
      <c r="AB4" s="320"/>
      <c r="AC4" s="956"/>
      <c r="AD4" s="101"/>
      <c r="AE4" s="101"/>
      <c r="AF4" s="101"/>
      <c r="AG4" s="101"/>
      <c r="AH4" s="101"/>
      <c r="AI4" s="187"/>
      <c r="AJ4" s="320"/>
      <c r="AK4" s="320"/>
      <c r="AL4" s="177"/>
      <c r="AM4" s="177"/>
      <c r="AN4" s="177"/>
      <c r="AO4" s="99"/>
      <c r="AP4" s="99"/>
      <c r="AQ4" s="177"/>
      <c r="AR4" s="177"/>
      <c r="AS4" s="177"/>
      <c r="AT4" s="177"/>
      <c r="AU4" s="177"/>
      <c r="AV4" s="177"/>
      <c r="AW4" s="177"/>
      <c r="AX4" s="177"/>
      <c r="AY4" s="177"/>
      <c r="AZ4" s="177"/>
      <c r="BA4" s="177"/>
      <c r="BB4" s="177"/>
      <c r="BC4" s="177"/>
      <c r="BD4" s="177"/>
      <c r="BE4" s="177"/>
    </row>
    <row r="5" spans="1:57" ht="25.5" customHeight="1">
      <c r="A5" s="278"/>
      <c r="B5" s="566" t="s">
        <v>85</v>
      </c>
      <c r="C5" s="320" t="s">
        <v>84</v>
      </c>
      <c r="D5" s="177"/>
      <c r="E5" s="544">
        <f>COUNTA(E6:E9)</f>
        <v>4</v>
      </c>
      <c r="F5" s="177"/>
      <c r="G5" s="177"/>
      <c r="H5" s="177"/>
      <c r="I5" s="177"/>
      <c r="J5" s="177"/>
      <c r="K5" s="319">
        <f>SUM(K6:K9)</f>
        <v>20612</v>
      </c>
      <c r="L5" s="319">
        <f>SUM(L6:L9)</f>
        <v>13573</v>
      </c>
      <c r="M5" s="319">
        <f>SUM(M6:M9)</f>
        <v>30069</v>
      </c>
      <c r="N5" s="320"/>
      <c r="O5" s="177"/>
      <c r="P5" s="99"/>
      <c r="Q5" s="99"/>
      <c r="R5" s="99"/>
      <c r="S5" s="99"/>
      <c r="T5" s="320"/>
      <c r="U5" s="100"/>
      <c r="V5" s="100"/>
      <c r="W5" s="100"/>
      <c r="X5" s="100"/>
      <c r="Y5" s="319"/>
      <c r="Z5" s="319"/>
      <c r="AA5" s="320"/>
      <c r="AB5" s="320"/>
      <c r="AC5" s="925"/>
      <c r="AD5" s="177"/>
      <c r="AE5" s="177"/>
      <c r="AF5" s="177"/>
      <c r="AG5" s="177"/>
      <c r="AH5" s="177"/>
      <c r="AI5" s="187"/>
      <c r="AJ5" s="320"/>
      <c r="AK5" s="320"/>
      <c r="AL5" s="177"/>
      <c r="AM5" s="177"/>
      <c r="AN5" s="177"/>
      <c r="AO5" s="99"/>
      <c r="AP5" s="99"/>
      <c r="AQ5" s="177"/>
      <c r="AR5" s="177"/>
      <c r="AS5" s="177"/>
      <c r="AT5" s="177"/>
      <c r="AU5" s="177"/>
      <c r="AV5" s="177"/>
      <c r="AW5" s="177"/>
      <c r="AX5" s="177"/>
      <c r="AY5" s="177"/>
      <c r="AZ5" s="177"/>
      <c r="BA5" s="177"/>
      <c r="BB5" s="177"/>
      <c r="BC5" s="177"/>
      <c r="BD5" s="177"/>
      <c r="BE5" s="177"/>
    </row>
    <row r="6" spans="1:57" ht="25.5" customHeight="1">
      <c r="A6" s="280" t="s">
        <v>2629</v>
      </c>
      <c r="B6" s="543"/>
      <c r="C6" s="320" t="s">
        <v>2</v>
      </c>
      <c r="D6" s="177" t="s">
        <v>1339</v>
      </c>
      <c r="E6" s="320" t="s">
        <v>2630</v>
      </c>
      <c r="F6" s="320" t="s">
        <v>3</v>
      </c>
      <c r="G6" s="320" t="s">
        <v>1340</v>
      </c>
      <c r="H6" s="320" t="s">
        <v>2631</v>
      </c>
      <c r="I6" s="177"/>
      <c r="J6" s="177" t="s">
        <v>2644</v>
      </c>
      <c r="K6" s="319">
        <v>12817</v>
      </c>
      <c r="L6" s="319">
        <v>5778</v>
      </c>
      <c r="M6" s="319">
        <v>12817</v>
      </c>
      <c r="N6" s="320" t="s">
        <v>1680</v>
      </c>
      <c r="O6" s="177" t="s">
        <v>1681</v>
      </c>
      <c r="P6" s="177">
        <v>0</v>
      </c>
      <c r="Q6" s="936">
        <v>0</v>
      </c>
      <c r="R6" s="177"/>
      <c r="S6" s="177"/>
      <c r="T6" s="320" t="s">
        <v>58</v>
      </c>
      <c r="U6" s="319">
        <v>14</v>
      </c>
      <c r="V6" s="319">
        <v>14</v>
      </c>
      <c r="W6" s="319">
        <v>604</v>
      </c>
      <c r="X6" s="319">
        <v>22</v>
      </c>
      <c r="Y6" s="319">
        <v>1184</v>
      </c>
      <c r="Z6" s="319"/>
      <c r="AA6" s="320" t="s">
        <v>59</v>
      </c>
      <c r="AB6" s="320">
        <v>1986</v>
      </c>
      <c r="AC6" s="925"/>
      <c r="AD6" s="177"/>
      <c r="AE6" s="177"/>
      <c r="AF6" s="177"/>
      <c r="AG6" s="177"/>
      <c r="AH6" s="177"/>
      <c r="AI6" s="319"/>
      <c r="AJ6" s="320"/>
      <c r="AK6" s="320"/>
      <c r="AL6" s="177" t="s">
        <v>31</v>
      </c>
      <c r="AM6" s="177"/>
      <c r="AN6" s="177"/>
      <c r="AO6" s="177"/>
      <c r="AP6" s="177"/>
      <c r="AQ6" s="177"/>
      <c r="AR6" s="177"/>
      <c r="AS6" s="177"/>
      <c r="AT6" s="177"/>
      <c r="AU6" s="177"/>
      <c r="AV6" s="177"/>
      <c r="AW6" s="177"/>
      <c r="AX6" s="177"/>
      <c r="AY6" s="177"/>
      <c r="AZ6" s="177"/>
      <c r="BA6" s="177"/>
      <c r="BB6" s="177"/>
      <c r="BC6" s="177"/>
      <c r="BD6" s="177"/>
      <c r="BE6" s="177"/>
    </row>
    <row r="7" spans="1:57" ht="25.5" customHeight="1">
      <c r="A7" s="280"/>
      <c r="B7" s="543"/>
      <c r="C7" s="320" t="s">
        <v>74</v>
      </c>
      <c r="D7" s="177"/>
      <c r="E7" s="320" t="s">
        <v>1682</v>
      </c>
      <c r="F7" s="320" t="s">
        <v>1</v>
      </c>
      <c r="G7" s="320"/>
      <c r="H7" s="320" t="s">
        <v>1</v>
      </c>
      <c r="I7" s="177"/>
      <c r="J7" s="319"/>
      <c r="K7" s="957">
        <v>3623</v>
      </c>
      <c r="L7" s="319">
        <v>3623</v>
      </c>
      <c r="M7" s="319">
        <v>7793</v>
      </c>
      <c r="N7" s="320" t="s">
        <v>1683</v>
      </c>
      <c r="O7" s="177" t="s">
        <v>1684</v>
      </c>
      <c r="P7" s="177"/>
      <c r="Q7" s="936"/>
      <c r="R7" s="177"/>
      <c r="S7" s="177" t="s">
        <v>58</v>
      </c>
      <c r="T7" s="320"/>
      <c r="U7" s="319"/>
      <c r="V7" s="958"/>
      <c r="W7" s="319">
        <v>5135</v>
      </c>
      <c r="X7" s="756"/>
      <c r="Y7" s="319"/>
      <c r="Z7" s="177"/>
      <c r="AA7" s="924"/>
      <c r="AB7" s="320">
        <v>2003</v>
      </c>
      <c r="AC7" s="177"/>
      <c r="AD7" s="177"/>
      <c r="AE7" s="177"/>
      <c r="AF7" s="177"/>
      <c r="AG7" s="319">
        <v>13675</v>
      </c>
      <c r="AH7" s="320"/>
      <c r="AI7" s="319">
        <v>12000</v>
      </c>
      <c r="AJ7" s="177"/>
      <c r="AK7" s="177"/>
      <c r="AL7" s="177"/>
      <c r="AM7" s="177"/>
      <c r="AN7" s="177"/>
      <c r="AO7" s="177"/>
      <c r="AP7" s="177"/>
      <c r="AQ7" s="177"/>
      <c r="AR7" s="177"/>
      <c r="AS7" s="177"/>
      <c r="AT7" s="177"/>
      <c r="AU7" s="177"/>
      <c r="AV7" s="177"/>
      <c r="AW7" s="177"/>
      <c r="AX7" s="177"/>
      <c r="AY7" s="177"/>
      <c r="AZ7" s="177"/>
      <c r="BA7" s="177"/>
      <c r="BB7" s="177"/>
      <c r="BC7" s="177" t="s">
        <v>1614</v>
      </c>
      <c r="BD7" s="150"/>
      <c r="BE7" s="107"/>
    </row>
    <row r="8" spans="1:57" ht="25.5" customHeight="1">
      <c r="A8" s="269">
        <v>4</v>
      </c>
      <c r="B8" s="543"/>
      <c r="C8" s="320" t="s">
        <v>74</v>
      </c>
      <c r="D8" s="177" t="s">
        <v>86</v>
      </c>
      <c r="E8" s="320" t="s">
        <v>1685</v>
      </c>
      <c r="F8" s="320" t="s">
        <v>1</v>
      </c>
      <c r="G8" s="320" t="s">
        <v>1340</v>
      </c>
      <c r="H8" s="928" t="s">
        <v>1</v>
      </c>
      <c r="I8" s="177">
        <v>14</v>
      </c>
      <c r="J8" s="177"/>
      <c r="K8" s="319">
        <v>1566</v>
      </c>
      <c r="L8" s="319">
        <v>1566</v>
      </c>
      <c r="M8" s="319">
        <v>4402</v>
      </c>
      <c r="N8" s="320" t="s">
        <v>1683</v>
      </c>
      <c r="O8" s="177" t="s">
        <v>1686</v>
      </c>
      <c r="P8" s="177">
        <v>0</v>
      </c>
      <c r="Q8" s="936">
        <v>0</v>
      </c>
      <c r="R8" s="177"/>
      <c r="S8" s="177"/>
      <c r="T8" s="320" t="s">
        <v>58</v>
      </c>
      <c r="U8" s="319">
        <v>24</v>
      </c>
      <c r="V8" s="319">
        <v>45</v>
      </c>
      <c r="W8" s="319">
        <v>1080</v>
      </c>
      <c r="X8" s="319">
        <v>15</v>
      </c>
      <c r="Y8" s="319"/>
      <c r="Z8" s="319"/>
      <c r="AA8" s="320"/>
      <c r="AB8" s="320">
        <v>1978</v>
      </c>
      <c r="AC8" s="925">
        <v>5400</v>
      </c>
      <c r="AD8" s="177"/>
      <c r="AE8" s="177"/>
      <c r="AF8" s="177"/>
      <c r="AG8" s="177"/>
      <c r="AH8" s="177"/>
      <c r="AI8" s="319"/>
      <c r="AJ8" s="320" t="s">
        <v>87</v>
      </c>
      <c r="AK8" s="320"/>
      <c r="AL8" s="177" t="s">
        <v>31</v>
      </c>
      <c r="AM8" s="177"/>
      <c r="AN8" s="177"/>
      <c r="AO8" s="177"/>
      <c r="AP8" s="177"/>
      <c r="AQ8" s="177"/>
      <c r="AR8" s="177"/>
      <c r="AS8" s="177"/>
      <c r="AT8" s="177"/>
      <c r="AU8" s="177"/>
      <c r="AV8" s="177"/>
      <c r="AW8" s="177"/>
      <c r="AX8" s="177"/>
      <c r="AY8" s="177"/>
      <c r="AZ8" s="177"/>
      <c r="BA8" s="177"/>
      <c r="BB8" s="177"/>
      <c r="BC8" s="177"/>
      <c r="BD8" s="177"/>
      <c r="BE8" s="177"/>
    </row>
    <row r="9" spans="1:57" ht="25.5" customHeight="1">
      <c r="A9" s="280">
        <v>5</v>
      </c>
      <c r="B9" s="678"/>
      <c r="C9" s="320" t="s">
        <v>74</v>
      </c>
      <c r="D9" s="177" t="s">
        <v>1687</v>
      </c>
      <c r="E9" s="320" t="s">
        <v>1688</v>
      </c>
      <c r="F9" s="320" t="s">
        <v>1</v>
      </c>
      <c r="G9" s="320" t="s">
        <v>1336</v>
      </c>
      <c r="H9" s="320" t="s">
        <v>1</v>
      </c>
      <c r="I9" s="177">
        <v>30</v>
      </c>
      <c r="J9" s="177" t="s">
        <v>1689</v>
      </c>
      <c r="K9" s="319">
        <v>2606</v>
      </c>
      <c r="L9" s="319">
        <v>2606</v>
      </c>
      <c r="M9" s="319">
        <v>5057</v>
      </c>
      <c r="N9" s="320" t="s">
        <v>1683</v>
      </c>
      <c r="O9" s="177" t="s">
        <v>1690</v>
      </c>
      <c r="P9" s="177"/>
      <c r="Q9" s="936"/>
      <c r="R9" s="177"/>
      <c r="S9" s="177"/>
      <c r="T9" s="320" t="s">
        <v>58</v>
      </c>
      <c r="U9" s="319"/>
      <c r="V9" s="319"/>
      <c r="W9" s="319">
        <v>3922</v>
      </c>
      <c r="X9" s="319"/>
      <c r="Y9" s="319"/>
      <c r="Z9" s="319"/>
      <c r="AA9" s="320"/>
      <c r="AB9" s="320">
        <v>2005</v>
      </c>
      <c r="AC9" s="925"/>
      <c r="AD9" s="177">
        <v>1110</v>
      </c>
      <c r="AE9" s="177">
        <v>3000</v>
      </c>
      <c r="AF9" s="177"/>
      <c r="AG9" s="177"/>
      <c r="AH9" s="177"/>
      <c r="AI9" s="319">
        <v>7500</v>
      </c>
      <c r="AJ9" s="320"/>
      <c r="AK9" s="320"/>
      <c r="AL9" s="177"/>
      <c r="AM9" s="177"/>
      <c r="AN9" s="177"/>
      <c r="AO9" s="177"/>
      <c r="AP9" s="177" t="s">
        <v>1691</v>
      </c>
      <c r="AQ9" s="177">
        <v>1</v>
      </c>
      <c r="AR9" s="177">
        <v>1332</v>
      </c>
      <c r="AS9" s="839" t="s">
        <v>1692</v>
      </c>
      <c r="AT9" s="177" t="s">
        <v>1338</v>
      </c>
      <c r="AU9" s="177" t="s">
        <v>88</v>
      </c>
      <c r="AV9" s="177">
        <v>1</v>
      </c>
      <c r="AW9" s="177">
        <v>321</v>
      </c>
      <c r="AX9" s="177" t="s">
        <v>1693</v>
      </c>
      <c r="AY9" s="177" t="s">
        <v>1338</v>
      </c>
      <c r="AZ9" s="177" t="s">
        <v>1694</v>
      </c>
      <c r="BA9" s="177">
        <v>1</v>
      </c>
      <c r="BB9" s="177">
        <v>1224</v>
      </c>
      <c r="BC9" s="177" t="s">
        <v>1695</v>
      </c>
      <c r="BD9" s="177" t="s">
        <v>1338</v>
      </c>
      <c r="BE9" s="149"/>
    </row>
    <row r="10" spans="1:57" ht="25.5" customHeight="1">
      <c r="A10" s="280"/>
      <c r="B10" s="566" t="s">
        <v>2878</v>
      </c>
      <c r="C10" s="320" t="s">
        <v>880</v>
      </c>
      <c r="D10" s="652"/>
      <c r="E10" s="544">
        <f>COUNTA(E11:E12)</f>
        <v>2</v>
      </c>
      <c r="F10" s="652"/>
      <c r="G10" s="652"/>
      <c r="H10" s="652"/>
      <c r="I10" s="652"/>
      <c r="J10" s="652"/>
      <c r="K10" s="319">
        <f>SUM(K11:K12)</f>
        <v>6893</v>
      </c>
      <c r="L10" s="319">
        <f>SUM(L11:L12)</f>
        <v>2447</v>
      </c>
      <c r="M10" s="319">
        <f>SUM(M11:M12)</f>
        <v>5355</v>
      </c>
      <c r="N10" s="320"/>
      <c r="O10" s="652"/>
      <c r="P10" s="652"/>
      <c r="Q10" s="936"/>
      <c r="R10" s="652"/>
      <c r="S10" s="652"/>
      <c r="T10" s="320"/>
      <c r="U10" s="319"/>
      <c r="V10" s="319"/>
      <c r="W10" s="319"/>
      <c r="X10" s="319"/>
      <c r="Y10" s="319"/>
      <c r="Z10" s="319"/>
      <c r="AA10" s="320"/>
      <c r="AB10" s="320"/>
      <c r="AC10" s="929"/>
      <c r="AD10" s="652"/>
      <c r="AE10" s="652"/>
      <c r="AF10" s="652"/>
      <c r="AG10" s="652"/>
      <c r="AH10" s="652"/>
      <c r="AI10" s="319"/>
      <c r="AJ10" s="320"/>
      <c r="AK10" s="320"/>
      <c r="AL10" s="652"/>
      <c r="AM10" s="652"/>
      <c r="AN10" s="652"/>
      <c r="AO10" s="652"/>
      <c r="AP10" s="652"/>
      <c r="AQ10" s="652"/>
      <c r="AR10" s="652"/>
      <c r="AS10" s="652"/>
      <c r="AT10" s="652"/>
      <c r="AU10" s="652"/>
      <c r="AV10" s="652"/>
      <c r="AW10" s="652"/>
      <c r="AX10" s="652"/>
      <c r="AY10" s="652"/>
      <c r="AZ10" s="652"/>
      <c r="BA10" s="652"/>
      <c r="BB10" s="652"/>
      <c r="BC10" s="652"/>
      <c r="BD10" s="652"/>
      <c r="BE10" s="652"/>
    </row>
    <row r="11" spans="1:57" ht="25.5" customHeight="1">
      <c r="A11" s="269" t="s">
        <v>500</v>
      </c>
      <c r="B11" s="543"/>
      <c r="C11" s="320" t="s">
        <v>903</v>
      </c>
      <c r="D11" s="652" t="s">
        <v>1906</v>
      </c>
      <c r="E11" s="320" t="s">
        <v>1907</v>
      </c>
      <c r="F11" s="320" t="s">
        <v>906</v>
      </c>
      <c r="G11" s="320" t="s">
        <v>907</v>
      </c>
      <c r="H11" s="320" t="s">
        <v>1266</v>
      </c>
      <c r="I11" s="652"/>
      <c r="J11" s="652"/>
      <c r="K11" s="319">
        <v>3101</v>
      </c>
      <c r="L11" s="319">
        <v>1037</v>
      </c>
      <c r="M11" s="319">
        <v>3513</v>
      </c>
      <c r="N11" s="320" t="s">
        <v>1908</v>
      </c>
      <c r="O11" s="652" t="s">
        <v>2895</v>
      </c>
      <c r="P11" s="652" t="s">
        <v>1909</v>
      </c>
      <c r="Q11" s="936" t="s">
        <v>571</v>
      </c>
      <c r="R11" s="652" t="s">
        <v>1910</v>
      </c>
      <c r="S11" s="652" t="s">
        <v>1911</v>
      </c>
      <c r="T11" s="320" t="s">
        <v>1912</v>
      </c>
      <c r="U11" s="319">
        <v>15</v>
      </c>
      <c r="V11" s="319">
        <v>26</v>
      </c>
      <c r="W11" s="319">
        <v>1812</v>
      </c>
      <c r="X11" s="319"/>
      <c r="Y11" s="319"/>
      <c r="Z11" s="319">
        <v>600</v>
      </c>
      <c r="AA11" s="320" t="s">
        <v>233</v>
      </c>
      <c r="AB11" s="320">
        <v>1987</v>
      </c>
      <c r="AC11" s="929"/>
      <c r="AD11" s="652"/>
      <c r="AE11" s="652"/>
      <c r="AF11" s="652">
        <v>83</v>
      </c>
      <c r="AG11" s="652"/>
      <c r="AH11" s="652"/>
      <c r="AI11" s="319">
        <v>804</v>
      </c>
      <c r="AJ11" s="320"/>
      <c r="AK11" s="320"/>
      <c r="AL11" s="652"/>
      <c r="AM11" s="652"/>
      <c r="AN11" s="652">
        <v>870</v>
      </c>
      <c r="AO11" s="652"/>
      <c r="AP11" s="652"/>
      <c r="AQ11" s="652"/>
      <c r="AR11" s="652"/>
      <c r="AS11" s="652"/>
      <c r="AT11" s="652"/>
      <c r="AU11" s="652"/>
      <c r="AV11" s="652"/>
      <c r="AW11" s="652"/>
      <c r="AX11" s="652"/>
      <c r="AY11" s="652"/>
      <c r="AZ11" s="652"/>
      <c r="BA11" s="652"/>
      <c r="BB11" s="652"/>
      <c r="BC11" s="652"/>
      <c r="BD11" s="652"/>
      <c r="BE11" s="652"/>
    </row>
    <row r="12" spans="1:57" ht="25.5" customHeight="1">
      <c r="A12" s="269" t="s">
        <v>501</v>
      </c>
      <c r="B12" s="678"/>
      <c r="C12" s="320" t="s">
        <v>903</v>
      </c>
      <c r="D12" s="652" t="s">
        <v>1906</v>
      </c>
      <c r="E12" s="320" t="s">
        <v>1913</v>
      </c>
      <c r="F12" s="320" t="s">
        <v>906</v>
      </c>
      <c r="G12" s="320" t="s">
        <v>907</v>
      </c>
      <c r="H12" s="320" t="s">
        <v>1266</v>
      </c>
      <c r="I12" s="652"/>
      <c r="J12" s="652" t="s">
        <v>1914</v>
      </c>
      <c r="K12" s="319">
        <v>3792</v>
      </c>
      <c r="L12" s="319">
        <v>1410</v>
      </c>
      <c r="M12" s="319">
        <v>1842</v>
      </c>
      <c r="N12" s="320" t="s">
        <v>1908</v>
      </c>
      <c r="O12" s="652" t="s">
        <v>1915</v>
      </c>
      <c r="P12" s="652"/>
      <c r="Q12" s="936"/>
      <c r="R12" s="652"/>
      <c r="S12" s="652"/>
      <c r="T12" s="320" t="s">
        <v>78</v>
      </c>
      <c r="U12" s="319">
        <v>27</v>
      </c>
      <c r="V12" s="319">
        <v>36</v>
      </c>
      <c r="W12" s="319">
        <v>972</v>
      </c>
      <c r="X12" s="319"/>
      <c r="Y12" s="319">
        <v>436</v>
      </c>
      <c r="Z12" s="319">
        <v>500</v>
      </c>
      <c r="AA12" s="320" t="s">
        <v>233</v>
      </c>
      <c r="AB12" s="320">
        <v>1985</v>
      </c>
      <c r="AC12" s="929"/>
      <c r="AD12" s="652"/>
      <c r="AE12" s="652"/>
      <c r="AF12" s="652"/>
      <c r="AG12" s="652"/>
      <c r="AH12" s="652"/>
      <c r="AI12" s="319">
        <v>491</v>
      </c>
      <c r="AJ12" s="320"/>
      <c r="AK12" s="320"/>
      <c r="AL12" s="652"/>
      <c r="AM12" s="652"/>
      <c r="AN12" s="652">
        <v>1040</v>
      </c>
      <c r="AO12" s="652"/>
      <c r="AP12" s="652"/>
      <c r="AQ12" s="652"/>
      <c r="AR12" s="652"/>
      <c r="AS12" s="652"/>
      <c r="AT12" s="652"/>
      <c r="AU12" s="652"/>
      <c r="AV12" s="652"/>
      <c r="AW12" s="652"/>
      <c r="AX12" s="652"/>
      <c r="AY12" s="652"/>
      <c r="AZ12" s="652"/>
      <c r="BA12" s="652"/>
      <c r="BB12" s="652"/>
      <c r="BC12" s="652"/>
      <c r="BD12" s="652"/>
      <c r="BE12" s="652"/>
    </row>
    <row r="13" spans="1:57" ht="25.5" customHeight="1">
      <c r="A13" s="282"/>
      <c r="B13" s="566" t="s">
        <v>3643</v>
      </c>
      <c r="C13" s="320" t="s">
        <v>3285</v>
      </c>
      <c r="D13" s="177"/>
      <c r="E13" s="544">
        <f>COUNTA(E14:E17)</f>
        <v>4</v>
      </c>
      <c r="F13" s="177"/>
      <c r="G13" s="177"/>
      <c r="H13" s="177"/>
      <c r="I13" s="177"/>
      <c r="J13" s="177"/>
      <c r="K13" s="319">
        <f>SUM(K14:K17)</f>
        <v>5725</v>
      </c>
      <c r="L13" s="319">
        <f>SUM(L14:L17)</f>
        <v>2920</v>
      </c>
      <c r="M13" s="319">
        <f>SUM(M14:M17)</f>
        <v>3546</v>
      </c>
      <c r="N13" s="320"/>
      <c r="O13" s="177"/>
      <c r="P13" s="177"/>
      <c r="Q13" s="177"/>
      <c r="R13" s="177"/>
      <c r="S13" s="177"/>
      <c r="T13" s="320"/>
      <c r="U13" s="319"/>
      <c r="V13" s="319"/>
      <c r="W13" s="319"/>
      <c r="X13" s="319"/>
      <c r="Y13" s="319"/>
      <c r="Z13" s="319"/>
      <c r="AA13" s="320"/>
      <c r="AB13" s="177"/>
      <c r="AC13" s="925"/>
      <c r="AD13" s="177"/>
      <c r="AE13" s="177"/>
      <c r="AF13" s="177"/>
      <c r="AG13" s="177"/>
      <c r="AH13" s="177"/>
      <c r="AI13" s="319"/>
      <c r="AJ13" s="177"/>
      <c r="AK13" s="177"/>
      <c r="AL13" s="177"/>
      <c r="AM13" s="177"/>
      <c r="AN13" s="177"/>
      <c r="AO13" s="177"/>
      <c r="AP13" s="177"/>
      <c r="AQ13" s="177"/>
      <c r="AR13" s="177"/>
      <c r="AS13" s="177"/>
      <c r="AT13" s="177"/>
      <c r="AU13" s="177"/>
      <c r="AV13" s="177"/>
      <c r="AW13" s="177"/>
      <c r="AX13" s="177"/>
      <c r="AY13" s="177"/>
      <c r="AZ13" s="177"/>
      <c r="BA13" s="177"/>
      <c r="BB13" s="177"/>
      <c r="BC13" s="177"/>
      <c r="BD13" s="177"/>
      <c r="BE13" s="177"/>
    </row>
    <row r="14" spans="1:57" ht="25.5" customHeight="1">
      <c r="A14" s="274">
        <v>4</v>
      </c>
      <c r="B14" s="543"/>
      <c r="C14" s="320" t="s">
        <v>4073</v>
      </c>
      <c r="D14" s="177" t="s">
        <v>4343</v>
      </c>
      <c r="E14" s="320" t="s">
        <v>4344</v>
      </c>
      <c r="F14" s="320" t="s">
        <v>3645</v>
      </c>
      <c r="G14" s="320" t="s">
        <v>4345</v>
      </c>
      <c r="H14" s="320" t="s">
        <v>4346</v>
      </c>
      <c r="I14" s="320">
        <v>2</v>
      </c>
      <c r="J14" s="177" t="s">
        <v>4347</v>
      </c>
      <c r="K14" s="319">
        <v>1500</v>
      </c>
      <c r="L14" s="319">
        <v>824</v>
      </c>
      <c r="M14" s="319">
        <v>985</v>
      </c>
      <c r="N14" s="320" t="s">
        <v>4144</v>
      </c>
      <c r="O14" s="177" t="s">
        <v>4348</v>
      </c>
      <c r="P14" s="177"/>
      <c r="Q14" s="936"/>
      <c r="R14" s="177"/>
      <c r="S14" s="177"/>
      <c r="T14" s="320" t="s">
        <v>4077</v>
      </c>
      <c r="U14" s="319">
        <v>20</v>
      </c>
      <c r="V14" s="319">
        <v>38</v>
      </c>
      <c r="W14" s="319">
        <v>697</v>
      </c>
      <c r="X14" s="319">
        <v>6</v>
      </c>
      <c r="Y14" s="319">
        <v>70</v>
      </c>
      <c r="Z14" s="319">
        <v>150</v>
      </c>
      <c r="AA14" s="320" t="s">
        <v>3250</v>
      </c>
      <c r="AB14" s="320">
        <v>1980</v>
      </c>
      <c r="AC14" s="925"/>
      <c r="AD14" s="177" t="s">
        <v>4349</v>
      </c>
      <c r="AE14" s="177"/>
      <c r="AF14" s="177"/>
      <c r="AG14" s="177"/>
      <c r="AH14" s="177"/>
      <c r="AI14" s="319">
        <v>216</v>
      </c>
      <c r="AJ14" s="320"/>
      <c r="AK14" s="320"/>
      <c r="AL14" s="177"/>
      <c r="AM14" s="177"/>
      <c r="AN14" s="177"/>
      <c r="AO14" s="177"/>
      <c r="AP14" s="177"/>
      <c r="AQ14" s="177"/>
      <c r="AR14" s="177"/>
      <c r="AS14" s="177"/>
      <c r="AT14" s="177"/>
      <c r="AU14" s="177"/>
      <c r="AV14" s="177"/>
      <c r="AW14" s="177"/>
      <c r="AX14" s="177"/>
      <c r="AY14" s="177"/>
      <c r="AZ14" s="177"/>
      <c r="BA14" s="177"/>
      <c r="BB14" s="177"/>
      <c r="BC14" s="177"/>
      <c r="BD14" s="177"/>
      <c r="BE14" s="177"/>
    </row>
    <row r="15" spans="1:57" ht="25.5" customHeight="1">
      <c r="A15" s="279">
        <v>5</v>
      </c>
      <c r="B15" s="543"/>
      <c r="C15" s="320" t="s">
        <v>4073</v>
      </c>
      <c r="D15" s="177" t="s">
        <v>4074</v>
      </c>
      <c r="E15" s="320" t="s">
        <v>4350</v>
      </c>
      <c r="F15" s="320" t="s">
        <v>3645</v>
      </c>
      <c r="G15" s="320" t="s">
        <v>4345</v>
      </c>
      <c r="H15" s="320" t="s">
        <v>4351</v>
      </c>
      <c r="I15" s="320">
        <v>1</v>
      </c>
      <c r="J15" s="177" t="s">
        <v>4352</v>
      </c>
      <c r="K15" s="319">
        <v>1500</v>
      </c>
      <c r="L15" s="319">
        <v>824</v>
      </c>
      <c r="M15" s="319">
        <v>795</v>
      </c>
      <c r="N15" s="320" t="s">
        <v>4144</v>
      </c>
      <c r="O15" s="177" t="s">
        <v>4353</v>
      </c>
      <c r="P15" s="177"/>
      <c r="Q15" s="936"/>
      <c r="R15" s="177"/>
      <c r="S15" s="177"/>
      <c r="T15" s="320" t="s">
        <v>4077</v>
      </c>
      <c r="U15" s="319">
        <v>20</v>
      </c>
      <c r="V15" s="319">
        <v>35</v>
      </c>
      <c r="W15" s="319">
        <v>581</v>
      </c>
      <c r="X15" s="319">
        <v>6</v>
      </c>
      <c r="Y15" s="319">
        <v>70</v>
      </c>
      <c r="Z15" s="319">
        <v>150</v>
      </c>
      <c r="AA15" s="320" t="s">
        <v>3250</v>
      </c>
      <c r="AB15" s="320">
        <v>1980</v>
      </c>
      <c r="AC15" s="925"/>
      <c r="AD15" s="177" t="s">
        <v>4349</v>
      </c>
      <c r="AE15" s="177"/>
      <c r="AF15" s="177"/>
      <c r="AG15" s="177"/>
      <c r="AH15" s="177"/>
      <c r="AI15" s="319">
        <v>216</v>
      </c>
      <c r="AJ15" s="320"/>
      <c r="AK15" s="320"/>
      <c r="AL15" s="177"/>
      <c r="AM15" s="177"/>
      <c r="AN15" s="177"/>
      <c r="AO15" s="177"/>
      <c r="AP15" s="177"/>
      <c r="AQ15" s="177"/>
      <c r="AR15" s="177"/>
      <c r="AS15" s="177"/>
      <c r="AT15" s="177"/>
      <c r="AU15" s="177"/>
      <c r="AV15" s="177"/>
      <c r="AW15" s="177"/>
      <c r="AX15" s="177"/>
      <c r="AY15" s="177"/>
      <c r="AZ15" s="177"/>
      <c r="BA15" s="177"/>
      <c r="BB15" s="177"/>
      <c r="BC15" s="177"/>
      <c r="BD15" s="177"/>
      <c r="BE15" s="177"/>
    </row>
    <row r="16" spans="1:57" ht="25.5" customHeight="1">
      <c r="A16" s="274">
        <v>6</v>
      </c>
      <c r="B16" s="543"/>
      <c r="C16" s="320" t="s">
        <v>4354</v>
      </c>
      <c r="D16" s="177" t="s">
        <v>4343</v>
      </c>
      <c r="E16" s="320" t="s">
        <v>4355</v>
      </c>
      <c r="F16" s="320" t="s">
        <v>3645</v>
      </c>
      <c r="G16" s="320" t="s">
        <v>4345</v>
      </c>
      <c r="H16" s="320" t="s">
        <v>4356</v>
      </c>
      <c r="I16" s="320">
        <v>1</v>
      </c>
      <c r="J16" s="177" t="s">
        <v>4357</v>
      </c>
      <c r="K16" s="319">
        <v>442</v>
      </c>
      <c r="L16" s="319">
        <v>294</v>
      </c>
      <c r="M16" s="319">
        <v>312</v>
      </c>
      <c r="N16" s="320" t="s">
        <v>4144</v>
      </c>
      <c r="O16" s="177" t="s">
        <v>4358</v>
      </c>
      <c r="P16" s="177"/>
      <c r="Q16" s="936"/>
      <c r="R16" s="177"/>
      <c r="S16" s="177"/>
      <c r="T16" s="320" t="s">
        <v>4359</v>
      </c>
      <c r="U16" s="319">
        <v>12</v>
      </c>
      <c r="V16" s="319">
        <v>18</v>
      </c>
      <c r="W16" s="319">
        <v>216</v>
      </c>
      <c r="X16" s="319">
        <v>3.5</v>
      </c>
      <c r="Y16" s="319">
        <v>20</v>
      </c>
      <c r="Z16" s="319">
        <v>100</v>
      </c>
      <c r="AA16" s="320" t="s">
        <v>3250</v>
      </c>
      <c r="AB16" s="320">
        <v>2003</v>
      </c>
      <c r="AC16" s="925"/>
      <c r="AD16" s="177" t="s">
        <v>3838</v>
      </c>
      <c r="AE16" s="177"/>
      <c r="AF16" s="177"/>
      <c r="AG16" s="177"/>
      <c r="AH16" s="177"/>
      <c r="AI16" s="319">
        <v>300</v>
      </c>
      <c r="AJ16" s="320"/>
      <c r="AK16" s="320"/>
      <c r="AL16" s="177"/>
      <c r="AM16" s="177"/>
      <c r="AN16" s="177"/>
      <c r="AO16" s="177"/>
      <c r="AP16" s="177"/>
      <c r="AQ16" s="177"/>
      <c r="AR16" s="177"/>
      <c r="AS16" s="177"/>
      <c r="AT16" s="177"/>
      <c r="AU16" s="177"/>
      <c r="AV16" s="177"/>
      <c r="AW16" s="177"/>
      <c r="AX16" s="177"/>
      <c r="AY16" s="177"/>
      <c r="AZ16" s="177"/>
      <c r="BA16" s="177"/>
      <c r="BB16" s="177"/>
      <c r="BC16" s="177"/>
      <c r="BD16" s="177"/>
      <c r="BE16" s="177"/>
    </row>
    <row r="17" spans="1:57" ht="25.5" customHeight="1">
      <c r="A17" s="279">
        <v>7</v>
      </c>
      <c r="B17" s="678"/>
      <c r="C17" s="320" t="s">
        <v>4360</v>
      </c>
      <c r="D17" s="177" t="s">
        <v>4361</v>
      </c>
      <c r="E17" s="320" t="s">
        <v>4362</v>
      </c>
      <c r="F17" s="320" t="s">
        <v>3645</v>
      </c>
      <c r="G17" s="320" t="s">
        <v>4345</v>
      </c>
      <c r="H17" s="320" t="s">
        <v>4346</v>
      </c>
      <c r="I17" s="320">
        <v>2</v>
      </c>
      <c r="J17" s="177" t="s">
        <v>4363</v>
      </c>
      <c r="K17" s="319">
        <v>2283</v>
      </c>
      <c r="L17" s="319">
        <v>978</v>
      </c>
      <c r="M17" s="319">
        <v>1454</v>
      </c>
      <c r="N17" s="320" t="s">
        <v>4144</v>
      </c>
      <c r="O17" s="177" t="s">
        <v>4348</v>
      </c>
      <c r="P17" s="177"/>
      <c r="Q17" s="936"/>
      <c r="R17" s="177"/>
      <c r="S17" s="177"/>
      <c r="T17" s="320" t="s">
        <v>4364</v>
      </c>
      <c r="U17" s="319">
        <v>15</v>
      </c>
      <c r="V17" s="319">
        <v>27</v>
      </c>
      <c r="W17" s="319">
        <v>588</v>
      </c>
      <c r="X17" s="319">
        <v>8</v>
      </c>
      <c r="Y17" s="319">
        <v>50</v>
      </c>
      <c r="Z17" s="319">
        <v>300</v>
      </c>
      <c r="AA17" s="320" t="s">
        <v>3250</v>
      </c>
      <c r="AB17" s="320">
        <v>1987</v>
      </c>
      <c r="AC17" s="925"/>
      <c r="AD17" s="177" t="s">
        <v>4365</v>
      </c>
      <c r="AE17" s="177" t="s">
        <v>4366</v>
      </c>
      <c r="AF17" s="177"/>
      <c r="AG17" s="177"/>
      <c r="AH17" s="177"/>
      <c r="AI17" s="319">
        <v>490</v>
      </c>
      <c r="AJ17" s="320"/>
      <c r="AK17" s="320"/>
      <c r="AL17" s="177"/>
      <c r="AM17" s="177"/>
      <c r="AN17" s="177"/>
      <c r="AO17" s="177"/>
      <c r="AP17" s="177"/>
      <c r="AQ17" s="177"/>
      <c r="AR17" s="177"/>
      <c r="AS17" s="177"/>
      <c r="AT17" s="177"/>
      <c r="AU17" s="177"/>
      <c r="AV17" s="177"/>
      <c r="AW17" s="177"/>
      <c r="AX17" s="177"/>
      <c r="AY17" s="177"/>
      <c r="AZ17" s="177"/>
      <c r="BA17" s="177"/>
      <c r="BB17" s="177"/>
      <c r="BC17" s="177"/>
      <c r="BD17" s="177"/>
      <c r="BE17" s="177" t="s">
        <v>4367</v>
      </c>
    </row>
    <row r="18" spans="1:57" ht="25.5" customHeight="1">
      <c r="A18" s="279"/>
      <c r="B18" s="543" t="s">
        <v>3648</v>
      </c>
      <c r="C18" s="320" t="s">
        <v>3220</v>
      </c>
      <c r="D18" s="177"/>
      <c r="E18" s="544">
        <f>COUNTA(E19:E21)</f>
        <v>3</v>
      </c>
      <c r="F18" s="320"/>
      <c r="G18" s="320"/>
      <c r="H18" s="320"/>
      <c r="I18" s="320"/>
      <c r="J18" s="177"/>
      <c r="K18" s="319">
        <f>SUM(K19:K21)</f>
        <v>357431</v>
      </c>
      <c r="L18" s="319">
        <f>SUM(L19:L21)</f>
        <v>23322</v>
      </c>
      <c r="M18" s="319">
        <f>SUM(M19:M21)</f>
        <v>54818</v>
      </c>
      <c r="N18" s="320"/>
      <c r="O18" s="177"/>
      <c r="P18" s="177"/>
      <c r="Q18" s="936"/>
      <c r="R18" s="177"/>
      <c r="S18" s="177"/>
      <c r="T18" s="320"/>
      <c r="U18" s="319"/>
      <c r="V18" s="319"/>
      <c r="W18" s="319"/>
      <c r="X18" s="319"/>
      <c r="Y18" s="319"/>
      <c r="Z18" s="319"/>
      <c r="AA18" s="320"/>
      <c r="AB18" s="320"/>
      <c r="AC18" s="925"/>
      <c r="AD18" s="177"/>
      <c r="AE18" s="177"/>
      <c r="AF18" s="177"/>
      <c r="AG18" s="177"/>
      <c r="AH18" s="177"/>
      <c r="AI18" s="319"/>
      <c r="AJ18" s="320"/>
      <c r="AK18" s="320"/>
      <c r="AL18" s="177"/>
      <c r="AM18" s="177"/>
      <c r="AN18" s="177"/>
      <c r="AO18" s="177"/>
      <c r="AP18" s="177"/>
      <c r="AQ18" s="177"/>
      <c r="AR18" s="177"/>
      <c r="AS18" s="177"/>
      <c r="AT18" s="177"/>
      <c r="AU18" s="177"/>
      <c r="AV18" s="177"/>
      <c r="AW18" s="177"/>
      <c r="AX18" s="177"/>
      <c r="AY18" s="177"/>
      <c r="AZ18" s="177"/>
      <c r="BA18" s="177"/>
      <c r="BB18" s="177"/>
      <c r="BC18" s="177"/>
      <c r="BD18" s="177"/>
      <c r="BE18" s="177"/>
    </row>
    <row r="19" spans="1:57" ht="25.5" customHeight="1">
      <c r="A19" s="279"/>
      <c r="B19" s="543"/>
      <c r="C19" s="320" t="s">
        <v>4368</v>
      </c>
      <c r="D19" s="177"/>
      <c r="E19" s="320" t="s">
        <v>4369</v>
      </c>
      <c r="F19" s="320" t="s">
        <v>3435</v>
      </c>
      <c r="G19" s="320"/>
      <c r="H19" s="320" t="s">
        <v>4087</v>
      </c>
      <c r="I19" s="320"/>
      <c r="J19" s="177"/>
      <c r="K19" s="319">
        <v>68482</v>
      </c>
      <c r="L19" s="319">
        <v>13188</v>
      </c>
      <c r="M19" s="319">
        <v>31818</v>
      </c>
      <c r="N19" s="320" t="s">
        <v>4144</v>
      </c>
      <c r="O19" s="177" t="s">
        <v>4370</v>
      </c>
      <c r="P19" s="177"/>
      <c r="Q19" s="936"/>
      <c r="R19" s="177"/>
      <c r="S19" s="177"/>
      <c r="T19" s="320"/>
      <c r="U19" s="319"/>
      <c r="V19" s="319"/>
      <c r="W19" s="319"/>
      <c r="X19" s="319"/>
      <c r="Y19" s="319">
        <v>8828</v>
      </c>
      <c r="Z19" s="319"/>
      <c r="AA19" s="320" t="s">
        <v>3250</v>
      </c>
      <c r="AB19" s="320">
        <v>2013</v>
      </c>
      <c r="AC19" s="925"/>
      <c r="AD19" s="177"/>
      <c r="AE19" s="177"/>
      <c r="AF19" s="177"/>
      <c r="AG19" s="177"/>
      <c r="AH19" s="177"/>
      <c r="AI19" s="319"/>
      <c r="AJ19" s="320"/>
      <c r="AK19" s="320"/>
      <c r="AL19" s="177"/>
      <c r="AM19" s="177"/>
      <c r="AN19" s="177"/>
      <c r="AO19" s="177"/>
      <c r="AP19" s="177"/>
      <c r="AQ19" s="177"/>
      <c r="AR19" s="177"/>
      <c r="AS19" s="177"/>
      <c r="AT19" s="177"/>
      <c r="AU19" s="177"/>
      <c r="AV19" s="177"/>
      <c r="AW19" s="177"/>
      <c r="AX19" s="177"/>
      <c r="AY19" s="177"/>
      <c r="AZ19" s="177"/>
      <c r="BA19" s="177"/>
      <c r="BB19" s="177"/>
      <c r="BC19" s="177"/>
      <c r="BD19" s="177"/>
      <c r="BE19" s="177"/>
    </row>
    <row r="20" spans="1:57" ht="25.5" customHeight="1">
      <c r="A20" s="279"/>
      <c r="B20" s="543"/>
      <c r="C20" s="320" t="s">
        <v>4098</v>
      </c>
      <c r="D20" s="177"/>
      <c r="E20" s="320" t="s">
        <v>4371</v>
      </c>
      <c r="F20" s="320" t="s">
        <v>3435</v>
      </c>
      <c r="G20" s="320"/>
      <c r="H20" s="320" t="s">
        <v>4372</v>
      </c>
      <c r="I20" s="320"/>
      <c r="J20" s="177"/>
      <c r="K20" s="319">
        <v>46465</v>
      </c>
      <c r="L20" s="319">
        <v>6357</v>
      </c>
      <c r="M20" s="319">
        <v>16200</v>
      </c>
      <c r="N20" s="320" t="s">
        <v>4144</v>
      </c>
      <c r="O20" s="177" t="s">
        <v>4373</v>
      </c>
      <c r="P20" s="177"/>
      <c r="Q20" s="936"/>
      <c r="R20" s="177"/>
      <c r="S20" s="177"/>
      <c r="T20" s="320"/>
      <c r="U20" s="319"/>
      <c r="V20" s="319"/>
      <c r="W20" s="319"/>
      <c r="X20" s="319"/>
      <c r="Y20" s="319">
        <v>4014</v>
      </c>
      <c r="Z20" s="319"/>
      <c r="AA20" s="320" t="s">
        <v>3250</v>
      </c>
      <c r="AB20" s="320">
        <v>2013</v>
      </c>
      <c r="AC20" s="925"/>
      <c r="AD20" s="177"/>
      <c r="AE20" s="177"/>
      <c r="AF20" s="177"/>
      <c r="AG20" s="177"/>
      <c r="AH20" s="177"/>
      <c r="AI20" s="319"/>
      <c r="AJ20" s="320"/>
      <c r="AK20" s="320"/>
      <c r="AL20" s="177"/>
      <c r="AM20" s="177"/>
      <c r="AN20" s="177"/>
      <c r="AO20" s="177"/>
      <c r="AP20" s="177"/>
      <c r="AQ20" s="177"/>
      <c r="AR20" s="177"/>
      <c r="AS20" s="177"/>
      <c r="AT20" s="177"/>
      <c r="AU20" s="177"/>
      <c r="AV20" s="177"/>
      <c r="AW20" s="177"/>
      <c r="AX20" s="177"/>
      <c r="AY20" s="177"/>
      <c r="AZ20" s="177"/>
      <c r="BA20" s="177"/>
      <c r="BB20" s="177"/>
      <c r="BC20" s="177"/>
      <c r="BD20" s="177"/>
      <c r="BE20" s="177"/>
    </row>
    <row r="21" spans="1:57" ht="25.5" customHeight="1">
      <c r="A21" s="279"/>
      <c r="B21" s="543"/>
      <c r="C21" s="320" t="s">
        <v>3434</v>
      </c>
      <c r="D21" s="177"/>
      <c r="E21" s="320" t="s">
        <v>4374</v>
      </c>
      <c r="F21" s="320" t="s">
        <v>3435</v>
      </c>
      <c r="G21" s="320"/>
      <c r="H21" s="320" t="s">
        <v>4087</v>
      </c>
      <c r="I21" s="320"/>
      <c r="J21" s="177"/>
      <c r="K21" s="319">
        <v>242484</v>
      </c>
      <c r="L21" s="319">
        <v>3777</v>
      </c>
      <c r="M21" s="319">
        <v>6800</v>
      </c>
      <c r="N21" s="320" t="s">
        <v>4144</v>
      </c>
      <c r="O21" s="177" t="s">
        <v>4375</v>
      </c>
      <c r="P21" s="177"/>
      <c r="Q21" s="936"/>
      <c r="R21" s="177"/>
      <c r="S21" s="177"/>
      <c r="T21" s="320"/>
      <c r="U21" s="319"/>
      <c r="V21" s="319"/>
      <c r="W21" s="319"/>
      <c r="X21" s="319"/>
      <c r="Y21" s="319">
        <v>8115</v>
      </c>
      <c r="Z21" s="319"/>
      <c r="AA21" s="320" t="s">
        <v>3250</v>
      </c>
      <c r="AB21" s="320">
        <v>2014</v>
      </c>
      <c r="AC21" s="925"/>
      <c r="AD21" s="177"/>
      <c r="AE21" s="177"/>
      <c r="AF21" s="177"/>
      <c r="AG21" s="177"/>
      <c r="AH21" s="177"/>
      <c r="AI21" s="319">
        <v>157687</v>
      </c>
      <c r="AJ21" s="320"/>
      <c r="AK21" s="320"/>
      <c r="AL21" s="177"/>
      <c r="AM21" s="177"/>
      <c r="AN21" s="177"/>
      <c r="AO21" s="177"/>
      <c r="AP21" s="177"/>
      <c r="AQ21" s="177"/>
      <c r="AR21" s="177"/>
      <c r="AS21" s="177"/>
      <c r="AT21" s="177"/>
      <c r="AU21" s="177"/>
      <c r="AV21" s="177"/>
      <c r="AW21" s="177"/>
      <c r="AX21" s="177"/>
      <c r="AY21" s="177"/>
      <c r="AZ21" s="177"/>
      <c r="BA21" s="177"/>
      <c r="BB21" s="177"/>
      <c r="BC21" s="177"/>
      <c r="BD21" s="177"/>
      <c r="BE21" s="177"/>
    </row>
    <row r="22" spans="1:57" ht="25.5" customHeight="1">
      <c r="A22" s="269"/>
      <c r="B22" s="566" t="s">
        <v>3436</v>
      </c>
      <c r="C22" s="320" t="s">
        <v>3765</v>
      </c>
      <c r="D22" s="177"/>
      <c r="E22" s="544">
        <f>COUNTA(E23:E23)</f>
        <v>1</v>
      </c>
      <c r="F22" s="177"/>
      <c r="G22" s="177"/>
      <c r="H22" s="177"/>
      <c r="I22" s="177"/>
      <c r="J22" s="177"/>
      <c r="K22" s="319">
        <f>SUM(K23:K23)</f>
        <v>0</v>
      </c>
      <c r="L22" s="319">
        <f>SUM(L23:L23)</f>
        <v>690</v>
      </c>
      <c r="M22" s="319">
        <f>SUM(M23:M23)</f>
        <v>795</v>
      </c>
      <c r="N22" s="320"/>
      <c r="O22" s="177"/>
      <c r="P22" s="177"/>
      <c r="Q22" s="936"/>
      <c r="R22" s="177"/>
      <c r="S22" s="177"/>
      <c r="T22" s="320"/>
      <c r="U22" s="319"/>
      <c r="V22" s="319"/>
      <c r="W22" s="319"/>
      <c r="X22" s="319"/>
      <c r="Y22" s="319"/>
      <c r="Z22" s="319"/>
      <c r="AA22" s="320"/>
      <c r="AB22" s="320"/>
      <c r="AC22" s="925"/>
      <c r="AD22" s="177"/>
      <c r="AE22" s="177"/>
      <c r="AF22" s="177"/>
      <c r="AG22" s="177"/>
      <c r="AH22" s="177"/>
      <c r="AI22" s="319"/>
      <c r="AJ22" s="320"/>
      <c r="AK22" s="320"/>
      <c r="AL22" s="177"/>
      <c r="AM22" s="177"/>
      <c r="AN22" s="177"/>
      <c r="AO22" s="177"/>
      <c r="AP22" s="177"/>
      <c r="AQ22" s="177"/>
      <c r="AR22" s="177"/>
      <c r="AS22" s="177"/>
      <c r="AT22" s="177"/>
      <c r="AU22" s="177"/>
      <c r="AV22" s="177"/>
      <c r="AW22" s="177"/>
      <c r="AX22" s="177"/>
      <c r="AY22" s="177"/>
      <c r="AZ22" s="177"/>
      <c r="BA22" s="177"/>
      <c r="BB22" s="177"/>
      <c r="BC22" s="177"/>
      <c r="BD22" s="177"/>
      <c r="BE22" s="177"/>
    </row>
    <row r="23" spans="1:57" ht="25.5" customHeight="1">
      <c r="A23" s="269"/>
      <c r="B23" s="543"/>
      <c r="C23" s="320" t="s">
        <v>3438</v>
      </c>
      <c r="D23" s="177"/>
      <c r="E23" s="320" t="s">
        <v>4376</v>
      </c>
      <c r="F23" s="320" t="s">
        <v>3266</v>
      </c>
      <c r="G23" s="320"/>
      <c r="H23" s="320" t="s">
        <v>4111</v>
      </c>
      <c r="I23" s="177"/>
      <c r="J23" s="177"/>
      <c r="K23" s="864"/>
      <c r="L23" s="319">
        <v>690</v>
      </c>
      <c r="M23" s="319">
        <v>795</v>
      </c>
      <c r="N23" s="320" t="s">
        <v>4144</v>
      </c>
      <c r="O23" s="177" t="s">
        <v>4353</v>
      </c>
      <c r="P23" s="177"/>
      <c r="Q23" s="936"/>
      <c r="R23" s="177" t="s">
        <v>4077</v>
      </c>
      <c r="S23" s="319">
        <v>17</v>
      </c>
      <c r="T23" s="320" t="s">
        <v>4077</v>
      </c>
      <c r="U23" s="319">
        <v>17</v>
      </c>
      <c r="V23" s="319">
        <v>29</v>
      </c>
      <c r="W23" s="319">
        <v>459</v>
      </c>
      <c r="X23" s="319">
        <v>12</v>
      </c>
      <c r="Y23" s="319">
        <v>108</v>
      </c>
      <c r="Z23" s="320">
        <v>130</v>
      </c>
      <c r="AA23" s="320" t="s">
        <v>3250</v>
      </c>
      <c r="AB23" s="654" t="s">
        <v>4377</v>
      </c>
      <c r="AC23" s="177"/>
      <c r="AD23" s="177"/>
      <c r="AE23" s="177"/>
      <c r="AF23" s="177"/>
      <c r="AG23" s="319">
        <v>787</v>
      </c>
      <c r="AH23" s="320"/>
      <c r="AI23" s="319">
        <v>810</v>
      </c>
      <c r="AJ23" s="177"/>
      <c r="AK23" s="177"/>
      <c r="AL23" s="177"/>
      <c r="AM23" s="177"/>
      <c r="AN23" s="177"/>
      <c r="AO23" s="177"/>
      <c r="AP23" s="177"/>
      <c r="AQ23" s="177"/>
      <c r="AR23" s="177"/>
      <c r="AS23" s="177"/>
      <c r="AT23" s="177"/>
      <c r="AU23" s="177"/>
      <c r="AV23" s="177"/>
      <c r="AW23" s="177"/>
      <c r="AX23" s="177"/>
      <c r="AY23" s="177"/>
      <c r="AZ23" s="177"/>
      <c r="BA23" s="177"/>
      <c r="BB23" s="874"/>
      <c r="BC23" s="874"/>
      <c r="BD23" s="874"/>
      <c r="BE23" s="177" t="s">
        <v>4378</v>
      </c>
    </row>
    <row r="24" spans="1:57" ht="26.65" customHeight="1">
      <c r="A24" s="269"/>
      <c r="B24" s="566" t="s">
        <v>4379</v>
      </c>
      <c r="C24" s="320" t="s">
        <v>3765</v>
      </c>
      <c r="D24" s="177"/>
      <c r="E24" s="544">
        <f>COUNTA(E25:E29)</f>
        <v>5</v>
      </c>
      <c r="F24" s="177"/>
      <c r="G24" s="177"/>
      <c r="H24" s="177"/>
      <c r="I24" s="177"/>
      <c r="J24" s="177"/>
      <c r="K24" s="319">
        <f>SUM(K25:K29)</f>
        <v>21547.200000000001</v>
      </c>
      <c r="L24" s="319">
        <f>SUM(L25:L29)</f>
        <v>5989.8499999999995</v>
      </c>
      <c r="M24" s="319">
        <f>SUM(M25:M29)</f>
        <v>6799.25</v>
      </c>
      <c r="N24" s="320"/>
      <c r="O24" s="177"/>
      <c r="P24" s="99"/>
      <c r="Q24" s="99"/>
      <c r="R24" s="99"/>
      <c r="S24" s="99"/>
      <c r="T24" s="320"/>
      <c r="U24" s="100"/>
      <c r="V24" s="100"/>
      <c r="W24" s="100"/>
      <c r="X24" s="100"/>
      <c r="Y24" s="319"/>
      <c r="Z24" s="319"/>
      <c r="AA24" s="320"/>
      <c r="AB24" s="320"/>
      <c r="AC24" s="925"/>
      <c r="AD24" s="177"/>
      <c r="AE24" s="177"/>
      <c r="AF24" s="177"/>
      <c r="AG24" s="177"/>
      <c r="AH24" s="177"/>
      <c r="AI24" s="187"/>
      <c r="AJ24" s="320"/>
      <c r="AK24" s="320"/>
      <c r="AL24" s="177"/>
      <c r="AM24" s="177"/>
      <c r="AN24" s="177"/>
      <c r="AO24" s="99"/>
      <c r="AP24" s="99"/>
      <c r="AQ24" s="177"/>
      <c r="AR24" s="177"/>
      <c r="AS24" s="177"/>
      <c r="AT24" s="177"/>
      <c r="AU24" s="177"/>
      <c r="AV24" s="177"/>
      <c r="AW24" s="177"/>
      <c r="AX24" s="177"/>
      <c r="AY24" s="177"/>
      <c r="AZ24" s="177"/>
      <c r="BA24" s="177"/>
      <c r="BB24" s="177"/>
      <c r="BC24" s="177"/>
      <c r="BD24" s="177"/>
      <c r="BE24" s="177"/>
    </row>
    <row r="25" spans="1:57" ht="26.65" customHeight="1">
      <c r="A25" s="274" t="s">
        <v>502</v>
      </c>
      <c r="B25" s="150"/>
      <c r="C25" s="320" t="s">
        <v>4380</v>
      </c>
      <c r="D25" s="177" t="s">
        <v>4381</v>
      </c>
      <c r="E25" s="320" t="s">
        <v>4382</v>
      </c>
      <c r="F25" s="320" t="s">
        <v>4380</v>
      </c>
      <c r="G25" s="320" t="s">
        <v>4383</v>
      </c>
      <c r="H25" s="320" t="s">
        <v>4384</v>
      </c>
      <c r="I25" s="177">
        <v>3</v>
      </c>
      <c r="J25" s="177" t="s">
        <v>4385</v>
      </c>
      <c r="K25" s="319">
        <v>6749</v>
      </c>
      <c r="L25" s="319">
        <v>1348.44</v>
      </c>
      <c r="M25" s="319">
        <v>1707.84</v>
      </c>
      <c r="N25" s="320" t="s">
        <v>4088</v>
      </c>
      <c r="O25" s="177" t="s">
        <v>4348</v>
      </c>
      <c r="P25" s="177"/>
      <c r="Q25" s="936"/>
      <c r="R25" s="177"/>
      <c r="S25" s="177"/>
      <c r="T25" s="320" t="s">
        <v>3225</v>
      </c>
      <c r="U25" s="319">
        <v>25</v>
      </c>
      <c r="V25" s="319">
        <v>37</v>
      </c>
      <c r="W25" s="319">
        <v>925</v>
      </c>
      <c r="X25" s="319">
        <v>10.6</v>
      </c>
      <c r="Y25" s="319"/>
      <c r="Z25" s="319">
        <v>150</v>
      </c>
      <c r="AA25" s="320" t="s">
        <v>3258</v>
      </c>
      <c r="AB25" s="320">
        <v>2002</v>
      </c>
      <c r="AC25" s="925"/>
      <c r="AD25" s="177">
        <v>1250</v>
      </c>
      <c r="AE25" s="177"/>
      <c r="AF25" s="177"/>
      <c r="AG25" s="177">
        <v>200</v>
      </c>
      <c r="AH25" s="177"/>
      <c r="AI25" s="319">
        <v>1450</v>
      </c>
      <c r="AJ25" s="320"/>
      <c r="AK25" s="320"/>
      <c r="AL25" s="177"/>
      <c r="AM25" s="177"/>
      <c r="AN25" s="177"/>
      <c r="AO25" s="177"/>
      <c r="AP25" s="177"/>
      <c r="AQ25" s="177"/>
      <c r="AR25" s="177"/>
      <c r="AS25" s="177"/>
      <c r="AT25" s="177"/>
      <c r="AU25" s="177"/>
      <c r="AV25" s="177"/>
      <c r="AW25" s="177"/>
      <c r="AX25" s="177"/>
      <c r="AY25" s="177"/>
      <c r="AZ25" s="177"/>
      <c r="BA25" s="177"/>
      <c r="BB25" s="177"/>
      <c r="BC25" s="177"/>
      <c r="BD25" s="177"/>
      <c r="BE25" s="177" t="s">
        <v>4386</v>
      </c>
    </row>
    <row r="26" spans="1:57" ht="26.65" customHeight="1">
      <c r="A26" s="274"/>
      <c r="B26" s="543"/>
      <c r="C26" s="320" t="s">
        <v>4380</v>
      </c>
      <c r="D26" s="177"/>
      <c r="E26" s="320" t="s">
        <v>4387</v>
      </c>
      <c r="F26" s="320" t="s">
        <v>4380</v>
      </c>
      <c r="G26" s="320"/>
      <c r="H26" s="320" t="s">
        <v>4384</v>
      </c>
      <c r="I26" s="177"/>
      <c r="J26" s="177"/>
      <c r="K26" s="319">
        <v>8265</v>
      </c>
      <c r="L26" s="319">
        <v>1491</v>
      </c>
      <c r="M26" s="319">
        <v>1941</v>
      </c>
      <c r="N26" s="320" t="s">
        <v>4101</v>
      </c>
      <c r="O26" s="177" t="s">
        <v>4353</v>
      </c>
      <c r="P26" s="177"/>
      <c r="Q26" s="936"/>
      <c r="R26" s="177"/>
      <c r="S26" s="177"/>
      <c r="T26" s="320" t="s">
        <v>4077</v>
      </c>
      <c r="U26" s="319">
        <v>20</v>
      </c>
      <c r="V26" s="319">
        <v>48</v>
      </c>
      <c r="W26" s="319">
        <v>960</v>
      </c>
      <c r="X26" s="319">
        <v>7</v>
      </c>
      <c r="Y26" s="319">
        <v>236</v>
      </c>
      <c r="Z26" s="319"/>
      <c r="AA26" s="320" t="s">
        <v>3258</v>
      </c>
      <c r="AB26" s="320">
        <v>2006</v>
      </c>
      <c r="AC26" s="925"/>
      <c r="AD26" s="177"/>
      <c r="AE26" s="177"/>
      <c r="AF26" s="177"/>
      <c r="AG26" s="177"/>
      <c r="AH26" s="177"/>
      <c r="AI26" s="319">
        <v>4500</v>
      </c>
      <c r="AJ26" s="320"/>
      <c r="AK26" s="320"/>
      <c r="AL26" s="177"/>
      <c r="AM26" s="177"/>
      <c r="AN26" s="177"/>
      <c r="AO26" s="177"/>
      <c r="AP26" s="177"/>
      <c r="AQ26" s="177"/>
      <c r="AR26" s="177"/>
      <c r="AS26" s="177"/>
      <c r="AT26" s="177"/>
      <c r="AU26" s="177"/>
      <c r="AV26" s="177"/>
      <c r="AW26" s="177"/>
      <c r="AX26" s="177"/>
      <c r="AY26" s="177"/>
      <c r="AZ26" s="177"/>
      <c r="BA26" s="177"/>
      <c r="BB26" s="177"/>
      <c r="BC26" s="177"/>
      <c r="BD26" s="177"/>
      <c r="BE26" s="177"/>
    </row>
    <row r="27" spans="1:57" ht="26.65" customHeight="1">
      <c r="A27" s="274"/>
      <c r="B27" s="543"/>
      <c r="C27" s="320" t="s">
        <v>3256</v>
      </c>
      <c r="D27" s="177" t="s">
        <v>4388</v>
      </c>
      <c r="E27" s="320" t="s">
        <v>4376</v>
      </c>
      <c r="F27" s="320" t="s">
        <v>3256</v>
      </c>
      <c r="G27" s="320"/>
      <c r="H27" s="320" t="s">
        <v>3224</v>
      </c>
      <c r="I27" s="177"/>
      <c r="J27" s="177"/>
      <c r="K27" s="319"/>
      <c r="L27" s="319">
        <v>380.21</v>
      </c>
      <c r="M27" s="319">
        <v>380.21</v>
      </c>
      <c r="N27" s="320" t="s">
        <v>4101</v>
      </c>
      <c r="O27" s="177" t="s">
        <v>4353</v>
      </c>
      <c r="P27" s="177"/>
      <c r="Q27" s="936"/>
      <c r="R27" s="177"/>
      <c r="S27" s="177"/>
      <c r="T27" s="320" t="s">
        <v>4077</v>
      </c>
      <c r="U27" s="319">
        <v>10.56</v>
      </c>
      <c r="V27" s="319">
        <v>27.2</v>
      </c>
      <c r="W27" s="319">
        <v>287.27999999999997</v>
      </c>
      <c r="X27" s="319">
        <v>4.5</v>
      </c>
      <c r="Y27" s="319" t="s">
        <v>3259</v>
      </c>
      <c r="Z27" s="319" t="s">
        <v>3259</v>
      </c>
      <c r="AA27" s="320" t="s">
        <v>3259</v>
      </c>
      <c r="AB27" s="320">
        <v>2005</v>
      </c>
      <c r="AC27" s="956"/>
      <c r="AD27" s="101"/>
      <c r="AE27" s="101"/>
      <c r="AF27" s="101"/>
      <c r="AG27" s="101"/>
      <c r="AH27" s="101"/>
      <c r="AI27" s="187">
        <v>116</v>
      </c>
      <c r="AJ27" s="150"/>
      <c r="AK27" s="150"/>
      <c r="AL27" s="150"/>
      <c r="AM27" s="150"/>
      <c r="AN27" s="150"/>
      <c r="AO27" s="150"/>
      <c r="AP27" s="150"/>
      <c r="AQ27" s="150"/>
      <c r="AR27" s="150"/>
      <c r="AS27" s="150"/>
      <c r="AT27" s="150"/>
      <c r="AU27" s="150"/>
      <c r="AV27" s="150"/>
      <c r="AW27" s="150"/>
      <c r="AX27" s="150"/>
      <c r="AY27" s="150"/>
      <c r="AZ27" s="150"/>
      <c r="BA27" s="150"/>
      <c r="BB27" s="150"/>
      <c r="BC27" s="150"/>
      <c r="BD27" s="150"/>
      <c r="BE27" s="99" t="s">
        <v>4389</v>
      </c>
    </row>
    <row r="28" spans="1:57" ht="26.65" customHeight="1">
      <c r="A28" s="274"/>
      <c r="B28" s="543"/>
      <c r="C28" s="320" t="s">
        <v>3269</v>
      </c>
      <c r="D28" s="177"/>
      <c r="E28" s="320" t="s">
        <v>4390</v>
      </c>
      <c r="F28" s="320" t="s">
        <v>3272</v>
      </c>
      <c r="G28" s="320"/>
      <c r="H28" s="320" t="s">
        <v>3272</v>
      </c>
      <c r="I28" s="177"/>
      <c r="J28" s="177"/>
      <c r="K28" s="319">
        <v>2566</v>
      </c>
      <c r="L28" s="319">
        <v>2566</v>
      </c>
      <c r="M28" s="319">
        <v>2566</v>
      </c>
      <c r="N28" s="320"/>
      <c r="O28" s="177" t="s">
        <v>4391</v>
      </c>
      <c r="P28" s="177"/>
      <c r="Q28" s="936"/>
      <c r="R28" s="177"/>
      <c r="S28" s="177"/>
      <c r="T28" s="320"/>
      <c r="U28" s="319"/>
      <c r="V28" s="319"/>
      <c r="W28" s="319">
        <v>1000</v>
      </c>
      <c r="X28" s="319"/>
      <c r="Y28" s="319"/>
      <c r="Z28" s="319"/>
      <c r="AA28" s="320"/>
      <c r="AB28" s="320">
        <v>2009</v>
      </c>
      <c r="AC28" s="956"/>
      <c r="AD28" s="101"/>
      <c r="AE28" s="101"/>
      <c r="AF28" s="101"/>
      <c r="AG28" s="101"/>
      <c r="AH28" s="101"/>
      <c r="AI28" s="187">
        <v>1500</v>
      </c>
      <c r="AJ28" s="150"/>
      <c r="AK28" s="150"/>
      <c r="AL28" s="150"/>
      <c r="AM28" s="150"/>
      <c r="AN28" s="150"/>
      <c r="AO28" s="150"/>
      <c r="AP28" s="150"/>
      <c r="AQ28" s="150"/>
      <c r="AR28" s="150"/>
      <c r="AS28" s="150"/>
      <c r="AT28" s="150"/>
      <c r="AU28" s="150"/>
      <c r="AV28" s="150"/>
      <c r="AW28" s="150"/>
      <c r="AX28" s="150"/>
      <c r="AY28" s="150"/>
      <c r="AZ28" s="150"/>
      <c r="BA28" s="150"/>
      <c r="BB28" s="150"/>
      <c r="BC28" s="150"/>
      <c r="BD28" s="150"/>
      <c r="BE28" s="99" t="s">
        <v>4392</v>
      </c>
    </row>
    <row r="29" spans="1:57" ht="26.65" customHeight="1">
      <c r="A29" s="274"/>
      <c r="B29" s="543"/>
      <c r="C29" s="320" t="s">
        <v>3273</v>
      </c>
      <c r="D29" s="177"/>
      <c r="E29" s="320" t="s">
        <v>4393</v>
      </c>
      <c r="F29" s="320" t="s">
        <v>3273</v>
      </c>
      <c r="G29" s="320"/>
      <c r="H29" s="320" t="s">
        <v>3273</v>
      </c>
      <c r="I29" s="177"/>
      <c r="J29" s="177"/>
      <c r="K29" s="319">
        <v>3967.2</v>
      </c>
      <c r="L29" s="319">
        <v>204.2</v>
      </c>
      <c r="M29" s="319">
        <v>204.2</v>
      </c>
      <c r="N29" s="320" t="s">
        <v>4394</v>
      </c>
      <c r="O29" s="177" t="s">
        <v>4375</v>
      </c>
      <c r="P29" s="177"/>
      <c r="Q29" s="936"/>
      <c r="R29" s="177"/>
      <c r="S29" s="177"/>
      <c r="T29" s="320" t="s">
        <v>4147</v>
      </c>
      <c r="U29" s="319">
        <v>5</v>
      </c>
      <c r="V29" s="319">
        <v>5</v>
      </c>
      <c r="W29" s="319">
        <v>25</v>
      </c>
      <c r="X29" s="319"/>
      <c r="Y29" s="319" t="s">
        <v>3259</v>
      </c>
      <c r="Z29" s="319" t="s">
        <v>3259</v>
      </c>
      <c r="AA29" s="320" t="s">
        <v>3259</v>
      </c>
      <c r="AB29" s="320">
        <v>2003</v>
      </c>
      <c r="AC29" s="956"/>
      <c r="AD29" s="101"/>
      <c r="AE29" s="101"/>
      <c r="AF29" s="101"/>
      <c r="AG29" s="101"/>
      <c r="AH29" s="101"/>
      <c r="AI29" s="187">
        <v>70</v>
      </c>
      <c r="AJ29" s="320"/>
      <c r="AK29" s="320"/>
      <c r="AL29" s="177"/>
      <c r="AM29" s="177"/>
      <c r="AN29" s="177"/>
      <c r="AO29" s="177"/>
      <c r="AP29" s="177"/>
      <c r="AQ29" s="177"/>
      <c r="AR29" s="177"/>
      <c r="AS29" s="177"/>
      <c r="AT29" s="177"/>
      <c r="AU29" s="177"/>
      <c r="AV29" s="177"/>
      <c r="AW29" s="177"/>
      <c r="AX29" s="177"/>
      <c r="AY29" s="177"/>
      <c r="AZ29" s="177"/>
      <c r="BA29" s="177"/>
      <c r="BB29" s="177"/>
      <c r="BC29" s="177"/>
      <c r="BD29" s="177"/>
      <c r="BE29" s="177"/>
    </row>
    <row r="30" spans="1:57" ht="26.65" customHeight="1">
      <c r="A30" s="274"/>
      <c r="B30" s="594" t="s">
        <v>3284</v>
      </c>
      <c r="C30" s="177" t="s">
        <v>3765</v>
      </c>
      <c r="D30" s="177"/>
      <c r="E30" s="544">
        <f>COUNTA(E31:E40)</f>
        <v>10</v>
      </c>
      <c r="F30" s="177"/>
      <c r="G30" s="177"/>
      <c r="H30" s="177"/>
      <c r="I30" s="177"/>
      <c r="J30" s="177"/>
      <c r="K30" s="319">
        <f>SUM(K31:K40)</f>
        <v>99434</v>
      </c>
      <c r="L30" s="319">
        <f>SUM(L31:L40)</f>
        <v>9014.0300000000007</v>
      </c>
      <c r="M30" s="319">
        <f>SUM(M31:M40)</f>
        <v>14643.43</v>
      </c>
      <c r="N30" s="319"/>
      <c r="O30" s="319"/>
      <c r="P30" s="319">
        <f>SUM(P32:P40)</f>
        <v>0</v>
      </c>
      <c r="Q30" s="319">
        <f>SUM(Q32:Q40)</f>
        <v>0</v>
      </c>
      <c r="R30" s="319">
        <f>SUM(R32:R40)</f>
        <v>0</v>
      </c>
      <c r="S30" s="319">
        <f>SUM(S32:S40)</f>
        <v>0</v>
      </c>
      <c r="T30" s="319"/>
      <c r="U30" s="319"/>
      <c r="V30" s="319"/>
      <c r="W30" s="319"/>
      <c r="X30" s="319"/>
      <c r="Y30" s="319"/>
      <c r="Z30" s="319"/>
      <c r="AA30" s="319"/>
      <c r="AB30" s="319"/>
      <c r="AC30" s="319">
        <f t="shared" ref="AC30:AH30" si="0">SUM(AC32:AC40)</f>
        <v>0</v>
      </c>
      <c r="AD30" s="319">
        <f t="shared" si="0"/>
        <v>0</v>
      </c>
      <c r="AE30" s="319">
        <f t="shared" si="0"/>
        <v>0</v>
      </c>
      <c r="AF30" s="319">
        <f t="shared" si="0"/>
        <v>0</v>
      </c>
      <c r="AG30" s="319">
        <f t="shared" si="0"/>
        <v>0</v>
      </c>
      <c r="AH30" s="319">
        <f t="shared" si="0"/>
        <v>0</v>
      </c>
      <c r="AI30" s="319">
        <f>SUM(AI31:AI40)</f>
        <v>16644</v>
      </c>
      <c r="AJ30" s="320"/>
      <c r="AK30" s="320"/>
      <c r="AL30" s="177"/>
      <c r="AM30" s="177"/>
      <c r="AN30" s="177"/>
      <c r="AO30" s="99"/>
      <c r="AP30" s="99"/>
      <c r="AQ30" s="177"/>
      <c r="AR30" s="177"/>
      <c r="AS30" s="177"/>
      <c r="AT30" s="177"/>
      <c r="AU30" s="177"/>
      <c r="AV30" s="177"/>
      <c r="AW30" s="177"/>
      <c r="AX30" s="177"/>
      <c r="AY30" s="177"/>
      <c r="AZ30" s="177"/>
      <c r="BA30" s="177"/>
      <c r="BB30" s="177"/>
      <c r="BC30" s="177"/>
      <c r="BD30" s="177"/>
      <c r="BE30" s="177"/>
    </row>
    <row r="31" spans="1:57" ht="26.65" customHeight="1">
      <c r="A31" s="276" t="s">
        <v>194</v>
      </c>
      <c r="B31" s="150"/>
      <c r="C31" s="177" t="s">
        <v>2551</v>
      </c>
      <c r="D31" s="177"/>
      <c r="E31" s="544" t="s">
        <v>10451</v>
      </c>
      <c r="F31" s="177" t="s">
        <v>2554</v>
      </c>
      <c r="G31" s="177"/>
      <c r="H31" s="177" t="s">
        <v>2554</v>
      </c>
      <c r="I31" s="177"/>
      <c r="J31" s="177"/>
      <c r="K31" s="319">
        <v>1225</v>
      </c>
      <c r="L31" s="319">
        <v>588</v>
      </c>
      <c r="M31" s="319">
        <v>701</v>
      </c>
      <c r="N31" s="319"/>
      <c r="O31" s="319" t="s">
        <v>2316</v>
      </c>
      <c r="P31" s="319"/>
      <c r="Q31" s="319"/>
      <c r="R31" s="319"/>
      <c r="S31" s="319"/>
      <c r="T31" s="319"/>
      <c r="U31" s="319">
        <v>18.12</v>
      </c>
      <c r="V31" s="319">
        <v>25</v>
      </c>
      <c r="W31" s="319">
        <v>453</v>
      </c>
      <c r="X31" s="319"/>
      <c r="Y31" s="319"/>
      <c r="Z31" s="319"/>
      <c r="AA31" s="319"/>
      <c r="AB31" s="320">
        <v>2008</v>
      </c>
      <c r="AC31" s="187"/>
      <c r="AD31" s="187"/>
      <c r="AE31" s="187"/>
      <c r="AF31" s="187"/>
      <c r="AG31" s="187"/>
      <c r="AH31" s="187"/>
      <c r="AI31" s="187">
        <v>1000</v>
      </c>
      <c r="AJ31" s="320"/>
      <c r="AK31" s="320"/>
      <c r="AL31" s="177"/>
      <c r="AM31" s="177"/>
      <c r="AN31" s="177"/>
      <c r="AO31" s="99"/>
      <c r="AP31" s="99"/>
      <c r="AQ31" s="177"/>
      <c r="AR31" s="177"/>
      <c r="AS31" s="177"/>
      <c r="AT31" s="177"/>
      <c r="AU31" s="177"/>
      <c r="AV31" s="177"/>
      <c r="AW31" s="177"/>
      <c r="AX31" s="177"/>
      <c r="AY31" s="177"/>
      <c r="AZ31" s="177"/>
      <c r="BA31" s="177"/>
      <c r="BB31" s="177"/>
      <c r="BC31" s="177"/>
      <c r="BD31" s="177"/>
      <c r="BE31" s="177"/>
    </row>
    <row r="32" spans="1:57" ht="26.65" customHeight="1">
      <c r="A32" s="281"/>
      <c r="B32" s="147"/>
      <c r="C32" s="177" t="s">
        <v>963</v>
      </c>
      <c r="D32" s="177"/>
      <c r="E32" s="544" t="s">
        <v>10452</v>
      </c>
      <c r="F32" s="177" t="s">
        <v>963</v>
      </c>
      <c r="G32" s="177"/>
      <c r="H32" s="177" t="s">
        <v>10343</v>
      </c>
      <c r="I32" s="177"/>
      <c r="J32" s="177"/>
      <c r="K32" s="319">
        <v>71644</v>
      </c>
      <c r="L32" s="319">
        <v>939</v>
      </c>
      <c r="M32" s="319">
        <v>3284</v>
      </c>
      <c r="N32" s="177" t="s">
        <v>1604</v>
      </c>
      <c r="O32" s="177" t="s">
        <v>10453</v>
      </c>
      <c r="P32" s="99"/>
      <c r="Q32" s="99"/>
      <c r="R32" s="99"/>
      <c r="S32" s="99"/>
      <c r="T32" s="177" t="s">
        <v>78</v>
      </c>
      <c r="U32" s="100">
        <v>16</v>
      </c>
      <c r="V32" s="100">
        <v>17</v>
      </c>
      <c r="W32" s="100">
        <v>272</v>
      </c>
      <c r="X32" s="100">
        <v>5</v>
      </c>
      <c r="Y32" s="319"/>
      <c r="Z32" s="319"/>
      <c r="AA32" s="177"/>
      <c r="AB32" s="320">
        <v>2006</v>
      </c>
      <c r="AC32" s="101"/>
      <c r="AD32" s="101"/>
      <c r="AE32" s="101"/>
      <c r="AF32" s="101"/>
      <c r="AG32" s="101"/>
      <c r="AH32" s="101"/>
      <c r="AI32" s="187">
        <v>3644</v>
      </c>
      <c r="AJ32" s="320"/>
      <c r="AK32" s="320"/>
      <c r="AL32" s="177"/>
      <c r="AM32" s="177"/>
      <c r="AN32" s="177"/>
      <c r="AO32" s="99"/>
      <c r="AP32" s="99"/>
      <c r="AQ32" s="177"/>
      <c r="AR32" s="177"/>
      <c r="AS32" s="177"/>
      <c r="AT32" s="177"/>
      <c r="AU32" s="177"/>
      <c r="AV32" s="177"/>
      <c r="AW32" s="177"/>
      <c r="AX32" s="177"/>
      <c r="AY32" s="177"/>
      <c r="AZ32" s="177"/>
      <c r="BA32" s="177"/>
      <c r="BB32" s="177"/>
      <c r="BC32" s="177"/>
      <c r="BD32" s="177"/>
      <c r="BE32" s="177"/>
    </row>
    <row r="33" spans="1:57" ht="26.65" customHeight="1">
      <c r="A33" s="281"/>
      <c r="B33" s="147"/>
      <c r="C33" s="177" t="s">
        <v>968</v>
      </c>
      <c r="D33" s="177"/>
      <c r="E33" s="544" t="s">
        <v>10454</v>
      </c>
      <c r="F33" s="177" t="s">
        <v>968</v>
      </c>
      <c r="G33" s="177"/>
      <c r="H33" s="177" t="s">
        <v>10345</v>
      </c>
      <c r="I33" s="177"/>
      <c r="J33" s="177"/>
      <c r="K33" s="319">
        <v>12831</v>
      </c>
      <c r="L33" s="319">
        <v>1526</v>
      </c>
      <c r="M33" s="319">
        <v>2897</v>
      </c>
      <c r="N33" s="177" t="s">
        <v>1604</v>
      </c>
      <c r="O33" s="177" t="s">
        <v>10455</v>
      </c>
      <c r="P33" s="99"/>
      <c r="Q33" s="99"/>
      <c r="R33" s="99"/>
      <c r="S33" s="99"/>
      <c r="T33" s="177" t="s">
        <v>78</v>
      </c>
      <c r="U33" s="100">
        <v>29</v>
      </c>
      <c r="V33" s="100">
        <v>57</v>
      </c>
      <c r="W33" s="100">
        <v>1653</v>
      </c>
      <c r="X33" s="100">
        <v>17</v>
      </c>
      <c r="Y33" s="319"/>
      <c r="Z33" s="319"/>
      <c r="AA33" s="177"/>
      <c r="AB33" s="320">
        <v>2009</v>
      </c>
      <c r="AC33" s="101"/>
      <c r="AD33" s="101"/>
      <c r="AE33" s="101"/>
      <c r="AF33" s="101"/>
      <c r="AG33" s="101"/>
      <c r="AH33" s="101"/>
      <c r="AI33" s="187">
        <v>5343</v>
      </c>
      <c r="AJ33" s="320"/>
      <c r="AK33" s="320"/>
      <c r="AL33" s="177"/>
      <c r="AM33" s="177"/>
      <c r="AN33" s="177"/>
      <c r="AO33" s="99"/>
      <c r="AP33" s="99"/>
      <c r="AQ33" s="177"/>
      <c r="AR33" s="177"/>
      <c r="AS33" s="177"/>
      <c r="AT33" s="177"/>
      <c r="AU33" s="177"/>
      <c r="AV33" s="177"/>
      <c r="AW33" s="177"/>
      <c r="AX33" s="177"/>
      <c r="AY33" s="177"/>
      <c r="AZ33" s="177"/>
      <c r="BA33" s="177"/>
      <c r="BB33" s="177"/>
      <c r="BC33" s="177"/>
      <c r="BD33" s="177"/>
      <c r="BE33" s="177"/>
    </row>
    <row r="34" spans="1:57" ht="26.65" customHeight="1">
      <c r="A34" s="281"/>
      <c r="B34" s="147"/>
      <c r="C34" s="320" t="s">
        <v>2289</v>
      </c>
      <c r="D34" s="320" t="s">
        <v>10456</v>
      </c>
      <c r="E34" s="544" t="s">
        <v>10456</v>
      </c>
      <c r="F34" s="320" t="s">
        <v>2289</v>
      </c>
      <c r="G34" s="177"/>
      <c r="H34" s="320" t="s">
        <v>2289</v>
      </c>
      <c r="I34" s="177"/>
      <c r="J34" s="177"/>
      <c r="K34" s="319">
        <v>500</v>
      </c>
      <c r="L34" s="319">
        <v>255.03</v>
      </c>
      <c r="M34" s="319">
        <v>353.43</v>
      </c>
      <c r="N34" s="320" t="s">
        <v>10457</v>
      </c>
      <c r="O34" s="177" t="s">
        <v>1910</v>
      </c>
      <c r="P34" s="99"/>
      <c r="Q34" s="99"/>
      <c r="R34" s="99"/>
      <c r="S34" s="99"/>
      <c r="T34" s="320" t="s">
        <v>78</v>
      </c>
      <c r="U34" s="100">
        <v>15.6</v>
      </c>
      <c r="V34" s="100">
        <v>11.1</v>
      </c>
      <c r="W34" s="100">
        <v>173.16</v>
      </c>
      <c r="X34" s="100">
        <v>3.5</v>
      </c>
      <c r="Y34" s="319"/>
      <c r="Z34" s="319"/>
      <c r="AA34" s="320"/>
      <c r="AB34" s="320">
        <v>2007</v>
      </c>
      <c r="AC34" s="101"/>
      <c r="AD34" s="101"/>
      <c r="AE34" s="101"/>
      <c r="AF34" s="101"/>
      <c r="AG34" s="101"/>
      <c r="AH34" s="101"/>
      <c r="AI34" s="187">
        <v>275</v>
      </c>
      <c r="AJ34" s="187">
        <v>275</v>
      </c>
      <c r="AK34" s="320"/>
      <c r="AL34" s="177"/>
      <c r="AM34" s="177"/>
      <c r="AN34" s="177"/>
      <c r="AO34" s="99"/>
      <c r="AP34" s="99"/>
      <c r="AQ34" s="177"/>
      <c r="AR34" s="177"/>
      <c r="AS34" s="177"/>
      <c r="AT34" s="177"/>
      <c r="AU34" s="177"/>
      <c r="AV34" s="177"/>
      <c r="AW34" s="177"/>
      <c r="AX34" s="177"/>
      <c r="AY34" s="177"/>
      <c r="AZ34" s="177"/>
      <c r="BA34" s="177"/>
      <c r="BB34" s="177"/>
      <c r="BC34" s="177"/>
      <c r="BD34" s="177"/>
      <c r="BE34" s="177" t="s">
        <v>1319</v>
      </c>
    </row>
    <row r="35" spans="1:57" ht="26.65" customHeight="1">
      <c r="A35" s="281"/>
      <c r="B35" s="147"/>
      <c r="C35" s="177" t="s">
        <v>984</v>
      </c>
      <c r="D35" s="177"/>
      <c r="E35" s="544" t="s">
        <v>10458</v>
      </c>
      <c r="F35" s="177" t="s">
        <v>984</v>
      </c>
      <c r="G35" s="177"/>
      <c r="H35" s="177" t="s">
        <v>984</v>
      </c>
      <c r="I35" s="177"/>
      <c r="J35" s="177"/>
      <c r="K35" s="319">
        <v>1133</v>
      </c>
      <c r="L35" s="319">
        <v>1133</v>
      </c>
      <c r="M35" s="319">
        <v>1133</v>
      </c>
      <c r="N35" s="177" t="s">
        <v>1604</v>
      </c>
      <c r="O35" s="177" t="s">
        <v>10459</v>
      </c>
      <c r="P35" s="99"/>
      <c r="Q35" s="99"/>
      <c r="R35" s="99"/>
      <c r="S35" s="99"/>
      <c r="T35" s="177" t="s">
        <v>10460</v>
      </c>
      <c r="U35" s="100">
        <v>13</v>
      </c>
      <c r="V35" s="100">
        <v>44</v>
      </c>
      <c r="W35" s="100">
        <v>572</v>
      </c>
      <c r="X35" s="100">
        <v>6</v>
      </c>
      <c r="Y35" s="319"/>
      <c r="Z35" s="319"/>
      <c r="AA35" s="177"/>
      <c r="AB35" s="320">
        <v>2004</v>
      </c>
      <c r="AC35" s="101"/>
      <c r="AD35" s="101"/>
      <c r="AE35" s="101"/>
      <c r="AF35" s="101"/>
      <c r="AG35" s="101"/>
      <c r="AH35" s="101"/>
      <c r="AI35" s="187">
        <v>795</v>
      </c>
      <c r="AJ35" s="320"/>
      <c r="AK35" s="320"/>
      <c r="AL35" s="177"/>
      <c r="AM35" s="177"/>
      <c r="AN35" s="177"/>
      <c r="AO35" s="99"/>
      <c r="AP35" s="99"/>
      <c r="AQ35" s="177"/>
      <c r="AR35" s="177"/>
      <c r="AS35" s="177"/>
      <c r="AT35" s="177"/>
      <c r="AU35" s="177"/>
      <c r="AV35" s="177"/>
      <c r="AW35" s="177"/>
      <c r="AX35" s="177"/>
      <c r="AY35" s="177"/>
      <c r="AZ35" s="177"/>
      <c r="BA35" s="177"/>
      <c r="BB35" s="177"/>
      <c r="BC35" s="177"/>
      <c r="BD35" s="177"/>
      <c r="BE35" s="177"/>
    </row>
    <row r="36" spans="1:57" ht="26.65" customHeight="1">
      <c r="A36" s="281"/>
      <c r="B36" s="147"/>
      <c r="C36" s="177" t="s">
        <v>431</v>
      </c>
      <c r="D36" s="177"/>
      <c r="E36" s="578" t="s">
        <v>10461</v>
      </c>
      <c r="F36" s="177" t="s">
        <v>431</v>
      </c>
      <c r="G36" s="177"/>
      <c r="H36" s="177" t="s">
        <v>10462</v>
      </c>
      <c r="I36" s="177"/>
      <c r="J36" s="177"/>
      <c r="K36" s="319">
        <v>1999</v>
      </c>
      <c r="L36" s="319">
        <v>291</v>
      </c>
      <c r="M36" s="319">
        <v>758</v>
      </c>
      <c r="N36" s="177" t="s">
        <v>1604</v>
      </c>
      <c r="O36" s="177" t="s">
        <v>1910</v>
      </c>
      <c r="P36" s="99"/>
      <c r="Q36" s="99"/>
      <c r="R36" s="99"/>
      <c r="S36" s="99"/>
      <c r="T36" s="177" t="s">
        <v>78</v>
      </c>
      <c r="U36" s="100">
        <v>14</v>
      </c>
      <c r="V36" s="100">
        <v>11</v>
      </c>
      <c r="W36" s="100">
        <v>154</v>
      </c>
      <c r="X36" s="100">
        <v>13</v>
      </c>
      <c r="Y36" s="319"/>
      <c r="Z36" s="319">
        <v>50</v>
      </c>
      <c r="AA36" s="177"/>
      <c r="AB36" s="320">
        <v>1995</v>
      </c>
      <c r="AC36" s="101"/>
      <c r="AD36" s="101"/>
      <c r="AE36" s="101"/>
      <c r="AF36" s="101"/>
      <c r="AG36" s="101"/>
      <c r="AH36" s="101"/>
      <c r="AI36" s="187">
        <v>165</v>
      </c>
      <c r="AJ36" s="320"/>
      <c r="AK36" s="320"/>
      <c r="AL36" s="177"/>
      <c r="AM36" s="177"/>
      <c r="AN36" s="177"/>
      <c r="AO36" s="99"/>
      <c r="AP36" s="99"/>
      <c r="AQ36" s="177"/>
      <c r="AR36" s="177"/>
      <c r="AS36" s="177"/>
      <c r="AT36" s="177"/>
      <c r="AU36" s="177"/>
      <c r="AV36" s="177"/>
      <c r="AW36" s="177"/>
      <c r="AX36" s="177"/>
      <c r="AY36" s="177"/>
      <c r="AZ36" s="177"/>
      <c r="BA36" s="177"/>
      <c r="BB36" s="177"/>
      <c r="BC36" s="177"/>
      <c r="BD36" s="177"/>
      <c r="BE36" s="177"/>
    </row>
    <row r="37" spans="1:57" ht="26.65" customHeight="1">
      <c r="A37" s="281"/>
      <c r="B37" s="147"/>
      <c r="C37" s="177" t="s">
        <v>1003</v>
      </c>
      <c r="D37" s="177" t="s">
        <v>10463</v>
      </c>
      <c r="E37" s="578" t="s">
        <v>10464</v>
      </c>
      <c r="F37" s="177" t="s">
        <v>1003</v>
      </c>
      <c r="G37" s="177" t="s">
        <v>10465</v>
      </c>
      <c r="H37" s="177" t="s">
        <v>1003</v>
      </c>
      <c r="I37" s="177">
        <v>2</v>
      </c>
      <c r="J37" s="177" t="s">
        <v>10466</v>
      </c>
      <c r="K37" s="319">
        <v>499</v>
      </c>
      <c r="L37" s="319">
        <v>499</v>
      </c>
      <c r="M37" s="319">
        <v>490</v>
      </c>
      <c r="N37" s="177" t="s">
        <v>1537</v>
      </c>
      <c r="O37" s="177" t="s">
        <v>10467</v>
      </c>
      <c r="P37" s="177" t="s">
        <v>571</v>
      </c>
      <c r="Q37" s="177" t="s">
        <v>1918</v>
      </c>
      <c r="R37" s="177"/>
      <c r="S37" s="177"/>
      <c r="T37" s="177" t="s">
        <v>1060</v>
      </c>
      <c r="U37" s="319">
        <v>15</v>
      </c>
      <c r="V37" s="319">
        <v>20</v>
      </c>
      <c r="W37" s="319">
        <v>300</v>
      </c>
      <c r="X37" s="319">
        <v>6</v>
      </c>
      <c r="Y37" s="319">
        <v>100</v>
      </c>
      <c r="Z37" s="319">
        <v>100</v>
      </c>
      <c r="AA37" s="177" t="s">
        <v>10468</v>
      </c>
      <c r="AB37" s="578">
        <v>2001</v>
      </c>
      <c r="AC37" s="925" t="s">
        <v>10469</v>
      </c>
      <c r="AD37" s="177"/>
      <c r="AE37" s="177"/>
      <c r="AF37" s="177"/>
      <c r="AG37" s="177"/>
      <c r="AH37" s="177"/>
      <c r="AI37" s="319">
        <v>380</v>
      </c>
      <c r="AJ37" s="177"/>
      <c r="AK37" s="177"/>
      <c r="AL37" s="177"/>
      <c r="AM37" s="177"/>
      <c r="AN37" s="177"/>
      <c r="AO37" s="177"/>
      <c r="AP37" s="177"/>
      <c r="AQ37" s="177"/>
      <c r="AR37" s="177"/>
      <c r="AS37" s="177"/>
      <c r="AT37" s="177"/>
      <c r="AU37" s="177"/>
      <c r="AV37" s="177"/>
      <c r="AW37" s="177"/>
      <c r="AX37" s="177"/>
      <c r="AY37" s="177"/>
      <c r="AZ37" s="177"/>
      <c r="BA37" s="177"/>
      <c r="BB37" s="177"/>
      <c r="BC37" s="177"/>
      <c r="BD37" s="177"/>
      <c r="BE37" s="177"/>
    </row>
    <row r="38" spans="1:57" ht="26.65" customHeight="1">
      <c r="A38" s="281"/>
      <c r="B38" s="147"/>
      <c r="C38" s="177" t="s">
        <v>1025</v>
      </c>
      <c r="D38" s="177"/>
      <c r="E38" s="578" t="s">
        <v>10470</v>
      </c>
      <c r="F38" s="177" t="s">
        <v>1025</v>
      </c>
      <c r="G38" s="177"/>
      <c r="H38" s="177" t="s">
        <v>10471</v>
      </c>
      <c r="I38" s="177"/>
      <c r="J38" s="177"/>
      <c r="K38" s="319">
        <v>453</v>
      </c>
      <c r="L38" s="319">
        <v>198</v>
      </c>
      <c r="M38" s="319">
        <v>396</v>
      </c>
      <c r="N38" s="177" t="s">
        <v>1604</v>
      </c>
      <c r="O38" s="177" t="s">
        <v>2290</v>
      </c>
      <c r="P38" s="177"/>
      <c r="Q38" s="177"/>
      <c r="R38" s="177"/>
      <c r="S38" s="177"/>
      <c r="T38" s="177" t="s">
        <v>78</v>
      </c>
      <c r="U38" s="319">
        <v>15</v>
      </c>
      <c r="V38" s="319">
        <v>11</v>
      </c>
      <c r="W38" s="319">
        <v>165</v>
      </c>
      <c r="X38" s="319">
        <v>3</v>
      </c>
      <c r="Y38" s="319"/>
      <c r="Z38" s="319"/>
      <c r="AA38" s="177"/>
      <c r="AB38" s="578">
        <v>1999</v>
      </c>
      <c r="AC38" s="925"/>
      <c r="AD38" s="177"/>
      <c r="AE38" s="177"/>
      <c r="AF38" s="177"/>
      <c r="AG38" s="177"/>
      <c r="AH38" s="177"/>
      <c r="AI38" s="319">
        <v>242</v>
      </c>
      <c r="AJ38" s="177"/>
      <c r="AK38" s="177"/>
      <c r="AL38" s="177"/>
      <c r="AM38" s="177"/>
      <c r="AN38" s="177"/>
      <c r="AO38" s="177"/>
      <c r="AP38" s="177"/>
      <c r="AQ38" s="177"/>
      <c r="AR38" s="177"/>
      <c r="AS38" s="177"/>
      <c r="AT38" s="177"/>
      <c r="AU38" s="177"/>
      <c r="AV38" s="177"/>
      <c r="AW38" s="177"/>
      <c r="AX38" s="177"/>
      <c r="AY38" s="177"/>
      <c r="AZ38" s="177"/>
      <c r="BA38" s="177"/>
      <c r="BB38" s="177"/>
      <c r="BC38" s="177"/>
      <c r="BD38" s="177"/>
      <c r="BE38" s="177"/>
    </row>
    <row r="39" spans="1:57" ht="26.65" customHeight="1">
      <c r="A39" s="281"/>
      <c r="B39" s="147"/>
      <c r="C39" s="177" t="s">
        <v>1030</v>
      </c>
      <c r="D39" s="177"/>
      <c r="E39" s="578" t="s">
        <v>10472</v>
      </c>
      <c r="F39" s="177" t="s">
        <v>1030</v>
      </c>
      <c r="G39" s="177"/>
      <c r="H39" s="177" t="s">
        <v>10473</v>
      </c>
      <c r="I39" s="177"/>
      <c r="J39" s="177"/>
      <c r="K39" s="319">
        <v>6120</v>
      </c>
      <c r="L39" s="319">
        <v>2108</v>
      </c>
      <c r="M39" s="319">
        <v>3154</v>
      </c>
      <c r="N39" s="177" t="s">
        <v>10474</v>
      </c>
      <c r="O39" s="177" t="s">
        <v>10475</v>
      </c>
      <c r="P39" s="177"/>
      <c r="Q39" s="177"/>
      <c r="R39" s="177"/>
      <c r="S39" s="177"/>
      <c r="T39" s="177" t="s">
        <v>78</v>
      </c>
      <c r="U39" s="319">
        <v>18</v>
      </c>
      <c r="V39" s="319">
        <v>25</v>
      </c>
      <c r="W39" s="319">
        <v>450</v>
      </c>
      <c r="X39" s="319">
        <v>4.5</v>
      </c>
      <c r="Y39" s="319"/>
      <c r="Z39" s="319"/>
      <c r="AA39" s="177"/>
      <c r="AB39" s="578">
        <v>2014</v>
      </c>
      <c r="AC39" s="925"/>
      <c r="AD39" s="177"/>
      <c r="AE39" s="177"/>
      <c r="AF39" s="177"/>
      <c r="AG39" s="177"/>
      <c r="AH39" s="177"/>
      <c r="AI39" s="319">
        <v>2600</v>
      </c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177"/>
      <c r="AW39" s="177"/>
      <c r="AX39" s="177"/>
      <c r="AY39" s="177"/>
      <c r="AZ39" s="177"/>
      <c r="BA39" s="177"/>
      <c r="BB39" s="177"/>
      <c r="BC39" s="177"/>
      <c r="BD39" s="177"/>
      <c r="BE39" s="896"/>
    </row>
    <row r="40" spans="1:57" ht="26.65" customHeight="1">
      <c r="A40" s="281"/>
      <c r="B40" s="147"/>
      <c r="C40" s="177" t="s">
        <v>1030</v>
      </c>
      <c r="D40" s="177"/>
      <c r="E40" s="578" t="s">
        <v>10476</v>
      </c>
      <c r="F40" s="177" t="s">
        <v>1030</v>
      </c>
      <c r="G40" s="177"/>
      <c r="H40" s="177" t="s">
        <v>1030</v>
      </c>
      <c r="I40" s="177"/>
      <c r="J40" s="177"/>
      <c r="K40" s="319">
        <v>3030</v>
      </c>
      <c r="L40" s="319">
        <v>1477</v>
      </c>
      <c r="M40" s="319">
        <v>1477</v>
      </c>
      <c r="N40" s="177" t="s">
        <v>1604</v>
      </c>
      <c r="O40" s="177" t="s">
        <v>10477</v>
      </c>
      <c r="P40" s="177"/>
      <c r="Q40" s="177"/>
      <c r="R40" s="177"/>
      <c r="S40" s="177"/>
      <c r="T40" s="177" t="s">
        <v>78</v>
      </c>
      <c r="U40" s="319">
        <v>26</v>
      </c>
      <c r="V40" s="319">
        <v>34</v>
      </c>
      <c r="W40" s="319">
        <v>884</v>
      </c>
      <c r="X40" s="319">
        <v>10</v>
      </c>
      <c r="Y40" s="319">
        <v>353</v>
      </c>
      <c r="Z40" s="319">
        <v>400</v>
      </c>
      <c r="AA40" s="177" t="s">
        <v>586</v>
      </c>
      <c r="AB40" s="578">
        <v>2004</v>
      </c>
      <c r="AC40" s="925"/>
      <c r="AD40" s="177"/>
      <c r="AE40" s="177"/>
      <c r="AF40" s="177"/>
      <c r="AG40" s="177"/>
      <c r="AH40" s="177"/>
      <c r="AI40" s="319">
        <v>2200</v>
      </c>
      <c r="AJ40" s="177"/>
      <c r="AK40" s="177"/>
      <c r="AL40" s="177"/>
      <c r="AM40" s="177"/>
      <c r="AN40" s="177"/>
      <c r="AO40" s="177"/>
      <c r="AP40" s="177"/>
      <c r="AQ40" s="177"/>
      <c r="AR40" s="177"/>
      <c r="AS40" s="177"/>
      <c r="AT40" s="177"/>
      <c r="AU40" s="177"/>
      <c r="AV40" s="177"/>
      <c r="AW40" s="177"/>
      <c r="AX40" s="177"/>
      <c r="AY40" s="177"/>
      <c r="AZ40" s="177"/>
      <c r="BA40" s="177"/>
      <c r="BB40" s="177"/>
      <c r="BC40" s="177"/>
      <c r="BD40" s="177"/>
      <c r="BE40" s="177"/>
    </row>
    <row r="41" spans="1:57" ht="26.65" customHeight="1">
      <c r="A41" s="280" t="s">
        <v>341</v>
      </c>
      <c r="B41" s="566" t="s">
        <v>3875</v>
      </c>
      <c r="C41" s="320" t="s">
        <v>3765</v>
      </c>
      <c r="D41" s="177"/>
      <c r="E41" s="544">
        <f>COUNTA(E42:E44)</f>
        <v>3</v>
      </c>
      <c r="F41" s="177"/>
      <c r="G41" s="177"/>
      <c r="H41" s="177"/>
      <c r="I41" s="177"/>
      <c r="J41" s="177"/>
      <c r="K41" s="319">
        <f>SUM(K42:K44)</f>
        <v>18623</v>
      </c>
      <c r="L41" s="319">
        <f>SUM(L42:L44)</f>
        <v>4762</v>
      </c>
      <c r="M41" s="319">
        <f>SUM(M42:M44)</f>
        <v>16139</v>
      </c>
      <c r="N41" s="320"/>
      <c r="O41" s="177"/>
      <c r="P41" s="99"/>
      <c r="Q41" s="99"/>
      <c r="R41" s="99"/>
      <c r="S41" s="99"/>
      <c r="T41" s="320"/>
      <c r="U41" s="100"/>
      <c r="V41" s="100"/>
      <c r="W41" s="100"/>
      <c r="X41" s="100"/>
      <c r="Y41" s="319"/>
      <c r="Z41" s="319"/>
      <c r="AA41" s="320"/>
      <c r="AB41" s="320"/>
      <c r="AC41" s="925"/>
      <c r="AD41" s="177"/>
      <c r="AE41" s="177"/>
      <c r="AF41" s="177"/>
      <c r="AG41" s="177"/>
      <c r="AH41" s="177"/>
      <c r="AI41" s="187"/>
      <c r="AJ41" s="320"/>
      <c r="AK41" s="320"/>
      <c r="AL41" s="177"/>
      <c r="AM41" s="177"/>
      <c r="AN41" s="177"/>
      <c r="AO41" s="99"/>
      <c r="AP41" s="99"/>
      <c r="AQ41" s="177"/>
      <c r="AR41" s="177"/>
      <c r="AS41" s="177"/>
      <c r="AT41" s="177"/>
      <c r="AU41" s="177"/>
      <c r="AV41" s="177"/>
      <c r="AW41" s="177"/>
      <c r="AX41" s="177"/>
      <c r="AY41" s="177"/>
      <c r="AZ41" s="177"/>
      <c r="BA41" s="177"/>
      <c r="BB41" s="177"/>
      <c r="BC41" s="177"/>
      <c r="BD41" s="177"/>
      <c r="BE41" s="177"/>
    </row>
    <row r="42" spans="1:57" ht="26.65" customHeight="1">
      <c r="A42" s="280"/>
      <c r="B42" s="150"/>
      <c r="C42" s="320" t="s">
        <v>582</v>
      </c>
      <c r="D42" s="177" t="s">
        <v>2560</v>
      </c>
      <c r="E42" s="320" t="s">
        <v>10945</v>
      </c>
      <c r="F42" s="320" t="s">
        <v>582</v>
      </c>
      <c r="G42" s="320" t="s">
        <v>2561</v>
      </c>
      <c r="H42" s="320" t="s">
        <v>10946</v>
      </c>
      <c r="I42" s="177">
        <v>83</v>
      </c>
      <c r="J42" s="177" t="s">
        <v>10947</v>
      </c>
      <c r="K42" s="319">
        <v>5830</v>
      </c>
      <c r="L42" s="319">
        <v>1253</v>
      </c>
      <c r="M42" s="319">
        <v>1253</v>
      </c>
      <c r="N42" s="320" t="s">
        <v>1604</v>
      </c>
      <c r="O42" s="177" t="s">
        <v>571</v>
      </c>
      <c r="P42" s="177"/>
      <c r="Q42" s="936"/>
      <c r="R42" s="177"/>
      <c r="S42" s="177"/>
      <c r="T42" s="320" t="s">
        <v>10948</v>
      </c>
      <c r="U42" s="319">
        <v>23</v>
      </c>
      <c r="V42" s="319">
        <v>26</v>
      </c>
      <c r="W42" s="319">
        <v>598</v>
      </c>
      <c r="X42" s="319">
        <v>8</v>
      </c>
      <c r="Y42" s="319">
        <v>489</v>
      </c>
      <c r="Z42" s="319">
        <v>700</v>
      </c>
      <c r="AA42" s="320" t="s">
        <v>233</v>
      </c>
      <c r="AB42" s="320">
        <v>1979</v>
      </c>
      <c r="AC42" s="925"/>
      <c r="AD42" s="177">
        <v>306</v>
      </c>
      <c r="AE42" s="177">
        <v>84</v>
      </c>
      <c r="AF42" s="177"/>
      <c r="AG42" s="177"/>
      <c r="AH42" s="177"/>
      <c r="AI42" s="319">
        <v>390</v>
      </c>
      <c r="AJ42" s="320">
        <v>1990</v>
      </c>
      <c r="AK42" s="320">
        <v>1999</v>
      </c>
      <c r="AL42" s="177"/>
      <c r="AM42" s="177"/>
      <c r="AN42" s="177"/>
      <c r="AO42" s="177"/>
      <c r="AP42" s="177"/>
      <c r="AQ42" s="177"/>
      <c r="AR42" s="177"/>
      <c r="AS42" s="177"/>
      <c r="AT42" s="177"/>
      <c r="AU42" s="177"/>
      <c r="AV42" s="177"/>
      <c r="AW42" s="177"/>
      <c r="AX42" s="177"/>
      <c r="AY42" s="177"/>
      <c r="AZ42" s="177"/>
      <c r="BA42" s="177"/>
      <c r="BB42" s="177"/>
      <c r="BC42" s="177"/>
      <c r="BD42" s="177"/>
      <c r="BE42" s="177"/>
    </row>
    <row r="43" spans="1:57" ht="26.65" customHeight="1">
      <c r="A43" s="280"/>
      <c r="B43" s="543" t="s">
        <v>1319</v>
      </c>
      <c r="C43" s="320" t="s">
        <v>582</v>
      </c>
      <c r="D43" s="177" t="s">
        <v>10949</v>
      </c>
      <c r="E43" s="320" t="s">
        <v>10950</v>
      </c>
      <c r="F43" s="320" t="s">
        <v>582</v>
      </c>
      <c r="G43" s="320" t="s">
        <v>10951</v>
      </c>
      <c r="H43" s="320" t="s">
        <v>10946</v>
      </c>
      <c r="I43" s="177" t="s">
        <v>10952</v>
      </c>
      <c r="J43" s="177" t="s">
        <v>10953</v>
      </c>
      <c r="K43" s="319">
        <v>9105</v>
      </c>
      <c r="L43" s="319">
        <v>1805</v>
      </c>
      <c r="M43" s="319">
        <v>3761</v>
      </c>
      <c r="N43" s="320" t="s">
        <v>1604</v>
      </c>
      <c r="O43" s="177" t="s">
        <v>571</v>
      </c>
      <c r="P43" s="177"/>
      <c r="Q43" s="936"/>
      <c r="R43" s="177"/>
      <c r="S43" s="177"/>
      <c r="T43" s="320" t="s">
        <v>10948</v>
      </c>
      <c r="U43" s="319">
        <v>22</v>
      </c>
      <c r="V43" s="319">
        <v>56</v>
      </c>
      <c r="W43" s="319">
        <v>1216</v>
      </c>
      <c r="X43" s="319">
        <v>8</v>
      </c>
      <c r="Y43" s="319">
        <v>300</v>
      </c>
      <c r="Z43" s="319">
        <v>600</v>
      </c>
      <c r="AA43" s="320" t="s">
        <v>233</v>
      </c>
      <c r="AB43" s="320">
        <v>2004</v>
      </c>
      <c r="AC43" s="910">
        <v>21</v>
      </c>
      <c r="AD43" s="704"/>
      <c r="AE43" s="704">
        <v>65</v>
      </c>
      <c r="AF43" s="704">
        <v>45</v>
      </c>
      <c r="AG43" s="704"/>
      <c r="AH43" s="177"/>
      <c r="AI43" s="319">
        <v>5544</v>
      </c>
      <c r="AJ43" s="320"/>
      <c r="AK43" s="320">
        <v>2003</v>
      </c>
      <c r="AL43" s="177"/>
      <c r="AM43" s="177"/>
      <c r="AN43" s="177" t="s">
        <v>10954</v>
      </c>
      <c r="AO43" s="177"/>
      <c r="AP43" s="177" t="s">
        <v>956</v>
      </c>
      <c r="AQ43" s="177" t="s">
        <v>2981</v>
      </c>
      <c r="AR43" s="959">
        <v>4452</v>
      </c>
      <c r="AS43" s="177" t="s">
        <v>10955</v>
      </c>
      <c r="AT43" s="177" t="s">
        <v>961</v>
      </c>
      <c r="AU43" s="177"/>
      <c r="AV43" s="177"/>
      <c r="AW43" s="959">
        <v>748</v>
      </c>
      <c r="AX43" s="177"/>
      <c r="AY43" s="177"/>
      <c r="AZ43" s="177"/>
      <c r="BA43" s="177"/>
      <c r="BB43" s="177"/>
      <c r="BC43" s="177"/>
      <c r="BD43" s="177"/>
      <c r="BE43" s="177"/>
    </row>
    <row r="44" spans="1:57" ht="25.9" customHeight="1">
      <c r="A44" s="280"/>
      <c r="B44" s="543" t="s">
        <v>1319</v>
      </c>
      <c r="C44" s="320" t="s">
        <v>582</v>
      </c>
      <c r="D44" s="177" t="s">
        <v>2562</v>
      </c>
      <c r="E44" s="320" t="s">
        <v>10956</v>
      </c>
      <c r="F44" s="320" t="s">
        <v>582</v>
      </c>
      <c r="G44" s="320" t="s">
        <v>2563</v>
      </c>
      <c r="H44" s="320" t="s">
        <v>10957</v>
      </c>
      <c r="I44" s="177" t="s">
        <v>2564</v>
      </c>
      <c r="J44" s="177" t="s">
        <v>10953</v>
      </c>
      <c r="K44" s="319">
        <v>3688</v>
      </c>
      <c r="L44" s="319">
        <v>1704</v>
      </c>
      <c r="M44" s="319">
        <v>11125</v>
      </c>
      <c r="N44" s="320" t="s">
        <v>1604</v>
      </c>
      <c r="O44" s="177" t="s">
        <v>10958</v>
      </c>
      <c r="P44" s="177"/>
      <c r="Q44" s="936"/>
      <c r="R44" s="177"/>
      <c r="S44" s="177"/>
      <c r="T44" s="320" t="s">
        <v>78</v>
      </c>
      <c r="U44" s="319">
        <v>25</v>
      </c>
      <c r="V44" s="319">
        <v>43</v>
      </c>
      <c r="W44" s="319">
        <v>1625</v>
      </c>
      <c r="X44" s="319">
        <v>12</v>
      </c>
      <c r="Y44" s="319">
        <v>300</v>
      </c>
      <c r="Z44" s="319">
        <v>350</v>
      </c>
      <c r="AA44" s="320" t="s">
        <v>586</v>
      </c>
      <c r="AB44" s="320">
        <v>2004</v>
      </c>
      <c r="AC44" s="910">
        <v>21</v>
      </c>
      <c r="AD44" s="704"/>
      <c r="AE44" s="704">
        <v>65</v>
      </c>
      <c r="AF44" s="704">
        <v>45</v>
      </c>
      <c r="AG44" s="704"/>
      <c r="AH44" s="177"/>
      <c r="AI44" s="319">
        <v>12711</v>
      </c>
      <c r="AJ44" s="320"/>
      <c r="AK44" s="320">
        <v>2003</v>
      </c>
      <c r="AL44" s="177"/>
      <c r="AM44" s="177"/>
      <c r="AN44" s="177" t="s">
        <v>2565</v>
      </c>
      <c r="AO44" s="177"/>
      <c r="AP44" s="177" t="s">
        <v>956</v>
      </c>
      <c r="AQ44" s="177" t="s">
        <v>2566</v>
      </c>
      <c r="AR44" s="959">
        <v>4453</v>
      </c>
      <c r="AS44" s="177" t="s">
        <v>10955</v>
      </c>
      <c r="AT44" s="177" t="s">
        <v>961</v>
      </c>
      <c r="AU44" s="177"/>
      <c r="AV44" s="177"/>
      <c r="AW44" s="959">
        <v>749</v>
      </c>
      <c r="AX44" s="177"/>
      <c r="AY44" s="177"/>
      <c r="AZ44" s="177"/>
      <c r="BA44" s="177"/>
      <c r="BB44" s="177"/>
      <c r="BC44" s="177"/>
      <c r="BD44" s="177"/>
      <c r="BE44" s="177"/>
    </row>
    <row r="45" spans="1:57" ht="25.9" customHeight="1">
      <c r="A45" s="269" t="s">
        <v>169</v>
      </c>
      <c r="B45" s="566" t="s">
        <v>3767</v>
      </c>
      <c r="C45" s="320" t="s">
        <v>3285</v>
      </c>
      <c r="D45" s="702"/>
      <c r="E45" s="544">
        <f>COUNTA(E46:E47)</f>
        <v>2</v>
      </c>
      <c r="F45" s="702"/>
      <c r="G45" s="702"/>
      <c r="H45" s="702" t="s">
        <v>3768</v>
      </c>
      <c r="I45" s="702"/>
      <c r="J45" s="702"/>
      <c r="K45" s="319">
        <f>SUM(K46:K47)</f>
        <v>660</v>
      </c>
      <c r="L45" s="319">
        <f>SUM(L46:L47)</f>
        <v>8942</v>
      </c>
      <c r="M45" s="319">
        <f>SUM(M46:M47)</f>
        <v>14235</v>
      </c>
      <c r="N45" s="320"/>
      <c r="O45" s="319"/>
      <c r="P45" s="319">
        <f t="shared" ref="P45:AH45" si="1">SUM(P46:P47)</f>
        <v>0</v>
      </c>
      <c r="Q45" s="319">
        <f t="shared" si="1"/>
        <v>0</v>
      </c>
      <c r="R45" s="319">
        <f t="shared" si="1"/>
        <v>0</v>
      </c>
      <c r="S45" s="319">
        <f t="shared" si="1"/>
        <v>0</v>
      </c>
      <c r="T45" s="320"/>
      <c r="U45" s="319"/>
      <c r="V45" s="319"/>
      <c r="W45" s="319"/>
      <c r="X45" s="319"/>
      <c r="Y45" s="319"/>
      <c r="Z45" s="319"/>
      <c r="AA45" s="320"/>
      <c r="AB45" s="319"/>
      <c r="AC45" s="319">
        <f t="shared" si="1"/>
        <v>21</v>
      </c>
      <c r="AD45" s="319">
        <f t="shared" si="1"/>
        <v>0</v>
      </c>
      <c r="AE45" s="319">
        <f t="shared" si="1"/>
        <v>65</v>
      </c>
      <c r="AF45" s="319">
        <f t="shared" si="1"/>
        <v>45</v>
      </c>
      <c r="AG45" s="319">
        <f t="shared" si="1"/>
        <v>0</v>
      </c>
      <c r="AH45" s="319">
        <f t="shared" si="1"/>
        <v>0</v>
      </c>
      <c r="AI45" s="319"/>
      <c r="AJ45" s="319">
        <f t="shared" ref="AJ45:BD45" si="2">SUM(AJ47)</f>
        <v>0</v>
      </c>
      <c r="AK45" s="319">
        <f t="shared" si="2"/>
        <v>2003</v>
      </c>
      <c r="AL45" s="319">
        <f t="shared" si="2"/>
        <v>0</v>
      </c>
      <c r="AM45" s="319">
        <f t="shared" si="2"/>
        <v>0</v>
      </c>
      <c r="AN45" s="319">
        <f t="shared" si="2"/>
        <v>0</v>
      </c>
      <c r="AO45" s="319">
        <f t="shared" si="2"/>
        <v>0</v>
      </c>
      <c r="AP45" s="319">
        <f t="shared" si="2"/>
        <v>0</v>
      </c>
      <c r="AQ45" s="319">
        <f t="shared" si="2"/>
        <v>0</v>
      </c>
      <c r="AR45" s="319">
        <f t="shared" si="2"/>
        <v>4452</v>
      </c>
      <c r="AS45" s="319">
        <f t="shared" si="2"/>
        <v>0</v>
      </c>
      <c r="AT45" s="319">
        <f t="shared" si="2"/>
        <v>0</v>
      </c>
      <c r="AU45" s="319">
        <f t="shared" si="2"/>
        <v>0</v>
      </c>
      <c r="AV45" s="319">
        <f t="shared" si="2"/>
        <v>0</v>
      </c>
      <c r="AW45" s="319">
        <f t="shared" si="2"/>
        <v>748</v>
      </c>
      <c r="AX45" s="319">
        <f t="shared" si="2"/>
        <v>0</v>
      </c>
      <c r="AY45" s="319">
        <f t="shared" si="2"/>
        <v>0</v>
      </c>
      <c r="AZ45" s="319">
        <f t="shared" si="2"/>
        <v>0</v>
      </c>
      <c r="BA45" s="319">
        <f t="shared" si="2"/>
        <v>0</v>
      </c>
      <c r="BB45" s="319">
        <f t="shared" si="2"/>
        <v>0</v>
      </c>
      <c r="BC45" s="319">
        <f t="shared" si="2"/>
        <v>0</v>
      </c>
      <c r="BD45" s="319">
        <f t="shared" si="2"/>
        <v>0</v>
      </c>
      <c r="BE45" s="319"/>
    </row>
    <row r="46" spans="1:57" ht="25.9" customHeight="1">
      <c r="A46" s="269"/>
      <c r="B46" s="150"/>
      <c r="C46" s="320" t="s">
        <v>3774</v>
      </c>
      <c r="D46" s="702"/>
      <c r="E46" s="320" t="s">
        <v>4403</v>
      </c>
      <c r="F46" s="320" t="s">
        <v>3774</v>
      </c>
      <c r="G46" s="320"/>
      <c r="H46" s="320" t="s">
        <v>4404</v>
      </c>
      <c r="I46" s="702"/>
      <c r="J46" s="702"/>
      <c r="K46" s="319"/>
      <c r="L46" s="319">
        <v>8390</v>
      </c>
      <c r="M46" s="319">
        <v>13683</v>
      </c>
      <c r="N46" s="320" t="s">
        <v>4144</v>
      </c>
      <c r="O46" s="319" t="s">
        <v>4395</v>
      </c>
      <c r="P46" s="319"/>
      <c r="Q46" s="319"/>
      <c r="R46" s="319"/>
      <c r="S46" s="319"/>
      <c r="T46" s="320" t="s">
        <v>4077</v>
      </c>
      <c r="U46" s="319">
        <v>46</v>
      </c>
      <c r="V46" s="319">
        <v>52</v>
      </c>
      <c r="W46" s="319">
        <v>2392</v>
      </c>
      <c r="X46" s="319">
        <v>3</v>
      </c>
      <c r="Y46" s="319"/>
      <c r="Z46" s="319"/>
      <c r="AA46" s="320"/>
      <c r="AB46" s="319">
        <v>2008</v>
      </c>
      <c r="AC46" s="319"/>
      <c r="AD46" s="319"/>
      <c r="AE46" s="319"/>
      <c r="AF46" s="319"/>
      <c r="AG46" s="319"/>
      <c r="AH46" s="319"/>
      <c r="AI46" s="319">
        <v>60</v>
      </c>
      <c r="AJ46" s="319"/>
      <c r="AK46" s="319"/>
      <c r="AL46" s="319"/>
      <c r="AM46" s="319"/>
      <c r="AN46" s="319"/>
      <c r="AO46" s="319"/>
      <c r="AP46" s="319"/>
      <c r="AQ46" s="319"/>
      <c r="AR46" s="319"/>
      <c r="AS46" s="319"/>
      <c r="AT46" s="319"/>
      <c r="AU46" s="319"/>
      <c r="AV46" s="319"/>
      <c r="AW46" s="319"/>
      <c r="AX46" s="319"/>
      <c r="AY46" s="319"/>
      <c r="AZ46" s="319"/>
      <c r="BA46" s="319"/>
      <c r="BB46" s="319"/>
      <c r="BC46" s="319"/>
      <c r="BD46" s="319"/>
      <c r="BE46" s="319" t="s">
        <v>4405</v>
      </c>
    </row>
    <row r="47" spans="1:57" ht="25.9" customHeight="1">
      <c r="A47" s="269"/>
      <c r="B47" s="543"/>
      <c r="C47" s="320" t="s">
        <v>3775</v>
      </c>
      <c r="D47" s="702" t="s">
        <v>4406</v>
      </c>
      <c r="E47" s="320" t="s">
        <v>4407</v>
      </c>
      <c r="F47" s="320" t="s">
        <v>3775</v>
      </c>
      <c r="G47" s="320" t="s">
        <v>4397</v>
      </c>
      <c r="H47" s="320" t="s">
        <v>3775</v>
      </c>
      <c r="I47" s="702" t="s">
        <v>4398</v>
      </c>
      <c r="J47" s="702" t="s">
        <v>4399</v>
      </c>
      <c r="K47" s="319">
        <v>660</v>
      </c>
      <c r="L47" s="319">
        <v>552</v>
      </c>
      <c r="M47" s="319">
        <v>552</v>
      </c>
      <c r="N47" s="320" t="s">
        <v>4144</v>
      </c>
      <c r="O47" s="702" t="s">
        <v>4375</v>
      </c>
      <c r="P47" s="702"/>
      <c r="Q47" s="936"/>
      <c r="R47" s="702"/>
      <c r="S47" s="702"/>
      <c r="T47" s="320" t="s">
        <v>4077</v>
      </c>
      <c r="U47" s="319">
        <v>11.7</v>
      </c>
      <c r="V47" s="319">
        <v>21.7</v>
      </c>
      <c r="W47" s="319">
        <v>253.9</v>
      </c>
      <c r="X47" s="319">
        <v>3.35</v>
      </c>
      <c r="Y47" s="319"/>
      <c r="Z47" s="319">
        <v>100</v>
      </c>
      <c r="AA47" s="320"/>
      <c r="AB47" s="320">
        <v>1986</v>
      </c>
      <c r="AC47" s="910">
        <v>21</v>
      </c>
      <c r="AD47" s="704"/>
      <c r="AE47" s="704">
        <v>65</v>
      </c>
      <c r="AF47" s="704">
        <v>45</v>
      </c>
      <c r="AG47" s="704"/>
      <c r="AH47" s="702"/>
      <c r="AI47" s="319">
        <v>131</v>
      </c>
      <c r="AJ47" s="320"/>
      <c r="AK47" s="320">
        <v>2003</v>
      </c>
      <c r="AL47" s="702"/>
      <c r="AM47" s="702"/>
      <c r="AN47" s="702" t="s">
        <v>4400</v>
      </c>
      <c r="AO47" s="702"/>
      <c r="AP47" s="702" t="s">
        <v>3252</v>
      </c>
      <c r="AQ47" s="702" t="s">
        <v>4401</v>
      </c>
      <c r="AR47" s="959">
        <v>4452</v>
      </c>
      <c r="AS47" s="702" t="s">
        <v>4402</v>
      </c>
      <c r="AT47" s="702" t="s">
        <v>3279</v>
      </c>
      <c r="AU47" s="702"/>
      <c r="AV47" s="702"/>
      <c r="AW47" s="959">
        <v>748</v>
      </c>
      <c r="AX47" s="702"/>
      <c r="AY47" s="702"/>
      <c r="AZ47" s="702"/>
      <c r="BA47" s="702"/>
      <c r="BB47" s="702"/>
      <c r="BC47" s="702"/>
      <c r="BD47" s="702"/>
      <c r="BE47" s="702"/>
    </row>
    <row r="48" spans="1:57" ht="25.15" customHeight="1">
      <c r="A48" s="269"/>
      <c r="B48" s="566" t="s">
        <v>3780</v>
      </c>
      <c r="C48" s="320" t="s">
        <v>3285</v>
      </c>
      <c r="D48" s="654"/>
      <c r="E48" s="544">
        <f>COUNTA(E49:E53)</f>
        <v>5</v>
      </c>
      <c r="F48" s="654"/>
      <c r="G48" s="654"/>
      <c r="H48" s="654"/>
      <c r="I48" s="654"/>
      <c r="J48" s="654"/>
      <c r="K48" s="319">
        <f>SUM(K49:K53)</f>
        <v>85152</v>
      </c>
      <c r="L48" s="319">
        <f>SUM(L49:L53)</f>
        <v>3426</v>
      </c>
      <c r="M48" s="319">
        <f>SUM(M49:M53)</f>
        <v>4915</v>
      </c>
      <c r="N48" s="320"/>
      <c r="O48" s="654"/>
      <c r="P48" s="654"/>
      <c r="Q48" s="654"/>
      <c r="R48" s="654"/>
      <c r="S48" s="654"/>
      <c r="T48" s="320"/>
      <c r="U48" s="319"/>
      <c r="V48" s="319"/>
      <c r="W48" s="319"/>
      <c r="X48" s="319"/>
      <c r="Y48" s="319"/>
      <c r="Z48" s="319"/>
      <c r="AA48" s="320"/>
      <c r="AB48" s="654"/>
      <c r="AC48" s="910"/>
      <c r="AD48" s="704"/>
      <c r="AE48" s="704"/>
      <c r="AF48" s="704"/>
      <c r="AG48" s="704"/>
      <c r="AH48" s="654"/>
      <c r="AI48" s="319"/>
      <c r="AJ48" s="654"/>
      <c r="AK48" s="654"/>
      <c r="AL48" s="654"/>
      <c r="AM48" s="945"/>
      <c r="AN48" s="654"/>
      <c r="AO48" s="654"/>
      <c r="AP48" s="654"/>
      <c r="AQ48" s="654"/>
      <c r="AR48" s="654"/>
      <c r="AS48" s="654"/>
      <c r="AT48" s="654"/>
      <c r="AU48" s="654"/>
      <c r="AV48" s="654"/>
      <c r="AW48" s="177"/>
      <c r="AX48" s="177"/>
      <c r="AY48" s="177"/>
      <c r="AZ48" s="177"/>
      <c r="BA48" s="177"/>
      <c r="BB48" s="177"/>
      <c r="BC48" s="177"/>
      <c r="BD48" s="177"/>
      <c r="BE48" s="177"/>
    </row>
    <row r="49" spans="1:57" ht="25.15" customHeight="1">
      <c r="A49" s="269" t="s">
        <v>416</v>
      </c>
      <c r="B49" s="150"/>
      <c r="C49" s="320" t="s">
        <v>3781</v>
      </c>
      <c r="D49" s="177" t="s">
        <v>4381</v>
      </c>
      <c r="E49" s="320" t="s">
        <v>4408</v>
      </c>
      <c r="F49" s="320" t="s">
        <v>3781</v>
      </c>
      <c r="G49" s="320" t="s">
        <v>4383</v>
      </c>
      <c r="H49" s="320" t="s">
        <v>3781</v>
      </c>
      <c r="I49" s="177">
        <v>3</v>
      </c>
      <c r="J49" s="177" t="s">
        <v>4385</v>
      </c>
      <c r="K49" s="319">
        <v>796</v>
      </c>
      <c r="L49" s="319">
        <v>796</v>
      </c>
      <c r="M49" s="319">
        <v>796</v>
      </c>
      <c r="N49" s="320" t="s">
        <v>4144</v>
      </c>
      <c r="O49" s="177" t="s">
        <v>4348</v>
      </c>
      <c r="P49" s="177"/>
      <c r="Q49" s="936"/>
      <c r="R49" s="177"/>
      <c r="S49" s="177"/>
      <c r="T49" s="320" t="s">
        <v>4359</v>
      </c>
      <c r="U49" s="319">
        <v>18</v>
      </c>
      <c r="V49" s="319">
        <v>25</v>
      </c>
      <c r="W49" s="319">
        <v>380</v>
      </c>
      <c r="X49" s="319">
        <v>5</v>
      </c>
      <c r="Y49" s="319">
        <v>70</v>
      </c>
      <c r="Z49" s="319">
        <v>100</v>
      </c>
      <c r="AA49" s="320" t="s">
        <v>3250</v>
      </c>
      <c r="AB49" s="320">
        <v>1990</v>
      </c>
      <c r="AC49" s="925"/>
      <c r="AD49" s="177">
        <v>1250</v>
      </c>
      <c r="AE49" s="177"/>
      <c r="AF49" s="177"/>
      <c r="AG49" s="177">
        <v>200</v>
      </c>
      <c r="AH49" s="177"/>
      <c r="AI49" s="319"/>
      <c r="AJ49" s="320"/>
      <c r="AK49" s="320"/>
      <c r="AL49" s="177"/>
      <c r="AM49" s="177"/>
      <c r="AN49" s="177"/>
      <c r="AO49" s="177"/>
      <c r="AP49" s="177"/>
      <c r="AQ49" s="177"/>
      <c r="AR49" s="177"/>
      <c r="AS49" s="177"/>
      <c r="AT49" s="177"/>
      <c r="AU49" s="177"/>
      <c r="AV49" s="177"/>
      <c r="AW49" s="177"/>
      <c r="AX49" s="177"/>
      <c r="AY49" s="177"/>
      <c r="AZ49" s="177"/>
      <c r="BA49" s="177"/>
      <c r="BB49" s="177"/>
      <c r="BC49" s="177"/>
      <c r="BD49" s="177"/>
      <c r="BE49" s="896"/>
    </row>
    <row r="50" spans="1:57" ht="25.15" customHeight="1">
      <c r="A50" s="269"/>
      <c r="B50" s="543"/>
      <c r="C50" s="320" t="s">
        <v>3782</v>
      </c>
      <c r="D50" s="177" t="s">
        <v>4409</v>
      </c>
      <c r="E50" s="320" t="s">
        <v>4246</v>
      </c>
      <c r="F50" s="320" t="s">
        <v>3782</v>
      </c>
      <c r="G50" s="320" t="s">
        <v>4011</v>
      </c>
      <c r="H50" s="320" t="s">
        <v>4410</v>
      </c>
      <c r="I50" s="911">
        <v>5.5555555555555552E-2</v>
      </c>
      <c r="J50" s="177"/>
      <c r="K50" s="319">
        <v>3299</v>
      </c>
      <c r="L50" s="319">
        <v>266</v>
      </c>
      <c r="M50" s="319">
        <v>522</v>
      </c>
      <c r="N50" s="320" t="s">
        <v>4411</v>
      </c>
      <c r="O50" s="177" t="s">
        <v>4412</v>
      </c>
      <c r="P50" s="177" t="s">
        <v>4348</v>
      </c>
      <c r="Q50" s="936"/>
      <c r="R50" s="177"/>
      <c r="S50" s="177"/>
      <c r="T50" s="320" t="s">
        <v>4077</v>
      </c>
      <c r="U50" s="319">
        <v>15</v>
      </c>
      <c r="V50" s="319">
        <v>15</v>
      </c>
      <c r="W50" s="319">
        <v>364</v>
      </c>
      <c r="X50" s="319">
        <v>4</v>
      </c>
      <c r="Y50" s="319"/>
      <c r="Z50" s="319">
        <v>100</v>
      </c>
      <c r="AA50" s="320"/>
      <c r="AB50" s="320">
        <v>2000</v>
      </c>
      <c r="AC50" s="925">
        <v>396</v>
      </c>
      <c r="AD50" s="177"/>
      <c r="AE50" s="177"/>
      <c r="AF50" s="177"/>
      <c r="AG50" s="177"/>
      <c r="AH50" s="177"/>
      <c r="AI50" s="319">
        <v>396</v>
      </c>
      <c r="AJ50" s="320"/>
      <c r="AK50" s="320"/>
      <c r="AL50" s="177"/>
      <c r="AM50" s="177"/>
      <c r="AN50" s="177"/>
      <c r="AO50" s="177"/>
      <c r="AP50" s="177"/>
      <c r="AQ50" s="177"/>
      <c r="AR50" s="177"/>
      <c r="AS50" s="177"/>
      <c r="AT50" s="177"/>
      <c r="AU50" s="177"/>
      <c r="AV50" s="177"/>
      <c r="AW50" s="177"/>
      <c r="AX50" s="177"/>
      <c r="AY50" s="177"/>
      <c r="AZ50" s="177"/>
      <c r="BA50" s="177"/>
      <c r="BB50" s="177"/>
      <c r="BC50" s="177"/>
      <c r="BD50" s="177"/>
      <c r="BE50" s="177"/>
    </row>
    <row r="51" spans="1:57" ht="25.15" customHeight="1">
      <c r="A51" s="269" t="s">
        <v>420</v>
      </c>
      <c r="B51" s="543"/>
      <c r="C51" s="320" t="s">
        <v>3783</v>
      </c>
      <c r="D51" s="177"/>
      <c r="E51" s="320" t="s">
        <v>4413</v>
      </c>
      <c r="F51" s="320" t="s">
        <v>3893</v>
      </c>
      <c r="G51" s="320" t="s">
        <v>3894</v>
      </c>
      <c r="H51" s="320" t="s">
        <v>4414</v>
      </c>
      <c r="I51" s="177"/>
      <c r="J51" s="177"/>
      <c r="K51" s="319">
        <v>6045</v>
      </c>
      <c r="L51" s="319">
        <v>1448</v>
      </c>
      <c r="M51" s="319">
        <v>2305</v>
      </c>
      <c r="N51" s="320" t="s">
        <v>4144</v>
      </c>
      <c r="O51" s="177" t="s">
        <v>4415</v>
      </c>
      <c r="P51" s="177" t="s">
        <v>4370</v>
      </c>
      <c r="Q51" s="936" t="s">
        <v>4416</v>
      </c>
      <c r="R51" s="177" t="s">
        <v>4348</v>
      </c>
      <c r="S51" s="177"/>
      <c r="T51" s="320" t="s">
        <v>4077</v>
      </c>
      <c r="U51" s="319" t="s">
        <v>4417</v>
      </c>
      <c r="V51" s="319" t="s">
        <v>4418</v>
      </c>
      <c r="W51" s="319">
        <v>1528</v>
      </c>
      <c r="X51" s="319">
        <v>10</v>
      </c>
      <c r="Y51" s="319"/>
      <c r="Z51" s="319"/>
      <c r="AA51" s="320"/>
      <c r="AB51" s="320">
        <v>1991</v>
      </c>
      <c r="AC51" s="925">
        <v>689</v>
      </c>
      <c r="AD51" s="177"/>
      <c r="AE51" s="177">
        <v>300</v>
      </c>
      <c r="AF51" s="177"/>
      <c r="AG51" s="177"/>
      <c r="AH51" s="177"/>
      <c r="AI51" s="319">
        <v>989</v>
      </c>
      <c r="AJ51" s="320"/>
      <c r="AK51" s="320"/>
      <c r="AL51" s="177"/>
      <c r="AM51" s="177"/>
      <c r="AN51" s="177"/>
      <c r="AO51" s="177" t="s">
        <v>4419</v>
      </c>
      <c r="AP51" s="177"/>
      <c r="AQ51" s="177"/>
      <c r="AR51" s="177"/>
      <c r="AS51" s="177"/>
      <c r="AT51" s="177"/>
      <c r="AU51" s="177"/>
      <c r="AV51" s="177"/>
      <c r="AW51" s="177"/>
      <c r="AX51" s="177"/>
      <c r="AY51" s="177"/>
      <c r="AZ51" s="177"/>
      <c r="BA51" s="177"/>
      <c r="BB51" s="177"/>
      <c r="BC51" s="177"/>
      <c r="BD51" s="177"/>
      <c r="BE51" s="177"/>
    </row>
    <row r="52" spans="1:57" ht="25.15" customHeight="1">
      <c r="A52" s="269"/>
      <c r="B52" s="543"/>
      <c r="C52" s="320" t="s">
        <v>3784</v>
      </c>
      <c r="D52" s="177"/>
      <c r="E52" s="544" t="s">
        <v>4420</v>
      </c>
      <c r="F52" s="177" t="s">
        <v>3784</v>
      </c>
      <c r="G52" s="177"/>
      <c r="H52" s="177" t="s">
        <v>3784</v>
      </c>
      <c r="I52" s="177"/>
      <c r="J52" s="177"/>
      <c r="K52" s="546">
        <v>62585</v>
      </c>
      <c r="L52" s="546">
        <v>303</v>
      </c>
      <c r="M52" s="319">
        <v>303</v>
      </c>
      <c r="N52" s="320" t="s">
        <v>4012</v>
      </c>
      <c r="O52" s="177" t="s">
        <v>4358</v>
      </c>
      <c r="P52" s="99"/>
      <c r="Q52" s="99"/>
      <c r="R52" s="99"/>
      <c r="S52" s="99"/>
      <c r="T52" s="177" t="s">
        <v>4147</v>
      </c>
      <c r="U52" s="100"/>
      <c r="V52" s="100"/>
      <c r="W52" s="100"/>
      <c r="X52" s="100"/>
      <c r="Y52" s="319"/>
      <c r="Z52" s="319"/>
      <c r="AA52" s="320"/>
      <c r="AB52" s="320">
        <v>2008</v>
      </c>
      <c r="AC52" s="956"/>
      <c r="AD52" s="101"/>
      <c r="AE52" s="101"/>
      <c r="AF52" s="101"/>
      <c r="AG52" s="101"/>
      <c r="AH52" s="101"/>
      <c r="AI52" s="187">
        <v>400</v>
      </c>
      <c r="AJ52" s="320"/>
      <c r="AK52" s="320"/>
      <c r="AL52" s="177"/>
      <c r="AM52" s="177"/>
      <c r="AN52" s="177"/>
      <c r="AO52" s="99"/>
      <c r="AP52" s="99"/>
      <c r="AQ52" s="177"/>
      <c r="AR52" s="177"/>
      <c r="AS52" s="177"/>
      <c r="AT52" s="177"/>
      <c r="AU52" s="177"/>
      <c r="AV52" s="177"/>
      <c r="AW52" s="177"/>
      <c r="AX52" s="177"/>
      <c r="AY52" s="177"/>
      <c r="AZ52" s="177"/>
      <c r="BA52" s="177"/>
      <c r="BB52" s="177"/>
      <c r="BC52" s="177"/>
      <c r="BD52" s="177"/>
      <c r="BE52" s="149"/>
    </row>
    <row r="53" spans="1:57" ht="25.15" customHeight="1">
      <c r="A53" s="269"/>
      <c r="B53" s="543"/>
      <c r="C53" s="320" t="s">
        <v>3784</v>
      </c>
      <c r="D53" s="177"/>
      <c r="E53" s="544" t="s">
        <v>15519</v>
      </c>
      <c r="F53" s="177" t="s">
        <v>3784</v>
      </c>
      <c r="G53" s="177"/>
      <c r="H53" s="177" t="s">
        <v>3784</v>
      </c>
      <c r="I53" s="177"/>
      <c r="J53" s="177"/>
      <c r="K53" s="546">
        <v>12427</v>
      </c>
      <c r="L53" s="546">
        <v>613</v>
      </c>
      <c r="M53" s="319">
        <v>989</v>
      </c>
      <c r="N53" s="320" t="s">
        <v>4144</v>
      </c>
      <c r="O53" s="177" t="s">
        <v>4358</v>
      </c>
      <c r="P53" s="99"/>
      <c r="Q53" s="99"/>
      <c r="R53" s="99"/>
      <c r="S53" s="99"/>
      <c r="T53" s="177" t="s">
        <v>4147</v>
      </c>
      <c r="U53" s="100"/>
      <c r="V53" s="100"/>
      <c r="W53" s="100"/>
      <c r="X53" s="100"/>
      <c r="Y53" s="319"/>
      <c r="Z53" s="319"/>
      <c r="AA53" s="320"/>
      <c r="AB53" s="320">
        <v>2015</v>
      </c>
      <c r="AC53" s="956"/>
      <c r="AD53" s="101"/>
      <c r="AE53" s="101"/>
      <c r="AF53" s="101"/>
      <c r="AG53" s="101"/>
      <c r="AH53" s="101"/>
      <c r="AI53" s="187">
        <v>2500</v>
      </c>
      <c r="AJ53" s="320"/>
      <c r="AK53" s="320"/>
      <c r="AL53" s="177"/>
      <c r="AM53" s="177"/>
      <c r="AN53" s="177"/>
      <c r="AO53" s="99"/>
      <c r="AP53" s="99"/>
      <c r="AQ53" s="177"/>
      <c r="AR53" s="177"/>
      <c r="AS53" s="177"/>
      <c r="AT53" s="177"/>
      <c r="AU53" s="177"/>
      <c r="AV53" s="177"/>
      <c r="AW53" s="177"/>
      <c r="AX53" s="177"/>
      <c r="AY53" s="177"/>
      <c r="AZ53" s="177"/>
      <c r="BA53" s="177"/>
      <c r="BB53" s="177"/>
      <c r="BC53" s="177"/>
      <c r="BD53" s="177"/>
      <c r="BE53" s="896"/>
    </row>
    <row r="54" spans="1:57" ht="25.15" customHeight="1">
      <c r="A54" s="269"/>
      <c r="B54" s="566" t="s">
        <v>3786</v>
      </c>
      <c r="C54" s="320" t="s">
        <v>3285</v>
      </c>
      <c r="D54" s="177"/>
      <c r="E54" s="544">
        <f>COUNTA(E55:E58)</f>
        <v>4</v>
      </c>
      <c r="F54" s="177"/>
      <c r="G54" s="177"/>
      <c r="H54" s="177"/>
      <c r="I54" s="177"/>
      <c r="J54" s="177"/>
      <c r="K54" s="319">
        <f>SUM(K55:K58)</f>
        <v>60505</v>
      </c>
      <c r="L54" s="319">
        <f>SUM(L55:L58)</f>
        <v>3977</v>
      </c>
      <c r="M54" s="319">
        <f>SUM(M55:M58)</f>
        <v>4392</v>
      </c>
      <c r="N54" s="320"/>
      <c r="O54" s="177"/>
      <c r="P54" s="177"/>
      <c r="Q54" s="936"/>
      <c r="R54" s="177"/>
      <c r="S54" s="177"/>
      <c r="T54" s="320"/>
      <c r="U54" s="319"/>
      <c r="V54" s="319"/>
      <c r="W54" s="319"/>
      <c r="X54" s="319"/>
      <c r="Y54" s="319"/>
      <c r="Z54" s="319"/>
      <c r="AA54" s="320"/>
      <c r="AB54" s="320"/>
      <c r="AC54" s="925"/>
      <c r="AD54" s="177"/>
      <c r="AE54" s="177"/>
      <c r="AF54" s="177"/>
      <c r="AG54" s="177"/>
      <c r="AH54" s="177"/>
      <c r="AI54" s="319"/>
      <c r="AJ54" s="320"/>
      <c r="AK54" s="320"/>
      <c r="AL54" s="177"/>
      <c r="AM54" s="177"/>
      <c r="AN54" s="177"/>
      <c r="AO54" s="177"/>
      <c r="AP54" s="177"/>
      <c r="AQ54" s="177"/>
      <c r="AR54" s="177"/>
      <c r="AS54" s="177"/>
      <c r="AT54" s="177"/>
      <c r="AU54" s="177"/>
      <c r="AV54" s="177"/>
      <c r="AW54" s="177"/>
      <c r="AX54" s="177"/>
      <c r="AY54" s="177"/>
      <c r="AZ54" s="177"/>
      <c r="BA54" s="177"/>
      <c r="BB54" s="177"/>
      <c r="BC54" s="177"/>
      <c r="BD54" s="177"/>
      <c r="BE54" s="177"/>
    </row>
    <row r="55" spans="1:57" ht="25.15" customHeight="1">
      <c r="A55" s="274">
        <v>1</v>
      </c>
      <c r="B55" s="150"/>
      <c r="C55" s="839" t="s">
        <v>3810</v>
      </c>
      <c r="D55" s="177" t="s">
        <v>4421</v>
      </c>
      <c r="E55" s="578" t="s">
        <v>4422</v>
      </c>
      <c r="F55" s="177" t="s">
        <v>3810</v>
      </c>
      <c r="G55" s="177" t="s">
        <v>4423</v>
      </c>
      <c r="H55" s="177" t="s">
        <v>4424</v>
      </c>
      <c r="I55" s="177">
        <v>1</v>
      </c>
      <c r="J55" s="177" t="s">
        <v>4425</v>
      </c>
      <c r="K55" s="319">
        <v>18400</v>
      </c>
      <c r="L55" s="319">
        <v>721</v>
      </c>
      <c r="M55" s="319">
        <v>1139</v>
      </c>
      <c r="N55" s="177" t="s">
        <v>4426</v>
      </c>
      <c r="O55" s="177" t="s">
        <v>4427</v>
      </c>
      <c r="P55" s="177"/>
      <c r="Q55" s="936"/>
      <c r="R55" s="177"/>
      <c r="S55" s="177"/>
      <c r="T55" s="177" t="s">
        <v>4428</v>
      </c>
      <c r="U55" s="319">
        <v>18</v>
      </c>
      <c r="V55" s="319">
        <v>20</v>
      </c>
      <c r="W55" s="319">
        <v>360</v>
      </c>
      <c r="X55" s="319">
        <v>4</v>
      </c>
      <c r="Y55" s="319"/>
      <c r="Z55" s="319"/>
      <c r="AA55" s="177"/>
      <c r="AB55" s="320">
        <v>2006</v>
      </c>
      <c r="AC55" s="925">
        <v>54</v>
      </c>
      <c r="AD55" s="177"/>
      <c r="AE55" s="177"/>
      <c r="AF55" s="177"/>
      <c r="AG55" s="177"/>
      <c r="AH55" s="177"/>
      <c r="AI55" s="319">
        <v>1600</v>
      </c>
      <c r="AJ55" s="320">
        <v>2000</v>
      </c>
      <c r="AK55" s="320"/>
      <c r="AL55" s="177"/>
      <c r="AM55" s="177"/>
      <c r="AN55" s="177"/>
      <c r="AO55" s="177"/>
      <c r="AP55" s="177"/>
      <c r="AQ55" s="177"/>
      <c r="AR55" s="177"/>
      <c r="AS55" s="177"/>
      <c r="AT55" s="177"/>
      <c r="AU55" s="177"/>
      <c r="AV55" s="177"/>
      <c r="AW55" s="177"/>
      <c r="AX55" s="177"/>
      <c r="AY55" s="177"/>
      <c r="AZ55" s="177"/>
      <c r="BA55" s="177"/>
      <c r="BB55" s="177"/>
      <c r="BC55" s="177"/>
      <c r="BD55" s="177"/>
      <c r="BE55" s="149"/>
    </row>
    <row r="56" spans="1:57" ht="25.15" customHeight="1">
      <c r="A56" s="274"/>
      <c r="B56" s="543"/>
      <c r="C56" s="320" t="s">
        <v>3812</v>
      </c>
      <c r="D56" s="177"/>
      <c r="E56" s="320" t="s">
        <v>4429</v>
      </c>
      <c r="F56" s="320" t="s">
        <v>3812</v>
      </c>
      <c r="G56" s="320"/>
      <c r="H56" s="320" t="s">
        <v>3833</v>
      </c>
      <c r="I56" s="177"/>
      <c r="J56" s="177"/>
      <c r="K56" s="319">
        <v>40117</v>
      </c>
      <c r="L56" s="319">
        <v>2645</v>
      </c>
      <c r="M56" s="319">
        <v>2645</v>
      </c>
      <c r="N56" s="320" t="s">
        <v>4144</v>
      </c>
      <c r="O56" s="177" t="s">
        <v>4373</v>
      </c>
      <c r="P56" s="177"/>
      <c r="Q56" s="936"/>
      <c r="R56" s="177"/>
      <c r="S56" s="177"/>
      <c r="T56" s="320" t="s">
        <v>4077</v>
      </c>
      <c r="U56" s="319">
        <v>21</v>
      </c>
      <c r="V56" s="319">
        <v>48</v>
      </c>
      <c r="W56" s="319">
        <v>1008</v>
      </c>
      <c r="X56" s="319">
        <v>12</v>
      </c>
      <c r="Y56" s="319">
        <v>504</v>
      </c>
      <c r="Z56" s="319">
        <v>600</v>
      </c>
      <c r="AA56" s="320" t="s">
        <v>3250</v>
      </c>
      <c r="AB56" s="320">
        <v>2006</v>
      </c>
      <c r="AC56" s="925"/>
      <c r="AD56" s="177"/>
      <c r="AE56" s="177"/>
      <c r="AF56" s="177"/>
      <c r="AG56" s="177"/>
      <c r="AH56" s="177"/>
      <c r="AI56" s="319">
        <v>3925</v>
      </c>
      <c r="AJ56" s="320"/>
      <c r="AK56" s="320"/>
      <c r="AL56" s="177"/>
      <c r="AM56" s="177"/>
      <c r="AN56" s="177"/>
      <c r="AO56" s="177"/>
      <c r="AP56" s="177"/>
      <c r="AQ56" s="177"/>
      <c r="AR56" s="177"/>
      <c r="AS56" s="177"/>
      <c r="AT56" s="177"/>
      <c r="AU56" s="177"/>
      <c r="AV56" s="177"/>
      <c r="AW56" s="177"/>
      <c r="AX56" s="177"/>
      <c r="AY56" s="177"/>
      <c r="AZ56" s="177"/>
      <c r="BA56" s="177"/>
      <c r="BB56" s="177"/>
      <c r="BC56" s="177"/>
      <c r="BD56" s="177"/>
      <c r="BE56" s="177"/>
    </row>
    <row r="57" spans="1:57" ht="25.15" customHeight="1">
      <c r="A57" s="274"/>
      <c r="B57" s="924"/>
      <c r="C57" s="320" t="s">
        <v>3815</v>
      </c>
      <c r="D57" s="177"/>
      <c r="E57" s="320" t="s">
        <v>4430</v>
      </c>
      <c r="F57" s="320" t="s">
        <v>3815</v>
      </c>
      <c r="G57" s="320"/>
      <c r="H57" s="320" t="s">
        <v>3815</v>
      </c>
      <c r="I57" s="177"/>
      <c r="J57" s="177"/>
      <c r="K57" s="319">
        <v>600</v>
      </c>
      <c r="L57" s="319">
        <v>207</v>
      </c>
      <c r="M57" s="319">
        <v>204</v>
      </c>
      <c r="N57" s="320" t="s">
        <v>4394</v>
      </c>
      <c r="O57" s="177" t="s">
        <v>4375</v>
      </c>
      <c r="P57" s="177"/>
      <c r="Q57" s="936"/>
      <c r="R57" s="177"/>
      <c r="S57" s="177"/>
      <c r="T57" s="320" t="s">
        <v>4428</v>
      </c>
      <c r="U57" s="319">
        <v>10</v>
      </c>
      <c r="V57" s="319">
        <v>17</v>
      </c>
      <c r="W57" s="319">
        <v>50</v>
      </c>
      <c r="X57" s="319">
        <v>4</v>
      </c>
      <c r="Y57" s="319"/>
      <c r="Z57" s="319"/>
      <c r="AA57" s="320"/>
      <c r="AB57" s="320">
        <v>2003</v>
      </c>
      <c r="AC57" s="925"/>
      <c r="AD57" s="177"/>
      <c r="AE57" s="177"/>
      <c r="AF57" s="177"/>
      <c r="AG57" s="177"/>
      <c r="AH57" s="177"/>
      <c r="AI57" s="319">
        <v>50</v>
      </c>
      <c r="AJ57" s="320"/>
      <c r="AK57" s="320"/>
      <c r="AL57" s="177"/>
      <c r="AM57" s="177"/>
      <c r="AN57" s="177"/>
      <c r="AO57" s="177"/>
      <c r="AP57" s="177"/>
      <c r="AQ57" s="177"/>
      <c r="AR57" s="177"/>
      <c r="AS57" s="177"/>
      <c r="AT57" s="177"/>
      <c r="AU57" s="177"/>
      <c r="AV57" s="177"/>
      <c r="AW57" s="177"/>
      <c r="AX57" s="177"/>
      <c r="AY57" s="177"/>
      <c r="AZ57" s="177"/>
      <c r="BA57" s="177"/>
      <c r="BB57" s="177"/>
      <c r="BC57" s="177"/>
      <c r="BD57" s="177"/>
      <c r="BE57" s="177"/>
    </row>
    <row r="58" spans="1:57" ht="25.15" customHeight="1">
      <c r="A58" s="283">
        <v>3</v>
      </c>
      <c r="B58" s="678"/>
      <c r="C58" s="320" t="s">
        <v>3822</v>
      </c>
      <c r="D58" s="177"/>
      <c r="E58" s="544" t="s">
        <v>4431</v>
      </c>
      <c r="F58" s="177" t="s">
        <v>3822</v>
      </c>
      <c r="G58" s="177"/>
      <c r="H58" s="177" t="s">
        <v>3822</v>
      </c>
      <c r="I58" s="177"/>
      <c r="J58" s="177"/>
      <c r="K58" s="319">
        <v>1388</v>
      </c>
      <c r="L58" s="319">
        <v>404</v>
      </c>
      <c r="M58" s="319">
        <v>404</v>
      </c>
      <c r="N58" s="320" t="s">
        <v>4432</v>
      </c>
      <c r="O58" s="177" t="s">
        <v>4433</v>
      </c>
      <c r="P58" s="177"/>
      <c r="Q58" s="936"/>
      <c r="R58" s="177"/>
      <c r="S58" s="177"/>
      <c r="T58" s="320" t="s">
        <v>4434</v>
      </c>
      <c r="U58" s="319">
        <v>12</v>
      </c>
      <c r="V58" s="319">
        <v>23</v>
      </c>
      <c r="W58" s="319">
        <v>290</v>
      </c>
      <c r="X58" s="319">
        <v>3</v>
      </c>
      <c r="Y58" s="319"/>
      <c r="Z58" s="319"/>
      <c r="AA58" s="320"/>
      <c r="AB58" s="320">
        <v>2013</v>
      </c>
      <c r="AC58" s="925"/>
      <c r="AD58" s="177"/>
      <c r="AE58" s="177"/>
      <c r="AF58" s="177"/>
      <c r="AG58" s="177"/>
      <c r="AH58" s="177"/>
      <c r="AI58" s="319">
        <v>620</v>
      </c>
      <c r="AJ58" s="320"/>
      <c r="AK58" s="320"/>
      <c r="AL58" s="177"/>
      <c r="AM58" s="177"/>
      <c r="AN58" s="177"/>
      <c r="AO58" s="177"/>
      <c r="AP58" s="177"/>
      <c r="AQ58" s="177"/>
      <c r="AR58" s="177"/>
      <c r="AS58" s="177"/>
      <c r="AT58" s="177"/>
      <c r="AU58" s="177"/>
      <c r="AV58" s="177"/>
      <c r="AW58" s="177"/>
      <c r="AX58" s="177"/>
      <c r="AY58" s="177"/>
      <c r="AZ58" s="177"/>
      <c r="BA58" s="177"/>
      <c r="BB58" s="177"/>
      <c r="BC58" s="177"/>
      <c r="BD58" s="177"/>
      <c r="BE58" s="177"/>
    </row>
    <row r="59" spans="1:57" ht="25.15" customHeight="1">
      <c r="A59" s="284"/>
      <c r="B59" s="543" t="s">
        <v>3686</v>
      </c>
      <c r="C59" s="320" t="s">
        <v>3285</v>
      </c>
      <c r="D59" s="177"/>
      <c r="E59" s="544">
        <f>COUNTA(E60:E62)</f>
        <v>3</v>
      </c>
      <c r="F59" s="177"/>
      <c r="G59" s="177"/>
      <c r="H59" s="177"/>
      <c r="I59" s="177"/>
      <c r="J59" s="177"/>
      <c r="K59" s="319">
        <f>SUM(K60:K62)</f>
        <v>6997</v>
      </c>
      <c r="L59" s="319">
        <f>SUM(L60:L62)</f>
        <v>3022.3599999999997</v>
      </c>
      <c r="M59" s="319">
        <f>SUM(M60:M62)</f>
        <v>3490.9</v>
      </c>
      <c r="N59" s="320"/>
      <c r="O59" s="177"/>
      <c r="P59" s="177"/>
      <c r="Q59" s="936"/>
      <c r="R59" s="177"/>
      <c r="S59" s="319"/>
      <c r="T59" s="320"/>
      <c r="U59" s="319"/>
      <c r="V59" s="319"/>
      <c r="W59" s="756"/>
      <c r="X59" s="319"/>
      <c r="Y59" s="177"/>
      <c r="Z59" s="320"/>
      <c r="AA59" s="716"/>
      <c r="AB59" s="177"/>
      <c r="AC59" s="177"/>
      <c r="AD59" s="177"/>
      <c r="AE59" s="177"/>
      <c r="AF59" s="177"/>
      <c r="AG59" s="319"/>
      <c r="AH59" s="320"/>
      <c r="AI59" s="319"/>
      <c r="AJ59" s="177"/>
      <c r="AK59" s="177"/>
      <c r="AL59" s="177"/>
      <c r="AM59" s="177"/>
      <c r="AN59" s="177"/>
      <c r="AO59" s="177"/>
      <c r="AP59" s="177"/>
      <c r="AQ59" s="177"/>
      <c r="AR59" s="177"/>
      <c r="AS59" s="177"/>
      <c r="AT59" s="177"/>
      <c r="AU59" s="177"/>
      <c r="AV59" s="177"/>
      <c r="AW59" s="177"/>
      <c r="AX59" s="177"/>
      <c r="AY59" s="177"/>
      <c r="AZ59" s="177"/>
      <c r="BA59" s="177"/>
      <c r="BB59" s="150"/>
      <c r="BC59" s="150"/>
      <c r="BD59" s="150"/>
      <c r="BE59" s="960"/>
    </row>
    <row r="60" spans="1:57" ht="25.15" customHeight="1">
      <c r="A60" s="280"/>
      <c r="B60" s="543"/>
      <c r="C60" s="320" t="s">
        <v>3832</v>
      </c>
      <c r="D60" s="177"/>
      <c r="E60" s="320" t="s">
        <v>4435</v>
      </c>
      <c r="F60" s="320" t="s">
        <v>3832</v>
      </c>
      <c r="G60" s="320"/>
      <c r="H60" s="320" t="s">
        <v>4436</v>
      </c>
      <c r="I60" s="177"/>
      <c r="J60" s="177"/>
      <c r="K60" s="319">
        <v>3545</v>
      </c>
      <c r="L60" s="319">
        <v>692</v>
      </c>
      <c r="M60" s="319">
        <v>835</v>
      </c>
      <c r="N60" s="320" t="s">
        <v>4144</v>
      </c>
      <c r="O60" s="177" t="s">
        <v>4348</v>
      </c>
      <c r="P60" s="936"/>
      <c r="Q60" s="177"/>
      <c r="R60" s="177"/>
      <c r="S60" s="177"/>
      <c r="T60" s="320" t="s">
        <v>4077</v>
      </c>
      <c r="U60" s="319">
        <v>13</v>
      </c>
      <c r="V60" s="319">
        <v>25</v>
      </c>
      <c r="W60" s="319">
        <v>325</v>
      </c>
      <c r="X60" s="319"/>
      <c r="Y60" s="319">
        <v>128</v>
      </c>
      <c r="Z60" s="319">
        <v>300</v>
      </c>
      <c r="AA60" s="320" t="s">
        <v>4437</v>
      </c>
      <c r="AB60" s="320">
        <v>2013</v>
      </c>
      <c r="AC60" s="925"/>
      <c r="AD60" s="177"/>
      <c r="AE60" s="177"/>
      <c r="AF60" s="177"/>
      <c r="AG60" s="177"/>
      <c r="AH60" s="177"/>
      <c r="AI60" s="319">
        <v>1250</v>
      </c>
      <c r="AJ60" s="320"/>
      <c r="AK60" s="320"/>
      <c r="AL60" s="177"/>
      <c r="AM60" s="177"/>
      <c r="AN60" s="177"/>
      <c r="AO60" s="177"/>
      <c r="AP60" s="177"/>
      <c r="AQ60" s="177"/>
      <c r="AR60" s="177"/>
      <c r="AS60" s="177"/>
      <c r="AT60" s="177"/>
      <c r="AU60" s="177"/>
      <c r="AV60" s="177"/>
      <c r="AW60" s="177"/>
      <c r="AX60" s="177"/>
      <c r="AY60" s="177"/>
      <c r="AZ60" s="177"/>
      <c r="BA60" s="177"/>
      <c r="BB60" s="177"/>
      <c r="BC60" s="177"/>
      <c r="BD60" s="177"/>
      <c r="BE60" s="177"/>
    </row>
    <row r="61" spans="1:57" ht="25.15" customHeight="1">
      <c r="A61" s="247"/>
      <c r="B61" s="543"/>
      <c r="C61" s="320" t="s">
        <v>4438</v>
      </c>
      <c r="D61" s="177" t="s">
        <v>4439</v>
      </c>
      <c r="E61" s="320" t="s">
        <v>4440</v>
      </c>
      <c r="F61" s="320" t="s">
        <v>4438</v>
      </c>
      <c r="G61" s="320" t="s">
        <v>4441</v>
      </c>
      <c r="H61" s="320" t="s">
        <v>4438</v>
      </c>
      <c r="I61" s="177">
        <v>1</v>
      </c>
      <c r="J61" s="177"/>
      <c r="K61" s="319">
        <v>1575</v>
      </c>
      <c r="L61" s="319">
        <v>453</v>
      </c>
      <c r="M61" s="319">
        <v>441</v>
      </c>
      <c r="N61" s="320" t="s">
        <v>4144</v>
      </c>
      <c r="O61" s="177" t="s">
        <v>4442</v>
      </c>
      <c r="P61" s="936"/>
      <c r="Q61" s="177"/>
      <c r="R61" s="177"/>
      <c r="S61" s="177"/>
      <c r="T61" s="320" t="s">
        <v>4077</v>
      </c>
      <c r="U61" s="319">
        <v>14.4</v>
      </c>
      <c r="V61" s="319">
        <v>30.6</v>
      </c>
      <c r="W61" s="319">
        <v>441</v>
      </c>
      <c r="X61" s="319">
        <v>3</v>
      </c>
      <c r="Y61" s="319" t="s">
        <v>3259</v>
      </c>
      <c r="Z61" s="319" t="s">
        <v>3259</v>
      </c>
      <c r="AA61" s="146"/>
      <c r="AB61" s="320">
        <v>2006</v>
      </c>
      <c r="AC61" s="925">
        <v>55</v>
      </c>
      <c r="AD61" s="177"/>
      <c r="AE61" s="177">
        <v>80</v>
      </c>
      <c r="AF61" s="177"/>
      <c r="AG61" s="177"/>
      <c r="AH61" s="177"/>
      <c r="AI61" s="319">
        <v>2688</v>
      </c>
      <c r="AJ61" s="320"/>
      <c r="AK61" s="320"/>
      <c r="AL61" s="177"/>
      <c r="AM61" s="177"/>
      <c r="AN61" s="177"/>
      <c r="AO61" s="177"/>
      <c r="AP61" s="177"/>
      <c r="AQ61" s="177"/>
      <c r="AR61" s="177"/>
      <c r="AS61" s="177"/>
      <c r="AT61" s="177"/>
      <c r="AU61" s="177"/>
      <c r="AV61" s="177"/>
      <c r="AW61" s="177"/>
      <c r="AX61" s="177"/>
      <c r="AY61" s="177"/>
      <c r="AZ61" s="177"/>
      <c r="BA61" s="177"/>
      <c r="BB61" s="177"/>
      <c r="BC61" s="177"/>
      <c r="BD61" s="177"/>
      <c r="BE61" s="177"/>
    </row>
    <row r="62" spans="1:57" ht="25.15" customHeight="1">
      <c r="B62" s="961"/>
      <c r="C62" s="320" t="s">
        <v>4438</v>
      </c>
      <c r="D62" s="177"/>
      <c r="E62" s="320" t="s">
        <v>4443</v>
      </c>
      <c r="F62" s="320" t="s">
        <v>4438</v>
      </c>
      <c r="G62" s="320"/>
      <c r="H62" s="320" t="s">
        <v>4438</v>
      </c>
      <c r="I62" s="177"/>
      <c r="J62" s="177"/>
      <c r="K62" s="319">
        <v>1877</v>
      </c>
      <c r="L62" s="319">
        <v>1877.36</v>
      </c>
      <c r="M62" s="319">
        <v>2214.9</v>
      </c>
      <c r="N62" s="320"/>
      <c r="O62" s="177" t="s">
        <v>4358</v>
      </c>
      <c r="P62" s="936"/>
      <c r="Q62" s="177"/>
      <c r="R62" s="177"/>
      <c r="S62" s="177"/>
      <c r="T62" s="320"/>
      <c r="U62" s="319"/>
      <c r="V62" s="319"/>
      <c r="W62" s="319">
        <v>1291</v>
      </c>
      <c r="X62" s="319"/>
      <c r="Y62" s="319">
        <v>342</v>
      </c>
      <c r="Z62" s="319"/>
      <c r="AA62" s="146" t="s">
        <v>3250</v>
      </c>
      <c r="AB62" s="320">
        <v>2011</v>
      </c>
      <c r="AC62" s="925"/>
      <c r="AD62" s="177"/>
      <c r="AE62" s="177"/>
      <c r="AF62" s="177"/>
      <c r="AG62" s="177"/>
      <c r="AH62" s="177"/>
      <c r="AI62" s="319">
        <v>3823</v>
      </c>
      <c r="AJ62" s="320"/>
      <c r="AK62" s="320"/>
      <c r="AL62" s="177"/>
      <c r="AM62" s="177"/>
      <c r="AN62" s="177"/>
      <c r="AO62" s="177"/>
      <c r="AP62" s="177"/>
      <c r="AQ62" s="177"/>
      <c r="AR62" s="177"/>
      <c r="AS62" s="177"/>
      <c r="AT62" s="177"/>
      <c r="AU62" s="177"/>
      <c r="AV62" s="177"/>
      <c r="AW62" s="177"/>
      <c r="AX62" s="177"/>
      <c r="AY62" s="177"/>
      <c r="AZ62" s="177"/>
      <c r="BA62" s="177"/>
      <c r="BB62" s="177"/>
      <c r="BC62" s="177"/>
      <c r="BD62" s="177"/>
      <c r="BE62" s="177"/>
    </row>
    <row r="63" spans="1:57" ht="38.25" customHeight="1">
      <c r="B63" s="320" t="s">
        <v>3835</v>
      </c>
      <c r="C63" s="320" t="s">
        <v>3836</v>
      </c>
      <c r="D63" s="177"/>
      <c r="E63" s="320" t="s">
        <v>15323</v>
      </c>
      <c r="F63" s="320" t="s">
        <v>15073</v>
      </c>
      <c r="G63" s="320"/>
      <c r="H63" s="320" t="s">
        <v>15324</v>
      </c>
      <c r="I63" s="177"/>
      <c r="J63" s="177"/>
      <c r="K63" s="319">
        <v>1643</v>
      </c>
      <c r="L63" s="319">
        <v>957</v>
      </c>
      <c r="M63" s="319">
        <v>957</v>
      </c>
      <c r="N63" s="320" t="s">
        <v>4444</v>
      </c>
      <c r="O63" s="177" t="s">
        <v>4348</v>
      </c>
      <c r="P63" s="177"/>
      <c r="Q63" s="936"/>
      <c r="R63" s="177"/>
      <c r="S63" s="177"/>
      <c r="T63" s="320" t="s">
        <v>4077</v>
      </c>
      <c r="U63" s="319">
        <v>22</v>
      </c>
      <c r="V63" s="319">
        <v>36</v>
      </c>
      <c r="W63" s="319">
        <v>792</v>
      </c>
      <c r="X63" s="319">
        <v>10</v>
      </c>
      <c r="Y63" s="319"/>
      <c r="Z63" s="319">
        <v>100</v>
      </c>
      <c r="AA63" s="320" t="s">
        <v>3250</v>
      </c>
      <c r="AB63" s="320">
        <v>2002</v>
      </c>
      <c r="AC63" s="925"/>
      <c r="AD63" s="177"/>
      <c r="AE63" s="177"/>
      <c r="AF63" s="177"/>
      <c r="AG63" s="177"/>
      <c r="AH63" s="177"/>
      <c r="AI63" s="319">
        <v>1300</v>
      </c>
      <c r="AJ63" s="320"/>
      <c r="AK63" s="320"/>
      <c r="AL63" s="177"/>
      <c r="AM63" s="177"/>
      <c r="AN63" s="177"/>
      <c r="AO63" s="177"/>
      <c r="AP63" s="177"/>
      <c r="AQ63" s="177"/>
      <c r="AR63" s="177"/>
      <c r="AS63" s="177"/>
      <c r="AT63" s="177"/>
      <c r="AU63" s="177"/>
      <c r="AV63" s="177"/>
      <c r="AW63" s="177"/>
      <c r="AX63" s="177"/>
      <c r="AY63" s="177"/>
      <c r="AZ63" s="177"/>
      <c r="BA63" s="177"/>
      <c r="BB63" s="177"/>
      <c r="BC63" s="177"/>
      <c r="BD63" s="177"/>
      <c r="BE63" s="177"/>
    </row>
  </sheetData>
  <mergeCells count="28">
    <mergeCell ref="AP2:BD2"/>
    <mergeCell ref="AU3:AY3"/>
    <mergeCell ref="AZ3:BD3"/>
    <mergeCell ref="M2:M3"/>
    <mergeCell ref="N2:N3"/>
    <mergeCell ref="O2:X2"/>
    <mergeCell ref="AL3:AM3"/>
    <mergeCell ref="Y2:AA2"/>
    <mergeCell ref="AB2:AB3"/>
    <mergeCell ref="AJ2:AK2"/>
    <mergeCell ref="AL2:AO2"/>
    <mergeCell ref="AC2:AI3"/>
    <mergeCell ref="B1:E1"/>
    <mergeCell ref="AA1:BE1"/>
    <mergeCell ref="A2:A3"/>
    <mergeCell ref="B2:B3"/>
    <mergeCell ref="C2:C3"/>
    <mergeCell ref="D2:D3"/>
    <mergeCell ref="E2:E3"/>
    <mergeCell ref="F2:F3"/>
    <mergeCell ref="G2:G3"/>
    <mergeCell ref="H2:H3"/>
    <mergeCell ref="I2:I3"/>
    <mergeCell ref="J2:J3"/>
    <mergeCell ref="K2:K3"/>
    <mergeCell ref="L2:L3"/>
    <mergeCell ref="BE2:BE3"/>
    <mergeCell ref="AP3:AT3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77" orientation="landscape" r:id="rId1"/>
  <headerFooter alignWithMargins="0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BD521"/>
  <sheetViews>
    <sheetView view="pageBreakPreview" topLeftCell="B1" zoomScale="82" zoomScaleNormal="85" zoomScaleSheetLayoutView="82" workbookViewId="0">
      <pane ySplit="5" topLeftCell="A498" activePane="bottomLeft" state="frozen"/>
      <selection activeCell="A17" sqref="A17:L17"/>
      <selection pane="bottomLeft" activeCell="AP523" sqref="AP523"/>
    </sheetView>
  </sheetViews>
  <sheetFormatPr defaultColWidth="8.88671875" defaultRowHeight="10.5"/>
  <cols>
    <col min="1" max="1" width="5.21875" style="172" hidden="1" customWidth="1"/>
    <col min="2" max="2" width="3.77734375" style="170" customWidth="1"/>
    <col min="3" max="3" width="6.5546875" style="170" customWidth="1"/>
    <col min="4" max="4" width="14" style="171" bestFit="1" customWidth="1"/>
    <col min="5" max="5" width="7.21875" style="172" customWidth="1"/>
    <col min="6" max="6" width="15.44140625" style="172" customWidth="1"/>
    <col min="7" max="7" width="9.109375" style="173" bestFit="1" customWidth="1"/>
    <col min="8" max="8" width="7" style="173" bestFit="1" customWidth="1"/>
    <col min="9" max="9" width="7.44140625" style="173" bestFit="1" customWidth="1"/>
    <col min="10" max="11" width="14.6640625" style="172" hidden="1" customWidth="1"/>
    <col min="12" max="12" width="16.6640625" style="172" hidden="1" customWidth="1"/>
    <col min="13" max="13" width="20" style="172" hidden="1" customWidth="1"/>
    <col min="14" max="15" width="6" style="173" bestFit="1" customWidth="1"/>
    <col min="16" max="16" width="11.6640625" style="173" customWidth="1"/>
    <col min="17" max="17" width="12.6640625" style="170" customWidth="1"/>
    <col min="18" max="18" width="5.33203125" style="173" bestFit="1" customWidth="1"/>
    <col min="19" max="19" width="11.109375" style="173" customWidth="1"/>
    <col min="20" max="20" width="5.44140625" style="173" customWidth="1"/>
    <col min="21" max="21" width="9.44140625" style="172" hidden="1" customWidth="1"/>
    <col min="22" max="22" width="14.44140625" style="172" hidden="1" customWidth="1"/>
    <col min="23" max="23" width="10.77734375" style="172" hidden="1" customWidth="1"/>
    <col min="24" max="24" width="15.33203125" style="172" hidden="1" customWidth="1"/>
    <col min="25" max="25" width="2.6640625" style="172" hidden="1" customWidth="1"/>
    <col min="26" max="26" width="3.21875" style="172" hidden="1" customWidth="1"/>
    <col min="27" max="27" width="15.44140625" style="170" customWidth="1"/>
    <col min="28" max="28" width="10.77734375" style="170" hidden="1" customWidth="1"/>
    <col min="29" max="29" width="5.77734375" style="170" hidden="1" customWidth="1"/>
    <col min="30" max="30" width="23.6640625" style="170" hidden="1" customWidth="1"/>
    <col min="31" max="31" width="9.5546875" style="170" hidden="1" customWidth="1"/>
    <col min="32" max="32" width="15.33203125" style="170" hidden="1" customWidth="1"/>
    <col min="33" max="33" width="25.88671875" style="170" hidden="1" customWidth="1"/>
    <col min="34" max="34" width="4.5546875" style="170" customWidth="1"/>
    <col min="35" max="35" width="9.44140625" style="172" hidden="1" customWidth="1"/>
    <col min="36" max="36" width="14.44140625" style="172" hidden="1" customWidth="1"/>
    <col min="37" max="37" width="10.77734375" style="172" hidden="1" customWidth="1"/>
    <col min="38" max="38" width="15.33203125" style="172" hidden="1" customWidth="1"/>
    <col min="39" max="39" width="2.6640625" style="172" hidden="1" customWidth="1"/>
    <col min="40" max="40" width="0.6640625" style="172" hidden="1" customWidth="1"/>
    <col min="41" max="41" width="6.21875" style="173" bestFit="1" customWidth="1"/>
    <col min="42" max="42" width="10.109375" style="173" customWidth="1"/>
    <col min="43" max="16384" width="8.88671875" style="172"/>
  </cols>
  <sheetData>
    <row r="1" spans="1:42" ht="22.9" customHeight="1">
      <c r="B1" s="1437" t="s">
        <v>53</v>
      </c>
      <c r="C1" s="1437"/>
      <c r="D1" s="1437"/>
      <c r="U1" s="1438"/>
      <c r="V1" s="1438"/>
      <c r="W1" s="1438"/>
      <c r="X1" s="1438"/>
      <c r="Y1" s="1438"/>
      <c r="Z1" s="1438"/>
      <c r="AA1" s="1438"/>
      <c r="AB1" s="1438"/>
      <c r="AC1" s="1438"/>
      <c r="AD1" s="1438"/>
      <c r="AE1" s="1438"/>
      <c r="AF1" s="1438"/>
      <c r="AG1" s="1438"/>
      <c r="AH1" s="1438"/>
      <c r="AP1" s="172"/>
    </row>
    <row r="2" spans="1:42" ht="16.5" customHeight="1">
      <c r="A2" s="1436" t="s">
        <v>369</v>
      </c>
      <c r="B2" s="1362" t="s">
        <v>370</v>
      </c>
      <c r="C2" s="1362" t="s">
        <v>477</v>
      </c>
      <c r="D2" s="1362" t="s">
        <v>372</v>
      </c>
      <c r="E2" s="1362" t="s">
        <v>480</v>
      </c>
      <c r="F2" s="1362" t="s">
        <v>301</v>
      </c>
      <c r="G2" s="1362" t="s">
        <v>302</v>
      </c>
      <c r="H2" s="1362" t="s">
        <v>303</v>
      </c>
      <c r="I2" s="1362" t="s">
        <v>304</v>
      </c>
      <c r="J2" s="1362" t="s">
        <v>488</v>
      </c>
      <c r="K2" s="1362"/>
      <c r="L2" s="1362"/>
      <c r="M2" s="1362"/>
      <c r="N2" s="1362"/>
      <c r="O2" s="1362"/>
      <c r="P2" s="1362"/>
      <c r="Q2" s="1362"/>
      <c r="R2" s="1362"/>
      <c r="S2" s="1362"/>
      <c r="T2" s="1362"/>
      <c r="U2" s="1281" t="s">
        <v>295</v>
      </c>
      <c r="V2" s="1290" t="s">
        <v>569</v>
      </c>
      <c r="W2" s="1290"/>
      <c r="X2" s="1290"/>
      <c r="Y2" s="1290"/>
      <c r="Z2" s="1290"/>
      <c r="AA2" s="1379" t="s">
        <v>392</v>
      </c>
      <c r="AB2" s="1290"/>
      <c r="AC2" s="1362" t="s">
        <v>309</v>
      </c>
      <c r="AD2" s="1362"/>
      <c r="AE2" s="1362" t="s">
        <v>310</v>
      </c>
      <c r="AF2" s="1362"/>
      <c r="AG2" s="1362"/>
      <c r="AH2" s="1362" t="s">
        <v>307</v>
      </c>
      <c r="AI2" s="1379" t="s">
        <v>308</v>
      </c>
      <c r="AJ2" s="1379"/>
      <c r="AK2" s="1379"/>
      <c r="AL2" s="1379"/>
      <c r="AM2" s="1379"/>
      <c r="AN2" s="1379"/>
      <c r="AO2" s="1379"/>
      <c r="AP2" s="1379" t="s">
        <v>393</v>
      </c>
    </row>
    <row r="3" spans="1:42" ht="16.5" customHeight="1">
      <c r="A3" s="1436"/>
      <c r="B3" s="1362"/>
      <c r="C3" s="1362"/>
      <c r="D3" s="1362"/>
      <c r="E3" s="1362"/>
      <c r="F3" s="1362"/>
      <c r="G3" s="1362"/>
      <c r="H3" s="1362"/>
      <c r="I3" s="1362"/>
      <c r="J3" s="1362" t="s">
        <v>296</v>
      </c>
      <c r="K3" s="1370" t="s">
        <v>297</v>
      </c>
      <c r="L3" s="1370" t="s">
        <v>298</v>
      </c>
      <c r="M3" s="1370" t="s">
        <v>581</v>
      </c>
      <c r="N3" s="1439" t="s">
        <v>170</v>
      </c>
      <c r="O3" s="1370" t="s">
        <v>498</v>
      </c>
      <c r="P3" s="1370"/>
      <c r="Q3" s="1370"/>
      <c r="R3" s="1370" t="s">
        <v>171</v>
      </c>
      <c r="S3" s="1370"/>
      <c r="T3" s="1379" t="s">
        <v>514</v>
      </c>
      <c r="U3" s="1281"/>
      <c r="V3" s="1282"/>
      <c r="W3" s="1282"/>
      <c r="X3" s="1282"/>
      <c r="Y3" s="1282"/>
      <c r="Z3" s="1282"/>
      <c r="AA3" s="1366"/>
      <c r="AB3" s="1282"/>
      <c r="AC3" s="1281" t="s">
        <v>318</v>
      </c>
      <c r="AD3" s="1281" t="s">
        <v>319</v>
      </c>
      <c r="AE3" s="1362" t="s">
        <v>320</v>
      </c>
      <c r="AF3" s="1362"/>
      <c r="AG3" s="1284" t="s">
        <v>300</v>
      </c>
      <c r="AH3" s="1362"/>
      <c r="AI3" s="1366"/>
      <c r="AJ3" s="1366"/>
      <c r="AK3" s="1366"/>
      <c r="AL3" s="1366"/>
      <c r="AM3" s="1366"/>
      <c r="AN3" s="1366"/>
      <c r="AO3" s="1366"/>
      <c r="AP3" s="1366"/>
    </row>
    <row r="4" spans="1:42" ht="16.5" customHeight="1">
      <c r="A4" s="1436"/>
      <c r="B4" s="1362"/>
      <c r="C4" s="1362"/>
      <c r="D4" s="1362"/>
      <c r="E4" s="1362"/>
      <c r="F4" s="1362"/>
      <c r="G4" s="1362"/>
      <c r="H4" s="1362"/>
      <c r="I4" s="1362"/>
      <c r="J4" s="1362"/>
      <c r="K4" s="1370"/>
      <c r="L4" s="1370"/>
      <c r="M4" s="1370"/>
      <c r="N4" s="1440"/>
      <c r="O4" s="1284" t="s">
        <v>191</v>
      </c>
      <c r="P4" s="1284" t="s">
        <v>394</v>
      </c>
      <c r="Q4" s="1281" t="s">
        <v>296</v>
      </c>
      <c r="R4" s="1284" t="s">
        <v>191</v>
      </c>
      <c r="S4" s="1284" t="s">
        <v>394</v>
      </c>
      <c r="T4" s="1367"/>
      <c r="U4" s="1281"/>
      <c r="V4" s="1281"/>
      <c r="W4" s="1283"/>
      <c r="X4" s="1283"/>
      <c r="Y4" s="1283"/>
      <c r="Z4" s="1283"/>
      <c r="AA4" s="1367"/>
      <c r="AB4" s="1283"/>
      <c r="AC4" s="1283"/>
      <c r="AD4" s="1281"/>
      <c r="AE4" s="1281"/>
      <c r="AF4" s="1281" t="s">
        <v>330</v>
      </c>
      <c r="AG4" s="1281" t="s">
        <v>331</v>
      </c>
      <c r="AH4" s="1362"/>
      <c r="AI4" s="1367"/>
      <c r="AJ4" s="1367"/>
      <c r="AK4" s="1367"/>
      <c r="AL4" s="1367"/>
      <c r="AM4" s="1367"/>
      <c r="AN4" s="1367"/>
      <c r="AO4" s="1367"/>
      <c r="AP4" s="1367"/>
    </row>
    <row r="5" spans="1:42" s="285" customFormat="1" ht="25.35" customHeight="1">
      <c r="A5" s="251"/>
      <c r="B5" s="239" t="s">
        <v>51</v>
      </c>
      <c r="C5" s="239" t="s">
        <v>4</v>
      </c>
      <c r="D5" s="740">
        <f>COUNTA(D7:D98,D100:D121,D123:D136,D138:D156,D158:D174,D176:D187,D189:D195,D197:D202,D204:D300,D302:D331,D333:D350,D352:D372,D374:D411,D413:D436,D438:D471,D473:D512,D514:D521)</f>
        <v>499</v>
      </c>
      <c r="E5" s="321"/>
      <c r="F5" s="321"/>
      <c r="G5" s="552">
        <f>SUM(G7:G98,G100:G121,G123:G136,G138:G156,G158:G174,G176:G187,G189:G195,G197:G202,G204:G300,G302:G331,G333:G350,G352:G372,G374:G411,G413:G436,G438:G471,G473:G512,G514:G521)</f>
        <v>12010379.300000001</v>
      </c>
      <c r="H5" s="552">
        <f>SUM(H7:H98,H100:H121,H123:H136,H138:H156,H158:H174,H176:H187,H189:H195,H197:H202,H204:H300,H302:H331,H333:H350,H352:H372,H374:H411,H413:H436,H438:H471,H473:H512,H514:H521)</f>
        <v>1142992.7350000006</v>
      </c>
      <c r="I5" s="552">
        <f>SUM(I7:I98,I100:I121,I123:I136,I138:I156,I158:I174,I176:I187,I189:I195,I197:I202,I204:I300,I302:I331,I333:I350,I352:I372,I374:I411,I413:I436,I438:I471,I473:I512,I514:I521)</f>
        <v>2468449.5300000003</v>
      </c>
      <c r="J5" s="552">
        <f>SUM(J6,J98,J116,J137,J155,J175,J186,J203,J281,J325,J345,J364,J402,J427,J454,J488)</f>
        <v>0</v>
      </c>
      <c r="K5" s="552">
        <f>SUM(K6,K98,K116,K137,K155,K175,K186,K203,K281,K325,K345,K364,K402,K427,K454,K488)</f>
        <v>0</v>
      </c>
      <c r="L5" s="552">
        <f>SUM(L6,L98,L116,L137,L155,L175,L186,L203,L281,L325,L345,L364,L402,L427,L454,L488)</f>
        <v>0</v>
      </c>
      <c r="M5" s="552">
        <f>SUM(M6,M98,M116,M137,M155,M175,M186,M203,M281,M325,M345,M364,M402,M427,M454,M488)</f>
        <v>0</v>
      </c>
      <c r="N5" s="552"/>
      <c r="O5" s="552"/>
      <c r="P5" s="552"/>
      <c r="Q5" s="239"/>
      <c r="R5" s="552"/>
      <c r="S5" s="245"/>
      <c r="T5" s="552"/>
      <c r="U5" s="321"/>
      <c r="V5" s="321"/>
      <c r="W5" s="321"/>
      <c r="X5" s="321"/>
      <c r="Y5" s="321"/>
      <c r="Z5" s="321"/>
      <c r="AA5" s="239"/>
      <c r="AB5" s="239"/>
      <c r="AC5" s="239"/>
      <c r="AD5" s="239"/>
      <c r="AE5" s="239"/>
      <c r="AF5" s="239"/>
      <c r="AG5" s="751"/>
      <c r="AH5" s="239"/>
      <c r="AI5" s="321"/>
      <c r="AJ5" s="321"/>
      <c r="AK5" s="321"/>
      <c r="AL5" s="321"/>
      <c r="AM5" s="321"/>
      <c r="AN5" s="321"/>
      <c r="AO5" s="552"/>
      <c r="AP5" s="552"/>
    </row>
    <row r="6" spans="1:42" s="285" customFormat="1" ht="25.35" customHeight="1">
      <c r="A6" s="251"/>
      <c r="B6" s="739" t="s">
        <v>85</v>
      </c>
      <c r="C6" s="239" t="s">
        <v>84</v>
      </c>
      <c r="D6" s="740">
        <f>COUNTA(D7:D98)</f>
        <v>92</v>
      </c>
      <c r="E6" s="321"/>
      <c r="F6" s="321"/>
      <c r="G6" s="552">
        <f>SUM(G7:G98)</f>
        <v>747001</v>
      </c>
      <c r="H6" s="552">
        <f>SUM(H7:H98)</f>
        <v>192921.39</v>
      </c>
      <c r="I6" s="552">
        <f>SUM(I7:I98)</f>
        <v>570691.19999999995</v>
      </c>
      <c r="J6" s="552">
        <f t="shared" ref="J6:M6" si="0">SUM(J7:J97)</f>
        <v>0</v>
      </c>
      <c r="K6" s="552">
        <f t="shared" si="0"/>
        <v>0</v>
      </c>
      <c r="L6" s="552">
        <f t="shared" si="0"/>
        <v>0</v>
      </c>
      <c r="M6" s="552">
        <f t="shared" si="0"/>
        <v>0</v>
      </c>
      <c r="N6" s="552"/>
      <c r="O6" s="552"/>
      <c r="P6" s="245"/>
      <c r="Q6" s="751"/>
      <c r="R6" s="552"/>
      <c r="S6" s="245"/>
      <c r="T6" s="552"/>
      <c r="U6" s="321"/>
      <c r="V6" s="321"/>
      <c r="W6" s="321"/>
      <c r="X6" s="321"/>
      <c r="Y6" s="321"/>
      <c r="Z6" s="321"/>
      <c r="AA6" s="575"/>
      <c r="AB6" s="239"/>
      <c r="AC6" s="239"/>
      <c r="AD6" s="239"/>
      <c r="AE6" s="239"/>
      <c r="AF6" s="239"/>
      <c r="AG6" s="751"/>
      <c r="AH6" s="239"/>
      <c r="AI6" s="321"/>
      <c r="AJ6" s="321"/>
      <c r="AK6" s="321"/>
      <c r="AL6" s="321"/>
      <c r="AM6" s="321"/>
      <c r="AN6" s="321"/>
      <c r="AO6" s="609"/>
      <c r="AP6" s="609"/>
    </row>
    <row r="7" spans="1:42" s="286" customFormat="1" ht="25.35" customHeight="1">
      <c r="A7" s="253">
        <v>5</v>
      </c>
      <c r="B7" s="549"/>
      <c r="C7" s="239" t="s">
        <v>742</v>
      </c>
      <c r="D7" s="239" t="s">
        <v>1696</v>
      </c>
      <c r="E7" s="239" t="s">
        <v>742</v>
      </c>
      <c r="F7" s="962" t="s">
        <v>1697</v>
      </c>
      <c r="G7" s="963">
        <v>6351</v>
      </c>
      <c r="H7" s="963">
        <v>3240</v>
      </c>
      <c r="I7" s="963">
        <v>11883</v>
      </c>
      <c r="J7" s="321"/>
      <c r="K7" s="321"/>
      <c r="L7" s="964"/>
      <c r="M7" s="321"/>
      <c r="N7" s="963">
        <f>SUM(O7,R7,T7)</f>
        <v>3892.6</v>
      </c>
      <c r="O7" s="963">
        <v>1795</v>
      </c>
      <c r="P7" s="321" t="s">
        <v>1698</v>
      </c>
      <c r="Q7" s="239" t="s">
        <v>1699</v>
      </c>
      <c r="R7" s="965">
        <v>1332</v>
      </c>
      <c r="S7" s="963" t="s">
        <v>1700</v>
      </c>
      <c r="T7" s="963">
        <v>765.6</v>
      </c>
      <c r="U7" s="239">
        <v>1991</v>
      </c>
      <c r="V7" s="321"/>
      <c r="W7" s="321">
        <v>1110</v>
      </c>
      <c r="X7" s="321">
        <v>3000</v>
      </c>
      <c r="Y7" s="321"/>
      <c r="Z7" s="321"/>
      <c r="AA7" s="239" t="s">
        <v>1701</v>
      </c>
      <c r="AB7" s="239">
        <v>4110</v>
      </c>
      <c r="AC7" s="239"/>
      <c r="AD7" s="239"/>
      <c r="AE7" s="239"/>
      <c r="AF7" s="239"/>
      <c r="AG7" s="239"/>
      <c r="AH7" s="239">
        <v>1991</v>
      </c>
      <c r="AI7" s="321"/>
      <c r="AJ7" s="321"/>
      <c r="AK7" s="321"/>
      <c r="AL7" s="321"/>
      <c r="AM7" s="321"/>
      <c r="AN7" s="321"/>
      <c r="AO7" s="552">
        <v>5116</v>
      </c>
      <c r="AP7" s="963"/>
    </row>
    <row r="8" spans="1:42" s="286" customFormat="1" ht="33" customHeight="1">
      <c r="A8" s="253"/>
      <c r="B8" s="549"/>
      <c r="C8" s="239" t="s">
        <v>742</v>
      </c>
      <c r="D8" s="239" t="s">
        <v>1702</v>
      </c>
      <c r="E8" s="239" t="s">
        <v>742</v>
      </c>
      <c r="F8" s="962" t="s">
        <v>1697</v>
      </c>
      <c r="G8" s="963">
        <v>3975</v>
      </c>
      <c r="H8" s="963">
        <v>1730</v>
      </c>
      <c r="I8" s="963">
        <v>11262</v>
      </c>
      <c r="J8" s="321"/>
      <c r="K8" s="321"/>
      <c r="L8" s="964"/>
      <c r="M8" s="321"/>
      <c r="N8" s="963">
        <f>SUM(O8,R8,T8)</f>
        <v>2623</v>
      </c>
      <c r="O8" s="963">
        <v>960</v>
      </c>
      <c r="P8" s="321" t="s">
        <v>1703</v>
      </c>
      <c r="Q8" s="239" t="s">
        <v>1704</v>
      </c>
      <c r="R8" s="965">
        <v>1332</v>
      </c>
      <c r="S8" s="963" t="s">
        <v>1705</v>
      </c>
      <c r="T8" s="963">
        <v>331</v>
      </c>
      <c r="U8" s="239">
        <v>1991</v>
      </c>
      <c r="V8" s="321"/>
      <c r="W8" s="321">
        <v>1110</v>
      </c>
      <c r="X8" s="321">
        <v>3000</v>
      </c>
      <c r="Y8" s="321"/>
      <c r="Z8" s="321"/>
      <c r="AA8" s="239" t="s">
        <v>1706</v>
      </c>
      <c r="AB8" s="239">
        <v>4110</v>
      </c>
      <c r="AC8" s="239"/>
      <c r="AD8" s="239"/>
      <c r="AE8" s="239"/>
      <c r="AF8" s="239"/>
      <c r="AG8" s="239"/>
      <c r="AH8" s="239">
        <v>2000</v>
      </c>
      <c r="AI8" s="321"/>
      <c r="AJ8" s="321"/>
      <c r="AK8" s="321"/>
      <c r="AL8" s="321"/>
      <c r="AM8" s="321"/>
      <c r="AN8" s="321"/>
      <c r="AO8" s="552">
        <v>24647</v>
      </c>
      <c r="AP8" s="963"/>
    </row>
    <row r="9" spans="1:42" s="286" customFormat="1" ht="25.15" customHeight="1">
      <c r="A9" s="253"/>
      <c r="B9" s="549"/>
      <c r="C9" s="239" t="s">
        <v>742</v>
      </c>
      <c r="D9" s="239" t="s">
        <v>1707</v>
      </c>
      <c r="E9" s="239" t="s">
        <v>742</v>
      </c>
      <c r="F9" s="962" t="s">
        <v>1697</v>
      </c>
      <c r="G9" s="963">
        <v>3069.8</v>
      </c>
      <c r="H9" s="963">
        <v>2083.35</v>
      </c>
      <c r="I9" s="963">
        <v>6756.14</v>
      </c>
      <c r="J9" s="321"/>
      <c r="K9" s="321"/>
      <c r="L9" s="964"/>
      <c r="M9" s="321"/>
      <c r="N9" s="963">
        <f>SUM(O9,R9,T9)</f>
        <v>1878.3500000000001</v>
      </c>
      <c r="O9" s="963">
        <v>734.02</v>
      </c>
      <c r="P9" s="321" t="s">
        <v>1708</v>
      </c>
      <c r="Q9" s="239" t="s">
        <v>1709</v>
      </c>
      <c r="R9" s="965">
        <v>775.63</v>
      </c>
      <c r="S9" s="963" t="s">
        <v>1710</v>
      </c>
      <c r="T9" s="963">
        <v>368.7</v>
      </c>
      <c r="U9" s="239"/>
      <c r="V9" s="321"/>
      <c r="W9" s="321"/>
      <c r="X9" s="321"/>
      <c r="Y9" s="321"/>
      <c r="Z9" s="321"/>
      <c r="AA9" s="239" t="s">
        <v>1711</v>
      </c>
      <c r="AB9" s="239"/>
      <c r="AC9" s="239"/>
      <c r="AD9" s="239"/>
      <c r="AE9" s="239"/>
      <c r="AF9" s="239"/>
      <c r="AG9" s="239"/>
      <c r="AH9" s="239">
        <v>2007</v>
      </c>
      <c r="AI9" s="321"/>
      <c r="AJ9" s="321"/>
      <c r="AK9" s="321"/>
      <c r="AL9" s="321"/>
      <c r="AM9" s="321"/>
      <c r="AN9" s="321"/>
      <c r="AO9" s="552">
        <v>16254</v>
      </c>
      <c r="AP9" s="963"/>
    </row>
    <row r="10" spans="1:42" s="286" customFormat="1" ht="25.15" customHeight="1">
      <c r="A10" s="253"/>
      <c r="B10" s="549"/>
      <c r="C10" s="239" t="s">
        <v>69</v>
      </c>
      <c r="D10" s="239" t="s">
        <v>1712</v>
      </c>
      <c r="E10" s="239" t="s">
        <v>69</v>
      </c>
      <c r="F10" s="239" t="s">
        <v>1713</v>
      </c>
      <c r="G10" s="963">
        <v>5180</v>
      </c>
      <c r="H10" s="963">
        <v>2930</v>
      </c>
      <c r="I10" s="963">
        <v>15445</v>
      </c>
      <c r="J10" s="321"/>
      <c r="K10" s="964"/>
      <c r="L10" s="321"/>
      <c r="M10" s="321"/>
      <c r="N10" s="963">
        <v>2994</v>
      </c>
      <c r="O10" s="963">
        <v>1136</v>
      </c>
      <c r="P10" s="321" t="s">
        <v>1714</v>
      </c>
      <c r="Q10" s="239" t="s">
        <v>1715</v>
      </c>
      <c r="R10" s="963">
        <v>1337</v>
      </c>
      <c r="S10" s="963" t="s">
        <v>1716</v>
      </c>
      <c r="T10" s="963">
        <v>521</v>
      </c>
      <c r="U10" s="321"/>
      <c r="V10" s="321"/>
      <c r="W10" s="321"/>
      <c r="X10" s="321"/>
      <c r="Y10" s="321"/>
      <c r="Z10" s="321"/>
      <c r="AA10" s="239" t="s">
        <v>1717</v>
      </c>
      <c r="AB10" s="239"/>
      <c r="AC10" s="239"/>
      <c r="AD10" s="239"/>
      <c r="AE10" s="239"/>
      <c r="AF10" s="239"/>
      <c r="AG10" s="239"/>
      <c r="AH10" s="239">
        <v>2005</v>
      </c>
      <c r="AI10" s="321"/>
      <c r="AJ10" s="321"/>
      <c r="AK10" s="321"/>
      <c r="AL10" s="321"/>
      <c r="AM10" s="321"/>
      <c r="AN10" s="321"/>
      <c r="AO10" s="552">
        <v>33094</v>
      </c>
      <c r="AP10" s="963"/>
    </row>
    <row r="11" spans="1:42" s="286" customFormat="1" ht="25.15" customHeight="1">
      <c r="A11" s="253">
        <v>7</v>
      </c>
      <c r="B11" s="549"/>
      <c r="C11" s="239" t="s">
        <v>69</v>
      </c>
      <c r="D11" s="239" t="s">
        <v>1718</v>
      </c>
      <c r="E11" s="239" t="s">
        <v>69</v>
      </c>
      <c r="F11" s="239" t="s">
        <v>1713</v>
      </c>
      <c r="G11" s="963">
        <v>3343</v>
      </c>
      <c r="H11" s="963">
        <v>609</v>
      </c>
      <c r="I11" s="963">
        <v>1077</v>
      </c>
      <c r="J11" s="321"/>
      <c r="K11" s="964"/>
      <c r="L11" s="321"/>
      <c r="M11" s="321"/>
      <c r="N11" s="963">
        <v>165</v>
      </c>
      <c r="O11" s="963"/>
      <c r="P11" s="321"/>
      <c r="Q11" s="239"/>
      <c r="R11" s="963"/>
      <c r="S11" s="963"/>
      <c r="T11" s="963">
        <v>165</v>
      </c>
      <c r="U11" s="321"/>
      <c r="V11" s="321"/>
      <c r="W11" s="321"/>
      <c r="X11" s="321"/>
      <c r="Y11" s="321"/>
      <c r="Z11" s="321"/>
      <c r="AA11" s="239" t="s">
        <v>1719</v>
      </c>
      <c r="AB11" s="239"/>
      <c r="AC11" s="239"/>
      <c r="AD11" s="239"/>
      <c r="AE11" s="239"/>
      <c r="AF11" s="239"/>
      <c r="AG11" s="239"/>
      <c r="AH11" s="239">
        <v>2004</v>
      </c>
      <c r="AI11" s="321"/>
      <c r="AJ11" s="321"/>
      <c r="AK11" s="321"/>
      <c r="AL11" s="321"/>
      <c r="AM11" s="321"/>
      <c r="AN11" s="321"/>
      <c r="AO11" s="552"/>
      <c r="AP11" s="963"/>
    </row>
    <row r="12" spans="1:42" s="286" customFormat="1" ht="25.15" customHeight="1">
      <c r="A12" s="254">
        <v>8</v>
      </c>
      <c r="B12" s="549"/>
      <c r="C12" s="239" t="s">
        <v>69</v>
      </c>
      <c r="D12" s="239" t="s">
        <v>1720</v>
      </c>
      <c r="E12" s="239" t="s">
        <v>69</v>
      </c>
      <c r="F12" s="239" t="s">
        <v>1713</v>
      </c>
      <c r="G12" s="963">
        <v>2830</v>
      </c>
      <c r="H12" s="963">
        <v>1238</v>
      </c>
      <c r="I12" s="963">
        <v>5306</v>
      </c>
      <c r="J12" s="321"/>
      <c r="K12" s="964"/>
      <c r="L12" s="321"/>
      <c r="M12" s="321"/>
      <c r="N12" s="963"/>
      <c r="O12" s="963"/>
      <c r="P12" s="321"/>
      <c r="Q12" s="239"/>
      <c r="R12" s="963">
        <v>1115</v>
      </c>
      <c r="S12" s="963" t="s">
        <v>1721</v>
      </c>
      <c r="T12" s="963">
        <v>817</v>
      </c>
      <c r="U12" s="321"/>
      <c r="V12" s="321"/>
      <c r="W12" s="321"/>
      <c r="X12" s="321"/>
      <c r="Y12" s="321"/>
      <c r="Z12" s="321"/>
      <c r="AA12" s="239" t="s">
        <v>1722</v>
      </c>
      <c r="AB12" s="239"/>
      <c r="AC12" s="239"/>
      <c r="AD12" s="239"/>
      <c r="AE12" s="239"/>
      <c r="AF12" s="239"/>
      <c r="AG12" s="239"/>
      <c r="AH12" s="239">
        <v>2008</v>
      </c>
      <c r="AI12" s="321"/>
      <c r="AJ12" s="321"/>
      <c r="AK12" s="321"/>
      <c r="AL12" s="321"/>
      <c r="AM12" s="321"/>
      <c r="AN12" s="321"/>
      <c r="AO12" s="552">
        <v>15450</v>
      </c>
      <c r="AP12" s="963"/>
    </row>
    <row r="13" spans="1:42" s="286" customFormat="1" ht="25.15" customHeight="1">
      <c r="A13" s="253">
        <v>9</v>
      </c>
      <c r="B13" s="549"/>
      <c r="C13" s="239" t="s">
        <v>69</v>
      </c>
      <c r="D13" s="239" t="s">
        <v>1723</v>
      </c>
      <c r="E13" s="239" t="s">
        <v>69</v>
      </c>
      <c r="F13" s="239" t="s">
        <v>1713</v>
      </c>
      <c r="G13" s="963">
        <v>1740.6</v>
      </c>
      <c r="H13" s="963">
        <v>1035.96</v>
      </c>
      <c r="I13" s="963">
        <v>4637.72</v>
      </c>
      <c r="J13" s="321"/>
      <c r="K13" s="964"/>
      <c r="L13" s="321"/>
      <c r="M13" s="321"/>
      <c r="N13" s="963"/>
      <c r="O13" s="963">
        <v>412.85</v>
      </c>
      <c r="P13" s="321"/>
      <c r="Q13" s="239" t="s">
        <v>88</v>
      </c>
      <c r="R13" s="963"/>
      <c r="S13" s="963"/>
      <c r="T13" s="963"/>
      <c r="U13" s="321"/>
      <c r="V13" s="321"/>
      <c r="W13" s="321"/>
      <c r="X13" s="321"/>
      <c r="Y13" s="321"/>
      <c r="Z13" s="321"/>
      <c r="AA13" s="239" t="s">
        <v>1724</v>
      </c>
      <c r="AB13" s="239"/>
      <c r="AC13" s="239"/>
      <c r="AD13" s="239"/>
      <c r="AE13" s="239"/>
      <c r="AF13" s="239"/>
      <c r="AG13" s="239"/>
      <c r="AH13" s="239">
        <v>2005</v>
      </c>
      <c r="AI13" s="321"/>
      <c r="AJ13" s="321"/>
      <c r="AK13" s="321"/>
      <c r="AL13" s="321"/>
      <c r="AM13" s="321"/>
      <c r="AN13" s="321"/>
      <c r="AO13" s="552">
        <v>1420</v>
      </c>
      <c r="AP13" s="963"/>
    </row>
    <row r="14" spans="1:42" s="286" customFormat="1" ht="25.15" customHeight="1">
      <c r="A14" s="253">
        <v>10</v>
      </c>
      <c r="B14" s="549"/>
      <c r="C14" s="239" t="s">
        <v>69</v>
      </c>
      <c r="D14" s="239" t="s">
        <v>1725</v>
      </c>
      <c r="E14" s="239" t="s">
        <v>69</v>
      </c>
      <c r="F14" s="239" t="s">
        <v>1713</v>
      </c>
      <c r="G14" s="963">
        <v>577</v>
      </c>
      <c r="H14" s="963">
        <v>273.82</v>
      </c>
      <c r="I14" s="963">
        <v>1850.75</v>
      </c>
      <c r="J14" s="321"/>
      <c r="K14" s="964"/>
      <c r="L14" s="321"/>
      <c r="M14" s="321"/>
      <c r="N14" s="963"/>
      <c r="O14" s="963">
        <v>236.4</v>
      </c>
      <c r="P14" s="321"/>
      <c r="Q14" s="239" t="s">
        <v>88</v>
      </c>
      <c r="R14" s="963"/>
      <c r="S14" s="963"/>
      <c r="T14" s="963"/>
      <c r="U14" s="321"/>
      <c r="V14" s="321"/>
      <c r="W14" s="321"/>
      <c r="X14" s="321"/>
      <c r="Y14" s="321"/>
      <c r="Z14" s="321"/>
      <c r="AA14" s="239" t="s">
        <v>1726</v>
      </c>
      <c r="AB14" s="239"/>
      <c r="AC14" s="239"/>
      <c r="AD14" s="239"/>
      <c r="AE14" s="239"/>
      <c r="AF14" s="239"/>
      <c r="AG14" s="239"/>
      <c r="AH14" s="239">
        <v>2010</v>
      </c>
      <c r="AI14" s="321"/>
      <c r="AJ14" s="321"/>
      <c r="AK14" s="321"/>
      <c r="AL14" s="321"/>
      <c r="AM14" s="321"/>
      <c r="AN14" s="321"/>
      <c r="AO14" s="552">
        <v>3500</v>
      </c>
      <c r="AP14" s="963"/>
    </row>
    <row r="15" spans="1:42" s="286" customFormat="1" ht="25.15" customHeight="1">
      <c r="A15" s="253"/>
      <c r="B15" s="549"/>
      <c r="C15" s="239" t="s">
        <v>608</v>
      </c>
      <c r="D15" s="239" t="s">
        <v>1727</v>
      </c>
      <c r="E15" s="239" t="s">
        <v>608</v>
      </c>
      <c r="F15" s="239" t="s">
        <v>1728</v>
      </c>
      <c r="G15" s="963">
        <v>1201.9000000000001</v>
      </c>
      <c r="H15" s="963">
        <v>650.61</v>
      </c>
      <c r="I15" s="963">
        <v>3840.52</v>
      </c>
      <c r="J15" s="321"/>
      <c r="K15" s="964"/>
      <c r="L15" s="321"/>
      <c r="M15" s="321"/>
      <c r="N15" s="963">
        <f>SUM(O15,R15,T15)</f>
        <v>1210.1000000000001</v>
      </c>
      <c r="O15" s="963">
        <v>264.42</v>
      </c>
      <c r="P15" s="321" t="s">
        <v>1729</v>
      </c>
      <c r="Q15" s="239" t="s">
        <v>1730</v>
      </c>
      <c r="R15" s="963">
        <v>746</v>
      </c>
      <c r="S15" s="963" t="s">
        <v>1731</v>
      </c>
      <c r="T15" s="963">
        <v>199.68</v>
      </c>
      <c r="U15" s="321"/>
      <c r="V15" s="321"/>
      <c r="W15" s="321"/>
      <c r="X15" s="321"/>
      <c r="Y15" s="321"/>
      <c r="Z15" s="321"/>
      <c r="AA15" s="239" t="s">
        <v>1732</v>
      </c>
      <c r="AB15" s="239"/>
      <c r="AC15" s="239"/>
      <c r="AD15" s="239"/>
      <c r="AE15" s="239"/>
      <c r="AF15" s="239"/>
      <c r="AG15" s="239"/>
      <c r="AH15" s="239">
        <v>1998</v>
      </c>
      <c r="AI15" s="321"/>
      <c r="AJ15" s="321"/>
      <c r="AK15" s="321"/>
      <c r="AL15" s="321"/>
      <c r="AM15" s="321"/>
      <c r="AN15" s="321"/>
      <c r="AO15" s="552">
        <v>7485</v>
      </c>
      <c r="AP15" s="963"/>
    </row>
    <row r="16" spans="1:42" s="286" customFormat="1" ht="25.15" customHeight="1">
      <c r="A16" s="253"/>
      <c r="B16" s="549"/>
      <c r="C16" s="239" t="s">
        <v>608</v>
      </c>
      <c r="D16" s="966" t="s">
        <v>1733</v>
      </c>
      <c r="E16" s="239" t="s">
        <v>608</v>
      </c>
      <c r="F16" s="239" t="s">
        <v>1728</v>
      </c>
      <c r="G16" s="963">
        <v>1627</v>
      </c>
      <c r="H16" s="963">
        <v>877</v>
      </c>
      <c r="I16" s="963">
        <v>6358</v>
      </c>
      <c r="J16" s="607"/>
      <c r="K16" s="607"/>
      <c r="L16" s="607"/>
      <c r="M16" s="607"/>
      <c r="N16" s="965"/>
      <c r="O16" s="963">
        <v>328</v>
      </c>
      <c r="P16" s="965"/>
      <c r="Q16" s="751" t="s">
        <v>1734</v>
      </c>
      <c r="R16" s="965">
        <v>250</v>
      </c>
      <c r="S16" s="965" t="s">
        <v>1735</v>
      </c>
      <c r="T16" s="963">
        <v>343</v>
      </c>
      <c r="U16" s="321"/>
      <c r="V16" s="321"/>
      <c r="W16" s="321"/>
      <c r="X16" s="321"/>
      <c r="Y16" s="321"/>
      <c r="Z16" s="321"/>
      <c r="AA16" s="239" t="s">
        <v>1736</v>
      </c>
      <c r="AB16" s="239"/>
      <c r="AC16" s="239"/>
      <c r="AD16" s="239"/>
      <c r="AE16" s="239"/>
      <c r="AF16" s="239"/>
      <c r="AG16" s="751"/>
      <c r="AH16" s="239">
        <v>2001</v>
      </c>
      <c r="AI16" s="321"/>
      <c r="AJ16" s="321"/>
      <c r="AK16" s="321"/>
      <c r="AL16" s="321"/>
      <c r="AM16" s="321"/>
      <c r="AN16" s="321"/>
      <c r="AO16" s="552">
        <v>12592</v>
      </c>
      <c r="AP16" s="963"/>
    </row>
    <row r="17" spans="1:42" s="286" customFormat="1" ht="25.15" customHeight="1">
      <c r="A17" s="253"/>
      <c r="B17" s="549"/>
      <c r="C17" s="239" t="s">
        <v>608</v>
      </c>
      <c r="D17" s="966" t="s">
        <v>1737</v>
      </c>
      <c r="E17" s="239" t="s">
        <v>608</v>
      </c>
      <c r="F17" s="239" t="s">
        <v>1738</v>
      </c>
      <c r="G17" s="963">
        <v>1270</v>
      </c>
      <c r="H17" s="963">
        <v>762</v>
      </c>
      <c r="I17" s="963">
        <v>5919</v>
      </c>
      <c r="J17" s="607"/>
      <c r="K17" s="607"/>
      <c r="L17" s="607"/>
      <c r="M17" s="607"/>
      <c r="N17" s="965">
        <v>2360</v>
      </c>
      <c r="O17" s="963">
        <v>721</v>
      </c>
      <c r="P17" s="965"/>
      <c r="Q17" s="751" t="s">
        <v>1739</v>
      </c>
      <c r="R17" s="965">
        <v>932</v>
      </c>
      <c r="S17" s="965" t="s">
        <v>1740</v>
      </c>
      <c r="T17" s="963">
        <v>707</v>
      </c>
      <c r="U17" s="321"/>
      <c r="V17" s="321"/>
      <c r="W17" s="321"/>
      <c r="X17" s="321"/>
      <c r="Y17" s="321"/>
      <c r="Z17" s="321"/>
      <c r="AA17" s="239" t="s">
        <v>1736</v>
      </c>
      <c r="AB17" s="239"/>
      <c r="AC17" s="239"/>
      <c r="AD17" s="239"/>
      <c r="AE17" s="239"/>
      <c r="AF17" s="239"/>
      <c r="AG17" s="751"/>
      <c r="AH17" s="239">
        <v>2005</v>
      </c>
      <c r="AI17" s="321"/>
      <c r="AJ17" s="321"/>
      <c r="AK17" s="321"/>
      <c r="AL17" s="321"/>
      <c r="AM17" s="321"/>
      <c r="AN17" s="321"/>
      <c r="AO17" s="552">
        <v>16000</v>
      </c>
      <c r="AP17" s="963"/>
    </row>
    <row r="18" spans="1:42" s="286" customFormat="1" ht="25.15" customHeight="1">
      <c r="A18" s="253"/>
      <c r="B18" s="549"/>
      <c r="C18" s="239" t="s">
        <v>608</v>
      </c>
      <c r="D18" s="239" t="s">
        <v>1741</v>
      </c>
      <c r="E18" s="239" t="s">
        <v>608</v>
      </c>
      <c r="F18" s="239" t="s">
        <v>1738</v>
      </c>
      <c r="G18" s="963">
        <v>1333</v>
      </c>
      <c r="H18" s="963">
        <v>662</v>
      </c>
      <c r="I18" s="963">
        <v>6497</v>
      </c>
      <c r="J18" s="321"/>
      <c r="K18" s="964"/>
      <c r="L18" s="321"/>
      <c r="M18" s="321"/>
      <c r="N18" s="963"/>
      <c r="O18" s="963">
        <v>257</v>
      </c>
      <c r="P18" s="321" t="s">
        <v>1742</v>
      </c>
      <c r="Q18" s="239" t="s">
        <v>1743</v>
      </c>
      <c r="R18" s="963">
        <v>500</v>
      </c>
      <c r="S18" s="963" t="s">
        <v>1744</v>
      </c>
      <c r="T18" s="963">
        <v>341</v>
      </c>
      <c r="U18" s="321"/>
      <c r="V18" s="321"/>
      <c r="W18" s="321"/>
      <c r="X18" s="321"/>
      <c r="Y18" s="321"/>
      <c r="Z18" s="321"/>
      <c r="AA18" s="239" t="s">
        <v>1745</v>
      </c>
      <c r="AB18" s="239"/>
      <c r="AC18" s="239"/>
      <c r="AD18" s="239"/>
      <c r="AE18" s="239"/>
      <c r="AF18" s="239"/>
      <c r="AG18" s="239"/>
      <c r="AH18" s="239">
        <v>2006</v>
      </c>
      <c r="AI18" s="321"/>
      <c r="AJ18" s="321"/>
      <c r="AK18" s="321"/>
      <c r="AL18" s="321"/>
      <c r="AM18" s="321"/>
      <c r="AN18" s="321"/>
      <c r="AO18" s="552">
        <v>14700</v>
      </c>
      <c r="AP18" s="963"/>
    </row>
    <row r="19" spans="1:42" s="286" customFormat="1" ht="25.15" customHeight="1">
      <c r="A19" s="253"/>
      <c r="B19" s="549"/>
      <c r="C19" s="239" t="s">
        <v>70</v>
      </c>
      <c r="D19" s="239" t="s">
        <v>1746</v>
      </c>
      <c r="E19" s="239" t="s">
        <v>70</v>
      </c>
      <c r="F19" s="239" t="s">
        <v>1747</v>
      </c>
      <c r="G19" s="552">
        <v>6279</v>
      </c>
      <c r="H19" s="552">
        <v>1998</v>
      </c>
      <c r="I19" s="552">
        <v>5950</v>
      </c>
      <c r="J19" s="321" t="s">
        <v>597</v>
      </c>
      <c r="K19" s="964" t="s">
        <v>57</v>
      </c>
      <c r="L19" s="321" t="s">
        <v>1670</v>
      </c>
      <c r="M19" s="321" t="s">
        <v>1748</v>
      </c>
      <c r="N19" s="552">
        <v>2090</v>
      </c>
      <c r="O19" s="552">
        <v>756</v>
      </c>
      <c r="P19" s="552" t="s">
        <v>1749</v>
      </c>
      <c r="Q19" s="239" t="s">
        <v>1750</v>
      </c>
      <c r="R19" s="552">
        <v>1053</v>
      </c>
      <c r="S19" s="552" t="s">
        <v>2815</v>
      </c>
      <c r="T19" s="552">
        <v>281</v>
      </c>
      <c r="U19" s="321">
        <v>5845</v>
      </c>
      <c r="V19" s="321"/>
      <c r="W19" s="321"/>
      <c r="X19" s="321"/>
      <c r="Y19" s="321"/>
      <c r="Z19" s="321"/>
      <c r="AA19" s="239" t="s">
        <v>1751</v>
      </c>
      <c r="AB19" s="239"/>
      <c r="AC19" s="239"/>
      <c r="AD19" s="239"/>
      <c r="AE19" s="239"/>
      <c r="AF19" s="239"/>
      <c r="AG19" s="239"/>
      <c r="AH19" s="239">
        <v>1994</v>
      </c>
      <c r="AI19" s="321"/>
      <c r="AJ19" s="321">
        <v>306</v>
      </c>
      <c r="AK19" s="321">
        <v>84</v>
      </c>
      <c r="AL19" s="321"/>
      <c r="AM19" s="321"/>
      <c r="AN19" s="321"/>
      <c r="AO19" s="552">
        <v>5845</v>
      </c>
      <c r="AP19" s="552"/>
    </row>
    <row r="20" spans="1:42" s="286" customFormat="1" ht="25.15" customHeight="1">
      <c r="A20" s="253"/>
      <c r="B20" s="549"/>
      <c r="C20" s="239" t="s">
        <v>70</v>
      </c>
      <c r="D20" s="239" t="s">
        <v>1752</v>
      </c>
      <c r="E20" s="239" t="s">
        <v>70</v>
      </c>
      <c r="F20" s="239" t="s">
        <v>1747</v>
      </c>
      <c r="G20" s="552">
        <v>4587</v>
      </c>
      <c r="H20" s="552"/>
      <c r="I20" s="552">
        <v>4587</v>
      </c>
      <c r="J20" s="321"/>
      <c r="K20" s="964"/>
      <c r="L20" s="321"/>
      <c r="M20" s="321"/>
      <c r="N20" s="552"/>
      <c r="O20" s="552">
        <v>689</v>
      </c>
      <c r="P20" s="321"/>
      <c r="Q20" s="239" t="s">
        <v>1753</v>
      </c>
      <c r="R20" s="552">
        <v>911</v>
      </c>
      <c r="S20" s="552" t="s">
        <v>1754</v>
      </c>
      <c r="T20" s="552">
        <v>136</v>
      </c>
      <c r="U20" s="321"/>
      <c r="V20" s="321"/>
      <c r="W20" s="321"/>
      <c r="X20" s="321"/>
      <c r="Y20" s="321"/>
      <c r="Z20" s="321"/>
      <c r="AA20" s="239" t="s">
        <v>1755</v>
      </c>
      <c r="AB20" s="239"/>
      <c r="AC20" s="239"/>
      <c r="AD20" s="239"/>
      <c r="AE20" s="239"/>
      <c r="AF20" s="239"/>
      <c r="AG20" s="239"/>
      <c r="AH20" s="239">
        <v>2002</v>
      </c>
      <c r="AI20" s="321"/>
      <c r="AJ20" s="321"/>
      <c r="AK20" s="321"/>
      <c r="AL20" s="321"/>
      <c r="AM20" s="321"/>
      <c r="AN20" s="321"/>
      <c r="AO20" s="552">
        <v>11688</v>
      </c>
      <c r="AP20" s="552"/>
    </row>
    <row r="21" spans="1:42" s="286" customFormat="1" ht="25.15" customHeight="1">
      <c r="A21" s="253"/>
      <c r="B21" s="549"/>
      <c r="C21" s="239" t="s">
        <v>70</v>
      </c>
      <c r="D21" s="239" t="s">
        <v>1756</v>
      </c>
      <c r="E21" s="239" t="s">
        <v>70</v>
      </c>
      <c r="F21" s="239" t="s">
        <v>1747</v>
      </c>
      <c r="G21" s="552">
        <v>3044</v>
      </c>
      <c r="H21" s="552"/>
      <c r="I21" s="552">
        <v>1894</v>
      </c>
      <c r="J21" s="321"/>
      <c r="K21" s="964"/>
      <c r="L21" s="321"/>
      <c r="M21" s="321"/>
      <c r="N21" s="552"/>
      <c r="O21" s="552"/>
      <c r="P21" s="321"/>
      <c r="Q21" s="239"/>
      <c r="R21" s="552">
        <v>1105</v>
      </c>
      <c r="S21" s="552" t="s">
        <v>1757</v>
      </c>
      <c r="T21" s="552">
        <v>116</v>
      </c>
      <c r="U21" s="321"/>
      <c r="V21" s="321"/>
      <c r="W21" s="321"/>
      <c r="X21" s="321"/>
      <c r="Y21" s="321"/>
      <c r="Z21" s="321"/>
      <c r="AA21" s="239" t="s">
        <v>1755</v>
      </c>
      <c r="AB21" s="239"/>
      <c r="AC21" s="239"/>
      <c r="AD21" s="239"/>
      <c r="AE21" s="239"/>
      <c r="AF21" s="239"/>
      <c r="AG21" s="239"/>
      <c r="AH21" s="239">
        <v>2004</v>
      </c>
      <c r="AI21" s="321"/>
      <c r="AJ21" s="321"/>
      <c r="AK21" s="321"/>
      <c r="AL21" s="321"/>
      <c r="AM21" s="321"/>
      <c r="AN21" s="321"/>
      <c r="AO21" s="552">
        <v>8200</v>
      </c>
      <c r="AP21" s="552"/>
    </row>
    <row r="22" spans="1:42" s="286" customFormat="1" ht="25.15" customHeight="1">
      <c r="A22" s="253"/>
      <c r="B22" s="549"/>
      <c r="C22" s="239" t="s">
        <v>70</v>
      </c>
      <c r="D22" s="239" t="s">
        <v>1758</v>
      </c>
      <c r="E22" s="239" t="s">
        <v>72</v>
      </c>
      <c r="F22" s="239" t="s">
        <v>1759</v>
      </c>
      <c r="G22" s="552">
        <v>1082</v>
      </c>
      <c r="H22" s="552">
        <v>972</v>
      </c>
      <c r="I22" s="552">
        <v>5733</v>
      </c>
      <c r="J22" s="321"/>
      <c r="K22" s="964"/>
      <c r="L22" s="321"/>
      <c r="M22" s="321"/>
      <c r="N22" s="552"/>
      <c r="O22" s="552"/>
      <c r="P22" s="321"/>
      <c r="Q22" s="239"/>
      <c r="R22" s="552">
        <v>861</v>
      </c>
      <c r="S22" s="321" t="s">
        <v>1760</v>
      </c>
      <c r="T22" s="552">
        <v>168</v>
      </c>
      <c r="U22" s="321"/>
      <c r="V22" s="321"/>
      <c r="W22" s="321"/>
      <c r="X22" s="321"/>
      <c r="Y22" s="321"/>
      <c r="Z22" s="321"/>
      <c r="AA22" s="239" t="s">
        <v>1745</v>
      </c>
      <c r="AB22" s="239"/>
      <c r="AC22" s="239"/>
      <c r="AD22" s="239"/>
      <c r="AE22" s="239"/>
      <c r="AF22" s="239"/>
      <c r="AG22" s="239"/>
      <c r="AH22" s="239">
        <v>2004</v>
      </c>
      <c r="AI22" s="321"/>
      <c r="AJ22" s="321"/>
      <c r="AK22" s="321"/>
      <c r="AL22" s="321"/>
      <c r="AM22" s="321"/>
      <c r="AN22" s="321"/>
      <c r="AO22" s="552">
        <v>12093</v>
      </c>
      <c r="AP22" s="552"/>
    </row>
    <row r="23" spans="1:42" s="286" customFormat="1" ht="25.15" customHeight="1">
      <c r="A23" s="253"/>
      <c r="B23" s="549"/>
      <c r="C23" s="239" t="s">
        <v>624</v>
      </c>
      <c r="D23" s="239" t="s">
        <v>1761</v>
      </c>
      <c r="E23" s="239" t="s">
        <v>624</v>
      </c>
      <c r="F23" s="239" t="s">
        <v>1762</v>
      </c>
      <c r="G23" s="552">
        <v>5931</v>
      </c>
      <c r="H23" s="552">
        <v>2520</v>
      </c>
      <c r="I23" s="552">
        <v>8998</v>
      </c>
      <c r="J23" s="552"/>
      <c r="K23" s="552"/>
      <c r="L23" s="552"/>
      <c r="M23" s="552"/>
      <c r="N23" s="552">
        <f>SUM(O23,R23,T23)</f>
        <v>817</v>
      </c>
      <c r="O23" s="552"/>
      <c r="P23" s="245"/>
      <c r="Q23" s="239"/>
      <c r="R23" s="552">
        <v>540</v>
      </c>
      <c r="S23" s="245" t="s">
        <v>1763</v>
      </c>
      <c r="T23" s="552">
        <v>277</v>
      </c>
      <c r="U23" s="321"/>
      <c r="V23" s="321"/>
      <c r="W23" s="321"/>
      <c r="X23" s="321"/>
      <c r="Y23" s="321"/>
      <c r="Z23" s="321"/>
      <c r="AA23" s="239" t="s">
        <v>1764</v>
      </c>
      <c r="AB23" s="239"/>
      <c r="AC23" s="239"/>
      <c r="AD23" s="239"/>
      <c r="AE23" s="239"/>
      <c r="AF23" s="239"/>
      <c r="AG23" s="751"/>
      <c r="AH23" s="239">
        <v>2005</v>
      </c>
      <c r="AI23" s="321"/>
      <c r="AJ23" s="321"/>
      <c r="AK23" s="321"/>
      <c r="AL23" s="321"/>
      <c r="AM23" s="321"/>
      <c r="AN23" s="321"/>
      <c r="AO23" s="552">
        <v>40949</v>
      </c>
      <c r="AP23" s="552"/>
    </row>
    <row r="24" spans="1:42" s="286" customFormat="1" ht="25.15" customHeight="1">
      <c r="A24" s="253"/>
      <c r="B24" s="549"/>
      <c r="C24" s="239" t="s">
        <v>624</v>
      </c>
      <c r="D24" s="239" t="s">
        <v>1765</v>
      </c>
      <c r="E24" s="239" t="s">
        <v>624</v>
      </c>
      <c r="F24" s="239" t="s">
        <v>1762</v>
      </c>
      <c r="G24" s="552">
        <v>3743</v>
      </c>
      <c r="H24" s="552">
        <v>1853</v>
      </c>
      <c r="I24" s="552">
        <v>13850</v>
      </c>
      <c r="J24" s="552"/>
      <c r="K24" s="552"/>
      <c r="L24" s="552"/>
      <c r="M24" s="552"/>
      <c r="N24" s="552">
        <f>SUM(O24,R24,T24)</f>
        <v>2154</v>
      </c>
      <c r="O24" s="552">
        <v>731</v>
      </c>
      <c r="P24" s="245" t="s">
        <v>1766</v>
      </c>
      <c r="Q24" s="239" t="s">
        <v>1767</v>
      </c>
      <c r="R24" s="552">
        <v>986</v>
      </c>
      <c r="S24" s="552" t="s">
        <v>1768</v>
      </c>
      <c r="T24" s="552">
        <v>437</v>
      </c>
      <c r="U24" s="321"/>
      <c r="V24" s="321"/>
      <c r="W24" s="321"/>
      <c r="X24" s="321"/>
      <c r="Y24" s="321"/>
      <c r="Z24" s="321"/>
      <c r="AA24" s="239" t="s">
        <v>1769</v>
      </c>
      <c r="AB24" s="239"/>
      <c r="AC24" s="239"/>
      <c r="AD24" s="239"/>
      <c r="AE24" s="239"/>
      <c r="AF24" s="239"/>
      <c r="AG24" s="751"/>
      <c r="AH24" s="239">
        <v>2006</v>
      </c>
      <c r="AI24" s="321"/>
      <c r="AJ24" s="321"/>
      <c r="AK24" s="321"/>
      <c r="AL24" s="321"/>
      <c r="AM24" s="321"/>
      <c r="AN24" s="321"/>
      <c r="AO24" s="552">
        <v>27762</v>
      </c>
      <c r="AP24" s="552"/>
    </row>
    <row r="25" spans="1:42" s="286" customFormat="1" ht="25.15" customHeight="1">
      <c r="A25" s="253"/>
      <c r="B25" s="549"/>
      <c r="C25" s="239" t="s">
        <v>624</v>
      </c>
      <c r="D25" s="239" t="s">
        <v>1770</v>
      </c>
      <c r="E25" s="239" t="s">
        <v>72</v>
      </c>
      <c r="F25" s="239" t="s">
        <v>1771</v>
      </c>
      <c r="G25" s="552">
        <v>3312</v>
      </c>
      <c r="H25" s="552">
        <v>1896</v>
      </c>
      <c r="I25" s="552">
        <v>7406</v>
      </c>
      <c r="J25" s="552"/>
      <c r="K25" s="552"/>
      <c r="L25" s="552"/>
      <c r="M25" s="552"/>
      <c r="N25" s="552"/>
      <c r="O25" s="552"/>
      <c r="P25" s="245"/>
      <c r="Q25" s="239"/>
      <c r="R25" s="552">
        <v>896</v>
      </c>
      <c r="S25" s="245" t="s">
        <v>1772</v>
      </c>
      <c r="T25" s="552"/>
      <c r="U25" s="321"/>
      <c r="V25" s="321"/>
      <c r="W25" s="321"/>
      <c r="X25" s="321"/>
      <c r="Y25" s="321"/>
      <c r="Z25" s="321"/>
      <c r="AA25" s="239" t="s">
        <v>56</v>
      </c>
      <c r="AB25" s="239"/>
      <c r="AC25" s="239"/>
      <c r="AD25" s="239"/>
      <c r="AE25" s="239"/>
      <c r="AF25" s="239"/>
      <c r="AG25" s="751"/>
      <c r="AH25" s="239">
        <v>2002</v>
      </c>
      <c r="AI25" s="321"/>
      <c r="AJ25" s="321"/>
      <c r="AK25" s="321"/>
      <c r="AL25" s="321"/>
      <c r="AM25" s="321"/>
      <c r="AN25" s="321"/>
      <c r="AO25" s="552">
        <v>12125</v>
      </c>
      <c r="AP25" s="552"/>
    </row>
    <row r="26" spans="1:42" s="286" customFormat="1" ht="25.15" customHeight="1">
      <c r="A26" s="253"/>
      <c r="B26" s="549"/>
      <c r="C26" s="239" t="s">
        <v>624</v>
      </c>
      <c r="D26" s="239" t="s">
        <v>1773</v>
      </c>
      <c r="E26" s="239" t="s">
        <v>624</v>
      </c>
      <c r="F26" s="962" t="s">
        <v>1762</v>
      </c>
      <c r="G26" s="963">
        <v>3690</v>
      </c>
      <c r="H26" s="963">
        <v>2050</v>
      </c>
      <c r="I26" s="963">
        <v>8176</v>
      </c>
      <c r="J26" s="321"/>
      <c r="K26" s="321"/>
      <c r="L26" s="964"/>
      <c r="M26" s="321"/>
      <c r="N26" s="963">
        <v>1962</v>
      </c>
      <c r="O26" s="963">
        <v>774</v>
      </c>
      <c r="P26" s="321" t="s">
        <v>1774</v>
      </c>
      <c r="Q26" s="239" t="s">
        <v>1775</v>
      </c>
      <c r="R26" s="965">
        <v>954</v>
      </c>
      <c r="S26" s="963" t="s">
        <v>1776</v>
      </c>
      <c r="T26" s="963">
        <v>234.3</v>
      </c>
      <c r="U26" s="239"/>
      <c r="V26" s="321"/>
      <c r="W26" s="321"/>
      <c r="X26" s="321"/>
      <c r="Y26" s="321"/>
      <c r="Z26" s="321"/>
      <c r="AA26" s="239" t="s">
        <v>56</v>
      </c>
      <c r="AB26" s="239"/>
      <c r="AC26" s="239"/>
      <c r="AD26" s="239"/>
      <c r="AE26" s="239"/>
      <c r="AF26" s="239"/>
      <c r="AG26" s="239"/>
      <c r="AH26" s="239">
        <v>2008</v>
      </c>
      <c r="AI26" s="321"/>
      <c r="AJ26" s="321"/>
      <c r="AK26" s="321"/>
      <c r="AL26" s="321"/>
      <c r="AM26" s="321"/>
      <c r="AN26" s="321"/>
      <c r="AO26" s="552">
        <v>23584</v>
      </c>
      <c r="AP26" s="963"/>
    </row>
    <row r="27" spans="1:42" s="286" customFormat="1" ht="25.15" customHeight="1">
      <c r="A27" s="253"/>
      <c r="B27" s="549"/>
      <c r="C27" s="239" t="s">
        <v>767</v>
      </c>
      <c r="D27" s="239" t="s">
        <v>1777</v>
      </c>
      <c r="E27" s="239" t="s">
        <v>767</v>
      </c>
      <c r="F27" s="239" t="s">
        <v>1778</v>
      </c>
      <c r="G27" s="552">
        <v>3429</v>
      </c>
      <c r="H27" s="552">
        <v>977</v>
      </c>
      <c r="I27" s="552">
        <v>5157</v>
      </c>
      <c r="J27" s="321" t="s">
        <v>597</v>
      </c>
      <c r="K27" s="964" t="s">
        <v>57</v>
      </c>
      <c r="L27" s="321"/>
      <c r="M27" s="321"/>
      <c r="N27" s="552">
        <v>1844</v>
      </c>
      <c r="O27" s="552">
        <v>769</v>
      </c>
      <c r="P27" s="321" t="s">
        <v>1779</v>
      </c>
      <c r="Q27" s="239" t="s">
        <v>1780</v>
      </c>
      <c r="R27" s="552">
        <v>894</v>
      </c>
      <c r="S27" s="552" t="s">
        <v>1781</v>
      </c>
      <c r="T27" s="552">
        <v>181</v>
      </c>
      <c r="U27" s="321"/>
      <c r="V27" s="321" t="s">
        <v>1782</v>
      </c>
      <c r="W27" s="321"/>
      <c r="X27" s="321"/>
      <c r="Y27" s="321"/>
      <c r="Z27" s="321"/>
      <c r="AA27" s="239" t="s">
        <v>1783</v>
      </c>
      <c r="AB27" s="239"/>
      <c r="AC27" s="239"/>
      <c r="AD27" s="239"/>
      <c r="AE27" s="239"/>
      <c r="AF27" s="239"/>
      <c r="AG27" s="239"/>
      <c r="AH27" s="239">
        <v>1992</v>
      </c>
      <c r="AI27" s="321">
        <v>5400</v>
      </c>
      <c r="AJ27" s="321"/>
      <c r="AK27" s="321"/>
      <c r="AL27" s="321"/>
      <c r="AM27" s="321"/>
      <c r="AN27" s="321"/>
      <c r="AO27" s="552">
        <v>3546</v>
      </c>
      <c r="AP27" s="552"/>
    </row>
    <row r="28" spans="1:42" s="286" customFormat="1" ht="25.35" customHeight="1">
      <c r="A28" s="253"/>
      <c r="B28" s="549"/>
      <c r="C28" s="239" t="s">
        <v>767</v>
      </c>
      <c r="D28" s="239" t="s">
        <v>1784</v>
      </c>
      <c r="E28" s="239" t="s">
        <v>601</v>
      </c>
      <c r="F28" s="239" t="s">
        <v>1778</v>
      </c>
      <c r="G28" s="552">
        <v>4133</v>
      </c>
      <c r="H28" s="552">
        <v>1179</v>
      </c>
      <c r="I28" s="552">
        <v>3394</v>
      </c>
      <c r="J28" s="321" t="s">
        <v>597</v>
      </c>
      <c r="K28" s="964" t="s">
        <v>57</v>
      </c>
      <c r="L28" s="321"/>
      <c r="M28" s="321"/>
      <c r="N28" s="552" t="s">
        <v>63</v>
      </c>
      <c r="O28" s="552" t="s">
        <v>63</v>
      </c>
      <c r="P28" s="552" t="s">
        <v>63</v>
      </c>
      <c r="Q28" s="239" t="s">
        <v>63</v>
      </c>
      <c r="R28" s="552"/>
      <c r="S28" s="552"/>
      <c r="T28" s="552">
        <v>274</v>
      </c>
      <c r="U28" s="321"/>
      <c r="V28" s="321" t="s">
        <v>1782</v>
      </c>
      <c r="W28" s="321"/>
      <c r="X28" s="321"/>
      <c r="Y28" s="321"/>
      <c r="Z28" s="321"/>
      <c r="AA28" s="239" t="s">
        <v>1785</v>
      </c>
      <c r="AB28" s="239"/>
      <c r="AC28" s="239"/>
      <c r="AD28" s="239"/>
      <c r="AE28" s="239"/>
      <c r="AF28" s="239"/>
      <c r="AG28" s="239"/>
      <c r="AH28" s="239">
        <v>2005</v>
      </c>
      <c r="AI28" s="321">
        <v>5400</v>
      </c>
      <c r="AJ28" s="321"/>
      <c r="AK28" s="321"/>
      <c r="AL28" s="321"/>
      <c r="AM28" s="321"/>
      <c r="AN28" s="321"/>
      <c r="AO28" s="552">
        <v>4850</v>
      </c>
      <c r="AP28" s="552"/>
    </row>
    <row r="29" spans="1:42" s="286" customFormat="1" ht="25.35" customHeight="1">
      <c r="A29" s="253"/>
      <c r="B29" s="549"/>
      <c r="C29" s="239" t="s">
        <v>767</v>
      </c>
      <c r="D29" s="239" t="s">
        <v>1786</v>
      </c>
      <c r="E29" s="239" t="s">
        <v>72</v>
      </c>
      <c r="F29" s="239" t="s">
        <v>1787</v>
      </c>
      <c r="G29" s="552">
        <v>2899</v>
      </c>
      <c r="H29" s="552"/>
      <c r="I29" s="552">
        <v>4887</v>
      </c>
      <c r="J29" s="321"/>
      <c r="K29" s="964"/>
      <c r="L29" s="321"/>
      <c r="M29" s="321"/>
      <c r="N29" s="552"/>
      <c r="O29" s="552">
        <v>218</v>
      </c>
      <c r="P29" s="321"/>
      <c r="Q29" s="239" t="s">
        <v>1788</v>
      </c>
      <c r="R29" s="552">
        <v>630</v>
      </c>
      <c r="S29" s="321" t="s">
        <v>1760</v>
      </c>
      <c r="T29" s="552">
        <v>214</v>
      </c>
      <c r="U29" s="321"/>
      <c r="V29" s="321"/>
      <c r="W29" s="321"/>
      <c r="X29" s="321"/>
      <c r="Y29" s="321"/>
      <c r="Z29" s="321"/>
      <c r="AA29" s="239" t="s">
        <v>1789</v>
      </c>
      <c r="AB29" s="239"/>
      <c r="AC29" s="239"/>
      <c r="AD29" s="239"/>
      <c r="AE29" s="239"/>
      <c r="AF29" s="239"/>
      <c r="AG29" s="239"/>
      <c r="AH29" s="239">
        <v>2002</v>
      </c>
      <c r="AI29" s="321"/>
      <c r="AJ29" s="321"/>
      <c r="AK29" s="321"/>
      <c r="AL29" s="321"/>
      <c r="AM29" s="321"/>
      <c r="AN29" s="321"/>
      <c r="AO29" s="552">
        <v>11570</v>
      </c>
      <c r="AP29" s="552"/>
    </row>
    <row r="30" spans="1:42" s="286" customFormat="1" ht="25.35" customHeight="1">
      <c r="A30" s="253"/>
      <c r="B30" s="549"/>
      <c r="C30" s="739" t="s">
        <v>767</v>
      </c>
      <c r="D30" s="739" t="s">
        <v>1790</v>
      </c>
      <c r="E30" s="739" t="s">
        <v>767</v>
      </c>
      <c r="F30" s="739" t="s">
        <v>1791</v>
      </c>
      <c r="G30" s="967">
        <v>1849</v>
      </c>
      <c r="H30" s="967">
        <v>1105</v>
      </c>
      <c r="I30" s="967">
        <v>7464</v>
      </c>
      <c r="J30" s="784"/>
      <c r="K30" s="968"/>
      <c r="L30" s="784"/>
      <c r="M30" s="784"/>
      <c r="N30" s="969">
        <v>1749</v>
      </c>
      <c r="O30" s="967">
        <v>340</v>
      </c>
      <c r="P30" s="784"/>
      <c r="Q30" s="739" t="s">
        <v>1792</v>
      </c>
      <c r="R30" s="967">
        <v>1184</v>
      </c>
      <c r="S30" s="784" t="s">
        <v>1793</v>
      </c>
      <c r="T30" s="967">
        <v>225</v>
      </c>
      <c r="U30" s="784"/>
      <c r="V30" s="784"/>
      <c r="W30" s="784"/>
      <c r="X30" s="784"/>
      <c r="Y30" s="784"/>
      <c r="Z30" s="784"/>
      <c r="AA30" s="739" t="s">
        <v>1794</v>
      </c>
      <c r="AB30" s="739"/>
      <c r="AC30" s="739"/>
      <c r="AD30" s="739"/>
      <c r="AE30" s="739"/>
      <c r="AF30" s="739"/>
      <c r="AG30" s="739"/>
      <c r="AH30" s="739">
        <v>2000</v>
      </c>
      <c r="AI30" s="784"/>
      <c r="AJ30" s="784"/>
      <c r="AK30" s="784"/>
      <c r="AL30" s="784"/>
      <c r="AM30" s="784"/>
      <c r="AN30" s="784"/>
      <c r="AO30" s="967"/>
      <c r="AP30" s="967"/>
    </row>
    <row r="31" spans="1:42" s="286" customFormat="1" ht="25.35" customHeight="1">
      <c r="A31" s="253"/>
      <c r="B31" s="549"/>
      <c r="C31" s="970" t="s">
        <v>633</v>
      </c>
      <c r="D31" s="970" t="s">
        <v>1795</v>
      </c>
      <c r="E31" s="970" t="s">
        <v>633</v>
      </c>
      <c r="F31" s="970" t="s">
        <v>636</v>
      </c>
      <c r="G31" s="971">
        <v>3248</v>
      </c>
      <c r="H31" s="971">
        <v>1500</v>
      </c>
      <c r="I31" s="971">
        <v>6302</v>
      </c>
      <c r="J31" s="972"/>
      <c r="K31" s="973"/>
      <c r="L31" s="972"/>
      <c r="M31" s="972"/>
      <c r="N31" s="971">
        <f>SUM(O31,R31,T31)</f>
        <v>3260</v>
      </c>
      <c r="O31" s="971">
        <v>1601</v>
      </c>
      <c r="P31" s="972" t="s">
        <v>1796</v>
      </c>
      <c r="Q31" s="970" t="s">
        <v>1753</v>
      </c>
      <c r="R31" s="971">
        <v>1082</v>
      </c>
      <c r="S31" s="971" t="s">
        <v>1797</v>
      </c>
      <c r="T31" s="971">
        <v>577</v>
      </c>
      <c r="U31" s="972" t="s">
        <v>1798</v>
      </c>
      <c r="V31" s="972" t="s">
        <v>1799</v>
      </c>
      <c r="W31" s="972"/>
      <c r="X31" s="972"/>
      <c r="Y31" s="972"/>
      <c r="Z31" s="972"/>
      <c r="AA31" s="970" t="s">
        <v>1800</v>
      </c>
      <c r="AB31" s="970"/>
      <c r="AC31" s="970"/>
      <c r="AD31" s="970"/>
      <c r="AE31" s="970"/>
      <c r="AF31" s="970"/>
      <c r="AG31" s="970"/>
      <c r="AH31" s="970">
        <v>1999</v>
      </c>
      <c r="AI31" s="972"/>
      <c r="AJ31" s="972" t="s">
        <v>124</v>
      </c>
      <c r="AK31" s="972" t="s">
        <v>1801</v>
      </c>
      <c r="AL31" s="972"/>
      <c r="AM31" s="972"/>
      <c r="AN31" s="972"/>
      <c r="AO31" s="971">
        <v>13510</v>
      </c>
      <c r="AP31" s="971"/>
    </row>
    <row r="32" spans="1:42" s="286" customFormat="1" ht="25.35" customHeight="1">
      <c r="A32" s="253"/>
      <c r="B32" s="549"/>
      <c r="C32" s="970" t="s">
        <v>633</v>
      </c>
      <c r="D32" s="970" t="s">
        <v>1802</v>
      </c>
      <c r="E32" s="970" t="s">
        <v>633</v>
      </c>
      <c r="F32" s="970" t="s">
        <v>636</v>
      </c>
      <c r="G32" s="971">
        <v>1731</v>
      </c>
      <c r="H32" s="971">
        <v>1731</v>
      </c>
      <c r="I32" s="971">
        <v>1731</v>
      </c>
      <c r="J32" s="972"/>
      <c r="K32" s="973"/>
      <c r="L32" s="972"/>
      <c r="M32" s="972"/>
      <c r="N32" s="971"/>
      <c r="O32" s="971"/>
      <c r="P32" s="972"/>
      <c r="Q32" s="970" t="s">
        <v>71</v>
      </c>
      <c r="R32" s="971"/>
      <c r="S32" s="971"/>
      <c r="T32" s="971"/>
      <c r="U32" s="972"/>
      <c r="V32" s="972"/>
      <c r="W32" s="972"/>
      <c r="X32" s="972"/>
      <c r="Y32" s="972"/>
      <c r="Z32" s="972"/>
      <c r="AA32" s="970"/>
      <c r="AB32" s="970"/>
      <c r="AC32" s="970"/>
      <c r="AD32" s="970"/>
      <c r="AE32" s="970"/>
      <c r="AF32" s="970"/>
      <c r="AG32" s="970"/>
      <c r="AH32" s="970">
        <v>2010</v>
      </c>
      <c r="AI32" s="972"/>
      <c r="AJ32" s="972"/>
      <c r="AK32" s="972"/>
      <c r="AL32" s="972"/>
      <c r="AM32" s="972"/>
      <c r="AN32" s="972"/>
      <c r="AO32" s="971">
        <v>1000</v>
      </c>
      <c r="AP32" s="971"/>
    </row>
    <row r="33" spans="1:42" s="286" customFormat="1" ht="25.35" customHeight="1">
      <c r="A33" s="253"/>
      <c r="B33" s="549"/>
      <c r="C33" s="575" t="s">
        <v>633</v>
      </c>
      <c r="D33" s="575" t="s">
        <v>1803</v>
      </c>
      <c r="E33" s="575" t="s">
        <v>633</v>
      </c>
      <c r="F33" s="575" t="s">
        <v>636</v>
      </c>
      <c r="G33" s="609">
        <v>6998</v>
      </c>
      <c r="H33" s="609">
        <v>1517</v>
      </c>
      <c r="I33" s="609">
        <v>5075</v>
      </c>
      <c r="J33" s="608"/>
      <c r="K33" s="974"/>
      <c r="L33" s="608"/>
      <c r="M33" s="608"/>
      <c r="N33" s="609">
        <f>SUM(O33,R33,T33)</f>
        <v>2019</v>
      </c>
      <c r="O33" s="609">
        <v>950</v>
      </c>
      <c r="P33" s="608" t="s">
        <v>1804</v>
      </c>
      <c r="Q33" s="575" t="s">
        <v>1753</v>
      </c>
      <c r="R33" s="609">
        <v>709</v>
      </c>
      <c r="S33" s="609" t="s">
        <v>1805</v>
      </c>
      <c r="T33" s="609">
        <v>360</v>
      </c>
      <c r="U33" s="608"/>
      <c r="V33" s="608"/>
      <c r="W33" s="608"/>
      <c r="X33" s="608"/>
      <c r="Y33" s="608"/>
      <c r="Z33" s="608"/>
      <c r="AA33" s="575" t="s">
        <v>1806</v>
      </c>
      <c r="AB33" s="575"/>
      <c r="AC33" s="575"/>
      <c r="AD33" s="575"/>
      <c r="AE33" s="575"/>
      <c r="AF33" s="575"/>
      <c r="AG33" s="575"/>
      <c r="AH33" s="575">
        <v>2006</v>
      </c>
      <c r="AI33" s="608"/>
      <c r="AJ33" s="608"/>
      <c r="AK33" s="608"/>
      <c r="AL33" s="608"/>
      <c r="AM33" s="608"/>
      <c r="AN33" s="608"/>
      <c r="AO33" s="609">
        <v>15548</v>
      </c>
      <c r="AP33" s="609"/>
    </row>
    <row r="34" spans="1:42" s="286" customFormat="1" ht="25.35" customHeight="1">
      <c r="A34" s="253"/>
      <c r="B34" s="549"/>
      <c r="C34" s="239" t="s">
        <v>633</v>
      </c>
      <c r="D34" s="239" t="s">
        <v>1807</v>
      </c>
      <c r="E34" s="239" t="s">
        <v>72</v>
      </c>
      <c r="F34" s="239" t="s">
        <v>1808</v>
      </c>
      <c r="G34" s="552">
        <v>7710</v>
      </c>
      <c r="H34" s="552">
        <v>1313</v>
      </c>
      <c r="I34" s="552">
        <v>5084</v>
      </c>
      <c r="J34" s="321"/>
      <c r="K34" s="964"/>
      <c r="L34" s="321"/>
      <c r="M34" s="321"/>
      <c r="N34" s="552"/>
      <c r="O34" s="552">
        <v>486</v>
      </c>
      <c r="P34" s="321"/>
      <c r="Q34" s="239" t="s">
        <v>1788</v>
      </c>
      <c r="R34" s="552">
        <v>593</v>
      </c>
      <c r="S34" s="321" t="s">
        <v>1760</v>
      </c>
      <c r="T34" s="552">
        <v>194</v>
      </c>
      <c r="U34" s="321"/>
      <c r="V34" s="321"/>
      <c r="W34" s="321"/>
      <c r="X34" s="321"/>
      <c r="Y34" s="321"/>
      <c r="Z34" s="321"/>
      <c r="AA34" s="239" t="s">
        <v>1809</v>
      </c>
      <c r="AB34" s="239"/>
      <c r="AC34" s="239"/>
      <c r="AD34" s="239"/>
      <c r="AE34" s="239"/>
      <c r="AF34" s="239"/>
      <c r="AG34" s="239"/>
      <c r="AH34" s="239">
        <v>2006</v>
      </c>
      <c r="AI34" s="321"/>
      <c r="AJ34" s="321"/>
      <c r="AK34" s="321"/>
      <c r="AL34" s="321"/>
      <c r="AM34" s="321"/>
      <c r="AN34" s="321"/>
      <c r="AO34" s="552">
        <v>13301</v>
      </c>
      <c r="AP34" s="552"/>
    </row>
    <row r="35" spans="1:42" s="286" customFormat="1" ht="25.35" customHeight="1">
      <c r="A35" s="253"/>
      <c r="B35" s="549"/>
      <c r="C35" s="239" t="s">
        <v>642</v>
      </c>
      <c r="D35" s="239" t="s">
        <v>1810</v>
      </c>
      <c r="E35" s="239" t="s">
        <v>642</v>
      </c>
      <c r="F35" s="239" t="s">
        <v>644</v>
      </c>
      <c r="G35" s="963">
        <v>2973</v>
      </c>
      <c r="H35" s="963">
        <v>1674</v>
      </c>
      <c r="I35" s="963">
        <v>8618</v>
      </c>
      <c r="J35" s="321"/>
      <c r="K35" s="964"/>
      <c r="L35" s="321"/>
      <c r="M35" s="321"/>
      <c r="N35" s="963">
        <f>SUM(O35,R35,T35)</f>
        <v>1680</v>
      </c>
      <c r="O35" s="963">
        <v>258</v>
      </c>
      <c r="P35" s="321" t="s">
        <v>1811</v>
      </c>
      <c r="Q35" s="239" t="s">
        <v>1812</v>
      </c>
      <c r="R35" s="963">
        <v>1085</v>
      </c>
      <c r="S35" s="963" t="s">
        <v>1813</v>
      </c>
      <c r="T35" s="963">
        <v>337</v>
      </c>
      <c r="U35" s="321" t="s">
        <v>1814</v>
      </c>
      <c r="V35" s="321" t="s">
        <v>1815</v>
      </c>
      <c r="W35" s="321"/>
      <c r="X35" s="321"/>
      <c r="Y35" s="321"/>
      <c r="Z35" s="321"/>
      <c r="AA35" s="239" t="s">
        <v>1816</v>
      </c>
      <c r="AB35" s="239"/>
      <c r="AC35" s="239"/>
      <c r="AD35" s="239"/>
      <c r="AE35" s="239"/>
      <c r="AF35" s="239"/>
      <c r="AG35" s="239"/>
      <c r="AH35" s="239">
        <v>2001</v>
      </c>
      <c r="AI35" s="321"/>
      <c r="AJ35" s="321">
        <v>1110</v>
      </c>
      <c r="AK35" s="321">
        <v>3000</v>
      </c>
      <c r="AL35" s="321"/>
      <c r="AM35" s="321"/>
      <c r="AN35" s="321"/>
      <c r="AO35" s="552">
        <v>7504</v>
      </c>
      <c r="AP35" s="963"/>
    </row>
    <row r="36" spans="1:42" s="286" customFormat="1" ht="25.35" customHeight="1">
      <c r="A36" s="253"/>
      <c r="B36" s="549"/>
      <c r="C36" s="239" t="s">
        <v>642</v>
      </c>
      <c r="D36" s="239" t="s">
        <v>1817</v>
      </c>
      <c r="E36" s="239" t="s">
        <v>642</v>
      </c>
      <c r="F36" s="239" t="s">
        <v>644</v>
      </c>
      <c r="G36" s="963">
        <v>3985</v>
      </c>
      <c r="H36" s="963">
        <v>1505</v>
      </c>
      <c r="I36" s="963">
        <v>2041</v>
      </c>
      <c r="J36" s="321" t="s">
        <v>597</v>
      </c>
      <c r="K36" s="964" t="s">
        <v>76</v>
      </c>
      <c r="L36" s="321" t="s">
        <v>57</v>
      </c>
      <c r="M36" s="321" t="s">
        <v>1818</v>
      </c>
      <c r="N36" s="963">
        <f>SUM(O36,R36,T36)</f>
        <v>1224</v>
      </c>
      <c r="O36" s="963">
        <v>1054</v>
      </c>
      <c r="P36" s="321" t="s">
        <v>1819</v>
      </c>
      <c r="Q36" s="239" t="s">
        <v>1753</v>
      </c>
      <c r="R36" s="963"/>
      <c r="S36" s="963"/>
      <c r="T36" s="963">
        <v>170</v>
      </c>
      <c r="U36" s="321" t="s">
        <v>1820</v>
      </c>
      <c r="V36" s="321" t="s">
        <v>1821</v>
      </c>
      <c r="W36" s="321"/>
      <c r="X36" s="321"/>
      <c r="Y36" s="321"/>
      <c r="Z36" s="321"/>
      <c r="AA36" s="239" t="s">
        <v>1822</v>
      </c>
      <c r="AB36" s="239"/>
      <c r="AC36" s="239"/>
      <c r="AD36" s="239"/>
      <c r="AE36" s="239"/>
      <c r="AF36" s="239"/>
      <c r="AG36" s="239"/>
      <c r="AH36" s="239">
        <v>1993</v>
      </c>
      <c r="AI36" s="321"/>
      <c r="AJ36" s="321"/>
      <c r="AK36" s="321"/>
      <c r="AL36" s="321"/>
      <c r="AM36" s="321"/>
      <c r="AN36" s="321"/>
      <c r="AO36" s="552">
        <v>1381</v>
      </c>
      <c r="AP36" s="963"/>
    </row>
    <row r="37" spans="1:42" s="286" customFormat="1" ht="25.35" customHeight="1">
      <c r="A37" s="253"/>
      <c r="B37" s="549"/>
      <c r="C37" s="239" t="s">
        <v>642</v>
      </c>
      <c r="D37" s="239" t="s">
        <v>1823</v>
      </c>
      <c r="E37" s="239" t="s">
        <v>642</v>
      </c>
      <c r="F37" s="239" t="s">
        <v>644</v>
      </c>
      <c r="G37" s="963">
        <v>5306</v>
      </c>
      <c r="H37" s="963">
        <v>1524</v>
      </c>
      <c r="I37" s="963">
        <v>5846</v>
      </c>
      <c r="J37" s="321"/>
      <c r="K37" s="964"/>
      <c r="L37" s="321"/>
      <c r="M37" s="321"/>
      <c r="N37" s="963" t="s">
        <v>63</v>
      </c>
      <c r="O37" s="963" t="s">
        <v>63</v>
      </c>
      <c r="P37" s="963" t="s">
        <v>63</v>
      </c>
      <c r="Q37" s="239" t="s">
        <v>63</v>
      </c>
      <c r="R37" s="963">
        <v>737</v>
      </c>
      <c r="S37" s="963" t="s">
        <v>1824</v>
      </c>
      <c r="T37" s="963">
        <v>281</v>
      </c>
      <c r="U37" s="321" t="s">
        <v>1304</v>
      </c>
      <c r="V37" s="321"/>
      <c r="W37" s="321"/>
      <c r="X37" s="321"/>
      <c r="Y37" s="321"/>
      <c r="Z37" s="321"/>
      <c r="AA37" s="239" t="s">
        <v>1825</v>
      </c>
      <c r="AB37" s="239"/>
      <c r="AC37" s="239"/>
      <c r="AD37" s="239"/>
      <c r="AE37" s="239"/>
      <c r="AF37" s="239"/>
      <c r="AG37" s="239"/>
      <c r="AH37" s="239">
        <v>2000</v>
      </c>
      <c r="AI37" s="321" t="s">
        <v>1826</v>
      </c>
      <c r="AJ37" s="321"/>
      <c r="AK37" s="321"/>
      <c r="AL37" s="321"/>
      <c r="AM37" s="321"/>
      <c r="AN37" s="321"/>
      <c r="AO37" s="552">
        <v>5227</v>
      </c>
      <c r="AP37" s="963"/>
    </row>
    <row r="38" spans="1:42" s="286" customFormat="1" ht="25.35" customHeight="1">
      <c r="A38" s="253"/>
      <c r="B38" s="549"/>
      <c r="C38" s="239" t="s">
        <v>642</v>
      </c>
      <c r="D38" s="239" t="s">
        <v>1827</v>
      </c>
      <c r="E38" s="239" t="s">
        <v>72</v>
      </c>
      <c r="F38" s="239" t="s">
        <v>1828</v>
      </c>
      <c r="G38" s="552">
        <v>2679</v>
      </c>
      <c r="H38" s="552">
        <v>919</v>
      </c>
      <c r="I38" s="552">
        <v>5087</v>
      </c>
      <c r="J38" s="321"/>
      <c r="K38" s="964"/>
      <c r="L38" s="321"/>
      <c r="M38" s="321"/>
      <c r="N38" s="552"/>
      <c r="O38" s="552"/>
      <c r="P38" s="321"/>
      <c r="Q38" s="239"/>
      <c r="R38" s="552">
        <v>686</v>
      </c>
      <c r="S38" s="321" t="s">
        <v>1829</v>
      </c>
      <c r="T38" s="552">
        <v>174</v>
      </c>
      <c r="U38" s="321"/>
      <c r="V38" s="321"/>
      <c r="W38" s="321"/>
      <c r="X38" s="321"/>
      <c r="Y38" s="321"/>
      <c r="Z38" s="321"/>
      <c r="AA38" s="239" t="s">
        <v>1830</v>
      </c>
      <c r="AB38" s="239"/>
      <c r="AC38" s="239"/>
      <c r="AD38" s="239"/>
      <c r="AE38" s="239"/>
      <c r="AF38" s="239"/>
      <c r="AG38" s="239"/>
      <c r="AH38" s="239">
        <v>2002</v>
      </c>
      <c r="AI38" s="321"/>
      <c r="AJ38" s="321"/>
      <c r="AK38" s="321"/>
      <c r="AL38" s="321"/>
      <c r="AM38" s="321"/>
      <c r="AN38" s="321"/>
      <c r="AO38" s="552">
        <v>12204</v>
      </c>
      <c r="AP38" s="552"/>
    </row>
    <row r="39" spans="1:42" s="286" customFormat="1" ht="25.35" customHeight="1">
      <c r="A39" s="253"/>
      <c r="B39" s="549"/>
      <c r="C39" s="239" t="s">
        <v>508</v>
      </c>
      <c r="D39" s="239" t="s">
        <v>509</v>
      </c>
      <c r="E39" s="239" t="s">
        <v>508</v>
      </c>
      <c r="F39" s="239" t="s">
        <v>510</v>
      </c>
      <c r="G39" s="963">
        <v>690</v>
      </c>
      <c r="H39" s="963">
        <v>36713</v>
      </c>
      <c r="I39" s="975">
        <v>985</v>
      </c>
      <c r="J39" s="976"/>
      <c r="K39" s="977"/>
      <c r="L39" s="976"/>
      <c r="M39" s="976"/>
      <c r="N39" s="963">
        <v>643</v>
      </c>
      <c r="O39" s="978" t="s">
        <v>499</v>
      </c>
      <c r="P39" s="978" t="s">
        <v>499</v>
      </c>
      <c r="Q39" s="978" t="s">
        <v>499</v>
      </c>
      <c r="R39" s="978" t="s">
        <v>499</v>
      </c>
      <c r="S39" s="978" t="s">
        <v>499</v>
      </c>
      <c r="T39" s="963">
        <v>643</v>
      </c>
      <c r="U39" s="747"/>
      <c r="V39" s="747"/>
      <c r="W39" s="747"/>
      <c r="X39" s="747"/>
      <c r="Y39" s="747"/>
      <c r="Z39" s="747"/>
      <c r="AA39" s="239" t="s">
        <v>511</v>
      </c>
      <c r="AB39" s="239"/>
      <c r="AC39" s="239"/>
      <c r="AD39" s="239"/>
      <c r="AE39" s="239"/>
      <c r="AF39" s="239"/>
      <c r="AG39" s="239"/>
      <c r="AH39" s="239">
        <v>2009</v>
      </c>
      <c r="AI39" s="747"/>
      <c r="AJ39" s="747"/>
      <c r="AK39" s="747"/>
      <c r="AL39" s="747"/>
      <c r="AM39" s="747"/>
      <c r="AN39" s="747"/>
      <c r="AO39" s="552">
        <v>1389</v>
      </c>
      <c r="AP39" s="963"/>
    </row>
    <row r="40" spans="1:42" s="286" customFormat="1" ht="25.35" customHeight="1">
      <c r="A40" s="253"/>
      <c r="B40" s="549"/>
      <c r="C40" s="751" t="s">
        <v>4445</v>
      </c>
      <c r="D40" s="751" t="s">
        <v>4446</v>
      </c>
      <c r="E40" s="751" t="s">
        <v>4445</v>
      </c>
      <c r="F40" s="751" t="s">
        <v>4447</v>
      </c>
      <c r="G40" s="965">
        <v>4539</v>
      </c>
      <c r="H40" s="965">
        <v>3465.36</v>
      </c>
      <c r="I40" s="965">
        <v>6828</v>
      </c>
      <c r="J40" s="607"/>
      <c r="K40" s="607"/>
      <c r="L40" s="607"/>
      <c r="M40" s="607"/>
      <c r="N40" s="965">
        <f>SUM(O40,R40,T40)</f>
        <v>2605.9</v>
      </c>
      <c r="O40" s="965">
        <v>1458.4</v>
      </c>
      <c r="P40" s="965" t="s">
        <v>4448</v>
      </c>
      <c r="Q40" s="751" t="s">
        <v>4449</v>
      </c>
      <c r="R40" s="965">
        <v>832.5</v>
      </c>
      <c r="S40" s="965" t="s">
        <v>4450</v>
      </c>
      <c r="T40" s="965">
        <v>315</v>
      </c>
      <c r="U40" s="607"/>
      <c r="V40" s="607"/>
      <c r="W40" s="607"/>
      <c r="X40" s="607"/>
      <c r="Y40" s="607"/>
      <c r="Z40" s="607"/>
      <c r="AA40" s="751" t="s">
        <v>4451</v>
      </c>
      <c r="AB40" s="751"/>
      <c r="AC40" s="751"/>
      <c r="AD40" s="751"/>
      <c r="AE40" s="751"/>
      <c r="AF40" s="751"/>
      <c r="AG40" s="751"/>
      <c r="AH40" s="751">
        <v>2005</v>
      </c>
      <c r="AI40" s="607"/>
      <c r="AJ40" s="607"/>
      <c r="AK40" s="607"/>
      <c r="AL40" s="607"/>
      <c r="AM40" s="607"/>
      <c r="AN40" s="607"/>
      <c r="AO40" s="245">
        <v>14317</v>
      </c>
      <c r="AP40" s="965"/>
    </row>
    <row r="41" spans="1:42" s="286" customFormat="1" ht="25.35" customHeight="1">
      <c r="A41" s="253"/>
      <c r="B41" s="549"/>
      <c r="C41" s="751" t="s">
        <v>4445</v>
      </c>
      <c r="D41" s="751" t="s">
        <v>4452</v>
      </c>
      <c r="E41" s="751" t="s">
        <v>4453</v>
      </c>
      <c r="F41" s="751" t="s">
        <v>4454</v>
      </c>
      <c r="G41" s="965">
        <v>6801</v>
      </c>
      <c r="H41" s="965">
        <v>1778</v>
      </c>
      <c r="I41" s="965">
        <v>5542</v>
      </c>
      <c r="J41" s="607"/>
      <c r="K41" s="607"/>
      <c r="L41" s="607"/>
      <c r="M41" s="607"/>
      <c r="N41" s="965">
        <f>SUM(O41,R41,T41)</f>
        <v>1568</v>
      </c>
      <c r="O41" s="965">
        <v>717</v>
      </c>
      <c r="P41" s="965" t="s">
        <v>4455</v>
      </c>
      <c r="Q41" s="751" t="s">
        <v>4456</v>
      </c>
      <c r="R41" s="965">
        <v>605</v>
      </c>
      <c r="S41" s="965" t="s">
        <v>4457</v>
      </c>
      <c r="T41" s="965">
        <v>246</v>
      </c>
      <c r="U41" s="607"/>
      <c r="V41" s="607"/>
      <c r="W41" s="607"/>
      <c r="X41" s="607"/>
      <c r="Y41" s="607"/>
      <c r="Z41" s="607"/>
      <c r="AA41" s="751" t="s">
        <v>4458</v>
      </c>
      <c r="AB41" s="751"/>
      <c r="AC41" s="751"/>
      <c r="AD41" s="751"/>
      <c r="AE41" s="751"/>
      <c r="AF41" s="751"/>
      <c r="AG41" s="751"/>
      <c r="AH41" s="751">
        <v>2001</v>
      </c>
      <c r="AI41" s="607"/>
      <c r="AJ41" s="607"/>
      <c r="AK41" s="607"/>
      <c r="AL41" s="607"/>
      <c r="AM41" s="607"/>
      <c r="AN41" s="607"/>
      <c r="AO41" s="245">
        <v>13188</v>
      </c>
      <c r="AP41" s="965"/>
    </row>
    <row r="42" spans="1:42" s="286" customFormat="1" ht="25.35" customHeight="1">
      <c r="A42" s="253"/>
      <c r="B42" s="549"/>
      <c r="C42" s="751" t="s">
        <v>4445</v>
      </c>
      <c r="D42" s="751" t="s">
        <v>4459</v>
      </c>
      <c r="E42" s="751" t="s">
        <v>4445</v>
      </c>
      <c r="F42" s="751" t="s">
        <v>4447</v>
      </c>
      <c r="G42" s="965">
        <v>11106</v>
      </c>
      <c r="H42" s="965">
        <v>5825.32</v>
      </c>
      <c r="I42" s="965">
        <v>11266.65</v>
      </c>
      <c r="J42" s="607"/>
      <c r="K42" s="607"/>
      <c r="L42" s="607"/>
      <c r="M42" s="607"/>
      <c r="N42" s="963">
        <f>SUM(O42,R42,T42)</f>
        <v>1272</v>
      </c>
      <c r="O42" s="965">
        <v>126</v>
      </c>
      <c r="P42" s="963" t="s">
        <v>4460</v>
      </c>
      <c r="Q42" s="751" t="s">
        <v>4461</v>
      </c>
      <c r="R42" s="963">
        <v>932</v>
      </c>
      <c r="S42" s="963" t="s">
        <v>4462</v>
      </c>
      <c r="T42" s="965">
        <v>214</v>
      </c>
      <c r="U42" s="607" t="s">
        <v>4463</v>
      </c>
      <c r="V42" s="607"/>
      <c r="W42" s="607"/>
      <c r="X42" s="607"/>
      <c r="Y42" s="607"/>
      <c r="Z42" s="607"/>
      <c r="AA42" s="751" t="s">
        <v>4464</v>
      </c>
      <c r="AB42" s="751"/>
      <c r="AC42" s="751"/>
      <c r="AD42" s="751"/>
      <c r="AE42" s="751"/>
      <c r="AF42" s="751"/>
      <c r="AG42" s="751"/>
      <c r="AH42" s="239">
        <v>2001</v>
      </c>
      <c r="AI42" s="321"/>
      <c r="AJ42" s="321"/>
      <c r="AK42" s="321"/>
      <c r="AL42" s="321"/>
      <c r="AM42" s="321"/>
      <c r="AN42" s="321"/>
      <c r="AO42" s="552">
        <v>37000</v>
      </c>
      <c r="AP42" s="963"/>
    </row>
    <row r="43" spans="1:42" s="286" customFormat="1" ht="25.35" customHeight="1">
      <c r="A43" s="253"/>
      <c r="B43" s="549"/>
      <c r="C43" s="751" t="s">
        <v>4465</v>
      </c>
      <c r="D43" s="751" t="s">
        <v>4466</v>
      </c>
      <c r="E43" s="751" t="s">
        <v>4453</v>
      </c>
      <c r="F43" s="751" t="s">
        <v>4467</v>
      </c>
      <c r="G43" s="965">
        <v>50075</v>
      </c>
      <c r="H43" s="965">
        <v>11049</v>
      </c>
      <c r="I43" s="965">
        <v>21341</v>
      </c>
      <c r="J43" s="607"/>
      <c r="K43" s="607"/>
      <c r="L43" s="607"/>
      <c r="M43" s="607"/>
      <c r="N43" s="963"/>
      <c r="O43" s="965">
        <v>1036</v>
      </c>
      <c r="P43" s="965" t="s">
        <v>4468</v>
      </c>
      <c r="Q43" s="751" t="s">
        <v>4469</v>
      </c>
      <c r="R43" s="963">
        <v>480</v>
      </c>
      <c r="S43" s="965" t="s">
        <v>4470</v>
      </c>
      <c r="T43" s="965">
        <v>139</v>
      </c>
      <c r="U43" s="607"/>
      <c r="V43" s="607"/>
      <c r="W43" s="607"/>
      <c r="X43" s="607"/>
      <c r="Y43" s="607"/>
      <c r="Z43" s="607"/>
      <c r="AA43" s="751" t="s">
        <v>4471</v>
      </c>
      <c r="AB43" s="751"/>
      <c r="AC43" s="751"/>
      <c r="AD43" s="751"/>
      <c r="AE43" s="751"/>
      <c r="AF43" s="751"/>
      <c r="AG43" s="751"/>
      <c r="AH43" s="239">
        <v>2005</v>
      </c>
      <c r="AI43" s="321"/>
      <c r="AJ43" s="321"/>
      <c r="AK43" s="321"/>
      <c r="AL43" s="321"/>
      <c r="AM43" s="321"/>
      <c r="AN43" s="321"/>
      <c r="AO43" s="552">
        <v>28735</v>
      </c>
      <c r="AP43" s="963"/>
    </row>
    <row r="44" spans="1:42" s="286" customFormat="1" ht="25.35" customHeight="1">
      <c r="A44" s="253"/>
      <c r="B44" s="549"/>
      <c r="C44" s="239" t="s">
        <v>4472</v>
      </c>
      <c r="D44" s="239" t="s">
        <v>4473</v>
      </c>
      <c r="E44" s="239" t="s">
        <v>4472</v>
      </c>
      <c r="F44" s="239" t="s">
        <v>4474</v>
      </c>
      <c r="G44" s="552">
        <v>4777</v>
      </c>
      <c r="H44" s="552">
        <v>1637</v>
      </c>
      <c r="I44" s="552">
        <v>5856</v>
      </c>
      <c r="J44" s="321"/>
      <c r="K44" s="964"/>
      <c r="L44" s="321"/>
      <c r="M44" s="321"/>
      <c r="N44" s="552">
        <f>SUM(O44,R44,T44)</f>
        <v>1747</v>
      </c>
      <c r="O44" s="552">
        <v>1075</v>
      </c>
      <c r="P44" s="321" t="s">
        <v>4475</v>
      </c>
      <c r="Q44" s="239" t="s">
        <v>4476</v>
      </c>
      <c r="R44" s="552">
        <v>460</v>
      </c>
      <c r="S44" s="552" t="s">
        <v>4477</v>
      </c>
      <c r="T44" s="552">
        <v>212</v>
      </c>
      <c r="U44" s="321">
        <v>7448</v>
      </c>
      <c r="V44" s="321"/>
      <c r="W44" s="321"/>
      <c r="X44" s="321"/>
      <c r="Y44" s="321"/>
      <c r="Z44" s="321"/>
      <c r="AA44" s="239" t="s">
        <v>4478</v>
      </c>
      <c r="AB44" s="239"/>
      <c r="AC44" s="239"/>
      <c r="AD44" s="239"/>
      <c r="AE44" s="239"/>
      <c r="AF44" s="239"/>
      <c r="AG44" s="239"/>
      <c r="AH44" s="239">
        <v>1998</v>
      </c>
      <c r="AI44" s="321"/>
      <c r="AJ44" s="321"/>
      <c r="AK44" s="321"/>
      <c r="AL44" s="321"/>
      <c r="AM44" s="321"/>
      <c r="AN44" s="321"/>
      <c r="AO44" s="552">
        <v>7448</v>
      </c>
      <c r="AP44" s="552"/>
    </row>
    <row r="45" spans="1:42" s="286" customFormat="1" ht="25.35" customHeight="1">
      <c r="A45" s="253"/>
      <c r="B45" s="549"/>
      <c r="C45" s="239" t="s">
        <v>4472</v>
      </c>
      <c r="D45" s="239" t="s">
        <v>4479</v>
      </c>
      <c r="E45" s="239" t="s">
        <v>4453</v>
      </c>
      <c r="F45" s="239" t="s">
        <v>4480</v>
      </c>
      <c r="G45" s="552">
        <v>3330</v>
      </c>
      <c r="H45" s="552">
        <v>1536</v>
      </c>
      <c r="I45" s="552">
        <v>7786</v>
      </c>
      <c r="J45" s="321"/>
      <c r="K45" s="964"/>
      <c r="L45" s="321"/>
      <c r="M45" s="321"/>
      <c r="N45" s="552"/>
      <c r="O45" s="552">
        <v>632</v>
      </c>
      <c r="P45" s="321"/>
      <c r="Q45" s="239" t="s">
        <v>4481</v>
      </c>
      <c r="R45" s="552">
        <v>972</v>
      </c>
      <c r="S45" s="321" t="s">
        <v>4482</v>
      </c>
      <c r="T45" s="552">
        <v>238</v>
      </c>
      <c r="U45" s="321"/>
      <c r="V45" s="321"/>
      <c r="W45" s="321"/>
      <c r="X45" s="321"/>
      <c r="Y45" s="321"/>
      <c r="Z45" s="321"/>
      <c r="AA45" s="239" t="s">
        <v>4483</v>
      </c>
      <c r="AB45" s="239"/>
      <c r="AC45" s="239"/>
      <c r="AD45" s="239"/>
      <c r="AE45" s="239"/>
      <c r="AF45" s="239"/>
      <c r="AG45" s="239"/>
      <c r="AH45" s="239">
        <v>1997</v>
      </c>
      <c r="AI45" s="321"/>
      <c r="AJ45" s="321"/>
      <c r="AK45" s="321"/>
      <c r="AL45" s="321"/>
      <c r="AM45" s="321"/>
      <c r="AN45" s="321"/>
      <c r="AO45" s="552"/>
      <c r="AP45" s="552"/>
    </row>
    <row r="46" spans="1:42" s="286" customFormat="1" ht="25.35" customHeight="1">
      <c r="A46" s="253"/>
      <c r="B46" s="549"/>
      <c r="C46" s="239" t="s">
        <v>4484</v>
      </c>
      <c r="D46" s="239" t="s">
        <v>4485</v>
      </c>
      <c r="E46" s="239" t="s">
        <v>4484</v>
      </c>
      <c r="F46" s="239" t="s">
        <v>4486</v>
      </c>
      <c r="G46" s="963">
        <v>9988</v>
      </c>
      <c r="H46" s="963">
        <v>2488.54</v>
      </c>
      <c r="I46" s="963">
        <v>8847.27</v>
      </c>
      <c r="J46" s="321" t="s">
        <v>4487</v>
      </c>
      <c r="K46" s="964" t="s">
        <v>4488</v>
      </c>
      <c r="L46" s="321"/>
      <c r="M46" s="321"/>
      <c r="N46" s="963">
        <v>2081</v>
      </c>
      <c r="O46" s="963">
        <v>791</v>
      </c>
      <c r="P46" s="963" t="s">
        <v>4489</v>
      </c>
      <c r="Q46" s="239" t="s">
        <v>4490</v>
      </c>
      <c r="R46" s="963">
        <v>1031</v>
      </c>
      <c r="S46" s="963" t="s">
        <v>4491</v>
      </c>
      <c r="T46" s="963">
        <v>259</v>
      </c>
      <c r="U46" s="321">
        <v>9669251250</v>
      </c>
      <c r="V46" s="321">
        <v>7640000000</v>
      </c>
      <c r="W46" s="321"/>
      <c r="X46" s="321"/>
      <c r="Y46" s="321"/>
      <c r="Z46" s="321"/>
      <c r="AA46" s="239" t="s">
        <v>4492</v>
      </c>
      <c r="AB46" s="239"/>
      <c r="AC46" s="239"/>
      <c r="AD46" s="239">
        <v>1</v>
      </c>
      <c r="AE46" s="239"/>
      <c r="AF46" s="239"/>
      <c r="AG46" s="239"/>
      <c r="AH46" s="239">
        <v>2003</v>
      </c>
      <c r="AI46" s="321"/>
      <c r="AJ46" s="321"/>
      <c r="AK46" s="321"/>
      <c r="AL46" s="321"/>
      <c r="AM46" s="321"/>
      <c r="AN46" s="321"/>
      <c r="AO46" s="552">
        <v>17309</v>
      </c>
      <c r="AP46" s="963"/>
    </row>
    <row r="47" spans="1:42" s="286" customFormat="1" ht="25.35" customHeight="1">
      <c r="A47" s="253"/>
      <c r="B47" s="549"/>
      <c r="C47" s="239" t="s">
        <v>4484</v>
      </c>
      <c r="D47" s="239" t="s">
        <v>4493</v>
      </c>
      <c r="E47" s="239" t="s">
        <v>4453</v>
      </c>
      <c r="F47" s="239" t="s">
        <v>4494</v>
      </c>
      <c r="G47" s="552">
        <v>13500</v>
      </c>
      <c r="H47" s="552">
        <v>2154</v>
      </c>
      <c r="I47" s="552">
        <v>4963</v>
      </c>
      <c r="J47" s="321"/>
      <c r="K47" s="964"/>
      <c r="L47" s="321"/>
      <c r="M47" s="321"/>
      <c r="N47" s="552"/>
      <c r="O47" s="552">
        <v>621</v>
      </c>
      <c r="P47" s="321"/>
      <c r="Q47" s="239" t="s">
        <v>4495</v>
      </c>
      <c r="R47" s="552">
        <v>692</v>
      </c>
      <c r="S47" s="321" t="s">
        <v>4482</v>
      </c>
      <c r="T47" s="552">
        <v>221</v>
      </c>
      <c r="U47" s="321"/>
      <c r="V47" s="321"/>
      <c r="W47" s="321"/>
      <c r="X47" s="321"/>
      <c r="Y47" s="321"/>
      <c r="Z47" s="321"/>
      <c r="AA47" s="239" t="s">
        <v>4483</v>
      </c>
      <c r="AB47" s="239"/>
      <c r="AC47" s="239"/>
      <c r="AD47" s="239"/>
      <c r="AE47" s="239"/>
      <c r="AF47" s="239"/>
      <c r="AG47" s="239"/>
      <c r="AH47" s="239">
        <v>2003</v>
      </c>
      <c r="AI47" s="321"/>
      <c r="AJ47" s="321"/>
      <c r="AK47" s="321"/>
      <c r="AL47" s="321"/>
      <c r="AM47" s="321"/>
      <c r="AN47" s="321"/>
      <c r="AO47" s="552">
        <v>16723</v>
      </c>
      <c r="AP47" s="552"/>
    </row>
    <row r="48" spans="1:42" s="286" customFormat="1" ht="25.35" customHeight="1">
      <c r="A48" s="253"/>
      <c r="B48" s="549"/>
      <c r="C48" s="239" t="s">
        <v>4496</v>
      </c>
      <c r="D48" s="239" t="s">
        <v>4497</v>
      </c>
      <c r="E48" s="239" t="s">
        <v>4496</v>
      </c>
      <c r="F48" s="239" t="s">
        <v>4498</v>
      </c>
      <c r="G48" s="963">
        <v>11240</v>
      </c>
      <c r="H48" s="963">
        <v>3689</v>
      </c>
      <c r="I48" s="963">
        <v>5031</v>
      </c>
      <c r="J48" s="321" t="s">
        <v>4499</v>
      </c>
      <c r="K48" s="964" t="s">
        <v>4500</v>
      </c>
      <c r="L48" s="321" t="s">
        <v>4501</v>
      </c>
      <c r="M48" s="321"/>
      <c r="N48" s="963">
        <f>SUM(O48,R48,T48)</f>
        <v>2096</v>
      </c>
      <c r="O48" s="963">
        <v>744</v>
      </c>
      <c r="P48" s="321" t="s">
        <v>4502</v>
      </c>
      <c r="Q48" s="239" t="s">
        <v>6426</v>
      </c>
      <c r="R48" s="963">
        <v>973</v>
      </c>
      <c r="S48" s="963" t="s">
        <v>4503</v>
      </c>
      <c r="T48" s="963">
        <v>379</v>
      </c>
      <c r="U48" s="321"/>
      <c r="V48" s="321">
        <v>4115</v>
      </c>
      <c r="W48" s="321"/>
      <c r="X48" s="321"/>
      <c r="Y48" s="321"/>
      <c r="Z48" s="321"/>
      <c r="AA48" s="239" t="s">
        <v>4504</v>
      </c>
      <c r="AB48" s="239"/>
      <c r="AC48" s="239"/>
      <c r="AD48" s="239"/>
      <c r="AE48" s="239"/>
      <c r="AF48" s="239"/>
      <c r="AG48" s="239"/>
      <c r="AH48" s="239">
        <v>1993</v>
      </c>
      <c r="AI48" s="321"/>
      <c r="AJ48" s="321"/>
      <c r="AK48" s="321"/>
      <c r="AL48" s="321"/>
      <c r="AM48" s="321"/>
      <c r="AN48" s="321"/>
      <c r="AO48" s="552">
        <v>4115</v>
      </c>
      <c r="AP48" s="963"/>
    </row>
    <row r="49" spans="1:42" s="286" customFormat="1" ht="25.35" customHeight="1">
      <c r="A49" s="253"/>
      <c r="B49" s="549"/>
      <c r="C49" s="239" t="s">
        <v>4496</v>
      </c>
      <c r="D49" s="239" t="s">
        <v>4505</v>
      </c>
      <c r="E49" s="239" t="s">
        <v>4453</v>
      </c>
      <c r="F49" s="239" t="s">
        <v>4506</v>
      </c>
      <c r="G49" s="963">
        <v>6257</v>
      </c>
      <c r="H49" s="963">
        <v>1520</v>
      </c>
      <c r="I49" s="963">
        <v>4937</v>
      </c>
      <c r="J49" s="321"/>
      <c r="K49" s="964"/>
      <c r="L49" s="321"/>
      <c r="M49" s="321"/>
      <c r="N49" s="963">
        <v>1354</v>
      </c>
      <c r="O49" s="963">
        <v>608</v>
      </c>
      <c r="P49" s="321" t="s">
        <v>4507</v>
      </c>
      <c r="Q49" s="239" t="s">
        <v>4508</v>
      </c>
      <c r="R49" s="963">
        <v>616</v>
      </c>
      <c r="S49" s="963" t="s">
        <v>4509</v>
      </c>
      <c r="T49" s="963">
        <v>130</v>
      </c>
      <c r="U49" s="321"/>
      <c r="V49" s="321"/>
      <c r="W49" s="321"/>
      <c r="X49" s="321"/>
      <c r="Y49" s="321"/>
      <c r="Z49" s="321"/>
      <c r="AA49" s="239" t="s">
        <v>4510</v>
      </c>
      <c r="AB49" s="239"/>
      <c r="AC49" s="239"/>
      <c r="AD49" s="239"/>
      <c r="AE49" s="239"/>
      <c r="AF49" s="239"/>
      <c r="AG49" s="239"/>
      <c r="AH49" s="239">
        <v>2005</v>
      </c>
      <c r="AI49" s="321"/>
      <c r="AJ49" s="321"/>
      <c r="AK49" s="321"/>
      <c r="AL49" s="321"/>
      <c r="AM49" s="321"/>
      <c r="AN49" s="321"/>
      <c r="AO49" s="552"/>
      <c r="AP49" s="963"/>
    </row>
    <row r="50" spans="1:42" s="286" customFormat="1" ht="25.35" customHeight="1">
      <c r="A50" s="253"/>
      <c r="B50" s="549"/>
      <c r="C50" s="239" t="s">
        <v>4511</v>
      </c>
      <c r="D50" s="239" t="s">
        <v>4512</v>
      </c>
      <c r="E50" s="239" t="s">
        <v>4511</v>
      </c>
      <c r="F50" s="239" t="s">
        <v>4513</v>
      </c>
      <c r="G50" s="963">
        <v>8466</v>
      </c>
      <c r="H50" s="963">
        <v>4236</v>
      </c>
      <c r="I50" s="963">
        <v>19261.419999999998</v>
      </c>
      <c r="J50" s="321"/>
      <c r="K50" s="964"/>
      <c r="L50" s="321"/>
      <c r="M50" s="321"/>
      <c r="N50" s="963"/>
      <c r="O50" s="963">
        <v>1300</v>
      </c>
      <c r="P50" s="321"/>
      <c r="Q50" s="239" t="s">
        <v>4514</v>
      </c>
      <c r="R50" s="963">
        <v>353</v>
      </c>
      <c r="S50" s="963" t="s">
        <v>4515</v>
      </c>
      <c r="T50" s="963">
        <v>306</v>
      </c>
      <c r="U50" s="321"/>
      <c r="V50" s="321"/>
      <c r="W50" s="321"/>
      <c r="X50" s="321"/>
      <c r="Y50" s="321"/>
      <c r="Z50" s="321"/>
      <c r="AA50" s="239" t="s">
        <v>4516</v>
      </c>
      <c r="AB50" s="239"/>
      <c r="AC50" s="239"/>
      <c r="AD50" s="239"/>
      <c r="AE50" s="239"/>
      <c r="AF50" s="239"/>
      <c r="AG50" s="239"/>
      <c r="AH50" s="239">
        <v>2002</v>
      </c>
      <c r="AI50" s="321"/>
      <c r="AJ50" s="321"/>
      <c r="AK50" s="321"/>
      <c r="AL50" s="321"/>
      <c r="AM50" s="321"/>
      <c r="AN50" s="321"/>
      <c r="AO50" s="552">
        <v>44656</v>
      </c>
      <c r="AP50" s="963"/>
    </row>
    <row r="51" spans="1:42" s="286" customFormat="1" ht="25.35" customHeight="1">
      <c r="A51" s="253"/>
      <c r="B51" s="549"/>
      <c r="C51" s="239" t="s">
        <v>4511</v>
      </c>
      <c r="D51" s="239" t="s">
        <v>4517</v>
      </c>
      <c r="E51" s="321" t="s">
        <v>4511</v>
      </c>
      <c r="F51" s="321" t="s">
        <v>4518</v>
      </c>
      <c r="G51" s="963">
        <v>2286</v>
      </c>
      <c r="H51" s="979" t="s">
        <v>4519</v>
      </c>
      <c r="I51" s="963">
        <v>5209</v>
      </c>
      <c r="J51" s="321"/>
      <c r="K51" s="964"/>
      <c r="L51" s="321"/>
      <c r="M51" s="321"/>
      <c r="N51" s="979" t="s">
        <v>4520</v>
      </c>
      <c r="O51" s="979" t="s">
        <v>4521</v>
      </c>
      <c r="P51" s="979" t="s">
        <v>4522</v>
      </c>
      <c r="Q51" s="239" t="s">
        <v>4523</v>
      </c>
      <c r="R51" s="979" t="s">
        <v>4524</v>
      </c>
      <c r="S51" s="963" t="s">
        <v>4525</v>
      </c>
      <c r="T51" s="748">
        <v>0</v>
      </c>
      <c r="U51" s="321"/>
      <c r="V51" s="321"/>
      <c r="W51" s="321"/>
      <c r="X51" s="321"/>
      <c r="Y51" s="321"/>
      <c r="Z51" s="321"/>
      <c r="AA51" s="239" t="s">
        <v>4526</v>
      </c>
      <c r="AB51" s="239"/>
      <c r="AC51" s="239"/>
      <c r="AD51" s="239"/>
      <c r="AE51" s="239"/>
      <c r="AF51" s="239"/>
      <c r="AG51" s="239"/>
      <c r="AH51" s="239">
        <v>2008</v>
      </c>
      <c r="AI51" s="321"/>
      <c r="AJ51" s="321"/>
      <c r="AK51" s="321"/>
      <c r="AL51" s="321"/>
      <c r="AM51" s="321"/>
      <c r="AN51" s="321"/>
      <c r="AO51" s="552"/>
      <c r="AP51" s="963"/>
    </row>
    <row r="52" spans="1:42" s="286" customFormat="1" ht="25.15" customHeight="1">
      <c r="A52" s="253"/>
      <c r="B52" s="549"/>
      <c r="C52" s="321" t="s">
        <v>4511</v>
      </c>
      <c r="D52" s="321" t="s">
        <v>4527</v>
      </c>
      <c r="E52" s="321" t="s">
        <v>4511</v>
      </c>
      <c r="F52" s="321" t="s">
        <v>6390</v>
      </c>
      <c r="G52" s="552">
        <v>2483</v>
      </c>
      <c r="H52" s="552">
        <v>1544</v>
      </c>
      <c r="I52" s="552">
        <v>1811</v>
      </c>
      <c r="J52" s="552" t="s">
        <v>4501</v>
      </c>
      <c r="K52" s="552"/>
      <c r="L52" s="552"/>
      <c r="M52" s="552"/>
      <c r="N52" s="552">
        <f>SUM(O52,R52,T52)</f>
        <v>794</v>
      </c>
      <c r="O52" s="552">
        <v>794</v>
      </c>
      <c r="P52" s="321" t="s">
        <v>4528</v>
      </c>
      <c r="Q52" s="321" t="s">
        <v>4529</v>
      </c>
      <c r="R52" s="321"/>
      <c r="S52" s="321"/>
      <c r="T52" s="321"/>
      <c r="U52" s="321">
        <v>3000000000</v>
      </c>
      <c r="V52" s="321"/>
      <c r="W52" s="321">
        <v>4800000000</v>
      </c>
      <c r="X52" s="321"/>
      <c r="Y52" s="321"/>
      <c r="Z52" s="321"/>
      <c r="AA52" s="321" t="s">
        <v>4530</v>
      </c>
      <c r="AB52" s="321"/>
      <c r="AC52" s="321"/>
      <c r="AD52" s="321"/>
      <c r="AE52" s="321"/>
      <c r="AF52" s="321" t="s">
        <v>4531</v>
      </c>
      <c r="AG52" s="321"/>
      <c r="AH52" s="979">
        <v>2011</v>
      </c>
      <c r="AI52" s="321"/>
      <c r="AJ52" s="321"/>
      <c r="AK52" s="321"/>
      <c r="AL52" s="321"/>
      <c r="AM52" s="321"/>
      <c r="AN52" s="321"/>
      <c r="AO52" s="553">
        <v>4478</v>
      </c>
      <c r="AP52" s="245"/>
    </row>
    <row r="53" spans="1:42" s="286" customFormat="1" ht="25.15" customHeight="1">
      <c r="A53" s="253"/>
      <c r="B53" s="549"/>
      <c r="C53" s="321" t="s">
        <v>4511</v>
      </c>
      <c r="D53" s="321" t="s">
        <v>4532</v>
      </c>
      <c r="E53" s="321" t="s">
        <v>4453</v>
      </c>
      <c r="F53" s="321" t="s">
        <v>6390</v>
      </c>
      <c r="G53" s="552">
        <v>103961.7</v>
      </c>
      <c r="H53" s="552">
        <v>1464.49</v>
      </c>
      <c r="I53" s="552">
        <v>1723.52</v>
      </c>
      <c r="J53" s="552"/>
      <c r="K53" s="552"/>
      <c r="L53" s="552"/>
      <c r="M53" s="552"/>
      <c r="N53" s="552">
        <v>1436</v>
      </c>
      <c r="O53" s="552">
        <v>1142.4000000000001</v>
      </c>
      <c r="P53" s="321" t="s">
        <v>4533</v>
      </c>
      <c r="Q53" s="321" t="s">
        <v>4534</v>
      </c>
      <c r="R53" s="321"/>
      <c r="S53" s="321"/>
      <c r="T53" s="321"/>
      <c r="U53" s="321"/>
      <c r="V53" s="321"/>
      <c r="W53" s="321"/>
      <c r="X53" s="321"/>
      <c r="Y53" s="321"/>
      <c r="Z53" s="321"/>
      <c r="AA53" s="321" t="s">
        <v>4535</v>
      </c>
      <c r="AB53" s="321"/>
      <c r="AC53" s="321"/>
      <c r="AD53" s="321"/>
      <c r="AE53" s="321"/>
      <c r="AF53" s="321"/>
      <c r="AG53" s="321"/>
      <c r="AH53" s="979" t="s">
        <v>4536</v>
      </c>
      <c r="AI53" s="321"/>
      <c r="AJ53" s="321"/>
      <c r="AK53" s="321"/>
      <c r="AL53" s="321"/>
      <c r="AM53" s="321"/>
      <c r="AN53" s="321"/>
      <c r="AO53" s="553">
        <v>3000</v>
      </c>
      <c r="AP53" s="245"/>
    </row>
    <row r="54" spans="1:42" s="286" customFormat="1" ht="25.15" customHeight="1">
      <c r="A54" s="253"/>
      <c r="B54" s="549"/>
      <c r="C54" s="177" t="s">
        <v>6391</v>
      </c>
      <c r="D54" s="177" t="s">
        <v>6392</v>
      </c>
      <c r="E54" s="177" t="s">
        <v>6391</v>
      </c>
      <c r="F54" s="177" t="s">
        <v>6393</v>
      </c>
      <c r="G54" s="319">
        <v>52577</v>
      </c>
      <c r="H54" s="319">
        <v>3553</v>
      </c>
      <c r="I54" s="319">
        <v>7390</v>
      </c>
      <c r="J54" s="319"/>
      <c r="K54" s="319"/>
      <c r="L54" s="319"/>
      <c r="M54" s="319"/>
      <c r="N54" s="319">
        <v>4530</v>
      </c>
      <c r="O54" s="319">
        <v>2744</v>
      </c>
      <c r="P54" s="177" t="s">
        <v>6394</v>
      </c>
      <c r="Q54" s="177" t="s">
        <v>6395</v>
      </c>
      <c r="R54" s="177"/>
      <c r="S54" s="177"/>
      <c r="T54" s="177"/>
      <c r="U54" s="177"/>
      <c r="V54" s="177"/>
      <c r="W54" s="177"/>
      <c r="X54" s="177"/>
      <c r="Y54" s="177"/>
      <c r="Z54" s="177"/>
      <c r="AA54" s="680" t="s">
        <v>15520</v>
      </c>
      <c r="AB54" s="177"/>
      <c r="AC54" s="177"/>
      <c r="AD54" s="177"/>
      <c r="AE54" s="177"/>
      <c r="AF54" s="177"/>
      <c r="AG54" s="177"/>
      <c r="AH54" s="654" t="s">
        <v>6396</v>
      </c>
      <c r="AI54" s="177"/>
      <c r="AJ54" s="177"/>
      <c r="AK54" s="177"/>
      <c r="AL54" s="177"/>
      <c r="AM54" s="177"/>
      <c r="AN54" s="177"/>
      <c r="AO54" s="546">
        <v>18415</v>
      </c>
      <c r="AP54" s="100"/>
    </row>
    <row r="55" spans="1:42" s="286" customFormat="1" ht="25.15" customHeight="1">
      <c r="A55" s="254">
        <v>11</v>
      </c>
      <c r="B55" s="549"/>
      <c r="C55" s="239" t="s">
        <v>4537</v>
      </c>
      <c r="D55" s="239" t="s">
        <v>4538</v>
      </c>
      <c r="E55" s="239" t="s">
        <v>4537</v>
      </c>
      <c r="F55" s="239" t="s">
        <v>4539</v>
      </c>
      <c r="G55" s="552">
        <v>6877</v>
      </c>
      <c r="H55" s="552">
        <v>2637</v>
      </c>
      <c r="I55" s="552">
        <v>7982</v>
      </c>
      <c r="J55" s="321"/>
      <c r="K55" s="964"/>
      <c r="L55" s="321"/>
      <c r="M55" s="321"/>
      <c r="N55" s="552">
        <v>2552</v>
      </c>
      <c r="O55" s="552">
        <v>1342</v>
      </c>
      <c r="P55" s="321" t="s">
        <v>4540</v>
      </c>
      <c r="Q55" s="239" t="s">
        <v>4541</v>
      </c>
      <c r="R55" s="245">
        <v>1062</v>
      </c>
      <c r="S55" s="552" t="s">
        <v>15521</v>
      </c>
      <c r="T55" s="552">
        <v>148</v>
      </c>
      <c r="U55" s="321">
        <v>7686</v>
      </c>
      <c r="V55" s="321">
        <v>1500</v>
      </c>
      <c r="W55" s="321"/>
      <c r="X55" s="321"/>
      <c r="Y55" s="321"/>
      <c r="Z55" s="321"/>
      <c r="AA55" s="239" t="s">
        <v>4542</v>
      </c>
      <c r="AB55" s="239"/>
      <c r="AC55" s="239"/>
      <c r="AD55" s="239"/>
      <c r="AE55" s="239"/>
      <c r="AF55" s="239"/>
      <c r="AG55" s="239"/>
      <c r="AH55" s="239">
        <v>1995</v>
      </c>
      <c r="AI55" s="321"/>
      <c r="AJ55" s="321"/>
      <c r="AK55" s="321"/>
      <c r="AL55" s="321"/>
      <c r="AM55" s="552">
        <v>13675</v>
      </c>
      <c r="AN55" s="239"/>
      <c r="AO55" s="552">
        <v>9186</v>
      </c>
      <c r="AP55" s="239"/>
    </row>
    <row r="56" spans="1:42" s="286" customFormat="1" ht="25.15" customHeight="1">
      <c r="A56" s="254">
        <v>22</v>
      </c>
      <c r="B56" s="549"/>
      <c r="C56" s="239" t="s">
        <v>4537</v>
      </c>
      <c r="D56" s="239" t="s">
        <v>4543</v>
      </c>
      <c r="E56" s="239" t="s">
        <v>4537</v>
      </c>
      <c r="F56" s="239" t="s">
        <v>4539</v>
      </c>
      <c r="G56" s="552">
        <v>1500</v>
      </c>
      <c r="H56" s="552">
        <v>839</v>
      </c>
      <c r="I56" s="552">
        <v>3144</v>
      </c>
      <c r="J56" s="321"/>
      <c r="K56" s="964"/>
      <c r="L56" s="321"/>
      <c r="M56" s="321"/>
      <c r="N56" s="552">
        <v>1136</v>
      </c>
      <c r="O56" s="552">
        <v>381</v>
      </c>
      <c r="P56" s="552" t="s">
        <v>4544</v>
      </c>
      <c r="Q56" s="239" t="s">
        <v>4545</v>
      </c>
      <c r="R56" s="552">
        <v>623</v>
      </c>
      <c r="S56" s="552" t="s">
        <v>4546</v>
      </c>
      <c r="T56" s="552">
        <v>132</v>
      </c>
      <c r="U56" s="321">
        <v>7686</v>
      </c>
      <c r="V56" s="321">
        <v>1500</v>
      </c>
      <c r="W56" s="321"/>
      <c r="X56" s="321"/>
      <c r="Y56" s="321"/>
      <c r="Z56" s="321"/>
      <c r="AA56" s="239" t="s">
        <v>4547</v>
      </c>
      <c r="AB56" s="239"/>
      <c r="AC56" s="239"/>
      <c r="AD56" s="239"/>
      <c r="AE56" s="239"/>
      <c r="AF56" s="239"/>
      <c r="AG56" s="239"/>
      <c r="AH56" s="239">
        <v>1999</v>
      </c>
      <c r="AI56" s="321"/>
      <c r="AJ56" s="321"/>
      <c r="AK56" s="321"/>
      <c r="AL56" s="321"/>
      <c r="AM56" s="552">
        <v>13675</v>
      </c>
      <c r="AN56" s="239"/>
      <c r="AO56" s="552">
        <v>8238</v>
      </c>
      <c r="AP56" s="239"/>
    </row>
    <row r="57" spans="1:42" s="286" customFormat="1" ht="25.15" customHeight="1">
      <c r="A57" s="254">
        <v>13</v>
      </c>
      <c r="B57" s="549"/>
      <c r="C57" s="239" t="s">
        <v>4537</v>
      </c>
      <c r="D57" s="239" t="s">
        <v>4548</v>
      </c>
      <c r="E57" s="239" t="s">
        <v>4537</v>
      </c>
      <c r="F57" s="239" t="s">
        <v>4539</v>
      </c>
      <c r="G57" s="552">
        <v>2209</v>
      </c>
      <c r="H57" s="552">
        <v>1061.5899999999999</v>
      </c>
      <c r="I57" s="552">
        <v>3058.77</v>
      </c>
      <c r="J57" s="321"/>
      <c r="K57" s="964"/>
      <c r="L57" s="321"/>
      <c r="M57" s="321"/>
      <c r="N57" s="552">
        <v>1389</v>
      </c>
      <c r="O57" s="552">
        <v>620</v>
      </c>
      <c r="P57" s="552" t="s">
        <v>4549</v>
      </c>
      <c r="Q57" s="239" t="s">
        <v>4550</v>
      </c>
      <c r="R57" s="552">
        <v>564</v>
      </c>
      <c r="S57" s="552" t="s">
        <v>4551</v>
      </c>
      <c r="T57" s="552">
        <v>205</v>
      </c>
      <c r="U57" s="321"/>
      <c r="V57" s="321"/>
      <c r="W57" s="321"/>
      <c r="X57" s="321"/>
      <c r="Y57" s="321"/>
      <c r="Z57" s="321"/>
      <c r="AA57" s="239" t="s">
        <v>4552</v>
      </c>
      <c r="AB57" s="239"/>
      <c r="AC57" s="239"/>
      <c r="AD57" s="239"/>
      <c r="AE57" s="239"/>
      <c r="AF57" s="239"/>
      <c r="AG57" s="239"/>
      <c r="AH57" s="239">
        <v>2007</v>
      </c>
      <c r="AI57" s="321"/>
      <c r="AJ57" s="321"/>
      <c r="AK57" s="321"/>
      <c r="AL57" s="321"/>
      <c r="AM57" s="552"/>
      <c r="AN57" s="239"/>
      <c r="AO57" s="552">
        <v>8940</v>
      </c>
      <c r="AP57" s="239"/>
    </row>
    <row r="58" spans="1:42" s="286" customFormat="1" ht="25.15" customHeight="1">
      <c r="A58" s="253">
        <v>14</v>
      </c>
      <c r="B58" s="549"/>
      <c r="C58" s="239" t="s">
        <v>4537</v>
      </c>
      <c r="D58" s="239" t="s">
        <v>4553</v>
      </c>
      <c r="E58" s="239" t="s">
        <v>4453</v>
      </c>
      <c r="F58" s="962" t="s">
        <v>4554</v>
      </c>
      <c r="G58" s="552">
        <v>2601</v>
      </c>
      <c r="H58" s="552">
        <v>882</v>
      </c>
      <c r="I58" s="552">
        <v>3921</v>
      </c>
      <c r="J58" s="321"/>
      <c r="K58" s="321"/>
      <c r="L58" s="964"/>
      <c r="M58" s="321"/>
      <c r="N58" s="552">
        <f>SUM(O58,R58,T58)</f>
        <v>2251</v>
      </c>
      <c r="O58" s="552"/>
      <c r="P58" s="321">
        <v>0</v>
      </c>
      <c r="Q58" s="239"/>
      <c r="R58" s="245">
        <v>1427</v>
      </c>
      <c r="S58" s="552" t="s">
        <v>4555</v>
      </c>
      <c r="T58" s="552">
        <v>824</v>
      </c>
      <c r="U58" s="239">
        <v>1991</v>
      </c>
      <c r="V58" s="321"/>
      <c r="W58" s="321">
        <v>1110</v>
      </c>
      <c r="X58" s="321">
        <v>3000</v>
      </c>
      <c r="Y58" s="321"/>
      <c r="Z58" s="321"/>
      <c r="AA58" s="239" t="s">
        <v>4556</v>
      </c>
      <c r="AB58" s="239">
        <v>4110</v>
      </c>
      <c r="AC58" s="239"/>
      <c r="AD58" s="239"/>
      <c r="AE58" s="239"/>
      <c r="AF58" s="239"/>
      <c r="AG58" s="239"/>
      <c r="AH58" s="239">
        <v>1999</v>
      </c>
      <c r="AI58" s="321"/>
      <c r="AJ58" s="321"/>
      <c r="AK58" s="321"/>
      <c r="AL58" s="321"/>
      <c r="AM58" s="321"/>
      <c r="AN58" s="321"/>
      <c r="AO58" s="552">
        <v>8112</v>
      </c>
      <c r="AP58" s="552"/>
    </row>
    <row r="59" spans="1:42" s="286" customFormat="1" ht="25.15" customHeight="1">
      <c r="A59" s="253">
        <v>15</v>
      </c>
      <c r="B59" s="549"/>
      <c r="C59" s="239" t="s">
        <v>4537</v>
      </c>
      <c r="D59" s="239" t="s">
        <v>4557</v>
      </c>
      <c r="E59" s="239" t="s">
        <v>4453</v>
      </c>
      <c r="F59" s="239" t="s">
        <v>4558</v>
      </c>
      <c r="G59" s="552">
        <v>5743</v>
      </c>
      <c r="H59" s="552">
        <v>3342</v>
      </c>
      <c r="I59" s="552">
        <v>6203</v>
      </c>
      <c r="J59" s="321"/>
      <c r="K59" s="964"/>
      <c r="L59" s="321"/>
      <c r="M59" s="321"/>
      <c r="N59" s="552"/>
      <c r="O59" s="552">
        <v>991</v>
      </c>
      <c r="P59" s="321"/>
      <c r="Q59" s="239" t="s">
        <v>4559</v>
      </c>
      <c r="R59" s="552">
        <v>794</v>
      </c>
      <c r="S59" s="321" t="s">
        <v>4482</v>
      </c>
      <c r="T59" s="552">
        <v>172</v>
      </c>
      <c r="U59" s="321"/>
      <c r="V59" s="321"/>
      <c r="W59" s="321"/>
      <c r="X59" s="321"/>
      <c r="Y59" s="321"/>
      <c r="Z59" s="321"/>
      <c r="AA59" s="239" t="s">
        <v>4483</v>
      </c>
      <c r="AB59" s="239"/>
      <c r="AC59" s="239"/>
      <c r="AD59" s="239"/>
      <c r="AE59" s="239"/>
      <c r="AF59" s="239"/>
      <c r="AG59" s="239"/>
      <c r="AH59" s="239">
        <v>1988</v>
      </c>
      <c r="AI59" s="321"/>
      <c r="AJ59" s="321"/>
      <c r="AK59" s="321"/>
      <c r="AL59" s="321"/>
      <c r="AM59" s="321"/>
      <c r="AN59" s="321"/>
      <c r="AO59" s="552">
        <v>3638</v>
      </c>
      <c r="AP59" s="552"/>
    </row>
    <row r="60" spans="1:42" s="286" customFormat="1" ht="25.15" customHeight="1">
      <c r="A60" s="254">
        <v>16</v>
      </c>
      <c r="B60" s="549"/>
      <c r="C60" s="239" t="s">
        <v>4560</v>
      </c>
      <c r="D60" s="239" t="s">
        <v>4561</v>
      </c>
      <c r="E60" s="239" t="s">
        <v>4560</v>
      </c>
      <c r="F60" s="239" t="s">
        <v>4562</v>
      </c>
      <c r="G60" s="552">
        <v>3011</v>
      </c>
      <c r="H60" s="552">
        <v>1796</v>
      </c>
      <c r="I60" s="552">
        <v>11357</v>
      </c>
      <c r="J60" s="321" t="s">
        <v>4563</v>
      </c>
      <c r="K60" s="964" t="s">
        <v>4499</v>
      </c>
      <c r="L60" s="321"/>
      <c r="M60" s="321"/>
      <c r="N60" s="552">
        <f>SUM(O60,R60,T60)</f>
        <v>2384</v>
      </c>
      <c r="O60" s="552">
        <v>745</v>
      </c>
      <c r="P60" s="552" t="s">
        <v>4564</v>
      </c>
      <c r="Q60" s="239" t="s">
        <v>4565</v>
      </c>
      <c r="R60" s="552">
        <v>894</v>
      </c>
      <c r="S60" s="552" t="s">
        <v>4566</v>
      </c>
      <c r="T60" s="552">
        <v>745</v>
      </c>
      <c r="U60" s="321">
        <v>4838</v>
      </c>
      <c r="V60" s="321">
        <v>3188</v>
      </c>
      <c r="W60" s="321"/>
      <c r="X60" s="321">
        <v>8426</v>
      </c>
      <c r="Y60" s="321"/>
      <c r="Z60" s="321"/>
      <c r="AA60" s="239" t="s">
        <v>4567</v>
      </c>
      <c r="AB60" s="239"/>
      <c r="AC60" s="239"/>
      <c r="AD60" s="239"/>
      <c r="AE60" s="239"/>
      <c r="AF60" s="239"/>
      <c r="AG60" s="239"/>
      <c r="AH60" s="239">
        <v>2000</v>
      </c>
      <c r="AI60" s="321"/>
      <c r="AJ60" s="321"/>
      <c r="AK60" s="321"/>
      <c r="AL60" s="321"/>
      <c r="AM60" s="321"/>
      <c r="AN60" s="321"/>
      <c r="AO60" s="552">
        <v>17219</v>
      </c>
      <c r="AP60" s="552"/>
    </row>
    <row r="61" spans="1:42" s="286" customFormat="1" ht="26.45" customHeight="1">
      <c r="A61" s="253">
        <v>17</v>
      </c>
      <c r="B61" s="549"/>
      <c r="C61" s="239" t="s">
        <v>4560</v>
      </c>
      <c r="D61" s="239" t="s">
        <v>4568</v>
      </c>
      <c r="E61" s="239" t="s">
        <v>4560</v>
      </c>
      <c r="F61" s="239" t="s">
        <v>4562</v>
      </c>
      <c r="G61" s="552">
        <v>2550</v>
      </c>
      <c r="H61" s="552">
        <v>1044</v>
      </c>
      <c r="I61" s="552">
        <v>4752</v>
      </c>
      <c r="J61" s="321"/>
      <c r="K61" s="964"/>
      <c r="L61" s="321"/>
      <c r="M61" s="321"/>
      <c r="N61" s="552"/>
      <c r="O61" s="552"/>
      <c r="P61" s="552"/>
      <c r="Q61" s="239"/>
      <c r="R61" s="552">
        <v>1047</v>
      </c>
      <c r="S61" s="552" t="s">
        <v>4569</v>
      </c>
      <c r="T61" s="552"/>
      <c r="U61" s="321"/>
      <c r="V61" s="321"/>
      <c r="W61" s="321"/>
      <c r="X61" s="321"/>
      <c r="Y61" s="321"/>
      <c r="Z61" s="321"/>
      <c r="AA61" s="239" t="s">
        <v>4570</v>
      </c>
      <c r="AB61" s="239"/>
      <c r="AC61" s="239"/>
      <c r="AD61" s="239"/>
      <c r="AE61" s="239"/>
      <c r="AF61" s="239"/>
      <c r="AG61" s="239"/>
      <c r="AH61" s="239">
        <v>2004</v>
      </c>
      <c r="AI61" s="321"/>
      <c r="AJ61" s="321"/>
      <c r="AK61" s="321"/>
      <c r="AL61" s="321"/>
      <c r="AM61" s="321"/>
      <c r="AN61" s="321"/>
      <c r="AO61" s="552">
        <v>11276</v>
      </c>
      <c r="AP61" s="552"/>
    </row>
    <row r="62" spans="1:42" s="286" customFormat="1" ht="36" customHeight="1">
      <c r="A62" s="253"/>
      <c r="B62" s="549"/>
      <c r="C62" s="239" t="s">
        <v>4560</v>
      </c>
      <c r="D62" s="239" t="s">
        <v>4571</v>
      </c>
      <c r="E62" s="239" t="s">
        <v>4560</v>
      </c>
      <c r="F62" s="239" t="s">
        <v>4562</v>
      </c>
      <c r="G62" s="552">
        <v>1146</v>
      </c>
      <c r="H62" s="552">
        <v>1141.5999999999999</v>
      </c>
      <c r="I62" s="552">
        <v>4079.03</v>
      </c>
      <c r="J62" s="321" t="s">
        <v>4487</v>
      </c>
      <c r="K62" s="964" t="s">
        <v>4488</v>
      </c>
      <c r="L62" s="321"/>
      <c r="M62" s="321"/>
      <c r="N62" s="552">
        <v>2081</v>
      </c>
      <c r="O62" s="552">
        <v>791</v>
      </c>
      <c r="P62" s="552" t="s">
        <v>4572</v>
      </c>
      <c r="Q62" s="239" t="s">
        <v>4573</v>
      </c>
      <c r="R62" s="552">
        <v>727</v>
      </c>
      <c r="S62" s="552" t="s">
        <v>4574</v>
      </c>
      <c r="T62" s="552">
        <v>273.60000000000002</v>
      </c>
      <c r="U62" s="321">
        <v>9669251250</v>
      </c>
      <c r="V62" s="321">
        <v>7640000000</v>
      </c>
      <c r="W62" s="321"/>
      <c r="X62" s="321"/>
      <c r="Y62" s="321"/>
      <c r="Z62" s="321"/>
      <c r="AA62" s="239" t="s">
        <v>4575</v>
      </c>
      <c r="AB62" s="239"/>
      <c r="AC62" s="239"/>
      <c r="AD62" s="239">
        <v>1</v>
      </c>
      <c r="AE62" s="239"/>
      <c r="AF62" s="239"/>
      <c r="AG62" s="239"/>
      <c r="AH62" s="239">
        <v>2006</v>
      </c>
      <c r="AI62" s="321"/>
      <c r="AJ62" s="321"/>
      <c r="AK62" s="321"/>
      <c r="AL62" s="321"/>
      <c r="AM62" s="321"/>
      <c r="AN62" s="321"/>
      <c r="AO62" s="552">
        <v>13120</v>
      </c>
      <c r="AP62" s="552"/>
    </row>
    <row r="63" spans="1:42" s="286" customFormat="1" ht="25.15" customHeight="1">
      <c r="A63" s="253"/>
      <c r="B63" s="549"/>
      <c r="C63" s="239" t="s">
        <v>4576</v>
      </c>
      <c r="D63" s="239" t="s">
        <v>4577</v>
      </c>
      <c r="E63" s="239" t="s">
        <v>4576</v>
      </c>
      <c r="F63" s="239" t="s">
        <v>4578</v>
      </c>
      <c r="G63" s="963">
        <v>4174</v>
      </c>
      <c r="H63" s="963">
        <v>1306</v>
      </c>
      <c r="I63" s="963">
        <v>5263</v>
      </c>
      <c r="J63" s="321" t="s">
        <v>4499</v>
      </c>
      <c r="K63" s="964" t="s">
        <v>4579</v>
      </c>
      <c r="L63" s="321" t="s">
        <v>4580</v>
      </c>
      <c r="M63" s="321"/>
      <c r="N63" s="963">
        <v>1543</v>
      </c>
      <c r="O63" s="963">
        <v>673</v>
      </c>
      <c r="P63" s="321" t="s">
        <v>4581</v>
      </c>
      <c r="Q63" s="239" t="s">
        <v>4582</v>
      </c>
      <c r="R63" s="963">
        <v>744</v>
      </c>
      <c r="S63" s="963" t="s">
        <v>4583</v>
      </c>
      <c r="T63" s="963">
        <v>126</v>
      </c>
      <c r="U63" s="321"/>
      <c r="V63" s="321"/>
      <c r="W63" s="321"/>
      <c r="X63" s="321">
        <v>3796</v>
      </c>
      <c r="Y63" s="321"/>
      <c r="Z63" s="321"/>
      <c r="AA63" s="239" t="s">
        <v>4504</v>
      </c>
      <c r="AB63" s="239">
        <v>2001</v>
      </c>
      <c r="AC63" s="239">
        <v>2002</v>
      </c>
      <c r="AD63" s="239"/>
      <c r="AE63" s="239"/>
      <c r="AF63" s="239"/>
      <c r="AG63" s="239"/>
      <c r="AH63" s="239">
        <v>1992</v>
      </c>
      <c r="AI63" s="321"/>
      <c r="AJ63" s="321" t="s">
        <v>4584</v>
      </c>
      <c r="AK63" s="321"/>
      <c r="AL63" s="321"/>
      <c r="AM63" s="321"/>
      <c r="AN63" s="321"/>
      <c r="AO63" s="552">
        <v>3796</v>
      </c>
      <c r="AP63" s="963"/>
    </row>
    <row r="64" spans="1:42" s="286" customFormat="1" ht="25.15" customHeight="1">
      <c r="A64" s="253">
        <v>18</v>
      </c>
      <c r="B64" s="549"/>
      <c r="C64" s="239" t="s">
        <v>4576</v>
      </c>
      <c r="D64" s="239" t="s">
        <v>4585</v>
      </c>
      <c r="E64" s="239" t="s">
        <v>4576</v>
      </c>
      <c r="F64" s="239" t="s">
        <v>4576</v>
      </c>
      <c r="G64" s="963">
        <v>1600</v>
      </c>
      <c r="H64" s="963">
        <v>673</v>
      </c>
      <c r="I64" s="963">
        <v>673</v>
      </c>
      <c r="J64" s="321" t="s">
        <v>4586</v>
      </c>
      <c r="K64" s="964" t="s">
        <v>4488</v>
      </c>
      <c r="L64" s="321" t="s">
        <v>4501</v>
      </c>
      <c r="M64" s="321" t="s">
        <v>4587</v>
      </c>
      <c r="N64" s="963">
        <v>1600</v>
      </c>
      <c r="O64" s="963">
        <v>1600</v>
      </c>
      <c r="P64" s="321" t="s">
        <v>4588</v>
      </c>
      <c r="Q64" s="239" t="s">
        <v>4589</v>
      </c>
      <c r="R64" s="963" t="s">
        <v>4590</v>
      </c>
      <c r="S64" s="963" t="s">
        <v>4590</v>
      </c>
      <c r="T64" s="963" t="s">
        <v>4590</v>
      </c>
      <c r="U64" s="321"/>
      <c r="V64" s="321"/>
      <c r="W64" s="321"/>
      <c r="X64" s="321">
        <v>89</v>
      </c>
      <c r="Y64" s="321"/>
      <c r="Z64" s="321"/>
      <c r="AA64" s="239" t="s">
        <v>4591</v>
      </c>
      <c r="AB64" s="239">
        <v>2001</v>
      </c>
      <c r="AC64" s="239"/>
      <c r="AD64" s="239"/>
      <c r="AE64" s="239"/>
      <c r="AF64" s="239"/>
      <c r="AG64" s="239"/>
      <c r="AH64" s="239">
        <v>1991</v>
      </c>
      <c r="AI64" s="321"/>
      <c r="AJ64" s="321" t="s">
        <v>4584</v>
      </c>
      <c r="AK64" s="321"/>
      <c r="AL64" s="321"/>
      <c r="AM64" s="321"/>
      <c r="AN64" s="321"/>
      <c r="AO64" s="552">
        <v>89</v>
      </c>
      <c r="AP64" s="963"/>
    </row>
    <row r="65" spans="1:42" s="286" customFormat="1" ht="25.15" customHeight="1">
      <c r="A65" s="253">
        <v>19</v>
      </c>
      <c r="B65" s="980"/>
      <c r="C65" s="239" t="s">
        <v>4576</v>
      </c>
      <c r="D65" s="239" t="s">
        <v>4592</v>
      </c>
      <c r="E65" s="239" t="s">
        <v>4453</v>
      </c>
      <c r="F65" s="239" t="s">
        <v>4558</v>
      </c>
      <c r="G65" s="552">
        <v>1762</v>
      </c>
      <c r="H65" s="552">
        <v>1254</v>
      </c>
      <c r="I65" s="552">
        <v>4986</v>
      </c>
      <c r="J65" s="321"/>
      <c r="K65" s="964"/>
      <c r="L65" s="321"/>
      <c r="M65" s="321"/>
      <c r="N65" s="552">
        <v>1013</v>
      </c>
      <c r="O65" s="552">
        <v>195</v>
      </c>
      <c r="P65" s="321" t="s">
        <v>4593</v>
      </c>
      <c r="Q65" s="239" t="s">
        <v>4495</v>
      </c>
      <c r="R65" s="552">
        <v>658</v>
      </c>
      <c r="S65" s="321" t="s">
        <v>4482</v>
      </c>
      <c r="T65" s="552">
        <v>160</v>
      </c>
      <c r="U65" s="321"/>
      <c r="V65" s="321"/>
      <c r="W65" s="321"/>
      <c r="X65" s="321"/>
      <c r="Y65" s="321"/>
      <c r="Z65" s="321"/>
      <c r="AA65" s="239" t="s">
        <v>4594</v>
      </c>
      <c r="AB65" s="239"/>
      <c r="AC65" s="239"/>
      <c r="AD65" s="239"/>
      <c r="AE65" s="239"/>
      <c r="AF65" s="239"/>
      <c r="AG65" s="239"/>
      <c r="AH65" s="239">
        <v>2002</v>
      </c>
      <c r="AI65" s="321"/>
      <c r="AJ65" s="321"/>
      <c r="AK65" s="321"/>
      <c r="AL65" s="321"/>
      <c r="AM65" s="321"/>
      <c r="AN65" s="321"/>
      <c r="AO65" s="552">
        <v>11971</v>
      </c>
      <c r="AP65" s="552"/>
    </row>
    <row r="66" spans="1:42" s="286" customFormat="1" ht="25.15" customHeight="1">
      <c r="A66" s="254">
        <v>20</v>
      </c>
      <c r="B66" s="980"/>
      <c r="C66" s="239" t="s">
        <v>4576</v>
      </c>
      <c r="D66" s="793" t="s">
        <v>4595</v>
      </c>
      <c r="E66" s="607" t="s">
        <v>4576</v>
      </c>
      <c r="F66" s="239" t="s">
        <v>4578</v>
      </c>
      <c r="G66" s="245">
        <v>1125</v>
      </c>
      <c r="H66" s="245">
        <v>674</v>
      </c>
      <c r="I66" s="245">
        <v>3669</v>
      </c>
      <c r="J66" s="607"/>
      <c r="K66" s="607"/>
      <c r="L66" s="607"/>
      <c r="M66" s="607"/>
      <c r="N66" s="245">
        <v>300</v>
      </c>
      <c r="O66" s="245" t="s">
        <v>4596</v>
      </c>
      <c r="P66" s="245" t="s">
        <v>4596</v>
      </c>
      <c r="Q66" s="751"/>
      <c r="R66" s="245">
        <v>300</v>
      </c>
      <c r="S66" s="245" t="s">
        <v>4597</v>
      </c>
      <c r="T66" s="245">
        <v>612</v>
      </c>
      <c r="U66" s="607"/>
      <c r="V66" s="607"/>
      <c r="W66" s="607"/>
      <c r="X66" s="607"/>
      <c r="Y66" s="607"/>
      <c r="Z66" s="607"/>
      <c r="AA66" s="751" t="s">
        <v>4598</v>
      </c>
      <c r="AB66" s="751"/>
      <c r="AC66" s="751"/>
      <c r="AD66" s="751"/>
      <c r="AE66" s="751"/>
      <c r="AF66" s="751"/>
      <c r="AG66" s="751"/>
      <c r="AH66" s="751">
        <v>2014</v>
      </c>
      <c r="AI66" s="607"/>
      <c r="AJ66" s="607"/>
      <c r="AK66" s="607"/>
      <c r="AL66" s="607"/>
      <c r="AM66" s="607"/>
      <c r="AN66" s="607"/>
      <c r="AO66" s="245">
        <v>9689</v>
      </c>
      <c r="AP66" s="245"/>
    </row>
    <row r="67" spans="1:42" s="286" customFormat="1" ht="25.9" customHeight="1">
      <c r="A67" s="254">
        <v>21</v>
      </c>
      <c r="B67" s="980"/>
      <c r="C67" s="751" t="s">
        <v>4576</v>
      </c>
      <c r="D67" s="793" t="s">
        <v>4599</v>
      </c>
      <c r="E67" s="607" t="s">
        <v>4576</v>
      </c>
      <c r="F67" s="239" t="s">
        <v>4578</v>
      </c>
      <c r="G67" s="245">
        <v>10250</v>
      </c>
      <c r="H67" s="245">
        <v>788</v>
      </c>
      <c r="I67" s="245">
        <v>1072</v>
      </c>
      <c r="J67" s="607"/>
      <c r="K67" s="607"/>
      <c r="L67" s="607"/>
      <c r="M67" s="607"/>
      <c r="N67" s="245">
        <v>327</v>
      </c>
      <c r="O67" s="245">
        <v>327</v>
      </c>
      <c r="P67" s="245" t="s">
        <v>4600</v>
      </c>
      <c r="Q67" s="751" t="s">
        <v>4601</v>
      </c>
      <c r="R67" s="981" t="s">
        <v>4590</v>
      </c>
      <c r="S67" s="981" t="s">
        <v>4590</v>
      </c>
      <c r="T67" s="245">
        <v>288</v>
      </c>
      <c r="U67" s="607"/>
      <c r="V67" s="607"/>
      <c r="W67" s="607"/>
      <c r="X67" s="607"/>
      <c r="Y67" s="607"/>
      <c r="Z67" s="607"/>
      <c r="AA67" s="751" t="s">
        <v>4602</v>
      </c>
      <c r="AB67" s="751"/>
      <c r="AC67" s="751"/>
      <c r="AD67" s="751"/>
      <c r="AE67" s="751"/>
      <c r="AF67" s="751"/>
      <c r="AG67" s="751"/>
      <c r="AH67" s="751">
        <v>2014</v>
      </c>
      <c r="AI67" s="607"/>
      <c r="AJ67" s="607"/>
      <c r="AK67" s="607"/>
      <c r="AL67" s="607"/>
      <c r="AM67" s="607"/>
      <c r="AN67" s="607"/>
      <c r="AO67" s="245">
        <v>3346</v>
      </c>
      <c r="AP67" s="245"/>
    </row>
    <row r="68" spans="1:42" s="286" customFormat="1" ht="25.9" customHeight="1">
      <c r="A68" s="254">
        <v>22</v>
      </c>
      <c r="B68" s="982"/>
      <c r="C68" s="983" t="s">
        <v>6397</v>
      </c>
      <c r="D68" s="983" t="s">
        <v>6398</v>
      </c>
      <c r="E68" s="983" t="s">
        <v>6397</v>
      </c>
      <c r="F68" s="983" t="s">
        <v>6399</v>
      </c>
      <c r="G68" s="984">
        <v>5090</v>
      </c>
      <c r="H68" s="984">
        <v>2159</v>
      </c>
      <c r="I68" s="984">
        <v>9115</v>
      </c>
      <c r="J68" s="985" t="s">
        <v>6400</v>
      </c>
      <c r="K68" s="986" t="s">
        <v>6401</v>
      </c>
      <c r="L68" s="985" t="s">
        <v>6402</v>
      </c>
      <c r="M68" s="985" t="s">
        <v>6403</v>
      </c>
      <c r="N68" s="984">
        <f>SUM(O68,R68,T68)</f>
        <v>1868</v>
      </c>
      <c r="O68" s="984">
        <v>818</v>
      </c>
      <c r="P68" s="985" t="s">
        <v>6404</v>
      </c>
      <c r="Q68" s="983" t="s">
        <v>6405</v>
      </c>
      <c r="R68" s="984">
        <v>859</v>
      </c>
      <c r="S68" s="984" t="s">
        <v>6406</v>
      </c>
      <c r="T68" s="984">
        <v>191</v>
      </c>
      <c r="U68" s="985" t="s">
        <v>6407</v>
      </c>
      <c r="V68" s="985" t="s">
        <v>6408</v>
      </c>
      <c r="W68" s="985"/>
      <c r="X68" s="985"/>
      <c r="Y68" s="985"/>
      <c r="Z68" s="985"/>
      <c r="AA68" s="239" t="s">
        <v>15522</v>
      </c>
      <c r="AB68" s="983"/>
      <c r="AC68" s="983"/>
      <c r="AD68" s="983">
        <v>1</v>
      </c>
      <c r="AE68" s="983" t="s">
        <v>6409</v>
      </c>
      <c r="AF68" s="983" t="s">
        <v>6410</v>
      </c>
      <c r="AG68" s="983" t="s">
        <v>6411</v>
      </c>
      <c r="AH68" s="983">
        <v>2000</v>
      </c>
      <c r="AI68" s="985"/>
      <c r="AJ68" s="985" t="s">
        <v>6412</v>
      </c>
      <c r="AK68" s="985"/>
      <c r="AL68" s="985"/>
      <c r="AM68" s="985"/>
      <c r="AN68" s="985"/>
      <c r="AO68" s="988">
        <v>15432</v>
      </c>
      <c r="AP68" s="984"/>
    </row>
    <row r="69" spans="1:42" s="286" customFormat="1" ht="25.9" customHeight="1">
      <c r="A69" s="253">
        <v>23</v>
      </c>
      <c r="B69" s="549"/>
      <c r="C69" s="239" t="s">
        <v>6413</v>
      </c>
      <c r="D69" s="239" t="s">
        <v>6414</v>
      </c>
      <c r="E69" s="239" t="s">
        <v>6415</v>
      </c>
      <c r="F69" s="239" t="s">
        <v>6416</v>
      </c>
      <c r="G69" s="552">
        <v>6268</v>
      </c>
      <c r="H69" s="552">
        <v>1246</v>
      </c>
      <c r="I69" s="552">
        <v>5055</v>
      </c>
      <c r="J69" s="321"/>
      <c r="K69" s="964"/>
      <c r="L69" s="321"/>
      <c r="M69" s="321"/>
      <c r="N69" s="552"/>
      <c r="O69" s="552">
        <v>200</v>
      </c>
      <c r="P69" s="321"/>
      <c r="Q69" s="239" t="s">
        <v>6417</v>
      </c>
      <c r="R69" s="552">
        <v>730</v>
      </c>
      <c r="S69" s="321" t="s">
        <v>6418</v>
      </c>
      <c r="T69" s="552">
        <v>385</v>
      </c>
      <c r="U69" s="321"/>
      <c r="V69" s="321"/>
      <c r="W69" s="321"/>
      <c r="X69" s="321"/>
      <c r="Y69" s="321"/>
      <c r="Z69" s="321"/>
      <c r="AA69" s="239" t="s">
        <v>6419</v>
      </c>
      <c r="AB69" s="239"/>
      <c r="AC69" s="239"/>
      <c r="AD69" s="239"/>
      <c r="AE69" s="239"/>
      <c r="AF69" s="239"/>
      <c r="AG69" s="239"/>
      <c r="AH69" s="239">
        <v>2004</v>
      </c>
      <c r="AI69" s="321"/>
      <c r="AJ69" s="321"/>
      <c r="AK69" s="321"/>
      <c r="AL69" s="321"/>
      <c r="AM69" s="321"/>
      <c r="AN69" s="321"/>
      <c r="AO69" s="552">
        <v>12940</v>
      </c>
      <c r="AP69" s="552"/>
    </row>
    <row r="70" spans="1:42" s="286" customFormat="1" ht="25.15" customHeight="1">
      <c r="A70" s="253">
        <v>24</v>
      </c>
      <c r="B70" s="549"/>
      <c r="C70" s="239" t="s">
        <v>6413</v>
      </c>
      <c r="D70" s="239" t="s">
        <v>6420</v>
      </c>
      <c r="E70" s="239" t="s">
        <v>6413</v>
      </c>
      <c r="F70" s="239" t="s">
        <v>6421</v>
      </c>
      <c r="G70" s="552">
        <v>5972</v>
      </c>
      <c r="H70" s="552">
        <v>2990</v>
      </c>
      <c r="I70" s="552">
        <v>3066</v>
      </c>
      <c r="J70" s="321"/>
      <c r="K70" s="964"/>
      <c r="L70" s="321"/>
      <c r="M70" s="321"/>
      <c r="N70" s="552">
        <v>608</v>
      </c>
      <c r="O70" s="552">
        <v>243</v>
      </c>
      <c r="P70" s="321" t="s">
        <v>6422</v>
      </c>
      <c r="Q70" s="239" t="s">
        <v>6423</v>
      </c>
      <c r="R70" s="552"/>
      <c r="S70" s="321"/>
      <c r="T70" s="552">
        <v>365</v>
      </c>
      <c r="U70" s="321"/>
      <c r="V70" s="321"/>
      <c r="W70" s="321"/>
      <c r="X70" s="321"/>
      <c r="Y70" s="321"/>
      <c r="Z70" s="321"/>
      <c r="AA70" s="239" t="s">
        <v>6424</v>
      </c>
      <c r="AB70" s="239"/>
      <c r="AC70" s="239"/>
      <c r="AD70" s="239"/>
      <c r="AE70" s="239"/>
      <c r="AF70" s="239"/>
      <c r="AG70" s="239"/>
      <c r="AH70" s="239">
        <v>2006</v>
      </c>
      <c r="AI70" s="321"/>
      <c r="AJ70" s="321"/>
      <c r="AK70" s="321"/>
      <c r="AL70" s="321"/>
      <c r="AM70" s="321"/>
      <c r="AN70" s="321"/>
      <c r="AO70" s="552">
        <v>2100</v>
      </c>
      <c r="AP70" s="552"/>
    </row>
    <row r="71" spans="1:42" s="286" customFormat="1" ht="34.15" customHeight="1">
      <c r="A71" s="253">
        <v>25</v>
      </c>
      <c r="B71" s="549"/>
      <c r="C71" s="239" t="s">
        <v>4603</v>
      </c>
      <c r="D71" s="239" t="s">
        <v>4604</v>
      </c>
      <c r="E71" s="239" t="s">
        <v>4603</v>
      </c>
      <c r="F71" s="239" t="s">
        <v>4605</v>
      </c>
      <c r="G71" s="552">
        <v>5380</v>
      </c>
      <c r="H71" s="552">
        <v>1456</v>
      </c>
      <c r="I71" s="552">
        <v>9169</v>
      </c>
      <c r="J71" s="321"/>
      <c r="K71" s="964"/>
      <c r="L71" s="321"/>
      <c r="M71" s="321"/>
      <c r="N71" s="552">
        <v>1607</v>
      </c>
      <c r="O71" s="552">
        <v>651</v>
      </c>
      <c r="P71" s="552"/>
      <c r="Q71" s="239" t="s">
        <v>4606</v>
      </c>
      <c r="R71" s="552">
        <v>421</v>
      </c>
      <c r="S71" s="552" t="s">
        <v>4574</v>
      </c>
      <c r="T71" s="552">
        <v>535</v>
      </c>
      <c r="U71" s="321"/>
      <c r="V71" s="321"/>
      <c r="W71" s="321"/>
      <c r="X71" s="321"/>
      <c r="Y71" s="321"/>
      <c r="Z71" s="321"/>
      <c r="AA71" s="987" t="s">
        <v>4607</v>
      </c>
      <c r="AB71" s="239"/>
      <c r="AC71" s="239"/>
      <c r="AD71" s="239"/>
      <c r="AE71" s="239"/>
      <c r="AF71" s="239"/>
      <c r="AG71" s="239"/>
      <c r="AH71" s="239">
        <v>2004</v>
      </c>
      <c r="AI71" s="321"/>
      <c r="AJ71" s="321"/>
      <c r="AK71" s="321"/>
      <c r="AL71" s="321"/>
      <c r="AM71" s="321"/>
      <c r="AN71" s="321"/>
      <c r="AO71" s="552">
        <v>15888</v>
      </c>
      <c r="AP71" s="552"/>
    </row>
    <row r="72" spans="1:42" s="286" customFormat="1" ht="34.15" customHeight="1">
      <c r="A72" s="254">
        <v>27</v>
      </c>
      <c r="B72" s="549"/>
      <c r="C72" s="239" t="s">
        <v>4603</v>
      </c>
      <c r="D72" s="239" t="s">
        <v>4608</v>
      </c>
      <c r="E72" s="239" t="s">
        <v>4603</v>
      </c>
      <c r="F72" s="239" t="s">
        <v>4605</v>
      </c>
      <c r="G72" s="552">
        <v>1509</v>
      </c>
      <c r="H72" s="552">
        <v>893</v>
      </c>
      <c r="I72" s="552">
        <v>6674</v>
      </c>
      <c r="J72" s="321"/>
      <c r="K72" s="964"/>
      <c r="L72" s="321"/>
      <c r="M72" s="321"/>
      <c r="N72" s="552">
        <v>1647</v>
      </c>
      <c r="O72" s="552">
        <v>553</v>
      </c>
      <c r="P72" s="552" t="s">
        <v>4609</v>
      </c>
      <c r="Q72" s="239" t="s">
        <v>4610</v>
      </c>
      <c r="R72" s="552">
        <v>759</v>
      </c>
      <c r="S72" s="552" t="s">
        <v>4611</v>
      </c>
      <c r="T72" s="552">
        <v>335</v>
      </c>
      <c r="U72" s="321"/>
      <c r="V72" s="321"/>
      <c r="W72" s="321"/>
      <c r="X72" s="321"/>
      <c r="Y72" s="321"/>
      <c r="Z72" s="321"/>
      <c r="AA72" s="987" t="s">
        <v>4612</v>
      </c>
      <c r="AB72" s="239"/>
      <c r="AC72" s="239"/>
      <c r="AD72" s="239"/>
      <c r="AE72" s="239"/>
      <c r="AF72" s="239"/>
      <c r="AG72" s="239"/>
      <c r="AH72" s="239">
        <v>2014</v>
      </c>
      <c r="AI72" s="321"/>
      <c r="AJ72" s="321"/>
      <c r="AK72" s="321"/>
      <c r="AL72" s="321"/>
      <c r="AM72" s="321"/>
      <c r="AN72" s="321"/>
      <c r="AO72" s="552">
        <v>22516</v>
      </c>
      <c r="AP72" s="552"/>
    </row>
    <row r="73" spans="1:42" s="286" customFormat="1" ht="25.9" customHeight="1">
      <c r="A73" s="254">
        <v>28</v>
      </c>
      <c r="B73" s="549"/>
      <c r="C73" s="239" t="s">
        <v>4603</v>
      </c>
      <c r="D73" s="239" t="s">
        <v>4613</v>
      </c>
      <c r="E73" s="239" t="s">
        <v>4603</v>
      </c>
      <c r="F73" s="239" t="s">
        <v>4614</v>
      </c>
      <c r="G73" s="552">
        <v>1989</v>
      </c>
      <c r="H73" s="552">
        <v>6287</v>
      </c>
      <c r="I73" s="552">
        <v>6509</v>
      </c>
      <c r="J73" s="321"/>
      <c r="K73" s="964"/>
      <c r="L73" s="321"/>
      <c r="M73" s="321"/>
      <c r="N73" s="552">
        <v>691</v>
      </c>
      <c r="O73" s="552"/>
      <c r="P73" s="552"/>
      <c r="Q73" s="239"/>
      <c r="R73" s="552">
        <v>467</v>
      </c>
      <c r="S73" s="552" t="s">
        <v>4574</v>
      </c>
      <c r="T73" s="552">
        <v>224</v>
      </c>
      <c r="U73" s="321"/>
      <c r="V73" s="321"/>
      <c r="W73" s="321"/>
      <c r="X73" s="321"/>
      <c r="Y73" s="321"/>
      <c r="Z73" s="321"/>
      <c r="AA73" s="239"/>
      <c r="AB73" s="239"/>
      <c r="AC73" s="239"/>
      <c r="AD73" s="239"/>
      <c r="AE73" s="239"/>
      <c r="AF73" s="239"/>
      <c r="AG73" s="239"/>
      <c r="AH73" s="239"/>
      <c r="AI73" s="321"/>
      <c r="AJ73" s="321"/>
      <c r="AK73" s="321"/>
      <c r="AL73" s="321"/>
      <c r="AM73" s="321"/>
      <c r="AN73" s="321"/>
      <c r="AO73" s="552"/>
      <c r="AP73" s="552"/>
    </row>
    <row r="74" spans="1:42" s="286" customFormat="1" ht="25.9" customHeight="1">
      <c r="A74" s="254">
        <v>29</v>
      </c>
      <c r="B74" s="549"/>
      <c r="C74" s="239" t="s">
        <v>4603</v>
      </c>
      <c r="D74" s="239" t="s">
        <v>4615</v>
      </c>
      <c r="E74" s="239" t="s">
        <v>4453</v>
      </c>
      <c r="F74" s="239" t="s">
        <v>4616</v>
      </c>
      <c r="G74" s="552">
        <v>2314</v>
      </c>
      <c r="H74" s="552"/>
      <c r="I74" s="552">
        <v>4306</v>
      </c>
      <c r="J74" s="321"/>
      <c r="K74" s="964"/>
      <c r="L74" s="321"/>
      <c r="M74" s="321"/>
      <c r="N74" s="552">
        <v>1950</v>
      </c>
      <c r="O74" s="552">
        <v>664</v>
      </c>
      <c r="P74" s="552" t="s">
        <v>4617</v>
      </c>
      <c r="Q74" s="239" t="s">
        <v>4618</v>
      </c>
      <c r="R74" s="552">
        <v>398.3</v>
      </c>
      <c r="S74" s="552" t="s">
        <v>4619</v>
      </c>
      <c r="T74" s="552">
        <v>285.60000000000002</v>
      </c>
      <c r="U74" s="321"/>
      <c r="V74" s="321"/>
      <c r="W74" s="321"/>
      <c r="X74" s="321"/>
      <c r="Y74" s="321"/>
      <c r="Z74" s="321"/>
      <c r="AA74" s="239" t="s">
        <v>4620</v>
      </c>
      <c r="AB74" s="239"/>
      <c r="AC74" s="239"/>
      <c r="AD74" s="239"/>
      <c r="AE74" s="239"/>
      <c r="AF74" s="239"/>
      <c r="AG74" s="239"/>
      <c r="AH74" s="239">
        <v>1987</v>
      </c>
      <c r="AI74" s="321"/>
      <c r="AJ74" s="321"/>
      <c r="AK74" s="321"/>
      <c r="AL74" s="321"/>
      <c r="AM74" s="321"/>
      <c r="AN74" s="321"/>
      <c r="AO74" s="552">
        <v>1400</v>
      </c>
      <c r="AP74" s="552"/>
    </row>
    <row r="75" spans="1:42" s="286" customFormat="1" ht="25.9" customHeight="1">
      <c r="A75" s="253">
        <v>30</v>
      </c>
      <c r="B75" s="549"/>
      <c r="C75" s="239" t="s">
        <v>4621</v>
      </c>
      <c r="D75" s="239" t="s">
        <v>4622</v>
      </c>
      <c r="E75" s="239" t="s">
        <v>4621</v>
      </c>
      <c r="F75" s="239" t="s">
        <v>4623</v>
      </c>
      <c r="G75" s="552">
        <v>2464</v>
      </c>
      <c r="H75" s="552">
        <v>989</v>
      </c>
      <c r="I75" s="552">
        <v>2895</v>
      </c>
      <c r="J75" s="239" t="s">
        <v>4499</v>
      </c>
      <c r="K75" s="239" t="s">
        <v>4624</v>
      </c>
      <c r="L75" s="239"/>
      <c r="M75" s="239"/>
      <c r="N75" s="552">
        <f>SUM(O75,R75,T75)</f>
        <v>1228</v>
      </c>
      <c r="O75" s="552">
        <v>595</v>
      </c>
      <c r="P75" s="552" t="s">
        <v>4625</v>
      </c>
      <c r="Q75" s="239" t="s">
        <v>4626</v>
      </c>
      <c r="R75" s="245">
        <v>525</v>
      </c>
      <c r="S75" s="552" t="s">
        <v>4627</v>
      </c>
      <c r="T75" s="552">
        <v>108</v>
      </c>
      <c r="U75" s="239">
        <v>331</v>
      </c>
      <c r="V75" s="989">
        <v>3160</v>
      </c>
      <c r="W75" s="239">
        <v>800</v>
      </c>
      <c r="X75" s="239"/>
      <c r="Y75" s="239"/>
      <c r="Z75" s="239"/>
      <c r="AA75" s="239" t="s">
        <v>4628</v>
      </c>
      <c r="AB75" s="239">
        <v>2002</v>
      </c>
      <c r="AC75" s="239"/>
      <c r="AD75" s="239"/>
      <c r="AE75" s="239"/>
      <c r="AF75" s="239"/>
      <c r="AG75" s="239"/>
      <c r="AH75" s="239">
        <v>1998</v>
      </c>
      <c r="AI75" s="321"/>
      <c r="AJ75" s="321"/>
      <c r="AK75" s="321"/>
      <c r="AL75" s="321"/>
      <c r="AM75" s="321"/>
      <c r="AN75" s="321"/>
      <c r="AO75" s="552">
        <v>4291</v>
      </c>
      <c r="AP75" s="552"/>
    </row>
    <row r="76" spans="1:42" s="286" customFormat="1" ht="25.9" customHeight="1">
      <c r="A76" s="254">
        <v>31</v>
      </c>
      <c r="B76" s="549"/>
      <c r="C76" s="239" t="s">
        <v>4621</v>
      </c>
      <c r="D76" s="239" t="s">
        <v>4629</v>
      </c>
      <c r="E76" s="239" t="s">
        <v>4621</v>
      </c>
      <c r="F76" s="239" t="s">
        <v>4623</v>
      </c>
      <c r="G76" s="552">
        <v>4709</v>
      </c>
      <c r="H76" s="552">
        <v>2796</v>
      </c>
      <c r="I76" s="963">
        <v>8650</v>
      </c>
      <c r="J76" s="239" t="s">
        <v>4499</v>
      </c>
      <c r="K76" s="239" t="s">
        <v>4624</v>
      </c>
      <c r="L76" s="239"/>
      <c r="M76" s="239"/>
      <c r="N76" s="552">
        <f>SUM(O76,R76,T76)</f>
        <v>2185</v>
      </c>
      <c r="O76" s="552">
        <v>660</v>
      </c>
      <c r="P76" s="552" t="s">
        <v>4630</v>
      </c>
      <c r="Q76" s="239" t="s">
        <v>4631</v>
      </c>
      <c r="R76" s="552">
        <v>875</v>
      </c>
      <c r="S76" s="552" t="s">
        <v>4632</v>
      </c>
      <c r="T76" s="552">
        <v>650</v>
      </c>
      <c r="U76" s="989">
        <v>8144</v>
      </c>
      <c r="V76" s="989">
        <v>11156</v>
      </c>
      <c r="W76" s="239"/>
      <c r="X76" s="239"/>
      <c r="Y76" s="239"/>
      <c r="Z76" s="239"/>
      <c r="AA76" s="239" t="s">
        <v>4633</v>
      </c>
      <c r="AB76" s="239"/>
      <c r="AC76" s="239"/>
      <c r="AD76" s="239"/>
      <c r="AE76" s="239"/>
      <c r="AF76" s="239"/>
      <c r="AG76" s="239"/>
      <c r="AH76" s="239">
        <v>2002</v>
      </c>
      <c r="AI76" s="321"/>
      <c r="AJ76" s="321"/>
      <c r="AK76" s="321"/>
      <c r="AL76" s="321"/>
      <c r="AM76" s="321"/>
      <c r="AN76" s="321"/>
      <c r="AO76" s="552">
        <v>19300</v>
      </c>
      <c r="AP76" s="990"/>
    </row>
    <row r="77" spans="1:42" s="286" customFormat="1" ht="25.9" customHeight="1">
      <c r="A77" s="254">
        <v>32</v>
      </c>
      <c r="B77" s="549"/>
      <c r="C77" s="239" t="s">
        <v>4621</v>
      </c>
      <c r="D77" s="239" t="s">
        <v>4634</v>
      </c>
      <c r="E77" s="239" t="s">
        <v>4621</v>
      </c>
      <c r="F77" s="239" t="s">
        <v>4623</v>
      </c>
      <c r="G77" s="552">
        <v>949</v>
      </c>
      <c r="H77" s="552">
        <v>567</v>
      </c>
      <c r="I77" s="552">
        <v>2990</v>
      </c>
      <c r="J77" s="239"/>
      <c r="K77" s="239"/>
      <c r="L77" s="239"/>
      <c r="M77" s="239"/>
      <c r="N77" s="552">
        <v>1167</v>
      </c>
      <c r="O77" s="552"/>
      <c r="P77" s="552"/>
      <c r="Q77" s="239"/>
      <c r="R77" s="552">
        <v>683</v>
      </c>
      <c r="S77" s="552" t="s">
        <v>4635</v>
      </c>
      <c r="T77" s="552">
        <v>484</v>
      </c>
      <c r="U77" s="989"/>
      <c r="V77" s="989"/>
      <c r="W77" s="239"/>
      <c r="X77" s="239"/>
      <c r="Y77" s="239"/>
      <c r="Z77" s="239"/>
      <c r="AA77" s="239" t="s">
        <v>4602</v>
      </c>
      <c r="AB77" s="239"/>
      <c r="AC77" s="239"/>
      <c r="AD77" s="239"/>
      <c r="AE77" s="239"/>
      <c r="AF77" s="239"/>
      <c r="AG77" s="239"/>
      <c r="AH77" s="239">
        <v>2002</v>
      </c>
      <c r="AI77" s="321"/>
      <c r="AJ77" s="321"/>
      <c r="AK77" s="321"/>
      <c r="AL77" s="321"/>
      <c r="AM77" s="321"/>
      <c r="AN77" s="321"/>
      <c r="AO77" s="552">
        <v>7039</v>
      </c>
      <c r="AP77" s="552"/>
    </row>
    <row r="78" spans="1:42" s="286" customFormat="1" ht="36.6" customHeight="1">
      <c r="A78" s="254">
        <v>33</v>
      </c>
      <c r="B78" s="549"/>
      <c r="C78" s="239" t="s">
        <v>4621</v>
      </c>
      <c r="D78" s="239" t="s">
        <v>4636</v>
      </c>
      <c r="E78" s="239" t="s">
        <v>4453</v>
      </c>
      <c r="F78" s="239" t="s">
        <v>4623</v>
      </c>
      <c r="G78" s="552">
        <v>6487</v>
      </c>
      <c r="H78" s="552">
        <v>3718</v>
      </c>
      <c r="I78" s="552">
        <v>22520</v>
      </c>
      <c r="J78" s="239"/>
      <c r="K78" s="239"/>
      <c r="L78" s="239"/>
      <c r="M78" s="239"/>
      <c r="N78" s="552">
        <v>1048</v>
      </c>
      <c r="O78" s="552">
        <v>162</v>
      </c>
      <c r="P78" s="552" t="s">
        <v>4637</v>
      </c>
      <c r="Q78" s="987" t="s">
        <v>4638</v>
      </c>
      <c r="R78" s="552">
        <v>873</v>
      </c>
      <c r="S78" s="552" t="s">
        <v>4639</v>
      </c>
      <c r="T78" s="552">
        <v>175</v>
      </c>
      <c r="U78" s="989"/>
      <c r="V78" s="989"/>
      <c r="W78" s="239"/>
      <c r="X78" s="239"/>
      <c r="Y78" s="239"/>
      <c r="Z78" s="239"/>
      <c r="AA78" s="239" t="s">
        <v>4602</v>
      </c>
      <c r="AB78" s="239"/>
      <c r="AC78" s="239"/>
      <c r="AD78" s="239"/>
      <c r="AE78" s="239"/>
      <c r="AF78" s="239"/>
      <c r="AG78" s="239"/>
      <c r="AH78" s="239">
        <v>2002</v>
      </c>
      <c r="AI78" s="321"/>
      <c r="AJ78" s="321"/>
      <c r="AK78" s="321"/>
      <c r="AL78" s="321"/>
      <c r="AM78" s="321"/>
      <c r="AN78" s="321"/>
      <c r="AO78" s="552">
        <v>22348</v>
      </c>
      <c r="AP78" s="552"/>
    </row>
    <row r="79" spans="1:42" s="286" customFormat="1" ht="26.1" customHeight="1">
      <c r="A79" s="287">
        <v>34</v>
      </c>
      <c r="B79" s="549"/>
      <c r="C79" s="239" t="s">
        <v>4640</v>
      </c>
      <c r="D79" s="239" t="s">
        <v>4641</v>
      </c>
      <c r="E79" s="239" t="s">
        <v>4640</v>
      </c>
      <c r="F79" s="239" t="s">
        <v>4642</v>
      </c>
      <c r="G79" s="552">
        <v>10357</v>
      </c>
      <c r="H79" s="552">
        <v>1924.19</v>
      </c>
      <c r="I79" s="552">
        <v>6985</v>
      </c>
      <c r="J79" s="321" t="s">
        <v>4624</v>
      </c>
      <c r="K79" s="964"/>
      <c r="L79" s="321"/>
      <c r="M79" s="321"/>
      <c r="N79" s="552">
        <v>1848</v>
      </c>
      <c r="O79" s="552">
        <v>760</v>
      </c>
      <c r="P79" s="552" t="s">
        <v>4643</v>
      </c>
      <c r="Q79" s="239" t="s">
        <v>4545</v>
      </c>
      <c r="R79" s="552">
        <v>902</v>
      </c>
      <c r="S79" s="552" t="s">
        <v>4644</v>
      </c>
      <c r="T79" s="552">
        <v>186</v>
      </c>
      <c r="U79" s="321" t="s">
        <v>4645</v>
      </c>
      <c r="V79" s="321"/>
      <c r="W79" s="321"/>
      <c r="X79" s="321"/>
      <c r="Y79" s="321"/>
      <c r="Z79" s="321"/>
      <c r="AA79" s="239" t="s">
        <v>4646</v>
      </c>
      <c r="AB79" s="239"/>
      <c r="AC79" s="239"/>
      <c r="AD79" s="239"/>
      <c r="AE79" s="239"/>
      <c r="AF79" s="239"/>
      <c r="AG79" s="239"/>
      <c r="AH79" s="239">
        <v>2000</v>
      </c>
      <c r="AI79" s="321"/>
      <c r="AJ79" s="321">
        <v>1250</v>
      </c>
      <c r="AK79" s="321"/>
      <c r="AL79" s="321"/>
      <c r="AM79" s="321">
        <v>200</v>
      </c>
      <c r="AN79" s="321"/>
      <c r="AO79" s="552">
        <v>13805</v>
      </c>
      <c r="AP79" s="552"/>
    </row>
    <row r="80" spans="1:42" s="286" customFormat="1" ht="26.1" customHeight="1">
      <c r="A80" s="244">
        <v>35</v>
      </c>
      <c r="B80" s="549"/>
      <c r="C80" s="239" t="s">
        <v>4640</v>
      </c>
      <c r="D80" s="239" t="s">
        <v>4647</v>
      </c>
      <c r="E80" s="239" t="s">
        <v>4640</v>
      </c>
      <c r="F80" s="239" t="s">
        <v>4642</v>
      </c>
      <c r="G80" s="552">
        <v>1864</v>
      </c>
      <c r="H80" s="552">
        <v>972.56</v>
      </c>
      <c r="I80" s="552">
        <v>1978.41</v>
      </c>
      <c r="J80" s="321"/>
      <c r="K80" s="964"/>
      <c r="L80" s="321"/>
      <c r="M80" s="321"/>
      <c r="N80" s="552">
        <v>669</v>
      </c>
      <c r="O80" s="552" t="s">
        <v>4590</v>
      </c>
      <c r="P80" s="552" t="s">
        <v>4590</v>
      </c>
      <c r="Q80" s="239" t="s">
        <v>4590</v>
      </c>
      <c r="R80" s="552">
        <v>669</v>
      </c>
      <c r="S80" s="552" t="s">
        <v>4648</v>
      </c>
      <c r="T80" s="552">
        <v>169</v>
      </c>
      <c r="U80" s="321" t="s">
        <v>4649</v>
      </c>
      <c r="V80" s="321"/>
      <c r="W80" s="321"/>
      <c r="X80" s="321"/>
      <c r="Y80" s="321"/>
      <c r="Z80" s="321"/>
      <c r="AA80" s="239" t="s">
        <v>4650</v>
      </c>
      <c r="AB80" s="239"/>
      <c r="AC80" s="239"/>
      <c r="AD80" s="239"/>
      <c r="AE80" s="239"/>
      <c r="AF80" s="239"/>
      <c r="AG80" s="239"/>
      <c r="AH80" s="239">
        <v>2006</v>
      </c>
      <c r="AI80" s="321" t="s">
        <v>4651</v>
      </c>
      <c r="AJ80" s="321"/>
      <c r="AK80" s="321"/>
      <c r="AL80" s="321"/>
      <c r="AM80" s="321"/>
      <c r="AN80" s="321"/>
      <c r="AO80" s="552">
        <v>3738</v>
      </c>
      <c r="AP80" s="552"/>
    </row>
    <row r="81" spans="1:42" s="286" customFormat="1" ht="26.1" customHeight="1">
      <c r="A81" s="253">
        <v>36</v>
      </c>
      <c r="B81" s="549"/>
      <c r="C81" s="239" t="s">
        <v>4652</v>
      </c>
      <c r="D81" s="239" t="s">
        <v>4653</v>
      </c>
      <c r="E81" s="239" t="s">
        <v>4652</v>
      </c>
      <c r="F81" s="239" t="s">
        <v>4654</v>
      </c>
      <c r="G81" s="552">
        <v>26092</v>
      </c>
      <c r="H81" s="552">
        <v>1724</v>
      </c>
      <c r="I81" s="552">
        <v>7380</v>
      </c>
      <c r="J81" s="321" t="s">
        <v>4655</v>
      </c>
      <c r="K81" s="964"/>
      <c r="L81" s="321"/>
      <c r="M81" s="321"/>
      <c r="N81" s="552">
        <v>2636</v>
      </c>
      <c r="O81" s="552">
        <v>891</v>
      </c>
      <c r="P81" s="552" t="s">
        <v>4656</v>
      </c>
      <c r="Q81" s="239" t="s">
        <v>4545</v>
      </c>
      <c r="R81" s="552">
        <v>1283</v>
      </c>
      <c r="S81" s="552" t="s">
        <v>4657</v>
      </c>
      <c r="T81" s="552">
        <v>462</v>
      </c>
      <c r="U81" s="321" t="s">
        <v>4658</v>
      </c>
      <c r="V81" s="321"/>
      <c r="W81" s="321"/>
      <c r="X81" s="321"/>
      <c r="Y81" s="321"/>
      <c r="Z81" s="321"/>
      <c r="AA81" s="239" t="s">
        <v>4659</v>
      </c>
      <c r="AB81" s="239" t="s">
        <v>4660</v>
      </c>
      <c r="AC81" s="239"/>
      <c r="AD81" s="239"/>
      <c r="AE81" s="239"/>
      <c r="AF81" s="239"/>
      <c r="AG81" s="239"/>
      <c r="AH81" s="239">
        <v>1994</v>
      </c>
      <c r="AI81" s="991">
        <v>21</v>
      </c>
      <c r="AJ81" s="991"/>
      <c r="AK81" s="991">
        <v>65</v>
      </c>
      <c r="AL81" s="991">
        <v>45</v>
      </c>
      <c r="AM81" s="991"/>
      <c r="AN81" s="321"/>
      <c r="AO81" s="552">
        <v>7290</v>
      </c>
      <c r="AP81" s="552"/>
    </row>
    <row r="82" spans="1:42" s="286" customFormat="1" ht="26.1" customHeight="1">
      <c r="A82" s="253"/>
      <c r="B82" s="549"/>
      <c r="C82" s="239" t="s">
        <v>4652</v>
      </c>
      <c r="D82" s="239" t="s">
        <v>4661</v>
      </c>
      <c r="E82" s="239" t="s">
        <v>4652</v>
      </c>
      <c r="F82" s="239" t="s">
        <v>4654</v>
      </c>
      <c r="G82" s="552">
        <v>11608</v>
      </c>
      <c r="H82" s="552">
        <v>2878</v>
      </c>
      <c r="I82" s="552">
        <v>3120</v>
      </c>
      <c r="J82" s="321"/>
      <c r="K82" s="964"/>
      <c r="L82" s="321"/>
      <c r="M82" s="321"/>
      <c r="N82" s="552"/>
      <c r="O82" s="552"/>
      <c r="P82" s="552"/>
      <c r="Q82" s="239"/>
      <c r="R82" s="552"/>
      <c r="S82" s="552"/>
      <c r="T82" s="552">
        <v>253</v>
      </c>
      <c r="U82" s="321"/>
      <c r="V82" s="321"/>
      <c r="W82" s="321"/>
      <c r="X82" s="321"/>
      <c r="Y82" s="321"/>
      <c r="Z82" s="321"/>
      <c r="AA82" s="239" t="s">
        <v>4662</v>
      </c>
      <c r="AB82" s="239"/>
      <c r="AC82" s="239"/>
      <c r="AD82" s="239"/>
      <c r="AE82" s="239"/>
      <c r="AF82" s="239"/>
      <c r="AG82" s="239"/>
      <c r="AH82" s="239">
        <v>2006</v>
      </c>
      <c r="AI82" s="991"/>
      <c r="AJ82" s="991"/>
      <c r="AK82" s="991"/>
      <c r="AL82" s="991"/>
      <c r="AM82" s="991"/>
      <c r="AN82" s="321"/>
      <c r="AO82" s="552">
        <v>5458</v>
      </c>
      <c r="AP82" s="552"/>
    </row>
    <row r="83" spans="1:42" s="286" customFormat="1" ht="26.1" customHeight="1">
      <c r="A83" s="253">
        <v>37</v>
      </c>
      <c r="B83" s="549"/>
      <c r="C83" s="239" t="s">
        <v>4652</v>
      </c>
      <c r="D83" s="239" t="s">
        <v>4663</v>
      </c>
      <c r="E83" s="239" t="s">
        <v>4664</v>
      </c>
      <c r="F83" s="239" t="s">
        <v>4665</v>
      </c>
      <c r="G83" s="552">
        <v>13886</v>
      </c>
      <c r="H83" s="552"/>
      <c r="I83" s="552">
        <v>14325</v>
      </c>
      <c r="J83" s="321"/>
      <c r="K83" s="964"/>
      <c r="L83" s="321"/>
      <c r="M83" s="321"/>
      <c r="N83" s="552"/>
      <c r="O83" s="552"/>
      <c r="P83" s="552"/>
      <c r="Q83" s="239"/>
      <c r="R83" s="552"/>
      <c r="S83" s="552" t="s">
        <v>4666</v>
      </c>
      <c r="T83" s="552">
        <v>250</v>
      </c>
      <c r="U83" s="321"/>
      <c r="V83" s="321"/>
      <c r="W83" s="321"/>
      <c r="X83" s="321"/>
      <c r="Y83" s="321"/>
      <c r="Z83" s="321"/>
      <c r="AA83" s="239" t="s">
        <v>4667</v>
      </c>
      <c r="AB83" s="239"/>
      <c r="AC83" s="239"/>
      <c r="AD83" s="239"/>
      <c r="AE83" s="239"/>
      <c r="AF83" s="239"/>
      <c r="AG83" s="239"/>
      <c r="AH83" s="239">
        <v>2006</v>
      </c>
      <c r="AI83" s="991"/>
      <c r="AJ83" s="991"/>
      <c r="AK83" s="991"/>
      <c r="AL83" s="991"/>
      <c r="AM83" s="991"/>
      <c r="AN83" s="321"/>
      <c r="AO83" s="552">
        <v>18549</v>
      </c>
      <c r="AP83" s="552"/>
    </row>
    <row r="84" spans="1:42" s="286" customFormat="1" ht="26.1" customHeight="1">
      <c r="A84" s="253"/>
      <c r="B84" s="549"/>
      <c r="C84" s="751" t="s">
        <v>4652</v>
      </c>
      <c r="D84" s="751" t="s">
        <v>4668</v>
      </c>
      <c r="E84" s="751" t="s">
        <v>4652</v>
      </c>
      <c r="F84" s="751" t="s">
        <v>4669</v>
      </c>
      <c r="G84" s="965">
        <v>76544</v>
      </c>
      <c r="H84" s="965">
        <v>766</v>
      </c>
      <c r="I84" s="965">
        <v>1501</v>
      </c>
      <c r="J84" s="321"/>
      <c r="K84" s="964"/>
      <c r="L84" s="321"/>
      <c r="M84" s="321"/>
      <c r="N84" s="552"/>
      <c r="O84" s="552"/>
      <c r="P84" s="552"/>
      <c r="Q84" s="239"/>
      <c r="R84" s="552"/>
      <c r="S84" s="552"/>
      <c r="T84" s="552">
        <v>189</v>
      </c>
      <c r="U84" s="321"/>
      <c r="V84" s="321"/>
      <c r="W84" s="321"/>
      <c r="X84" s="321"/>
      <c r="Y84" s="321"/>
      <c r="Z84" s="321"/>
      <c r="AA84" s="239" t="s">
        <v>4670</v>
      </c>
      <c r="AB84" s="239"/>
      <c r="AC84" s="239"/>
      <c r="AD84" s="239"/>
      <c r="AE84" s="239"/>
      <c r="AF84" s="239"/>
      <c r="AG84" s="239"/>
      <c r="AH84" s="239">
        <v>2008</v>
      </c>
      <c r="AI84" s="991"/>
      <c r="AJ84" s="991"/>
      <c r="AK84" s="991"/>
      <c r="AL84" s="991"/>
      <c r="AM84" s="991"/>
      <c r="AN84" s="321"/>
      <c r="AO84" s="552">
        <v>1180</v>
      </c>
      <c r="AP84" s="552"/>
    </row>
    <row r="85" spans="1:42" s="286" customFormat="1" ht="26.1" customHeight="1">
      <c r="A85" s="253"/>
      <c r="B85" s="549"/>
      <c r="C85" s="239" t="s">
        <v>4671</v>
      </c>
      <c r="D85" s="239" t="s">
        <v>4672</v>
      </c>
      <c r="E85" s="239" t="s">
        <v>4671</v>
      </c>
      <c r="F85" s="239" t="s">
        <v>4673</v>
      </c>
      <c r="G85" s="552">
        <v>50362</v>
      </c>
      <c r="H85" s="552">
        <v>979</v>
      </c>
      <c r="I85" s="552">
        <v>2494</v>
      </c>
      <c r="J85" s="321" t="s">
        <v>4499</v>
      </c>
      <c r="K85" s="964" t="s">
        <v>4674</v>
      </c>
      <c r="L85" s="321" t="s">
        <v>4624</v>
      </c>
      <c r="M85" s="321" t="s">
        <v>4675</v>
      </c>
      <c r="N85" s="552">
        <v>933</v>
      </c>
      <c r="O85" s="552">
        <v>636</v>
      </c>
      <c r="P85" s="552" t="s">
        <v>4676</v>
      </c>
      <c r="Q85" s="239" t="s">
        <v>4677</v>
      </c>
      <c r="R85" s="552"/>
      <c r="S85" s="992"/>
      <c r="T85" s="552">
        <v>297</v>
      </c>
      <c r="U85" s="321">
        <v>2311</v>
      </c>
      <c r="V85" s="321"/>
      <c r="W85" s="321"/>
      <c r="X85" s="321"/>
      <c r="Y85" s="321"/>
      <c r="Z85" s="321"/>
      <c r="AA85" s="239" t="s">
        <v>4678</v>
      </c>
      <c r="AB85" s="239"/>
      <c r="AC85" s="239"/>
      <c r="AD85" s="239"/>
      <c r="AE85" s="239"/>
      <c r="AF85" s="239"/>
      <c r="AG85" s="239"/>
      <c r="AH85" s="239" t="s">
        <v>4679</v>
      </c>
      <c r="AI85" s="991"/>
      <c r="AJ85" s="991"/>
      <c r="AK85" s="991"/>
      <c r="AL85" s="991"/>
      <c r="AM85" s="991"/>
      <c r="AN85" s="979"/>
      <c r="AO85" s="552">
        <v>2311</v>
      </c>
      <c r="AP85" s="552"/>
    </row>
    <row r="86" spans="1:42" s="286" customFormat="1" ht="26.1" customHeight="1">
      <c r="A86" s="253"/>
      <c r="B86" s="549"/>
      <c r="C86" s="239" t="s">
        <v>4671</v>
      </c>
      <c r="D86" s="239" t="s">
        <v>4680</v>
      </c>
      <c r="E86" s="239" t="s">
        <v>4671</v>
      </c>
      <c r="F86" s="239" t="s">
        <v>4673</v>
      </c>
      <c r="G86" s="552">
        <v>12587</v>
      </c>
      <c r="H86" s="552">
        <v>796</v>
      </c>
      <c r="I86" s="552">
        <v>795</v>
      </c>
      <c r="J86" s="321" t="s">
        <v>4681</v>
      </c>
      <c r="K86" s="964" t="s">
        <v>4586</v>
      </c>
      <c r="L86" s="321" t="s">
        <v>4682</v>
      </c>
      <c r="M86" s="321" t="s">
        <v>4683</v>
      </c>
      <c r="N86" s="552">
        <v>540</v>
      </c>
      <c r="O86" s="552">
        <v>540</v>
      </c>
      <c r="P86" s="552" t="s">
        <v>4684</v>
      </c>
      <c r="Q86" s="239" t="s">
        <v>4685</v>
      </c>
      <c r="R86" s="552"/>
      <c r="S86" s="992"/>
      <c r="T86" s="552"/>
      <c r="U86" s="321">
        <v>48</v>
      </c>
      <c r="V86" s="321"/>
      <c r="W86" s="321"/>
      <c r="X86" s="321"/>
      <c r="Y86" s="321"/>
      <c r="Z86" s="321"/>
      <c r="AA86" s="239"/>
      <c r="AB86" s="239"/>
      <c r="AC86" s="239"/>
      <c r="AD86" s="239"/>
      <c r="AE86" s="239"/>
      <c r="AF86" s="239"/>
      <c r="AG86" s="239"/>
      <c r="AH86" s="239">
        <v>1997</v>
      </c>
      <c r="AI86" s="321">
        <v>55</v>
      </c>
      <c r="AJ86" s="321"/>
      <c r="AK86" s="321">
        <v>80</v>
      </c>
      <c r="AL86" s="321"/>
      <c r="AM86" s="321"/>
      <c r="AN86" s="321"/>
      <c r="AO86" s="552">
        <v>698</v>
      </c>
      <c r="AP86" s="552"/>
    </row>
    <row r="87" spans="1:42" s="286" customFormat="1" ht="26.1" customHeight="1">
      <c r="A87" s="253"/>
      <c r="B87" s="549"/>
      <c r="C87" s="239" t="s">
        <v>4671</v>
      </c>
      <c r="D87" s="239" t="s">
        <v>4686</v>
      </c>
      <c r="E87" s="239" t="s">
        <v>4671</v>
      </c>
      <c r="F87" s="239" t="s">
        <v>4673</v>
      </c>
      <c r="G87" s="552">
        <v>3304</v>
      </c>
      <c r="H87" s="552">
        <v>1571</v>
      </c>
      <c r="I87" s="552">
        <v>9914</v>
      </c>
      <c r="J87" s="321" t="s">
        <v>4683</v>
      </c>
      <c r="K87" s="964" t="s">
        <v>4501</v>
      </c>
      <c r="L87" s="321" t="s">
        <v>4687</v>
      </c>
      <c r="M87" s="321" t="s">
        <v>4688</v>
      </c>
      <c r="N87" s="552">
        <v>2557</v>
      </c>
      <c r="O87" s="552">
        <v>1080</v>
      </c>
      <c r="P87" s="552" t="s">
        <v>4689</v>
      </c>
      <c r="Q87" s="239" t="s">
        <v>4690</v>
      </c>
      <c r="R87" s="552">
        <v>969</v>
      </c>
      <c r="S87" s="552" t="s">
        <v>4691</v>
      </c>
      <c r="T87" s="552">
        <v>508</v>
      </c>
      <c r="U87" s="321">
        <v>40</v>
      </c>
      <c r="V87" s="321"/>
      <c r="W87" s="321"/>
      <c r="X87" s="321"/>
      <c r="Y87" s="321"/>
      <c r="Z87" s="321"/>
      <c r="AA87" s="239" t="s">
        <v>4692</v>
      </c>
      <c r="AB87" s="239"/>
      <c r="AC87" s="239"/>
      <c r="AD87" s="239"/>
      <c r="AE87" s="239"/>
      <c r="AF87" s="239"/>
      <c r="AG87" s="239"/>
      <c r="AH87" s="239">
        <v>2004</v>
      </c>
      <c r="AI87" s="321"/>
      <c r="AJ87" s="321"/>
      <c r="AK87" s="321"/>
      <c r="AL87" s="321"/>
      <c r="AM87" s="321"/>
      <c r="AN87" s="321"/>
      <c r="AO87" s="552">
        <v>19000</v>
      </c>
      <c r="AP87" s="552"/>
    </row>
    <row r="88" spans="1:42" s="286" customFormat="1" ht="26.1" customHeight="1">
      <c r="A88" s="253"/>
      <c r="B88" s="549"/>
      <c r="C88" s="239" t="s">
        <v>4671</v>
      </c>
      <c r="D88" s="751" t="s">
        <v>4693</v>
      </c>
      <c r="E88" s="239" t="s">
        <v>4671</v>
      </c>
      <c r="F88" s="751" t="s">
        <v>6425</v>
      </c>
      <c r="G88" s="245">
        <v>1372</v>
      </c>
      <c r="H88" s="245"/>
      <c r="I88" s="245">
        <v>7048</v>
      </c>
      <c r="J88" s="607"/>
      <c r="K88" s="607"/>
      <c r="L88" s="607"/>
      <c r="M88" s="607"/>
      <c r="N88" s="245"/>
      <c r="O88" s="245">
        <v>214</v>
      </c>
      <c r="P88" s="245" t="s">
        <v>4694</v>
      </c>
      <c r="Q88" s="751" t="s">
        <v>4695</v>
      </c>
      <c r="R88" s="245">
        <v>700</v>
      </c>
      <c r="S88" s="245" t="s">
        <v>4696</v>
      </c>
      <c r="T88" s="245">
        <v>181</v>
      </c>
      <c r="U88" s="607"/>
      <c r="V88" s="607"/>
      <c r="W88" s="607"/>
      <c r="X88" s="607"/>
      <c r="Y88" s="607"/>
      <c r="Z88" s="607"/>
      <c r="AA88" s="751" t="s">
        <v>4697</v>
      </c>
      <c r="AB88" s="751"/>
      <c r="AC88" s="751"/>
      <c r="AD88" s="751"/>
      <c r="AE88" s="751"/>
      <c r="AF88" s="751"/>
      <c r="AG88" s="751"/>
      <c r="AH88" s="751">
        <v>2004</v>
      </c>
      <c r="AI88" s="607"/>
      <c r="AJ88" s="607"/>
      <c r="AK88" s="607"/>
      <c r="AL88" s="607"/>
      <c r="AM88" s="607"/>
      <c r="AN88" s="607"/>
      <c r="AO88" s="245">
        <v>18700</v>
      </c>
      <c r="AP88" s="245"/>
    </row>
    <row r="89" spans="1:42" s="286" customFormat="1" ht="26.1" customHeight="1">
      <c r="A89" s="253"/>
      <c r="B89" s="549"/>
      <c r="C89" s="239" t="s">
        <v>4671</v>
      </c>
      <c r="D89" s="239" t="s">
        <v>4698</v>
      </c>
      <c r="E89" s="239" t="s">
        <v>4453</v>
      </c>
      <c r="F89" s="962" t="s">
        <v>4699</v>
      </c>
      <c r="G89" s="552">
        <v>6408</v>
      </c>
      <c r="H89" s="552">
        <v>2803</v>
      </c>
      <c r="I89" s="552">
        <v>9716</v>
      </c>
      <c r="J89" s="321"/>
      <c r="K89" s="321"/>
      <c r="L89" s="964"/>
      <c r="M89" s="321"/>
      <c r="N89" s="552">
        <f>SUM(O89,R89,T89)</f>
        <v>4770</v>
      </c>
      <c r="O89" s="552"/>
      <c r="P89" s="321">
        <v>0</v>
      </c>
      <c r="Q89" s="239"/>
      <c r="R89" s="245">
        <v>2806</v>
      </c>
      <c r="S89" s="552" t="s">
        <v>4700</v>
      </c>
      <c r="T89" s="552">
        <v>1964</v>
      </c>
      <c r="U89" s="239">
        <v>1991</v>
      </c>
      <c r="V89" s="321"/>
      <c r="W89" s="321">
        <v>1110</v>
      </c>
      <c r="X89" s="321">
        <v>3000</v>
      </c>
      <c r="Y89" s="321"/>
      <c r="Z89" s="321"/>
      <c r="AA89" s="239" t="s">
        <v>4701</v>
      </c>
      <c r="AB89" s="239">
        <v>4110</v>
      </c>
      <c r="AC89" s="239"/>
      <c r="AD89" s="239"/>
      <c r="AE89" s="239"/>
      <c r="AF89" s="239"/>
      <c r="AG89" s="239"/>
      <c r="AH89" s="239">
        <v>2001</v>
      </c>
      <c r="AI89" s="321"/>
      <c r="AJ89" s="321"/>
      <c r="AK89" s="321"/>
      <c r="AL89" s="321"/>
      <c r="AM89" s="321"/>
      <c r="AN89" s="321"/>
      <c r="AO89" s="552">
        <v>9423</v>
      </c>
      <c r="AP89" s="552"/>
    </row>
    <row r="90" spans="1:42" s="286" customFormat="1" ht="26.1" customHeight="1">
      <c r="A90" s="253"/>
      <c r="B90" s="549"/>
      <c r="C90" s="239" t="s">
        <v>4671</v>
      </c>
      <c r="D90" s="751" t="s">
        <v>4702</v>
      </c>
      <c r="E90" s="751" t="s">
        <v>4453</v>
      </c>
      <c r="F90" s="751" t="s">
        <v>6425</v>
      </c>
      <c r="G90" s="245">
        <v>8265</v>
      </c>
      <c r="H90" s="245">
        <v>2095</v>
      </c>
      <c r="I90" s="245">
        <v>6391</v>
      </c>
      <c r="J90" s="607"/>
      <c r="K90" s="607"/>
      <c r="L90" s="607"/>
      <c r="M90" s="607"/>
      <c r="N90" s="245">
        <v>1762</v>
      </c>
      <c r="O90" s="245">
        <v>896</v>
      </c>
      <c r="P90" s="245" t="s">
        <v>4703</v>
      </c>
      <c r="Q90" s="751" t="s">
        <v>4704</v>
      </c>
      <c r="R90" s="245">
        <v>691</v>
      </c>
      <c r="S90" s="245" t="s">
        <v>4705</v>
      </c>
      <c r="T90" s="245">
        <v>175</v>
      </c>
      <c r="U90" s="607"/>
      <c r="V90" s="607"/>
      <c r="W90" s="607"/>
      <c r="X90" s="607"/>
      <c r="Y90" s="607"/>
      <c r="Z90" s="607"/>
      <c r="AA90" s="751" t="s">
        <v>4706</v>
      </c>
      <c r="AB90" s="751"/>
      <c r="AC90" s="751"/>
      <c r="AD90" s="751"/>
      <c r="AE90" s="751"/>
      <c r="AF90" s="751"/>
      <c r="AG90" s="751"/>
      <c r="AH90" s="751">
        <v>1994</v>
      </c>
      <c r="AI90" s="607"/>
      <c r="AJ90" s="607"/>
      <c r="AK90" s="607"/>
      <c r="AL90" s="607"/>
      <c r="AM90" s="607"/>
      <c r="AN90" s="607"/>
      <c r="AO90" s="245">
        <v>5150</v>
      </c>
      <c r="AP90" s="245"/>
    </row>
    <row r="91" spans="1:42" s="286" customFormat="1" ht="26.1" customHeight="1">
      <c r="A91" s="253"/>
      <c r="B91" s="549"/>
      <c r="C91" s="239" t="s">
        <v>4707</v>
      </c>
      <c r="D91" s="239" t="s">
        <v>4708</v>
      </c>
      <c r="E91" s="239" t="s">
        <v>4707</v>
      </c>
      <c r="F91" s="239" t="s">
        <v>4709</v>
      </c>
      <c r="G91" s="963">
        <v>4426</v>
      </c>
      <c r="H91" s="963">
        <v>2637</v>
      </c>
      <c r="I91" s="963">
        <v>9011</v>
      </c>
      <c r="J91" s="321"/>
      <c r="K91" s="964"/>
      <c r="L91" s="321"/>
      <c r="M91" s="321"/>
      <c r="N91" s="963">
        <v>1782</v>
      </c>
      <c r="O91" s="963">
        <v>917</v>
      </c>
      <c r="P91" s="321" t="s">
        <v>4710</v>
      </c>
      <c r="Q91" s="239" t="s">
        <v>4711</v>
      </c>
      <c r="R91" s="963">
        <v>865</v>
      </c>
      <c r="S91" s="963" t="s">
        <v>4644</v>
      </c>
      <c r="T91" s="963">
        <v>356</v>
      </c>
      <c r="U91" s="321"/>
      <c r="V91" s="321"/>
      <c r="W91" s="321"/>
      <c r="X91" s="321"/>
      <c r="Y91" s="321"/>
      <c r="Z91" s="321"/>
      <c r="AA91" s="239" t="s">
        <v>4712</v>
      </c>
      <c r="AB91" s="239"/>
      <c r="AC91" s="239"/>
      <c r="AD91" s="239"/>
      <c r="AE91" s="239"/>
      <c r="AF91" s="239"/>
      <c r="AG91" s="239"/>
      <c r="AH91" s="239">
        <v>2004</v>
      </c>
      <c r="AI91" s="321"/>
      <c r="AJ91" s="321"/>
      <c r="AK91" s="321"/>
      <c r="AL91" s="321"/>
      <c r="AM91" s="321"/>
      <c r="AN91" s="321"/>
      <c r="AO91" s="552">
        <v>19123</v>
      </c>
      <c r="AP91" s="963"/>
    </row>
    <row r="92" spans="1:42" s="286" customFormat="1" ht="26.1" customHeight="1">
      <c r="A92" s="253"/>
      <c r="B92" s="549"/>
      <c r="C92" s="239" t="s">
        <v>4707</v>
      </c>
      <c r="D92" s="239" t="s">
        <v>4713</v>
      </c>
      <c r="E92" s="239" t="s">
        <v>4707</v>
      </c>
      <c r="F92" s="239" t="s">
        <v>4714</v>
      </c>
      <c r="G92" s="963">
        <v>10206</v>
      </c>
      <c r="H92" s="963"/>
      <c r="I92" s="963">
        <v>7422</v>
      </c>
      <c r="J92" s="321"/>
      <c r="K92" s="964"/>
      <c r="L92" s="321"/>
      <c r="M92" s="321"/>
      <c r="N92" s="963">
        <v>954</v>
      </c>
      <c r="O92" s="963">
        <v>648</v>
      </c>
      <c r="P92" s="321"/>
      <c r="Q92" s="239" t="s">
        <v>4715</v>
      </c>
      <c r="R92" s="963"/>
      <c r="S92" s="963"/>
      <c r="T92" s="963">
        <v>306</v>
      </c>
      <c r="U92" s="321"/>
      <c r="V92" s="321"/>
      <c r="W92" s="321"/>
      <c r="X92" s="321"/>
      <c r="Y92" s="321"/>
      <c r="Z92" s="321"/>
      <c r="AA92" s="239" t="s">
        <v>4716</v>
      </c>
      <c r="AB92" s="239"/>
      <c r="AC92" s="239"/>
      <c r="AD92" s="239"/>
      <c r="AE92" s="239"/>
      <c r="AF92" s="239"/>
      <c r="AG92" s="239"/>
      <c r="AH92" s="239">
        <v>2000</v>
      </c>
      <c r="AI92" s="321"/>
      <c r="AJ92" s="321"/>
      <c r="AK92" s="321"/>
      <c r="AL92" s="321"/>
      <c r="AM92" s="321"/>
      <c r="AN92" s="321"/>
      <c r="AO92" s="552"/>
      <c r="AP92" s="963"/>
    </row>
    <row r="93" spans="1:42" s="286" customFormat="1" ht="26.1" customHeight="1">
      <c r="A93" s="253"/>
      <c r="B93" s="549"/>
      <c r="C93" s="239" t="s">
        <v>4707</v>
      </c>
      <c r="D93" s="239" t="s">
        <v>4717</v>
      </c>
      <c r="E93" s="239" t="s">
        <v>4707</v>
      </c>
      <c r="F93" s="239" t="s">
        <v>4718</v>
      </c>
      <c r="G93" s="963">
        <v>602</v>
      </c>
      <c r="H93" s="963"/>
      <c r="I93" s="963">
        <v>2147</v>
      </c>
      <c r="J93" s="321"/>
      <c r="K93" s="964"/>
      <c r="L93" s="321"/>
      <c r="M93" s="321"/>
      <c r="N93" s="963">
        <v>317</v>
      </c>
      <c r="O93" s="963">
        <v>237</v>
      </c>
      <c r="P93" s="321"/>
      <c r="Q93" s="239" t="s">
        <v>4715</v>
      </c>
      <c r="R93" s="963"/>
      <c r="S93" s="963"/>
      <c r="T93" s="963">
        <v>80</v>
      </c>
      <c r="U93" s="321"/>
      <c r="V93" s="321"/>
      <c r="W93" s="321"/>
      <c r="X93" s="321"/>
      <c r="Y93" s="321"/>
      <c r="Z93" s="321"/>
      <c r="AA93" s="239"/>
      <c r="AB93" s="239"/>
      <c r="AC93" s="239"/>
      <c r="AD93" s="239"/>
      <c r="AE93" s="239"/>
      <c r="AF93" s="239"/>
      <c r="AG93" s="239"/>
      <c r="AH93" s="239">
        <v>1997</v>
      </c>
      <c r="AI93" s="321"/>
      <c r="AJ93" s="321"/>
      <c r="AK93" s="321"/>
      <c r="AL93" s="321"/>
      <c r="AM93" s="321"/>
      <c r="AN93" s="321"/>
      <c r="AO93" s="552"/>
      <c r="AP93" s="963"/>
    </row>
    <row r="94" spans="1:42" s="286" customFormat="1" ht="26.1" customHeight="1">
      <c r="A94" s="253"/>
      <c r="B94" s="549"/>
      <c r="C94" s="239" t="s">
        <v>4707</v>
      </c>
      <c r="D94" s="239" t="s">
        <v>4719</v>
      </c>
      <c r="E94" s="239" t="s">
        <v>4453</v>
      </c>
      <c r="F94" s="239" t="s">
        <v>4720</v>
      </c>
      <c r="G94" s="963">
        <v>4799</v>
      </c>
      <c r="H94" s="963">
        <v>1873</v>
      </c>
      <c r="I94" s="963">
        <v>7603</v>
      </c>
      <c r="J94" s="321"/>
      <c r="K94" s="964"/>
      <c r="L94" s="321"/>
      <c r="M94" s="321"/>
      <c r="N94" s="963"/>
      <c r="O94" s="963">
        <v>792</v>
      </c>
      <c r="P94" s="321" t="s">
        <v>4721</v>
      </c>
      <c r="Q94" s="239"/>
      <c r="R94" s="963">
        <v>2687</v>
      </c>
      <c r="S94" s="963" t="s">
        <v>4722</v>
      </c>
      <c r="T94" s="963">
        <v>297</v>
      </c>
      <c r="U94" s="321"/>
      <c r="V94" s="321"/>
      <c r="W94" s="321"/>
      <c r="X94" s="321"/>
      <c r="Y94" s="321"/>
      <c r="Z94" s="321"/>
      <c r="AA94" s="239" t="s">
        <v>4723</v>
      </c>
      <c r="AB94" s="239"/>
      <c r="AC94" s="239"/>
      <c r="AD94" s="239"/>
      <c r="AE94" s="239"/>
      <c r="AF94" s="239"/>
      <c r="AG94" s="239"/>
      <c r="AH94" s="239">
        <v>1995</v>
      </c>
      <c r="AI94" s="321"/>
      <c r="AJ94" s="321"/>
      <c r="AK94" s="321"/>
      <c r="AL94" s="321"/>
      <c r="AM94" s="321"/>
      <c r="AN94" s="321"/>
      <c r="AO94" s="552"/>
      <c r="AP94" s="963"/>
    </row>
    <row r="95" spans="1:42" s="286" customFormat="1" ht="26.1" customHeight="1">
      <c r="A95" s="253"/>
      <c r="B95" s="549"/>
      <c r="C95" s="239" t="s">
        <v>4707</v>
      </c>
      <c r="D95" s="239" t="s">
        <v>4724</v>
      </c>
      <c r="E95" s="239" t="s">
        <v>4707</v>
      </c>
      <c r="F95" s="239" t="s">
        <v>4707</v>
      </c>
      <c r="G95" s="963">
        <v>3000</v>
      </c>
      <c r="H95" s="963">
        <v>2692</v>
      </c>
      <c r="I95" s="963">
        <v>2692</v>
      </c>
      <c r="J95" s="321"/>
      <c r="K95" s="964"/>
      <c r="L95" s="321"/>
      <c r="M95" s="321"/>
      <c r="N95" s="963"/>
      <c r="O95" s="963"/>
      <c r="P95" s="321"/>
      <c r="Q95" s="239"/>
      <c r="R95" s="963"/>
      <c r="S95" s="963"/>
      <c r="T95" s="963"/>
      <c r="U95" s="321"/>
      <c r="V95" s="321"/>
      <c r="W95" s="321"/>
      <c r="X95" s="321"/>
      <c r="Y95" s="321"/>
      <c r="Z95" s="321"/>
      <c r="AA95" s="239"/>
      <c r="AB95" s="239"/>
      <c r="AC95" s="239"/>
      <c r="AD95" s="239"/>
      <c r="AE95" s="239"/>
      <c r="AF95" s="239"/>
      <c r="AG95" s="239"/>
      <c r="AH95" s="239">
        <v>2012</v>
      </c>
      <c r="AI95" s="321"/>
      <c r="AJ95" s="321"/>
      <c r="AK95" s="321"/>
      <c r="AL95" s="321"/>
      <c r="AM95" s="321"/>
      <c r="AN95" s="321"/>
      <c r="AO95" s="552"/>
      <c r="AP95" s="963" t="s">
        <v>4725</v>
      </c>
    </row>
    <row r="96" spans="1:42" s="286" customFormat="1" ht="26.1" customHeight="1">
      <c r="A96" s="253"/>
      <c r="B96" s="549"/>
      <c r="C96" s="239" t="s">
        <v>4726</v>
      </c>
      <c r="D96" s="239" t="s">
        <v>4727</v>
      </c>
      <c r="E96" s="239" t="s">
        <v>4726</v>
      </c>
      <c r="F96" s="239" t="s">
        <v>4728</v>
      </c>
      <c r="G96" s="552">
        <v>6490</v>
      </c>
      <c r="H96" s="552">
        <v>1745</v>
      </c>
      <c r="I96" s="552">
        <v>7954</v>
      </c>
      <c r="J96" s="321" t="s">
        <v>4488</v>
      </c>
      <c r="K96" s="964" t="s">
        <v>4499</v>
      </c>
      <c r="L96" s="321" t="s">
        <v>4580</v>
      </c>
      <c r="M96" s="321" t="s">
        <v>4729</v>
      </c>
      <c r="N96" s="552">
        <f>SUM(O96,R96,T96)</f>
        <v>1465</v>
      </c>
      <c r="O96" s="552">
        <v>800</v>
      </c>
      <c r="P96" s="552" t="s">
        <v>4730</v>
      </c>
      <c r="Q96" s="239" t="s">
        <v>4731</v>
      </c>
      <c r="R96" s="552">
        <v>420</v>
      </c>
      <c r="S96" s="552" t="s">
        <v>4732</v>
      </c>
      <c r="T96" s="552">
        <v>245</v>
      </c>
      <c r="U96" s="321" t="s">
        <v>4733</v>
      </c>
      <c r="V96" s="321" t="s">
        <v>4734</v>
      </c>
      <c r="W96" s="321"/>
      <c r="X96" s="321"/>
      <c r="Y96" s="321"/>
      <c r="Z96" s="321"/>
      <c r="AA96" s="239" t="s">
        <v>4735</v>
      </c>
      <c r="AB96" s="239"/>
      <c r="AC96" s="239"/>
      <c r="AD96" s="239"/>
      <c r="AE96" s="239"/>
      <c r="AF96" s="239"/>
      <c r="AG96" s="239"/>
      <c r="AH96" s="239">
        <v>2003</v>
      </c>
      <c r="AI96" s="321"/>
      <c r="AJ96" s="321">
        <v>3900</v>
      </c>
      <c r="AK96" s="321"/>
      <c r="AL96" s="321"/>
      <c r="AM96" s="321"/>
      <c r="AN96" s="321"/>
      <c r="AO96" s="552">
        <v>14823</v>
      </c>
      <c r="AP96" s="552"/>
    </row>
    <row r="97" spans="1:42" s="286" customFormat="1" ht="26.1" customHeight="1">
      <c r="A97" s="253"/>
      <c r="B97" s="549"/>
      <c r="C97" s="239" t="s">
        <v>4726</v>
      </c>
      <c r="D97" s="239" t="s">
        <v>4736</v>
      </c>
      <c r="E97" s="239" t="s">
        <v>4726</v>
      </c>
      <c r="F97" s="239" t="s">
        <v>4728</v>
      </c>
      <c r="G97" s="552">
        <v>1967</v>
      </c>
      <c r="H97" s="552">
        <v>967</v>
      </c>
      <c r="I97" s="552">
        <v>1347</v>
      </c>
      <c r="J97" s="321" t="s">
        <v>4624</v>
      </c>
      <c r="K97" s="964" t="s">
        <v>4499</v>
      </c>
      <c r="L97" s="321" t="s">
        <v>4729</v>
      </c>
      <c r="M97" s="321" t="s">
        <v>4737</v>
      </c>
      <c r="N97" s="552">
        <f>SUM(O97,R97,T97)</f>
        <v>720</v>
      </c>
      <c r="O97" s="552">
        <v>720</v>
      </c>
      <c r="P97" s="552" t="s">
        <v>4738</v>
      </c>
      <c r="Q97" s="239" t="s">
        <v>4739</v>
      </c>
      <c r="R97" s="552"/>
      <c r="S97" s="552"/>
      <c r="T97" s="552"/>
      <c r="U97" s="321" t="s">
        <v>4740</v>
      </c>
      <c r="V97" s="321" t="s">
        <v>4741</v>
      </c>
      <c r="W97" s="321"/>
      <c r="X97" s="321"/>
      <c r="Y97" s="321"/>
      <c r="Z97" s="321"/>
      <c r="AA97" s="239" t="s">
        <v>4742</v>
      </c>
      <c r="AB97" s="239" t="s">
        <v>4660</v>
      </c>
      <c r="AC97" s="239"/>
      <c r="AD97" s="239"/>
      <c r="AE97" s="239"/>
      <c r="AF97" s="239"/>
      <c r="AG97" s="239"/>
      <c r="AH97" s="239">
        <v>2002</v>
      </c>
      <c r="AI97" s="321"/>
      <c r="AJ97" s="321" t="s">
        <v>4743</v>
      </c>
      <c r="AK97" s="321"/>
      <c r="AL97" s="321"/>
      <c r="AM97" s="321"/>
      <c r="AN97" s="321"/>
      <c r="AO97" s="552">
        <v>3400</v>
      </c>
      <c r="AP97" s="552"/>
    </row>
    <row r="98" spans="1:42" s="286" customFormat="1" ht="26.1" customHeight="1">
      <c r="A98" s="253"/>
      <c r="B98" s="575"/>
      <c r="C98" s="239" t="s">
        <v>4726</v>
      </c>
      <c r="D98" s="239" t="s">
        <v>4744</v>
      </c>
      <c r="E98" s="239" t="s">
        <v>4726</v>
      </c>
      <c r="F98" s="239" t="s">
        <v>4728</v>
      </c>
      <c r="G98" s="552">
        <v>2000</v>
      </c>
      <c r="H98" s="552">
        <v>982</v>
      </c>
      <c r="I98" s="552">
        <v>2869</v>
      </c>
      <c r="J98" s="321" t="s">
        <v>4624</v>
      </c>
      <c r="K98" s="964" t="s">
        <v>4499</v>
      </c>
      <c r="L98" s="321" t="s">
        <v>4729</v>
      </c>
      <c r="M98" s="321" t="s">
        <v>4737</v>
      </c>
      <c r="N98" s="552">
        <f>SUM(O98,R98,T98)</f>
        <v>748</v>
      </c>
      <c r="O98" s="552">
        <v>548</v>
      </c>
      <c r="P98" s="552" t="s">
        <v>4745</v>
      </c>
      <c r="Q98" s="239" t="s">
        <v>4746</v>
      </c>
      <c r="R98" s="552">
        <v>200</v>
      </c>
      <c r="S98" s="552" t="s">
        <v>4747</v>
      </c>
      <c r="T98" s="552"/>
      <c r="U98" s="321" t="s">
        <v>4740</v>
      </c>
      <c r="V98" s="321" t="s">
        <v>4741</v>
      </c>
      <c r="W98" s="321"/>
      <c r="X98" s="321"/>
      <c r="Y98" s="321"/>
      <c r="Z98" s="321"/>
      <c r="AA98" s="239" t="s">
        <v>4748</v>
      </c>
      <c r="AB98" s="239" t="s">
        <v>4660</v>
      </c>
      <c r="AC98" s="239"/>
      <c r="AD98" s="239"/>
      <c r="AE98" s="239"/>
      <c r="AF98" s="239"/>
      <c r="AG98" s="239"/>
      <c r="AH98" s="239">
        <v>2014</v>
      </c>
      <c r="AI98" s="321"/>
      <c r="AJ98" s="321" t="s">
        <v>4743</v>
      </c>
      <c r="AK98" s="321"/>
      <c r="AL98" s="321"/>
      <c r="AM98" s="321"/>
      <c r="AN98" s="321"/>
      <c r="AO98" s="552">
        <v>11120</v>
      </c>
      <c r="AP98" s="552"/>
    </row>
    <row r="99" spans="1:42" s="286" customFormat="1" ht="25.15" customHeight="1">
      <c r="A99" s="253" t="s">
        <v>341</v>
      </c>
      <c r="B99" s="739" t="s">
        <v>2878</v>
      </c>
      <c r="C99" s="239" t="s">
        <v>880</v>
      </c>
      <c r="D99" s="740">
        <f>COUNTA(D100:D121)</f>
        <v>22</v>
      </c>
      <c r="E99" s="747"/>
      <c r="F99" s="747"/>
      <c r="G99" s="552">
        <f>SUM(G100:G121)</f>
        <v>320690</v>
      </c>
      <c r="H99" s="552">
        <f>SUM(H100:H121)</f>
        <v>34651.11</v>
      </c>
      <c r="I99" s="552">
        <f>SUM(I100:I121)</f>
        <v>119266.44</v>
      </c>
      <c r="J99" s="552">
        <f>SUM(J107:J116)</f>
        <v>812</v>
      </c>
      <c r="K99" s="552">
        <f>SUM(K107:K116)</f>
        <v>0</v>
      </c>
      <c r="L99" s="552">
        <f>SUM(L107:L116)</f>
        <v>204</v>
      </c>
      <c r="M99" s="552">
        <f>SUM(M107:M116)</f>
        <v>0</v>
      </c>
      <c r="N99" s="552"/>
      <c r="O99" s="552"/>
      <c r="P99" s="552"/>
      <c r="Q99" s="239"/>
      <c r="R99" s="552"/>
      <c r="S99" s="552"/>
      <c r="T99" s="552"/>
      <c r="U99" s="747"/>
      <c r="V99" s="747"/>
      <c r="W99" s="747"/>
      <c r="X99" s="747"/>
      <c r="Y99" s="747"/>
      <c r="Z99" s="747"/>
      <c r="AA99" s="239"/>
      <c r="AB99" s="239"/>
      <c r="AC99" s="239"/>
      <c r="AD99" s="239"/>
      <c r="AE99" s="239"/>
      <c r="AF99" s="239"/>
      <c r="AG99" s="239"/>
      <c r="AH99" s="239"/>
      <c r="AI99" s="747"/>
      <c r="AJ99" s="747"/>
      <c r="AK99" s="747"/>
      <c r="AL99" s="747"/>
      <c r="AM99" s="747"/>
      <c r="AN99" s="747"/>
      <c r="AO99" s="552"/>
      <c r="AP99" s="552"/>
    </row>
    <row r="100" spans="1:42" s="286" customFormat="1" ht="25.15" customHeight="1">
      <c r="A100" s="253"/>
      <c r="B100" s="549"/>
      <c r="C100" s="239" t="s">
        <v>913</v>
      </c>
      <c r="D100" s="239" t="s">
        <v>1916</v>
      </c>
      <c r="E100" s="239" t="s">
        <v>906</v>
      </c>
      <c r="F100" s="239" t="s">
        <v>1917</v>
      </c>
      <c r="G100" s="552">
        <v>5162</v>
      </c>
      <c r="H100" s="552">
        <v>1762</v>
      </c>
      <c r="I100" s="552">
        <v>4707</v>
      </c>
      <c r="J100" s="747" t="s">
        <v>1673</v>
      </c>
      <c r="K100" s="964" t="s">
        <v>572</v>
      </c>
      <c r="L100" s="747" t="s">
        <v>1918</v>
      </c>
      <c r="M100" s="747"/>
      <c r="N100" s="552">
        <f t="shared" ref="N100:N106" si="1">SUM(O100,R100,T100)</f>
        <v>1887</v>
      </c>
      <c r="O100" s="552">
        <v>719</v>
      </c>
      <c r="P100" s="552" t="s">
        <v>1919</v>
      </c>
      <c r="Q100" s="239" t="s">
        <v>1920</v>
      </c>
      <c r="R100" s="552">
        <v>963</v>
      </c>
      <c r="S100" s="552" t="s">
        <v>1921</v>
      </c>
      <c r="T100" s="552">
        <v>205</v>
      </c>
      <c r="U100" s="747"/>
      <c r="V100" s="747">
        <v>500</v>
      </c>
      <c r="W100" s="747"/>
      <c r="X100" s="747"/>
      <c r="Y100" s="747"/>
      <c r="Z100" s="747"/>
      <c r="AA100" s="239" t="s">
        <v>1922</v>
      </c>
      <c r="AB100" s="239"/>
      <c r="AC100" s="239"/>
      <c r="AD100" s="239" t="s">
        <v>1570</v>
      </c>
      <c r="AE100" s="239">
        <v>150</v>
      </c>
      <c r="AF100" s="239">
        <v>1500</v>
      </c>
      <c r="AG100" s="239"/>
      <c r="AH100" s="751">
        <v>2002</v>
      </c>
      <c r="AI100" s="751"/>
      <c r="AJ100" s="751"/>
      <c r="AK100" s="751"/>
      <c r="AL100" s="751"/>
      <c r="AM100" s="751"/>
      <c r="AN100" s="751"/>
      <c r="AO100" s="245">
        <v>7250</v>
      </c>
      <c r="AP100" s="245"/>
    </row>
    <row r="101" spans="1:42" s="286" customFormat="1" ht="25.15" customHeight="1">
      <c r="A101" s="253"/>
      <c r="B101" s="549"/>
      <c r="C101" s="239" t="s">
        <v>913</v>
      </c>
      <c r="D101" s="239" t="s">
        <v>1923</v>
      </c>
      <c r="E101" s="239" t="s">
        <v>913</v>
      </c>
      <c r="F101" s="239" t="s">
        <v>1924</v>
      </c>
      <c r="G101" s="552">
        <v>845</v>
      </c>
      <c r="H101" s="552">
        <v>571.88</v>
      </c>
      <c r="I101" s="552">
        <v>3043.92</v>
      </c>
      <c r="J101" s="552"/>
      <c r="K101" s="552"/>
      <c r="L101" s="552"/>
      <c r="M101" s="552"/>
      <c r="N101" s="552">
        <f t="shared" si="1"/>
        <v>992.33</v>
      </c>
      <c r="O101" s="552"/>
      <c r="P101" s="552"/>
      <c r="Q101" s="239"/>
      <c r="R101" s="552">
        <v>375</v>
      </c>
      <c r="S101" s="552" t="s">
        <v>1925</v>
      </c>
      <c r="T101" s="552">
        <v>617.33000000000004</v>
      </c>
      <c r="U101" s="747"/>
      <c r="V101" s="747"/>
      <c r="W101" s="747"/>
      <c r="X101" s="747"/>
      <c r="Y101" s="747"/>
      <c r="Z101" s="747"/>
      <c r="AA101" s="239" t="s">
        <v>1926</v>
      </c>
      <c r="AB101" s="239"/>
      <c r="AC101" s="239"/>
      <c r="AD101" s="239"/>
      <c r="AE101" s="239"/>
      <c r="AF101" s="239"/>
      <c r="AG101" s="239"/>
      <c r="AH101" s="239">
        <v>2012</v>
      </c>
      <c r="AI101" s="747"/>
      <c r="AJ101" s="747"/>
      <c r="AK101" s="747"/>
      <c r="AL101" s="747"/>
      <c r="AM101" s="747"/>
      <c r="AN101" s="747"/>
      <c r="AO101" s="552">
        <v>5898</v>
      </c>
      <c r="AP101" s="552"/>
    </row>
    <row r="102" spans="1:42" s="286" customFormat="1" ht="25.15" customHeight="1">
      <c r="A102" s="253"/>
      <c r="B102" s="549"/>
      <c r="C102" s="239" t="s">
        <v>939</v>
      </c>
      <c r="D102" s="239" t="s">
        <v>1927</v>
      </c>
      <c r="E102" s="239" t="s">
        <v>939</v>
      </c>
      <c r="F102" s="239" t="s">
        <v>1928</v>
      </c>
      <c r="G102" s="552">
        <v>1324</v>
      </c>
      <c r="H102" s="552">
        <v>786</v>
      </c>
      <c r="I102" s="552">
        <v>1720</v>
      </c>
      <c r="J102" s="747"/>
      <c r="K102" s="964"/>
      <c r="L102" s="747"/>
      <c r="M102" s="747"/>
      <c r="N102" s="552">
        <f t="shared" si="1"/>
        <v>1150</v>
      </c>
      <c r="O102" s="552">
        <v>760</v>
      </c>
      <c r="P102" s="552" t="s">
        <v>1929</v>
      </c>
      <c r="Q102" s="239" t="s">
        <v>1930</v>
      </c>
      <c r="R102" s="552"/>
      <c r="S102" s="552"/>
      <c r="T102" s="552">
        <v>390</v>
      </c>
      <c r="U102" s="747"/>
      <c r="V102" s="747"/>
      <c r="W102" s="747"/>
      <c r="X102" s="747"/>
      <c r="Y102" s="747"/>
      <c r="Z102" s="747"/>
      <c r="AA102" s="239" t="s">
        <v>1931</v>
      </c>
      <c r="AB102" s="239"/>
      <c r="AC102" s="239"/>
      <c r="AD102" s="239"/>
      <c r="AE102" s="239"/>
      <c r="AF102" s="239"/>
      <c r="AG102" s="239"/>
      <c r="AH102" s="751">
        <v>2007</v>
      </c>
      <c r="AI102" s="751"/>
      <c r="AJ102" s="751"/>
      <c r="AK102" s="751"/>
      <c r="AL102" s="751"/>
      <c r="AM102" s="751"/>
      <c r="AN102" s="751"/>
      <c r="AO102" s="245">
        <v>3830</v>
      </c>
      <c r="AP102" s="245"/>
    </row>
    <row r="103" spans="1:42" s="286" customFormat="1" ht="25.15" customHeight="1">
      <c r="A103" s="253"/>
      <c r="B103" s="549"/>
      <c r="C103" s="239" t="s">
        <v>920</v>
      </c>
      <c r="D103" s="239" t="s">
        <v>1932</v>
      </c>
      <c r="E103" s="239" t="s">
        <v>920</v>
      </c>
      <c r="F103" s="239" t="s">
        <v>920</v>
      </c>
      <c r="G103" s="552">
        <v>10900</v>
      </c>
      <c r="H103" s="552">
        <v>2130.9499999999998</v>
      </c>
      <c r="I103" s="552">
        <v>5558.87</v>
      </c>
      <c r="J103" s="747"/>
      <c r="K103" s="964"/>
      <c r="L103" s="747"/>
      <c r="M103" s="747"/>
      <c r="N103" s="552">
        <v>2155.65</v>
      </c>
      <c r="O103" s="552">
        <v>884.47</v>
      </c>
      <c r="P103" s="552" t="s">
        <v>1933</v>
      </c>
      <c r="Q103" s="239" t="s">
        <v>6502</v>
      </c>
      <c r="R103" s="552">
        <v>837</v>
      </c>
      <c r="S103" s="552" t="s">
        <v>1934</v>
      </c>
      <c r="T103" s="552">
        <v>434.18</v>
      </c>
      <c r="U103" s="747"/>
      <c r="V103" s="747"/>
      <c r="W103" s="747"/>
      <c r="X103" s="747"/>
      <c r="Y103" s="747"/>
      <c r="Z103" s="747"/>
      <c r="AA103" s="239" t="s">
        <v>1935</v>
      </c>
      <c r="AB103" s="239"/>
      <c r="AC103" s="239"/>
      <c r="AD103" s="239"/>
      <c r="AE103" s="239"/>
      <c r="AF103" s="239"/>
      <c r="AG103" s="239"/>
      <c r="AH103" s="751">
        <v>2010</v>
      </c>
      <c r="AI103" s="751"/>
      <c r="AJ103" s="751"/>
      <c r="AK103" s="751"/>
      <c r="AL103" s="751"/>
      <c r="AM103" s="751"/>
      <c r="AN103" s="751"/>
      <c r="AO103" s="245">
        <v>10700</v>
      </c>
      <c r="AP103" s="993"/>
    </row>
    <row r="104" spans="1:42" s="286" customFormat="1" ht="25.15" customHeight="1">
      <c r="A104" s="253"/>
      <c r="B104" s="549"/>
      <c r="C104" s="239" t="s">
        <v>1083</v>
      </c>
      <c r="D104" s="239" t="s">
        <v>1936</v>
      </c>
      <c r="E104" s="239" t="s">
        <v>1083</v>
      </c>
      <c r="F104" s="239" t="s">
        <v>1373</v>
      </c>
      <c r="G104" s="552">
        <v>27236</v>
      </c>
      <c r="H104" s="552">
        <v>2337</v>
      </c>
      <c r="I104" s="552">
        <v>7890</v>
      </c>
      <c r="J104" s="552"/>
      <c r="K104" s="552"/>
      <c r="L104" s="552"/>
      <c r="M104" s="552"/>
      <c r="N104" s="552">
        <f t="shared" si="1"/>
        <v>834</v>
      </c>
      <c r="O104" s="552"/>
      <c r="P104" s="552"/>
      <c r="Q104" s="239"/>
      <c r="R104" s="552">
        <v>375</v>
      </c>
      <c r="S104" s="552" t="s">
        <v>1937</v>
      </c>
      <c r="T104" s="552">
        <v>459</v>
      </c>
      <c r="U104" s="747"/>
      <c r="V104" s="747"/>
      <c r="W104" s="747"/>
      <c r="X104" s="747"/>
      <c r="Y104" s="747"/>
      <c r="Z104" s="747"/>
      <c r="AA104" s="239" t="s">
        <v>1938</v>
      </c>
      <c r="AB104" s="239"/>
      <c r="AC104" s="239"/>
      <c r="AD104" s="239"/>
      <c r="AE104" s="239"/>
      <c r="AF104" s="239"/>
      <c r="AG104" s="239"/>
      <c r="AH104" s="239">
        <v>2009</v>
      </c>
      <c r="AI104" s="747"/>
      <c r="AJ104" s="747"/>
      <c r="AK104" s="747"/>
      <c r="AL104" s="747"/>
      <c r="AM104" s="747"/>
      <c r="AN104" s="747"/>
      <c r="AO104" s="552">
        <v>11500</v>
      </c>
      <c r="AP104" s="552"/>
    </row>
    <row r="105" spans="1:42" s="286" customFormat="1" ht="25.15" customHeight="1">
      <c r="A105" s="253"/>
      <c r="B105" s="549"/>
      <c r="C105" s="239" t="s">
        <v>953</v>
      </c>
      <c r="D105" s="239" t="s">
        <v>1939</v>
      </c>
      <c r="E105" s="239" t="s">
        <v>953</v>
      </c>
      <c r="F105" s="239" t="s">
        <v>6503</v>
      </c>
      <c r="G105" s="552">
        <v>922</v>
      </c>
      <c r="H105" s="552">
        <v>922</v>
      </c>
      <c r="I105" s="552">
        <v>907</v>
      </c>
      <c r="J105" s="552"/>
      <c r="K105" s="552"/>
      <c r="L105" s="552"/>
      <c r="M105" s="552"/>
      <c r="N105" s="552">
        <v>711</v>
      </c>
      <c r="O105" s="552">
        <v>711</v>
      </c>
      <c r="P105" s="552" t="s">
        <v>1940</v>
      </c>
      <c r="Q105" s="239" t="s">
        <v>1941</v>
      </c>
      <c r="R105" s="552"/>
      <c r="S105" s="552"/>
      <c r="T105" s="552"/>
      <c r="U105" s="747"/>
      <c r="V105" s="747"/>
      <c r="W105" s="747"/>
      <c r="X105" s="747"/>
      <c r="Y105" s="747"/>
      <c r="Z105" s="747"/>
      <c r="AA105" s="239" t="s">
        <v>1942</v>
      </c>
      <c r="AB105" s="239"/>
      <c r="AC105" s="239"/>
      <c r="AD105" s="239"/>
      <c r="AE105" s="239"/>
      <c r="AF105" s="239"/>
      <c r="AG105" s="239"/>
      <c r="AH105" s="239">
        <v>2006</v>
      </c>
      <c r="AI105" s="747"/>
      <c r="AJ105" s="747"/>
      <c r="AK105" s="747"/>
      <c r="AL105" s="747"/>
      <c r="AM105" s="747"/>
      <c r="AN105" s="747"/>
      <c r="AO105" s="552">
        <v>1451</v>
      </c>
      <c r="AP105" s="552"/>
    </row>
    <row r="106" spans="1:42" s="286" customFormat="1" ht="25.15" customHeight="1">
      <c r="A106" s="253"/>
      <c r="B106" s="549"/>
      <c r="C106" s="239" t="s">
        <v>953</v>
      </c>
      <c r="D106" s="239" t="s">
        <v>1943</v>
      </c>
      <c r="E106" s="239" t="s">
        <v>1944</v>
      </c>
      <c r="F106" s="239" t="s">
        <v>1945</v>
      </c>
      <c r="G106" s="552">
        <v>13453</v>
      </c>
      <c r="H106" s="552">
        <v>1350</v>
      </c>
      <c r="I106" s="552">
        <v>3639</v>
      </c>
      <c r="J106" s="552"/>
      <c r="K106" s="552"/>
      <c r="L106" s="552"/>
      <c r="M106" s="552"/>
      <c r="N106" s="552">
        <f t="shared" si="1"/>
        <v>1523</v>
      </c>
      <c r="O106" s="552">
        <v>600</v>
      </c>
      <c r="P106" s="552" t="s">
        <v>774</v>
      </c>
      <c r="Q106" s="239" t="s">
        <v>1647</v>
      </c>
      <c r="R106" s="552">
        <v>667</v>
      </c>
      <c r="S106" s="552" t="s">
        <v>383</v>
      </c>
      <c r="T106" s="552">
        <v>256</v>
      </c>
      <c r="U106" s="747"/>
      <c r="V106" s="747"/>
      <c r="W106" s="747"/>
      <c r="X106" s="747"/>
      <c r="Y106" s="747"/>
      <c r="Z106" s="747"/>
      <c r="AA106" s="239" t="s">
        <v>1946</v>
      </c>
      <c r="AB106" s="239"/>
      <c r="AC106" s="239"/>
      <c r="AD106" s="239"/>
      <c r="AE106" s="239"/>
      <c r="AF106" s="239"/>
      <c r="AG106" s="239"/>
      <c r="AH106" s="239">
        <v>2011</v>
      </c>
      <c r="AI106" s="747"/>
      <c r="AJ106" s="747"/>
      <c r="AK106" s="747"/>
      <c r="AL106" s="747"/>
      <c r="AM106" s="747"/>
      <c r="AN106" s="747"/>
      <c r="AO106" s="552">
        <v>7100</v>
      </c>
      <c r="AP106" s="552"/>
    </row>
    <row r="107" spans="1:42" s="286" customFormat="1" ht="25.15" customHeight="1">
      <c r="A107" s="253"/>
      <c r="B107" s="549"/>
      <c r="C107" s="239" t="s">
        <v>1947</v>
      </c>
      <c r="D107" s="239" t="s">
        <v>1948</v>
      </c>
      <c r="E107" s="239" t="s">
        <v>1947</v>
      </c>
      <c r="F107" s="239" t="s">
        <v>1947</v>
      </c>
      <c r="G107" s="552">
        <v>4600</v>
      </c>
      <c r="H107" s="552">
        <v>632</v>
      </c>
      <c r="I107" s="552">
        <v>878</v>
      </c>
      <c r="J107" s="552"/>
      <c r="K107" s="552"/>
      <c r="L107" s="552"/>
      <c r="M107" s="552"/>
      <c r="N107" s="552">
        <v>632</v>
      </c>
      <c r="O107" s="552">
        <v>632</v>
      </c>
      <c r="P107" s="552" t="s">
        <v>1949</v>
      </c>
      <c r="Q107" s="239" t="s">
        <v>1950</v>
      </c>
      <c r="R107" s="552"/>
      <c r="S107" s="552"/>
      <c r="T107" s="552"/>
      <c r="U107" s="994" t="s">
        <v>1951</v>
      </c>
      <c r="V107" s="994">
        <v>2006</v>
      </c>
      <c r="W107" s="995" t="s">
        <v>1952</v>
      </c>
      <c r="X107" s="747"/>
      <c r="Y107" s="747"/>
      <c r="Z107" s="747"/>
      <c r="AA107" s="239" t="s">
        <v>1951</v>
      </c>
      <c r="AB107" s="994">
        <v>2006</v>
      </c>
      <c r="AC107" s="995" t="s">
        <v>1952</v>
      </c>
      <c r="AD107" s="239"/>
      <c r="AE107" s="239"/>
      <c r="AF107" s="239"/>
      <c r="AG107" s="239"/>
      <c r="AH107" s="239">
        <v>2006</v>
      </c>
      <c r="AI107" s="747"/>
      <c r="AJ107" s="747"/>
      <c r="AK107" s="747"/>
      <c r="AL107" s="747"/>
      <c r="AM107" s="747"/>
      <c r="AN107" s="747"/>
      <c r="AO107" s="552">
        <v>1000</v>
      </c>
      <c r="AP107" s="552"/>
    </row>
    <row r="108" spans="1:42" s="286" customFormat="1" ht="25.15" customHeight="1">
      <c r="A108" s="254" t="s">
        <v>207</v>
      </c>
      <c r="B108" s="549"/>
      <c r="C108" s="239" t="s">
        <v>1104</v>
      </c>
      <c r="D108" s="239" t="s">
        <v>1953</v>
      </c>
      <c r="E108" s="239" t="s">
        <v>906</v>
      </c>
      <c r="F108" s="239" t="s">
        <v>1945</v>
      </c>
      <c r="G108" s="552">
        <v>13119</v>
      </c>
      <c r="H108" s="552">
        <v>2142</v>
      </c>
      <c r="I108" s="747">
        <v>10677</v>
      </c>
      <c r="J108" s="552"/>
      <c r="K108" s="552"/>
      <c r="L108" s="552"/>
      <c r="M108" s="552"/>
      <c r="N108" s="552">
        <v>2075</v>
      </c>
      <c r="O108" s="552">
        <v>2075</v>
      </c>
      <c r="P108" s="552"/>
      <c r="Q108" s="239" t="s">
        <v>1954</v>
      </c>
      <c r="R108" s="552"/>
      <c r="S108" s="552"/>
      <c r="T108" s="552">
        <v>1262</v>
      </c>
      <c r="U108" s="994"/>
      <c r="V108" s="994"/>
      <c r="W108" s="995"/>
      <c r="X108" s="747"/>
      <c r="Y108" s="747"/>
      <c r="Z108" s="747"/>
      <c r="AA108" s="239" t="s">
        <v>1955</v>
      </c>
      <c r="AB108" s="994"/>
      <c r="AC108" s="995"/>
      <c r="AD108" s="239"/>
      <c r="AE108" s="239"/>
      <c r="AF108" s="239"/>
      <c r="AG108" s="239"/>
      <c r="AH108" s="239">
        <v>2008</v>
      </c>
      <c r="AI108" s="747"/>
      <c r="AJ108" s="747"/>
      <c r="AK108" s="747"/>
      <c r="AL108" s="747"/>
      <c r="AM108" s="747"/>
      <c r="AN108" s="747"/>
      <c r="AO108" s="552">
        <v>19913</v>
      </c>
      <c r="AP108" s="552"/>
    </row>
    <row r="109" spans="1:42" s="286" customFormat="1" ht="25.15" customHeight="1">
      <c r="A109" s="253"/>
      <c r="B109" s="549"/>
      <c r="C109" s="239" t="s">
        <v>1079</v>
      </c>
      <c r="D109" s="239" t="s">
        <v>1372</v>
      </c>
      <c r="E109" s="239" t="s">
        <v>906</v>
      </c>
      <c r="F109" s="239" t="s">
        <v>1373</v>
      </c>
      <c r="G109" s="552">
        <v>21214</v>
      </c>
      <c r="H109" s="552">
        <v>2800</v>
      </c>
      <c r="I109" s="552">
        <v>6959</v>
      </c>
      <c r="J109" s="747" t="s">
        <v>1956</v>
      </c>
      <c r="K109" s="964" t="s">
        <v>1673</v>
      </c>
      <c r="L109" s="747" t="s">
        <v>572</v>
      </c>
      <c r="M109" s="747" t="s">
        <v>1918</v>
      </c>
      <c r="N109" s="552">
        <f>SUM(O109,R109,T109)</f>
        <v>1904</v>
      </c>
      <c r="O109" s="552">
        <v>1320</v>
      </c>
      <c r="P109" s="552" t="s">
        <v>1957</v>
      </c>
      <c r="Q109" s="239" t="s">
        <v>1958</v>
      </c>
      <c r="R109" s="552">
        <v>471</v>
      </c>
      <c r="S109" s="552" t="s">
        <v>1959</v>
      </c>
      <c r="T109" s="552">
        <v>113</v>
      </c>
      <c r="U109" s="747"/>
      <c r="V109" s="747">
        <v>22953</v>
      </c>
      <c r="W109" s="747"/>
      <c r="X109" s="747"/>
      <c r="Y109" s="747"/>
      <c r="Z109" s="747"/>
      <c r="AA109" s="239" t="s">
        <v>1960</v>
      </c>
      <c r="AB109" s="239"/>
      <c r="AC109" s="239"/>
      <c r="AD109" s="239" t="s">
        <v>1565</v>
      </c>
      <c r="AE109" s="239">
        <v>214</v>
      </c>
      <c r="AF109" s="239">
        <v>3671</v>
      </c>
      <c r="AG109" s="239"/>
      <c r="AH109" s="239">
        <v>1991</v>
      </c>
      <c r="AI109" s="747"/>
      <c r="AJ109" s="747"/>
      <c r="AK109" s="747"/>
      <c r="AL109" s="747"/>
      <c r="AM109" s="747"/>
      <c r="AN109" s="747"/>
      <c r="AO109" s="552">
        <v>4630</v>
      </c>
      <c r="AP109" s="552"/>
    </row>
    <row r="110" spans="1:42" s="286" customFormat="1" ht="25.15" customHeight="1">
      <c r="A110" s="253"/>
      <c r="B110" s="549"/>
      <c r="C110" s="996" t="s">
        <v>1079</v>
      </c>
      <c r="D110" s="996" t="s">
        <v>1961</v>
      </c>
      <c r="E110" s="997" t="s">
        <v>906</v>
      </c>
      <c r="F110" s="996" t="s">
        <v>1962</v>
      </c>
      <c r="G110" s="552">
        <v>10390</v>
      </c>
      <c r="H110" s="998">
        <v>2383</v>
      </c>
      <c r="I110" s="998">
        <v>7708</v>
      </c>
      <c r="J110" s="999">
        <v>812</v>
      </c>
      <c r="K110" s="999" t="s">
        <v>1963</v>
      </c>
      <c r="L110" s="999">
        <v>204</v>
      </c>
      <c r="M110" s="1000" t="s">
        <v>1964</v>
      </c>
      <c r="N110" s="999">
        <f>SUM(O110,R110,T110)</f>
        <v>2378.58</v>
      </c>
      <c r="O110" s="999">
        <v>1158.58</v>
      </c>
      <c r="P110" s="747" t="s">
        <v>1965</v>
      </c>
      <c r="Q110" s="239" t="s">
        <v>1966</v>
      </c>
      <c r="R110" s="770">
        <v>812</v>
      </c>
      <c r="S110" s="770" t="s">
        <v>1963</v>
      </c>
      <c r="T110" s="999">
        <v>408</v>
      </c>
      <c r="U110" s="747"/>
      <c r="V110" s="747"/>
      <c r="W110" s="747"/>
      <c r="X110" s="747"/>
      <c r="Y110" s="747"/>
      <c r="Z110" s="747"/>
      <c r="AA110" s="239" t="s">
        <v>1967</v>
      </c>
      <c r="AB110" s="1001">
        <v>2007</v>
      </c>
      <c r="AC110" s="601">
        <v>9989</v>
      </c>
      <c r="AD110" s="239"/>
      <c r="AE110" s="239"/>
      <c r="AF110" s="239"/>
      <c r="AG110" s="239"/>
      <c r="AH110" s="997">
        <v>2007</v>
      </c>
      <c r="AI110" s="770">
        <v>9989</v>
      </c>
      <c r="AJ110" s="747"/>
      <c r="AK110" s="747"/>
      <c r="AL110" s="747"/>
      <c r="AM110" s="747"/>
      <c r="AN110" s="747"/>
      <c r="AO110" s="599">
        <v>9989</v>
      </c>
      <c r="AP110" s="552"/>
    </row>
    <row r="111" spans="1:42" s="286" customFormat="1" ht="25.15" customHeight="1">
      <c r="A111" s="253"/>
      <c r="B111" s="549"/>
      <c r="C111" s="239" t="s">
        <v>1128</v>
      </c>
      <c r="D111" s="239" t="s">
        <v>1968</v>
      </c>
      <c r="E111" s="239" t="s">
        <v>1128</v>
      </c>
      <c r="F111" s="239" t="s">
        <v>15418</v>
      </c>
      <c r="G111" s="552">
        <v>3656</v>
      </c>
      <c r="H111" s="552">
        <v>1942</v>
      </c>
      <c r="I111" s="552">
        <v>7251</v>
      </c>
      <c r="J111" s="747"/>
      <c r="K111" s="964"/>
      <c r="L111" s="747"/>
      <c r="M111" s="747"/>
      <c r="N111" s="552">
        <f>SUM(O111,R111,T111)</f>
        <v>1614</v>
      </c>
      <c r="O111" s="552">
        <v>622</v>
      </c>
      <c r="P111" s="552" t="s">
        <v>1969</v>
      </c>
      <c r="Q111" s="239" t="s">
        <v>1970</v>
      </c>
      <c r="R111" s="552">
        <v>798</v>
      </c>
      <c r="S111" s="552" t="s">
        <v>1971</v>
      </c>
      <c r="T111" s="552">
        <v>194</v>
      </c>
      <c r="U111" s="747"/>
      <c r="V111" s="747"/>
      <c r="W111" s="747"/>
      <c r="X111" s="747"/>
      <c r="Y111" s="747"/>
      <c r="Z111" s="747"/>
      <c r="AA111" s="239" t="s">
        <v>1972</v>
      </c>
      <c r="AB111" s="239"/>
      <c r="AC111" s="239"/>
      <c r="AD111" s="239"/>
      <c r="AE111" s="239"/>
      <c r="AF111" s="239"/>
      <c r="AG111" s="239"/>
      <c r="AH111" s="751">
        <v>2005</v>
      </c>
      <c r="AI111" s="751"/>
      <c r="AJ111" s="751"/>
      <c r="AK111" s="751"/>
      <c r="AL111" s="751"/>
      <c r="AM111" s="751"/>
      <c r="AN111" s="751"/>
      <c r="AO111" s="245">
        <v>13700</v>
      </c>
      <c r="AP111" s="245"/>
    </row>
    <row r="112" spans="1:42" s="286" customFormat="1" ht="25.15" customHeight="1">
      <c r="A112" s="253"/>
      <c r="B112" s="549"/>
      <c r="C112" s="239" t="s">
        <v>1092</v>
      </c>
      <c r="D112" s="239" t="s">
        <v>1973</v>
      </c>
      <c r="E112" s="239" t="s">
        <v>1092</v>
      </c>
      <c r="F112" s="239" t="s">
        <v>1092</v>
      </c>
      <c r="G112" s="552">
        <v>1140</v>
      </c>
      <c r="H112" s="552">
        <v>1140</v>
      </c>
      <c r="I112" s="552">
        <v>1140</v>
      </c>
      <c r="J112" s="747"/>
      <c r="K112" s="964"/>
      <c r="L112" s="747"/>
      <c r="M112" s="747"/>
      <c r="N112" s="552">
        <f>SUM(O112,R112,T112)</f>
        <v>1140</v>
      </c>
      <c r="O112" s="552">
        <v>1140</v>
      </c>
      <c r="P112" s="552" t="s">
        <v>1974</v>
      </c>
      <c r="Q112" s="239" t="s">
        <v>1975</v>
      </c>
      <c r="R112" s="552"/>
      <c r="S112" s="552"/>
      <c r="T112" s="552"/>
      <c r="U112" s="747"/>
      <c r="V112" s="747"/>
      <c r="W112" s="747"/>
      <c r="X112" s="747"/>
      <c r="Y112" s="747"/>
      <c r="Z112" s="747"/>
      <c r="AA112" s="239"/>
      <c r="AB112" s="239"/>
      <c r="AC112" s="239"/>
      <c r="AD112" s="239"/>
      <c r="AE112" s="239"/>
      <c r="AF112" s="239"/>
      <c r="AG112" s="239"/>
      <c r="AH112" s="751">
        <v>2006</v>
      </c>
      <c r="AI112" s="751"/>
      <c r="AJ112" s="751"/>
      <c r="AK112" s="751"/>
      <c r="AL112" s="751"/>
      <c r="AM112" s="751"/>
      <c r="AN112" s="751"/>
      <c r="AO112" s="245">
        <v>1500</v>
      </c>
      <c r="AP112" s="245"/>
    </row>
    <row r="113" spans="1:42" s="286" customFormat="1" ht="25.15" customHeight="1">
      <c r="A113" s="253"/>
      <c r="B113" s="549"/>
      <c r="C113" s="239" t="s">
        <v>1092</v>
      </c>
      <c r="D113" s="239" t="s">
        <v>1976</v>
      </c>
      <c r="E113" s="239" t="s">
        <v>1092</v>
      </c>
      <c r="F113" s="239" t="s">
        <v>1092</v>
      </c>
      <c r="G113" s="552">
        <v>5694</v>
      </c>
      <c r="H113" s="552">
        <v>133</v>
      </c>
      <c r="I113" s="552">
        <v>4786</v>
      </c>
      <c r="J113" s="747"/>
      <c r="K113" s="964"/>
      <c r="L113" s="747"/>
      <c r="M113" s="747"/>
      <c r="N113" s="552">
        <v>1319</v>
      </c>
      <c r="O113" s="552"/>
      <c r="P113" s="552"/>
      <c r="Q113" s="239"/>
      <c r="R113" s="552">
        <v>923</v>
      </c>
      <c r="S113" s="552" t="s">
        <v>1977</v>
      </c>
      <c r="T113" s="552">
        <v>396</v>
      </c>
      <c r="U113" s="747"/>
      <c r="V113" s="747"/>
      <c r="W113" s="747"/>
      <c r="X113" s="747"/>
      <c r="Y113" s="747"/>
      <c r="Z113" s="747"/>
      <c r="AA113" s="239" t="s">
        <v>1978</v>
      </c>
      <c r="AB113" s="239"/>
      <c r="AC113" s="239"/>
      <c r="AD113" s="239"/>
      <c r="AE113" s="239"/>
      <c r="AF113" s="239"/>
      <c r="AG113" s="239"/>
      <c r="AH113" s="751">
        <v>2007</v>
      </c>
      <c r="AI113" s="751"/>
      <c r="AJ113" s="751"/>
      <c r="AK113" s="751"/>
      <c r="AL113" s="751"/>
      <c r="AM113" s="751"/>
      <c r="AN113" s="751"/>
      <c r="AO113" s="245">
        <v>7700</v>
      </c>
      <c r="AP113" s="993"/>
    </row>
    <row r="114" spans="1:42" s="286" customFormat="1" ht="25.15" customHeight="1">
      <c r="A114" s="253"/>
      <c r="B114" s="549"/>
      <c r="C114" s="239" t="s">
        <v>1133</v>
      </c>
      <c r="D114" s="239" t="s">
        <v>1979</v>
      </c>
      <c r="E114" s="239" t="s">
        <v>1133</v>
      </c>
      <c r="F114" s="239" t="s">
        <v>1135</v>
      </c>
      <c r="G114" s="552">
        <v>8588</v>
      </c>
      <c r="H114" s="552"/>
      <c r="I114" s="552">
        <v>4882</v>
      </c>
      <c r="J114" s="552"/>
      <c r="K114" s="552"/>
      <c r="L114" s="552"/>
      <c r="M114" s="552"/>
      <c r="N114" s="552">
        <f>O114+R114+T114</f>
        <v>1816</v>
      </c>
      <c r="O114" s="552"/>
      <c r="P114" s="552"/>
      <c r="Q114" s="239" t="s">
        <v>1980</v>
      </c>
      <c r="R114" s="552">
        <v>1191</v>
      </c>
      <c r="S114" s="552" t="s">
        <v>1977</v>
      </c>
      <c r="T114" s="552">
        <v>625</v>
      </c>
      <c r="U114" s="747"/>
      <c r="V114" s="747"/>
      <c r="W114" s="747"/>
      <c r="X114" s="747"/>
      <c r="Y114" s="747"/>
      <c r="Z114" s="747"/>
      <c r="AA114" s="239" t="s">
        <v>1981</v>
      </c>
      <c r="AB114" s="239"/>
      <c r="AC114" s="239"/>
      <c r="AD114" s="239"/>
      <c r="AE114" s="239"/>
      <c r="AF114" s="239"/>
      <c r="AG114" s="239"/>
      <c r="AH114" s="239">
        <v>2012</v>
      </c>
      <c r="AI114" s="747"/>
      <c r="AJ114" s="747"/>
      <c r="AK114" s="747"/>
      <c r="AL114" s="747"/>
      <c r="AM114" s="747"/>
      <c r="AN114" s="747"/>
      <c r="AO114" s="552"/>
      <c r="AP114" s="552"/>
    </row>
    <row r="115" spans="1:42" s="286" customFormat="1" ht="25.15" customHeight="1">
      <c r="A115" s="253"/>
      <c r="B115" s="549"/>
      <c r="C115" s="239" t="s">
        <v>1133</v>
      </c>
      <c r="D115" s="239" t="s">
        <v>1982</v>
      </c>
      <c r="E115" s="239" t="s">
        <v>1133</v>
      </c>
      <c r="F115" s="239" t="s">
        <v>1135</v>
      </c>
      <c r="G115" s="552">
        <v>109225</v>
      </c>
      <c r="H115" s="552"/>
      <c r="I115" s="552">
        <v>5085</v>
      </c>
      <c r="J115" s="552"/>
      <c r="K115" s="552"/>
      <c r="L115" s="552"/>
      <c r="M115" s="552"/>
      <c r="N115" s="552">
        <f>O115+R115+T115</f>
        <v>4350</v>
      </c>
      <c r="O115" s="552">
        <v>1802</v>
      </c>
      <c r="P115" s="552"/>
      <c r="Q115" s="239" t="s">
        <v>1983</v>
      </c>
      <c r="R115" s="552">
        <v>1691</v>
      </c>
      <c r="S115" s="552" t="s">
        <v>1984</v>
      </c>
      <c r="T115" s="552">
        <v>857</v>
      </c>
      <c r="U115" s="747"/>
      <c r="V115" s="747"/>
      <c r="W115" s="747"/>
      <c r="X115" s="747"/>
      <c r="Y115" s="747"/>
      <c r="Z115" s="747"/>
      <c r="AA115" s="239" t="s">
        <v>1935</v>
      </c>
      <c r="AB115" s="239"/>
      <c r="AC115" s="239"/>
      <c r="AD115" s="239"/>
      <c r="AE115" s="239"/>
      <c r="AF115" s="239"/>
      <c r="AG115" s="239"/>
      <c r="AH115" s="239">
        <v>2012</v>
      </c>
      <c r="AI115" s="747"/>
      <c r="AJ115" s="747"/>
      <c r="AK115" s="747"/>
      <c r="AL115" s="747"/>
      <c r="AM115" s="747"/>
      <c r="AN115" s="747"/>
      <c r="AO115" s="552"/>
      <c r="AP115" s="552"/>
    </row>
    <row r="116" spans="1:42" s="286" customFormat="1" ht="25.15" customHeight="1">
      <c r="A116" s="253"/>
      <c r="B116" s="980"/>
      <c r="C116" s="751" t="s">
        <v>1115</v>
      </c>
      <c r="D116" s="793" t="s">
        <v>1985</v>
      </c>
      <c r="E116" s="751" t="s">
        <v>1115</v>
      </c>
      <c r="F116" s="751" t="s">
        <v>6504</v>
      </c>
      <c r="G116" s="245">
        <v>6520</v>
      </c>
      <c r="H116" s="245">
        <v>7692</v>
      </c>
      <c r="I116" s="245">
        <v>17883</v>
      </c>
      <c r="J116" s="751"/>
      <c r="K116" s="751"/>
      <c r="L116" s="751"/>
      <c r="M116" s="751"/>
      <c r="N116" s="245">
        <v>3799</v>
      </c>
      <c r="O116" s="245">
        <v>1450</v>
      </c>
      <c r="P116" s="552" t="s">
        <v>1986</v>
      </c>
      <c r="Q116" s="751" t="s">
        <v>1987</v>
      </c>
      <c r="R116" s="245">
        <v>1483</v>
      </c>
      <c r="S116" s="552" t="s">
        <v>1988</v>
      </c>
      <c r="T116" s="245">
        <v>866</v>
      </c>
      <c r="U116" s="751"/>
      <c r="V116" s="751"/>
      <c r="W116" s="751"/>
      <c r="X116" s="751"/>
      <c r="Y116" s="751"/>
      <c r="Z116" s="751"/>
      <c r="AA116" s="751" t="s">
        <v>1989</v>
      </c>
      <c r="AB116" s="751"/>
      <c r="AC116" s="751"/>
      <c r="AD116" s="751"/>
      <c r="AE116" s="751"/>
      <c r="AF116" s="751"/>
      <c r="AG116" s="751"/>
      <c r="AH116" s="751">
        <v>2012</v>
      </c>
      <c r="AI116" s="751"/>
      <c r="AJ116" s="751"/>
      <c r="AK116" s="751"/>
      <c r="AL116" s="751"/>
      <c r="AM116" s="751"/>
      <c r="AN116" s="751"/>
      <c r="AO116" s="245">
        <v>11189</v>
      </c>
      <c r="AP116" s="245"/>
    </row>
    <row r="117" spans="1:42" s="286" customFormat="1" ht="25.15" customHeight="1">
      <c r="A117" s="287">
        <v>9</v>
      </c>
      <c r="B117" s="980"/>
      <c r="C117" s="239" t="s">
        <v>903</v>
      </c>
      <c r="D117" s="740" t="s">
        <v>1990</v>
      </c>
      <c r="E117" s="747" t="s">
        <v>903</v>
      </c>
      <c r="F117" s="747" t="s">
        <v>903</v>
      </c>
      <c r="G117" s="552">
        <v>17286</v>
      </c>
      <c r="H117" s="552">
        <v>2004</v>
      </c>
      <c r="I117" s="552">
        <v>7693</v>
      </c>
      <c r="J117" s="552"/>
      <c r="K117" s="552"/>
      <c r="L117" s="552"/>
      <c r="M117" s="552"/>
      <c r="N117" s="552">
        <f>SUM(O117,R117,T117)</f>
        <v>2007</v>
      </c>
      <c r="O117" s="552">
        <v>848</v>
      </c>
      <c r="P117" s="552" t="s">
        <v>1991</v>
      </c>
      <c r="Q117" s="239" t="s">
        <v>1992</v>
      </c>
      <c r="R117" s="552">
        <v>810</v>
      </c>
      <c r="S117" s="552" t="s">
        <v>1993</v>
      </c>
      <c r="T117" s="552">
        <v>349</v>
      </c>
      <c r="U117" s="747"/>
      <c r="V117" s="747"/>
      <c r="W117" s="747"/>
      <c r="X117" s="747"/>
      <c r="Y117" s="747"/>
      <c r="Z117" s="747"/>
      <c r="AA117" s="239" t="s">
        <v>1994</v>
      </c>
      <c r="AB117" s="239"/>
      <c r="AC117" s="239"/>
      <c r="AD117" s="239"/>
      <c r="AE117" s="239"/>
      <c r="AF117" s="239"/>
      <c r="AG117" s="239"/>
      <c r="AH117" s="239">
        <v>2013</v>
      </c>
      <c r="AI117" s="747"/>
      <c r="AJ117" s="747"/>
      <c r="AK117" s="747"/>
      <c r="AL117" s="747"/>
      <c r="AM117" s="747"/>
      <c r="AN117" s="747"/>
      <c r="AO117" s="552">
        <v>14716</v>
      </c>
      <c r="AP117" s="552"/>
    </row>
    <row r="118" spans="1:42" s="286" customFormat="1" ht="25.15" customHeight="1">
      <c r="A118" s="287"/>
      <c r="B118" s="980"/>
      <c r="C118" s="239" t="s">
        <v>1070</v>
      </c>
      <c r="D118" s="239" t="s">
        <v>1995</v>
      </c>
      <c r="E118" s="239" t="s">
        <v>1070</v>
      </c>
      <c r="F118" s="239" t="s">
        <v>1070</v>
      </c>
      <c r="G118" s="552">
        <v>11556</v>
      </c>
      <c r="H118" s="552"/>
      <c r="I118" s="552">
        <v>5111</v>
      </c>
      <c r="J118" s="552"/>
      <c r="K118" s="552"/>
      <c r="L118" s="552"/>
      <c r="M118" s="552"/>
      <c r="N118" s="552">
        <f>SUM(O118,R118,T118)</f>
        <v>2412</v>
      </c>
      <c r="O118" s="552">
        <v>839</v>
      </c>
      <c r="P118" s="552" t="s">
        <v>1996</v>
      </c>
      <c r="Q118" s="239" t="s">
        <v>1647</v>
      </c>
      <c r="R118" s="552">
        <v>1335</v>
      </c>
      <c r="S118" s="552" t="s">
        <v>1937</v>
      </c>
      <c r="T118" s="552">
        <v>238</v>
      </c>
      <c r="U118" s="747"/>
      <c r="V118" s="747"/>
      <c r="W118" s="747"/>
      <c r="X118" s="747"/>
      <c r="Y118" s="747"/>
      <c r="Z118" s="747"/>
      <c r="AA118" s="239" t="s">
        <v>1997</v>
      </c>
      <c r="AB118" s="239"/>
      <c r="AC118" s="239"/>
      <c r="AD118" s="239"/>
      <c r="AE118" s="239"/>
      <c r="AF118" s="239"/>
      <c r="AG118" s="239"/>
      <c r="AH118" s="239">
        <v>2013</v>
      </c>
      <c r="AI118" s="747"/>
      <c r="AJ118" s="747"/>
      <c r="AK118" s="747"/>
      <c r="AL118" s="747"/>
      <c r="AM118" s="747"/>
      <c r="AN118" s="747"/>
      <c r="AO118" s="552">
        <v>12331</v>
      </c>
      <c r="AP118" s="552"/>
    </row>
    <row r="119" spans="1:42" s="286" customFormat="1" ht="25.15" customHeight="1">
      <c r="A119" s="287"/>
      <c r="B119" s="980"/>
      <c r="C119" s="239" t="s">
        <v>2896</v>
      </c>
      <c r="D119" s="239" t="s">
        <v>2897</v>
      </c>
      <c r="E119" s="239" t="s">
        <v>2896</v>
      </c>
      <c r="F119" s="239" t="s">
        <v>2898</v>
      </c>
      <c r="G119" s="552">
        <v>17589</v>
      </c>
      <c r="H119" s="552">
        <v>1154</v>
      </c>
      <c r="I119" s="552">
        <v>2978.76</v>
      </c>
      <c r="J119" s="747"/>
      <c r="K119" s="964"/>
      <c r="L119" s="747"/>
      <c r="M119" s="747"/>
      <c r="N119" s="552">
        <v>852</v>
      </c>
      <c r="O119" s="552">
        <v>852</v>
      </c>
      <c r="P119" s="552" t="s">
        <v>2899</v>
      </c>
      <c r="Q119" s="239" t="s">
        <v>2900</v>
      </c>
      <c r="R119" s="552"/>
      <c r="S119" s="552"/>
      <c r="T119" s="552">
        <v>196.56</v>
      </c>
      <c r="U119" s="747"/>
      <c r="V119" s="747"/>
      <c r="W119" s="747"/>
      <c r="X119" s="747"/>
      <c r="Y119" s="747"/>
      <c r="Z119" s="747"/>
      <c r="AA119" s="239" t="s">
        <v>2901</v>
      </c>
      <c r="AB119" s="239"/>
      <c r="AC119" s="239"/>
      <c r="AD119" s="239"/>
      <c r="AE119" s="239"/>
      <c r="AF119" s="239"/>
      <c r="AG119" s="239"/>
      <c r="AH119" s="751">
        <v>2014</v>
      </c>
      <c r="AI119" s="751"/>
      <c r="AJ119" s="751"/>
      <c r="AK119" s="751"/>
      <c r="AL119" s="751"/>
      <c r="AM119" s="751"/>
      <c r="AN119" s="751"/>
      <c r="AO119" s="245">
        <v>5086</v>
      </c>
      <c r="AP119" s="245"/>
    </row>
    <row r="120" spans="1:42" s="286" customFormat="1" ht="25.15" customHeight="1">
      <c r="A120" s="287"/>
      <c r="B120" s="980"/>
      <c r="C120" s="239" t="s">
        <v>1104</v>
      </c>
      <c r="D120" s="239" t="s">
        <v>2902</v>
      </c>
      <c r="E120" s="239" t="s">
        <v>1104</v>
      </c>
      <c r="F120" s="239" t="s">
        <v>6505</v>
      </c>
      <c r="G120" s="552">
        <v>1822</v>
      </c>
      <c r="H120" s="552">
        <v>1389</v>
      </c>
      <c r="I120" s="747">
        <v>4869</v>
      </c>
      <c r="J120" s="552"/>
      <c r="K120" s="552"/>
      <c r="L120" s="552"/>
      <c r="M120" s="552"/>
      <c r="N120" s="552">
        <v>718</v>
      </c>
      <c r="O120" s="552"/>
      <c r="P120" s="552"/>
      <c r="Q120" s="239"/>
      <c r="R120" s="552">
        <v>325</v>
      </c>
      <c r="S120" s="552" t="s">
        <v>383</v>
      </c>
      <c r="T120" s="552">
        <v>393</v>
      </c>
      <c r="U120" s="994"/>
      <c r="V120" s="994"/>
      <c r="W120" s="995"/>
      <c r="X120" s="747"/>
      <c r="Y120" s="747"/>
      <c r="Z120" s="747"/>
      <c r="AA120" s="239" t="s">
        <v>2903</v>
      </c>
      <c r="AB120" s="994"/>
      <c r="AC120" s="995"/>
      <c r="AD120" s="239"/>
      <c r="AE120" s="239"/>
      <c r="AF120" s="239"/>
      <c r="AG120" s="239"/>
      <c r="AH120" s="239">
        <v>2014</v>
      </c>
      <c r="AI120" s="747"/>
      <c r="AJ120" s="747"/>
      <c r="AK120" s="747"/>
      <c r="AL120" s="747"/>
      <c r="AM120" s="747"/>
      <c r="AN120" s="747"/>
      <c r="AO120" s="552">
        <v>14600</v>
      </c>
      <c r="AP120" s="552"/>
    </row>
    <row r="121" spans="1:42" s="286" customFormat="1" ht="25.15" customHeight="1">
      <c r="A121" s="287"/>
      <c r="B121" s="980"/>
      <c r="C121" s="239" t="s">
        <v>1070</v>
      </c>
      <c r="D121" s="239" t="s">
        <v>2904</v>
      </c>
      <c r="E121" s="239" t="s">
        <v>906</v>
      </c>
      <c r="F121" s="239" t="s">
        <v>2905</v>
      </c>
      <c r="G121" s="552">
        <v>28449</v>
      </c>
      <c r="H121" s="552">
        <v>1380.28</v>
      </c>
      <c r="I121" s="552">
        <v>3899.89</v>
      </c>
      <c r="J121" s="552"/>
      <c r="K121" s="552"/>
      <c r="L121" s="552"/>
      <c r="M121" s="552"/>
      <c r="N121" s="552">
        <v>2675</v>
      </c>
      <c r="O121" s="552"/>
      <c r="P121" s="552"/>
      <c r="Q121" s="239"/>
      <c r="R121" s="552">
        <v>1318</v>
      </c>
      <c r="S121" s="552" t="s">
        <v>2906</v>
      </c>
      <c r="T121" s="552">
        <v>1357</v>
      </c>
      <c r="U121" s="747"/>
      <c r="V121" s="747"/>
      <c r="W121" s="747"/>
      <c r="X121" s="747"/>
      <c r="Y121" s="747"/>
      <c r="Z121" s="747"/>
      <c r="AA121" s="239" t="s">
        <v>2907</v>
      </c>
      <c r="AB121" s="239"/>
      <c r="AC121" s="239"/>
      <c r="AD121" s="239"/>
      <c r="AE121" s="239"/>
      <c r="AF121" s="239"/>
      <c r="AG121" s="239"/>
      <c r="AH121" s="239">
        <v>2003</v>
      </c>
      <c r="AI121" s="747"/>
      <c r="AJ121" s="747"/>
      <c r="AK121" s="747"/>
      <c r="AL121" s="747"/>
      <c r="AM121" s="747"/>
      <c r="AN121" s="747"/>
      <c r="AO121" s="552"/>
      <c r="AP121" s="552"/>
    </row>
    <row r="122" spans="1:42" s="286" customFormat="1" ht="25.15" customHeight="1">
      <c r="A122" s="287"/>
      <c r="B122" s="739" t="s">
        <v>3959</v>
      </c>
      <c r="C122" s="239" t="s">
        <v>3426</v>
      </c>
      <c r="D122" s="740">
        <f>COUNTA(D123:D136)</f>
        <v>14</v>
      </c>
      <c r="E122" s="321"/>
      <c r="F122" s="321"/>
      <c r="G122" s="552">
        <f>SUM(G123:G136)</f>
        <v>218297</v>
      </c>
      <c r="H122" s="552">
        <f>SUM(H123:H136)</f>
        <v>31524.190000000002</v>
      </c>
      <c r="I122" s="552">
        <f>SUM(I123:I136)</f>
        <v>67191.3</v>
      </c>
      <c r="J122" s="552">
        <f>SUM(J125:J133)</f>
        <v>0</v>
      </c>
      <c r="K122" s="552">
        <f>SUM(K125:K133)</f>
        <v>0</v>
      </c>
      <c r="L122" s="552">
        <f>SUM(L125:L133)</f>
        <v>0</v>
      </c>
      <c r="M122" s="552">
        <f>SUM(M125:M133)</f>
        <v>0</v>
      </c>
      <c r="N122" s="552"/>
      <c r="O122" s="552"/>
      <c r="P122" s="552"/>
      <c r="Q122" s="239"/>
      <c r="R122" s="552"/>
      <c r="S122" s="552"/>
      <c r="T122" s="552"/>
      <c r="U122" s="321"/>
      <c r="V122" s="321"/>
      <c r="W122" s="321"/>
      <c r="X122" s="321"/>
      <c r="Y122" s="321"/>
      <c r="Z122" s="321"/>
      <c r="AA122" s="239"/>
      <c r="AB122" s="239"/>
      <c r="AC122" s="239"/>
      <c r="AD122" s="239"/>
      <c r="AE122" s="239"/>
      <c r="AF122" s="239"/>
      <c r="AG122" s="239"/>
      <c r="AH122" s="751"/>
      <c r="AI122" s="607"/>
      <c r="AJ122" s="607"/>
      <c r="AK122" s="607"/>
      <c r="AL122" s="607"/>
      <c r="AM122" s="607"/>
      <c r="AN122" s="607"/>
      <c r="AO122" s="245"/>
      <c r="AP122" s="245"/>
    </row>
    <row r="123" spans="1:42" s="286" customFormat="1" ht="25.15" customHeight="1">
      <c r="A123" s="287"/>
      <c r="B123" s="549"/>
      <c r="C123" s="239" t="s">
        <v>1150</v>
      </c>
      <c r="D123" s="239" t="s">
        <v>6719</v>
      </c>
      <c r="E123" s="239" t="s">
        <v>1150</v>
      </c>
      <c r="F123" s="239" t="s">
        <v>6720</v>
      </c>
      <c r="G123" s="552">
        <v>25057</v>
      </c>
      <c r="H123" s="552">
        <v>4989</v>
      </c>
      <c r="I123" s="552">
        <v>11680</v>
      </c>
      <c r="J123" s="321"/>
      <c r="K123" s="964"/>
      <c r="L123" s="321"/>
      <c r="M123" s="321"/>
      <c r="N123" s="552">
        <v>4406</v>
      </c>
      <c r="O123" s="552">
        <v>1265</v>
      </c>
      <c r="P123" s="552" t="s">
        <v>2899</v>
      </c>
      <c r="Q123" s="987" t="s">
        <v>6721</v>
      </c>
      <c r="R123" s="552">
        <v>2528</v>
      </c>
      <c r="S123" s="552" t="s">
        <v>6722</v>
      </c>
      <c r="T123" s="552">
        <v>613</v>
      </c>
      <c r="U123" s="321"/>
      <c r="V123" s="321"/>
      <c r="W123" s="321"/>
      <c r="X123" s="321"/>
      <c r="Y123" s="321"/>
      <c r="Z123" s="321"/>
      <c r="AA123" s="239" t="s">
        <v>6723</v>
      </c>
      <c r="AB123" s="239"/>
      <c r="AC123" s="239"/>
      <c r="AD123" s="239"/>
      <c r="AE123" s="239"/>
      <c r="AF123" s="239"/>
      <c r="AG123" s="239"/>
      <c r="AH123" s="751">
        <v>2004</v>
      </c>
      <c r="AI123" s="607"/>
      <c r="AJ123" s="607"/>
      <c r="AK123" s="607"/>
      <c r="AL123" s="607"/>
      <c r="AM123" s="607"/>
      <c r="AN123" s="607"/>
      <c r="AO123" s="245">
        <v>304</v>
      </c>
      <c r="AP123" s="245"/>
    </row>
    <row r="124" spans="1:42" s="286" customFormat="1" ht="25.15" customHeight="1">
      <c r="A124" s="287"/>
      <c r="B124" s="549"/>
      <c r="C124" s="239" t="s">
        <v>1150</v>
      </c>
      <c r="D124" s="239" t="s">
        <v>6724</v>
      </c>
      <c r="E124" s="239" t="s">
        <v>1150</v>
      </c>
      <c r="F124" s="239" t="s">
        <v>6725</v>
      </c>
      <c r="G124" s="552">
        <v>1650</v>
      </c>
      <c r="H124" s="552">
        <v>988.19</v>
      </c>
      <c r="I124" s="552">
        <v>1441.3</v>
      </c>
      <c r="J124" s="321"/>
      <c r="K124" s="964"/>
      <c r="L124" s="321"/>
      <c r="M124" s="321"/>
      <c r="N124" s="552" t="s">
        <v>6726</v>
      </c>
      <c r="O124" s="552" t="s">
        <v>6726</v>
      </c>
      <c r="P124" s="552" t="s">
        <v>6727</v>
      </c>
      <c r="Q124" s="987" t="s">
        <v>6728</v>
      </c>
      <c r="R124" s="990" t="s">
        <v>499</v>
      </c>
      <c r="S124" s="990" t="s">
        <v>499</v>
      </c>
      <c r="T124" s="990" t="s">
        <v>499</v>
      </c>
      <c r="U124" s="321"/>
      <c r="V124" s="321"/>
      <c r="W124" s="321"/>
      <c r="X124" s="321"/>
      <c r="Y124" s="321"/>
      <c r="Z124" s="321"/>
      <c r="AA124" s="241" t="s">
        <v>499</v>
      </c>
      <c r="AB124" s="239"/>
      <c r="AC124" s="239"/>
      <c r="AD124" s="239"/>
      <c r="AE124" s="239"/>
      <c r="AF124" s="239"/>
      <c r="AG124" s="239"/>
      <c r="AH124" s="751">
        <v>2014</v>
      </c>
      <c r="AI124" s="607"/>
      <c r="AJ124" s="607"/>
      <c r="AK124" s="607"/>
      <c r="AL124" s="607"/>
      <c r="AM124" s="607"/>
      <c r="AN124" s="607"/>
      <c r="AO124" s="245">
        <v>5445</v>
      </c>
      <c r="AP124" s="245"/>
    </row>
    <row r="125" spans="1:42" s="286" customFormat="1" ht="25.15" customHeight="1">
      <c r="A125" s="287"/>
      <c r="B125" s="980"/>
      <c r="C125" s="239" t="s">
        <v>913</v>
      </c>
      <c r="D125" s="239" t="s">
        <v>2151</v>
      </c>
      <c r="E125" s="239" t="s">
        <v>913</v>
      </c>
      <c r="F125" s="239" t="s">
        <v>913</v>
      </c>
      <c r="G125" s="552">
        <v>6514</v>
      </c>
      <c r="H125" s="552">
        <v>2994</v>
      </c>
      <c r="I125" s="552">
        <v>2994</v>
      </c>
      <c r="J125" s="321"/>
      <c r="K125" s="964"/>
      <c r="L125" s="321"/>
      <c r="M125" s="321"/>
      <c r="N125" s="552">
        <v>1163</v>
      </c>
      <c r="O125" s="552">
        <v>702</v>
      </c>
      <c r="P125" s="552" t="s">
        <v>6729</v>
      </c>
      <c r="Q125" s="239" t="s">
        <v>6730</v>
      </c>
      <c r="R125" s="552"/>
      <c r="S125" s="552"/>
      <c r="T125" s="552">
        <v>461</v>
      </c>
      <c r="U125" s="321"/>
      <c r="V125" s="321"/>
      <c r="W125" s="321"/>
      <c r="X125" s="321"/>
      <c r="Y125" s="321"/>
      <c r="Z125" s="321"/>
      <c r="AA125" s="239"/>
      <c r="AB125" s="239"/>
      <c r="AC125" s="239"/>
      <c r="AD125" s="239"/>
      <c r="AE125" s="239"/>
      <c r="AF125" s="239"/>
      <c r="AG125" s="239"/>
      <c r="AH125" s="751">
        <v>2009</v>
      </c>
      <c r="AI125" s="607"/>
      <c r="AJ125" s="607"/>
      <c r="AK125" s="607"/>
      <c r="AL125" s="607"/>
      <c r="AM125" s="607"/>
      <c r="AN125" s="607"/>
      <c r="AO125" s="245"/>
      <c r="AP125" s="245"/>
    </row>
    <row r="126" spans="1:42" s="286" customFormat="1" ht="25.15" customHeight="1">
      <c r="A126" s="287"/>
      <c r="B126" s="980"/>
      <c r="C126" s="239" t="s">
        <v>953</v>
      </c>
      <c r="D126" s="239" t="s">
        <v>6731</v>
      </c>
      <c r="E126" s="239" t="s">
        <v>953</v>
      </c>
      <c r="F126" s="239" t="s">
        <v>6732</v>
      </c>
      <c r="G126" s="552">
        <v>3504</v>
      </c>
      <c r="H126" s="552"/>
      <c r="I126" s="552">
        <v>3310</v>
      </c>
      <c r="J126" s="321"/>
      <c r="K126" s="964"/>
      <c r="L126" s="321"/>
      <c r="M126" s="321"/>
      <c r="N126" s="552"/>
      <c r="O126" s="552" t="s">
        <v>6733</v>
      </c>
      <c r="P126" s="552" t="s">
        <v>6734</v>
      </c>
      <c r="Q126" s="239" t="s">
        <v>6735</v>
      </c>
      <c r="R126" s="552"/>
      <c r="S126" s="552"/>
      <c r="T126" s="552"/>
      <c r="U126" s="321"/>
      <c r="V126" s="321"/>
      <c r="W126" s="321"/>
      <c r="X126" s="321"/>
      <c r="Y126" s="321"/>
      <c r="Z126" s="321"/>
      <c r="AA126" s="239" t="s">
        <v>6736</v>
      </c>
      <c r="AB126" s="239"/>
      <c r="AC126" s="239"/>
      <c r="AD126" s="239"/>
      <c r="AE126" s="239"/>
      <c r="AF126" s="239"/>
      <c r="AG126" s="239"/>
      <c r="AH126" s="751">
        <v>2015</v>
      </c>
      <c r="AI126" s="607"/>
      <c r="AJ126" s="607"/>
      <c r="AK126" s="607"/>
      <c r="AL126" s="607"/>
      <c r="AM126" s="607"/>
      <c r="AN126" s="607"/>
      <c r="AO126" s="245">
        <v>14500</v>
      </c>
      <c r="AP126" s="245"/>
    </row>
    <row r="127" spans="1:42" s="286" customFormat="1" ht="25.15" customHeight="1">
      <c r="A127" s="287"/>
      <c r="B127" s="980"/>
      <c r="C127" s="239" t="s">
        <v>6630</v>
      </c>
      <c r="D127" s="239" t="s">
        <v>6737</v>
      </c>
      <c r="E127" s="239" t="s">
        <v>6630</v>
      </c>
      <c r="F127" s="239" t="s">
        <v>6738</v>
      </c>
      <c r="G127" s="552">
        <v>6598</v>
      </c>
      <c r="H127" s="552">
        <v>1318</v>
      </c>
      <c r="I127" s="552">
        <v>2759</v>
      </c>
      <c r="J127" s="321"/>
      <c r="K127" s="964"/>
      <c r="L127" s="321"/>
      <c r="M127" s="321"/>
      <c r="N127" s="552">
        <v>753</v>
      </c>
      <c r="O127" s="552">
        <v>753</v>
      </c>
      <c r="P127" s="552" t="s">
        <v>6739</v>
      </c>
      <c r="Q127" s="239" t="s">
        <v>2900</v>
      </c>
      <c r="R127" s="552"/>
      <c r="S127" s="552"/>
      <c r="T127" s="552"/>
      <c r="U127" s="321"/>
      <c r="V127" s="321"/>
      <c r="W127" s="321"/>
      <c r="X127" s="321"/>
      <c r="Y127" s="321"/>
      <c r="Z127" s="321"/>
      <c r="AA127" s="239" t="s">
        <v>6740</v>
      </c>
      <c r="AB127" s="239"/>
      <c r="AC127" s="239"/>
      <c r="AD127" s="239"/>
      <c r="AE127" s="239"/>
      <c r="AF127" s="239"/>
      <c r="AG127" s="239"/>
      <c r="AH127" s="751">
        <v>1996</v>
      </c>
      <c r="AI127" s="607"/>
      <c r="AJ127" s="607"/>
      <c r="AK127" s="607"/>
      <c r="AL127" s="607"/>
      <c r="AM127" s="607"/>
      <c r="AN127" s="607"/>
      <c r="AO127" s="245">
        <v>150</v>
      </c>
      <c r="AP127" s="245"/>
    </row>
    <row r="128" spans="1:42" s="286" customFormat="1" ht="25.15" customHeight="1">
      <c r="A128" s="287"/>
      <c r="B128" s="980"/>
      <c r="C128" s="239" t="s">
        <v>6630</v>
      </c>
      <c r="D128" s="239" t="s">
        <v>6741</v>
      </c>
      <c r="E128" s="239" t="s">
        <v>6630</v>
      </c>
      <c r="F128" s="239" t="s">
        <v>6630</v>
      </c>
      <c r="G128" s="552">
        <v>10851</v>
      </c>
      <c r="H128" s="552">
        <v>2070</v>
      </c>
      <c r="I128" s="552">
        <v>3394</v>
      </c>
      <c r="J128" s="321"/>
      <c r="K128" s="964"/>
      <c r="L128" s="321"/>
      <c r="M128" s="321"/>
      <c r="N128" s="552">
        <v>1732</v>
      </c>
      <c r="O128" s="552">
        <v>1446</v>
      </c>
      <c r="P128" s="552" t="s">
        <v>6742</v>
      </c>
      <c r="Q128" s="239" t="s">
        <v>6743</v>
      </c>
      <c r="R128" s="552"/>
      <c r="S128" s="552"/>
      <c r="T128" s="552">
        <v>286</v>
      </c>
      <c r="U128" s="321"/>
      <c r="V128" s="321"/>
      <c r="W128" s="321"/>
      <c r="X128" s="321"/>
      <c r="Y128" s="321"/>
      <c r="Z128" s="321"/>
      <c r="AA128" s="239" t="s">
        <v>6744</v>
      </c>
      <c r="AB128" s="239"/>
      <c r="AC128" s="239"/>
      <c r="AD128" s="239"/>
      <c r="AE128" s="239"/>
      <c r="AF128" s="239"/>
      <c r="AG128" s="239"/>
      <c r="AH128" s="751">
        <v>2016</v>
      </c>
      <c r="AI128" s="607"/>
      <c r="AJ128" s="607"/>
      <c r="AK128" s="607"/>
      <c r="AL128" s="607"/>
      <c r="AM128" s="607"/>
      <c r="AN128" s="607"/>
      <c r="AO128" s="245">
        <v>11146</v>
      </c>
      <c r="AP128" s="245"/>
    </row>
    <row r="129" spans="1:42" s="286" customFormat="1" ht="25.15" customHeight="1">
      <c r="A129" s="287"/>
      <c r="B129" s="980"/>
      <c r="C129" s="239" t="s">
        <v>3079</v>
      </c>
      <c r="D129" s="239" t="s">
        <v>2140</v>
      </c>
      <c r="E129" s="239" t="s">
        <v>3081</v>
      </c>
      <c r="F129" s="239" t="s">
        <v>6745</v>
      </c>
      <c r="G129" s="552">
        <v>9918</v>
      </c>
      <c r="H129" s="552">
        <v>813</v>
      </c>
      <c r="I129" s="552">
        <v>6572</v>
      </c>
      <c r="J129" s="321" t="s">
        <v>1956</v>
      </c>
      <c r="K129" s="964" t="s">
        <v>1673</v>
      </c>
      <c r="L129" s="321"/>
      <c r="M129" s="321"/>
      <c r="N129" s="552">
        <v>2016</v>
      </c>
      <c r="O129" s="552">
        <v>1152</v>
      </c>
      <c r="P129" s="552" t="s">
        <v>6746</v>
      </c>
      <c r="Q129" s="239" t="s">
        <v>2142</v>
      </c>
      <c r="R129" s="552">
        <v>748</v>
      </c>
      <c r="S129" s="552" t="s">
        <v>2143</v>
      </c>
      <c r="T129" s="552">
        <v>116</v>
      </c>
      <c r="U129" s="321"/>
      <c r="V129" s="321" t="s">
        <v>6747</v>
      </c>
      <c r="W129" s="321" t="s">
        <v>6748</v>
      </c>
      <c r="X129" s="321"/>
      <c r="Y129" s="321"/>
      <c r="Z129" s="321"/>
      <c r="AA129" s="239" t="s">
        <v>1960</v>
      </c>
      <c r="AB129" s="239"/>
      <c r="AC129" s="239"/>
      <c r="AD129" s="239"/>
      <c r="AE129" s="239"/>
      <c r="AF129" s="239"/>
      <c r="AG129" s="239"/>
      <c r="AH129" s="751">
        <v>1991</v>
      </c>
      <c r="AI129" s="607"/>
      <c r="AJ129" s="607"/>
      <c r="AK129" s="607"/>
      <c r="AL129" s="607"/>
      <c r="AM129" s="607"/>
      <c r="AN129" s="607"/>
      <c r="AO129" s="245">
        <v>9000</v>
      </c>
      <c r="AP129" s="245"/>
    </row>
    <row r="130" spans="1:42" s="286" customFormat="1" ht="25.15" customHeight="1">
      <c r="A130" s="287"/>
      <c r="B130" s="980"/>
      <c r="C130" s="239" t="s">
        <v>3079</v>
      </c>
      <c r="D130" s="239" t="s">
        <v>6749</v>
      </c>
      <c r="E130" s="239" t="s">
        <v>3081</v>
      </c>
      <c r="F130" s="239" t="s">
        <v>6750</v>
      </c>
      <c r="G130" s="552">
        <v>23550</v>
      </c>
      <c r="H130" s="552">
        <v>4143</v>
      </c>
      <c r="I130" s="552">
        <v>10124</v>
      </c>
      <c r="J130" s="321"/>
      <c r="K130" s="964"/>
      <c r="L130" s="321"/>
      <c r="M130" s="321"/>
      <c r="N130" s="552">
        <v>972</v>
      </c>
      <c r="O130" s="552">
        <v>972</v>
      </c>
      <c r="P130" s="552" t="s">
        <v>6751</v>
      </c>
      <c r="Q130" s="239" t="s">
        <v>2900</v>
      </c>
      <c r="R130" s="552"/>
      <c r="S130" s="552"/>
      <c r="T130" s="552"/>
      <c r="U130" s="321"/>
      <c r="V130" s="321"/>
      <c r="W130" s="321"/>
      <c r="X130" s="321"/>
      <c r="Y130" s="321"/>
      <c r="Z130" s="321"/>
      <c r="AA130" s="239" t="s">
        <v>6752</v>
      </c>
      <c r="AB130" s="239"/>
      <c r="AC130" s="239"/>
      <c r="AD130" s="239"/>
      <c r="AE130" s="239"/>
      <c r="AF130" s="239"/>
      <c r="AG130" s="239"/>
      <c r="AH130" s="751">
        <v>1994</v>
      </c>
      <c r="AI130" s="607"/>
      <c r="AJ130" s="607"/>
      <c r="AK130" s="607"/>
      <c r="AL130" s="607"/>
      <c r="AM130" s="607"/>
      <c r="AN130" s="607"/>
      <c r="AO130" s="245">
        <v>11232</v>
      </c>
      <c r="AP130" s="245"/>
    </row>
    <row r="131" spans="1:42" s="286" customFormat="1" ht="25.15" customHeight="1">
      <c r="A131" s="287"/>
      <c r="B131" s="980"/>
      <c r="C131" s="239" t="s">
        <v>3079</v>
      </c>
      <c r="D131" s="239" t="s">
        <v>6753</v>
      </c>
      <c r="E131" s="239" t="s">
        <v>3079</v>
      </c>
      <c r="F131" s="239" t="s">
        <v>6754</v>
      </c>
      <c r="G131" s="552">
        <v>6489</v>
      </c>
      <c r="H131" s="552">
        <v>1477</v>
      </c>
      <c r="I131" s="552">
        <v>4125</v>
      </c>
      <c r="J131" s="321"/>
      <c r="K131" s="964"/>
      <c r="L131" s="321"/>
      <c r="M131" s="321"/>
      <c r="N131" s="552">
        <v>1567</v>
      </c>
      <c r="O131" s="552">
        <v>819</v>
      </c>
      <c r="P131" s="552" t="s">
        <v>6755</v>
      </c>
      <c r="Q131" s="239" t="s">
        <v>2900</v>
      </c>
      <c r="R131" s="552">
        <v>748</v>
      </c>
      <c r="S131" s="552" t="s">
        <v>383</v>
      </c>
      <c r="T131" s="552"/>
      <c r="U131" s="321"/>
      <c r="V131" s="321"/>
      <c r="W131" s="321"/>
      <c r="X131" s="321"/>
      <c r="Y131" s="321"/>
      <c r="Z131" s="321"/>
      <c r="AA131" s="239" t="s">
        <v>6740</v>
      </c>
      <c r="AB131" s="239"/>
      <c r="AC131" s="239"/>
      <c r="AD131" s="239"/>
      <c r="AE131" s="239"/>
      <c r="AF131" s="239"/>
      <c r="AG131" s="239"/>
      <c r="AH131" s="751">
        <v>1999</v>
      </c>
      <c r="AI131" s="607"/>
      <c r="AJ131" s="607"/>
      <c r="AK131" s="607"/>
      <c r="AL131" s="607"/>
      <c r="AM131" s="607"/>
      <c r="AN131" s="607"/>
      <c r="AO131" s="245">
        <v>6300</v>
      </c>
      <c r="AP131" s="245"/>
    </row>
    <row r="132" spans="1:42" s="286" customFormat="1" ht="25.15" customHeight="1">
      <c r="A132" s="287"/>
      <c r="B132" s="980"/>
      <c r="C132" s="239" t="s">
        <v>3079</v>
      </c>
      <c r="D132" s="239" t="s">
        <v>6756</v>
      </c>
      <c r="E132" s="239" t="s">
        <v>3081</v>
      </c>
      <c r="F132" s="239" t="s">
        <v>6757</v>
      </c>
      <c r="G132" s="552">
        <v>9910</v>
      </c>
      <c r="H132" s="552">
        <v>1838</v>
      </c>
      <c r="I132" s="552">
        <v>4633</v>
      </c>
      <c r="J132" s="321"/>
      <c r="K132" s="964"/>
      <c r="L132" s="321"/>
      <c r="M132" s="321"/>
      <c r="N132" s="552">
        <v>1764</v>
      </c>
      <c r="O132" s="552">
        <v>864</v>
      </c>
      <c r="P132" s="552" t="s">
        <v>6758</v>
      </c>
      <c r="Q132" s="239" t="s">
        <v>2900</v>
      </c>
      <c r="R132" s="552">
        <v>750</v>
      </c>
      <c r="S132" s="552" t="s">
        <v>6759</v>
      </c>
      <c r="T132" s="552">
        <v>150</v>
      </c>
      <c r="U132" s="321"/>
      <c r="V132" s="321"/>
      <c r="W132" s="321"/>
      <c r="X132" s="321"/>
      <c r="Y132" s="321"/>
      <c r="Z132" s="321"/>
      <c r="AA132" s="239" t="s">
        <v>6760</v>
      </c>
      <c r="AB132" s="239"/>
      <c r="AC132" s="239"/>
      <c r="AD132" s="239"/>
      <c r="AE132" s="239"/>
      <c r="AF132" s="239"/>
      <c r="AG132" s="239"/>
      <c r="AH132" s="751">
        <v>2000</v>
      </c>
      <c r="AI132" s="607"/>
      <c r="AJ132" s="607"/>
      <c r="AK132" s="607"/>
      <c r="AL132" s="607"/>
      <c r="AM132" s="607"/>
      <c r="AN132" s="607"/>
      <c r="AO132" s="245">
        <v>8600</v>
      </c>
      <c r="AP132" s="245"/>
    </row>
    <row r="133" spans="1:42" s="286" customFormat="1" ht="25.15" customHeight="1">
      <c r="A133" s="287"/>
      <c r="B133" s="980"/>
      <c r="C133" s="239" t="s">
        <v>3079</v>
      </c>
      <c r="D133" s="239" t="s">
        <v>6761</v>
      </c>
      <c r="E133" s="239" t="s">
        <v>3081</v>
      </c>
      <c r="F133" s="239" t="s">
        <v>6762</v>
      </c>
      <c r="G133" s="552">
        <v>68581</v>
      </c>
      <c r="H133" s="552">
        <v>3139</v>
      </c>
      <c r="I133" s="552">
        <v>3869</v>
      </c>
      <c r="J133" s="321"/>
      <c r="K133" s="964"/>
      <c r="L133" s="321"/>
      <c r="M133" s="321"/>
      <c r="N133" s="552">
        <v>3798</v>
      </c>
      <c r="O133" s="552">
        <v>3798</v>
      </c>
      <c r="P133" s="552" t="s">
        <v>6763</v>
      </c>
      <c r="Q133" s="239" t="s">
        <v>6764</v>
      </c>
      <c r="R133" s="552"/>
      <c r="S133" s="552"/>
      <c r="T133" s="552"/>
      <c r="U133" s="321"/>
      <c r="V133" s="321"/>
      <c r="W133" s="321"/>
      <c r="X133" s="321"/>
      <c r="Y133" s="321"/>
      <c r="Z133" s="321"/>
      <c r="AA133" s="239" t="s">
        <v>6765</v>
      </c>
      <c r="AB133" s="239"/>
      <c r="AC133" s="239"/>
      <c r="AD133" s="239"/>
      <c r="AE133" s="239"/>
      <c r="AF133" s="239"/>
      <c r="AG133" s="239"/>
      <c r="AH133" s="751">
        <v>2016</v>
      </c>
      <c r="AI133" s="607"/>
      <c r="AJ133" s="607"/>
      <c r="AK133" s="607"/>
      <c r="AL133" s="607"/>
      <c r="AM133" s="607"/>
      <c r="AN133" s="607"/>
      <c r="AO133" s="245">
        <v>5510</v>
      </c>
      <c r="AP133" s="245"/>
    </row>
    <row r="134" spans="1:42" s="286" customFormat="1" ht="25.15" customHeight="1">
      <c r="A134" s="287"/>
      <c r="B134" s="549"/>
      <c r="C134" s="239" t="s">
        <v>3094</v>
      </c>
      <c r="D134" s="239" t="s">
        <v>6766</v>
      </c>
      <c r="E134" s="239" t="s">
        <v>3094</v>
      </c>
      <c r="F134" s="239" t="s">
        <v>6767</v>
      </c>
      <c r="G134" s="552">
        <v>9917</v>
      </c>
      <c r="H134" s="552">
        <v>2270</v>
      </c>
      <c r="I134" s="552">
        <v>3805</v>
      </c>
      <c r="J134" s="321"/>
      <c r="K134" s="964"/>
      <c r="L134" s="321"/>
      <c r="M134" s="321"/>
      <c r="N134" s="552">
        <v>648</v>
      </c>
      <c r="O134" s="552">
        <v>648</v>
      </c>
      <c r="P134" s="552" t="s">
        <v>6768</v>
      </c>
      <c r="Q134" s="239" t="s">
        <v>2900</v>
      </c>
      <c r="R134" s="552"/>
      <c r="S134" s="552"/>
      <c r="T134" s="552"/>
      <c r="U134" s="321"/>
      <c r="V134" s="321"/>
      <c r="W134" s="321"/>
      <c r="X134" s="321"/>
      <c r="Y134" s="321"/>
      <c r="Z134" s="321"/>
      <c r="AA134" s="239" t="s">
        <v>6740</v>
      </c>
      <c r="AB134" s="239"/>
      <c r="AC134" s="239"/>
      <c r="AD134" s="239"/>
      <c r="AE134" s="239"/>
      <c r="AF134" s="239"/>
      <c r="AG134" s="239"/>
      <c r="AH134" s="751">
        <v>2008</v>
      </c>
      <c r="AI134" s="607"/>
      <c r="AJ134" s="607"/>
      <c r="AK134" s="607"/>
      <c r="AL134" s="607"/>
      <c r="AM134" s="607"/>
      <c r="AN134" s="607"/>
      <c r="AO134" s="245">
        <v>6600</v>
      </c>
      <c r="AP134" s="245"/>
    </row>
    <row r="135" spans="1:42" s="286" customFormat="1" ht="25.15" customHeight="1">
      <c r="A135" s="287"/>
      <c r="B135" s="549"/>
      <c r="C135" s="239" t="s">
        <v>3084</v>
      </c>
      <c r="D135" s="239" t="s">
        <v>3085</v>
      </c>
      <c r="E135" s="239" t="s">
        <v>3081</v>
      </c>
      <c r="F135" s="239" t="s">
        <v>3086</v>
      </c>
      <c r="G135" s="552">
        <v>30790</v>
      </c>
      <c r="H135" s="552">
        <v>3822</v>
      </c>
      <c r="I135" s="552">
        <v>5904</v>
      </c>
      <c r="J135" s="321"/>
      <c r="K135" s="964"/>
      <c r="L135" s="321"/>
      <c r="M135" s="321"/>
      <c r="N135" s="552">
        <v>1090</v>
      </c>
      <c r="O135" s="552">
        <v>660</v>
      </c>
      <c r="P135" s="552" t="s">
        <v>1919</v>
      </c>
      <c r="Q135" s="239" t="s">
        <v>3087</v>
      </c>
      <c r="R135" s="552">
        <v>325</v>
      </c>
      <c r="S135" s="552" t="s">
        <v>3088</v>
      </c>
      <c r="T135" s="552">
        <v>404</v>
      </c>
      <c r="U135" s="321"/>
      <c r="V135" s="321"/>
      <c r="W135" s="321"/>
      <c r="X135" s="321"/>
      <c r="Y135" s="321"/>
      <c r="Z135" s="321"/>
      <c r="AA135" s="239" t="s">
        <v>3089</v>
      </c>
      <c r="AB135" s="239"/>
      <c r="AC135" s="239"/>
      <c r="AD135" s="239"/>
      <c r="AE135" s="239"/>
      <c r="AF135" s="239"/>
      <c r="AG135" s="239"/>
      <c r="AH135" s="751">
        <v>2015</v>
      </c>
      <c r="AI135" s="607"/>
      <c r="AJ135" s="607"/>
      <c r="AK135" s="607"/>
      <c r="AL135" s="607"/>
      <c r="AM135" s="607"/>
      <c r="AN135" s="607"/>
      <c r="AO135" s="245">
        <v>16500</v>
      </c>
      <c r="AP135" s="245"/>
    </row>
    <row r="136" spans="1:42" s="286" customFormat="1" ht="25.15" customHeight="1">
      <c r="A136" s="287"/>
      <c r="B136" s="549"/>
      <c r="C136" s="239" t="s">
        <v>3084</v>
      </c>
      <c r="D136" s="239" t="s">
        <v>6769</v>
      </c>
      <c r="E136" s="239" t="s">
        <v>3094</v>
      </c>
      <c r="F136" s="239" t="s">
        <v>6713</v>
      </c>
      <c r="G136" s="552">
        <v>4968</v>
      </c>
      <c r="H136" s="552">
        <v>1663</v>
      </c>
      <c r="I136" s="552">
        <v>2581</v>
      </c>
      <c r="J136" s="321"/>
      <c r="K136" s="964"/>
      <c r="L136" s="321"/>
      <c r="M136" s="321"/>
      <c r="N136" s="552">
        <v>1090</v>
      </c>
      <c r="O136" s="552"/>
      <c r="P136" s="552"/>
      <c r="Q136" s="239"/>
      <c r="R136" s="552">
        <v>800</v>
      </c>
      <c r="S136" s="552" t="s">
        <v>6770</v>
      </c>
      <c r="T136" s="552">
        <v>290</v>
      </c>
      <c r="U136" s="321"/>
      <c r="V136" s="321"/>
      <c r="W136" s="321"/>
      <c r="X136" s="321"/>
      <c r="Y136" s="321"/>
      <c r="Z136" s="321"/>
      <c r="AA136" s="239" t="s">
        <v>6771</v>
      </c>
      <c r="AB136" s="239"/>
      <c r="AC136" s="239"/>
      <c r="AD136" s="239"/>
      <c r="AE136" s="239"/>
      <c r="AF136" s="239"/>
      <c r="AG136" s="239"/>
      <c r="AH136" s="751">
        <v>2013</v>
      </c>
      <c r="AI136" s="607"/>
      <c r="AJ136" s="607"/>
      <c r="AK136" s="607"/>
      <c r="AL136" s="607"/>
      <c r="AM136" s="607"/>
      <c r="AN136" s="607"/>
      <c r="AO136" s="245">
        <v>7815</v>
      </c>
      <c r="AP136" s="245"/>
    </row>
    <row r="137" spans="1:42" s="286" customFormat="1" ht="25.15" customHeight="1">
      <c r="A137" s="287"/>
      <c r="B137" s="739" t="s">
        <v>3425</v>
      </c>
      <c r="C137" s="239" t="s">
        <v>3426</v>
      </c>
      <c r="D137" s="740">
        <f>COUNTA(D138:D156)</f>
        <v>19</v>
      </c>
      <c r="E137" s="321"/>
      <c r="F137" s="321"/>
      <c r="G137" s="552">
        <f>SUM(G138:G156)</f>
        <v>610731.69999999995</v>
      </c>
      <c r="H137" s="552">
        <f>SUM(H138:H156)</f>
        <v>36129.89</v>
      </c>
      <c r="I137" s="552">
        <f>SUM(I138:I156)</f>
        <v>81590.58</v>
      </c>
      <c r="J137" s="321"/>
      <c r="K137" s="964"/>
      <c r="L137" s="321"/>
      <c r="M137" s="321"/>
      <c r="N137" s="552"/>
      <c r="O137" s="552"/>
      <c r="P137" s="552"/>
      <c r="Q137" s="239"/>
      <c r="R137" s="552"/>
      <c r="S137" s="552"/>
      <c r="T137" s="552"/>
      <c r="U137" s="321"/>
      <c r="V137" s="321"/>
      <c r="W137" s="321"/>
      <c r="X137" s="321"/>
      <c r="Y137" s="321"/>
      <c r="Z137" s="321"/>
      <c r="AA137" s="239"/>
      <c r="AB137" s="239"/>
      <c r="AC137" s="239"/>
      <c r="AD137" s="239"/>
      <c r="AE137" s="239"/>
      <c r="AF137" s="239"/>
      <c r="AG137" s="239"/>
      <c r="AH137" s="751"/>
      <c r="AI137" s="607"/>
      <c r="AJ137" s="607"/>
      <c r="AK137" s="607"/>
      <c r="AL137" s="607"/>
      <c r="AM137" s="607"/>
      <c r="AN137" s="607"/>
      <c r="AO137" s="245"/>
      <c r="AP137" s="245"/>
    </row>
    <row r="138" spans="1:42" s="286" customFormat="1" ht="25.15" customHeight="1">
      <c r="A138" s="287"/>
      <c r="B138" s="549"/>
      <c r="C138" s="239" t="s">
        <v>1152</v>
      </c>
      <c r="D138" s="239" t="s">
        <v>6886</v>
      </c>
      <c r="E138" s="239" t="s">
        <v>923</v>
      </c>
      <c r="F138" s="239" t="s">
        <v>6745</v>
      </c>
      <c r="G138" s="552">
        <v>8570</v>
      </c>
      <c r="H138" s="552">
        <v>2635.64</v>
      </c>
      <c r="I138" s="552">
        <v>4814.7299999999996</v>
      </c>
      <c r="J138" s="321" t="s">
        <v>1956</v>
      </c>
      <c r="K138" s="964" t="s">
        <v>1673</v>
      </c>
      <c r="L138" s="321"/>
      <c r="M138" s="321"/>
      <c r="N138" s="552">
        <v>2633</v>
      </c>
      <c r="O138" s="552">
        <v>807</v>
      </c>
      <c r="P138" s="552" t="s">
        <v>6887</v>
      </c>
      <c r="Q138" s="239" t="s">
        <v>2142</v>
      </c>
      <c r="R138" s="552">
        <v>1381</v>
      </c>
      <c r="S138" s="552" t="s">
        <v>1959</v>
      </c>
      <c r="T138" s="552">
        <v>445</v>
      </c>
      <c r="U138" s="321"/>
      <c r="V138" s="321">
        <v>1890</v>
      </c>
      <c r="W138" s="321"/>
      <c r="X138" s="321">
        <v>3750</v>
      </c>
      <c r="Y138" s="321"/>
      <c r="Z138" s="321"/>
      <c r="AA138" s="239" t="s">
        <v>6723</v>
      </c>
      <c r="AB138" s="239"/>
      <c r="AC138" s="239"/>
      <c r="AD138" s="239"/>
      <c r="AE138" s="239"/>
      <c r="AF138" s="239"/>
      <c r="AG138" s="239"/>
      <c r="AH138" s="751">
        <v>2002</v>
      </c>
      <c r="AI138" s="607"/>
      <c r="AJ138" s="607"/>
      <c r="AK138" s="607"/>
      <c r="AL138" s="607"/>
      <c r="AM138" s="607"/>
      <c r="AN138" s="607"/>
      <c r="AO138" s="245">
        <v>5740</v>
      </c>
      <c r="AP138" s="245"/>
    </row>
    <row r="139" spans="1:42" s="286" customFormat="1" ht="25.15" customHeight="1">
      <c r="A139" s="287"/>
      <c r="B139" s="549"/>
      <c r="C139" s="239" t="s">
        <v>1152</v>
      </c>
      <c r="D139" s="239" t="s">
        <v>6888</v>
      </c>
      <c r="E139" s="239" t="s">
        <v>1152</v>
      </c>
      <c r="F139" s="239" t="s">
        <v>6889</v>
      </c>
      <c r="G139" s="552">
        <v>12966</v>
      </c>
      <c r="H139" s="552">
        <v>378</v>
      </c>
      <c r="I139" s="552">
        <v>1770</v>
      </c>
      <c r="J139" s="321"/>
      <c r="K139" s="964"/>
      <c r="L139" s="321"/>
      <c r="M139" s="321"/>
      <c r="N139" s="552">
        <v>1080</v>
      </c>
      <c r="O139" s="552">
        <v>1080</v>
      </c>
      <c r="P139" s="552" t="s">
        <v>6890</v>
      </c>
      <c r="Q139" s="239" t="s">
        <v>6891</v>
      </c>
      <c r="R139" s="552"/>
      <c r="S139" s="552"/>
      <c r="T139" s="552"/>
      <c r="U139" s="321"/>
      <c r="V139" s="321"/>
      <c r="W139" s="321"/>
      <c r="X139" s="321"/>
      <c r="Y139" s="321"/>
      <c r="Z139" s="321"/>
      <c r="AA139" s="239" t="s">
        <v>6892</v>
      </c>
      <c r="AB139" s="239"/>
      <c r="AC139" s="239"/>
      <c r="AD139" s="239"/>
      <c r="AE139" s="239"/>
      <c r="AF139" s="239"/>
      <c r="AG139" s="239"/>
      <c r="AH139" s="751">
        <v>2011</v>
      </c>
      <c r="AI139" s="607"/>
      <c r="AJ139" s="607"/>
      <c r="AK139" s="607"/>
      <c r="AL139" s="607"/>
      <c r="AM139" s="607"/>
      <c r="AN139" s="607"/>
      <c r="AO139" s="245">
        <v>9000</v>
      </c>
      <c r="AP139" s="245"/>
    </row>
    <row r="140" spans="1:42" s="286" customFormat="1" ht="25.15" customHeight="1">
      <c r="A140" s="254" t="s">
        <v>135</v>
      </c>
      <c r="B140" s="549"/>
      <c r="C140" s="239" t="s">
        <v>1152</v>
      </c>
      <c r="D140" s="239" t="s">
        <v>6893</v>
      </c>
      <c r="E140" s="239" t="s">
        <v>923</v>
      </c>
      <c r="F140" s="239" t="s">
        <v>6745</v>
      </c>
      <c r="G140" s="552">
        <v>249098</v>
      </c>
      <c r="H140" s="552">
        <v>8019</v>
      </c>
      <c r="I140" s="552">
        <v>18718</v>
      </c>
      <c r="J140" s="321"/>
      <c r="K140" s="964"/>
      <c r="L140" s="321"/>
      <c r="M140" s="321"/>
      <c r="N140" s="552">
        <v>6400</v>
      </c>
      <c r="O140" s="552">
        <v>3401</v>
      </c>
      <c r="P140" s="552"/>
      <c r="Q140" s="239" t="s">
        <v>572</v>
      </c>
      <c r="R140" s="552"/>
      <c r="S140" s="552"/>
      <c r="T140" s="552">
        <v>282</v>
      </c>
      <c r="U140" s="321"/>
      <c r="V140" s="321"/>
      <c r="W140" s="321"/>
      <c r="X140" s="321"/>
      <c r="Y140" s="321"/>
      <c r="Z140" s="321"/>
      <c r="AA140" s="239" t="s">
        <v>6894</v>
      </c>
      <c r="AB140" s="239"/>
      <c r="AC140" s="239"/>
      <c r="AD140" s="239"/>
      <c r="AE140" s="239"/>
      <c r="AF140" s="239"/>
      <c r="AG140" s="239"/>
      <c r="AH140" s="751">
        <v>2013</v>
      </c>
      <c r="AI140" s="607"/>
      <c r="AJ140" s="607"/>
      <c r="AK140" s="607"/>
      <c r="AL140" s="607"/>
      <c r="AM140" s="607"/>
      <c r="AN140" s="607"/>
      <c r="AO140" s="245"/>
      <c r="AP140" s="245"/>
    </row>
    <row r="141" spans="1:42" s="286" customFormat="1" ht="25.15" customHeight="1">
      <c r="A141" s="254"/>
      <c r="B141" s="549"/>
      <c r="C141" s="239" t="s">
        <v>1152</v>
      </c>
      <c r="D141" s="239" t="s">
        <v>6895</v>
      </c>
      <c r="E141" s="239" t="s">
        <v>1152</v>
      </c>
      <c r="F141" s="239" t="s">
        <v>6889</v>
      </c>
      <c r="G141" s="552">
        <v>2064</v>
      </c>
      <c r="H141" s="552">
        <v>1442</v>
      </c>
      <c r="I141" s="552">
        <v>2346</v>
      </c>
      <c r="J141" s="321"/>
      <c r="K141" s="964"/>
      <c r="L141" s="321"/>
      <c r="M141" s="321"/>
      <c r="N141" s="552">
        <v>1121</v>
      </c>
      <c r="O141" s="552">
        <v>1005</v>
      </c>
      <c r="P141" s="552" t="s">
        <v>6896</v>
      </c>
      <c r="Q141" s="239" t="s">
        <v>2139</v>
      </c>
      <c r="R141" s="552"/>
      <c r="S141" s="552"/>
      <c r="T141" s="552">
        <v>116</v>
      </c>
      <c r="U141" s="321"/>
      <c r="V141" s="321"/>
      <c r="W141" s="321"/>
      <c r="X141" s="321"/>
      <c r="Y141" s="321"/>
      <c r="Z141" s="321"/>
      <c r="AA141" s="239" t="s">
        <v>6897</v>
      </c>
      <c r="AB141" s="239"/>
      <c r="AC141" s="239"/>
      <c r="AD141" s="239"/>
      <c r="AE141" s="239"/>
      <c r="AF141" s="239"/>
      <c r="AG141" s="239"/>
      <c r="AH141" s="751">
        <v>2015</v>
      </c>
      <c r="AI141" s="607"/>
      <c r="AJ141" s="607"/>
      <c r="AK141" s="607"/>
      <c r="AL141" s="607"/>
      <c r="AM141" s="607"/>
      <c r="AN141" s="607"/>
      <c r="AO141" s="245">
        <v>8260</v>
      </c>
      <c r="AP141" s="245"/>
    </row>
    <row r="142" spans="1:42" s="286" customFormat="1" ht="25.15" customHeight="1">
      <c r="A142" s="254"/>
      <c r="B142" s="549"/>
      <c r="C142" s="239" t="s">
        <v>1142</v>
      </c>
      <c r="D142" s="239" t="s">
        <v>2140</v>
      </c>
      <c r="E142" s="239" t="s">
        <v>923</v>
      </c>
      <c r="F142" s="239" t="s">
        <v>1183</v>
      </c>
      <c r="G142" s="552">
        <v>33252.5</v>
      </c>
      <c r="H142" s="552">
        <v>2371.54</v>
      </c>
      <c r="I142" s="552">
        <v>6619.3</v>
      </c>
      <c r="J142" s="321" t="s">
        <v>1956</v>
      </c>
      <c r="K142" s="964" t="s">
        <v>1673</v>
      </c>
      <c r="L142" s="321" t="s">
        <v>572</v>
      </c>
      <c r="M142" s="321"/>
      <c r="N142" s="552">
        <v>2784</v>
      </c>
      <c r="O142" s="552">
        <v>1220</v>
      </c>
      <c r="P142" s="552" t="s">
        <v>6746</v>
      </c>
      <c r="Q142" s="239" t="s">
        <v>6898</v>
      </c>
      <c r="R142" s="552">
        <v>1286</v>
      </c>
      <c r="S142" s="552" t="s">
        <v>6899</v>
      </c>
      <c r="T142" s="552">
        <v>278</v>
      </c>
      <c r="U142" s="321"/>
      <c r="V142" s="321">
        <v>422</v>
      </c>
      <c r="W142" s="321"/>
      <c r="X142" s="321">
        <v>3000</v>
      </c>
      <c r="Y142" s="321"/>
      <c r="Z142" s="321"/>
      <c r="AA142" s="239" t="s">
        <v>6900</v>
      </c>
      <c r="AB142" s="239"/>
      <c r="AC142" s="239"/>
      <c r="AD142" s="239">
        <v>1</v>
      </c>
      <c r="AE142" s="239"/>
      <c r="AF142" s="239"/>
      <c r="AG142" s="239"/>
      <c r="AH142" s="751">
        <v>1992</v>
      </c>
      <c r="AI142" s="607"/>
      <c r="AJ142" s="607"/>
      <c r="AK142" s="607"/>
      <c r="AL142" s="607"/>
      <c r="AM142" s="607"/>
      <c r="AN142" s="607"/>
      <c r="AO142" s="245">
        <v>3422</v>
      </c>
      <c r="AP142" s="245"/>
    </row>
    <row r="143" spans="1:42" s="286" customFormat="1" ht="25.15" customHeight="1">
      <c r="A143" s="254"/>
      <c r="B143" s="549"/>
      <c r="C143" s="239" t="s">
        <v>1142</v>
      </c>
      <c r="D143" s="239" t="s">
        <v>6901</v>
      </c>
      <c r="E143" s="239" t="s">
        <v>1142</v>
      </c>
      <c r="F143" s="239" t="s">
        <v>1142</v>
      </c>
      <c r="G143" s="552">
        <v>994</v>
      </c>
      <c r="H143" s="552">
        <v>497</v>
      </c>
      <c r="I143" s="552">
        <v>497</v>
      </c>
      <c r="J143" s="321"/>
      <c r="K143" s="964"/>
      <c r="L143" s="321"/>
      <c r="M143" s="321"/>
      <c r="N143" s="552">
        <v>497</v>
      </c>
      <c r="O143" s="552">
        <v>497</v>
      </c>
      <c r="P143" s="552"/>
      <c r="Q143" s="239" t="s">
        <v>572</v>
      </c>
      <c r="R143" s="552"/>
      <c r="S143" s="552"/>
      <c r="T143" s="552"/>
      <c r="U143" s="321"/>
      <c r="V143" s="321"/>
      <c r="W143" s="321"/>
      <c r="X143" s="321"/>
      <c r="Y143" s="321"/>
      <c r="Z143" s="321"/>
      <c r="AA143" s="239" t="s">
        <v>6902</v>
      </c>
      <c r="AB143" s="239"/>
      <c r="AC143" s="239"/>
      <c r="AD143" s="239"/>
      <c r="AE143" s="239"/>
      <c r="AF143" s="239"/>
      <c r="AG143" s="239"/>
      <c r="AH143" s="751">
        <v>2013</v>
      </c>
      <c r="AI143" s="607"/>
      <c r="AJ143" s="607"/>
      <c r="AK143" s="607"/>
      <c r="AL143" s="607"/>
      <c r="AM143" s="607"/>
      <c r="AN143" s="607"/>
      <c r="AO143" s="245">
        <v>1230</v>
      </c>
      <c r="AP143" s="245"/>
    </row>
    <row r="144" spans="1:42" s="286" customFormat="1" ht="25.15" customHeight="1">
      <c r="A144" s="254"/>
      <c r="B144" s="549"/>
      <c r="C144" s="751" t="s">
        <v>1166</v>
      </c>
      <c r="D144" s="793" t="s">
        <v>6903</v>
      </c>
      <c r="E144" s="607" t="s">
        <v>1166</v>
      </c>
      <c r="F144" s="607" t="s">
        <v>1401</v>
      </c>
      <c r="G144" s="245">
        <v>9028</v>
      </c>
      <c r="H144" s="245">
        <v>1268</v>
      </c>
      <c r="I144" s="245">
        <v>2161</v>
      </c>
      <c r="J144" s="607"/>
      <c r="K144" s="245"/>
      <c r="L144" s="245"/>
      <c r="M144" s="245"/>
      <c r="N144" s="245">
        <v>962</v>
      </c>
      <c r="O144" s="245"/>
      <c r="P144" s="607"/>
      <c r="Q144" s="552"/>
      <c r="R144" s="245">
        <v>728</v>
      </c>
      <c r="S144" s="552" t="s">
        <v>1959</v>
      </c>
      <c r="T144" s="245">
        <v>330</v>
      </c>
      <c r="U144" s="607"/>
      <c r="V144" s="607"/>
      <c r="W144" s="607"/>
      <c r="X144" s="607"/>
      <c r="Y144" s="607"/>
      <c r="Z144" s="607"/>
      <c r="AA144" s="245" t="s">
        <v>6904</v>
      </c>
      <c r="AB144" s="607"/>
      <c r="AC144" s="607"/>
      <c r="AD144" s="607"/>
      <c r="AE144" s="607"/>
      <c r="AF144" s="607"/>
      <c r="AG144" s="607"/>
      <c r="AH144" s="607">
        <v>2004</v>
      </c>
      <c r="AI144" s="607"/>
      <c r="AJ144" s="607"/>
      <c r="AK144" s="607"/>
      <c r="AL144" s="607"/>
      <c r="AM144" s="607"/>
      <c r="AN144" s="607"/>
      <c r="AO144" s="245">
        <v>4430</v>
      </c>
      <c r="AP144" s="607"/>
    </row>
    <row r="145" spans="1:42" s="286" customFormat="1" ht="25.15" customHeight="1">
      <c r="A145" s="254"/>
      <c r="B145" s="549"/>
      <c r="C145" s="751" t="s">
        <v>1166</v>
      </c>
      <c r="D145" s="751" t="s">
        <v>6905</v>
      </c>
      <c r="E145" s="751" t="s">
        <v>1166</v>
      </c>
      <c r="F145" s="751" t="s">
        <v>1170</v>
      </c>
      <c r="G145" s="245">
        <v>18311</v>
      </c>
      <c r="H145" s="245">
        <v>1449.43</v>
      </c>
      <c r="I145" s="245">
        <v>1811.77</v>
      </c>
      <c r="J145" s="607"/>
      <c r="K145" s="607"/>
      <c r="L145" s="607"/>
      <c r="M145" s="607"/>
      <c r="N145" s="552">
        <v>888.75</v>
      </c>
      <c r="O145" s="245">
        <v>888.75</v>
      </c>
      <c r="P145" s="245" t="s">
        <v>6906</v>
      </c>
      <c r="Q145" s="751" t="s">
        <v>15523</v>
      </c>
      <c r="R145" s="552"/>
      <c r="S145" s="552"/>
      <c r="T145" s="245"/>
      <c r="U145" s="607"/>
      <c r="V145" s="607"/>
      <c r="W145" s="607"/>
      <c r="X145" s="607"/>
      <c r="Y145" s="607"/>
      <c r="Z145" s="607"/>
      <c r="AA145" s="751" t="s">
        <v>6907</v>
      </c>
      <c r="AB145" s="751">
        <v>2015</v>
      </c>
      <c r="AC145" s="751">
        <v>4486</v>
      </c>
      <c r="AD145" s="751" t="s">
        <v>6907</v>
      </c>
      <c r="AE145" s="751">
        <v>2015</v>
      </c>
      <c r="AF145" s="751">
        <v>4486</v>
      </c>
      <c r="AG145" s="751" t="s">
        <v>6907</v>
      </c>
      <c r="AH145" s="751">
        <v>2015</v>
      </c>
      <c r="AI145" s="607">
        <v>4486</v>
      </c>
      <c r="AJ145" s="607" t="s">
        <v>6907</v>
      </c>
      <c r="AK145" s="607">
        <v>2015</v>
      </c>
      <c r="AL145" s="607">
        <v>4486</v>
      </c>
      <c r="AM145" s="607" t="s">
        <v>6907</v>
      </c>
      <c r="AN145" s="607">
        <v>2015</v>
      </c>
      <c r="AO145" s="245">
        <v>4486</v>
      </c>
      <c r="AP145" s="245"/>
    </row>
    <row r="146" spans="1:42" s="286" customFormat="1" ht="25.15" customHeight="1">
      <c r="A146" s="254"/>
      <c r="B146" s="549"/>
      <c r="C146" s="751" t="s">
        <v>939</v>
      </c>
      <c r="D146" s="751" t="s">
        <v>2127</v>
      </c>
      <c r="E146" s="751" t="s">
        <v>939</v>
      </c>
      <c r="F146" s="751" t="s">
        <v>6908</v>
      </c>
      <c r="G146" s="245">
        <v>50555</v>
      </c>
      <c r="H146" s="245">
        <v>1379</v>
      </c>
      <c r="I146" s="245">
        <v>5519</v>
      </c>
      <c r="J146" s="607"/>
      <c r="K146" s="607"/>
      <c r="L146" s="607"/>
      <c r="M146" s="607"/>
      <c r="N146" s="552"/>
      <c r="O146" s="245">
        <v>4621</v>
      </c>
      <c r="P146" s="245"/>
      <c r="Q146" s="751" t="s">
        <v>6909</v>
      </c>
      <c r="R146" s="552">
        <v>561</v>
      </c>
      <c r="S146" s="552" t="s">
        <v>6910</v>
      </c>
      <c r="T146" s="245">
        <v>337</v>
      </c>
      <c r="U146" s="607"/>
      <c r="V146" s="607"/>
      <c r="W146" s="607"/>
      <c r="X146" s="607"/>
      <c r="Y146" s="607"/>
      <c r="Z146" s="607"/>
      <c r="AA146" s="751"/>
      <c r="AB146" s="751"/>
      <c r="AC146" s="245"/>
      <c r="AD146" s="751"/>
      <c r="AE146" s="751"/>
      <c r="AF146" s="245"/>
      <c r="AG146" s="751"/>
      <c r="AH146" s="751">
        <v>2012</v>
      </c>
      <c r="AI146" s="245"/>
      <c r="AJ146" s="751"/>
      <c r="AK146" s="751"/>
      <c r="AL146" s="245"/>
      <c r="AM146" s="751"/>
      <c r="AN146" s="751"/>
      <c r="AO146" s="245">
        <v>15624</v>
      </c>
      <c r="AP146" s="245"/>
    </row>
    <row r="147" spans="1:42" s="286" customFormat="1" ht="25.15" customHeight="1">
      <c r="A147" s="254" t="s">
        <v>412</v>
      </c>
      <c r="B147" s="549"/>
      <c r="C147" s="751" t="s">
        <v>939</v>
      </c>
      <c r="D147" s="793" t="s">
        <v>6911</v>
      </c>
      <c r="E147" s="607" t="s">
        <v>939</v>
      </c>
      <c r="F147" s="607" t="s">
        <v>6908</v>
      </c>
      <c r="G147" s="245">
        <v>932</v>
      </c>
      <c r="H147" s="245">
        <v>932</v>
      </c>
      <c r="I147" s="245">
        <v>932.4</v>
      </c>
      <c r="J147" s="607"/>
      <c r="K147" s="607"/>
      <c r="L147" s="607"/>
      <c r="M147" s="607"/>
      <c r="N147" s="245"/>
      <c r="O147" s="245">
        <v>932</v>
      </c>
      <c r="P147" s="245"/>
      <c r="Q147" s="751" t="s">
        <v>2166</v>
      </c>
      <c r="R147" s="245"/>
      <c r="S147" s="245"/>
      <c r="T147" s="245"/>
      <c r="U147" s="607"/>
      <c r="V147" s="607"/>
      <c r="W147" s="607"/>
      <c r="X147" s="607"/>
      <c r="Y147" s="607"/>
      <c r="Z147" s="607"/>
      <c r="AA147" s="751"/>
      <c r="AB147" s="751"/>
      <c r="AC147" s="751"/>
      <c r="AD147" s="751"/>
      <c r="AE147" s="751"/>
      <c r="AF147" s="751"/>
      <c r="AG147" s="751"/>
      <c r="AH147" s="751">
        <v>2012</v>
      </c>
      <c r="AI147" s="607"/>
      <c r="AJ147" s="607"/>
      <c r="AK147" s="607"/>
      <c r="AL147" s="607"/>
      <c r="AM147" s="607"/>
      <c r="AN147" s="607"/>
      <c r="AO147" s="245">
        <v>983</v>
      </c>
      <c r="AP147" s="245"/>
    </row>
    <row r="148" spans="1:42" s="286" customFormat="1" ht="25.15" customHeight="1">
      <c r="A148" s="254"/>
      <c r="B148" s="549"/>
      <c r="C148" s="751" t="s">
        <v>913</v>
      </c>
      <c r="D148" s="793" t="s">
        <v>6912</v>
      </c>
      <c r="E148" s="607" t="s">
        <v>913</v>
      </c>
      <c r="F148" s="607" t="s">
        <v>6745</v>
      </c>
      <c r="G148" s="245">
        <v>14760</v>
      </c>
      <c r="H148" s="245">
        <v>2235</v>
      </c>
      <c r="I148" s="245">
        <v>3895</v>
      </c>
      <c r="J148" s="607"/>
      <c r="K148" s="607"/>
      <c r="L148" s="607"/>
      <c r="M148" s="607"/>
      <c r="N148" s="245">
        <v>2881</v>
      </c>
      <c r="O148" s="245">
        <v>792</v>
      </c>
      <c r="P148" s="245" t="s">
        <v>6913</v>
      </c>
      <c r="Q148" s="552" t="s">
        <v>6914</v>
      </c>
      <c r="R148" s="245">
        <v>1872</v>
      </c>
      <c r="S148" s="245" t="s">
        <v>6915</v>
      </c>
      <c r="T148" s="245">
        <v>217</v>
      </c>
      <c r="U148" s="607"/>
      <c r="V148" s="607"/>
      <c r="W148" s="607"/>
      <c r="X148" s="607"/>
      <c r="Y148" s="607"/>
      <c r="Z148" s="607"/>
      <c r="AA148" s="751" t="s">
        <v>6916</v>
      </c>
      <c r="AB148" s="751"/>
      <c r="AC148" s="751"/>
      <c r="AD148" s="751"/>
      <c r="AE148" s="751"/>
      <c r="AF148" s="751"/>
      <c r="AG148" s="751"/>
      <c r="AH148" s="751">
        <v>2000</v>
      </c>
      <c r="AI148" s="607"/>
      <c r="AJ148" s="607"/>
      <c r="AK148" s="607"/>
      <c r="AL148" s="607"/>
      <c r="AM148" s="607"/>
      <c r="AN148" s="607"/>
      <c r="AO148" s="245">
        <v>14650</v>
      </c>
      <c r="AP148" s="245"/>
    </row>
    <row r="149" spans="1:42" s="286" customFormat="1" ht="25.15" customHeight="1">
      <c r="A149" s="253"/>
      <c r="B149" s="549"/>
      <c r="C149" s="239" t="s">
        <v>913</v>
      </c>
      <c r="D149" s="239" t="s">
        <v>6917</v>
      </c>
      <c r="E149" s="239" t="s">
        <v>913</v>
      </c>
      <c r="F149" s="239" t="s">
        <v>6745</v>
      </c>
      <c r="G149" s="552">
        <v>9921</v>
      </c>
      <c r="H149" s="552">
        <v>1363</v>
      </c>
      <c r="I149" s="552">
        <v>5505</v>
      </c>
      <c r="J149" s="321"/>
      <c r="K149" s="964"/>
      <c r="L149" s="321"/>
      <c r="M149" s="321"/>
      <c r="N149" s="552">
        <v>1043</v>
      </c>
      <c r="O149" s="552">
        <v>121.68</v>
      </c>
      <c r="P149" s="552" t="s">
        <v>6918</v>
      </c>
      <c r="Q149" s="239" t="s">
        <v>6919</v>
      </c>
      <c r="R149" s="552">
        <v>921</v>
      </c>
      <c r="S149" s="552" t="s">
        <v>6920</v>
      </c>
      <c r="T149" s="552" t="s">
        <v>1319</v>
      </c>
      <c r="U149" s="321"/>
      <c r="V149" s="321"/>
      <c r="W149" s="321"/>
      <c r="X149" s="321"/>
      <c r="Y149" s="321"/>
      <c r="Z149" s="321"/>
      <c r="AA149" s="239" t="s">
        <v>6921</v>
      </c>
      <c r="AB149" s="239"/>
      <c r="AC149" s="239"/>
      <c r="AD149" s="239"/>
      <c r="AE149" s="239"/>
      <c r="AF149" s="239"/>
      <c r="AG149" s="239"/>
      <c r="AH149" s="751">
        <v>2005</v>
      </c>
      <c r="AI149" s="607"/>
      <c r="AJ149" s="607"/>
      <c r="AK149" s="607"/>
      <c r="AL149" s="607"/>
      <c r="AM149" s="607"/>
      <c r="AN149" s="607"/>
      <c r="AO149" s="245">
        <v>12479</v>
      </c>
      <c r="AP149" s="245"/>
    </row>
    <row r="150" spans="1:42" s="286" customFormat="1" ht="25.15" customHeight="1">
      <c r="A150" s="253"/>
      <c r="B150" s="549"/>
      <c r="C150" s="239" t="s">
        <v>913</v>
      </c>
      <c r="D150" s="239" t="s">
        <v>2151</v>
      </c>
      <c r="E150" s="239" t="s">
        <v>913</v>
      </c>
      <c r="F150" s="239" t="s">
        <v>6745</v>
      </c>
      <c r="G150" s="552">
        <v>12475</v>
      </c>
      <c r="H150" s="552">
        <v>1847.33</v>
      </c>
      <c r="I150" s="552">
        <v>5354</v>
      </c>
      <c r="J150" s="321"/>
      <c r="K150" s="964"/>
      <c r="L150" s="321"/>
      <c r="M150" s="321"/>
      <c r="N150" s="552">
        <v>3520</v>
      </c>
      <c r="O150" s="552">
        <v>949</v>
      </c>
      <c r="P150" s="552" t="s">
        <v>6922</v>
      </c>
      <c r="Q150" s="239" t="s">
        <v>6923</v>
      </c>
      <c r="R150" s="552">
        <v>1622</v>
      </c>
      <c r="S150" s="552" t="s">
        <v>383</v>
      </c>
      <c r="T150" s="552">
        <v>949</v>
      </c>
      <c r="U150" s="321"/>
      <c r="V150" s="321"/>
      <c r="W150" s="321"/>
      <c r="X150" s="321"/>
      <c r="Y150" s="321"/>
      <c r="Z150" s="321"/>
      <c r="AA150" s="239" t="s">
        <v>6924</v>
      </c>
      <c r="AB150" s="239"/>
      <c r="AC150" s="239"/>
      <c r="AD150" s="239"/>
      <c r="AE150" s="239"/>
      <c r="AF150" s="239"/>
      <c r="AG150" s="239"/>
      <c r="AH150" s="751">
        <v>2008</v>
      </c>
      <c r="AI150" s="607"/>
      <c r="AJ150" s="607"/>
      <c r="AK150" s="607"/>
      <c r="AL150" s="607"/>
      <c r="AM150" s="607"/>
      <c r="AN150" s="607"/>
      <c r="AO150" s="245">
        <v>9700</v>
      </c>
      <c r="AP150" s="245"/>
    </row>
    <row r="151" spans="1:42" s="286" customFormat="1" ht="25.15" customHeight="1">
      <c r="A151" s="253"/>
      <c r="B151" s="549"/>
      <c r="C151" s="239" t="s">
        <v>913</v>
      </c>
      <c r="D151" s="239" t="s">
        <v>2123</v>
      </c>
      <c r="E151" s="239" t="s">
        <v>923</v>
      </c>
      <c r="F151" s="239" t="s">
        <v>6925</v>
      </c>
      <c r="G151" s="552">
        <v>4240</v>
      </c>
      <c r="H151" s="552">
        <v>2044.95</v>
      </c>
      <c r="I151" s="552">
        <v>7109.38</v>
      </c>
      <c r="J151" s="321"/>
      <c r="K151" s="964"/>
      <c r="L151" s="321"/>
      <c r="M151" s="321"/>
      <c r="N151" s="552">
        <v>1280</v>
      </c>
      <c r="O151" s="552">
        <v>185</v>
      </c>
      <c r="P151" s="552"/>
      <c r="Q151" s="239" t="s">
        <v>6926</v>
      </c>
      <c r="R151" s="552">
        <v>902</v>
      </c>
      <c r="S151" s="552" t="s">
        <v>383</v>
      </c>
      <c r="T151" s="552">
        <v>193</v>
      </c>
      <c r="U151" s="321"/>
      <c r="V151" s="321"/>
      <c r="W151" s="321"/>
      <c r="X151" s="321"/>
      <c r="Y151" s="321"/>
      <c r="Z151" s="321"/>
      <c r="AA151" s="239" t="s">
        <v>6927</v>
      </c>
      <c r="AB151" s="239"/>
      <c r="AC151" s="239"/>
      <c r="AD151" s="239"/>
      <c r="AE151" s="239"/>
      <c r="AF151" s="239"/>
      <c r="AG151" s="239"/>
      <c r="AH151" s="751">
        <v>2010</v>
      </c>
      <c r="AI151" s="607"/>
      <c r="AJ151" s="607"/>
      <c r="AK151" s="607"/>
      <c r="AL151" s="607"/>
      <c r="AM151" s="607"/>
      <c r="AN151" s="607"/>
      <c r="AO151" s="245">
        <v>17000</v>
      </c>
      <c r="AP151" s="245"/>
    </row>
    <row r="152" spans="1:42" s="286" customFormat="1" ht="25.15" customHeight="1">
      <c r="A152" s="253"/>
      <c r="B152" s="549"/>
      <c r="C152" s="751" t="s">
        <v>1158</v>
      </c>
      <c r="D152" s="751" t="s">
        <v>6928</v>
      </c>
      <c r="E152" s="751" t="s">
        <v>1158</v>
      </c>
      <c r="F152" s="751" t="s">
        <v>1158</v>
      </c>
      <c r="G152" s="245">
        <v>10434</v>
      </c>
      <c r="H152" s="245">
        <v>1341</v>
      </c>
      <c r="I152" s="245">
        <v>2632</v>
      </c>
      <c r="J152" s="321" t="s">
        <v>1287</v>
      </c>
      <c r="K152" s="964" t="s">
        <v>6929</v>
      </c>
      <c r="L152" s="321"/>
      <c r="M152" s="321"/>
      <c r="N152" s="552">
        <v>1431</v>
      </c>
      <c r="O152" s="552">
        <v>651</v>
      </c>
      <c r="P152" s="552" t="s">
        <v>6930</v>
      </c>
      <c r="Q152" s="239" t="s">
        <v>6931</v>
      </c>
      <c r="R152" s="552"/>
      <c r="S152" s="552"/>
      <c r="T152" s="552">
        <v>68</v>
      </c>
      <c r="U152" s="321"/>
      <c r="V152" s="321"/>
      <c r="W152" s="321"/>
      <c r="X152" s="321"/>
      <c r="Y152" s="321"/>
      <c r="Z152" s="321"/>
      <c r="AA152" s="239" t="s">
        <v>6932</v>
      </c>
      <c r="AB152" s="239"/>
      <c r="AC152" s="239"/>
      <c r="AD152" s="239"/>
      <c r="AE152" s="239"/>
      <c r="AF152" s="239"/>
      <c r="AG152" s="239"/>
      <c r="AH152" s="751">
        <v>2007</v>
      </c>
      <c r="AI152" s="607"/>
      <c r="AJ152" s="1002"/>
      <c r="AK152" s="1002"/>
      <c r="AL152" s="1002"/>
      <c r="AM152" s="1002"/>
      <c r="AN152" s="1002"/>
      <c r="AO152" s="245">
        <v>3700</v>
      </c>
      <c r="AP152" s="245"/>
    </row>
    <row r="153" spans="1:42" s="286" customFormat="1" ht="25.15" customHeight="1">
      <c r="A153" s="253"/>
      <c r="B153" s="549"/>
      <c r="C153" s="239" t="s">
        <v>1142</v>
      </c>
      <c r="D153" s="239" t="s">
        <v>6933</v>
      </c>
      <c r="E153" s="239" t="s">
        <v>1142</v>
      </c>
      <c r="F153" s="239" t="s">
        <v>6934</v>
      </c>
      <c r="G153" s="552">
        <v>12528</v>
      </c>
      <c r="H153" s="552">
        <v>1683</v>
      </c>
      <c r="I153" s="552">
        <v>4712</v>
      </c>
      <c r="J153" s="321"/>
      <c r="K153" s="321"/>
      <c r="L153" s="321"/>
      <c r="M153" s="964"/>
      <c r="N153" s="552">
        <v>2633</v>
      </c>
      <c r="O153" s="552">
        <v>840</v>
      </c>
      <c r="P153" s="552" t="s">
        <v>6935</v>
      </c>
      <c r="Q153" s="239" t="s">
        <v>1564</v>
      </c>
      <c r="R153" s="552">
        <v>1572</v>
      </c>
      <c r="S153" s="552" t="s">
        <v>1937</v>
      </c>
      <c r="T153" s="552">
        <v>221</v>
      </c>
      <c r="U153" s="321"/>
      <c r="V153" s="239"/>
      <c r="W153" s="743"/>
      <c r="X153" s="321"/>
      <c r="Y153" s="321"/>
      <c r="Z153" s="321"/>
      <c r="AA153" s="239" t="s">
        <v>6936</v>
      </c>
      <c r="AB153" s="239"/>
      <c r="AC153" s="239"/>
      <c r="AD153" s="239"/>
      <c r="AE153" s="239"/>
      <c r="AF153" s="239"/>
      <c r="AG153" s="239"/>
      <c r="AH153" s="751">
        <v>2006</v>
      </c>
      <c r="AI153" s="321"/>
      <c r="AJ153" s="1003"/>
      <c r="AK153" s="1003"/>
      <c r="AL153" s="1003"/>
      <c r="AM153" s="1003"/>
      <c r="AN153" s="1003"/>
      <c r="AO153" s="245">
        <v>9140</v>
      </c>
      <c r="AP153" s="245"/>
    </row>
    <row r="154" spans="1:42" s="286" customFormat="1" ht="25.15" customHeight="1">
      <c r="A154" s="253"/>
      <c r="B154" s="549"/>
      <c r="C154" s="751" t="s">
        <v>1142</v>
      </c>
      <c r="D154" s="751" t="s">
        <v>6937</v>
      </c>
      <c r="E154" s="751" t="s">
        <v>923</v>
      </c>
      <c r="F154" s="751" t="s">
        <v>401</v>
      </c>
      <c r="G154" s="245">
        <v>29478</v>
      </c>
      <c r="H154" s="245">
        <v>2883</v>
      </c>
      <c r="I154" s="245">
        <v>4810</v>
      </c>
      <c r="J154" s="607"/>
      <c r="K154" s="607">
        <v>29478</v>
      </c>
      <c r="L154" s="607">
        <v>2883</v>
      </c>
      <c r="M154" s="607">
        <v>4810</v>
      </c>
      <c r="N154" s="245">
        <v>2229</v>
      </c>
      <c r="O154" s="245">
        <v>931</v>
      </c>
      <c r="P154" s="245"/>
      <c r="Q154" s="239" t="s">
        <v>6938</v>
      </c>
      <c r="R154" s="245">
        <v>975</v>
      </c>
      <c r="S154" s="552" t="s">
        <v>6939</v>
      </c>
      <c r="T154" s="245">
        <v>323</v>
      </c>
      <c r="U154" s="607"/>
      <c r="V154" s="607"/>
      <c r="W154" s="607"/>
      <c r="X154" s="607"/>
      <c r="Y154" s="607"/>
      <c r="Z154" s="607"/>
      <c r="AA154" s="751" t="s">
        <v>6940</v>
      </c>
      <c r="AB154" s="751"/>
      <c r="AC154" s="751"/>
      <c r="AD154" s="751"/>
      <c r="AE154" s="751"/>
      <c r="AF154" s="751"/>
      <c r="AG154" s="751"/>
      <c r="AH154" s="751">
        <v>2009</v>
      </c>
      <c r="AI154" s="607"/>
      <c r="AJ154" s="607"/>
      <c r="AK154" s="607"/>
      <c r="AL154" s="607"/>
      <c r="AM154" s="607"/>
      <c r="AN154" s="607"/>
      <c r="AO154" s="245">
        <v>11755</v>
      </c>
      <c r="AP154" s="245"/>
    </row>
    <row r="155" spans="1:42" s="286" customFormat="1" ht="25.15" customHeight="1">
      <c r="A155" s="287" t="s">
        <v>413</v>
      </c>
      <c r="B155" s="1002"/>
      <c r="C155" s="751" t="s">
        <v>1142</v>
      </c>
      <c r="D155" s="793" t="s">
        <v>6941</v>
      </c>
      <c r="E155" s="607" t="s">
        <v>1142</v>
      </c>
      <c r="F155" s="607" t="s">
        <v>1142</v>
      </c>
      <c r="G155" s="245">
        <v>578.20000000000005</v>
      </c>
      <c r="H155" s="245">
        <v>346</v>
      </c>
      <c r="I155" s="245">
        <v>691</v>
      </c>
      <c r="J155" s="607"/>
      <c r="K155" s="245"/>
      <c r="L155" s="245"/>
      <c r="M155" s="245"/>
      <c r="N155" s="245">
        <v>615</v>
      </c>
      <c r="O155" s="245">
        <v>615</v>
      </c>
      <c r="P155" s="607"/>
      <c r="Q155" s="552" t="s">
        <v>2166</v>
      </c>
      <c r="R155" s="245"/>
      <c r="S155" s="552"/>
      <c r="T155" s="245"/>
      <c r="U155" s="607"/>
      <c r="V155" s="607"/>
      <c r="W155" s="607"/>
      <c r="X155" s="607"/>
      <c r="Y155" s="607"/>
      <c r="Z155" s="607"/>
      <c r="AA155" s="245" t="s">
        <v>6942</v>
      </c>
      <c r="AB155" s="607"/>
      <c r="AC155" s="607"/>
      <c r="AD155" s="607"/>
      <c r="AE155" s="607"/>
      <c r="AF155" s="607"/>
      <c r="AG155" s="607"/>
      <c r="AH155" s="607">
        <v>2011</v>
      </c>
      <c r="AI155" s="607"/>
      <c r="AJ155" s="607"/>
      <c r="AK155" s="607"/>
      <c r="AL155" s="607"/>
      <c r="AM155" s="607"/>
      <c r="AN155" s="607"/>
      <c r="AO155" s="245">
        <v>700</v>
      </c>
      <c r="AP155" s="607"/>
    </row>
    <row r="156" spans="1:42" s="286" customFormat="1" ht="25.15" customHeight="1">
      <c r="A156" s="254"/>
      <c r="B156" s="549"/>
      <c r="C156" s="751" t="s">
        <v>1173</v>
      </c>
      <c r="D156" s="793" t="s">
        <v>6943</v>
      </c>
      <c r="E156" s="607" t="s">
        <v>1173</v>
      </c>
      <c r="F156" s="607" t="s">
        <v>1173</v>
      </c>
      <c r="G156" s="245">
        <v>130547</v>
      </c>
      <c r="H156" s="245">
        <v>2015</v>
      </c>
      <c r="I156" s="245">
        <v>1693</v>
      </c>
      <c r="J156" s="607"/>
      <c r="K156" s="245"/>
      <c r="L156" s="245"/>
      <c r="M156" s="245"/>
      <c r="N156" s="245">
        <v>963</v>
      </c>
      <c r="O156" s="245">
        <v>904</v>
      </c>
      <c r="P156" s="607"/>
      <c r="Q156" s="552" t="s">
        <v>6944</v>
      </c>
      <c r="R156" s="245"/>
      <c r="S156" s="552"/>
      <c r="T156" s="245">
        <v>59</v>
      </c>
      <c r="U156" s="607"/>
      <c r="V156" s="607"/>
      <c r="W156" s="607"/>
      <c r="X156" s="607"/>
      <c r="Y156" s="607"/>
      <c r="Z156" s="607"/>
      <c r="AA156" s="245" t="s">
        <v>6945</v>
      </c>
      <c r="AB156" s="607"/>
      <c r="AC156" s="607"/>
      <c r="AD156" s="607"/>
      <c r="AE156" s="607"/>
      <c r="AF156" s="607"/>
      <c r="AG156" s="607"/>
      <c r="AH156" s="607">
        <v>2016</v>
      </c>
      <c r="AI156" s="607"/>
      <c r="AJ156" s="607"/>
      <c r="AK156" s="607"/>
      <c r="AL156" s="607"/>
      <c r="AM156" s="607"/>
      <c r="AN156" s="607"/>
      <c r="AO156" s="245">
        <v>5557</v>
      </c>
      <c r="AP156" s="607"/>
    </row>
    <row r="157" spans="1:42" s="286" customFormat="1" ht="25.15" customHeight="1">
      <c r="A157" s="254"/>
      <c r="B157" s="739" t="s">
        <v>4753</v>
      </c>
      <c r="C157" s="239" t="s">
        <v>3426</v>
      </c>
      <c r="D157" s="740">
        <f>COUNTA(D158:D174)</f>
        <v>17</v>
      </c>
      <c r="E157" s="321"/>
      <c r="F157" s="321"/>
      <c r="G157" s="552">
        <f>SUM(G158:G174)</f>
        <v>94134.2</v>
      </c>
      <c r="H157" s="552">
        <f>SUM(H158:H174)</f>
        <v>42404.324999999997</v>
      </c>
      <c r="I157" s="552">
        <f>SUM(I158:I174)</f>
        <v>72731.39</v>
      </c>
      <c r="J157" s="321"/>
      <c r="K157" s="964"/>
      <c r="L157" s="321"/>
      <c r="M157" s="321"/>
      <c r="N157" s="552"/>
      <c r="O157" s="552"/>
      <c r="P157" s="552"/>
      <c r="Q157" s="239"/>
      <c r="R157" s="552"/>
      <c r="S157" s="552"/>
      <c r="T157" s="552"/>
      <c r="U157" s="321"/>
      <c r="V157" s="321"/>
      <c r="W157" s="321"/>
      <c r="X157" s="321"/>
      <c r="Y157" s="321"/>
      <c r="Z157" s="321"/>
      <c r="AA157" s="239"/>
      <c r="AB157" s="239"/>
      <c r="AC157" s="239"/>
      <c r="AD157" s="239"/>
      <c r="AE157" s="239"/>
      <c r="AF157" s="239"/>
      <c r="AG157" s="239"/>
      <c r="AH157" s="751"/>
      <c r="AI157" s="607"/>
      <c r="AJ157" s="607"/>
      <c r="AK157" s="607"/>
      <c r="AL157" s="607"/>
      <c r="AM157" s="607"/>
      <c r="AN157" s="607"/>
      <c r="AO157" s="245"/>
      <c r="AP157" s="245"/>
    </row>
    <row r="158" spans="1:42" s="286" customFormat="1" ht="25.15" customHeight="1">
      <c r="A158" s="254"/>
      <c r="B158" s="549"/>
      <c r="C158" s="239" t="s">
        <v>1150</v>
      </c>
      <c r="D158" s="239" t="s">
        <v>7101</v>
      </c>
      <c r="E158" s="239" t="s">
        <v>1150</v>
      </c>
      <c r="F158" s="239" t="s">
        <v>7102</v>
      </c>
      <c r="G158" s="552">
        <v>6230</v>
      </c>
      <c r="H158" s="552">
        <v>1044</v>
      </c>
      <c r="I158" s="552">
        <v>3907</v>
      </c>
      <c r="J158" s="321" t="s">
        <v>1673</v>
      </c>
      <c r="K158" s="964"/>
      <c r="L158" s="321"/>
      <c r="M158" s="321"/>
      <c r="N158" s="552">
        <v>652</v>
      </c>
      <c r="O158" s="552">
        <v>652</v>
      </c>
      <c r="P158" s="552" t="s">
        <v>7103</v>
      </c>
      <c r="Q158" s="239" t="s">
        <v>7104</v>
      </c>
      <c r="R158" s="552"/>
      <c r="S158" s="552"/>
      <c r="T158" s="552"/>
      <c r="U158" s="321" t="s">
        <v>7105</v>
      </c>
      <c r="V158" s="321" t="s">
        <v>7106</v>
      </c>
      <c r="W158" s="321" t="s">
        <v>7106</v>
      </c>
      <c r="X158" s="321" t="s">
        <v>7107</v>
      </c>
      <c r="Y158" s="321"/>
      <c r="Z158" s="321"/>
      <c r="AA158" s="239" t="s">
        <v>7108</v>
      </c>
      <c r="AB158" s="239"/>
      <c r="AC158" s="239"/>
      <c r="AD158" s="239"/>
      <c r="AE158" s="239"/>
      <c r="AF158" s="239"/>
      <c r="AG158" s="239"/>
      <c r="AH158" s="751">
        <v>1999</v>
      </c>
      <c r="AI158" s="607"/>
      <c r="AJ158" s="607"/>
      <c r="AK158" s="607"/>
      <c r="AL158" s="607"/>
      <c r="AM158" s="607"/>
      <c r="AN158" s="607"/>
      <c r="AO158" s="245">
        <v>5867</v>
      </c>
      <c r="AP158" s="245"/>
    </row>
    <row r="159" spans="1:42" s="286" customFormat="1" ht="25.15" customHeight="1">
      <c r="A159" s="254"/>
      <c r="B159" s="549"/>
      <c r="C159" s="239" t="s">
        <v>1150</v>
      </c>
      <c r="D159" s="740" t="s">
        <v>7109</v>
      </c>
      <c r="E159" s="321" t="s">
        <v>1150</v>
      </c>
      <c r="F159" s="321" t="s">
        <v>2125</v>
      </c>
      <c r="G159" s="552">
        <v>2887</v>
      </c>
      <c r="H159" s="552">
        <v>1441</v>
      </c>
      <c r="I159" s="552">
        <v>4520</v>
      </c>
      <c r="J159" s="321"/>
      <c r="K159" s="964"/>
      <c r="L159" s="321"/>
      <c r="M159" s="321"/>
      <c r="N159" s="552">
        <v>2044</v>
      </c>
      <c r="O159" s="552">
        <v>837</v>
      </c>
      <c r="P159" s="552" t="s">
        <v>7110</v>
      </c>
      <c r="Q159" s="239" t="s">
        <v>1678</v>
      </c>
      <c r="R159" s="552">
        <v>978</v>
      </c>
      <c r="S159" s="552" t="s">
        <v>2157</v>
      </c>
      <c r="T159" s="552">
        <v>229</v>
      </c>
      <c r="U159" s="321"/>
      <c r="V159" s="321"/>
      <c r="W159" s="321"/>
      <c r="X159" s="321"/>
      <c r="Y159" s="321"/>
      <c r="Z159" s="321"/>
      <c r="AA159" s="239" t="s">
        <v>7111</v>
      </c>
      <c r="AB159" s="239"/>
      <c r="AC159" s="239"/>
      <c r="AD159" s="239"/>
      <c r="AE159" s="239"/>
      <c r="AF159" s="239"/>
      <c r="AG159" s="239"/>
      <c r="AH159" s="751">
        <v>2009</v>
      </c>
      <c r="AI159" s="607"/>
      <c r="AJ159" s="607"/>
      <c r="AK159" s="607"/>
      <c r="AL159" s="607"/>
      <c r="AM159" s="607"/>
      <c r="AN159" s="607"/>
      <c r="AO159" s="245">
        <v>10550</v>
      </c>
      <c r="AP159" s="245"/>
    </row>
    <row r="160" spans="1:42" s="286" customFormat="1" ht="25.15" customHeight="1">
      <c r="A160" s="254"/>
      <c r="B160" s="549"/>
      <c r="C160" s="239" t="s">
        <v>913</v>
      </c>
      <c r="D160" s="239" t="s">
        <v>2140</v>
      </c>
      <c r="E160" s="239" t="s">
        <v>934</v>
      </c>
      <c r="F160" s="239" t="s">
        <v>935</v>
      </c>
      <c r="G160" s="778"/>
      <c r="H160" s="552">
        <v>6377</v>
      </c>
      <c r="I160" s="552">
        <v>8615</v>
      </c>
      <c r="J160" s="321" t="s">
        <v>1956</v>
      </c>
      <c r="K160" s="964" t="s">
        <v>1673</v>
      </c>
      <c r="L160" s="321"/>
      <c r="M160" s="321"/>
      <c r="N160" s="552">
        <v>2920</v>
      </c>
      <c r="O160" s="552">
        <v>1152</v>
      </c>
      <c r="P160" s="552" t="s">
        <v>2141</v>
      </c>
      <c r="Q160" s="239" t="s">
        <v>2142</v>
      </c>
      <c r="R160" s="552">
        <v>1632</v>
      </c>
      <c r="S160" s="552" t="s">
        <v>7112</v>
      </c>
      <c r="T160" s="552">
        <v>136</v>
      </c>
      <c r="U160" s="321"/>
      <c r="V160" s="321" t="s">
        <v>7113</v>
      </c>
      <c r="W160" s="321" t="s">
        <v>6748</v>
      </c>
      <c r="X160" s="321"/>
      <c r="Y160" s="321"/>
      <c r="Z160" s="321"/>
      <c r="AA160" s="239" t="s">
        <v>7114</v>
      </c>
      <c r="AB160" s="239"/>
      <c r="AC160" s="239"/>
      <c r="AD160" s="239"/>
      <c r="AE160" s="239"/>
      <c r="AF160" s="239"/>
      <c r="AG160" s="239"/>
      <c r="AH160" s="751">
        <v>1991</v>
      </c>
      <c r="AI160" s="607"/>
      <c r="AJ160" s="607"/>
      <c r="AK160" s="607"/>
      <c r="AL160" s="607"/>
      <c r="AM160" s="607"/>
      <c r="AN160" s="607"/>
      <c r="AO160" s="245">
        <v>4775</v>
      </c>
      <c r="AP160" s="245" t="s">
        <v>7115</v>
      </c>
    </row>
    <row r="161" spans="1:42" s="286" customFormat="1" ht="25.15" customHeight="1">
      <c r="A161" s="254"/>
      <c r="B161" s="549"/>
      <c r="C161" s="239" t="s">
        <v>913</v>
      </c>
      <c r="D161" s="239" t="s">
        <v>7116</v>
      </c>
      <c r="E161" s="239" t="s">
        <v>913</v>
      </c>
      <c r="F161" s="239" t="s">
        <v>7117</v>
      </c>
      <c r="G161" s="778">
        <v>18175</v>
      </c>
      <c r="H161" s="552">
        <v>2090</v>
      </c>
      <c r="I161" s="552">
        <v>3226</v>
      </c>
      <c r="J161" s="321"/>
      <c r="K161" s="964"/>
      <c r="L161" s="321"/>
      <c r="M161" s="321"/>
      <c r="N161" s="552">
        <v>206</v>
      </c>
      <c r="O161" s="552">
        <v>206</v>
      </c>
      <c r="P161" s="552" t="s">
        <v>7118</v>
      </c>
      <c r="Q161" s="239" t="s">
        <v>1918</v>
      </c>
      <c r="R161" s="552"/>
      <c r="S161" s="552"/>
      <c r="T161" s="552">
        <v>186</v>
      </c>
      <c r="U161" s="321"/>
      <c r="V161" s="321"/>
      <c r="W161" s="321"/>
      <c r="X161" s="321"/>
      <c r="Y161" s="321"/>
      <c r="Z161" s="321"/>
      <c r="AA161" s="239" t="s">
        <v>7119</v>
      </c>
      <c r="AB161" s="239"/>
      <c r="AC161" s="239"/>
      <c r="AD161" s="239"/>
      <c r="AE161" s="239"/>
      <c r="AF161" s="239"/>
      <c r="AG161" s="239"/>
      <c r="AH161" s="751">
        <v>2000</v>
      </c>
      <c r="AI161" s="607"/>
      <c r="AJ161" s="607"/>
      <c r="AK161" s="607"/>
      <c r="AL161" s="607"/>
      <c r="AM161" s="607"/>
      <c r="AN161" s="607"/>
      <c r="AO161" s="245">
        <v>9601</v>
      </c>
      <c r="AP161" s="245"/>
    </row>
    <row r="162" spans="1:42" s="286" customFormat="1" ht="25.15" customHeight="1">
      <c r="A162" s="254"/>
      <c r="B162" s="549"/>
      <c r="C162" s="239" t="s">
        <v>913</v>
      </c>
      <c r="D162" s="239" t="s">
        <v>7120</v>
      </c>
      <c r="E162" s="239" t="s">
        <v>913</v>
      </c>
      <c r="F162" s="239" t="s">
        <v>913</v>
      </c>
      <c r="G162" s="778">
        <v>4398</v>
      </c>
      <c r="H162" s="552">
        <v>870</v>
      </c>
      <c r="I162" s="552">
        <v>1868</v>
      </c>
      <c r="J162" s="321"/>
      <c r="K162" s="964"/>
      <c r="L162" s="321"/>
      <c r="M162" s="321"/>
      <c r="N162" s="552">
        <v>870</v>
      </c>
      <c r="O162" s="552">
        <v>870</v>
      </c>
      <c r="P162" s="552" t="s">
        <v>774</v>
      </c>
      <c r="Q162" s="239" t="s">
        <v>7121</v>
      </c>
      <c r="R162" s="552"/>
      <c r="S162" s="552"/>
      <c r="T162" s="552"/>
      <c r="U162" s="321"/>
      <c r="V162" s="321"/>
      <c r="W162" s="321"/>
      <c r="X162" s="321"/>
      <c r="Y162" s="321"/>
      <c r="Z162" s="321"/>
      <c r="AA162" s="239" t="s">
        <v>7122</v>
      </c>
      <c r="AB162" s="239"/>
      <c r="AC162" s="239"/>
      <c r="AD162" s="239"/>
      <c r="AE162" s="239"/>
      <c r="AF162" s="239"/>
      <c r="AG162" s="239"/>
      <c r="AH162" s="751">
        <v>2004</v>
      </c>
      <c r="AI162" s="607"/>
      <c r="AJ162" s="607"/>
      <c r="AK162" s="607"/>
      <c r="AL162" s="607"/>
      <c r="AM162" s="607"/>
      <c r="AN162" s="607"/>
      <c r="AO162" s="245">
        <v>3000</v>
      </c>
      <c r="AP162" s="245"/>
    </row>
    <row r="163" spans="1:42" s="286" customFormat="1" ht="25.15" customHeight="1">
      <c r="A163" s="254"/>
      <c r="B163" s="549"/>
      <c r="C163" s="239" t="s">
        <v>913</v>
      </c>
      <c r="D163" s="239" t="s">
        <v>7123</v>
      </c>
      <c r="E163" s="239" t="s">
        <v>934</v>
      </c>
      <c r="F163" s="239" t="s">
        <v>935</v>
      </c>
      <c r="G163" s="552">
        <v>7220</v>
      </c>
      <c r="H163" s="552">
        <v>2737</v>
      </c>
      <c r="I163" s="552">
        <v>9058.7000000000007</v>
      </c>
      <c r="J163" s="321"/>
      <c r="K163" s="964"/>
      <c r="L163" s="321"/>
      <c r="M163" s="321"/>
      <c r="N163" s="552">
        <v>1050.28</v>
      </c>
      <c r="O163" s="552">
        <v>1050.28</v>
      </c>
      <c r="P163" s="552" t="s">
        <v>7124</v>
      </c>
      <c r="Q163" s="239" t="s">
        <v>7121</v>
      </c>
      <c r="R163" s="552"/>
      <c r="S163" s="552"/>
      <c r="T163" s="552">
        <v>451.03</v>
      </c>
      <c r="U163" s="321"/>
      <c r="V163" s="321"/>
      <c r="W163" s="321"/>
      <c r="X163" s="321"/>
      <c r="Y163" s="321"/>
      <c r="Z163" s="321"/>
      <c r="AA163" s="239" t="s">
        <v>7125</v>
      </c>
      <c r="AB163" s="239"/>
      <c r="AC163" s="239"/>
      <c r="AD163" s="239"/>
      <c r="AE163" s="239"/>
      <c r="AF163" s="239"/>
      <c r="AG163" s="239"/>
      <c r="AH163" s="751">
        <v>2015</v>
      </c>
      <c r="AI163" s="607"/>
      <c r="AJ163" s="607"/>
      <c r="AK163" s="607"/>
      <c r="AL163" s="607"/>
      <c r="AM163" s="607"/>
      <c r="AN163" s="607"/>
      <c r="AO163" s="245">
        <v>23700</v>
      </c>
      <c r="AP163" s="245"/>
    </row>
    <row r="164" spans="1:42" s="286" customFormat="1" ht="25.15" customHeight="1">
      <c r="A164" s="254"/>
      <c r="B164" s="549"/>
      <c r="C164" s="239" t="s">
        <v>913</v>
      </c>
      <c r="D164" s="239" t="s">
        <v>7126</v>
      </c>
      <c r="E164" s="239" t="s">
        <v>934</v>
      </c>
      <c r="F164" s="549" t="s">
        <v>7127</v>
      </c>
      <c r="G164" s="552">
        <v>3004</v>
      </c>
      <c r="H164" s="552">
        <v>1896</v>
      </c>
      <c r="I164" s="552">
        <v>3761.16</v>
      </c>
      <c r="J164" s="321"/>
      <c r="K164" s="964"/>
      <c r="L164" s="321"/>
      <c r="M164" s="321"/>
      <c r="N164" s="552">
        <v>908.71</v>
      </c>
      <c r="O164" s="552">
        <v>908.71</v>
      </c>
      <c r="P164" s="552" t="s">
        <v>7128</v>
      </c>
      <c r="Q164" s="239" t="s">
        <v>7129</v>
      </c>
      <c r="R164" s="552"/>
      <c r="S164" s="552"/>
      <c r="T164" s="552">
        <v>198.08</v>
      </c>
      <c r="U164" s="321"/>
      <c r="V164" s="321"/>
      <c r="W164" s="321"/>
      <c r="X164" s="321"/>
      <c r="Y164" s="321"/>
      <c r="Z164" s="321"/>
      <c r="AA164" s="239" t="s">
        <v>7130</v>
      </c>
      <c r="AB164" s="239"/>
      <c r="AC164" s="239"/>
      <c r="AD164" s="239"/>
      <c r="AE164" s="239"/>
      <c r="AF164" s="239"/>
      <c r="AG164" s="239"/>
      <c r="AH164" s="751">
        <v>2015</v>
      </c>
      <c r="AI164" s="607"/>
      <c r="AJ164" s="607"/>
      <c r="AK164" s="607"/>
      <c r="AL164" s="607"/>
      <c r="AM164" s="607"/>
      <c r="AN164" s="607"/>
      <c r="AO164" s="245">
        <v>7600</v>
      </c>
      <c r="AP164" s="245"/>
    </row>
    <row r="165" spans="1:42" s="246" customFormat="1" ht="25.15" customHeight="1">
      <c r="A165" s="269"/>
      <c r="B165" s="543"/>
      <c r="C165" s="320" t="s">
        <v>920</v>
      </c>
      <c r="D165" s="320" t="s">
        <v>7131</v>
      </c>
      <c r="E165" s="320" t="s">
        <v>934</v>
      </c>
      <c r="F165" s="320" t="s">
        <v>7132</v>
      </c>
      <c r="G165" s="319">
        <v>2574</v>
      </c>
      <c r="H165" s="319">
        <v>2574</v>
      </c>
      <c r="I165" s="319">
        <v>6067</v>
      </c>
      <c r="J165" s="177"/>
      <c r="K165" s="936"/>
      <c r="L165" s="177"/>
      <c r="M165" s="177"/>
      <c r="N165" s="319">
        <v>2075</v>
      </c>
      <c r="O165" s="319">
        <v>1140</v>
      </c>
      <c r="P165" s="319"/>
      <c r="Q165" s="320" t="s">
        <v>7133</v>
      </c>
      <c r="R165" s="319">
        <v>935</v>
      </c>
      <c r="S165" s="319" t="s">
        <v>2130</v>
      </c>
      <c r="T165" s="319"/>
      <c r="U165" s="177"/>
      <c r="V165" s="177"/>
      <c r="W165" s="177"/>
      <c r="X165" s="177"/>
      <c r="Y165" s="177"/>
      <c r="Z165" s="177"/>
      <c r="AA165" s="320" t="s">
        <v>7122</v>
      </c>
      <c r="AB165" s="320"/>
      <c r="AC165" s="320"/>
      <c r="AD165" s="320"/>
      <c r="AE165" s="320"/>
      <c r="AF165" s="320"/>
      <c r="AG165" s="320"/>
      <c r="AH165" s="105">
        <v>2009</v>
      </c>
      <c r="AI165" s="99"/>
      <c r="AJ165" s="99"/>
      <c r="AK165" s="99"/>
      <c r="AL165" s="99"/>
      <c r="AM165" s="99"/>
      <c r="AN165" s="99"/>
      <c r="AO165" s="100">
        <v>70000</v>
      </c>
      <c r="AP165" s="100"/>
    </row>
    <row r="166" spans="1:42" s="246" customFormat="1" ht="25.15" customHeight="1">
      <c r="A166" s="269"/>
      <c r="B166" s="543"/>
      <c r="C166" s="320" t="s">
        <v>920</v>
      </c>
      <c r="D166" s="320" t="s">
        <v>7134</v>
      </c>
      <c r="E166" s="320" t="s">
        <v>920</v>
      </c>
      <c r="F166" s="320" t="s">
        <v>7135</v>
      </c>
      <c r="G166" s="319">
        <v>13062.8</v>
      </c>
      <c r="H166" s="319">
        <v>2588</v>
      </c>
      <c r="I166" s="319">
        <v>6086.33</v>
      </c>
      <c r="J166" s="177"/>
      <c r="K166" s="936"/>
      <c r="L166" s="177"/>
      <c r="M166" s="177"/>
      <c r="N166" s="319">
        <v>3369.29</v>
      </c>
      <c r="O166" s="319">
        <v>2114.73</v>
      </c>
      <c r="P166" s="319"/>
      <c r="Q166" s="320" t="s">
        <v>7136</v>
      </c>
      <c r="R166" s="319">
        <v>1254.56</v>
      </c>
      <c r="S166" s="319" t="s">
        <v>2130</v>
      </c>
      <c r="T166" s="319"/>
      <c r="U166" s="177"/>
      <c r="V166" s="177"/>
      <c r="W166" s="177"/>
      <c r="X166" s="177"/>
      <c r="Y166" s="177"/>
      <c r="Z166" s="177"/>
      <c r="AA166" s="320" t="s">
        <v>7137</v>
      </c>
      <c r="AB166" s="320"/>
      <c r="AC166" s="320"/>
      <c r="AD166" s="320"/>
      <c r="AE166" s="320"/>
      <c r="AF166" s="320"/>
      <c r="AG166" s="320"/>
      <c r="AH166" s="105">
        <v>2006</v>
      </c>
      <c r="AI166" s="99"/>
      <c r="AJ166" s="99"/>
      <c r="AK166" s="99"/>
      <c r="AL166" s="99"/>
      <c r="AM166" s="99"/>
      <c r="AN166" s="99"/>
      <c r="AO166" s="100">
        <v>17808</v>
      </c>
      <c r="AP166" s="100"/>
    </row>
    <row r="167" spans="1:42" s="286" customFormat="1" ht="25.15" customHeight="1">
      <c r="A167" s="254"/>
      <c r="B167" s="549"/>
      <c r="C167" s="239" t="s">
        <v>953</v>
      </c>
      <c r="D167" s="239" t="s">
        <v>7138</v>
      </c>
      <c r="E167" s="239" t="s">
        <v>953</v>
      </c>
      <c r="F167" s="239" t="s">
        <v>7139</v>
      </c>
      <c r="G167" s="552">
        <v>3305</v>
      </c>
      <c r="H167" s="552">
        <v>1704.15</v>
      </c>
      <c r="I167" s="552">
        <v>5030.2</v>
      </c>
      <c r="J167" s="321"/>
      <c r="K167" s="964"/>
      <c r="L167" s="321"/>
      <c r="M167" s="321"/>
      <c r="N167" s="552">
        <v>686</v>
      </c>
      <c r="O167" s="552">
        <v>686</v>
      </c>
      <c r="P167" s="552" t="s">
        <v>7140</v>
      </c>
      <c r="Q167" s="239" t="s">
        <v>7141</v>
      </c>
      <c r="R167" s="552"/>
      <c r="S167" s="552"/>
      <c r="T167" s="552"/>
      <c r="U167" s="321"/>
      <c r="V167" s="321"/>
      <c r="W167" s="321"/>
      <c r="X167" s="321"/>
      <c r="Y167" s="321"/>
      <c r="Z167" s="321"/>
      <c r="AA167" s="239" t="s">
        <v>7142</v>
      </c>
      <c r="AB167" s="239"/>
      <c r="AC167" s="239"/>
      <c r="AD167" s="239"/>
      <c r="AE167" s="239"/>
      <c r="AF167" s="239"/>
      <c r="AG167" s="239"/>
      <c r="AH167" s="751">
        <v>1995</v>
      </c>
      <c r="AI167" s="607"/>
      <c r="AJ167" s="607"/>
      <c r="AK167" s="607"/>
      <c r="AL167" s="607"/>
      <c r="AM167" s="607"/>
      <c r="AN167" s="607"/>
      <c r="AO167" s="245">
        <v>3100</v>
      </c>
      <c r="AP167" s="245"/>
    </row>
    <row r="168" spans="1:42" s="286" customFormat="1" ht="25.15" customHeight="1">
      <c r="A168" s="254"/>
      <c r="B168" s="549"/>
      <c r="C168" s="239" t="s">
        <v>953</v>
      </c>
      <c r="D168" s="239" t="s">
        <v>7143</v>
      </c>
      <c r="E168" s="239" t="s">
        <v>7144</v>
      </c>
      <c r="F168" s="239" t="s">
        <v>7145</v>
      </c>
      <c r="G168" s="552">
        <v>1980</v>
      </c>
      <c r="H168" s="552">
        <v>970.32</v>
      </c>
      <c r="I168" s="552">
        <v>2246</v>
      </c>
      <c r="J168" s="321"/>
      <c r="K168" s="964"/>
      <c r="L168" s="321"/>
      <c r="M168" s="321"/>
      <c r="N168" s="552">
        <v>847</v>
      </c>
      <c r="O168" s="552">
        <v>480</v>
      </c>
      <c r="P168" s="552" t="s">
        <v>7146</v>
      </c>
      <c r="Q168" s="239" t="s">
        <v>7147</v>
      </c>
      <c r="R168" s="552"/>
      <c r="S168" s="552"/>
      <c r="T168" s="552">
        <v>367</v>
      </c>
      <c r="U168" s="321"/>
      <c r="V168" s="321"/>
      <c r="W168" s="321"/>
      <c r="X168" s="321"/>
      <c r="Y168" s="321"/>
      <c r="Z168" s="321"/>
      <c r="AA168" s="239" t="s">
        <v>7148</v>
      </c>
      <c r="AB168" s="239"/>
      <c r="AC168" s="239"/>
      <c r="AD168" s="239"/>
      <c r="AE168" s="239"/>
      <c r="AF168" s="239"/>
      <c r="AG168" s="239"/>
      <c r="AH168" s="751">
        <v>2006</v>
      </c>
      <c r="AI168" s="607"/>
      <c r="AJ168" s="607"/>
      <c r="AK168" s="607"/>
      <c r="AL168" s="607"/>
      <c r="AM168" s="607"/>
      <c r="AN168" s="607"/>
      <c r="AO168" s="245">
        <v>2844</v>
      </c>
      <c r="AP168" s="245"/>
    </row>
    <row r="169" spans="1:42" s="286" customFormat="1" ht="25.15" customHeight="1">
      <c r="A169" s="254"/>
      <c r="B169" s="549"/>
      <c r="C169" s="239" t="s">
        <v>953</v>
      </c>
      <c r="D169" s="1004" t="s">
        <v>7149</v>
      </c>
      <c r="E169" s="239" t="s">
        <v>934</v>
      </c>
      <c r="F169" s="239" t="s">
        <v>7150</v>
      </c>
      <c r="G169" s="552">
        <v>7736</v>
      </c>
      <c r="H169" s="552">
        <v>3218</v>
      </c>
      <c r="I169" s="552">
        <v>3218</v>
      </c>
      <c r="J169" s="321"/>
      <c r="K169" s="964"/>
      <c r="L169" s="321"/>
      <c r="M169" s="321"/>
      <c r="N169" s="552">
        <v>1404</v>
      </c>
      <c r="O169" s="552">
        <v>936</v>
      </c>
      <c r="P169" s="552" t="s">
        <v>7151</v>
      </c>
      <c r="Q169" s="239" t="s">
        <v>7152</v>
      </c>
      <c r="R169" s="552">
        <v>336</v>
      </c>
      <c r="S169" s="552" t="s">
        <v>7153</v>
      </c>
      <c r="T169" s="552">
        <v>132</v>
      </c>
      <c r="U169" s="321"/>
      <c r="V169" s="321"/>
      <c r="W169" s="321"/>
      <c r="X169" s="321"/>
      <c r="Y169" s="321"/>
      <c r="Z169" s="321"/>
      <c r="AA169" s="239" t="s">
        <v>7154</v>
      </c>
      <c r="AB169" s="239"/>
      <c r="AC169" s="239"/>
      <c r="AD169" s="239"/>
      <c r="AE169" s="239"/>
      <c r="AF169" s="239"/>
      <c r="AG169" s="239"/>
      <c r="AH169" s="751">
        <v>1995</v>
      </c>
      <c r="AI169" s="1005"/>
      <c r="AJ169" s="1005"/>
      <c r="AK169" s="1005"/>
      <c r="AL169" s="1005"/>
      <c r="AM169" s="1005"/>
      <c r="AN169" s="1005"/>
      <c r="AO169" s="1006">
        <v>3663</v>
      </c>
      <c r="AP169" s="245"/>
    </row>
    <row r="170" spans="1:42" s="286" customFormat="1" ht="25.15" customHeight="1">
      <c r="A170" s="254" t="s">
        <v>414</v>
      </c>
      <c r="B170" s="549"/>
      <c r="C170" s="239" t="s">
        <v>953</v>
      </c>
      <c r="D170" s="239" t="s">
        <v>7155</v>
      </c>
      <c r="E170" s="239" t="s">
        <v>934</v>
      </c>
      <c r="F170" s="239" t="s">
        <v>935</v>
      </c>
      <c r="G170" s="552">
        <v>7185</v>
      </c>
      <c r="H170" s="552">
        <v>1740</v>
      </c>
      <c r="I170" s="552">
        <v>1752</v>
      </c>
      <c r="J170" s="321"/>
      <c r="K170" s="964"/>
      <c r="L170" s="321"/>
      <c r="M170" s="321"/>
      <c r="N170" s="552">
        <v>1145</v>
      </c>
      <c r="O170" s="552">
        <v>1145</v>
      </c>
      <c r="P170" s="552" t="s">
        <v>7156</v>
      </c>
      <c r="Q170" s="239" t="s">
        <v>7157</v>
      </c>
      <c r="R170" s="552"/>
      <c r="S170" s="552"/>
      <c r="T170" s="552"/>
      <c r="U170" s="321"/>
      <c r="V170" s="321"/>
      <c r="W170" s="321"/>
      <c r="X170" s="321"/>
      <c r="Y170" s="321"/>
      <c r="Z170" s="321"/>
      <c r="AA170" s="239" t="s">
        <v>7158</v>
      </c>
      <c r="AB170" s="239"/>
      <c r="AC170" s="239"/>
      <c r="AD170" s="239"/>
      <c r="AE170" s="239"/>
      <c r="AF170" s="239"/>
      <c r="AG170" s="239"/>
      <c r="AH170" s="751">
        <v>2011</v>
      </c>
      <c r="AI170" s="607"/>
      <c r="AJ170" s="607"/>
      <c r="AK170" s="607"/>
      <c r="AL170" s="607"/>
      <c r="AM170" s="607"/>
      <c r="AN170" s="607"/>
      <c r="AO170" s="245">
        <v>4645</v>
      </c>
      <c r="AP170" s="245"/>
    </row>
    <row r="171" spans="1:42" s="286" customFormat="1" ht="25.15" customHeight="1">
      <c r="A171" s="254"/>
      <c r="B171" s="549"/>
      <c r="C171" s="575" t="s">
        <v>953</v>
      </c>
      <c r="D171" s="575" t="s">
        <v>7159</v>
      </c>
      <c r="E171" s="575" t="s">
        <v>953</v>
      </c>
      <c r="F171" s="1007" t="s">
        <v>7160</v>
      </c>
      <c r="G171" s="609">
        <v>1355.4</v>
      </c>
      <c r="H171" s="609">
        <v>810.85500000000002</v>
      </c>
      <c r="I171" s="609">
        <v>1032</v>
      </c>
      <c r="J171" s="608"/>
      <c r="K171" s="974"/>
      <c r="L171" s="608"/>
      <c r="M171" s="608"/>
      <c r="N171" s="609">
        <v>555.75</v>
      </c>
      <c r="O171" s="609">
        <v>555.75</v>
      </c>
      <c r="P171" s="609" t="s">
        <v>7161</v>
      </c>
      <c r="Q171" s="575" t="s">
        <v>7162</v>
      </c>
      <c r="R171" s="609"/>
      <c r="S171" s="1008"/>
      <c r="T171" s="609"/>
      <c r="U171" s="608"/>
      <c r="V171" s="608"/>
      <c r="W171" s="608"/>
      <c r="X171" s="608"/>
      <c r="Y171" s="608"/>
      <c r="Z171" s="608"/>
      <c r="AA171" s="575" t="s">
        <v>7158</v>
      </c>
      <c r="AB171" s="575"/>
      <c r="AC171" s="575"/>
      <c r="AD171" s="575"/>
      <c r="AE171" s="575"/>
      <c r="AF171" s="575"/>
      <c r="AG171" s="575"/>
      <c r="AH171" s="1009">
        <v>2015</v>
      </c>
      <c r="AI171" s="1010"/>
      <c r="AJ171" s="1010"/>
      <c r="AK171" s="1010"/>
      <c r="AL171" s="1010"/>
      <c r="AM171" s="1010"/>
      <c r="AN171" s="1010"/>
      <c r="AO171" s="1011">
        <v>5048</v>
      </c>
      <c r="AP171" s="1011"/>
    </row>
    <row r="172" spans="1:42" s="246" customFormat="1" ht="25.15" customHeight="1">
      <c r="A172" s="269" t="s">
        <v>415</v>
      </c>
      <c r="B172" s="543"/>
      <c r="C172" s="320" t="s">
        <v>1186</v>
      </c>
      <c r="D172" s="320" t="s">
        <v>7163</v>
      </c>
      <c r="E172" s="320" t="s">
        <v>1186</v>
      </c>
      <c r="F172" s="320" t="s">
        <v>7040</v>
      </c>
      <c r="G172" s="319">
        <v>10538</v>
      </c>
      <c r="H172" s="319">
        <v>10538</v>
      </c>
      <c r="I172" s="319">
        <v>10538</v>
      </c>
      <c r="J172" s="177" t="s">
        <v>1956</v>
      </c>
      <c r="K172" s="936" t="s">
        <v>1673</v>
      </c>
      <c r="L172" s="177"/>
      <c r="M172" s="177"/>
      <c r="N172" s="319">
        <v>3335</v>
      </c>
      <c r="O172" s="319">
        <v>1061</v>
      </c>
      <c r="P172" s="319" t="s">
        <v>7164</v>
      </c>
      <c r="Q172" s="320" t="s">
        <v>7165</v>
      </c>
      <c r="R172" s="319">
        <v>844</v>
      </c>
      <c r="S172" s="319" t="s">
        <v>2130</v>
      </c>
      <c r="T172" s="319">
        <v>1430</v>
      </c>
      <c r="U172" s="177" t="s">
        <v>7166</v>
      </c>
      <c r="V172" s="177" t="s">
        <v>2280</v>
      </c>
      <c r="W172" s="177" t="s">
        <v>7167</v>
      </c>
      <c r="X172" s="177" t="s">
        <v>7107</v>
      </c>
      <c r="Y172" s="177"/>
      <c r="Z172" s="177"/>
      <c r="AA172" s="320" t="s">
        <v>7168</v>
      </c>
      <c r="AB172" s="320"/>
      <c r="AC172" s="320"/>
      <c r="AD172" s="320"/>
      <c r="AE172" s="320"/>
      <c r="AF172" s="320"/>
      <c r="AG172" s="320"/>
      <c r="AH172" s="105">
        <v>2003</v>
      </c>
      <c r="AI172" s="99"/>
      <c r="AJ172" s="99"/>
      <c r="AK172" s="99"/>
      <c r="AL172" s="99"/>
      <c r="AM172" s="99"/>
      <c r="AN172" s="99"/>
      <c r="AO172" s="100">
        <v>12505</v>
      </c>
      <c r="AP172" s="100"/>
    </row>
    <row r="173" spans="1:42" s="286" customFormat="1" ht="25.15" customHeight="1">
      <c r="A173" s="254"/>
      <c r="B173" s="549"/>
      <c r="C173" s="239" t="s">
        <v>1186</v>
      </c>
      <c r="D173" s="239" t="s">
        <v>7169</v>
      </c>
      <c r="E173" s="239" t="s">
        <v>1186</v>
      </c>
      <c r="F173" s="239" t="s">
        <v>7040</v>
      </c>
      <c r="G173" s="552">
        <v>999</v>
      </c>
      <c r="H173" s="552">
        <v>999</v>
      </c>
      <c r="I173" s="552">
        <v>999</v>
      </c>
      <c r="J173" s="321"/>
      <c r="K173" s="964"/>
      <c r="L173" s="321"/>
      <c r="M173" s="321"/>
      <c r="N173" s="552">
        <v>999</v>
      </c>
      <c r="O173" s="552">
        <v>999</v>
      </c>
      <c r="P173" s="552" t="s">
        <v>7170</v>
      </c>
      <c r="Q173" s="239" t="s">
        <v>7147</v>
      </c>
      <c r="R173" s="552"/>
      <c r="S173" s="552"/>
      <c r="T173" s="552"/>
      <c r="U173" s="321"/>
      <c r="V173" s="321"/>
      <c r="W173" s="321"/>
      <c r="X173" s="321"/>
      <c r="Y173" s="321"/>
      <c r="Z173" s="321"/>
      <c r="AA173" s="239"/>
      <c r="AB173" s="239"/>
      <c r="AC173" s="239"/>
      <c r="AD173" s="239"/>
      <c r="AE173" s="239"/>
      <c r="AF173" s="239"/>
      <c r="AG173" s="239"/>
      <c r="AH173" s="751">
        <v>2015</v>
      </c>
      <c r="AI173" s="607"/>
      <c r="AJ173" s="607"/>
      <c r="AK173" s="607"/>
      <c r="AL173" s="607"/>
      <c r="AM173" s="607"/>
      <c r="AN173" s="607"/>
      <c r="AO173" s="245">
        <v>1998</v>
      </c>
      <c r="AP173" s="245"/>
    </row>
    <row r="174" spans="1:42" s="286" customFormat="1" ht="25.15" customHeight="1">
      <c r="A174" s="254"/>
      <c r="B174" s="575"/>
      <c r="C174" s="239" t="s">
        <v>1186</v>
      </c>
      <c r="D174" s="239" t="s">
        <v>15524</v>
      </c>
      <c r="E174" s="239" t="s">
        <v>1186</v>
      </c>
      <c r="F174" s="239" t="s">
        <v>7040</v>
      </c>
      <c r="G174" s="552">
        <v>3485</v>
      </c>
      <c r="H174" s="552">
        <v>807</v>
      </c>
      <c r="I174" s="552">
        <v>807</v>
      </c>
      <c r="J174" s="321" t="s">
        <v>1956</v>
      </c>
      <c r="K174" s="964" t="s">
        <v>1673</v>
      </c>
      <c r="L174" s="321"/>
      <c r="M174" s="321"/>
      <c r="N174" s="552">
        <v>693</v>
      </c>
      <c r="O174" s="552">
        <v>693</v>
      </c>
      <c r="P174" s="552" t="s">
        <v>7171</v>
      </c>
      <c r="Q174" s="239" t="s">
        <v>572</v>
      </c>
      <c r="R174" s="552"/>
      <c r="S174" s="552"/>
      <c r="T174" s="552"/>
      <c r="U174" s="321"/>
      <c r="V174" s="321"/>
      <c r="W174" s="321"/>
      <c r="X174" s="321"/>
      <c r="Y174" s="321"/>
      <c r="Z174" s="321"/>
      <c r="AA174" s="239" t="s">
        <v>7172</v>
      </c>
      <c r="AB174" s="239"/>
      <c r="AC174" s="239"/>
      <c r="AD174" s="239"/>
      <c r="AE174" s="239"/>
      <c r="AF174" s="239"/>
      <c r="AG174" s="239"/>
      <c r="AH174" s="751">
        <v>2005</v>
      </c>
      <c r="AI174" s="607"/>
      <c r="AJ174" s="607"/>
      <c r="AK174" s="607"/>
      <c r="AL174" s="607"/>
      <c r="AM174" s="607"/>
      <c r="AN174" s="607"/>
      <c r="AO174" s="245">
        <v>470</v>
      </c>
      <c r="AP174" s="245"/>
    </row>
    <row r="175" spans="1:42" s="286" customFormat="1" ht="25.15" customHeight="1">
      <c r="A175" s="254"/>
      <c r="B175" s="549" t="s">
        <v>4755</v>
      </c>
      <c r="C175" s="239" t="s">
        <v>3426</v>
      </c>
      <c r="D175" s="740">
        <f>COUNTA(D176:D187)</f>
        <v>12</v>
      </c>
      <c r="E175" s="321"/>
      <c r="F175" s="321"/>
      <c r="G175" s="552">
        <f>SUM(G176:G187)</f>
        <v>254214.7</v>
      </c>
      <c r="H175" s="552">
        <f>SUM(H176:H187)</f>
        <v>21077.69</v>
      </c>
      <c r="I175" s="552">
        <f>SUM(I176:I187)</f>
        <v>48374.65</v>
      </c>
      <c r="J175" s="321"/>
      <c r="K175" s="964"/>
      <c r="L175" s="321"/>
      <c r="M175" s="321"/>
      <c r="N175" s="552"/>
      <c r="O175" s="552"/>
      <c r="P175" s="552"/>
      <c r="Q175" s="239"/>
      <c r="R175" s="552"/>
      <c r="S175" s="552"/>
      <c r="T175" s="552"/>
      <c r="U175" s="321"/>
      <c r="V175" s="321"/>
      <c r="W175" s="321"/>
      <c r="X175" s="321"/>
      <c r="Y175" s="321"/>
      <c r="Z175" s="321"/>
      <c r="AA175" s="239"/>
      <c r="AB175" s="239"/>
      <c r="AC175" s="239"/>
      <c r="AD175" s="239"/>
      <c r="AE175" s="239"/>
      <c r="AF175" s="239"/>
      <c r="AG175" s="239"/>
      <c r="AH175" s="751"/>
      <c r="AI175" s="607"/>
      <c r="AJ175" s="607"/>
      <c r="AK175" s="607"/>
      <c r="AL175" s="607"/>
      <c r="AM175" s="607"/>
      <c r="AN175" s="607"/>
      <c r="AO175" s="245"/>
      <c r="AP175" s="245"/>
    </row>
    <row r="176" spans="1:42" s="286" customFormat="1" ht="25.15" customHeight="1">
      <c r="A176" s="254" t="s">
        <v>412</v>
      </c>
      <c r="B176" s="549"/>
      <c r="C176" s="239" t="s">
        <v>1150</v>
      </c>
      <c r="D176" s="740" t="s">
        <v>7242</v>
      </c>
      <c r="E176" s="321" t="s">
        <v>1150</v>
      </c>
      <c r="F176" s="321" t="s">
        <v>1150</v>
      </c>
      <c r="G176" s="552">
        <v>4260</v>
      </c>
      <c r="H176" s="552">
        <v>1620</v>
      </c>
      <c r="I176" s="552">
        <v>4984</v>
      </c>
      <c r="J176" s="321"/>
      <c r="K176" s="964"/>
      <c r="L176" s="321"/>
      <c r="M176" s="321"/>
      <c r="N176" s="552"/>
      <c r="O176" s="552">
        <v>764</v>
      </c>
      <c r="P176" s="552" t="s">
        <v>2128</v>
      </c>
      <c r="Q176" s="239" t="s">
        <v>2129</v>
      </c>
      <c r="R176" s="552">
        <v>754.72</v>
      </c>
      <c r="S176" s="552" t="s">
        <v>2130</v>
      </c>
      <c r="T176" s="552">
        <v>238.55</v>
      </c>
      <c r="U176" s="321"/>
      <c r="V176" s="321"/>
      <c r="W176" s="321"/>
      <c r="X176" s="321"/>
      <c r="Y176" s="321"/>
      <c r="Z176" s="321"/>
      <c r="AA176" s="239" t="s">
        <v>2131</v>
      </c>
      <c r="AB176" s="239"/>
      <c r="AC176" s="239"/>
      <c r="AD176" s="239"/>
      <c r="AE176" s="239"/>
      <c r="AF176" s="239"/>
      <c r="AG176" s="239"/>
      <c r="AH176" s="751">
        <v>2014</v>
      </c>
      <c r="AI176" s="607"/>
      <c r="AJ176" s="607"/>
      <c r="AK176" s="607"/>
      <c r="AL176" s="607"/>
      <c r="AM176" s="607"/>
      <c r="AN176" s="607"/>
      <c r="AO176" s="245">
        <v>14200</v>
      </c>
      <c r="AP176" s="245"/>
    </row>
    <row r="177" spans="1:42" s="286" customFormat="1" ht="26.1" customHeight="1">
      <c r="A177" s="254"/>
      <c r="B177" s="549"/>
      <c r="C177" s="239" t="s">
        <v>939</v>
      </c>
      <c r="D177" s="239" t="s">
        <v>2127</v>
      </c>
      <c r="E177" s="239" t="s">
        <v>939</v>
      </c>
      <c r="F177" s="239" t="s">
        <v>939</v>
      </c>
      <c r="G177" s="552">
        <v>2034.6</v>
      </c>
      <c r="H177" s="552">
        <v>1113.29</v>
      </c>
      <c r="I177" s="552">
        <v>3616.55</v>
      </c>
      <c r="J177" s="321"/>
      <c r="K177" s="964"/>
      <c r="L177" s="321"/>
      <c r="M177" s="321"/>
      <c r="N177" s="552">
        <v>1758</v>
      </c>
      <c r="O177" s="552">
        <v>764.28</v>
      </c>
      <c r="P177" s="552" t="s">
        <v>2128</v>
      </c>
      <c r="Q177" s="239" t="s">
        <v>2129</v>
      </c>
      <c r="R177" s="552">
        <v>754.72</v>
      </c>
      <c r="S177" s="552" t="s">
        <v>2130</v>
      </c>
      <c r="T177" s="552">
        <v>238.55</v>
      </c>
      <c r="U177" s="321"/>
      <c r="V177" s="321"/>
      <c r="W177" s="321"/>
      <c r="X177" s="321"/>
      <c r="Y177" s="321"/>
      <c r="Z177" s="321"/>
      <c r="AA177" s="239" t="s">
        <v>2131</v>
      </c>
      <c r="AB177" s="239"/>
      <c r="AC177" s="239"/>
      <c r="AD177" s="239"/>
      <c r="AE177" s="239"/>
      <c r="AF177" s="239"/>
      <c r="AG177" s="239"/>
      <c r="AH177" s="751">
        <v>2010</v>
      </c>
      <c r="AI177" s="607"/>
      <c r="AJ177" s="607"/>
      <c r="AK177" s="607"/>
      <c r="AL177" s="607"/>
      <c r="AM177" s="607"/>
      <c r="AN177" s="607"/>
      <c r="AO177" s="245">
        <v>9200</v>
      </c>
      <c r="AP177" s="245"/>
    </row>
    <row r="178" spans="1:42" s="286" customFormat="1" ht="26.1" customHeight="1">
      <c r="A178" s="254"/>
      <c r="B178" s="549"/>
      <c r="C178" s="239" t="s">
        <v>939</v>
      </c>
      <c r="D178" s="239" t="s">
        <v>2132</v>
      </c>
      <c r="E178" s="239" t="s">
        <v>942</v>
      </c>
      <c r="F178" s="239" t="s">
        <v>2133</v>
      </c>
      <c r="G178" s="552">
        <v>3637.1</v>
      </c>
      <c r="H178" s="552">
        <v>939.57</v>
      </c>
      <c r="I178" s="552">
        <v>412.79</v>
      </c>
      <c r="J178" s="321"/>
      <c r="K178" s="964"/>
      <c r="L178" s="321"/>
      <c r="M178" s="321"/>
      <c r="N178" s="552">
        <v>938</v>
      </c>
      <c r="O178" s="552"/>
      <c r="P178" s="552"/>
      <c r="Q178" s="239"/>
      <c r="R178" s="552">
        <v>719.52</v>
      </c>
      <c r="S178" s="552" t="s">
        <v>2134</v>
      </c>
      <c r="T178" s="552">
        <v>217.53</v>
      </c>
      <c r="U178" s="321"/>
      <c r="V178" s="321"/>
      <c r="W178" s="321"/>
      <c r="X178" s="321"/>
      <c r="Y178" s="321"/>
      <c r="Z178" s="321"/>
      <c r="AA178" s="239" t="s">
        <v>1652</v>
      </c>
      <c r="AB178" s="239"/>
      <c r="AC178" s="239"/>
      <c r="AD178" s="239"/>
      <c r="AE178" s="239"/>
      <c r="AF178" s="239"/>
      <c r="AG178" s="239"/>
      <c r="AH178" s="751">
        <v>2000</v>
      </c>
      <c r="AI178" s="607"/>
      <c r="AJ178" s="607"/>
      <c r="AK178" s="607"/>
      <c r="AL178" s="607"/>
      <c r="AM178" s="607"/>
      <c r="AN178" s="607"/>
      <c r="AO178" s="245">
        <v>2526</v>
      </c>
      <c r="AP178" s="245"/>
    </row>
    <row r="179" spans="1:42" s="286" customFormat="1" ht="26.1" customHeight="1">
      <c r="A179" s="254"/>
      <c r="B179" s="549"/>
      <c r="C179" s="239" t="s">
        <v>939</v>
      </c>
      <c r="D179" s="239" t="s">
        <v>2135</v>
      </c>
      <c r="E179" s="239" t="s">
        <v>942</v>
      </c>
      <c r="F179" s="239" t="s">
        <v>401</v>
      </c>
      <c r="G179" s="552">
        <v>8602</v>
      </c>
      <c r="H179" s="552">
        <v>988.62</v>
      </c>
      <c r="I179" s="552">
        <v>2111.8200000000002</v>
      </c>
      <c r="J179" s="321" t="s">
        <v>1918</v>
      </c>
      <c r="K179" s="964" t="s">
        <v>2136</v>
      </c>
      <c r="L179" s="321" t="s">
        <v>2137</v>
      </c>
      <c r="M179" s="321" t="s">
        <v>2138</v>
      </c>
      <c r="N179" s="552">
        <v>1922</v>
      </c>
      <c r="O179" s="552">
        <v>1816</v>
      </c>
      <c r="P179" s="552"/>
      <c r="Q179" s="239" t="s">
        <v>2139</v>
      </c>
      <c r="R179" s="552"/>
      <c r="S179" s="552"/>
      <c r="T179" s="552">
        <v>106</v>
      </c>
      <c r="U179" s="321">
        <v>1124</v>
      </c>
      <c r="V179" s="321">
        <v>70</v>
      </c>
      <c r="W179" s="321"/>
      <c r="X179" s="321"/>
      <c r="Y179" s="321"/>
      <c r="Z179" s="321"/>
      <c r="AA179" s="239" t="s">
        <v>7243</v>
      </c>
      <c r="AB179" s="239"/>
      <c r="AC179" s="239"/>
      <c r="AD179" s="239"/>
      <c r="AE179" s="239"/>
      <c r="AF179" s="239"/>
      <c r="AG179" s="239"/>
      <c r="AH179" s="751">
        <v>1997</v>
      </c>
      <c r="AI179" s="607"/>
      <c r="AJ179" s="607"/>
      <c r="AK179" s="607"/>
      <c r="AL179" s="607"/>
      <c r="AM179" s="607"/>
      <c r="AN179" s="607"/>
      <c r="AO179" s="245">
        <v>1124</v>
      </c>
      <c r="AP179" s="245"/>
    </row>
    <row r="180" spans="1:42" s="286" customFormat="1" ht="26.1" customHeight="1">
      <c r="A180" s="254"/>
      <c r="B180" s="549"/>
      <c r="C180" s="239" t="s">
        <v>913</v>
      </c>
      <c r="D180" s="239" t="s">
        <v>2140</v>
      </c>
      <c r="E180" s="239" t="s">
        <v>942</v>
      </c>
      <c r="F180" s="239" t="s">
        <v>401</v>
      </c>
      <c r="G180" s="552">
        <v>14047</v>
      </c>
      <c r="H180" s="552">
        <v>823</v>
      </c>
      <c r="I180" s="552">
        <v>6390</v>
      </c>
      <c r="J180" s="321" t="s">
        <v>1918</v>
      </c>
      <c r="K180" s="964" t="s">
        <v>1673</v>
      </c>
      <c r="L180" s="321"/>
      <c r="M180" s="321"/>
      <c r="N180" s="552">
        <v>3331</v>
      </c>
      <c r="O180" s="552">
        <v>1223</v>
      </c>
      <c r="P180" s="552" t="s">
        <v>2141</v>
      </c>
      <c r="Q180" s="239" t="s">
        <v>7244</v>
      </c>
      <c r="R180" s="552">
        <v>1986</v>
      </c>
      <c r="S180" s="552" t="s">
        <v>2143</v>
      </c>
      <c r="T180" s="552">
        <v>122</v>
      </c>
      <c r="U180" s="321"/>
      <c r="V180" s="321">
        <v>100</v>
      </c>
      <c r="W180" s="321">
        <v>3000</v>
      </c>
      <c r="X180" s="321"/>
      <c r="Y180" s="321"/>
      <c r="Z180" s="321"/>
      <c r="AA180" s="239" t="s">
        <v>2144</v>
      </c>
      <c r="AB180" s="239"/>
      <c r="AC180" s="239"/>
      <c r="AD180" s="239"/>
      <c r="AE180" s="239"/>
      <c r="AF180" s="239"/>
      <c r="AG180" s="239"/>
      <c r="AH180" s="751">
        <v>1991</v>
      </c>
      <c r="AI180" s="607"/>
      <c r="AJ180" s="607"/>
      <c r="AK180" s="607"/>
      <c r="AL180" s="607"/>
      <c r="AM180" s="607"/>
      <c r="AN180" s="607"/>
      <c r="AO180" s="245">
        <v>3100</v>
      </c>
      <c r="AP180" s="245"/>
    </row>
    <row r="181" spans="1:42" s="286" customFormat="1" ht="26.1" customHeight="1">
      <c r="A181" s="254"/>
      <c r="B181" s="549"/>
      <c r="C181" s="239" t="s">
        <v>913</v>
      </c>
      <c r="D181" s="239" t="s">
        <v>2145</v>
      </c>
      <c r="E181" s="239" t="s">
        <v>913</v>
      </c>
      <c r="F181" s="239" t="s">
        <v>2146</v>
      </c>
      <c r="G181" s="552">
        <v>148587</v>
      </c>
      <c r="H181" s="552">
        <v>7845</v>
      </c>
      <c r="I181" s="552">
        <v>12123</v>
      </c>
      <c r="J181" s="321"/>
      <c r="K181" s="964"/>
      <c r="L181" s="321"/>
      <c r="M181" s="321"/>
      <c r="N181" s="552">
        <v>620</v>
      </c>
      <c r="O181" s="552">
        <v>228</v>
      </c>
      <c r="P181" s="552" t="s">
        <v>2147</v>
      </c>
      <c r="Q181" s="239" t="s">
        <v>2148</v>
      </c>
      <c r="R181" s="552">
        <v>392</v>
      </c>
      <c r="S181" s="552" t="s">
        <v>2149</v>
      </c>
      <c r="T181" s="552">
        <v>338</v>
      </c>
      <c r="U181" s="321"/>
      <c r="V181" s="321"/>
      <c r="W181" s="321"/>
      <c r="X181" s="321"/>
      <c r="Y181" s="321"/>
      <c r="Z181" s="321"/>
      <c r="AA181" s="987" t="s">
        <v>2150</v>
      </c>
      <c r="AB181" s="239"/>
      <c r="AC181" s="239"/>
      <c r="AD181" s="239"/>
      <c r="AE181" s="239"/>
      <c r="AF181" s="239"/>
      <c r="AG181" s="239"/>
      <c r="AH181" s="751">
        <v>2002</v>
      </c>
      <c r="AI181" s="607"/>
      <c r="AJ181" s="607"/>
      <c r="AK181" s="607"/>
      <c r="AL181" s="607"/>
      <c r="AM181" s="607"/>
      <c r="AN181" s="607"/>
      <c r="AO181" s="245">
        <v>21522</v>
      </c>
      <c r="AP181" s="245"/>
    </row>
    <row r="182" spans="1:42" s="286" customFormat="1" ht="26.1" customHeight="1">
      <c r="A182" s="254" t="s">
        <v>415</v>
      </c>
      <c r="B182" s="549"/>
      <c r="C182" s="239" t="s">
        <v>913</v>
      </c>
      <c r="D182" s="239" t="s">
        <v>2151</v>
      </c>
      <c r="E182" s="239" t="s">
        <v>913</v>
      </c>
      <c r="F182" s="239" t="s">
        <v>7245</v>
      </c>
      <c r="G182" s="552">
        <v>10004</v>
      </c>
      <c r="H182" s="552">
        <v>1258</v>
      </c>
      <c r="I182" s="552">
        <v>2389.34</v>
      </c>
      <c r="J182" s="321"/>
      <c r="K182" s="964"/>
      <c r="L182" s="321"/>
      <c r="M182" s="321"/>
      <c r="N182" s="552"/>
      <c r="O182" s="552"/>
      <c r="P182" s="552"/>
      <c r="Q182" s="239" t="s">
        <v>2152</v>
      </c>
      <c r="R182" s="552">
        <v>1198</v>
      </c>
      <c r="S182" s="552" t="s">
        <v>2130</v>
      </c>
      <c r="T182" s="552">
        <v>584</v>
      </c>
      <c r="U182" s="321"/>
      <c r="V182" s="321"/>
      <c r="W182" s="321"/>
      <c r="X182" s="321"/>
      <c r="Y182" s="321"/>
      <c r="Z182" s="321"/>
      <c r="AA182" s="239" t="s">
        <v>1652</v>
      </c>
      <c r="AB182" s="239"/>
      <c r="AC182" s="239"/>
      <c r="AD182" s="239"/>
      <c r="AE182" s="239"/>
      <c r="AF182" s="239"/>
      <c r="AG182" s="239"/>
      <c r="AH182" s="751">
        <v>2006</v>
      </c>
      <c r="AI182" s="607"/>
      <c r="AJ182" s="607"/>
      <c r="AK182" s="607"/>
      <c r="AL182" s="607"/>
      <c r="AM182" s="607"/>
      <c r="AN182" s="607"/>
      <c r="AO182" s="245">
        <v>4683</v>
      </c>
      <c r="AP182" s="245"/>
    </row>
    <row r="183" spans="1:42" s="286" customFormat="1" ht="26.1" customHeight="1">
      <c r="A183" s="254"/>
      <c r="B183" s="549"/>
      <c r="C183" s="239" t="s">
        <v>913</v>
      </c>
      <c r="D183" s="239" t="s">
        <v>7246</v>
      </c>
      <c r="E183" s="239" t="s">
        <v>913</v>
      </c>
      <c r="F183" s="239" t="s">
        <v>7239</v>
      </c>
      <c r="G183" s="552">
        <v>12438</v>
      </c>
      <c r="H183" s="552">
        <v>1129.21</v>
      </c>
      <c r="I183" s="552">
        <v>2535.15</v>
      </c>
      <c r="J183" s="321"/>
      <c r="K183" s="964"/>
      <c r="L183" s="321"/>
      <c r="M183" s="321"/>
      <c r="N183" s="552">
        <v>1989</v>
      </c>
      <c r="O183" s="552">
        <v>980.5</v>
      </c>
      <c r="P183" s="552" t="s">
        <v>7247</v>
      </c>
      <c r="Q183" s="239" t="s">
        <v>7248</v>
      </c>
      <c r="R183" s="552">
        <v>1009</v>
      </c>
      <c r="S183" s="552" t="s">
        <v>2130</v>
      </c>
      <c r="T183" s="552"/>
      <c r="U183" s="321"/>
      <c r="V183" s="321"/>
      <c r="W183" s="321"/>
      <c r="X183" s="321"/>
      <c r="Y183" s="321"/>
      <c r="Z183" s="321"/>
      <c r="AA183" s="239"/>
      <c r="AB183" s="239"/>
      <c r="AC183" s="239"/>
      <c r="AD183" s="239"/>
      <c r="AE183" s="239"/>
      <c r="AF183" s="239"/>
      <c r="AG183" s="239"/>
      <c r="AH183" s="751">
        <v>2016</v>
      </c>
      <c r="AI183" s="607"/>
      <c r="AJ183" s="607"/>
      <c r="AK183" s="607"/>
      <c r="AL183" s="607"/>
      <c r="AM183" s="607"/>
      <c r="AN183" s="607"/>
      <c r="AO183" s="245">
        <v>6100</v>
      </c>
      <c r="AP183" s="245"/>
    </row>
    <row r="184" spans="1:42" s="286" customFormat="1" ht="26.1" customHeight="1">
      <c r="A184" s="254" t="s">
        <v>418</v>
      </c>
      <c r="B184" s="549"/>
      <c r="C184" s="239" t="s">
        <v>2153</v>
      </c>
      <c r="D184" s="239" t="s">
        <v>2154</v>
      </c>
      <c r="E184" s="239" t="s">
        <v>2153</v>
      </c>
      <c r="F184" s="239" t="s">
        <v>7249</v>
      </c>
      <c r="G184" s="552">
        <v>10155</v>
      </c>
      <c r="H184" s="552">
        <v>1152</v>
      </c>
      <c r="I184" s="552">
        <v>2282</v>
      </c>
      <c r="J184" s="321" t="s">
        <v>572</v>
      </c>
      <c r="K184" s="964" t="s">
        <v>1673</v>
      </c>
      <c r="L184" s="321" t="s">
        <v>1956</v>
      </c>
      <c r="M184" s="321" t="s">
        <v>1918</v>
      </c>
      <c r="N184" s="552">
        <v>1940</v>
      </c>
      <c r="O184" s="552">
        <v>970</v>
      </c>
      <c r="P184" s="552" t="s">
        <v>2155</v>
      </c>
      <c r="Q184" s="239" t="s">
        <v>2156</v>
      </c>
      <c r="R184" s="552">
        <v>970</v>
      </c>
      <c r="S184" s="552" t="s">
        <v>2157</v>
      </c>
      <c r="T184" s="552"/>
      <c r="U184" s="321">
        <v>3110</v>
      </c>
      <c r="V184" s="321"/>
      <c r="W184" s="321"/>
      <c r="X184" s="321"/>
      <c r="Y184" s="321"/>
      <c r="Z184" s="321"/>
      <c r="AA184" s="239"/>
      <c r="AB184" s="239">
        <v>2002</v>
      </c>
      <c r="AC184" s="239"/>
      <c r="AD184" s="239"/>
      <c r="AE184" s="239"/>
      <c r="AF184" s="239"/>
      <c r="AG184" s="239"/>
      <c r="AH184" s="751">
        <v>2002</v>
      </c>
      <c r="AI184" s="607"/>
      <c r="AJ184" s="607"/>
      <c r="AK184" s="607"/>
      <c r="AL184" s="607"/>
      <c r="AM184" s="607"/>
      <c r="AN184" s="607"/>
      <c r="AO184" s="245">
        <v>3110</v>
      </c>
      <c r="AP184" s="245"/>
    </row>
    <row r="185" spans="1:42" s="286" customFormat="1" ht="26.1" customHeight="1">
      <c r="A185" s="254" t="s">
        <v>419</v>
      </c>
      <c r="B185" s="549"/>
      <c r="C185" s="239" t="s">
        <v>2153</v>
      </c>
      <c r="D185" s="239" t="s">
        <v>2158</v>
      </c>
      <c r="E185" s="239" t="s">
        <v>2153</v>
      </c>
      <c r="F185" s="239" t="s">
        <v>7249</v>
      </c>
      <c r="G185" s="552">
        <v>19703</v>
      </c>
      <c r="H185" s="552">
        <v>994</v>
      </c>
      <c r="I185" s="552">
        <v>2286</v>
      </c>
      <c r="J185" s="321" t="s">
        <v>572</v>
      </c>
      <c r="K185" s="964" t="s">
        <v>1673</v>
      </c>
      <c r="L185" s="321" t="s">
        <v>1956</v>
      </c>
      <c r="M185" s="321" t="s">
        <v>1918</v>
      </c>
      <c r="N185" s="552">
        <v>1988</v>
      </c>
      <c r="O185" s="552">
        <v>994</v>
      </c>
      <c r="P185" s="552" t="s">
        <v>2155</v>
      </c>
      <c r="Q185" s="239" t="s">
        <v>2156</v>
      </c>
      <c r="R185" s="552">
        <v>994</v>
      </c>
      <c r="S185" s="552" t="s">
        <v>2157</v>
      </c>
      <c r="T185" s="552"/>
      <c r="U185" s="321">
        <v>1300</v>
      </c>
      <c r="V185" s="321"/>
      <c r="W185" s="321"/>
      <c r="X185" s="321">
        <v>2200</v>
      </c>
      <c r="Y185" s="321"/>
      <c r="Z185" s="321"/>
      <c r="AA185" s="239"/>
      <c r="AB185" s="239"/>
      <c r="AC185" s="239"/>
      <c r="AD185" s="239"/>
      <c r="AE185" s="239"/>
      <c r="AF185" s="239"/>
      <c r="AG185" s="239"/>
      <c r="AH185" s="751">
        <v>2002</v>
      </c>
      <c r="AI185" s="607"/>
      <c r="AJ185" s="607"/>
      <c r="AK185" s="607"/>
      <c r="AL185" s="607"/>
      <c r="AM185" s="607"/>
      <c r="AN185" s="607"/>
      <c r="AO185" s="245">
        <v>3500</v>
      </c>
      <c r="AP185" s="245"/>
    </row>
    <row r="186" spans="1:42" s="286" customFormat="1" ht="26.1" customHeight="1">
      <c r="A186" s="254"/>
      <c r="B186" s="549"/>
      <c r="C186" s="239" t="s">
        <v>1434</v>
      </c>
      <c r="D186" s="239" t="s">
        <v>2159</v>
      </c>
      <c r="E186" s="239" t="s">
        <v>942</v>
      </c>
      <c r="F186" s="239" t="s">
        <v>2160</v>
      </c>
      <c r="G186" s="552">
        <v>3034</v>
      </c>
      <c r="H186" s="552">
        <v>1130</v>
      </c>
      <c r="I186" s="552">
        <v>4520</v>
      </c>
      <c r="J186" s="321"/>
      <c r="K186" s="964"/>
      <c r="L186" s="321"/>
      <c r="M186" s="321"/>
      <c r="N186" s="552">
        <v>1585</v>
      </c>
      <c r="O186" s="552">
        <v>756</v>
      </c>
      <c r="P186" s="552" t="s">
        <v>2161</v>
      </c>
      <c r="Q186" s="239" t="s">
        <v>2162</v>
      </c>
      <c r="R186" s="552">
        <v>722</v>
      </c>
      <c r="S186" s="552" t="s">
        <v>2130</v>
      </c>
      <c r="T186" s="552">
        <v>107</v>
      </c>
      <c r="U186" s="321"/>
      <c r="V186" s="321"/>
      <c r="W186" s="321"/>
      <c r="X186" s="321"/>
      <c r="Y186" s="321"/>
      <c r="Z186" s="321"/>
      <c r="AA186" s="239" t="s">
        <v>1918</v>
      </c>
      <c r="AB186" s="239"/>
      <c r="AC186" s="239"/>
      <c r="AD186" s="239"/>
      <c r="AE186" s="239"/>
      <c r="AF186" s="239"/>
      <c r="AG186" s="239"/>
      <c r="AH186" s="751">
        <v>1997</v>
      </c>
      <c r="AI186" s="607"/>
      <c r="AJ186" s="607"/>
      <c r="AK186" s="607"/>
      <c r="AL186" s="607"/>
      <c r="AM186" s="607"/>
      <c r="AN186" s="607"/>
      <c r="AO186" s="245">
        <v>4886</v>
      </c>
      <c r="AP186" s="245"/>
    </row>
    <row r="187" spans="1:42" s="286" customFormat="1" ht="26.1" customHeight="1">
      <c r="A187" s="254"/>
      <c r="B187" s="1010"/>
      <c r="C187" s="239" t="s">
        <v>1434</v>
      </c>
      <c r="D187" s="239" t="s">
        <v>2163</v>
      </c>
      <c r="E187" s="239" t="s">
        <v>1434</v>
      </c>
      <c r="F187" s="239" t="s">
        <v>2164</v>
      </c>
      <c r="G187" s="552">
        <v>17713</v>
      </c>
      <c r="H187" s="552">
        <v>2085</v>
      </c>
      <c r="I187" s="552">
        <v>4724</v>
      </c>
      <c r="J187" s="321" t="s">
        <v>572</v>
      </c>
      <c r="K187" s="964" t="s">
        <v>1673</v>
      </c>
      <c r="L187" s="321" t="s">
        <v>1956</v>
      </c>
      <c r="M187" s="321" t="s">
        <v>1918</v>
      </c>
      <c r="N187" s="552">
        <v>1467</v>
      </c>
      <c r="O187" s="552">
        <v>761</v>
      </c>
      <c r="P187" s="552" t="s">
        <v>2165</v>
      </c>
      <c r="Q187" s="239" t="s">
        <v>2166</v>
      </c>
      <c r="R187" s="552">
        <v>706</v>
      </c>
      <c r="S187" s="552" t="s">
        <v>2167</v>
      </c>
      <c r="T187" s="552"/>
      <c r="U187" s="321">
        <v>1300</v>
      </c>
      <c r="V187" s="321"/>
      <c r="W187" s="321"/>
      <c r="X187" s="321">
        <v>2200</v>
      </c>
      <c r="Y187" s="321"/>
      <c r="Z187" s="321"/>
      <c r="AA187" s="239" t="s">
        <v>1918</v>
      </c>
      <c r="AB187" s="239"/>
      <c r="AC187" s="239"/>
      <c r="AD187" s="239"/>
      <c r="AE187" s="239"/>
      <c r="AF187" s="239"/>
      <c r="AG187" s="239"/>
      <c r="AH187" s="751">
        <v>1998</v>
      </c>
      <c r="AI187" s="607"/>
      <c r="AJ187" s="607"/>
      <c r="AK187" s="607"/>
      <c r="AL187" s="607"/>
      <c r="AM187" s="607"/>
      <c r="AN187" s="607"/>
      <c r="AO187" s="245"/>
      <c r="AP187" s="245"/>
    </row>
    <row r="188" spans="1:42" s="286" customFormat="1" ht="26.1" customHeight="1">
      <c r="A188" s="254"/>
      <c r="B188" s="549" t="s">
        <v>3484</v>
      </c>
      <c r="C188" s="239" t="s">
        <v>3443</v>
      </c>
      <c r="D188" s="740">
        <f>COUNTA(D189:D195)</f>
        <v>7</v>
      </c>
      <c r="E188" s="321"/>
      <c r="F188" s="321"/>
      <c r="G188" s="552">
        <f>SUM(G189:G195)</f>
        <v>84170</v>
      </c>
      <c r="H188" s="552">
        <f>SUM(H189:H195)</f>
        <v>16217.52</v>
      </c>
      <c r="I188" s="552">
        <f>SUM(I189:I195)</f>
        <v>36325.520000000004</v>
      </c>
      <c r="J188" s="321"/>
      <c r="K188" s="964"/>
      <c r="L188" s="321"/>
      <c r="M188" s="321"/>
      <c r="N188" s="552"/>
      <c r="O188" s="552"/>
      <c r="P188" s="552"/>
      <c r="Q188" s="239"/>
      <c r="R188" s="552"/>
      <c r="S188" s="552"/>
      <c r="T188" s="552"/>
      <c r="U188" s="321"/>
      <c r="V188" s="321"/>
      <c r="W188" s="321"/>
      <c r="X188" s="321"/>
      <c r="Y188" s="321"/>
      <c r="Z188" s="321"/>
      <c r="AA188" s="239"/>
      <c r="AB188" s="239"/>
      <c r="AC188" s="239"/>
      <c r="AD188" s="239"/>
      <c r="AE188" s="239"/>
      <c r="AF188" s="239"/>
      <c r="AG188" s="239"/>
      <c r="AH188" s="751"/>
      <c r="AI188" s="607"/>
      <c r="AJ188" s="607"/>
      <c r="AK188" s="607"/>
      <c r="AL188" s="607"/>
      <c r="AM188" s="607"/>
      <c r="AN188" s="607"/>
      <c r="AO188" s="245"/>
      <c r="AP188" s="245"/>
    </row>
    <row r="189" spans="1:42" s="286" customFormat="1" ht="26.1" customHeight="1">
      <c r="A189" s="254"/>
      <c r="B189" s="549"/>
      <c r="C189" s="239" t="s">
        <v>3427</v>
      </c>
      <c r="D189" s="239" t="s">
        <v>4756</v>
      </c>
      <c r="E189" s="239" t="s">
        <v>3490</v>
      </c>
      <c r="F189" s="239" t="s">
        <v>3483</v>
      </c>
      <c r="G189" s="552">
        <v>18323</v>
      </c>
      <c r="H189" s="552">
        <v>1480</v>
      </c>
      <c r="I189" s="552">
        <v>3879</v>
      </c>
      <c r="J189" s="321"/>
      <c r="K189" s="964"/>
      <c r="L189" s="321"/>
      <c r="M189" s="321"/>
      <c r="N189" s="552">
        <v>1867</v>
      </c>
      <c r="O189" s="552">
        <v>641</v>
      </c>
      <c r="P189" s="552" t="s">
        <v>4757</v>
      </c>
      <c r="Q189" s="239" t="s">
        <v>4758</v>
      </c>
      <c r="R189" s="552">
        <v>970</v>
      </c>
      <c r="S189" s="552" t="s">
        <v>4759</v>
      </c>
      <c r="T189" s="552">
        <v>256</v>
      </c>
      <c r="U189" s="321"/>
      <c r="V189" s="321"/>
      <c r="W189" s="321"/>
      <c r="X189" s="321"/>
      <c r="Y189" s="321"/>
      <c r="Z189" s="321"/>
      <c r="AA189" s="239" t="s">
        <v>4760</v>
      </c>
      <c r="AB189" s="239"/>
      <c r="AC189" s="239"/>
      <c r="AD189" s="239"/>
      <c r="AE189" s="239"/>
      <c r="AF189" s="239"/>
      <c r="AG189" s="239"/>
      <c r="AH189" s="751">
        <v>2004</v>
      </c>
      <c r="AI189" s="607"/>
      <c r="AJ189" s="607"/>
      <c r="AK189" s="607"/>
      <c r="AL189" s="607"/>
      <c r="AM189" s="607"/>
      <c r="AN189" s="607"/>
      <c r="AO189" s="245">
        <v>6723</v>
      </c>
      <c r="AP189" s="245"/>
    </row>
    <row r="190" spans="1:42" s="286" customFormat="1" ht="26.1" customHeight="1">
      <c r="A190" s="254"/>
      <c r="B190" s="549"/>
      <c r="C190" s="321" t="s">
        <v>3487</v>
      </c>
      <c r="D190" s="803" t="s">
        <v>4761</v>
      </c>
      <c r="E190" s="321" t="s">
        <v>3487</v>
      </c>
      <c r="F190" s="321" t="s">
        <v>3504</v>
      </c>
      <c r="G190" s="553">
        <v>10630</v>
      </c>
      <c r="H190" s="321">
        <v>2121</v>
      </c>
      <c r="I190" s="552">
        <v>4050</v>
      </c>
      <c r="J190" s="552">
        <v>2121</v>
      </c>
      <c r="K190" s="552">
        <v>4050</v>
      </c>
      <c r="L190" s="321"/>
      <c r="M190" s="964"/>
      <c r="N190" s="553">
        <v>1684</v>
      </c>
      <c r="O190" s="553">
        <v>630</v>
      </c>
      <c r="P190" s="552" t="s">
        <v>4762</v>
      </c>
      <c r="Q190" s="552" t="s">
        <v>4763</v>
      </c>
      <c r="R190" s="552">
        <v>750</v>
      </c>
      <c r="S190" s="552" t="s">
        <v>4759</v>
      </c>
      <c r="T190" s="552">
        <v>304</v>
      </c>
      <c r="U190" s="552" t="s">
        <v>4759</v>
      </c>
      <c r="V190" s="552">
        <v>304</v>
      </c>
      <c r="W190" s="321"/>
      <c r="X190" s="321"/>
      <c r="Y190" s="321"/>
      <c r="Z190" s="321"/>
      <c r="AA190" s="552" t="s">
        <v>4764</v>
      </c>
      <c r="AB190" s="321"/>
      <c r="AC190" s="552" t="s">
        <v>4764</v>
      </c>
      <c r="AD190" s="239"/>
      <c r="AE190" s="239"/>
      <c r="AF190" s="321"/>
      <c r="AG190" s="321"/>
      <c r="AH190" s="239">
        <v>2010</v>
      </c>
      <c r="AI190" s="321"/>
      <c r="AJ190" s="321"/>
      <c r="AK190" s="321"/>
      <c r="AL190" s="321"/>
      <c r="AM190" s="321"/>
      <c r="AN190" s="321"/>
      <c r="AO190" s="553">
        <v>8000</v>
      </c>
      <c r="AP190" s="321"/>
    </row>
    <row r="191" spans="1:42" s="286" customFormat="1" ht="26.1" customHeight="1">
      <c r="A191" s="254"/>
      <c r="B191" s="549"/>
      <c r="C191" s="793" t="s">
        <v>3487</v>
      </c>
      <c r="D191" s="793" t="s">
        <v>4765</v>
      </c>
      <c r="E191" s="607" t="s">
        <v>3490</v>
      </c>
      <c r="F191" s="607" t="s">
        <v>3483</v>
      </c>
      <c r="G191" s="245">
        <v>12135</v>
      </c>
      <c r="H191" s="245">
        <v>3368</v>
      </c>
      <c r="I191" s="321">
        <v>10053</v>
      </c>
      <c r="J191" s="607"/>
      <c r="K191" s="607"/>
      <c r="L191" s="607"/>
      <c r="M191" s="607"/>
      <c r="N191" s="552">
        <v>1087</v>
      </c>
      <c r="O191" s="245">
        <v>1087</v>
      </c>
      <c r="P191" s="245" t="s">
        <v>4766</v>
      </c>
      <c r="Q191" s="751" t="s">
        <v>4767</v>
      </c>
      <c r="R191" s="552"/>
      <c r="S191" s="245"/>
      <c r="T191" s="245"/>
      <c r="U191" s="607"/>
      <c r="V191" s="607"/>
      <c r="W191" s="607"/>
      <c r="X191" s="607"/>
      <c r="Y191" s="607"/>
      <c r="Z191" s="607"/>
      <c r="AA191" s="751" t="s">
        <v>4768</v>
      </c>
      <c r="AB191" s="751"/>
      <c r="AC191" s="751"/>
      <c r="AD191" s="751"/>
      <c r="AE191" s="751"/>
      <c r="AF191" s="751"/>
      <c r="AG191" s="751"/>
      <c r="AH191" s="751">
        <v>2002</v>
      </c>
      <c r="AI191" s="607"/>
      <c r="AJ191" s="607"/>
      <c r="AK191" s="607"/>
      <c r="AL191" s="607"/>
      <c r="AM191" s="607"/>
      <c r="AN191" s="607"/>
      <c r="AO191" s="245">
        <v>7200</v>
      </c>
      <c r="AP191" s="321"/>
    </row>
    <row r="192" spans="1:42" s="286" customFormat="1" ht="26.1" customHeight="1">
      <c r="A192" s="254"/>
      <c r="B192" s="549"/>
      <c r="C192" s="239" t="s">
        <v>3509</v>
      </c>
      <c r="D192" s="239" t="s">
        <v>4769</v>
      </c>
      <c r="E192" s="239" t="s">
        <v>4770</v>
      </c>
      <c r="F192" s="239" t="s">
        <v>4771</v>
      </c>
      <c r="G192" s="552">
        <v>8000</v>
      </c>
      <c r="H192" s="552">
        <f>955+94.52</f>
        <v>1049.52</v>
      </c>
      <c r="I192" s="552">
        <f>1640+94.52</f>
        <v>1734.52</v>
      </c>
      <c r="J192" s="321"/>
      <c r="K192" s="964"/>
      <c r="L192" s="321"/>
      <c r="M192" s="321"/>
      <c r="N192" s="552">
        <f>O192+R192+T192</f>
        <v>848</v>
      </c>
      <c r="O192" s="552">
        <v>236</v>
      </c>
      <c r="P192" s="552" t="s">
        <v>4772</v>
      </c>
      <c r="Q192" s="239" t="s">
        <v>4773</v>
      </c>
      <c r="R192" s="552">
        <v>559</v>
      </c>
      <c r="S192" s="552" t="s">
        <v>4759</v>
      </c>
      <c r="T192" s="552">
        <v>53</v>
      </c>
      <c r="U192" s="321"/>
      <c r="V192" s="321"/>
      <c r="W192" s="321"/>
      <c r="X192" s="321"/>
      <c r="Y192" s="321"/>
      <c r="Z192" s="321"/>
      <c r="AA192" s="239" t="s">
        <v>4774</v>
      </c>
      <c r="AB192" s="239"/>
      <c r="AC192" s="239"/>
      <c r="AD192" s="239"/>
      <c r="AE192" s="239"/>
      <c r="AF192" s="239"/>
      <c r="AG192" s="239"/>
      <c r="AH192" s="751">
        <v>2005</v>
      </c>
      <c r="AI192" s="607"/>
      <c r="AJ192" s="607"/>
      <c r="AK192" s="607"/>
      <c r="AL192" s="607"/>
      <c r="AM192" s="607"/>
      <c r="AN192" s="607"/>
      <c r="AO192" s="245">
        <v>5858</v>
      </c>
      <c r="AP192" s="245"/>
    </row>
    <row r="193" spans="1:42" s="246" customFormat="1" ht="26.1" customHeight="1">
      <c r="A193" s="269"/>
      <c r="B193" s="543"/>
      <c r="C193" s="239" t="s">
        <v>3509</v>
      </c>
      <c r="D193" s="239" t="s">
        <v>4775</v>
      </c>
      <c r="E193" s="239" t="s">
        <v>3509</v>
      </c>
      <c r="F193" s="239" t="s">
        <v>4771</v>
      </c>
      <c r="G193" s="552">
        <v>21599</v>
      </c>
      <c r="H193" s="552">
        <v>2877</v>
      </c>
      <c r="I193" s="552">
        <v>6146</v>
      </c>
      <c r="J193" s="321"/>
      <c r="K193" s="964"/>
      <c r="L193" s="321"/>
      <c r="M193" s="321"/>
      <c r="N193" s="552" t="s">
        <v>3449</v>
      </c>
      <c r="O193" s="552" t="s">
        <v>3449</v>
      </c>
      <c r="P193" s="552" t="s">
        <v>3449</v>
      </c>
      <c r="Q193" s="239" t="s">
        <v>4776</v>
      </c>
      <c r="R193" s="552" t="s">
        <v>3449</v>
      </c>
      <c r="S193" s="552" t="s">
        <v>3449</v>
      </c>
      <c r="T193" s="552" t="s">
        <v>3449</v>
      </c>
      <c r="U193" s="321"/>
      <c r="V193" s="321"/>
      <c r="W193" s="321"/>
      <c r="X193" s="321"/>
      <c r="Y193" s="321"/>
      <c r="Z193" s="321"/>
      <c r="AA193" s="239" t="s">
        <v>4777</v>
      </c>
      <c r="AB193" s="239"/>
      <c r="AC193" s="239"/>
      <c r="AD193" s="239"/>
      <c r="AE193" s="239"/>
      <c r="AF193" s="239"/>
      <c r="AG193" s="239"/>
      <c r="AH193" s="751">
        <v>2015</v>
      </c>
      <c r="AI193" s="607"/>
      <c r="AJ193" s="607"/>
      <c r="AK193" s="607"/>
      <c r="AL193" s="607"/>
      <c r="AM193" s="607"/>
      <c r="AN193" s="607"/>
      <c r="AO193" s="245">
        <v>16600</v>
      </c>
      <c r="AP193" s="245"/>
    </row>
    <row r="194" spans="1:42" s="286" customFormat="1" ht="26.1" customHeight="1">
      <c r="A194" s="254"/>
      <c r="B194" s="549"/>
      <c r="C194" s="239" t="s">
        <v>3970</v>
      </c>
      <c r="D194" s="239" t="s">
        <v>4778</v>
      </c>
      <c r="E194" s="239" t="s">
        <v>4779</v>
      </c>
      <c r="F194" s="239" t="s">
        <v>3970</v>
      </c>
      <c r="G194" s="552">
        <v>4705</v>
      </c>
      <c r="H194" s="552">
        <v>2039</v>
      </c>
      <c r="I194" s="552">
        <v>4128</v>
      </c>
      <c r="J194" s="321"/>
      <c r="K194" s="964"/>
      <c r="L194" s="321"/>
      <c r="M194" s="321"/>
      <c r="N194" s="552">
        <v>1525</v>
      </c>
      <c r="O194" s="552">
        <v>596</v>
      </c>
      <c r="P194" s="552" t="s">
        <v>4780</v>
      </c>
      <c r="Q194" s="239" t="s">
        <v>4781</v>
      </c>
      <c r="R194" s="552">
        <v>744</v>
      </c>
      <c r="S194" s="552" t="s">
        <v>4759</v>
      </c>
      <c r="T194" s="552">
        <v>184.5</v>
      </c>
      <c r="U194" s="321"/>
      <c r="V194" s="321"/>
      <c r="W194" s="321"/>
      <c r="X194" s="321"/>
      <c r="Y194" s="321"/>
      <c r="Z194" s="321"/>
      <c r="AA194" s="239" t="s">
        <v>4782</v>
      </c>
      <c r="AB194" s="239"/>
      <c r="AC194" s="239"/>
      <c r="AD194" s="239"/>
      <c r="AE194" s="239"/>
      <c r="AF194" s="239"/>
      <c r="AG194" s="239"/>
      <c r="AH194" s="751">
        <v>2009</v>
      </c>
      <c r="AI194" s="607"/>
      <c r="AJ194" s="607"/>
      <c r="AK194" s="607"/>
      <c r="AL194" s="607"/>
      <c r="AM194" s="607"/>
      <c r="AN194" s="607"/>
      <c r="AO194" s="245">
        <v>7900</v>
      </c>
      <c r="AP194" s="245"/>
    </row>
    <row r="195" spans="1:42" s="286" customFormat="1" ht="26.1" customHeight="1">
      <c r="A195" s="254"/>
      <c r="B195" s="1010"/>
      <c r="C195" s="239" t="s">
        <v>3970</v>
      </c>
      <c r="D195" s="239" t="s">
        <v>4783</v>
      </c>
      <c r="E195" s="239" t="s">
        <v>4779</v>
      </c>
      <c r="F195" s="239" t="s">
        <v>3970</v>
      </c>
      <c r="G195" s="552">
        <v>8778</v>
      </c>
      <c r="H195" s="552">
        <v>3283</v>
      </c>
      <c r="I195" s="552">
        <v>6335</v>
      </c>
      <c r="J195" s="321"/>
      <c r="K195" s="964"/>
      <c r="L195" s="321"/>
      <c r="M195" s="321"/>
      <c r="N195" s="552">
        <f>O195+R195+T195</f>
        <v>2839</v>
      </c>
      <c r="O195" s="552">
        <v>1405</v>
      </c>
      <c r="P195" s="552" t="s">
        <v>4784</v>
      </c>
      <c r="Q195" s="239" t="s">
        <v>4763</v>
      </c>
      <c r="R195" s="552">
        <v>1011</v>
      </c>
      <c r="S195" s="552" t="s">
        <v>4759</v>
      </c>
      <c r="T195" s="552">
        <v>423</v>
      </c>
      <c r="U195" s="321"/>
      <c r="V195" s="321"/>
      <c r="W195" s="321"/>
      <c r="X195" s="321"/>
      <c r="Y195" s="321"/>
      <c r="Z195" s="321"/>
      <c r="AA195" s="239" t="s">
        <v>4782</v>
      </c>
      <c r="AB195" s="239"/>
      <c r="AC195" s="239"/>
      <c r="AD195" s="239"/>
      <c r="AE195" s="239"/>
      <c r="AF195" s="239"/>
      <c r="AG195" s="239"/>
      <c r="AH195" s="751">
        <v>2009</v>
      </c>
      <c r="AI195" s="607"/>
      <c r="AJ195" s="607"/>
      <c r="AK195" s="607"/>
      <c r="AL195" s="607"/>
      <c r="AM195" s="607"/>
      <c r="AN195" s="607"/>
      <c r="AO195" s="245">
        <v>20000</v>
      </c>
      <c r="AP195" s="245"/>
    </row>
    <row r="196" spans="1:42" s="286" customFormat="1" ht="26.1" customHeight="1">
      <c r="A196" s="254"/>
      <c r="B196" s="549" t="s">
        <v>4785</v>
      </c>
      <c r="C196" s="239" t="s">
        <v>3443</v>
      </c>
      <c r="D196" s="740">
        <f>COUNTA(D197:D202)</f>
        <v>6</v>
      </c>
      <c r="E196" s="239"/>
      <c r="F196" s="239"/>
      <c r="G196" s="552">
        <f>SUM(G197:G202)</f>
        <v>66735</v>
      </c>
      <c r="H196" s="552">
        <f>SUM(H197:H202)</f>
        <v>21219.09</v>
      </c>
      <c r="I196" s="552">
        <f>SUM(I197:I202)</f>
        <v>45653.95</v>
      </c>
      <c r="J196" s="321"/>
      <c r="K196" s="964"/>
      <c r="L196" s="321"/>
      <c r="M196" s="321"/>
      <c r="N196" s="552"/>
      <c r="O196" s="552"/>
      <c r="P196" s="552"/>
      <c r="Q196" s="239"/>
      <c r="R196" s="552"/>
      <c r="S196" s="552"/>
      <c r="T196" s="552"/>
      <c r="U196" s="321"/>
      <c r="V196" s="321"/>
      <c r="W196" s="321"/>
      <c r="X196" s="321"/>
      <c r="Y196" s="321"/>
      <c r="Z196" s="321"/>
      <c r="AA196" s="239"/>
      <c r="AB196" s="239"/>
      <c r="AC196" s="239"/>
      <c r="AD196" s="239"/>
      <c r="AE196" s="239"/>
      <c r="AF196" s="239"/>
      <c r="AG196" s="239"/>
      <c r="AH196" s="751"/>
      <c r="AI196" s="607"/>
      <c r="AJ196" s="607"/>
      <c r="AK196" s="607"/>
      <c r="AL196" s="607"/>
      <c r="AM196" s="607"/>
      <c r="AN196" s="607"/>
      <c r="AO196" s="245"/>
      <c r="AP196" s="245"/>
    </row>
    <row r="197" spans="1:42" s="286" customFormat="1" ht="26.1" customHeight="1">
      <c r="A197" s="254"/>
      <c r="B197" s="549"/>
      <c r="C197" s="239" t="s">
        <v>7263</v>
      </c>
      <c r="D197" s="239" t="s">
        <v>7288</v>
      </c>
      <c r="E197" s="239" t="s">
        <v>7263</v>
      </c>
      <c r="F197" s="239" t="s">
        <v>7289</v>
      </c>
      <c r="G197" s="552">
        <v>14478</v>
      </c>
      <c r="H197" s="552">
        <v>1920</v>
      </c>
      <c r="I197" s="552">
        <v>2189</v>
      </c>
      <c r="J197" s="321" t="s">
        <v>1673</v>
      </c>
      <c r="K197" s="964" t="s">
        <v>572</v>
      </c>
      <c r="L197" s="321"/>
      <c r="M197" s="321"/>
      <c r="N197" s="552">
        <v>780</v>
      </c>
      <c r="O197" s="552">
        <v>720</v>
      </c>
      <c r="P197" s="552" t="s">
        <v>7290</v>
      </c>
      <c r="Q197" s="239" t="s">
        <v>7291</v>
      </c>
      <c r="R197" s="552" t="s">
        <v>1319</v>
      </c>
      <c r="S197" s="552" t="s">
        <v>1319</v>
      </c>
      <c r="T197" s="552">
        <v>60</v>
      </c>
      <c r="U197" s="321">
        <v>719</v>
      </c>
      <c r="V197" s="321"/>
      <c r="W197" s="321"/>
      <c r="X197" s="321">
        <v>1100</v>
      </c>
      <c r="Y197" s="321"/>
      <c r="Z197" s="321"/>
      <c r="AA197" s="239" t="s">
        <v>2344</v>
      </c>
      <c r="AB197" s="239">
        <v>1999</v>
      </c>
      <c r="AC197" s="239">
        <v>2002</v>
      </c>
      <c r="AD197" s="239"/>
      <c r="AE197" s="239"/>
      <c r="AF197" s="239"/>
      <c r="AG197" s="239"/>
      <c r="AH197" s="751">
        <v>2004</v>
      </c>
      <c r="AI197" s="607"/>
      <c r="AJ197" s="607"/>
      <c r="AK197" s="607"/>
      <c r="AL197" s="607"/>
      <c r="AM197" s="607"/>
      <c r="AN197" s="607"/>
      <c r="AO197" s="245">
        <v>3600</v>
      </c>
      <c r="AP197" s="245"/>
    </row>
    <row r="198" spans="1:42" s="286" customFormat="1" ht="26.1" customHeight="1">
      <c r="A198" s="254"/>
      <c r="B198" s="549"/>
      <c r="C198" s="239" t="s">
        <v>7263</v>
      </c>
      <c r="D198" s="239" t="s">
        <v>7292</v>
      </c>
      <c r="E198" s="239" t="s">
        <v>7263</v>
      </c>
      <c r="F198" s="239" t="s">
        <v>7289</v>
      </c>
      <c r="G198" s="552">
        <v>13976</v>
      </c>
      <c r="H198" s="552">
        <v>576</v>
      </c>
      <c r="I198" s="552">
        <v>1152</v>
      </c>
      <c r="J198" s="321"/>
      <c r="K198" s="964"/>
      <c r="L198" s="321"/>
      <c r="M198" s="321"/>
      <c r="N198" s="552">
        <v>960</v>
      </c>
      <c r="O198" s="552">
        <v>960</v>
      </c>
      <c r="P198" s="552" t="s">
        <v>7293</v>
      </c>
      <c r="Q198" s="239" t="s">
        <v>7294</v>
      </c>
      <c r="R198" s="552"/>
      <c r="S198" s="552"/>
      <c r="T198" s="552"/>
      <c r="U198" s="321"/>
      <c r="V198" s="321"/>
      <c r="W198" s="321"/>
      <c r="X198" s="321"/>
      <c r="Y198" s="321"/>
      <c r="Z198" s="321"/>
      <c r="AA198" s="239" t="s">
        <v>2344</v>
      </c>
      <c r="AB198" s="239"/>
      <c r="AC198" s="239"/>
      <c r="AD198" s="239"/>
      <c r="AE198" s="239"/>
      <c r="AF198" s="239"/>
      <c r="AG198" s="239"/>
      <c r="AH198" s="751">
        <v>2006</v>
      </c>
      <c r="AI198" s="607"/>
      <c r="AJ198" s="607"/>
      <c r="AK198" s="607"/>
      <c r="AL198" s="607"/>
      <c r="AM198" s="607"/>
      <c r="AN198" s="607"/>
      <c r="AO198" s="245">
        <v>980</v>
      </c>
      <c r="AP198" s="245"/>
    </row>
    <row r="199" spans="1:42" s="286" customFormat="1" ht="26.1" customHeight="1">
      <c r="A199" s="254"/>
      <c r="B199" s="549"/>
      <c r="C199" s="239" t="s">
        <v>7263</v>
      </c>
      <c r="D199" s="239" t="s">
        <v>7295</v>
      </c>
      <c r="E199" s="239" t="s">
        <v>7263</v>
      </c>
      <c r="F199" s="239" t="s">
        <v>7289</v>
      </c>
      <c r="G199" s="552">
        <v>4032</v>
      </c>
      <c r="H199" s="552">
        <v>1675.4</v>
      </c>
      <c r="I199" s="552">
        <v>4460.17</v>
      </c>
      <c r="J199" s="321"/>
      <c r="K199" s="964"/>
      <c r="L199" s="321"/>
      <c r="M199" s="321"/>
      <c r="N199" s="552">
        <v>2558</v>
      </c>
      <c r="O199" s="552">
        <v>1405.3</v>
      </c>
      <c r="P199" s="552" t="s">
        <v>7296</v>
      </c>
      <c r="Q199" s="239" t="s">
        <v>7297</v>
      </c>
      <c r="R199" s="552">
        <v>858.5</v>
      </c>
      <c r="S199" s="552" t="s">
        <v>7298</v>
      </c>
      <c r="T199" s="552">
        <v>293.8</v>
      </c>
      <c r="U199" s="321"/>
      <c r="V199" s="321"/>
      <c r="W199" s="321"/>
      <c r="X199" s="321"/>
      <c r="Y199" s="321"/>
      <c r="Z199" s="321"/>
      <c r="AA199" s="239" t="s">
        <v>7299</v>
      </c>
      <c r="AB199" s="239"/>
      <c r="AC199" s="239"/>
      <c r="AD199" s="239"/>
      <c r="AE199" s="239"/>
      <c r="AF199" s="239"/>
      <c r="AG199" s="239"/>
      <c r="AH199" s="751">
        <v>2013</v>
      </c>
      <c r="AI199" s="607"/>
      <c r="AJ199" s="607"/>
      <c r="AK199" s="607"/>
      <c r="AL199" s="607"/>
      <c r="AM199" s="607"/>
      <c r="AN199" s="607"/>
      <c r="AO199" s="245">
        <v>63600</v>
      </c>
      <c r="AP199" s="245"/>
    </row>
    <row r="200" spans="1:42" s="286" customFormat="1" ht="37.5" customHeight="1">
      <c r="A200" s="254"/>
      <c r="B200" s="549"/>
      <c r="C200" s="239" t="s">
        <v>7263</v>
      </c>
      <c r="D200" s="239" t="s">
        <v>7300</v>
      </c>
      <c r="E200" s="239" t="s">
        <v>7263</v>
      </c>
      <c r="F200" s="239" t="s">
        <v>7301</v>
      </c>
      <c r="G200" s="552">
        <v>11158</v>
      </c>
      <c r="H200" s="552">
        <v>5041.8</v>
      </c>
      <c r="I200" s="552">
        <v>11890.5</v>
      </c>
      <c r="J200" s="321"/>
      <c r="K200" s="964"/>
      <c r="L200" s="321"/>
      <c r="M200" s="321"/>
      <c r="N200" s="552">
        <v>2340</v>
      </c>
      <c r="O200" s="552">
        <v>1722.3</v>
      </c>
      <c r="P200" s="552" t="s">
        <v>7296</v>
      </c>
      <c r="Q200" s="239" t="s">
        <v>7302</v>
      </c>
      <c r="R200" s="552"/>
      <c r="S200" s="552"/>
      <c r="T200" s="552">
        <v>617.5</v>
      </c>
      <c r="U200" s="321"/>
      <c r="V200" s="321"/>
      <c r="W200" s="321"/>
      <c r="X200" s="321"/>
      <c r="Y200" s="321"/>
      <c r="Z200" s="321"/>
      <c r="AA200" s="239" t="s">
        <v>7303</v>
      </c>
      <c r="AB200" s="239"/>
      <c r="AC200" s="239"/>
      <c r="AD200" s="239"/>
      <c r="AE200" s="239"/>
      <c r="AF200" s="239"/>
      <c r="AG200" s="239"/>
      <c r="AH200" s="751">
        <v>2013</v>
      </c>
      <c r="AI200" s="607"/>
      <c r="AJ200" s="607"/>
      <c r="AK200" s="607"/>
      <c r="AL200" s="607"/>
      <c r="AM200" s="607"/>
      <c r="AN200" s="607"/>
      <c r="AO200" s="245">
        <v>38000</v>
      </c>
      <c r="AP200" s="245"/>
    </row>
    <row r="201" spans="1:42" s="286" customFormat="1" ht="40.15" customHeight="1">
      <c r="A201" s="254"/>
      <c r="B201" s="549"/>
      <c r="C201" s="239" t="s">
        <v>7263</v>
      </c>
      <c r="D201" s="239" t="s">
        <v>7304</v>
      </c>
      <c r="E201" s="239" t="s">
        <v>7263</v>
      </c>
      <c r="F201" s="239" t="s">
        <v>7305</v>
      </c>
      <c r="G201" s="552">
        <v>14982</v>
      </c>
      <c r="H201" s="552">
        <v>8323.89</v>
      </c>
      <c r="I201" s="552">
        <v>13461.28</v>
      </c>
      <c r="J201" s="321"/>
      <c r="K201" s="964"/>
      <c r="L201" s="321"/>
      <c r="M201" s="321"/>
      <c r="N201" s="552">
        <v>2537</v>
      </c>
      <c r="O201" s="552">
        <v>1924.9</v>
      </c>
      <c r="P201" s="552" t="s">
        <v>7306</v>
      </c>
      <c r="Q201" s="239" t="s">
        <v>7302</v>
      </c>
      <c r="R201" s="552"/>
      <c r="S201" s="552"/>
      <c r="T201" s="552">
        <v>612.04999999999995</v>
      </c>
      <c r="U201" s="321"/>
      <c r="V201" s="321"/>
      <c r="W201" s="321"/>
      <c r="X201" s="321"/>
      <c r="Y201" s="321"/>
      <c r="Z201" s="321"/>
      <c r="AA201" s="239" t="s">
        <v>7307</v>
      </c>
      <c r="AB201" s="239"/>
      <c r="AC201" s="239"/>
      <c r="AD201" s="239"/>
      <c r="AE201" s="239"/>
      <c r="AF201" s="239"/>
      <c r="AG201" s="239"/>
      <c r="AH201" s="751">
        <v>2013</v>
      </c>
      <c r="AI201" s="607"/>
      <c r="AJ201" s="607"/>
      <c r="AK201" s="607"/>
      <c r="AL201" s="607"/>
      <c r="AM201" s="607"/>
      <c r="AN201" s="607"/>
      <c r="AO201" s="245">
        <v>37902</v>
      </c>
      <c r="AP201" s="245"/>
    </row>
    <row r="202" spans="1:42" s="286" customFormat="1" ht="38.25" customHeight="1">
      <c r="A202" s="254"/>
      <c r="B202" s="549"/>
      <c r="C202" s="239" t="s">
        <v>7263</v>
      </c>
      <c r="D202" s="239" t="s">
        <v>7308</v>
      </c>
      <c r="E202" s="239" t="s">
        <v>7263</v>
      </c>
      <c r="F202" s="239" t="s">
        <v>7309</v>
      </c>
      <c r="G202" s="552">
        <v>8109</v>
      </c>
      <c r="H202" s="552">
        <v>3682</v>
      </c>
      <c r="I202" s="552">
        <v>12501</v>
      </c>
      <c r="J202" s="321"/>
      <c r="K202" s="964"/>
      <c r="L202" s="321"/>
      <c r="M202" s="321"/>
      <c r="N202" s="552">
        <v>1772</v>
      </c>
      <c r="O202" s="552">
        <v>1772</v>
      </c>
      <c r="P202" s="552" t="s">
        <v>7310</v>
      </c>
      <c r="Q202" s="239" t="s">
        <v>7311</v>
      </c>
      <c r="R202" s="552"/>
      <c r="S202" s="552"/>
      <c r="T202" s="552"/>
      <c r="U202" s="321"/>
      <c r="V202" s="321"/>
      <c r="W202" s="321"/>
      <c r="X202" s="321"/>
      <c r="Y202" s="321"/>
      <c r="Z202" s="321"/>
      <c r="AA202" s="239" t="s">
        <v>7307</v>
      </c>
      <c r="AB202" s="239"/>
      <c r="AC202" s="239"/>
      <c r="AD202" s="239"/>
      <c r="AE202" s="239"/>
      <c r="AF202" s="239"/>
      <c r="AG202" s="239"/>
      <c r="AH202" s="751">
        <v>2015</v>
      </c>
      <c r="AI202" s="607"/>
      <c r="AJ202" s="607"/>
      <c r="AK202" s="607"/>
      <c r="AL202" s="607"/>
      <c r="AM202" s="607"/>
      <c r="AN202" s="607"/>
      <c r="AO202" s="245"/>
      <c r="AP202" s="245"/>
    </row>
    <row r="203" spans="1:42" s="286" customFormat="1" ht="24.75" customHeight="1">
      <c r="A203" s="254"/>
      <c r="B203" s="739" t="s">
        <v>4787</v>
      </c>
      <c r="C203" s="239" t="s">
        <v>4788</v>
      </c>
      <c r="D203" s="740">
        <f>COUNTA(D204:D300)</f>
        <v>97</v>
      </c>
      <c r="E203" s="321"/>
      <c r="F203" s="321"/>
      <c r="G203" s="552">
        <f>SUM(G204:G300)</f>
        <v>3833083.7</v>
      </c>
      <c r="H203" s="552">
        <f>SUM(H204:H300)</f>
        <v>278277.12</v>
      </c>
      <c r="I203" s="552">
        <f>SUM(I204:I300)</f>
        <v>651890.93999999983</v>
      </c>
      <c r="J203" s="321"/>
      <c r="K203" s="964"/>
      <c r="L203" s="321"/>
      <c r="M203" s="321"/>
      <c r="N203" s="552"/>
      <c r="O203" s="552"/>
      <c r="P203" s="552"/>
      <c r="Q203" s="239"/>
      <c r="R203" s="552"/>
      <c r="S203" s="552"/>
      <c r="T203" s="552"/>
      <c r="U203" s="321"/>
      <c r="V203" s="321"/>
      <c r="W203" s="321"/>
      <c r="X203" s="321"/>
      <c r="Y203" s="321"/>
      <c r="Z203" s="321"/>
      <c r="AA203" s="239"/>
      <c r="AB203" s="239"/>
      <c r="AC203" s="239"/>
      <c r="AD203" s="239"/>
      <c r="AE203" s="239"/>
      <c r="AF203" s="239"/>
      <c r="AG203" s="239"/>
      <c r="AH203" s="751"/>
      <c r="AI203" s="607"/>
      <c r="AJ203" s="607"/>
      <c r="AK203" s="607"/>
      <c r="AL203" s="607"/>
      <c r="AM203" s="607"/>
      <c r="AN203" s="607"/>
      <c r="AO203" s="552"/>
      <c r="AP203" s="245"/>
    </row>
    <row r="204" spans="1:42" s="286" customFormat="1" ht="24.75" customHeight="1">
      <c r="A204" s="254"/>
      <c r="B204" s="549"/>
      <c r="C204" s="239" t="s">
        <v>7359</v>
      </c>
      <c r="D204" s="239" t="s">
        <v>9151</v>
      </c>
      <c r="E204" s="239" t="s">
        <v>7359</v>
      </c>
      <c r="F204" s="239" t="s">
        <v>8839</v>
      </c>
      <c r="G204" s="552">
        <v>52586</v>
      </c>
      <c r="H204" s="552">
        <v>851</v>
      </c>
      <c r="I204" s="552">
        <v>985</v>
      </c>
      <c r="J204" s="321" t="s">
        <v>1673</v>
      </c>
      <c r="K204" s="964" t="s">
        <v>572</v>
      </c>
      <c r="L204" s="321"/>
      <c r="M204" s="321"/>
      <c r="N204" s="552">
        <v>792.36</v>
      </c>
      <c r="O204" s="552">
        <v>792.36</v>
      </c>
      <c r="P204" s="552" t="s">
        <v>9152</v>
      </c>
      <c r="Q204" s="239" t="s">
        <v>572</v>
      </c>
      <c r="R204" s="552"/>
      <c r="S204" s="552"/>
      <c r="T204" s="552"/>
      <c r="U204" s="321">
        <v>1090</v>
      </c>
      <c r="V204" s="321"/>
      <c r="W204" s="321"/>
      <c r="X204" s="321"/>
      <c r="Y204" s="321"/>
      <c r="Z204" s="321"/>
      <c r="AA204" s="239" t="s">
        <v>9153</v>
      </c>
      <c r="AB204" s="239"/>
      <c r="AC204" s="239"/>
      <c r="AD204" s="239">
        <v>2</v>
      </c>
      <c r="AE204" s="239">
        <v>3</v>
      </c>
      <c r="AF204" s="239">
        <v>700</v>
      </c>
      <c r="AG204" s="239"/>
      <c r="AH204" s="751">
        <v>2006</v>
      </c>
      <c r="AI204" s="607"/>
      <c r="AJ204" s="607"/>
      <c r="AK204" s="607"/>
      <c r="AL204" s="607"/>
      <c r="AM204" s="607"/>
      <c r="AN204" s="607"/>
      <c r="AO204" s="245">
        <v>1200</v>
      </c>
      <c r="AP204" s="245"/>
    </row>
    <row r="205" spans="1:42" s="286" customFormat="1" ht="24.75" customHeight="1">
      <c r="A205" s="254"/>
      <c r="B205" s="549"/>
      <c r="C205" s="239" t="s">
        <v>7359</v>
      </c>
      <c r="D205" s="239" t="s">
        <v>9154</v>
      </c>
      <c r="E205" s="239" t="s">
        <v>7359</v>
      </c>
      <c r="F205" s="239" t="s">
        <v>8839</v>
      </c>
      <c r="G205" s="552">
        <v>71000</v>
      </c>
      <c r="H205" s="552">
        <v>1053</v>
      </c>
      <c r="I205" s="552">
        <v>1024</v>
      </c>
      <c r="J205" s="321" t="s">
        <v>1673</v>
      </c>
      <c r="K205" s="964" t="s">
        <v>572</v>
      </c>
      <c r="L205" s="321"/>
      <c r="M205" s="321"/>
      <c r="N205" s="552">
        <v>976</v>
      </c>
      <c r="O205" s="552">
        <v>976</v>
      </c>
      <c r="P205" s="552" t="s">
        <v>9155</v>
      </c>
      <c r="Q205" s="239" t="s">
        <v>572</v>
      </c>
      <c r="R205" s="552"/>
      <c r="S205" s="552"/>
      <c r="T205" s="552"/>
      <c r="U205" s="321">
        <v>1090</v>
      </c>
      <c r="V205" s="321"/>
      <c r="W205" s="321"/>
      <c r="X205" s="321"/>
      <c r="Y205" s="321"/>
      <c r="Z205" s="321"/>
      <c r="AA205" s="239" t="s">
        <v>9153</v>
      </c>
      <c r="AB205" s="239"/>
      <c r="AC205" s="239"/>
      <c r="AD205" s="239">
        <v>2</v>
      </c>
      <c r="AE205" s="239">
        <v>3</v>
      </c>
      <c r="AF205" s="239">
        <v>700</v>
      </c>
      <c r="AG205" s="239"/>
      <c r="AH205" s="751">
        <v>2007</v>
      </c>
      <c r="AI205" s="607"/>
      <c r="AJ205" s="607"/>
      <c r="AK205" s="607"/>
      <c r="AL205" s="607"/>
      <c r="AM205" s="607"/>
      <c r="AN205" s="607"/>
      <c r="AO205" s="245">
        <v>1000</v>
      </c>
      <c r="AP205" s="245"/>
    </row>
    <row r="206" spans="1:42" s="286" customFormat="1" ht="24.75" customHeight="1">
      <c r="A206" s="254"/>
      <c r="B206" s="549"/>
      <c r="C206" s="239" t="s">
        <v>7359</v>
      </c>
      <c r="D206" s="239" t="s">
        <v>9156</v>
      </c>
      <c r="E206" s="239" t="s">
        <v>7359</v>
      </c>
      <c r="F206" s="239" t="s">
        <v>8839</v>
      </c>
      <c r="G206" s="552">
        <v>836</v>
      </c>
      <c r="H206" s="552">
        <v>836</v>
      </c>
      <c r="I206" s="552">
        <v>836</v>
      </c>
      <c r="J206" s="321"/>
      <c r="K206" s="964"/>
      <c r="L206" s="321"/>
      <c r="M206" s="321"/>
      <c r="N206" s="552">
        <v>836</v>
      </c>
      <c r="O206" s="552">
        <v>836</v>
      </c>
      <c r="P206" s="552" t="s">
        <v>9157</v>
      </c>
      <c r="Q206" s="239" t="s">
        <v>572</v>
      </c>
      <c r="R206" s="552"/>
      <c r="S206" s="552"/>
      <c r="T206" s="552"/>
      <c r="U206" s="321"/>
      <c r="V206" s="321"/>
      <c r="W206" s="321"/>
      <c r="X206" s="321"/>
      <c r="Y206" s="321"/>
      <c r="Z206" s="321"/>
      <c r="AA206" s="239" t="s">
        <v>2179</v>
      </c>
      <c r="AB206" s="239"/>
      <c r="AC206" s="239"/>
      <c r="AD206" s="239"/>
      <c r="AE206" s="239"/>
      <c r="AF206" s="239"/>
      <c r="AG206" s="239"/>
      <c r="AH206" s="751">
        <v>2006</v>
      </c>
      <c r="AI206" s="607"/>
      <c r="AJ206" s="607"/>
      <c r="AK206" s="607"/>
      <c r="AL206" s="607"/>
      <c r="AM206" s="607"/>
      <c r="AN206" s="607"/>
      <c r="AO206" s="245">
        <v>1200</v>
      </c>
      <c r="AP206" s="245"/>
    </row>
    <row r="207" spans="1:42" s="286" customFormat="1" ht="24.75" customHeight="1">
      <c r="A207" s="254">
        <v>10</v>
      </c>
      <c r="B207" s="549"/>
      <c r="C207" s="239" t="s">
        <v>7359</v>
      </c>
      <c r="D207" s="239" t="s">
        <v>9158</v>
      </c>
      <c r="E207" s="239" t="s">
        <v>7359</v>
      </c>
      <c r="F207" s="239" t="s">
        <v>8839</v>
      </c>
      <c r="G207" s="552">
        <v>275280</v>
      </c>
      <c r="H207" s="552">
        <v>1737.71</v>
      </c>
      <c r="I207" s="552">
        <v>1650.35</v>
      </c>
      <c r="J207" s="321"/>
      <c r="K207" s="964"/>
      <c r="L207" s="321"/>
      <c r="M207" s="321"/>
      <c r="N207" s="552">
        <v>1581</v>
      </c>
      <c r="O207" s="552">
        <v>1581</v>
      </c>
      <c r="P207" s="552" t="s">
        <v>9159</v>
      </c>
      <c r="Q207" s="239" t="s">
        <v>9160</v>
      </c>
      <c r="R207" s="552"/>
      <c r="S207" s="552"/>
      <c r="T207" s="552"/>
      <c r="U207" s="321"/>
      <c r="V207" s="321"/>
      <c r="W207" s="321"/>
      <c r="X207" s="321"/>
      <c r="Y207" s="321"/>
      <c r="Z207" s="321"/>
      <c r="AA207" s="239" t="s">
        <v>9161</v>
      </c>
      <c r="AB207" s="239"/>
      <c r="AC207" s="239"/>
      <c r="AD207" s="239"/>
      <c r="AE207" s="239"/>
      <c r="AF207" s="239"/>
      <c r="AG207" s="239"/>
      <c r="AH207" s="751">
        <v>2009</v>
      </c>
      <c r="AI207" s="607"/>
      <c r="AJ207" s="607"/>
      <c r="AK207" s="607"/>
      <c r="AL207" s="607"/>
      <c r="AM207" s="607"/>
      <c r="AN207" s="607"/>
      <c r="AO207" s="245">
        <v>2864</v>
      </c>
      <c r="AP207" s="245"/>
    </row>
    <row r="208" spans="1:42" s="286" customFormat="1" ht="24.75" customHeight="1">
      <c r="A208" s="254"/>
      <c r="B208" s="549"/>
      <c r="C208" s="239" t="s">
        <v>7359</v>
      </c>
      <c r="D208" s="239" t="s">
        <v>9162</v>
      </c>
      <c r="E208" s="239" t="s">
        <v>7359</v>
      </c>
      <c r="F208" s="239" t="s">
        <v>8839</v>
      </c>
      <c r="G208" s="552">
        <v>59939</v>
      </c>
      <c r="H208" s="552">
        <v>1571</v>
      </c>
      <c r="I208" s="552">
        <v>3058</v>
      </c>
      <c r="J208" s="321"/>
      <c r="K208" s="964"/>
      <c r="L208" s="321"/>
      <c r="M208" s="321"/>
      <c r="N208" s="552">
        <v>1125</v>
      </c>
      <c r="O208" s="552">
        <v>1125</v>
      </c>
      <c r="P208" s="552" t="s">
        <v>9163</v>
      </c>
      <c r="Q208" s="239" t="s">
        <v>9164</v>
      </c>
      <c r="R208" s="552"/>
      <c r="S208" s="552"/>
      <c r="T208" s="552"/>
      <c r="U208" s="321"/>
      <c r="V208" s="321"/>
      <c r="W208" s="321"/>
      <c r="X208" s="321"/>
      <c r="Y208" s="321"/>
      <c r="Z208" s="321"/>
      <c r="AA208" s="239" t="s">
        <v>9161</v>
      </c>
      <c r="AB208" s="239"/>
      <c r="AC208" s="239"/>
      <c r="AD208" s="239"/>
      <c r="AE208" s="239"/>
      <c r="AF208" s="239"/>
      <c r="AG208" s="239"/>
      <c r="AH208" s="751">
        <v>2010</v>
      </c>
      <c r="AI208" s="607"/>
      <c r="AJ208" s="607"/>
      <c r="AK208" s="607"/>
      <c r="AL208" s="607"/>
      <c r="AM208" s="607"/>
      <c r="AN208" s="607"/>
      <c r="AO208" s="245">
        <v>3826</v>
      </c>
      <c r="AP208" s="245"/>
    </row>
    <row r="209" spans="1:42" s="286" customFormat="1" ht="24.75" customHeight="1">
      <c r="A209" s="254"/>
      <c r="B209" s="549"/>
      <c r="C209" s="239" t="s">
        <v>7359</v>
      </c>
      <c r="D209" s="239" t="s">
        <v>9165</v>
      </c>
      <c r="E209" s="239" t="s">
        <v>7359</v>
      </c>
      <c r="F209" s="239" t="s">
        <v>9166</v>
      </c>
      <c r="G209" s="552">
        <v>71679</v>
      </c>
      <c r="H209" s="552">
        <v>1769</v>
      </c>
      <c r="I209" s="552">
        <v>4309</v>
      </c>
      <c r="J209" s="321"/>
      <c r="K209" s="964"/>
      <c r="L209" s="321"/>
      <c r="M209" s="321"/>
      <c r="N209" s="552">
        <v>1214</v>
      </c>
      <c r="O209" s="552">
        <v>765</v>
      </c>
      <c r="P209" s="552" t="s">
        <v>9167</v>
      </c>
      <c r="Q209" s="239" t="s">
        <v>9168</v>
      </c>
      <c r="R209" s="552"/>
      <c r="S209" s="552"/>
      <c r="T209" s="552">
        <v>449</v>
      </c>
      <c r="U209" s="321"/>
      <c r="V209" s="321"/>
      <c r="W209" s="321"/>
      <c r="X209" s="321"/>
      <c r="Y209" s="321"/>
      <c r="Z209" s="321"/>
      <c r="AA209" s="239" t="s">
        <v>9169</v>
      </c>
      <c r="AB209" s="239"/>
      <c r="AC209" s="239"/>
      <c r="AD209" s="239"/>
      <c r="AE209" s="239"/>
      <c r="AF209" s="239"/>
      <c r="AG209" s="239"/>
      <c r="AH209" s="751">
        <v>2011</v>
      </c>
      <c r="AI209" s="607"/>
      <c r="AJ209" s="607"/>
      <c r="AK209" s="607"/>
      <c r="AL209" s="607"/>
      <c r="AM209" s="607"/>
      <c r="AN209" s="607"/>
      <c r="AO209" s="245">
        <v>4685</v>
      </c>
      <c r="AP209" s="245"/>
    </row>
    <row r="210" spans="1:42" s="286" customFormat="1" ht="24.75" customHeight="1">
      <c r="A210" s="254"/>
      <c r="B210" s="549"/>
      <c r="C210" s="239" t="s">
        <v>7359</v>
      </c>
      <c r="D210" s="239" t="s">
        <v>9170</v>
      </c>
      <c r="E210" s="239" t="s">
        <v>7359</v>
      </c>
      <c r="F210" s="239" t="s">
        <v>9166</v>
      </c>
      <c r="G210" s="552">
        <v>1500</v>
      </c>
      <c r="H210" s="552">
        <v>1124.7</v>
      </c>
      <c r="I210" s="552">
        <v>2986.73</v>
      </c>
      <c r="J210" s="321"/>
      <c r="K210" s="964"/>
      <c r="L210" s="321"/>
      <c r="M210" s="321"/>
      <c r="N210" s="552">
        <v>2581</v>
      </c>
      <c r="O210" s="552">
        <v>1474</v>
      </c>
      <c r="P210" s="552"/>
      <c r="Q210" s="239" t="s">
        <v>9171</v>
      </c>
      <c r="R210" s="552">
        <v>1107</v>
      </c>
      <c r="S210" s="552" t="s">
        <v>9172</v>
      </c>
      <c r="T210" s="552"/>
      <c r="U210" s="321"/>
      <c r="V210" s="321"/>
      <c r="W210" s="321"/>
      <c r="X210" s="321"/>
      <c r="Y210" s="321"/>
      <c r="Z210" s="321"/>
      <c r="AA210" s="239"/>
      <c r="AB210" s="239"/>
      <c r="AC210" s="239"/>
      <c r="AD210" s="239"/>
      <c r="AE210" s="239"/>
      <c r="AF210" s="239"/>
      <c r="AG210" s="239"/>
      <c r="AH210" s="751">
        <v>2013</v>
      </c>
      <c r="AI210" s="607"/>
      <c r="AJ210" s="607"/>
      <c r="AK210" s="607"/>
      <c r="AL210" s="607"/>
      <c r="AM210" s="607"/>
      <c r="AN210" s="607"/>
      <c r="AO210" s="245">
        <v>8500</v>
      </c>
      <c r="AP210" s="245"/>
    </row>
    <row r="211" spans="1:42" s="286" customFormat="1" ht="24.75" customHeight="1">
      <c r="A211" s="254"/>
      <c r="B211" s="549"/>
      <c r="C211" s="239" t="s">
        <v>7359</v>
      </c>
      <c r="D211" s="239" t="s">
        <v>2902</v>
      </c>
      <c r="E211" s="239" t="s">
        <v>7359</v>
      </c>
      <c r="F211" s="239" t="s">
        <v>7364</v>
      </c>
      <c r="G211" s="552">
        <v>2025</v>
      </c>
      <c r="H211" s="552">
        <v>2025</v>
      </c>
      <c r="I211" s="552">
        <v>5425</v>
      </c>
      <c r="J211" s="321"/>
      <c r="K211" s="964"/>
      <c r="L211" s="321"/>
      <c r="M211" s="321"/>
      <c r="N211" s="552">
        <v>1969</v>
      </c>
      <c r="O211" s="552">
        <v>1969</v>
      </c>
      <c r="P211" s="552" t="s">
        <v>9173</v>
      </c>
      <c r="Q211" s="239" t="s">
        <v>2166</v>
      </c>
      <c r="R211" s="552"/>
      <c r="S211" s="552"/>
      <c r="T211" s="552"/>
      <c r="U211" s="321"/>
      <c r="V211" s="321"/>
      <c r="W211" s="321"/>
      <c r="X211" s="321"/>
      <c r="Y211" s="321"/>
      <c r="Z211" s="321"/>
      <c r="AA211" s="239" t="s">
        <v>9174</v>
      </c>
      <c r="AB211" s="239"/>
      <c r="AC211" s="239"/>
      <c r="AD211" s="239"/>
      <c r="AE211" s="239"/>
      <c r="AF211" s="239"/>
      <c r="AG211" s="239"/>
      <c r="AH211" s="751">
        <v>2014</v>
      </c>
      <c r="AI211" s="607"/>
      <c r="AJ211" s="607"/>
      <c r="AK211" s="607"/>
      <c r="AL211" s="607"/>
      <c r="AM211" s="607"/>
      <c r="AN211" s="607"/>
      <c r="AO211" s="245">
        <v>9230</v>
      </c>
      <c r="AP211" s="245"/>
    </row>
    <row r="212" spans="1:42" s="286" customFormat="1" ht="37.5" customHeight="1">
      <c r="A212" s="254"/>
      <c r="B212" s="549"/>
      <c r="C212" s="239" t="s">
        <v>7369</v>
      </c>
      <c r="D212" s="239" t="s">
        <v>9175</v>
      </c>
      <c r="E212" s="239" t="s">
        <v>1325</v>
      </c>
      <c r="F212" s="239" t="s">
        <v>9176</v>
      </c>
      <c r="G212" s="552">
        <v>4535</v>
      </c>
      <c r="H212" s="552">
        <v>2204</v>
      </c>
      <c r="I212" s="552">
        <v>20035</v>
      </c>
      <c r="J212" s="321"/>
      <c r="K212" s="964"/>
      <c r="L212" s="321"/>
      <c r="M212" s="321"/>
      <c r="N212" s="552">
        <v>3495</v>
      </c>
      <c r="O212" s="552">
        <v>752</v>
      </c>
      <c r="P212" s="552" t="s">
        <v>9177</v>
      </c>
      <c r="Q212" s="239" t="s">
        <v>9178</v>
      </c>
      <c r="R212" s="552">
        <v>1994</v>
      </c>
      <c r="S212" s="552" t="s">
        <v>9179</v>
      </c>
      <c r="T212" s="552">
        <v>749</v>
      </c>
      <c r="U212" s="321"/>
      <c r="V212" s="321"/>
      <c r="W212" s="321"/>
      <c r="X212" s="321"/>
      <c r="Y212" s="321"/>
      <c r="Z212" s="321"/>
      <c r="AA212" s="239" t="s">
        <v>9180</v>
      </c>
      <c r="AB212" s="239"/>
      <c r="AC212" s="239"/>
      <c r="AD212" s="239"/>
      <c r="AE212" s="239"/>
      <c r="AF212" s="239"/>
      <c r="AG212" s="239"/>
      <c r="AH212" s="751">
        <v>1994</v>
      </c>
      <c r="AI212" s="607"/>
      <c r="AJ212" s="607"/>
      <c r="AK212" s="607"/>
      <c r="AL212" s="607"/>
      <c r="AM212" s="607"/>
      <c r="AN212" s="607"/>
      <c r="AO212" s="245">
        <v>24100</v>
      </c>
      <c r="AP212" s="245"/>
    </row>
    <row r="213" spans="1:42" s="286" customFormat="1" ht="24.75" customHeight="1">
      <c r="A213" s="244"/>
      <c r="B213" s="549"/>
      <c r="C213" s="751" t="s">
        <v>7369</v>
      </c>
      <c r="D213" s="751" t="s">
        <v>9181</v>
      </c>
      <c r="E213" s="751" t="s">
        <v>7369</v>
      </c>
      <c r="F213" s="239" t="s">
        <v>9182</v>
      </c>
      <c r="G213" s="245">
        <v>12740</v>
      </c>
      <c r="H213" s="245">
        <v>2543</v>
      </c>
      <c r="I213" s="245">
        <v>7746</v>
      </c>
      <c r="J213" s="607"/>
      <c r="K213" s="607"/>
      <c r="L213" s="607"/>
      <c r="M213" s="607"/>
      <c r="N213" s="245">
        <v>2261</v>
      </c>
      <c r="O213" s="245">
        <v>699</v>
      </c>
      <c r="P213" s="245" t="s">
        <v>9183</v>
      </c>
      <c r="Q213" s="996" t="s">
        <v>9178</v>
      </c>
      <c r="R213" s="245">
        <v>1400</v>
      </c>
      <c r="S213" s="245" t="s">
        <v>9184</v>
      </c>
      <c r="T213" s="245">
        <v>162</v>
      </c>
      <c r="U213" s="607"/>
      <c r="V213" s="607"/>
      <c r="W213" s="607"/>
      <c r="X213" s="607"/>
      <c r="Y213" s="607"/>
      <c r="Z213" s="607"/>
      <c r="AA213" s="996"/>
      <c r="AB213" s="751"/>
      <c r="AC213" s="751"/>
      <c r="AD213" s="751"/>
      <c r="AE213" s="751"/>
      <c r="AF213" s="751"/>
      <c r="AG213" s="751"/>
      <c r="AH213" s="751">
        <v>1994</v>
      </c>
      <c r="AI213" s="607"/>
      <c r="AJ213" s="607"/>
      <c r="AK213" s="607"/>
      <c r="AL213" s="607"/>
      <c r="AM213" s="607"/>
      <c r="AN213" s="607"/>
      <c r="AO213" s="245">
        <v>10800</v>
      </c>
      <c r="AP213" s="245"/>
    </row>
    <row r="214" spans="1:42" s="286" customFormat="1" ht="25.15" customHeight="1">
      <c r="A214" s="244"/>
      <c r="B214" s="549"/>
      <c r="C214" s="751" t="s">
        <v>7369</v>
      </c>
      <c r="D214" s="751" t="s">
        <v>9185</v>
      </c>
      <c r="E214" s="751" t="s">
        <v>7369</v>
      </c>
      <c r="F214" s="239" t="s">
        <v>9182</v>
      </c>
      <c r="G214" s="245">
        <v>15000</v>
      </c>
      <c r="H214" s="245">
        <v>3151</v>
      </c>
      <c r="I214" s="245">
        <v>14323</v>
      </c>
      <c r="J214" s="607"/>
      <c r="K214" s="607"/>
      <c r="L214" s="607"/>
      <c r="M214" s="607"/>
      <c r="N214" s="245">
        <v>2885</v>
      </c>
      <c r="O214" s="245">
        <v>1008</v>
      </c>
      <c r="P214" s="245" t="s">
        <v>9186</v>
      </c>
      <c r="Q214" s="996" t="s">
        <v>9178</v>
      </c>
      <c r="R214" s="245">
        <v>1514</v>
      </c>
      <c r="S214" s="245" t="s">
        <v>9187</v>
      </c>
      <c r="T214" s="245">
        <v>363</v>
      </c>
      <c r="U214" s="607"/>
      <c r="V214" s="607"/>
      <c r="W214" s="607"/>
      <c r="X214" s="607"/>
      <c r="Y214" s="607"/>
      <c r="Z214" s="607"/>
      <c r="AA214" s="996"/>
      <c r="AB214" s="751"/>
      <c r="AC214" s="751"/>
      <c r="AD214" s="751"/>
      <c r="AE214" s="751"/>
      <c r="AF214" s="751"/>
      <c r="AG214" s="751"/>
      <c r="AH214" s="751">
        <v>2007</v>
      </c>
      <c r="AI214" s="607"/>
      <c r="AJ214" s="607"/>
      <c r="AK214" s="607"/>
      <c r="AL214" s="607"/>
      <c r="AM214" s="607"/>
      <c r="AN214" s="607"/>
      <c r="AO214" s="245">
        <v>31000</v>
      </c>
      <c r="AP214" s="245"/>
    </row>
    <row r="215" spans="1:42" s="286" customFormat="1" ht="25.15" customHeight="1">
      <c r="A215" s="244"/>
      <c r="B215" s="549"/>
      <c r="C215" s="1009" t="s">
        <v>7369</v>
      </c>
      <c r="D215" s="1009" t="s">
        <v>9188</v>
      </c>
      <c r="E215" s="1009" t="s">
        <v>7369</v>
      </c>
      <c r="F215" s="239" t="s">
        <v>9182</v>
      </c>
      <c r="G215" s="1011">
        <v>2922</v>
      </c>
      <c r="H215" s="1011">
        <v>1158</v>
      </c>
      <c r="I215" s="1011">
        <v>7328</v>
      </c>
      <c r="J215" s="1010"/>
      <c r="K215" s="1010"/>
      <c r="L215" s="1010"/>
      <c r="M215" s="1010"/>
      <c r="N215" s="1011">
        <v>1141</v>
      </c>
      <c r="O215" s="1011">
        <v>1141</v>
      </c>
      <c r="P215" s="1011" t="s">
        <v>9189</v>
      </c>
      <c r="Q215" s="1012" t="s">
        <v>9178</v>
      </c>
      <c r="R215" s="1011"/>
      <c r="S215" s="1011"/>
      <c r="T215" s="1011"/>
      <c r="U215" s="1010"/>
      <c r="V215" s="1010"/>
      <c r="W215" s="1010"/>
      <c r="X215" s="1010"/>
      <c r="Y215" s="1010"/>
      <c r="Z215" s="1010"/>
      <c r="AA215" s="1012" t="s">
        <v>9190</v>
      </c>
      <c r="AB215" s="1009"/>
      <c r="AC215" s="1009"/>
      <c r="AD215" s="1009"/>
      <c r="AE215" s="1009"/>
      <c r="AF215" s="1009"/>
      <c r="AG215" s="1009"/>
      <c r="AH215" s="1009">
        <v>2004</v>
      </c>
      <c r="AI215" s="1002"/>
      <c r="AJ215" s="1002"/>
      <c r="AK215" s="1002"/>
      <c r="AL215" s="1002"/>
      <c r="AM215" s="1002"/>
      <c r="AN215" s="1002"/>
      <c r="AO215" s="245">
        <v>15589</v>
      </c>
      <c r="AP215" s="245"/>
    </row>
    <row r="216" spans="1:42" s="286" customFormat="1" ht="25.15" customHeight="1">
      <c r="A216" s="244"/>
      <c r="B216" s="549"/>
      <c r="C216" s="751" t="s">
        <v>7369</v>
      </c>
      <c r="D216" s="751" t="s">
        <v>9191</v>
      </c>
      <c r="E216" s="751" t="s">
        <v>7369</v>
      </c>
      <c r="F216" s="239" t="s">
        <v>8438</v>
      </c>
      <c r="G216" s="245">
        <v>3468</v>
      </c>
      <c r="H216" s="245">
        <v>1136</v>
      </c>
      <c r="I216" s="245">
        <v>1389</v>
      </c>
      <c r="J216" s="607"/>
      <c r="K216" s="607"/>
      <c r="L216" s="607"/>
      <c r="M216" s="607"/>
      <c r="N216" s="245">
        <v>963</v>
      </c>
      <c r="O216" s="245">
        <v>963</v>
      </c>
      <c r="P216" s="245" t="s">
        <v>9192</v>
      </c>
      <c r="Q216" s="996" t="s">
        <v>572</v>
      </c>
      <c r="R216" s="245"/>
      <c r="S216" s="245"/>
      <c r="T216" s="245"/>
      <c r="U216" s="607"/>
      <c r="V216" s="607"/>
      <c r="W216" s="607"/>
      <c r="X216" s="607"/>
      <c r="Y216" s="607"/>
      <c r="Z216" s="607"/>
      <c r="AA216" s="996"/>
      <c r="AB216" s="751"/>
      <c r="AC216" s="751"/>
      <c r="AD216" s="751"/>
      <c r="AE216" s="751"/>
      <c r="AF216" s="751"/>
      <c r="AG216" s="751"/>
      <c r="AH216" s="751">
        <v>2008</v>
      </c>
      <c r="AI216" s="1005"/>
      <c r="AJ216" s="1005"/>
      <c r="AK216" s="1005"/>
      <c r="AL216" s="1005"/>
      <c r="AM216" s="1005"/>
      <c r="AN216" s="1005"/>
      <c r="AO216" s="245">
        <v>2584</v>
      </c>
      <c r="AP216" s="245"/>
    </row>
    <row r="217" spans="1:42" s="286" customFormat="1" ht="25.15" customHeight="1">
      <c r="A217" s="244"/>
      <c r="B217" s="549"/>
      <c r="C217" s="751" t="s">
        <v>7369</v>
      </c>
      <c r="D217" s="751" t="s">
        <v>9193</v>
      </c>
      <c r="E217" s="751" t="s">
        <v>7369</v>
      </c>
      <c r="F217" s="239" t="s">
        <v>7374</v>
      </c>
      <c r="G217" s="245">
        <v>9990</v>
      </c>
      <c r="H217" s="245">
        <v>3286.42</v>
      </c>
      <c r="I217" s="245">
        <v>9990</v>
      </c>
      <c r="J217" s="607"/>
      <c r="K217" s="607"/>
      <c r="L217" s="607"/>
      <c r="M217" s="607"/>
      <c r="N217" s="245">
        <v>7009</v>
      </c>
      <c r="O217" s="245" t="s">
        <v>9194</v>
      </c>
      <c r="P217" s="245" t="s">
        <v>9195</v>
      </c>
      <c r="Q217" s="996" t="s">
        <v>9196</v>
      </c>
      <c r="R217" s="245"/>
      <c r="S217" s="245"/>
      <c r="T217" s="245"/>
      <c r="U217" s="607"/>
      <c r="V217" s="607"/>
      <c r="W217" s="607"/>
      <c r="X217" s="607"/>
      <c r="Y217" s="607"/>
      <c r="Z217" s="607"/>
      <c r="AA217" s="996"/>
      <c r="AB217" s="751"/>
      <c r="AC217" s="751"/>
      <c r="AD217" s="751"/>
      <c r="AE217" s="751"/>
      <c r="AF217" s="751"/>
      <c r="AG217" s="751"/>
      <c r="AH217" s="751">
        <v>2010</v>
      </c>
      <c r="AI217" s="1005"/>
      <c r="AJ217" s="1005"/>
      <c r="AK217" s="1005"/>
      <c r="AL217" s="1005"/>
      <c r="AM217" s="1005"/>
      <c r="AN217" s="1005"/>
      <c r="AO217" s="245"/>
      <c r="AP217" s="245"/>
    </row>
    <row r="218" spans="1:42" s="286" customFormat="1" ht="39" customHeight="1">
      <c r="A218" s="244"/>
      <c r="B218" s="549"/>
      <c r="C218" s="239" t="s">
        <v>7381</v>
      </c>
      <c r="D218" s="239" t="s">
        <v>9197</v>
      </c>
      <c r="E218" s="239" t="s">
        <v>1325</v>
      </c>
      <c r="F218" s="239" t="s">
        <v>9176</v>
      </c>
      <c r="G218" s="552">
        <v>3717</v>
      </c>
      <c r="H218" s="552">
        <v>2593.25</v>
      </c>
      <c r="I218" s="552">
        <v>35849</v>
      </c>
      <c r="J218" s="321"/>
      <c r="K218" s="964"/>
      <c r="L218" s="321"/>
      <c r="M218" s="321"/>
      <c r="N218" s="552">
        <v>1835.6</v>
      </c>
      <c r="O218" s="552">
        <v>1148.5999999999999</v>
      </c>
      <c r="P218" s="552" t="s">
        <v>9198</v>
      </c>
      <c r="Q218" s="239"/>
      <c r="R218" s="552">
        <v>687</v>
      </c>
      <c r="S218" s="552" t="s">
        <v>9199</v>
      </c>
      <c r="T218" s="552"/>
      <c r="U218" s="321"/>
      <c r="V218" s="321"/>
      <c r="W218" s="321"/>
      <c r="X218" s="321"/>
      <c r="Y218" s="321"/>
      <c r="Z218" s="321"/>
      <c r="AA218" s="239" t="s">
        <v>9200</v>
      </c>
      <c r="AB218" s="239"/>
      <c r="AC218" s="239"/>
      <c r="AD218" s="239"/>
      <c r="AE218" s="239"/>
      <c r="AF218" s="239"/>
      <c r="AG218" s="239"/>
      <c r="AH218" s="751">
        <v>1998</v>
      </c>
      <c r="AI218" s="1005"/>
      <c r="AJ218" s="1005"/>
      <c r="AK218" s="1005"/>
      <c r="AL218" s="1005"/>
      <c r="AM218" s="1005"/>
      <c r="AN218" s="1005"/>
      <c r="AO218" s="245">
        <v>38000</v>
      </c>
      <c r="AP218" s="245"/>
    </row>
    <row r="219" spans="1:42" s="286" customFormat="1" ht="25.15" customHeight="1">
      <c r="A219" s="244"/>
      <c r="B219" s="549"/>
      <c r="C219" s="239" t="s">
        <v>7381</v>
      </c>
      <c r="D219" s="239" t="s">
        <v>9201</v>
      </c>
      <c r="E219" s="239" t="s">
        <v>7381</v>
      </c>
      <c r="F219" s="239" t="s">
        <v>7385</v>
      </c>
      <c r="G219" s="552">
        <v>13400</v>
      </c>
      <c r="H219" s="552">
        <v>7329</v>
      </c>
      <c r="I219" s="552">
        <v>13400</v>
      </c>
      <c r="J219" s="321"/>
      <c r="K219" s="964"/>
      <c r="L219" s="321"/>
      <c r="M219" s="321"/>
      <c r="N219" s="552">
        <v>12392</v>
      </c>
      <c r="O219" s="552">
        <v>5473</v>
      </c>
      <c r="P219" s="552"/>
      <c r="Q219" s="239" t="s">
        <v>9202</v>
      </c>
      <c r="R219" s="552">
        <v>6919</v>
      </c>
      <c r="S219" s="552" t="s">
        <v>9203</v>
      </c>
      <c r="T219" s="552"/>
      <c r="U219" s="321"/>
      <c r="V219" s="321"/>
      <c r="W219" s="321"/>
      <c r="X219" s="321"/>
      <c r="Y219" s="321"/>
      <c r="Z219" s="321"/>
      <c r="AA219" s="239" t="s">
        <v>9200</v>
      </c>
      <c r="AB219" s="239"/>
      <c r="AC219" s="239"/>
      <c r="AD219" s="239"/>
      <c r="AE219" s="239"/>
      <c r="AF219" s="239"/>
      <c r="AG219" s="239"/>
      <c r="AH219" s="751">
        <v>2005</v>
      </c>
      <c r="AI219" s="1005"/>
      <c r="AJ219" s="1005"/>
      <c r="AK219" s="1005"/>
      <c r="AL219" s="1005"/>
      <c r="AM219" s="1005"/>
      <c r="AN219" s="1005"/>
      <c r="AO219" s="245"/>
      <c r="AP219" s="245"/>
    </row>
    <row r="220" spans="1:42" s="286" customFormat="1" ht="25.15" customHeight="1" thickBot="1">
      <c r="A220" s="244"/>
      <c r="B220" s="549"/>
      <c r="C220" s="239" t="s">
        <v>7381</v>
      </c>
      <c r="D220" s="239" t="s">
        <v>9204</v>
      </c>
      <c r="E220" s="239" t="s">
        <v>7381</v>
      </c>
      <c r="F220" s="239" t="s">
        <v>7385</v>
      </c>
      <c r="G220" s="552">
        <v>305320</v>
      </c>
      <c r="H220" s="552">
        <v>16405.82</v>
      </c>
      <c r="I220" s="552">
        <v>39370.75</v>
      </c>
      <c r="J220" s="321"/>
      <c r="K220" s="964"/>
      <c r="L220" s="321"/>
      <c r="M220" s="321"/>
      <c r="N220" s="552"/>
      <c r="O220" s="552">
        <v>5708</v>
      </c>
      <c r="P220" s="552" t="s">
        <v>9205</v>
      </c>
      <c r="Q220" s="239" t="s">
        <v>1956</v>
      </c>
      <c r="R220" s="552">
        <v>4768</v>
      </c>
      <c r="S220" s="552" t="s">
        <v>9206</v>
      </c>
      <c r="T220" s="552" t="s">
        <v>9207</v>
      </c>
      <c r="U220" s="321"/>
      <c r="V220" s="321"/>
      <c r="W220" s="321"/>
      <c r="X220" s="321"/>
      <c r="Y220" s="321"/>
      <c r="Z220" s="321"/>
      <c r="AA220" s="239" t="s">
        <v>9200</v>
      </c>
      <c r="AB220" s="239"/>
      <c r="AC220" s="239"/>
      <c r="AD220" s="239"/>
      <c r="AE220" s="239"/>
      <c r="AF220" s="239"/>
      <c r="AG220" s="239"/>
      <c r="AH220" s="751">
        <v>2011</v>
      </c>
      <c r="AI220" s="1013"/>
      <c r="AJ220" s="1013"/>
      <c r="AK220" s="1013"/>
      <c r="AL220" s="1013"/>
      <c r="AM220" s="1013"/>
      <c r="AN220" s="1013"/>
      <c r="AO220" s="245">
        <v>99128</v>
      </c>
      <c r="AP220" s="245"/>
    </row>
    <row r="221" spans="1:42" s="286" customFormat="1" ht="25.15" customHeight="1" thickTop="1">
      <c r="A221" s="244"/>
      <c r="B221" s="549"/>
      <c r="C221" s="575" t="s">
        <v>7381</v>
      </c>
      <c r="D221" s="575" t="s">
        <v>9208</v>
      </c>
      <c r="E221" s="575" t="s">
        <v>7381</v>
      </c>
      <c r="F221" s="575" t="s">
        <v>7385</v>
      </c>
      <c r="G221" s="609">
        <v>3180.7</v>
      </c>
      <c r="H221" s="609">
        <v>534.89</v>
      </c>
      <c r="I221" s="609">
        <v>3444.92</v>
      </c>
      <c r="J221" s="608"/>
      <c r="K221" s="974"/>
      <c r="L221" s="608"/>
      <c r="M221" s="608">
        <v>980.49</v>
      </c>
      <c r="N221" s="609">
        <v>980.49</v>
      </c>
      <c r="O221" s="609">
        <v>980</v>
      </c>
      <c r="P221" s="609" t="s">
        <v>9209</v>
      </c>
      <c r="Q221" s="575" t="s">
        <v>9210</v>
      </c>
      <c r="R221" s="609"/>
      <c r="S221" s="609"/>
      <c r="T221" s="609" t="s">
        <v>9207</v>
      </c>
      <c r="U221" s="608"/>
      <c r="V221" s="608"/>
      <c r="W221" s="608"/>
      <c r="X221" s="608"/>
      <c r="Y221" s="608"/>
      <c r="Z221" s="608" t="s">
        <v>9211</v>
      </c>
      <c r="AA221" s="575" t="s">
        <v>9212</v>
      </c>
      <c r="AB221" s="575"/>
      <c r="AC221" s="575"/>
      <c r="AD221" s="575"/>
      <c r="AE221" s="575"/>
      <c r="AF221" s="575"/>
      <c r="AG221" s="575">
        <v>2012</v>
      </c>
      <c r="AH221" s="1009">
        <v>2011</v>
      </c>
      <c r="AI221" s="1002"/>
      <c r="AJ221" s="1002"/>
      <c r="AK221" s="1002"/>
      <c r="AL221" s="1002"/>
      <c r="AM221" s="1002"/>
      <c r="AN221" s="1002">
        <v>11070</v>
      </c>
      <c r="AO221" s="1011">
        <v>11070</v>
      </c>
      <c r="AP221" s="1011"/>
    </row>
    <row r="222" spans="1:42" s="286" customFormat="1" ht="25.15" customHeight="1">
      <c r="A222" s="244"/>
      <c r="B222" s="549"/>
      <c r="C222" s="751" t="s">
        <v>7381</v>
      </c>
      <c r="D222" s="751" t="s">
        <v>9213</v>
      </c>
      <c r="E222" s="751" t="s">
        <v>7381</v>
      </c>
      <c r="F222" s="751" t="s">
        <v>7385</v>
      </c>
      <c r="G222" s="245">
        <v>182829</v>
      </c>
      <c r="H222" s="245">
        <v>985.19</v>
      </c>
      <c r="I222" s="245">
        <v>2710</v>
      </c>
      <c r="J222" s="607"/>
      <c r="K222" s="607"/>
      <c r="L222" s="607"/>
      <c r="M222" s="607"/>
      <c r="N222" s="245">
        <v>675</v>
      </c>
      <c r="O222" s="245">
        <v>675</v>
      </c>
      <c r="P222" s="245" t="s">
        <v>9214</v>
      </c>
      <c r="Q222" s="751" t="s">
        <v>9215</v>
      </c>
      <c r="R222" s="245"/>
      <c r="S222" s="245"/>
      <c r="T222" s="245" t="s">
        <v>9207</v>
      </c>
      <c r="U222" s="607"/>
      <c r="V222" s="607"/>
      <c r="W222" s="607"/>
      <c r="X222" s="607"/>
      <c r="Y222" s="607"/>
      <c r="Z222" s="607"/>
      <c r="AA222" s="751" t="s">
        <v>9216</v>
      </c>
      <c r="AB222" s="751"/>
      <c r="AC222" s="751"/>
      <c r="AD222" s="751"/>
      <c r="AE222" s="751"/>
      <c r="AF222" s="751"/>
      <c r="AG222" s="751"/>
      <c r="AH222" s="751">
        <v>2013</v>
      </c>
      <c r="AI222" s="607"/>
      <c r="AJ222" s="607"/>
      <c r="AK222" s="607"/>
      <c r="AL222" s="607"/>
      <c r="AM222" s="607"/>
      <c r="AN222" s="607"/>
      <c r="AO222" s="245">
        <v>5277</v>
      </c>
      <c r="AP222" s="245"/>
    </row>
    <row r="223" spans="1:42" s="286" customFormat="1" ht="37.5" customHeight="1">
      <c r="A223" s="244"/>
      <c r="B223" s="549"/>
      <c r="C223" s="751" t="s">
        <v>7390</v>
      </c>
      <c r="D223" s="751" t="s">
        <v>9217</v>
      </c>
      <c r="E223" s="751" t="s">
        <v>7390</v>
      </c>
      <c r="F223" s="751" t="s">
        <v>401</v>
      </c>
      <c r="G223" s="245">
        <v>8212</v>
      </c>
      <c r="H223" s="245">
        <v>4797</v>
      </c>
      <c r="I223" s="245">
        <v>6548</v>
      </c>
      <c r="J223" s="607">
        <v>6548</v>
      </c>
      <c r="K223" s="607"/>
      <c r="L223" s="607"/>
      <c r="M223" s="607"/>
      <c r="N223" s="245">
        <v>2588</v>
      </c>
      <c r="O223" s="245">
        <v>1032</v>
      </c>
      <c r="P223" s="245" t="s">
        <v>9218</v>
      </c>
      <c r="Q223" s="751" t="s">
        <v>9219</v>
      </c>
      <c r="R223" s="245">
        <v>1317</v>
      </c>
      <c r="S223" s="245" t="s">
        <v>9220</v>
      </c>
      <c r="T223" s="245">
        <v>239</v>
      </c>
      <c r="U223" s="607"/>
      <c r="V223" s="607"/>
      <c r="W223" s="607"/>
      <c r="X223" s="607"/>
      <c r="Y223" s="607"/>
      <c r="Z223" s="607"/>
      <c r="AA223" s="751" t="s">
        <v>9221</v>
      </c>
      <c r="AB223" s="751"/>
      <c r="AC223" s="751"/>
      <c r="AD223" s="751"/>
      <c r="AE223" s="751"/>
      <c r="AF223" s="751"/>
      <c r="AG223" s="751"/>
      <c r="AH223" s="751">
        <v>2002</v>
      </c>
      <c r="AI223" s="607"/>
      <c r="AJ223" s="607"/>
      <c r="AK223" s="607"/>
      <c r="AL223" s="607"/>
      <c r="AM223" s="607"/>
      <c r="AN223" s="607"/>
      <c r="AO223" s="245">
        <v>10380</v>
      </c>
      <c r="AP223" s="245"/>
    </row>
    <row r="224" spans="1:42" s="286" customFormat="1" ht="25.15" customHeight="1">
      <c r="A224" s="244"/>
      <c r="B224" s="549"/>
      <c r="C224" s="239" t="s">
        <v>7390</v>
      </c>
      <c r="D224" s="239" t="s">
        <v>9222</v>
      </c>
      <c r="E224" s="239" t="s">
        <v>7390</v>
      </c>
      <c r="F224" s="239" t="s">
        <v>7390</v>
      </c>
      <c r="G224" s="552">
        <v>17926</v>
      </c>
      <c r="H224" s="552">
        <v>2927.77</v>
      </c>
      <c r="I224" s="552">
        <v>9792.17</v>
      </c>
      <c r="J224" s="321">
        <v>6548</v>
      </c>
      <c r="K224" s="964"/>
      <c r="L224" s="321"/>
      <c r="M224" s="321"/>
      <c r="N224" s="552">
        <v>4254</v>
      </c>
      <c r="O224" s="552">
        <v>907</v>
      </c>
      <c r="P224" s="552" t="s">
        <v>9223</v>
      </c>
      <c r="Q224" s="239" t="s">
        <v>9224</v>
      </c>
      <c r="R224" s="552">
        <v>2334</v>
      </c>
      <c r="S224" s="552" t="s">
        <v>9220</v>
      </c>
      <c r="T224" s="552">
        <v>1013</v>
      </c>
      <c r="U224" s="321"/>
      <c r="V224" s="321"/>
      <c r="W224" s="321"/>
      <c r="X224" s="321"/>
      <c r="Y224" s="321"/>
      <c r="Z224" s="321"/>
      <c r="AA224" s="239" t="s">
        <v>9225</v>
      </c>
      <c r="AB224" s="239"/>
      <c r="AC224" s="239"/>
      <c r="AD224" s="239"/>
      <c r="AE224" s="239"/>
      <c r="AF224" s="239"/>
      <c r="AG224" s="239"/>
      <c r="AH224" s="751">
        <v>2011</v>
      </c>
      <c r="AI224" s="607"/>
      <c r="AJ224" s="607"/>
      <c r="AK224" s="607"/>
      <c r="AL224" s="607"/>
      <c r="AM224" s="607"/>
      <c r="AN224" s="607"/>
      <c r="AO224" s="245">
        <v>22595</v>
      </c>
      <c r="AP224" s="245"/>
    </row>
    <row r="225" spans="1:42" s="286" customFormat="1" ht="25.15" customHeight="1">
      <c r="A225" s="244"/>
      <c r="B225" s="549"/>
      <c r="C225" s="239" t="s">
        <v>2954</v>
      </c>
      <c r="D225" s="987" t="s">
        <v>9226</v>
      </c>
      <c r="E225" s="239" t="s">
        <v>2954</v>
      </c>
      <c r="F225" s="239" t="s">
        <v>7117</v>
      </c>
      <c r="G225" s="552">
        <v>7988</v>
      </c>
      <c r="H225" s="552">
        <v>4438</v>
      </c>
      <c r="I225" s="552">
        <v>13647</v>
      </c>
      <c r="J225" s="321" t="s">
        <v>1287</v>
      </c>
      <c r="K225" s="964" t="s">
        <v>1678</v>
      </c>
      <c r="L225" s="321" t="s">
        <v>1673</v>
      </c>
      <c r="M225" s="321" t="s">
        <v>572</v>
      </c>
      <c r="N225" s="552">
        <v>1954</v>
      </c>
      <c r="O225" s="552"/>
      <c r="P225" s="552"/>
      <c r="Q225" s="239"/>
      <c r="R225" s="552">
        <v>1322</v>
      </c>
      <c r="S225" s="552" t="s">
        <v>9227</v>
      </c>
      <c r="T225" s="552">
        <v>632</v>
      </c>
      <c r="U225" s="321"/>
      <c r="V225" s="321">
        <v>2005</v>
      </c>
      <c r="W225" s="321"/>
      <c r="X225" s="321">
        <v>12811</v>
      </c>
      <c r="Y225" s="321">
        <v>937</v>
      </c>
      <c r="Z225" s="321"/>
      <c r="AA225" s="239" t="s">
        <v>9228</v>
      </c>
      <c r="AB225" s="239"/>
      <c r="AC225" s="239">
        <v>8572</v>
      </c>
      <c r="AD225" s="239"/>
      <c r="AE225" s="239"/>
      <c r="AF225" s="239"/>
      <c r="AG225" s="239"/>
      <c r="AH225" s="751">
        <v>2004</v>
      </c>
      <c r="AI225" s="607"/>
      <c r="AJ225" s="607"/>
      <c r="AK225" s="607"/>
      <c r="AL225" s="607"/>
      <c r="AM225" s="607"/>
      <c r="AN225" s="607"/>
      <c r="AO225" s="552">
        <v>22012</v>
      </c>
      <c r="AP225" s="1014" t="s">
        <v>9229</v>
      </c>
    </row>
    <row r="226" spans="1:42" s="286" customFormat="1" ht="39" customHeight="1">
      <c r="A226" s="244"/>
      <c r="B226" s="549"/>
      <c r="C226" s="575" t="s">
        <v>2954</v>
      </c>
      <c r="D226" s="575" t="s">
        <v>9230</v>
      </c>
      <c r="E226" s="575" t="s">
        <v>2954</v>
      </c>
      <c r="F226" s="575" t="s">
        <v>9231</v>
      </c>
      <c r="G226" s="609">
        <v>81403</v>
      </c>
      <c r="H226" s="609">
        <v>5225</v>
      </c>
      <c r="I226" s="609">
        <v>1747</v>
      </c>
      <c r="J226" s="608" t="s">
        <v>1287</v>
      </c>
      <c r="K226" s="974" t="s">
        <v>1678</v>
      </c>
      <c r="L226" s="608" t="s">
        <v>1673</v>
      </c>
      <c r="M226" s="608" t="s">
        <v>572</v>
      </c>
      <c r="N226" s="609">
        <v>2238</v>
      </c>
      <c r="O226" s="609">
        <v>940</v>
      </c>
      <c r="P226" s="609" t="s">
        <v>9232</v>
      </c>
      <c r="Q226" s="575" t="s">
        <v>9233</v>
      </c>
      <c r="R226" s="609">
        <v>807</v>
      </c>
      <c r="S226" s="1015" t="s">
        <v>9234</v>
      </c>
      <c r="T226" s="609">
        <v>491</v>
      </c>
      <c r="U226" s="608"/>
      <c r="V226" s="608">
        <v>2005</v>
      </c>
      <c r="W226" s="608"/>
      <c r="X226" s="608">
        <v>12811</v>
      </c>
      <c r="Y226" s="608">
        <v>937</v>
      </c>
      <c r="Z226" s="608"/>
      <c r="AA226" s="575" t="s">
        <v>9235</v>
      </c>
      <c r="AB226" s="575"/>
      <c r="AC226" s="575">
        <v>8572</v>
      </c>
      <c r="AD226" s="575"/>
      <c r="AE226" s="575"/>
      <c r="AF226" s="575"/>
      <c r="AG226" s="575"/>
      <c r="AH226" s="1009">
        <v>2005</v>
      </c>
      <c r="AI226" s="607"/>
      <c r="AJ226" s="607"/>
      <c r="AK226" s="607"/>
      <c r="AL226" s="607"/>
      <c r="AM226" s="607"/>
      <c r="AN226" s="607"/>
      <c r="AO226" s="609">
        <v>19500</v>
      </c>
      <c r="AP226" s="1011"/>
    </row>
    <row r="227" spans="1:42" s="286" customFormat="1" ht="25.15" customHeight="1">
      <c r="A227" s="244"/>
      <c r="B227" s="549"/>
      <c r="C227" s="575" t="s">
        <v>2954</v>
      </c>
      <c r="D227" s="575" t="s">
        <v>9236</v>
      </c>
      <c r="E227" s="575" t="s">
        <v>2954</v>
      </c>
      <c r="F227" s="609" t="s">
        <v>8306</v>
      </c>
      <c r="G227" s="609">
        <v>12849</v>
      </c>
      <c r="H227" s="609">
        <v>2568</v>
      </c>
      <c r="I227" s="609">
        <v>6664</v>
      </c>
      <c r="J227" s="974"/>
      <c r="K227" s="608"/>
      <c r="L227" s="608"/>
      <c r="M227" s="609"/>
      <c r="N227" s="609">
        <v>2413</v>
      </c>
      <c r="O227" s="609">
        <v>724</v>
      </c>
      <c r="P227" s="609" t="s">
        <v>9237</v>
      </c>
      <c r="Q227" s="575" t="s">
        <v>1970</v>
      </c>
      <c r="R227" s="609">
        <v>1412</v>
      </c>
      <c r="S227" s="609" t="s">
        <v>9238</v>
      </c>
      <c r="T227" s="608">
        <v>277</v>
      </c>
      <c r="U227" s="608"/>
      <c r="V227" s="608"/>
      <c r="W227" s="608"/>
      <c r="X227" s="608"/>
      <c r="Y227" s="608"/>
      <c r="Z227" s="575"/>
      <c r="AA227" s="575" t="s">
        <v>9239</v>
      </c>
      <c r="AB227" s="575"/>
      <c r="AC227" s="575"/>
      <c r="AD227" s="575"/>
      <c r="AE227" s="575"/>
      <c r="AF227" s="575"/>
      <c r="AG227" s="1009"/>
      <c r="AH227" s="1010">
        <v>2009</v>
      </c>
      <c r="AI227" s="607"/>
      <c r="AJ227" s="607"/>
      <c r="AK227" s="607"/>
      <c r="AL227" s="607"/>
      <c r="AM227" s="607"/>
      <c r="AN227" s="552"/>
      <c r="AO227" s="1011"/>
      <c r="AP227" s="1010"/>
    </row>
    <row r="228" spans="1:42" s="286" customFormat="1" ht="25.15" customHeight="1">
      <c r="A228" s="244"/>
      <c r="B228" s="549"/>
      <c r="C228" s="575" t="s">
        <v>2954</v>
      </c>
      <c r="D228" s="575" t="s">
        <v>9240</v>
      </c>
      <c r="E228" s="575" t="s">
        <v>2954</v>
      </c>
      <c r="F228" s="609" t="s">
        <v>8306</v>
      </c>
      <c r="G228" s="609">
        <v>120016</v>
      </c>
      <c r="H228" s="609">
        <v>3118</v>
      </c>
      <c r="I228" s="609">
        <v>9375</v>
      </c>
      <c r="J228" s="974"/>
      <c r="K228" s="608"/>
      <c r="L228" s="608"/>
      <c r="M228" s="609"/>
      <c r="N228" s="609"/>
      <c r="O228" s="609"/>
      <c r="P228" s="609"/>
      <c r="Q228" s="575"/>
      <c r="R228" s="609">
        <v>1140</v>
      </c>
      <c r="S228" s="609" t="s">
        <v>1575</v>
      </c>
      <c r="T228" s="608">
        <v>215</v>
      </c>
      <c r="U228" s="608"/>
      <c r="V228" s="608"/>
      <c r="W228" s="608"/>
      <c r="X228" s="608"/>
      <c r="Y228" s="608"/>
      <c r="Z228" s="575"/>
      <c r="AA228" s="575" t="s">
        <v>9241</v>
      </c>
      <c r="AB228" s="575"/>
      <c r="AC228" s="575"/>
      <c r="AD228" s="575"/>
      <c r="AE228" s="575"/>
      <c r="AF228" s="575"/>
      <c r="AG228" s="1009"/>
      <c r="AH228" s="1010">
        <v>2012</v>
      </c>
      <c r="AI228" s="607"/>
      <c r="AJ228" s="607"/>
      <c r="AK228" s="607"/>
      <c r="AL228" s="607"/>
      <c r="AM228" s="607"/>
      <c r="AN228" s="552"/>
      <c r="AO228" s="1011"/>
      <c r="AP228" s="1011"/>
    </row>
    <row r="229" spans="1:42" s="286" customFormat="1" ht="25.15" customHeight="1">
      <c r="A229" s="244"/>
      <c r="B229" s="549"/>
      <c r="C229" s="239" t="s">
        <v>7413</v>
      </c>
      <c r="D229" s="239" t="s">
        <v>2140</v>
      </c>
      <c r="E229" s="239" t="s">
        <v>7413</v>
      </c>
      <c r="F229" s="962" t="s">
        <v>7416</v>
      </c>
      <c r="G229" s="552">
        <v>24287</v>
      </c>
      <c r="H229" s="552">
        <v>4830</v>
      </c>
      <c r="I229" s="552">
        <v>10437</v>
      </c>
      <c r="J229" s="552" t="s">
        <v>1956</v>
      </c>
      <c r="K229" s="964" t="s">
        <v>1673</v>
      </c>
      <c r="L229" s="321"/>
      <c r="M229" s="321"/>
      <c r="N229" s="552">
        <v>1448</v>
      </c>
      <c r="O229" s="552">
        <v>1344</v>
      </c>
      <c r="P229" s="552" t="s">
        <v>9242</v>
      </c>
      <c r="Q229" s="239" t="s">
        <v>9243</v>
      </c>
      <c r="R229" s="552">
        <v>5306</v>
      </c>
      <c r="S229" s="552" t="s">
        <v>9244</v>
      </c>
      <c r="T229" s="552">
        <v>104</v>
      </c>
      <c r="U229" s="321">
        <v>3457</v>
      </c>
      <c r="V229" s="321"/>
      <c r="W229" s="321"/>
      <c r="X229" s="321"/>
      <c r="Y229" s="321"/>
      <c r="Z229" s="321"/>
      <c r="AA229" s="239" t="s">
        <v>9245</v>
      </c>
      <c r="AB229" s="239"/>
      <c r="AC229" s="239"/>
      <c r="AD229" s="239">
        <v>1</v>
      </c>
      <c r="AE229" s="239"/>
      <c r="AF229" s="239">
        <v>300</v>
      </c>
      <c r="AG229" s="239"/>
      <c r="AH229" s="751">
        <v>1992</v>
      </c>
      <c r="AI229" s="607"/>
      <c r="AJ229" s="607"/>
      <c r="AK229" s="607"/>
      <c r="AL229" s="607"/>
      <c r="AM229" s="607"/>
      <c r="AN229" s="607"/>
      <c r="AO229" s="245">
        <v>9654</v>
      </c>
      <c r="AP229" s="245"/>
    </row>
    <row r="230" spans="1:42" s="286" customFormat="1" ht="26.65" customHeight="1">
      <c r="A230" s="244"/>
      <c r="B230" s="549"/>
      <c r="C230" s="239" t="s">
        <v>7413</v>
      </c>
      <c r="D230" s="239" t="s">
        <v>9246</v>
      </c>
      <c r="E230" s="239" t="s">
        <v>7413</v>
      </c>
      <c r="F230" s="962" t="s">
        <v>8319</v>
      </c>
      <c r="G230" s="552">
        <v>123747</v>
      </c>
      <c r="H230" s="552">
        <v>7557</v>
      </c>
      <c r="I230" s="552">
        <v>9833</v>
      </c>
      <c r="J230" s="552"/>
      <c r="K230" s="964"/>
      <c r="L230" s="321"/>
      <c r="M230" s="321"/>
      <c r="N230" s="552">
        <v>2233</v>
      </c>
      <c r="O230" s="552" t="s">
        <v>9247</v>
      </c>
      <c r="P230" s="552" t="s">
        <v>9248</v>
      </c>
      <c r="Q230" s="239" t="s">
        <v>9249</v>
      </c>
      <c r="R230" s="552"/>
      <c r="S230" s="552"/>
      <c r="T230" s="552">
        <v>414</v>
      </c>
      <c r="U230" s="321"/>
      <c r="V230" s="321"/>
      <c r="W230" s="321"/>
      <c r="X230" s="321"/>
      <c r="Y230" s="321"/>
      <c r="Z230" s="321"/>
      <c r="AA230" s="239" t="s">
        <v>9250</v>
      </c>
      <c r="AB230" s="239"/>
      <c r="AC230" s="239"/>
      <c r="AD230" s="239"/>
      <c r="AE230" s="239"/>
      <c r="AF230" s="239"/>
      <c r="AG230" s="239"/>
      <c r="AH230" s="751">
        <v>2013</v>
      </c>
      <c r="AI230" s="607"/>
      <c r="AJ230" s="607"/>
      <c r="AK230" s="607"/>
      <c r="AL230" s="607"/>
      <c r="AM230" s="607"/>
      <c r="AN230" s="607"/>
      <c r="AO230" s="245">
        <v>27500</v>
      </c>
      <c r="AP230" s="245"/>
    </row>
    <row r="231" spans="1:42" s="286" customFormat="1" ht="38.25" customHeight="1">
      <c r="A231" s="244"/>
      <c r="B231" s="549"/>
      <c r="C231" s="239" t="s">
        <v>7418</v>
      </c>
      <c r="D231" s="239" t="s">
        <v>9251</v>
      </c>
      <c r="E231" s="239" t="s">
        <v>7418</v>
      </c>
      <c r="F231" s="239" t="s">
        <v>401</v>
      </c>
      <c r="G231" s="552">
        <v>4488</v>
      </c>
      <c r="H231" s="552">
        <v>3400</v>
      </c>
      <c r="I231" s="552">
        <v>12391</v>
      </c>
      <c r="J231" s="321"/>
      <c r="K231" s="321"/>
      <c r="L231" s="321"/>
      <c r="M231" s="964"/>
      <c r="N231" s="604">
        <v>8400</v>
      </c>
      <c r="O231" s="552" t="s">
        <v>9252</v>
      </c>
      <c r="P231" s="609" t="s">
        <v>9253</v>
      </c>
      <c r="Q231" s="239" t="s">
        <v>9254</v>
      </c>
      <c r="R231" s="552"/>
      <c r="S231" s="552"/>
      <c r="T231" s="552"/>
      <c r="U231" s="321"/>
      <c r="V231" s="239"/>
      <c r="W231" s="743"/>
      <c r="X231" s="321"/>
      <c r="Y231" s="321"/>
      <c r="Z231" s="321"/>
      <c r="AA231" s="239"/>
      <c r="AB231" s="239"/>
      <c r="AC231" s="239"/>
      <c r="AD231" s="239"/>
      <c r="AE231" s="239"/>
      <c r="AF231" s="239"/>
      <c r="AG231" s="239"/>
      <c r="AH231" s="239">
        <v>2008</v>
      </c>
      <c r="AI231" s="321"/>
      <c r="AJ231" s="1016"/>
      <c r="AK231" s="1016"/>
      <c r="AL231" s="1016"/>
      <c r="AM231" s="1016"/>
      <c r="AN231" s="1016"/>
      <c r="AO231" s="552">
        <v>30294</v>
      </c>
      <c r="AP231" s="607"/>
    </row>
    <row r="232" spans="1:42" s="286" customFormat="1" ht="26.65" customHeight="1">
      <c r="A232" s="244"/>
      <c r="B232" s="549"/>
      <c r="C232" s="239" t="s">
        <v>437</v>
      </c>
      <c r="D232" s="239" t="s">
        <v>9255</v>
      </c>
      <c r="E232" s="239" t="s">
        <v>437</v>
      </c>
      <c r="F232" s="239" t="s">
        <v>9256</v>
      </c>
      <c r="G232" s="552">
        <v>41755</v>
      </c>
      <c r="H232" s="552">
        <v>4442</v>
      </c>
      <c r="I232" s="552">
        <v>10620</v>
      </c>
      <c r="J232" s="321" t="s">
        <v>1673</v>
      </c>
      <c r="K232" s="321" t="s">
        <v>572</v>
      </c>
      <c r="L232" s="321" t="s">
        <v>1918</v>
      </c>
      <c r="M232" s="964"/>
      <c r="N232" s="604">
        <v>3836</v>
      </c>
      <c r="O232" s="552">
        <v>1640</v>
      </c>
      <c r="P232" s="552" t="s">
        <v>9257</v>
      </c>
      <c r="Q232" s="239" t="s">
        <v>2156</v>
      </c>
      <c r="R232" s="552">
        <v>2027</v>
      </c>
      <c r="S232" s="552" t="s">
        <v>9258</v>
      </c>
      <c r="T232" s="552">
        <v>169</v>
      </c>
      <c r="U232" s="321"/>
      <c r="V232" s="239"/>
      <c r="W232" s="743"/>
      <c r="X232" s="321"/>
      <c r="Y232" s="321"/>
      <c r="Z232" s="321"/>
      <c r="AA232" s="239" t="s">
        <v>9259</v>
      </c>
      <c r="AB232" s="239"/>
      <c r="AC232" s="239"/>
      <c r="AD232" s="239"/>
      <c r="AE232" s="239"/>
      <c r="AF232" s="239"/>
      <c r="AG232" s="239"/>
      <c r="AH232" s="239">
        <v>2002</v>
      </c>
      <c r="AI232" s="321"/>
      <c r="AJ232" s="1016"/>
      <c r="AK232" s="1016"/>
      <c r="AL232" s="1016"/>
      <c r="AM232" s="1016"/>
      <c r="AN232" s="1016"/>
      <c r="AO232" s="552">
        <v>16566</v>
      </c>
      <c r="AP232" s="607"/>
    </row>
    <row r="233" spans="1:42" s="286" customFormat="1" ht="26.65" customHeight="1">
      <c r="A233" s="244"/>
      <c r="B233" s="549"/>
      <c r="C233" s="239" t="s">
        <v>437</v>
      </c>
      <c r="D233" s="239" t="s">
        <v>9260</v>
      </c>
      <c r="E233" s="239" t="s">
        <v>437</v>
      </c>
      <c r="F233" s="239" t="s">
        <v>2246</v>
      </c>
      <c r="G233" s="552">
        <v>11750</v>
      </c>
      <c r="H233" s="552">
        <v>2751</v>
      </c>
      <c r="I233" s="552">
        <v>5883</v>
      </c>
      <c r="J233" s="321" t="s">
        <v>1673</v>
      </c>
      <c r="K233" s="321" t="s">
        <v>572</v>
      </c>
      <c r="L233" s="321" t="s">
        <v>1918</v>
      </c>
      <c r="M233" s="964"/>
      <c r="N233" s="604">
        <v>1935</v>
      </c>
      <c r="O233" s="552">
        <v>907</v>
      </c>
      <c r="P233" s="552" t="s">
        <v>9261</v>
      </c>
      <c r="Q233" s="239" t="s">
        <v>2156</v>
      </c>
      <c r="R233" s="552">
        <v>843</v>
      </c>
      <c r="S233" s="552" t="s">
        <v>9262</v>
      </c>
      <c r="T233" s="552">
        <v>185</v>
      </c>
      <c r="U233" s="321"/>
      <c r="V233" s="239"/>
      <c r="W233" s="743"/>
      <c r="X233" s="321"/>
      <c r="Y233" s="321"/>
      <c r="Z233" s="321"/>
      <c r="AA233" s="239" t="s">
        <v>9263</v>
      </c>
      <c r="AB233" s="239"/>
      <c r="AC233" s="239"/>
      <c r="AD233" s="239"/>
      <c r="AE233" s="239"/>
      <c r="AF233" s="239"/>
      <c r="AG233" s="239"/>
      <c r="AH233" s="239">
        <v>2009</v>
      </c>
      <c r="AI233" s="321"/>
      <c r="AJ233" s="1016"/>
      <c r="AK233" s="1016"/>
      <c r="AL233" s="1016"/>
      <c r="AM233" s="1016"/>
      <c r="AN233" s="1016"/>
      <c r="AO233" s="552">
        <v>14100</v>
      </c>
      <c r="AP233" s="607"/>
    </row>
    <row r="234" spans="1:42" s="286" customFormat="1" ht="26.65" customHeight="1">
      <c r="A234" s="244"/>
      <c r="B234" s="549"/>
      <c r="C234" s="239" t="s">
        <v>437</v>
      </c>
      <c r="D234" s="239" t="s">
        <v>9264</v>
      </c>
      <c r="E234" s="239" t="s">
        <v>437</v>
      </c>
      <c r="F234" s="239" t="s">
        <v>2246</v>
      </c>
      <c r="G234" s="552">
        <v>2506</v>
      </c>
      <c r="H234" s="552">
        <v>1443</v>
      </c>
      <c r="I234" s="552">
        <v>4269</v>
      </c>
      <c r="J234" s="321"/>
      <c r="K234" s="321"/>
      <c r="L234" s="321"/>
      <c r="M234" s="964"/>
      <c r="N234" s="604">
        <v>1996</v>
      </c>
      <c r="O234" s="552">
        <v>1040</v>
      </c>
      <c r="P234" s="552" t="s">
        <v>9265</v>
      </c>
      <c r="Q234" s="239" t="s">
        <v>2156</v>
      </c>
      <c r="R234" s="552">
        <v>956</v>
      </c>
      <c r="S234" s="552" t="s">
        <v>2244</v>
      </c>
      <c r="T234" s="552"/>
      <c r="U234" s="321"/>
      <c r="V234" s="239"/>
      <c r="W234" s="743"/>
      <c r="X234" s="321"/>
      <c r="Y234" s="321"/>
      <c r="Z234" s="321"/>
      <c r="AA234" s="239"/>
      <c r="AB234" s="239"/>
      <c r="AC234" s="239"/>
      <c r="AD234" s="239"/>
      <c r="AE234" s="239"/>
      <c r="AF234" s="239"/>
      <c r="AG234" s="239"/>
      <c r="AH234" s="239">
        <v>2010</v>
      </c>
      <c r="AI234" s="321"/>
      <c r="AJ234" s="1016"/>
      <c r="AK234" s="1016"/>
      <c r="AL234" s="1016"/>
      <c r="AM234" s="1016"/>
      <c r="AN234" s="1016"/>
      <c r="AO234" s="552">
        <v>10110</v>
      </c>
      <c r="AP234" s="607"/>
    </row>
    <row r="235" spans="1:42" s="286" customFormat="1" ht="26.65" customHeight="1">
      <c r="A235" s="244"/>
      <c r="B235" s="549"/>
      <c r="C235" s="239" t="s">
        <v>437</v>
      </c>
      <c r="D235" s="239" t="s">
        <v>9266</v>
      </c>
      <c r="E235" s="239" t="s">
        <v>437</v>
      </c>
      <c r="F235" s="239" t="s">
        <v>2246</v>
      </c>
      <c r="G235" s="552">
        <v>9361</v>
      </c>
      <c r="H235" s="552">
        <v>4797</v>
      </c>
      <c r="I235" s="552">
        <v>9219</v>
      </c>
      <c r="J235" s="321"/>
      <c r="K235" s="964"/>
      <c r="L235" s="321"/>
      <c r="M235" s="321"/>
      <c r="N235" s="552">
        <v>499</v>
      </c>
      <c r="O235" s="552">
        <v>324</v>
      </c>
      <c r="P235" s="552" t="s">
        <v>9267</v>
      </c>
      <c r="Q235" s="239" t="s">
        <v>2166</v>
      </c>
      <c r="R235" s="552">
        <v>175</v>
      </c>
      <c r="S235" s="552" t="s">
        <v>9268</v>
      </c>
      <c r="T235" s="552"/>
      <c r="U235" s="321"/>
      <c r="V235" s="321"/>
      <c r="W235" s="321"/>
      <c r="X235" s="321"/>
      <c r="Y235" s="321"/>
      <c r="Z235" s="321"/>
      <c r="AA235" s="239" t="s">
        <v>9269</v>
      </c>
      <c r="AB235" s="239"/>
      <c r="AC235" s="239"/>
      <c r="AD235" s="239"/>
      <c r="AE235" s="239"/>
      <c r="AF235" s="239"/>
      <c r="AG235" s="239"/>
      <c r="AH235" s="751">
        <v>2009</v>
      </c>
      <c r="AI235" s="607"/>
      <c r="AJ235" s="607"/>
      <c r="AK235" s="607"/>
      <c r="AL235" s="607"/>
      <c r="AM235" s="607"/>
      <c r="AN235" s="607"/>
      <c r="AO235" s="245">
        <v>22700</v>
      </c>
      <c r="AP235" s="245"/>
    </row>
    <row r="236" spans="1:42" s="286" customFormat="1" ht="26.65" customHeight="1">
      <c r="A236" s="244"/>
      <c r="B236" s="549"/>
      <c r="C236" s="239" t="s">
        <v>437</v>
      </c>
      <c r="D236" s="239" t="s">
        <v>9270</v>
      </c>
      <c r="E236" s="239" t="s">
        <v>437</v>
      </c>
      <c r="F236" s="239" t="s">
        <v>2246</v>
      </c>
      <c r="G236" s="552">
        <v>9297</v>
      </c>
      <c r="H236" s="552">
        <v>1567</v>
      </c>
      <c r="I236" s="552">
        <v>4762</v>
      </c>
      <c r="J236" s="321"/>
      <c r="K236" s="964"/>
      <c r="L236" s="321"/>
      <c r="M236" s="321"/>
      <c r="N236" s="552">
        <v>1575</v>
      </c>
      <c r="O236" s="552">
        <v>915</v>
      </c>
      <c r="P236" s="552" t="s">
        <v>9271</v>
      </c>
      <c r="Q236" s="239" t="s">
        <v>2156</v>
      </c>
      <c r="R236" s="552">
        <v>660</v>
      </c>
      <c r="S236" s="552" t="s">
        <v>9272</v>
      </c>
      <c r="T236" s="552"/>
      <c r="U236" s="321"/>
      <c r="V236" s="321"/>
      <c r="W236" s="321"/>
      <c r="X236" s="321"/>
      <c r="Y236" s="321"/>
      <c r="Z236" s="321"/>
      <c r="AA236" s="239"/>
      <c r="AB236" s="239"/>
      <c r="AC236" s="239"/>
      <c r="AD236" s="239"/>
      <c r="AE236" s="239"/>
      <c r="AF236" s="239"/>
      <c r="AG236" s="239"/>
      <c r="AH236" s="751">
        <v>2014</v>
      </c>
      <c r="AI236" s="607"/>
      <c r="AJ236" s="607"/>
      <c r="AK236" s="607"/>
      <c r="AL236" s="607"/>
      <c r="AM236" s="607"/>
      <c r="AN236" s="607"/>
      <c r="AO236" s="245">
        <v>20370</v>
      </c>
      <c r="AP236" s="245"/>
    </row>
    <row r="237" spans="1:42" s="286" customFormat="1" ht="39" customHeight="1">
      <c r="A237" s="244"/>
      <c r="B237" s="549"/>
      <c r="C237" s="239" t="s">
        <v>437</v>
      </c>
      <c r="D237" s="239" t="s">
        <v>9273</v>
      </c>
      <c r="E237" s="239" t="s">
        <v>437</v>
      </c>
      <c r="F237" s="962" t="s">
        <v>2246</v>
      </c>
      <c r="G237" s="552">
        <v>14633</v>
      </c>
      <c r="H237" s="552">
        <v>6598</v>
      </c>
      <c r="I237" s="552">
        <v>12693</v>
      </c>
      <c r="J237" s="552"/>
      <c r="K237" s="964"/>
      <c r="L237" s="321"/>
      <c r="M237" s="321"/>
      <c r="N237" s="552">
        <v>2861</v>
      </c>
      <c r="O237" s="552">
        <v>1812</v>
      </c>
      <c r="P237" s="741" t="s">
        <v>9274</v>
      </c>
      <c r="Q237" s="565" t="s">
        <v>2156</v>
      </c>
      <c r="R237" s="552">
        <v>909</v>
      </c>
      <c r="S237" s="552" t="s">
        <v>9275</v>
      </c>
      <c r="T237" s="552">
        <v>140</v>
      </c>
      <c r="U237" s="321"/>
      <c r="V237" s="321"/>
      <c r="W237" s="321"/>
      <c r="X237" s="321"/>
      <c r="Y237" s="321"/>
      <c r="Z237" s="321"/>
      <c r="AA237" s="239"/>
      <c r="AB237" s="239"/>
      <c r="AC237" s="239"/>
      <c r="AD237" s="239"/>
      <c r="AE237" s="239"/>
      <c r="AF237" s="239"/>
      <c r="AG237" s="239"/>
      <c r="AH237" s="751">
        <v>2015</v>
      </c>
      <c r="AI237" s="607"/>
      <c r="AJ237" s="607"/>
      <c r="AK237" s="607"/>
      <c r="AL237" s="607"/>
      <c r="AM237" s="607"/>
      <c r="AN237" s="607"/>
      <c r="AO237" s="245">
        <v>33008</v>
      </c>
      <c r="AP237" s="245"/>
    </row>
    <row r="238" spans="1:42" s="286" customFormat="1" ht="26.65" customHeight="1">
      <c r="A238" s="244"/>
      <c r="B238" s="549"/>
      <c r="C238" s="239" t="s">
        <v>437</v>
      </c>
      <c r="D238" s="239" t="s">
        <v>2245</v>
      </c>
      <c r="E238" s="239" t="s">
        <v>437</v>
      </c>
      <c r="F238" s="239" t="s">
        <v>2246</v>
      </c>
      <c r="G238" s="552">
        <v>8421</v>
      </c>
      <c r="H238" s="552">
        <v>1560</v>
      </c>
      <c r="I238" s="552">
        <v>3869</v>
      </c>
      <c r="J238" s="964"/>
      <c r="K238" s="321"/>
      <c r="L238" s="321"/>
      <c r="M238" s="321"/>
      <c r="N238" s="552">
        <v>2171</v>
      </c>
      <c r="O238" s="552">
        <v>1029</v>
      </c>
      <c r="P238" s="552" t="s">
        <v>2247</v>
      </c>
      <c r="Q238" s="239" t="s">
        <v>2156</v>
      </c>
      <c r="R238" s="552">
        <v>1142</v>
      </c>
      <c r="S238" s="552" t="s">
        <v>2248</v>
      </c>
      <c r="T238" s="552"/>
      <c r="U238" s="321"/>
      <c r="V238" s="321"/>
      <c r="W238" s="321"/>
      <c r="X238" s="321"/>
      <c r="Y238" s="321"/>
      <c r="Z238" s="321"/>
      <c r="AA238" s="239"/>
      <c r="AB238" s="239"/>
      <c r="AC238" s="239"/>
      <c r="AD238" s="239"/>
      <c r="AE238" s="239"/>
      <c r="AF238" s="239"/>
      <c r="AG238" s="239"/>
      <c r="AH238" s="751">
        <v>2011</v>
      </c>
      <c r="AI238" s="607"/>
      <c r="AJ238" s="607"/>
      <c r="AK238" s="607"/>
      <c r="AL238" s="607"/>
      <c r="AM238" s="607"/>
      <c r="AN238" s="607"/>
      <c r="AO238" s="245">
        <v>11100</v>
      </c>
      <c r="AP238" s="245"/>
    </row>
    <row r="239" spans="1:42" s="286" customFormat="1" ht="26.65" customHeight="1">
      <c r="A239" s="244"/>
      <c r="B239" s="549"/>
      <c r="C239" s="239" t="s">
        <v>2271</v>
      </c>
      <c r="D239" s="239" t="s">
        <v>9276</v>
      </c>
      <c r="E239" s="239" t="s">
        <v>2271</v>
      </c>
      <c r="F239" s="239" t="s">
        <v>401</v>
      </c>
      <c r="G239" s="552">
        <v>6559</v>
      </c>
      <c r="H239" s="552">
        <v>1236</v>
      </c>
      <c r="I239" s="552">
        <v>3257</v>
      </c>
      <c r="J239" s="964"/>
      <c r="K239" s="321"/>
      <c r="L239" s="321"/>
      <c r="M239" s="321"/>
      <c r="N239" s="552">
        <v>1691</v>
      </c>
      <c r="O239" s="552"/>
      <c r="P239" s="552"/>
      <c r="Q239" s="239"/>
      <c r="R239" s="552">
        <v>1201</v>
      </c>
      <c r="S239" s="552" t="s">
        <v>9187</v>
      </c>
      <c r="T239" s="552">
        <v>490</v>
      </c>
      <c r="U239" s="321"/>
      <c r="V239" s="321"/>
      <c r="W239" s="321"/>
      <c r="X239" s="321"/>
      <c r="Y239" s="321"/>
      <c r="Z239" s="321"/>
      <c r="AA239" s="239" t="s">
        <v>1978</v>
      </c>
      <c r="AB239" s="239"/>
      <c r="AC239" s="239"/>
      <c r="AD239" s="239"/>
      <c r="AE239" s="239"/>
      <c r="AF239" s="239"/>
      <c r="AG239" s="239"/>
      <c r="AH239" s="751">
        <v>2003</v>
      </c>
      <c r="AI239" s="607"/>
      <c r="AJ239" s="607"/>
      <c r="AK239" s="607"/>
      <c r="AL239" s="607"/>
      <c r="AM239" s="607"/>
      <c r="AN239" s="607"/>
      <c r="AO239" s="245">
        <v>6000</v>
      </c>
      <c r="AP239" s="245"/>
    </row>
    <row r="240" spans="1:42" s="286" customFormat="1" ht="26.65" customHeight="1">
      <c r="A240" s="244"/>
      <c r="B240" s="549"/>
      <c r="C240" s="239" t="s">
        <v>2271</v>
      </c>
      <c r="D240" s="239" t="s">
        <v>9277</v>
      </c>
      <c r="E240" s="239" t="s">
        <v>2271</v>
      </c>
      <c r="F240" s="239" t="s">
        <v>7437</v>
      </c>
      <c r="G240" s="552">
        <v>25173</v>
      </c>
      <c r="H240" s="552">
        <v>882.9</v>
      </c>
      <c r="I240" s="552">
        <v>2517.9299999999998</v>
      </c>
      <c r="J240" s="964"/>
      <c r="K240" s="321"/>
      <c r="L240" s="321"/>
      <c r="M240" s="321"/>
      <c r="N240" s="552"/>
      <c r="O240" s="552"/>
      <c r="P240" s="552"/>
      <c r="Q240" s="239"/>
      <c r="R240" s="552"/>
      <c r="S240" s="552"/>
      <c r="T240" s="552">
        <v>503.83</v>
      </c>
      <c r="U240" s="321"/>
      <c r="V240" s="321"/>
      <c r="W240" s="321"/>
      <c r="X240" s="321"/>
      <c r="Y240" s="321"/>
      <c r="Z240" s="321"/>
      <c r="AA240" s="239"/>
      <c r="AB240" s="239"/>
      <c r="AC240" s="239"/>
      <c r="AD240" s="239"/>
      <c r="AE240" s="239"/>
      <c r="AF240" s="239"/>
      <c r="AG240" s="239"/>
      <c r="AH240" s="751">
        <v>2013.7</v>
      </c>
      <c r="AI240" s="607"/>
      <c r="AJ240" s="607"/>
      <c r="AK240" s="607"/>
      <c r="AL240" s="607"/>
      <c r="AM240" s="607"/>
      <c r="AN240" s="607"/>
      <c r="AO240" s="245">
        <v>3415.2</v>
      </c>
      <c r="AP240" s="245"/>
    </row>
    <row r="241" spans="1:42" s="286" customFormat="1" ht="26.65" customHeight="1">
      <c r="A241" s="244"/>
      <c r="B241" s="549"/>
      <c r="C241" s="239" t="s">
        <v>7442</v>
      </c>
      <c r="D241" s="239" t="s">
        <v>9278</v>
      </c>
      <c r="E241" s="239" t="s">
        <v>7442</v>
      </c>
      <c r="F241" s="239" t="s">
        <v>7447</v>
      </c>
      <c r="G241" s="552">
        <v>9032</v>
      </c>
      <c r="H241" s="552">
        <v>1639</v>
      </c>
      <c r="I241" s="552">
        <v>4053</v>
      </c>
      <c r="J241" s="964" t="s">
        <v>1287</v>
      </c>
      <c r="K241" s="321" t="s">
        <v>1678</v>
      </c>
      <c r="L241" s="321" t="s">
        <v>1673</v>
      </c>
      <c r="M241" s="321" t="s">
        <v>572</v>
      </c>
      <c r="N241" s="552">
        <v>1724</v>
      </c>
      <c r="O241" s="552">
        <v>691</v>
      </c>
      <c r="P241" s="552" t="s">
        <v>9279</v>
      </c>
      <c r="Q241" s="239" t="s">
        <v>2156</v>
      </c>
      <c r="R241" s="552">
        <v>500</v>
      </c>
      <c r="S241" s="552" t="s">
        <v>9280</v>
      </c>
      <c r="T241" s="552">
        <v>107</v>
      </c>
      <c r="U241" s="321"/>
      <c r="V241" s="321">
        <v>2005</v>
      </c>
      <c r="W241" s="321"/>
      <c r="X241" s="321">
        <v>12811</v>
      </c>
      <c r="Y241" s="321">
        <v>937</v>
      </c>
      <c r="Z241" s="321"/>
      <c r="AA241" s="239" t="s">
        <v>9281</v>
      </c>
      <c r="AB241" s="239"/>
      <c r="AC241" s="239">
        <v>8572</v>
      </c>
      <c r="AD241" s="239"/>
      <c r="AE241" s="239"/>
      <c r="AF241" s="239"/>
      <c r="AG241" s="239"/>
      <c r="AH241" s="751">
        <v>2005</v>
      </c>
      <c r="AI241" s="607"/>
      <c r="AJ241" s="607"/>
      <c r="AK241" s="607"/>
      <c r="AL241" s="607"/>
      <c r="AM241" s="607"/>
      <c r="AN241" s="607"/>
      <c r="AO241" s="245">
        <v>8572</v>
      </c>
      <c r="AP241" s="245"/>
    </row>
    <row r="242" spans="1:42" s="286" customFormat="1" ht="26.65" customHeight="1">
      <c r="A242" s="244"/>
      <c r="B242" s="549"/>
      <c r="C242" s="239" t="s">
        <v>7442</v>
      </c>
      <c r="D242" s="239" t="s">
        <v>9282</v>
      </c>
      <c r="E242" s="239" t="s">
        <v>7442</v>
      </c>
      <c r="F242" s="239" t="s">
        <v>7447</v>
      </c>
      <c r="G242" s="552">
        <v>15949</v>
      </c>
      <c r="H242" s="552">
        <v>5038</v>
      </c>
      <c r="I242" s="552">
        <v>9985</v>
      </c>
      <c r="J242" s="964" t="s">
        <v>1287</v>
      </c>
      <c r="K242" s="321" t="s">
        <v>1678</v>
      </c>
      <c r="L242" s="321" t="s">
        <v>1673</v>
      </c>
      <c r="M242" s="321" t="s">
        <v>572</v>
      </c>
      <c r="N242" s="552">
        <v>2914</v>
      </c>
      <c r="O242" s="552">
        <v>1653</v>
      </c>
      <c r="P242" s="552" t="s">
        <v>9283</v>
      </c>
      <c r="Q242" s="239" t="s">
        <v>9284</v>
      </c>
      <c r="R242" s="552">
        <v>600</v>
      </c>
      <c r="S242" s="552" t="s">
        <v>9285</v>
      </c>
      <c r="T242" s="552">
        <v>661</v>
      </c>
      <c r="U242" s="321"/>
      <c r="V242" s="321">
        <v>2005</v>
      </c>
      <c r="W242" s="321"/>
      <c r="X242" s="321">
        <v>12811</v>
      </c>
      <c r="Y242" s="321">
        <v>937</v>
      </c>
      <c r="Z242" s="321"/>
      <c r="AA242" s="239" t="s">
        <v>9281</v>
      </c>
      <c r="AB242" s="239"/>
      <c r="AC242" s="239">
        <v>8572</v>
      </c>
      <c r="AD242" s="239"/>
      <c r="AE242" s="239"/>
      <c r="AF242" s="239"/>
      <c r="AG242" s="239"/>
      <c r="AH242" s="751">
        <v>2003</v>
      </c>
      <c r="AI242" s="607"/>
      <c r="AJ242" s="607"/>
      <c r="AK242" s="607"/>
      <c r="AL242" s="607"/>
      <c r="AM242" s="607"/>
      <c r="AN242" s="607"/>
      <c r="AO242" s="245">
        <v>13748</v>
      </c>
      <c r="AP242" s="245"/>
    </row>
    <row r="243" spans="1:42" s="286" customFormat="1" ht="26.65" customHeight="1">
      <c r="A243" s="244"/>
      <c r="B243" s="549"/>
      <c r="C243" s="239" t="s">
        <v>7442</v>
      </c>
      <c r="D243" s="239" t="s">
        <v>9286</v>
      </c>
      <c r="E243" s="239" t="s">
        <v>7442</v>
      </c>
      <c r="F243" s="239" t="s">
        <v>7447</v>
      </c>
      <c r="G243" s="552">
        <v>42770</v>
      </c>
      <c r="H243" s="552">
        <v>1519</v>
      </c>
      <c r="I243" s="552">
        <v>2030</v>
      </c>
      <c r="J243" s="964" t="s">
        <v>1287</v>
      </c>
      <c r="K243" s="321" t="s">
        <v>1678</v>
      </c>
      <c r="L243" s="321" t="s">
        <v>1673</v>
      </c>
      <c r="M243" s="321" t="s">
        <v>572</v>
      </c>
      <c r="N243" s="552">
        <v>784</v>
      </c>
      <c r="O243" s="552">
        <v>784</v>
      </c>
      <c r="P243" s="552" t="s">
        <v>9287</v>
      </c>
      <c r="Q243" s="239" t="s">
        <v>1970</v>
      </c>
      <c r="R243" s="552"/>
      <c r="S243" s="552"/>
      <c r="T243" s="552"/>
      <c r="U243" s="321"/>
      <c r="V243" s="321">
        <v>2005</v>
      </c>
      <c r="W243" s="321"/>
      <c r="X243" s="321">
        <v>12811</v>
      </c>
      <c r="Y243" s="321">
        <v>937</v>
      </c>
      <c r="Z243" s="321"/>
      <c r="AA243" s="239" t="s">
        <v>9288</v>
      </c>
      <c r="AB243" s="239"/>
      <c r="AC243" s="239">
        <v>8572</v>
      </c>
      <c r="AD243" s="239"/>
      <c r="AE243" s="239"/>
      <c r="AF243" s="239"/>
      <c r="AG243" s="239"/>
      <c r="AH243" s="751">
        <v>2010</v>
      </c>
      <c r="AI243" s="607"/>
      <c r="AJ243" s="607"/>
      <c r="AK243" s="607"/>
      <c r="AL243" s="607"/>
      <c r="AM243" s="607"/>
      <c r="AN243" s="607"/>
      <c r="AO243" s="245">
        <v>4082</v>
      </c>
      <c r="AP243" s="245"/>
    </row>
    <row r="244" spans="1:42" s="286" customFormat="1" ht="26.65" customHeight="1">
      <c r="A244" s="244"/>
      <c r="B244" s="549"/>
      <c r="C244" s="239" t="s">
        <v>7450</v>
      </c>
      <c r="D244" s="239" t="s">
        <v>9289</v>
      </c>
      <c r="E244" s="239" t="s">
        <v>7450</v>
      </c>
      <c r="F244" s="239" t="s">
        <v>7450</v>
      </c>
      <c r="G244" s="552">
        <v>8489</v>
      </c>
      <c r="H244" s="552">
        <v>2409</v>
      </c>
      <c r="I244" s="552">
        <v>6537</v>
      </c>
      <c r="J244" s="964" t="s">
        <v>1673</v>
      </c>
      <c r="K244" s="321" t="s">
        <v>572</v>
      </c>
      <c r="L244" s="321"/>
      <c r="M244" s="321"/>
      <c r="N244" s="552">
        <v>1647</v>
      </c>
      <c r="O244" s="552">
        <v>667</v>
      </c>
      <c r="P244" s="552" t="s">
        <v>9290</v>
      </c>
      <c r="Q244" s="239" t="s">
        <v>1970</v>
      </c>
      <c r="R244" s="552">
        <v>730</v>
      </c>
      <c r="S244" s="552" t="s">
        <v>1575</v>
      </c>
      <c r="T244" s="552">
        <v>250</v>
      </c>
      <c r="U244" s="321"/>
      <c r="V244" s="321"/>
      <c r="W244" s="321"/>
      <c r="X244" s="321"/>
      <c r="Y244" s="321"/>
      <c r="Z244" s="321"/>
      <c r="AA244" s="239" t="s">
        <v>9291</v>
      </c>
      <c r="AB244" s="239"/>
      <c r="AC244" s="239"/>
      <c r="AD244" s="239"/>
      <c r="AE244" s="239"/>
      <c r="AF244" s="239"/>
      <c r="AG244" s="239"/>
      <c r="AH244" s="751">
        <v>2007</v>
      </c>
      <c r="AI244" s="607"/>
      <c r="AJ244" s="607"/>
      <c r="AK244" s="607"/>
      <c r="AL244" s="607"/>
      <c r="AM244" s="607"/>
      <c r="AN244" s="607"/>
      <c r="AO244" s="245">
        <v>14700</v>
      </c>
      <c r="AP244" s="245"/>
    </row>
    <row r="245" spans="1:42" s="286" customFormat="1" ht="26.65" customHeight="1">
      <c r="A245" s="244"/>
      <c r="B245" s="549"/>
      <c r="C245" s="239" t="s">
        <v>7462</v>
      </c>
      <c r="D245" s="239" t="s">
        <v>9292</v>
      </c>
      <c r="E245" s="239" t="s">
        <v>7462</v>
      </c>
      <c r="F245" s="239" t="s">
        <v>9293</v>
      </c>
      <c r="G245" s="552">
        <v>19325</v>
      </c>
      <c r="H245" s="552">
        <v>3855.56</v>
      </c>
      <c r="I245" s="552">
        <v>6120</v>
      </c>
      <c r="J245" s="321"/>
      <c r="K245" s="964"/>
      <c r="L245" s="321"/>
      <c r="M245" s="321"/>
      <c r="N245" s="552">
        <v>3276</v>
      </c>
      <c r="O245" s="552">
        <v>932</v>
      </c>
      <c r="P245" s="552" t="s">
        <v>9294</v>
      </c>
      <c r="Q245" s="239" t="s">
        <v>9295</v>
      </c>
      <c r="R245" s="552">
        <v>1917</v>
      </c>
      <c r="S245" s="552" t="s">
        <v>9296</v>
      </c>
      <c r="T245" s="552">
        <v>427</v>
      </c>
      <c r="U245" s="321">
        <v>1991</v>
      </c>
      <c r="V245" s="321"/>
      <c r="W245" s="321">
        <v>1110</v>
      </c>
      <c r="X245" s="321">
        <v>3000</v>
      </c>
      <c r="Y245" s="321"/>
      <c r="Z245" s="321"/>
      <c r="AA245" s="239" t="s">
        <v>9297</v>
      </c>
      <c r="AB245" s="239">
        <v>4110</v>
      </c>
      <c r="AC245" s="239"/>
      <c r="AD245" s="239"/>
      <c r="AE245" s="239"/>
      <c r="AF245" s="239"/>
      <c r="AG245" s="239"/>
      <c r="AH245" s="751">
        <v>2008</v>
      </c>
      <c r="AI245" s="607"/>
      <c r="AJ245" s="607"/>
      <c r="AK245" s="607"/>
      <c r="AL245" s="607"/>
      <c r="AM245" s="607"/>
      <c r="AN245" s="607"/>
      <c r="AO245" s="245">
        <v>74600</v>
      </c>
      <c r="AP245" s="245"/>
    </row>
    <row r="246" spans="1:42" s="286" customFormat="1" ht="36.6" customHeight="1">
      <c r="A246" s="244"/>
      <c r="B246" s="549"/>
      <c r="C246" s="751" t="s">
        <v>7462</v>
      </c>
      <c r="D246" s="793" t="s">
        <v>9298</v>
      </c>
      <c r="E246" s="607" t="s">
        <v>7462</v>
      </c>
      <c r="F246" s="607" t="s">
        <v>7465</v>
      </c>
      <c r="G246" s="245">
        <v>12249</v>
      </c>
      <c r="H246" s="1017">
        <v>1968.36</v>
      </c>
      <c r="I246" s="1018">
        <v>9984.76</v>
      </c>
      <c r="J246" s="607"/>
      <c r="K246" s="607"/>
      <c r="L246" s="607"/>
      <c r="M246" s="607"/>
      <c r="N246" s="552">
        <v>2601.1399999999994</v>
      </c>
      <c r="O246" s="245">
        <v>938.99</v>
      </c>
      <c r="P246" s="245" t="s">
        <v>9299</v>
      </c>
      <c r="Q246" s="751" t="s">
        <v>6944</v>
      </c>
      <c r="R246" s="552">
        <v>1230.6199999999999</v>
      </c>
      <c r="S246" s="245" t="s">
        <v>9300</v>
      </c>
      <c r="T246" s="1018">
        <v>431.53</v>
      </c>
      <c r="U246" s="607"/>
      <c r="V246" s="607"/>
      <c r="W246" s="607"/>
      <c r="X246" s="607"/>
      <c r="Y246" s="607"/>
      <c r="Z246" s="607"/>
      <c r="AA246" s="751" t="s">
        <v>9301</v>
      </c>
      <c r="AB246" s="751"/>
      <c r="AC246" s="751"/>
      <c r="AD246" s="751"/>
      <c r="AE246" s="751"/>
      <c r="AF246" s="751"/>
      <c r="AG246" s="751"/>
      <c r="AH246" s="751">
        <v>2011</v>
      </c>
      <c r="AI246" s="607"/>
      <c r="AJ246" s="607"/>
      <c r="AK246" s="607"/>
      <c r="AL246" s="607"/>
      <c r="AM246" s="607"/>
      <c r="AN246" s="607"/>
      <c r="AO246" s="1017">
        <v>30756</v>
      </c>
      <c r="AP246" s="245"/>
    </row>
    <row r="247" spans="1:42" s="286" customFormat="1" ht="25.9" customHeight="1">
      <c r="A247" s="244"/>
      <c r="B247" s="549"/>
      <c r="C247" s="751" t="s">
        <v>7462</v>
      </c>
      <c r="D247" s="793" t="s">
        <v>9302</v>
      </c>
      <c r="E247" s="1019" t="s">
        <v>7462</v>
      </c>
      <c r="F247" s="607" t="s">
        <v>7465</v>
      </c>
      <c r="G247" s="245">
        <v>99330</v>
      </c>
      <c r="H247" s="1017">
        <v>1349</v>
      </c>
      <c r="I247" s="1018">
        <v>1808</v>
      </c>
      <c r="J247" s="607"/>
      <c r="K247" s="607"/>
      <c r="L247" s="607"/>
      <c r="M247" s="607"/>
      <c r="N247" s="552">
        <v>1349</v>
      </c>
      <c r="O247" s="245">
        <v>1349</v>
      </c>
      <c r="P247" s="245" t="s">
        <v>9303</v>
      </c>
      <c r="Q247" s="751" t="s">
        <v>9304</v>
      </c>
      <c r="R247" s="552"/>
      <c r="S247" s="245"/>
      <c r="T247" s="1018"/>
      <c r="U247" s="607"/>
      <c r="V247" s="607"/>
      <c r="W247" s="607"/>
      <c r="X247" s="607"/>
      <c r="Y247" s="607"/>
      <c r="Z247" s="607"/>
      <c r="AA247" s="751" t="s">
        <v>9305</v>
      </c>
      <c r="AB247" s="751"/>
      <c r="AC247" s="751"/>
      <c r="AD247" s="751"/>
      <c r="AE247" s="751"/>
      <c r="AF247" s="751"/>
      <c r="AG247" s="751"/>
      <c r="AH247" s="751">
        <v>2014</v>
      </c>
      <c r="AI247" s="607"/>
      <c r="AJ247" s="607"/>
      <c r="AK247" s="607"/>
      <c r="AL247" s="607"/>
      <c r="AM247" s="607"/>
      <c r="AN247" s="607"/>
      <c r="AO247" s="1017">
        <v>3256</v>
      </c>
      <c r="AP247" s="245"/>
    </row>
    <row r="248" spans="1:42" s="286" customFormat="1" ht="25.9" customHeight="1">
      <c r="A248" s="244"/>
      <c r="B248" s="549"/>
      <c r="C248" s="239" t="s">
        <v>7472</v>
      </c>
      <c r="D248" s="239" t="s">
        <v>9306</v>
      </c>
      <c r="E248" s="239" t="s">
        <v>7472</v>
      </c>
      <c r="F248" s="239" t="s">
        <v>401</v>
      </c>
      <c r="G248" s="552">
        <v>2592</v>
      </c>
      <c r="H248" s="552">
        <v>2156</v>
      </c>
      <c r="I248" s="552">
        <v>10340</v>
      </c>
      <c r="J248" s="321"/>
      <c r="K248" s="321"/>
      <c r="L248" s="321"/>
      <c r="M248" s="964"/>
      <c r="N248" s="604">
        <v>868</v>
      </c>
      <c r="O248" s="552">
        <v>868</v>
      </c>
      <c r="P248" s="552" t="s">
        <v>9307</v>
      </c>
      <c r="Q248" s="239" t="s">
        <v>9308</v>
      </c>
      <c r="R248" s="552"/>
      <c r="S248" s="552"/>
      <c r="T248" s="552"/>
      <c r="U248" s="321"/>
      <c r="V248" s="239"/>
      <c r="W248" s="743"/>
      <c r="X248" s="321"/>
      <c r="Y248" s="321"/>
      <c r="Z248" s="321"/>
      <c r="AA248" s="239" t="s">
        <v>9309</v>
      </c>
      <c r="AB248" s="239"/>
      <c r="AC248" s="239"/>
      <c r="AD248" s="239"/>
      <c r="AE248" s="239"/>
      <c r="AF248" s="239"/>
      <c r="AG248" s="239"/>
      <c r="AH248" s="239">
        <v>2008</v>
      </c>
      <c r="AI248" s="321"/>
      <c r="AJ248" s="1016"/>
      <c r="AK248" s="1016"/>
      <c r="AL248" s="1016"/>
      <c r="AM248" s="1016"/>
      <c r="AN248" s="1016"/>
      <c r="AO248" s="552">
        <v>15744</v>
      </c>
      <c r="AP248" s="607"/>
    </row>
    <row r="249" spans="1:42" s="286" customFormat="1" ht="25.9" customHeight="1">
      <c r="A249" s="244"/>
      <c r="B249" s="549"/>
      <c r="C249" s="239" t="s">
        <v>7472</v>
      </c>
      <c r="D249" s="239" t="s">
        <v>9306</v>
      </c>
      <c r="E249" s="239" t="s">
        <v>7472</v>
      </c>
      <c r="F249" s="239" t="s">
        <v>9310</v>
      </c>
      <c r="G249" s="552">
        <v>2592</v>
      </c>
      <c r="H249" s="552">
        <v>2156</v>
      </c>
      <c r="I249" s="552">
        <v>10340</v>
      </c>
      <c r="J249" s="321"/>
      <c r="K249" s="321"/>
      <c r="L249" s="321"/>
      <c r="M249" s="964"/>
      <c r="N249" s="604">
        <v>868</v>
      </c>
      <c r="O249" s="552">
        <v>868</v>
      </c>
      <c r="P249" s="552" t="s">
        <v>9307</v>
      </c>
      <c r="Q249" s="239" t="s">
        <v>9308</v>
      </c>
      <c r="R249" s="552"/>
      <c r="S249" s="552"/>
      <c r="T249" s="552"/>
      <c r="U249" s="321"/>
      <c r="V249" s="239"/>
      <c r="W249" s="743"/>
      <c r="X249" s="321"/>
      <c r="Y249" s="321"/>
      <c r="Z249" s="321"/>
      <c r="AA249" s="239" t="s">
        <v>9309</v>
      </c>
      <c r="AB249" s="239"/>
      <c r="AC249" s="239"/>
      <c r="AD249" s="239"/>
      <c r="AE249" s="239"/>
      <c r="AF249" s="239"/>
      <c r="AG249" s="239"/>
      <c r="AH249" s="239">
        <v>2008</v>
      </c>
      <c r="AI249" s="321"/>
      <c r="AJ249" s="1016"/>
      <c r="AK249" s="1016"/>
      <c r="AL249" s="1016"/>
      <c r="AM249" s="1016"/>
      <c r="AN249" s="1016"/>
      <c r="AO249" s="552">
        <v>15744</v>
      </c>
      <c r="AP249" s="607"/>
    </row>
    <row r="250" spans="1:42" s="286" customFormat="1" ht="25.9" customHeight="1">
      <c r="A250" s="244">
        <v>14</v>
      </c>
      <c r="B250" s="549"/>
      <c r="C250" s="239" t="s">
        <v>7475</v>
      </c>
      <c r="D250" s="239" t="s">
        <v>9311</v>
      </c>
      <c r="E250" s="239" t="s">
        <v>7475</v>
      </c>
      <c r="F250" s="239" t="s">
        <v>9312</v>
      </c>
      <c r="G250" s="552">
        <v>144936</v>
      </c>
      <c r="H250" s="552">
        <v>2859</v>
      </c>
      <c r="I250" s="552">
        <v>7144</v>
      </c>
      <c r="J250" s="321"/>
      <c r="K250" s="321"/>
      <c r="L250" s="321"/>
      <c r="M250" s="964"/>
      <c r="N250" s="552">
        <v>2223</v>
      </c>
      <c r="O250" s="552">
        <v>586</v>
      </c>
      <c r="P250" s="552"/>
      <c r="Q250" s="239" t="s">
        <v>9313</v>
      </c>
      <c r="R250" s="552">
        <v>1586</v>
      </c>
      <c r="S250" s="552" t="s">
        <v>9314</v>
      </c>
      <c r="T250" s="552">
        <v>51</v>
      </c>
      <c r="U250" s="321"/>
      <c r="V250" s="239"/>
      <c r="W250" s="743"/>
      <c r="X250" s="321"/>
      <c r="Y250" s="321"/>
      <c r="Z250" s="321"/>
      <c r="AA250" s="239" t="s">
        <v>9315</v>
      </c>
      <c r="AB250" s="239"/>
      <c r="AC250" s="239"/>
      <c r="AD250" s="239"/>
      <c r="AE250" s="239"/>
      <c r="AF250" s="239"/>
      <c r="AG250" s="239"/>
      <c r="AH250" s="239">
        <v>2003</v>
      </c>
      <c r="AI250" s="321"/>
      <c r="AJ250" s="1016"/>
      <c r="AK250" s="1016"/>
      <c r="AL250" s="1016"/>
      <c r="AM250" s="1016"/>
      <c r="AN250" s="1016"/>
      <c r="AO250" s="552">
        <v>5750</v>
      </c>
      <c r="AP250" s="607"/>
    </row>
    <row r="251" spans="1:42" s="286" customFormat="1" ht="25.9" customHeight="1">
      <c r="A251" s="244">
        <v>15</v>
      </c>
      <c r="B251" s="549"/>
      <c r="C251" s="239" t="s">
        <v>7475</v>
      </c>
      <c r="D251" s="239" t="s">
        <v>9316</v>
      </c>
      <c r="E251" s="239" t="s">
        <v>7475</v>
      </c>
      <c r="F251" s="239" t="s">
        <v>9312</v>
      </c>
      <c r="G251" s="552">
        <v>73233</v>
      </c>
      <c r="H251" s="552">
        <v>28156</v>
      </c>
      <c r="I251" s="552">
        <v>41724</v>
      </c>
      <c r="J251" s="321"/>
      <c r="K251" s="964"/>
      <c r="L251" s="321"/>
      <c r="M251" s="321"/>
      <c r="N251" s="552">
        <v>2026</v>
      </c>
      <c r="O251" s="552">
        <v>340</v>
      </c>
      <c r="P251" s="552"/>
      <c r="Q251" s="239" t="s">
        <v>9317</v>
      </c>
      <c r="R251" s="552">
        <v>1240</v>
      </c>
      <c r="S251" s="552" t="s">
        <v>9318</v>
      </c>
      <c r="T251" s="552">
        <v>446</v>
      </c>
      <c r="U251" s="321"/>
      <c r="V251" s="321"/>
      <c r="W251" s="321"/>
      <c r="X251" s="321"/>
      <c r="Y251" s="321"/>
      <c r="Z251" s="321"/>
      <c r="AA251" s="239" t="s">
        <v>9319</v>
      </c>
      <c r="AB251" s="239"/>
      <c r="AC251" s="239"/>
      <c r="AD251" s="239"/>
      <c r="AE251" s="239"/>
      <c r="AF251" s="239"/>
      <c r="AG251" s="239"/>
      <c r="AH251" s="751">
        <v>2011</v>
      </c>
      <c r="AI251" s="607"/>
      <c r="AJ251" s="607"/>
      <c r="AK251" s="607"/>
      <c r="AL251" s="607"/>
      <c r="AM251" s="607"/>
      <c r="AN251" s="607"/>
      <c r="AO251" s="245"/>
      <c r="AP251" s="245"/>
    </row>
    <row r="252" spans="1:42" s="286" customFormat="1" ht="25.9" customHeight="1">
      <c r="A252" s="244"/>
      <c r="B252" s="549"/>
      <c r="C252" s="239" t="s">
        <v>7475</v>
      </c>
      <c r="D252" s="239" t="s">
        <v>9320</v>
      </c>
      <c r="E252" s="239" t="s">
        <v>7475</v>
      </c>
      <c r="F252" s="962" t="s">
        <v>9312</v>
      </c>
      <c r="G252" s="963">
        <v>29557</v>
      </c>
      <c r="H252" s="963">
        <v>4444</v>
      </c>
      <c r="I252" s="963">
        <v>9994</v>
      </c>
      <c r="J252" s="321"/>
      <c r="K252" s="321"/>
      <c r="L252" s="964"/>
      <c r="M252" s="321"/>
      <c r="N252" s="963">
        <v>1859</v>
      </c>
      <c r="O252" s="963">
        <v>277</v>
      </c>
      <c r="P252" s="321"/>
      <c r="Q252" s="239" t="s">
        <v>9321</v>
      </c>
      <c r="R252" s="965">
        <v>1250</v>
      </c>
      <c r="S252" s="963" t="s">
        <v>9322</v>
      </c>
      <c r="T252" s="963">
        <v>332</v>
      </c>
      <c r="U252" s="239"/>
      <c r="V252" s="321"/>
      <c r="W252" s="321"/>
      <c r="X252" s="321"/>
      <c r="Y252" s="321"/>
      <c r="Z252" s="321"/>
      <c r="AA252" s="239" t="s">
        <v>9319</v>
      </c>
      <c r="AB252" s="239"/>
      <c r="AC252" s="239"/>
      <c r="AD252" s="239"/>
      <c r="AE252" s="239"/>
      <c r="AF252" s="239"/>
      <c r="AG252" s="239"/>
      <c r="AH252" s="239">
        <v>2012</v>
      </c>
      <c r="AI252" s="321"/>
      <c r="AJ252" s="321"/>
      <c r="AK252" s="321"/>
      <c r="AL252" s="321"/>
      <c r="AM252" s="321"/>
      <c r="AN252" s="321"/>
      <c r="AO252" s="552"/>
      <c r="AP252" s="963"/>
    </row>
    <row r="253" spans="1:42" s="286" customFormat="1" ht="25.9" customHeight="1">
      <c r="A253" s="244">
        <v>19</v>
      </c>
      <c r="B253" s="549"/>
      <c r="C253" s="239" t="s">
        <v>934</v>
      </c>
      <c r="D253" s="239" t="s">
        <v>9323</v>
      </c>
      <c r="E253" s="239" t="s">
        <v>934</v>
      </c>
      <c r="F253" s="239" t="s">
        <v>9324</v>
      </c>
      <c r="G253" s="552">
        <v>30582</v>
      </c>
      <c r="H253" s="552">
        <v>6054</v>
      </c>
      <c r="I253" s="552">
        <v>26925.87</v>
      </c>
      <c r="J253" s="321"/>
      <c r="K253" s="964"/>
      <c r="L253" s="321"/>
      <c r="M253" s="321"/>
      <c r="N253" s="552">
        <v>2265</v>
      </c>
      <c r="O253" s="552">
        <v>1001.13</v>
      </c>
      <c r="P253" s="552" t="s">
        <v>9325</v>
      </c>
      <c r="Q253" s="239" t="s">
        <v>9326</v>
      </c>
      <c r="R253" s="552">
        <v>975.72</v>
      </c>
      <c r="S253" s="552" t="s">
        <v>1575</v>
      </c>
      <c r="T253" s="552">
        <v>287.77999999999997</v>
      </c>
      <c r="U253" s="321"/>
      <c r="V253" s="321"/>
      <c r="W253" s="321"/>
      <c r="X253" s="321"/>
      <c r="Y253" s="321"/>
      <c r="Z253" s="321"/>
      <c r="AA253" s="239" t="s">
        <v>9327</v>
      </c>
      <c r="AB253" s="239"/>
      <c r="AC253" s="239"/>
      <c r="AD253" s="239"/>
      <c r="AE253" s="239"/>
      <c r="AF253" s="239"/>
      <c r="AG253" s="239"/>
      <c r="AH253" s="751">
        <v>2011</v>
      </c>
      <c r="AI253" s="607"/>
      <c r="AJ253" s="607"/>
      <c r="AK253" s="607"/>
      <c r="AL253" s="607"/>
      <c r="AM253" s="607"/>
      <c r="AN253" s="607"/>
      <c r="AO253" s="245">
        <v>61610</v>
      </c>
      <c r="AP253" s="245"/>
    </row>
    <row r="254" spans="1:42" s="286" customFormat="1" ht="25.9" customHeight="1">
      <c r="A254" s="244"/>
      <c r="B254" s="549"/>
      <c r="C254" s="239" t="s">
        <v>7495</v>
      </c>
      <c r="D254" s="239" t="s">
        <v>9328</v>
      </c>
      <c r="E254" s="239" t="s">
        <v>7495</v>
      </c>
      <c r="F254" s="239" t="s">
        <v>7499</v>
      </c>
      <c r="G254" s="552">
        <v>8900</v>
      </c>
      <c r="H254" s="552">
        <v>1675.48</v>
      </c>
      <c r="I254" s="552">
        <v>2474.5700000000002</v>
      </c>
      <c r="J254" s="321" t="s">
        <v>1673</v>
      </c>
      <c r="K254" s="964" t="s">
        <v>572</v>
      </c>
      <c r="L254" s="321" t="s">
        <v>1918</v>
      </c>
      <c r="M254" s="321"/>
      <c r="N254" s="552">
        <v>807</v>
      </c>
      <c r="O254" s="552">
        <v>807</v>
      </c>
      <c r="P254" s="552" t="s">
        <v>9329</v>
      </c>
      <c r="Q254" s="239" t="s">
        <v>2156</v>
      </c>
      <c r="R254" s="552"/>
      <c r="S254" s="552"/>
      <c r="T254" s="552"/>
      <c r="U254" s="321">
        <v>1320</v>
      </c>
      <c r="V254" s="321">
        <v>260</v>
      </c>
      <c r="W254" s="321"/>
      <c r="X254" s="321">
        <v>1100</v>
      </c>
      <c r="Y254" s="321"/>
      <c r="Z254" s="321"/>
      <c r="AA254" s="239" t="s">
        <v>9330</v>
      </c>
      <c r="AB254" s="239"/>
      <c r="AC254" s="239"/>
      <c r="AD254" s="239"/>
      <c r="AE254" s="239"/>
      <c r="AF254" s="239"/>
      <c r="AG254" s="239" t="s">
        <v>9024</v>
      </c>
      <c r="AH254" s="751">
        <v>2002</v>
      </c>
      <c r="AI254" s="607"/>
      <c r="AJ254" s="607"/>
      <c r="AK254" s="607"/>
      <c r="AL254" s="607"/>
      <c r="AM254" s="607"/>
      <c r="AN254" s="607"/>
      <c r="AO254" s="245">
        <v>2680</v>
      </c>
      <c r="AP254" s="245"/>
    </row>
    <row r="255" spans="1:42" s="286" customFormat="1" ht="26.65" customHeight="1">
      <c r="A255" s="244"/>
      <c r="B255" s="549"/>
      <c r="C255" s="239" t="s">
        <v>7495</v>
      </c>
      <c r="D255" s="239" t="s">
        <v>9331</v>
      </c>
      <c r="E255" s="239" t="s">
        <v>7495</v>
      </c>
      <c r="F255" s="239" t="s">
        <v>7499</v>
      </c>
      <c r="G255" s="552">
        <v>2534</v>
      </c>
      <c r="H255" s="552">
        <v>1400</v>
      </c>
      <c r="I255" s="552">
        <v>4223</v>
      </c>
      <c r="J255" s="321"/>
      <c r="K255" s="321"/>
      <c r="L255" s="321"/>
      <c r="M255" s="964"/>
      <c r="N255" s="604">
        <v>1574.13</v>
      </c>
      <c r="O255" s="552">
        <v>743.63</v>
      </c>
      <c r="P255" s="552" t="s">
        <v>9332</v>
      </c>
      <c r="Q255" s="239" t="s">
        <v>9333</v>
      </c>
      <c r="R255" s="552">
        <v>733</v>
      </c>
      <c r="S255" s="552" t="s">
        <v>9334</v>
      </c>
      <c r="T255" s="552">
        <v>97.5</v>
      </c>
      <c r="U255" s="321"/>
      <c r="V255" s="239"/>
      <c r="W255" s="743"/>
      <c r="X255" s="321"/>
      <c r="Y255" s="321"/>
      <c r="Z255" s="321"/>
      <c r="AA255" s="239" t="s">
        <v>9335</v>
      </c>
      <c r="AB255" s="239"/>
      <c r="AC255" s="239"/>
      <c r="AD255" s="239"/>
      <c r="AE255" s="239"/>
      <c r="AF255" s="239"/>
      <c r="AG255" s="239"/>
      <c r="AH255" s="239">
        <v>2013</v>
      </c>
      <c r="AI255" s="321"/>
      <c r="AJ255" s="1016"/>
      <c r="AK255" s="1016"/>
      <c r="AL255" s="1016"/>
      <c r="AM255" s="1016"/>
      <c r="AN255" s="1016"/>
      <c r="AO255" s="552">
        <v>7900</v>
      </c>
      <c r="AP255" s="607"/>
    </row>
    <row r="256" spans="1:42" s="286" customFormat="1" ht="26.65" customHeight="1">
      <c r="A256" s="244">
        <v>26</v>
      </c>
      <c r="B256" s="549"/>
      <c r="C256" s="239" t="s">
        <v>7495</v>
      </c>
      <c r="D256" s="239" t="s">
        <v>9336</v>
      </c>
      <c r="E256" s="239" t="s">
        <v>7495</v>
      </c>
      <c r="F256" s="239" t="s">
        <v>7499</v>
      </c>
      <c r="G256" s="552">
        <v>203778</v>
      </c>
      <c r="H256" s="552">
        <v>3086</v>
      </c>
      <c r="I256" s="552">
        <v>9998</v>
      </c>
      <c r="J256" s="321"/>
      <c r="K256" s="321"/>
      <c r="L256" s="321"/>
      <c r="M256" s="964"/>
      <c r="N256" s="604">
        <v>2392</v>
      </c>
      <c r="O256" s="552">
        <v>2392</v>
      </c>
      <c r="P256" s="552" t="s">
        <v>9337</v>
      </c>
      <c r="Q256" s="239" t="s">
        <v>9338</v>
      </c>
      <c r="R256" s="552" t="s">
        <v>499</v>
      </c>
      <c r="S256" s="552" t="s">
        <v>499</v>
      </c>
      <c r="T256" s="552" t="s">
        <v>499</v>
      </c>
      <c r="U256" s="321"/>
      <c r="V256" s="239"/>
      <c r="W256" s="743"/>
      <c r="X256" s="321"/>
      <c r="Y256" s="321"/>
      <c r="Z256" s="321"/>
      <c r="AA256" s="239" t="s">
        <v>9339</v>
      </c>
      <c r="AB256" s="239"/>
      <c r="AC256" s="239"/>
      <c r="AD256" s="239"/>
      <c r="AE256" s="239"/>
      <c r="AF256" s="239"/>
      <c r="AG256" s="239"/>
      <c r="AH256" s="239">
        <v>2014</v>
      </c>
      <c r="AI256" s="321"/>
      <c r="AJ256" s="1016"/>
      <c r="AK256" s="1016"/>
      <c r="AL256" s="1016"/>
      <c r="AM256" s="1016"/>
      <c r="AN256" s="1016"/>
      <c r="AO256" s="552">
        <v>16734</v>
      </c>
      <c r="AP256" s="607"/>
    </row>
    <row r="257" spans="1:42" s="286" customFormat="1" ht="26.65" customHeight="1">
      <c r="A257" s="244"/>
      <c r="B257" s="549"/>
      <c r="C257" s="239" t="s">
        <v>7504</v>
      </c>
      <c r="D257" s="239" t="s">
        <v>9340</v>
      </c>
      <c r="E257" s="239" t="s">
        <v>7515</v>
      </c>
      <c r="F257" s="239" t="s">
        <v>7516</v>
      </c>
      <c r="G257" s="552">
        <v>331</v>
      </c>
      <c r="H257" s="552"/>
      <c r="I257" s="552"/>
      <c r="J257" s="964"/>
      <c r="K257" s="321"/>
      <c r="L257" s="321"/>
      <c r="M257" s="321"/>
      <c r="N257" s="552"/>
      <c r="O257" s="552">
        <v>331</v>
      </c>
      <c r="P257" s="552" t="s">
        <v>9341</v>
      </c>
      <c r="Q257" s="239" t="s">
        <v>3038</v>
      </c>
      <c r="R257" s="552"/>
      <c r="S257" s="552"/>
      <c r="T257" s="552"/>
      <c r="U257" s="321"/>
      <c r="V257" s="321"/>
      <c r="W257" s="321"/>
      <c r="X257" s="321"/>
      <c r="Y257" s="321"/>
      <c r="Z257" s="321"/>
      <c r="AA257" s="239"/>
      <c r="AB257" s="239"/>
      <c r="AC257" s="239"/>
      <c r="AD257" s="239"/>
      <c r="AE257" s="239"/>
      <c r="AF257" s="239"/>
      <c r="AG257" s="239"/>
      <c r="AH257" s="751"/>
      <c r="AI257" s="607"/>
      <c r="AJ257" s="607"/>
      <c r="AK257" s="607"/>
      <c r="AL257" s="607"/>
      <c r="AM257" s="607"/>
      <c r="AN257" s="607"/>
      <c r="AO257" s="245"/>
      <c r="AP257" s="245"/>
    </row>
    <row r="258" spans="1:42" s="286" customFormat="1" ht="25.35" customHeight="1">
      <c r="A258" s="244">
        <v>28</v>
      </c>
      <c r="B258" s="549"/>
      <c r="C258" s="239" t="s">
        <v>7504</v>
      </c>
      <c r="D258" s="239" t="s">
        <v>7288</v>
      </c>
      <c r="E258" s="239" t="s">
        <v>7504</v>
      </c>
      <c r="F258" s="239" t="s">
        <v>7504</v>
      </c>
      <c r="G258" s="552">
        <v>29720</v>
      </c>
      <c r="H258" s="552">
        <v>1143</v>
      </c>
      <c r="I258" s="552">
        <v>1600</v>
      </c>
      <c r="J258" s="964" t="s">
        <v>1673</v>
      </c>
      <c r="K258" s="321" t="s">
        <v>572</v>
      </c>
      <c r="L258" s="321"/>
      <c r="M258" s="321"/>
      <c r="N258" s="552">
        <v>640</v>
      </c>
      <c r="O258" s="552">
        <v>640</v>
      </c>
      <c r="P258" s="552" t="s">
        <v>9342</v>
      </c>
      <c r="Q258" s="239" t="s">
        <v>1920</v>
      </c>
      <c r="R258" s="552"/>
      <c r="S258" s="552"/>
      <c r="T258" s="552">
        <v>72</v>
      </c>
      <c r="U258" s="321"/>
      <c r="V258" s="321"/>
      <c r="W258" s="321"/>
      <c r="X258" s="321"/>
      <c r="Y258" s="321"/>
      <c r="Z258" s="321"/>
      <c r="AA258" s="239"/>
      <c r="AB258" s="239"/>
      <c r="AC258" s="239"/>
      <c r="AD258" s="239"/>
      <c r="AE258" s="239"/>
      <c r="AF258" s="239"/>
      <c r="AG258" s="239"/>
      <c r="AH258" s="751">
        <v>2005</v>
      </c>
      <c r="AI258" s="607"/>
      <c r="AJ258" s="607"/>
      <c r="AK258" s="607"/>
      <c r="AL258" s="607"/>
      <c r="AM258" s="607"/>
      <c r="AN258" s="607"/>
      <c r="AO258" s="245">
        <v>2000</v>
      </c>
      <c r="AP258" s="245"/>
    </row>
    <row r="259" spans="1:42" s="286" customFormat="1" ht="25.35" customHeight="1">
      <c r="A259" s="244">
        <v>32</v>
      </c>
      <c r="B259" s="549"/>
      <c r="C259" s="239" t="s">
        <v>7504</v>
      </c>
      <c r="D259" s="239" t="s">
        <v>9343</v>
      </c>
      <c r="E259" s="239" t="s">
        <v>7504</v>
      </c>
      <c r="F259" s="239" t="s">
        <v>7504</v>
      </c>
      <c r="G259" s="552">
        <v>24627</v>
      </c>
      <c r="H259" s="552">
        <v>1497</v>
      </c>
      <c r="I259" s="552">
        <v>2293</v>
      </c>
      <c r="J259" s="964"/>
      <c r="K259" s="321"/>
      <c r="L259" s="321"/>
      <c r="M259" s="321"/>
      <c r="N259" s="552"/>
      <c r="O259" s="552">
        <v>835.2</v>
      </c>
      <c r="P259" s="552" t="s">
        <v>9344</v>
      </c>
      <c r="Q259" s="239" t="s">
        <v>9345</v>
      </c>
      <c r="R259" s="552"/>
      <c r="S259" s="552"/>
      <c r="T259" s="552">
        <v>86.4</v>
      </c>
      <c r="U259" s="321"/>
      <c r="V259" s="321"/>
      <c r="W259" s="321"/>
      <c r="X259" s="321"/>
      <c r="Y259" s="321"/>
      <c r="Z259" s="321"/>
      <c r="AA259" s="239"/>
      <c r="AB259" s="239"/>
      <c r="AC259" s="239"/>
      <c r="AD259" s="239"/>
      <c r="AE259" s="239"/>
      <c r="AF259" s="239"/>
      <c r="AG259" s="239"/>
      <c r="AH259" s="751">
        <v>2013</v>
      </c>
      <c r="AI259" s="607"/>
      <c r="AJ259" s="607"/>
      <c r="AK259" s="607"/>
      <c r="AL259" s="607"/>
      <c r="AM259" s="607"/>
      <c r="AN259" s="607"/>
      <c r="AO259" s="245">
        <v>4250</v>
      </c>
      <c r="AP259" s="245"/>
    </row>
    <row r="260" spans="1:42" s="286" customFormat="1" ht="25.35" customHeight="1">
      <c r="A260" s="244"/>
      <c r="B260" s="549"/>
      <c r="C260" s="239" t="s">
        <v>7504</v>
      </c>
      <c r="D260" s="239" t="s">
        <v>9029</v>
      </c>
      <c r="E260" s="239" t="s">
        <v>7504</v>
      </c>
      <c r="F260" s="239" t="s">
        <v>7504</v>
      </c>
      <c r="G260" s="552">
        <v>94919</v>
      </c>
      <c r="H260" s="552">
        <v>2675.35</v>
      </c>
      <c r="I260" s="552">
        <v>6260.71</v>
      </c>
      <c r="J260" s="321"/>
      <c r="K260" s="964"/>
      <c r="L260" s="321"/>
      <c r="M260" s="321"/>
      <c r="N260" s="552"/>
      <c r="O260" s="552">
        <v>1953.35</v>
      </c>
      <c r="P260" s="552" t="s">
        <v>9346</v>
      </c>
      <c r="Q260" s="239" t="s">
        <v>9347</v>
      </c>
      <c r="R260" s="552"/>
      <c r="S260" s="552"/>
      <c r="T260" s="552"/>
      <c r="U260" s="321"/>
      <c r="V260" s="321"/>
      <c r="W260" s="321"/>
      <c r="X260" s="321"/>
      <c r="Y260" s="321"/>
      <c r="Z260" s="321"/>
      <c r="AA260" s="239"/>
      <c r="AB260" s="239"/>
      <c r="AC260" s="239"/>
      <c r="AD260" s="239"/>
      <c r="AE260" s="239"/>
      <c r="AF260" s="239"/>
      <c r="AG260" s="239"/>
      <c r="AH260" s="751">
        <v>2009</v>
      </c>
      <c r="AI260" s="607"/>
      <c r="AJ260" s="607"/>
      <c r="AK260" s="607"/>
      <c r="AL260" s="607"/>
      <c r="AM260" s="607"/>
      <c r="AN260" s="607"/>
      <c r="AO260" s="245">
        <v>2835</v>
      </c>
      <c r="AP260" s="245"/>
    </row>
    <row r="261" spans="1:42" s="286" customFormat="1" ht="25.35" customHeight="1">
      <c r="A261" s="244">
        <v>32</v>
      </c>
      <c r="B261" s="549"/>
      <c r="C261" s="239" t="s">
        <v>7504</v>
      </c>
      <c r="D261" s="239" t="s">
        <v>9348</v>
      </c>
      <c r="E261" s="239" t="s">
        <v>7504</v>
      </c>
      <c r="F261" s="239" t="s">
        <v>7504</v>
      </c>
      <c r="G261" s="552">
        <v>25690</v>
      </c>
      <c r="H261" s="552">
        <v>1403</v>
      </c>
      <c r="I261" s="552">
        <v>1403</v>
      </c>
      <c r="J261" s="321"/>
      <c r="K261" s="964"/>
      <c r="L261" s="321"/>
      <c r="M261" s="321"/>
      <c r="N261" s="552"/>
      <c r="O261" s="552">
        <v>807</v>
      </c>
      <c r="P261" s="552" t="s">
        <v>9349</v>
      </c>
      <c r="Q261" s="239" t="s">
        <v>9350</v>
      </c>
      <c r="R261" s="552"/>
      <c r="S261" s="552"/>
      <c r="T261" s="552"/>
      <c r="U261" s="321"/>
      <c r="V261" s="321"/>
      <c r="W261" s="321"/>
      <c r="X261" s="321"/>
      <c r="Y261" s="321"/>
      <c r="Z261" s="321"/>
      <c r="AA261" s="239"/>
      <c r="AB261" s="239"/>
      <c r="AC261" s="239"/>
      <c r="AD261" s="239"/>
      <c r="AE261" s="239"/>
      <c r="AF261" s="239"/>
      <c r="AG261" s="239"/>
      <c r="AH261" s="751">
        <v>2015</v>
      </c>
      <c r="AI261" s="607"/>
      <c r="AJ261" s="607"/>
      <c r="AK261" s="607"/>
      <c r="AL261" s="607"/>
      <c r="AM261" s="607"/>
      <c r="AN261" s="607"/>
      <c r="AO261" s="245">
        <v>931</v>
      </c>
      <c r="AP261" s="245"/>
    </row>
    <row r="262" spans="1:42" s="286" customFormat="1" ht="25.35" customHeight="1">
      <c r="A262" s="244">
        <v>32</v>
      </c>
      <c r="B262" s="549"/>
      <c r="C262" s="239" t="s">
        <v>7504</v>
      </c>
      <c r="D262" s="239" t="s">
        <v>9351</v>
      </c>
      <c r="E262" s="239" t="s">
        <v>7504</v>
      </c>
      <c r="F262" s="239" t="s">
        <v>7504</v>
      </c>
      <c r="G262" s="552">
        <v>28719</v>
      </c>
      <c r="H262" s="552">
        <v>1038</v>
      </c>
      <c r="I262" s="552">
        <v>1038</v>
      </c>
      <c r="J262" s="321"/>
      <c r="K262" s="964"/>
      <c r="L262" s="321"/>
      <c r="M262" s="321"/>
      <c r="N262" s="552"/>
      <c r="O262" s="552">
        <v>904</v>
      </c>
      <c r="P262" s="552" t="s">
        <v>9352</v>
      </c>
      <c r="Q262" s="239" t="s">
        <v>9350</v>
      </c>
      <c r="R262" s="552"/>
      <c r="S262" s="552"/>
      <c r="T262" s="552"/>
      <c r="U262" s="321"/>
      <c r="V262" s="321"/>
      <c r="W262" s="321"/>
      <c r="X262" s="321"/>
      <c r="Y262" s="321"/>
      <c r="Z262" s="321"/>
      <c r="AA262" s="239"/>
      <c r="AB262" s="239"/>
      <c r="AC262" s="239"/>
      <c r="AD262" s="239"/>
      <c r="AE262" s="239"/>
      <c r="AF262" s="239"/>
      <c r="AG262" s="239"/>
      <c r="AH262" s="751">
        <v>2015</v>
      </c>
      <c r="AI262" s="607"/>
      <c r="AJ262" s="607"/>
      <c r="AK262" s="607"/>
      <c r="AL262" s="607"/>
      <c r="AM262" s="607"/>
      <c r="AN262" s="607"/>
      <c r="AO262" s="245">
        <v>1150</v>
      </c>
      <c r="AP262" s="1014"/>
    </row>
    <row r="263" spans="1:42" s="286" customFormat="1" ht="25.35" customHeight="1">
      <c r="A263" s="244"/>
      <c r="B263" s="549"/>
      <c r="C263" s="751" t="s">
        <v>8380</v>
      </c>
      <c r="D263" s="793" t="s">
        <v>9353</v>
      </c>
      <c r="E263" s="607" t="s">
        <v>8380</v>
      </c>
      <c r="F263" s="239" t="s">
        <v>8595</v>
      </c>
      <c r="G263" s="245">
        <v>82000</v>
      </c>
      <c r="H263" s="245">
        <v>1653</v>
      </c>
      <c r="I263" s="245">
        <v>3293</v>
      </c>
      <c r="J263" s="607"/>
      <c r="K263" s="607"/>
      <c r="L263" s="607"/>
      <c r="M263" s="607"/>
      <c r="N263" s="245"/>
      <c r="O263" s="245"/>
      <c r="P263" s="245"/>
      <c r="Q263" s="751"/>
      <c r="R263" s="245">
        <v>750</v>
      </c>
      <c r="S263" s="245" t="s">
        <v>9354</v>
      </c>
      <c r="T263" s="245"/>
      <c r="U263" s="607"/>
      <c r="V263" s="607"/>
      <c r="W263" s="607"/>
      <c r="X263" s="607"/>
      <c r="Y263" s="607"/>
      <c r="Z263" s="607"/>
      <c r="AA263" s="751"/>
      <c r="AB263" s="751"/>
      <c r="AC263" s="751"/>
      <c r="AD263" s="751"/>
      <c r="AE263" s="751"/>
      <c r="AF263" s="751"/>
      <c r="AG263" s="751"/>
      <c r="AH263" s="751">
        <v>2002</v>
      </c>
      <c r="AI263" s="607"/>
      <c r="AJ263" s="607"/>
      <c r="AK263" s="607"/>
      <c r="AL263" s="607"/>
      <c r="AM263" s="607"/>
      <c r="AN263" s="607"/>
      <c r="AO263" s="245">
        <v>10000</v>
      </c>
      <c r="AP263" s="245"/>
    </row>
    <row r="264" spans="1:42" s="286" customFormat="1" ht="25.35" customHeight="1">
      <c r="A264" s="244">
        <v>33</v>
      </c>
      <c r="B264" s="549"/>
      <c r="C264" s="239" t="s">
        <v>8380</v>
      </c>
      <c r="D264" s="239" t="s">
        <v>9355</v>
      </c>
      <c r="E264" s="239" t="s">
        <v>8380</v>
      </c>
      <c r="F264" s="239" t="s">
        <v>9356</v>
      </c>
      <c r="G264" s="552">
        <v>2980</v>
      </c>
      <c r="H264" s="552">
        <v>1980</v>
      </c>
      <c r="I264" s="552">
        <v>7333</v>
      </c>
      <c r="J264" s="321"/>
      <c r="K264" s="964"/>
      <c r="L264" s="321">
        <v>2984</v>
      </c>
      <c r="M264" s="321">
        <v>1980</v>
      </c>
      <c r="N264" s="552"/>
      <c r="O264" s="552"/>
      <c r="P264" s="552"/>
      <c r="Q264" s="239" t="s">
        <v>6926</v>
      </c>
      <c r="R264" s="552">
        <v>360</v>
      </c>
      <c r="S264" s="552" t="s">
        <v>1575</v>
      </c>
      <c r="T264" s="552"/>
      <c r="U264" s="321"/>
      <c r="V264" s="321"/>
      <c r="W264" s="321">
        <v>25</v>
      </c>
      <c r="X264" s="321">
        <v>14</v>
      </c>
      <c r="Y264" s="321">
        <v>6</v>
      </c>
      <c r="Z264" s="321">
        <v>30</v>
      </c>
      <c r="AA264" s="239" t="s">
        <v>9357</v>
      </c>
      <c r="AB264" s="239"/>
      <c r="AC264" s="239"/>
      <c r="AD264" s="239"/>
      <c r="AE264" s="239"/>
      <c r="AF264" s="239">
        <v>2002</v>
      </c>
      <c r="AG264" s="239">
        <v>2002</v>
      </c>
      <c r="AH264" s="751">
        <v>2002</v>
      </c>
      <c r="AI264" s="607"/>
      <c r="AJ264" s="607"/>
      <c r="AK264" s="607"/>
      <c r="AL264" s="607"/>
      <c r="AM264" s="607">
        <v>11190</v>
      </c>
      <c r="AN264" s="607">
        <v>11190</v>
      </c>
      <c r="AO264" s="245">
        <v>11190</v>
      </c>
      <c r="AP264" s="245"/>
    </row>
    <row r="265" spans="1:42" s="286" customFormat="1" ht="25.35" customHeight="1">
      <c r="A265" s="244"/>
      <c r="B265" s="549"/>
      <c r="C265" s="239" t="s">
        <v>7525</v>
      </c>
      <c r="D265" s="239" t="s">
        <v>9358</v>
      </c>
      <c r="E265" s="239" t="s">
        <v>7525</v>
      </c>
      <c r="F265" s="239" t="s">
        <v>7525</v>
      </c>
      <c r="G265" s="552">
        <v>4876</v>
      </c>
      <c r="H265" s="552">
        <v>569.29999999999995</v>
      </c>
      <c r="I265" s="552">
        <v>1530.72</v>
      </c>
      <c r="J265" s="321"/>
      <c r="K265" s="964"/>
      <c r="L265" s="321"/>
      <c r="M265" s="321"/>
      <c r="N265" s="552">
        <v>798.5</v>
      </c>
      <c r="O265" s="552">
        <v>452.5</v>
      </c>
      <c r="P265" s="552" t="s">
        <v>9359</v>
      </c>
      <c r="Q265" s="239" t="s">
        <v>9091</v>
      </c>
      <c r="R265" s="552"/>
      <c r="S265" s="552"/>
      <c r="T265" s="552">
        <v>346</v>
      </c>
      <c r="U265" s="321"/>
      <c r="V265" s="321"/>
      <c r="W265" s="321"/>
      <c r="X265" s="321"/>
      <c r="Y265" s="321"/>
      <c r="Z265" s="321"/>
      <c r="AA265" s="239"/>
      <c r="AB265" s="239"/>
      <c r="AC265" s="239"/>
      <c r="AD265" s="239"/>
      <c r="AE265" s="239"/>
      <c r="AF265" s="239"/>
      <c r="AG265" s="239"/>
      <c r="AH265" s="751">
        <v>2004</v>
      </c>
      <c r="AI265" s="607"/>
      <c r="AJ265" s="607"/>
      <c r="AK265" s="607"/>
      <c r="AL265" s="607"/>
      <c r="AM265" s="607"/>
      <c r="AN265" s="607"/>
      <c r="AO265" s="245">
        <v>650</v>
      </c>
      <c r="AP265" s="245"/>
    </row>
    <row r="266" spans="1:42" s="286" customFormat="1" ht="25.35" customHeight="1">
      <c r="A266" s="244"/>
      <c r="B266" s="549"/>
      <c r="C266" s="239" t="s">
        <v>7525</v>
      </c>
      <c r="D266" s="239" t="s">
        <v>9360</v>
      </c>
      <c r="E266" s="239" t="s">
        <v>7525</v>
      </c>
      <c r="F266" s="239" t="s">
        <v>7525</v>
      </c>
      <c r="G266" s="552">
        <v>2314</v>
      </c>
      <c r="H266" s="552">
        <v>442.53</v>
      </c>
      <c r="I266" s="552">
        <v>439.29</v>
      </c>
      <c r="J266" s="321"/>
      <c r="K266" s="964"/>
      <c r="L266" s="321"/>
      <c r="M266" s="321"/>
      <c r="N266" s="552">
        <v>229</v>
      </c>
      <c r="O266" s="552">
        <v>143.91</v>
      </c>
      <c r="P266" s="552"/>
      <c r="Q266" s="239" t="s">
        <v>9361</v>
      </c>
      <c r="R266" s="552"/>
      <c r="S266" s="552"/>
      <c r="T266" s="552">
        <v>85.5</v>
      </c>
      <c r="U266" s="321"/>
      <c r="V266" s="321"/>
      <c r="W266" s="321"/>
      <c r="X266" s="321"/>
      <c r="Y266" s="321"/>
      <c r="Z266" s="321"/>
      <c r="AA266" s="239" t="s">
        <v>9362</v>
      </c>
      <c r="AB266" s="239"/>
      <c r="AC266" s="239"/>
      <c r="AD266" s="239"/>
      <c r="AE266" s="239"/>
      <c r="AF266" s="239"/>
      <c r="AG266" s="239"/>
      <c r="AH266" s="751">
        <v>2009</v>
      </c>
      <c r="AI266" s="607"/>
      <c r="AJ266" s="607"/>
      <c r="AK266" s="607"/>
      <c r="AL266" s="607"/>
      <c r="AM266" s="607"/>
      <c r="AN266" s="607"/>
      <c r="AO266" s="245"/>
      <c r="AP266" s="1020"/>
    </row>
    <row r="267" spans="1:42" s="286" customFormat="1" ht="25.35" customHeight="1">
      <c r="A267" s="244"/>
      <c r="B267" s="549"/>
      <c r="C267" s="552" t="s">
        <v>7525</v>
      </c>
      <c r="D267" s="552" t="s">
        <v>9363</v>
      </c>
      <c r="E267" s="552" t="s">
        <v>7525</v>
      </c>
      <c r="F267" s="552" t="s">
        <v>401</v>
      </c>
      <c r="G267" s="552">
        <v>14070</v>
      </c>
      <c r="H267" s="1021">
        <v>2494</v>
      </c>
      <c r="I267" s="552">
        <v>4025</v>
      </c>
      <c r="J267" s="552"/>
      <c r="K267" s="552"/>
      <c r="L267" s="552"/>
      <c r="M267" s="552"/>
      <c r="N267" s="552">
        <v>1284</v>
      </c>
      <c r="O267" s="552">
        <v>257</v>
      </c>
      <c r="P267" s="552"/>
      <c r="Q267" s="552" t="s">
        <v>9364</v>
      </c>
      <c r="R267" s="552">
        <v>756</v>
      </c>
      <c r="S267" s="552" t="s">
        <v>1575</v>
      </c>
      <c r="T267" s="552">
        <v>271</v>
      </c>
      <c r="U267" s="552"/>
      <c r="V267" s="552"/>
      <c r="W267" s="552"/>
      <c r="X267" s="552"/>
      <c r="Y267" s="552"/>
      <c r="Z267" s="552"/>
      <c r="AA267" s="552" t="s">
        <v>9365</v>
      </c>
      <c r="AB267" s="552"/>
      <c r="AC267" s="552"/>
      <c r="AD267" s="552"/>
      <c r="AE267" s="552"/>
      <c r="AF267" s="552"/>
      <c r="AG267" s="552"/>
      <c r="AH267" s="751">
        <v>2010</v>
      </c>
      <c r="AI267" s="552"/>
      <c r="AJ267" s="552"/>
      <c r="AK267" s="552"/>
      <c r="AL267" s="552"/>
      <c r="AM267" s="552"/>
      <c r="AN267" s="552"/>
      <c r="AO267" s="552">
        <v>5237</v>
      </c>
      <c r="AP267" s="552"/>
    </row>
    <row r="268" spans="1:42" s="286" customFormat="1" ht="25.35" customHeight="1">
      <c r="A268" s="244"/>
      <c r="B268" s="549"/>
      <c r="C268" s="239" t="s">
        <v>7525</v>
      </c>
      <c r="D268" s="239" t="s">
        <v>9366</v>
      </c>
      <c r="E268" s="239" t="s">
        <v>7525</v>
      </c>
      <c r="F268" s="239" t="s">
        <v>401</v>
      </c>
      <c r="G268" s="552">
        <v>2163</v>
      </c>
      <c r="H268" s="552">
        <v>1294</v>
      </c>
      <c r="I268" s="552">
        <v>3689</v>
      </c>
      <c r="J268" s="321"/>
      <c r="K268" s="964"/>
      <c r="L268" s="321"/>
      <c r="M268" s="321"/>
      <c r="N268" s="552">
        <v>2703</v>
      </c>
      <c r="O268" s="552">
        <v>957</v>
      </c>
      <c r="P268" s="552">
        <v>957</v>
      </c>
      <c r="Q268" s="239" t="s">
        <v>9367</v>
      </c>
      <c r="R268" s="552">
        <v>1239</v>
      </c>
      <c r="S268" s="552" t="s">
        <v>1575</v>
      </c>
      <c r="T268" s="552">
        <v>507</v>
      </c>
      <c r="U268" s="321"/>
      <c r="V268" s="321"/>
      <c r="W268" s="321"/>
      <c r="X268" s="321"/>
      <c r="Y268" s="321"/>
      <c r="Z268" s="321"/>
      <c r="AA268" s="239" t="s">
        <v>9368</v>
      </c>
      <c r="AB268" s="239"/>
      <c r="AC268" s="239"/>
      <c r="AD268" s="239"/>
      <c r="AE268" s="239"/>
      <c r="AF268" s="239"/>
      <c r="AG268" s="239"/>
      <c r="AH268" s="751">
        <v>2013</v>
      </c>
      <c r="AI268" s="607"/>
      <c r="AJ268" s="607"/>
      <c r="AK268" s="607"/>
      <c r="AL268" s="607"/>
      <c r="AM268" s="607"/>
      <c r="AN268" s="607"/>
      <c r="AO268" s="245">
        <v>11800</v>
      </c>
      <c r="AP268" s="245"/>
    </row>
    <row r="269" spans="1:42" s="286" customFormat="1" ht="25.35" customHeight="1">
      <c r="A269" s="244"/>
      <c r="B269" s="549"/>
      <c r="C269" s="239" t="s">
        <v>7519</v>
      </c>
      <c r="D269" s="239" t="s">
        <v>9369</v>
      </c>
      <c r="E269" s="239" t="s">
        <v>7519</v>
      </c>
      <c r="F269" s="239" t="s">
        <v>7519</v>
      </c>
      <c r="G269" s="552">
        <v>3306</v>
      </c>
      <c r="H269" s="552">
        <v>924</v>
      </c>
      <c r="I269" s="552">
        <v>1115</v>
      </c>
      <c r="J269" s="321" t="s">
        <v>1673</v>
      </c>
      <c r="K269" s="964" t="s">
        <v>572</v>
      </c>
      <c r="L269" s="321"/>
      <c r="M269" s="321"/>
      <c r="N269" s="552">
        <v>600</v>
      </c>
      <c r="O269" s="552">
        <v>600</v>
      </c>
      <c r="P269" s="552" t="s">
        <v>9370</v>
      </c>
      <c r="Q269" s="239" t="s">
        <v>7291</v>
      </c>
      <c r="R269" s="552"/>
      <c r="S269" s="552"/>
      <c r="T269" s="552"/>
      <c r="U269" s="321">
        <v>200</v>
      </c>
      <c r="V269" s="321">
        <v>300</v>
      </c>
      <c r="W269" s="321"/>
      <c r="X269" s="321">
        <v>1100</v>
      </c>
      <c r="Y269" s="321"/>
      <c r="Z269" s="321"/>
      <c r="AA269" s="239" t="s">
        <v>9371</v>
      </c>
      <c r="AB269" s="239"/>
      <c r="AC269" s="239"/>
      <c r="AD269" s="239"/>
      <c r="AE269" s="239"/>
      <c r="AF269" s="239"/>
      <c r="AG269" s="239"/>
      <c r="AH269" s="751">
        <v>1999</v>
      </c>
      <c r="AI269" s="607"/>
      <c r="AJ269" s="607"/>
      <c r="AK269" s="607"/>
      <c r="AL269" s="607"/>
      <c r="AM269" s="607"/>
      <c r="AN269" s="607"/>
      <c r="AO269" s="245">
        <v>1600</v>
      </c>
      <c r="AP269" s="245"/>
    </row>
    <row r="270" spans="1:42" s="286" customFormat="1" ht="25.15" customHeight="1">
      <c r="A270" s="244"/>
      <c r="B270" s="549"/>
      <c r="C270" s="239" t="s">
        <v>7519</v>
      </c>
      <c r="D270" s="239" t="s">
        <v>9372</v>
      </c>
      <c r="E270" s="239" t="s">
        <v>7519</v>
      </c>
      <c r="F270" s="239" t="s">
        <v>7519</v>
      </c>
      <c r="G270" s="552">
        <v>115066</v>
      </c>
      <c r="H270" s="552">
        <v>2043.58</v>
      </c>
      <c r="I270" s="552">
        <v>2973.24</v>
      </c>
      <c r="J270" s="321"/>
      <c r="K270" s="964"/>
      <c r="L270" s="321"/>
      <c r="M270" s="321"/>
      <c r="N270" s="552"/>
      <c r="O270" s="552"/>
      <c r="P270" s="552"/>
      <c r="Q270" s="239"/>
      <c r="R270" s="552">
        <v>415.65</v>
      </c>
      <c r="S270" s="552" t="s">
        <v>9373</v>
      </c>
      <c r="T270" s="552">
        <v>343.78</v>
      </c>
      <c r="U270" s="321"/>
      <c r="V270" s="321"/>
      <c r="W270" s="321"/>
      <c r="X270" s="321"/>
      <c r="Y270" s="321"/>
      <c r="Z270" s="321"/>
      <c r="AA270" s="239" t="s">
        <v>9374</v>
      </c>
      <c r="AB270" s="239"/>
      <c r="AC270" s="239"/>
      <c r="AD270" s="239"/>
      <c r="AE270" s="239"/>
      <c r="AF270" s="239"/>
      <c r="AG270" s="239"/>
      <c r="AH270" s="751">
        <v>2011</v>
      </c>
      <c r="AI270" s="607"/>
      <c r="AJ270" s="607"/>
      <c r="AK270" s="607"/>
      <c r="AL270" s="607"/>
      <c r="AM270" s="607"/>
      <c r="AN270" s="607"/>
      <c r="AO270" s="245">
        <v>8700</v>
      </c>
      <c r="AP270" s="245"/>
    </row>
    <row r="271" spans="1:42" s="286" customFormat="1" ht="25.15" customHeight="1">
      <c r="A271" s="244"/>
      <c r="B271" s="549"/>
      <c r="C271" s="239" t="s">
        <v>1315</v>
      </c>
      <c r="D271" s="239" t="s">
        <v>9375</v>
      </c>
      <c r="E271" s="239" t="s">
        <v>1315</v>
      </c>
      <c r="F271" s="239" t="s">
        <v>1315</v>
      </c>
      <c r="G271" s="552">
        <v>5796</v>
      </c>
      <c r="H271" s="552">
        <v>1157</v>
      </c>
      <c r="I271" s="552">
        <v>1382</v>
      </c>
      <c r="J271" s="321"/>
      <c r="K271" s="964"/>
      <c r="L271" s="321"/>
      <c r="M271" s="321"/>
      <c r="N271" s="552">
        <v>1098</v>
      </c>
      <c r="O271" s="552">
        <v>1098</v>
      </c>
      <c r="P271" s="552" t="s">
        <v>9376</v>
      </c>
      <c r="Q271" s="239" t="s">
        <v>2249</v>
      </c>
      <c r="R271" s="552"/>
      <c r="S271" s="552"/>
      <c r="T271" s="552"/>
      <c r="U271" s="321"/>
      <c r="V271" s="321"/>
      <c r="W271" s="321"/>
      <c r="X271" s="321"/>
      <c r="Y271" s="321"/>
      <c r="Z271" s="321"/>
      <c r="AA271" s="239"/>
      <c r="AB271" s="239"/>
      <c r="AC271" s="239"/>
      <c r="AD271" s="239"/>
      <c r="AE271" s="239"/>
      <c r="AF271" s="239"/>
      <c r="AG271" s="239"/>
      <c r="AH271" s="751">
        <v>2007</v>
      </c>
      <c r="AI271" s="607"/>
      <c r="AJ271" s="607"/>
      <c r="AK271" s="607"/>
      <c r="AL271" s="607"/>
      <c r="AM271" s="607"/>
      <c r="AN271" s="607"/>
      <c r="AO271" s="245">
        <v>3600</v>
      </c>
      <c r="AP271" s="1022"/>
    </row>
    <row r="272" spans="1:42" s="286" customFormat="1" ht="25.15" customHeight="1">
      <c r="A272" s="287"/>
      <c r="B272" s="549"/>
      <c r="C272" s="239" t="s">
        <v>1315</v>
      </c>
      <c r="D272" s="239" t="s">
        <v>9377</v>
      </c>
      <c r="E272" s="239" t="s">
        <v>1315</v>
      </c>
      <c r="F272" s="239" t="s">
        <v>1315</v>
      </c>
      <c r="G272" s="552">
        <v>9991</v>
      </c>
      <c r="H272" s="552">
        <v>1276</v>
      </c>
      <c r="I272" s="552">
        <v>1615</v>
      </c>
      <c r="J272" s="321"/>
      <c r="K272" s="964"/>
      <c r="L272" s="321"/>
      <c r="M272" s="321"/>
      <c r="N272" s="552">
        <v>1475</v>
      </c>
      <c r="O272" s="552">
        <v>1475</v>
      </c>
      <c r="P272" s="552" t="s">
        <v>9378</v>
      </c>
      <c r="Q272" s="239" t="s">
        <v>2249</v>
      </c>
      <c r="R272" s="552"/>
      <c r="S272" s="552"/>
      <c r="T272" s="552"/>
      <c r="U272" s="321"/>
      <c r="V272" s="321"/>
      <c r="W272" s="321"/>
      <c r="X272" s="321"/>
      <c r="Y272" s="321"/>
      <c r="Z272" s="321"/>
      <c r="AA272" s="239"/>
      <c r="AB272" s="239"/>
      <c r="AC272" s="239"/>
      <c r="AD272" s="239"/>
      <c r="AE272" s="239"/>
      <c r="AF272" s="239"/>
      <c r="AG272" s="239"/>
      <c r="AH272" s="751">
        <v>2005</v>
      </c>
      <c r="AI272" s="607"/>
      <c r="AJ272" s="607"/>
      <c r="AK272" s="607"/>
      <c r="AL272" s="607"/>
      <c r="AM272" s="607"/>
      <c r="AN272" s="607"/>
      <c r="AO272" s="245">
        <v>3500</v>
      </c>
      <c r="AP272" s="245"/>
    </row>
    <row r="273" spans="1:42" s="286" customFormat="1" ht="25.15" customHeight="1">
      <c r="A273" s="287"/>
      <c r="B273" s="549"/>
      <c r="C273" s="239" t="s">
        <v>1315</v>
      </c>
      <c r="D273" s="239" t="s">
        <v>9379</v>
      </c>
      <c r="E273" s="239" t="s">
        <v>1315</v>
      </c>
      <c r="F273" s="239" t="s">
        <v>1315</v>
      </c>
      <c r="G273" s="552">
        <v>4757</v>
      </c>
      <c r="H273" s="552">
        <v>1532</v>
      </c>
      <c r="I273" s="552">
        <v>1705</v>
      </c>
      <c r="J273" s="321"/>
      <c r="K273" s="964"/>
      <c r="L273" s="321"/>
      <c r="M273" s="321"/>
      <c r="N273" s="552">
        <v>704</v>
      </c>
      <c r="O273" s="552">
        <v>704</v>
      </c>
      <c r="P273" s="552" t="s">
        <v>9380</v>
      </c>
      <c r="Q273" s="239" t="s">
        <v>2249</v>
      </c>
      <c r="R273" s="552"/>
      <c r="S273" s="552"/>
      <c r="T273" s="552">
        <v>158</v>
      </c>
      <c r="U273" s="321"/>
      <c r="V273" s="321"/>
      <c r="W273" s="321"/>
      <c r="X273" s="321"/>
      <c r="Y273" s="321"/>
      <c r="Z273" s="321"/>
      <c r="AA273" s="239"/>
      <c r="AB273" s="239"/>
      <c r="AC273" s="239"/>
      <c r="AD273" s="239"/>
      <c r="AE273" s="239"/>
      <c r="AF273" s="239"/>
      <c r="AG273" s="239"/>
      <c r="AH273" s="751">
        <v>2010</v>
      </c>
      <c r="AI273" s="607"/>
      <c r="AJ273" s="607"/>
      <c r="AK273" s="607"/>
      <c r="AL273" s="607"/>
      <c r="AM273" s="607"/>
      <c r="AN273" s="607"/>
      <c r="AO273" s="245">
        <v>3400</v>
      </c>
      <c r="AP273" s="245"/>
    </row>
    <row r="274" spans="1:42" s="286" customFormat="1" ht="25.15" customHeight="1">
      <c r="A274" s="287"/>
      <c r="B274" s="549"/>
      <c r="C274" s="575" t="s">
        <v>1315</v>
      </c>
      <c r="D274" s="575" t="s">
        <v>9381</v>
      </c>
      <c r="E274" s="575" t="s">
        <v>1315</v>
      </c>
      <c r="F274" s="575" t="s">
        <v>1315</v>
      </c>
      <c r="G274" s="552">
        <v>7169</v>
      </c>
      <c r="H274" s="552">
        <v>1407</v>
      </c>
      <c r="I274" s="552">
        <v>1694</v>
      </c>
      <c r="J274" s="321"/>
      <c r="K274" s="974"/>
      <c r="L274" s="608"/>
      <c r="M274" s="608"/>
      <c r="N274" s="609">
        <v>711</v>
      </c>
      <c r="O274" s="609">
        <v>711</v>
      </c>
      <c r="P274" s="552" t="s">
        <v>9382</v>
      </c>
      <c r="Q274" s="575" t="s">
        <v>2249</v>
      </c>
      <c r="R274" s="609"/>
      <c r="S274" s="609"/>
      <c r="T274" s="609">
        <v>181</v>
      </c>
      <c r="U274" s="608"/>
      <c r="V274" s="608"/>
      <c r="W274" s="608"/>
      <c r="X274" s="608"/>
      <c r="Y274" s="608"/>
      <c r="Z274" s="608"/>
      <c r="AA274" s="575"/>
      <c r="AB274" s="575"/>
      <c r="AC274" s="575"/>
      <c r="AD274" s="575"/>
      <c r="AE274" s="575"/>
      <c r="AF274" s="575"/>
      <c r="AG274" s="575"/>
      <c r="AH274" s="1009">
        <v>2010</v>
      </c>
      <c r="AI274" s="1002"/>
      <c r="AJ274" s="1002"/>
      <c r="AK274" s="1002"/>
      <c r="AL274" s="1002"/>
      <c r="AM274" s="1002"/>
      <c r="AN274" s="1002"/>
      <c r="AO274" s="245">
        <v>4700</v>
      </c>
      <c r="AP274" s="245"/>
    </row>
    <row r="275" spans="1:42" s="286" customFormat="1" ht="25.15" customHeight="1">
      <c r="A275" s="287"/>
      <c r="B275" s="549"/>
      <c r="C275" s="239" t="s">
        <v>1315</v>
      </c>
      <c r="D275" s="239" t="s">
        <v>9383</v>
      </c>
      <c r="E275" s="239" t="s">
        <v>1315</v>
      </c>
      <c r="F275" s="239" t="s">
        <v>401</v>
      </c>
      <c r="G275" s="552">
        <v>7400</v>
      </c>
      <c r="H275" s="552">
        <v>1473.98</v>
      </c>
      <c r="I275" s="552">
        <v>1993.66</v>
      </c>
      <c r="J275" s="321">
        <v>7878</v>
      </c>
      <c r="K275" s="964"/>
      <c r="L275" s="321"/>
      <c r="M275" s="321"/>
      <c r="N275" s="552">
        <v>1815</v>
      </c>
      <c r="O275" s="552">
        <v>1815.36</v>
      </c>
      <c r="P275" s="552" t="s">
        <v>9384</v>
      </c>
      <c r="Q275" s="239" t="s">
        <v>9385</v>
      </c>
      <c r="R275" s="552"/>
      <c r="S275" s="552"/>
      <c r="T275" s="552"/>
      <c r="U275" s="321"/>
      <c r="V275" s="321"/>
      <c r="W275" s="321"/>
      <c r="X275" s="321"/>
      <c r="Y275" s="321"/>
      <c r="Z275" s="321"/>
      <c r="AA275" s="239" t="s">
        <v>6513</v>
      </c>
      <c r="AB275" s="239"/>
      <c r="AC275" s="239"/>
      <c r="AD275" s="239"/>
      <c r="AE275" s="239"/>
      <c r="AF275" s="239"/>
      <c r="AG275" s="239"/>
      <c r="AH275" s="751">
        <v>2011</v>
      </c>
      <c r="AI275" s="607"/>
      <c r="AJ275" s="607"/>
      <c r="AK275" s="607"/>
      <c r="AL275" s="607"/>
      <c r="AM275" s="607"/>
      <c r="AN275" s="607"/>
      <c r="AO275" s="245">
        <v>5500</v>
      </c>
      <c r="AP275" s="245"/>
    </row>
    <row r="276" spans="1:42" s="286" customFormat="1" ht="25.15" customHeight="1">
      <c r="A276" s="287"/>
      <c r="B276" s="549"/>
      <c r="C276" s="239" t="s">
        <v>1315</v>
      </c>
      <c r="D276" s="239" t="s">
        <v>9386</v>
      </c>
      <c r="E276" s="239" t="s">
        <v>1315</v>
      </c>
      <c r="F276" s="239" t="s">
        <v>1315</v>
      </c>
      <c r="G276" s="552">
        <v>6710</v>
      </c>
      <c r="H276" s="552">
        <v>1331</v>
      </c>
      <c r="I276" s="552">
        <v>1665</v>
      </c>
      <c r="J276" s="321" t="s">
        <v>1673</v>
      </c>
      <c r="K276" s="964" t="s">
        <v>572</v>
      </c>
      <c r="L276" s="321"/>
      <c r="M276" s="321"/>
      <c r="N276" s="552">
        <v>1252</v>
      </c>
      <c r="O276" s="552">
        <v>1252.49</v>
      </c>
      <c r="P276" s="552" t="s">
        <v>9387</v>
      </c>
      <c r="Q276" s="239" t="s">
        <v>9388</v>
      </c>
      <c r="R276" s="552"/>
      <c r="S276" s="552"/>
      <c r="T276" s="552">
        <v>231</v>
      </c>
      <c r="U276" s="321">
        <v>6000</v>
      </c>
      <c r="V276" s="321"/>
      <c r="W276" s="321"/>
      <c r="X276" s="321">
        <v>3000</v>
      </c>
      <c r="Y276" s="321"/>
      <c r="Z276" s="321"/>
      <c r="AA276" s="239" t="s">
        <v>9389</v>
      </c>
      <c r="AB276" s="239"/>
      <c r="AC276" s="239"/>
      <c r="AD276" s="239"/>
      <c r="AE276" s="239"/>
      <c r="AF276" s="239"/>
      <c r="AG276" s="239"/>
      <c r="AH276" s="751">
        <v>2011</v>
      </c>
      <c r="AI276" s="607"/>
      <c r="AJ276" s="607"/>
      <c r="AK276" s="607"/>
      <c r="AL276" s="607"/>
      <c r="AM276" s="607"/>
      <c r="AN276" s="607"/>
      <c r="AO276" s="245">
        <v>4500</v>
      </c>
      <c r="AP276" s="245"/>
    </row>
    <row r="277" spans="1:42" s="286" customFormat="1" ht="25.15" customHeight="1">
      <c r="A277" s="287"/>
      <c r="B277" s="549"/>
      <c r="C277" s="575" t="s">
        <v>1315</v>
      </c>
      <c r="D277" s="575" t="s">
        <v>9390</v>
      </c>
      <c r="E277" s="575" t="s">
        <v>1315</v>
      </c>
      <c r="F277" s="575" t="s">
        <v>1315</v>
      </c>
      <c r="G277" s="552">
        <v>9673</v>
      </c>
      <c r="H277" s="552">
        <v>1534</v>
      </c>
      <c r="I277" s="552">
        <v>1792</v>
      </c>
      <c r="J277" s="321"/>
      <c r="K277" s="974"/>
      <c r="L277" s="608"/>
      <c r="M277" s="608"/>
      <c r="N277" s="609">
        <v>828</v>
      </c>
      <c r="O277" s="609">
        <v>828</v>
      </c>
      <c r="P277" s="552" t="s">
        <v>9391</v>
      </c>
      <c r="Q277" s="575" t="s">
        <v>2249</v>
      </c>
      <c r="R277" s="609"/>
      <c r="S277" s="609"/>
      <c r="T277" s="609">
        <v>150</v>
      </c>
      <c r="U277" s="608"/>
      <c r="V277" s="608"/>
      <c r="W277" s="608"/>
      <c r="X277" s="608"/>
      <c r="Y277" s="608"/>
      <c r="Z277" s="608"/>
      <c r="AA277" s="575" t="s">
        <v>2250</v>
      </c>
      <c r="AB277" s="575"/>
      <c r="AC277" s="575"/>
      <c r="AD277" s="575"/>
      <c r="AE277" s="575"/>
      <c r="AF277" s="575"/>
      <c r="AG277" s="575"/>
      <c r="AH277" s="1009">
        <v>2012</v>
      </c>
      <c r="AI277" s="1002"/>
      <c r="AJ277" s="1002"/>
      <c r="AK277" s="1002"/>
      <c r="AL277" s="1002"/>
      <c r="AM277" s="1002"/>
      <c r="AN277" s="1002"/>
      <c r="AO277" s="245">
        <v>6700</v>
      </c>
      <c r="AP277" s="245"/>
    </row>
    <row r="278" spans="1:42" s="286" customFormat="1" ht="25.15" customHeight="1">
      <c r="A278" s="287"/>
      <c r="B278" s="549"/>
      <c r="C278" s="1009" t="s">
        <v>1315</v>
      </c>
      <c r="D278" s="1009" t="s">
        <v>9392</v>
      </c>
      <c r="E278" s="1009" t="s">
        <v>1315</v>
      </c>
      <c r="F278" s="575" t="s">
        <v>1315</v>
      </c>
      <c r="G278" s="552">
        <v>7700</v>
      </c>
      <c r="H278" s="552">
        <v>1514</v>
      </c>
      <c r="I278" s="552">
        <v>1668</v>
      </c>
      <c r="J278" s="552"/>
      <c r="K278" s="1010"/>
      <c r="L278" s="1010"/>
      <c r="M278" s="1010"/>
      <c r="N278" s="1011">
        <v>828</v>
      </c>
      <c r="O278" s="1011">
        <v>892</v>
      </c>
      <c r="P278" s="552" t="s">
        <v>2680</v>
      </c>
      <c r="Q278" s="1012" t="s">
        <v>2249</v>
      </c>
      <c r="R278" s="1011"/>
      <c r="S278" s="1011"/>
      <c r="T278" s="1011">
        <v>142</v>
      </c>
      <c r="U278" s="1010"/>
      <c r="V278" s="1010"/>
      <c r="W278" s="1010"/>
      <c r="X278" s="1010"/>
      <c r="Y278" s="1010"/>
      <c r="Z278" s="1010"/>
      <c r="AA278" s="1012" t="s">
        <v>2250</v>
      </c>
      <c r="AB278" s="1009"/>
      <c r="AC278" s="1009"/>
      <c r="AD278" s="1009"/>
      <c r="AE278" s="1009"/>
      <c r="AF278" s="1009"/>
      <c r="AG278" s="1009"/>
      <c r="AH278" s="1009">
        <v>2013</v>
      </c>
      <c r="AI278" s="1002"/>
      <c r="AJ278" s="1002"/>
      <c r="AK278" s="1002"/>
      <c r="AL278" s="1002"/>
      <c r="AM278" s="1002"/>
      <c r="AN278" s="1002"/>
      <c r="AO278" s="245">
        <v>5800</v>
      </c>
      <c r="AP278" s="245"/>
    </row>
    <row r="279" spans="1:42" s="286" customFormat="1" ht="25.15" customHeight="1">
      <c r="A279" s="287" t="s">
        <v>412</v>
      </c>
      <c r="B279" s="549"/>
      <c r="C279" s="239" t="s">
        <v>1315</v>
      </c>
      <c r="D279" s="239" t="s">
        <v>9393</v>
      </c>
      <c r="E279" s="239" t="s">
        <v>1315</v>
      </c>
      <c r="F279" s="239" t="s">
        <v>1315</v>
      </c>
      <c r="G279" s="552">
        <v>7016</v>
      </c>
      <c r="H279" s="552">
        <v>1931</v>
      </c>
      <c r="I279" s="552">
        <v>2902</v>
      </c>
      <c r="J279" s="321"/>
      <c r="K279" s="964"/>
      <c r="L279" s="321"/>
      <c r="M279" s="321"/>
      <c r="N279" s="552">
        <v>828</v>
      </c>
      <c r="O279" s="552">
        <v>1394</v>
      </c>
      <c r="P279" s="552" t="s">
        <v>9394</v>
      </c>
      <c r="Q279" s="239" t="s">
        <v>2249</v>
      </c>
      <c r="R279" s="552"/>
      <c r="S279" s="552"/>
      <c r="T279" s="552">
        <v>182</v>
      </c>
      <c r="U279" s="321"/>
      <c r="V279" s="321"/>
      <c r="W279" s="321"/>
      <c r="X279" s="321"/>
      <c r="Y279" s="321"/>
      <c r="Z279" s="321"/>
      <c r="AA279" s="239" t="s">
        <v>2250</v>
      </c>
      <c r="AB279" s="239"/>
      <c r="AC279" s="239"/>
      <c r="AD279" s="239"/>
      <c r="AE279" s="239"/>
      <c r="AF279" s="239"/>
      <c r="AG279" s="239"/>
      <c r="AH279" s="751">
        <v>2014</v>
      </c>
      <c r="AI279" s="607"/>
      <c r="AJ279" s="607"/>
      <c r="AK279" s="607"/>
      <c r="AL279" s="607"/>
      <c r="AM279" s="607"/>
      <c r="AN279" s="607"/>
      <c r="AO279" s="245">
        <v>7400</v>
      </c>
      <c r="AP279" s="245"/>
    </row>
    <row r="280" spans="1:42" s="286" customFormat="1" ht="25.15" customHeight="1">
      <c r="A280" s="287"/>
      <c r="B280" s="549"/>
      <c r="C280" s="239" t="s">
        <v>1315</v>
      </c>
      <c r="D280" s="793" t="s">
        <v>9395</v>
      </c>
      <c r="E280" s="607" t="s">
        <v>1315</v>
      </c>
      <c r="F280" s="607" t="s">
        <v>1315</v>
      </c>
      <c r="G280" s="245">
        <v>5540</v>
      </c>
      <c r="H280" s="245">
        <v>2134</v>
      </c>
      <c r="I280" s="245">
        <v>2887</v>
      </c>
      <c r="J280" s="607"/>
      <c r="K280" s="607"/>
      <c r="L280" s="607"/>
      <c r="M280" s="607"/>
      <c r="N280" s="245"/>
      <c r="O280" s="245">
        <v>1856</v>
      </c>
      <c r="P280" s="245" t="s">
        <v>9396</v>
      </c>
      <c r="Q280" s="751" t="s">
        <v>572</v>
      </c>
      <c r="R280" s="245"/>
      <c r="S280" s="245"/>
      <c r="T280" s="245">
        <v>163</v>
      </c>
      <c r="U280" s="607"/>
      <c r="V280" s="607"/>
      <c r="W280" s="607"/>
      <c r="X280" s="607"/>
      <c r="Y280" s="607"/>
      <c r="Z280" s="607"/>
      <c r="AA280" s="751" t="s">
        <v>9397</v>
      </c>
      <c r="AB280" s="751"/>
      <c r="AC280" s="751"/>
      <c r="AD280" s="751"/>
      <c r="AE280" s="751"/>
      <c r="AF280" s="751"/>
      <c r="AG280" s="751"/>
      <c r="AH280" s="751">
        <v>2016</v>
      </c>
      <c r="AI280" s="607"/>
      <c r="AJ280" s="607"/>
      <c r="AK280" s="607"/>
      <c r="AL280" s="607"/>
      <c r="AM280" s="607"/>
      <c r="AN280" s="607"/>
      <c r="AO280" s="245">
        <v>7260</v>
      </c>
      <c r="AP280" s="245"/>
    </row>
    <row r="281" spans="1:42" s="286" customFormat="1" ht="25.15" customHeight="1">
      <c r="A281" s="287"/>
      <c r="B281" s="549"/>
      <c r="C281" s="239" t="s">
        <v>9398</v>
      </c>
      <c r="D281" s="793" t="s">
        <v>9399</v>
      </c>
      <c r="E281" s="607" t="s">
        <v>1315</v>
      </c>
      <c r="F281" s="607" t="s">
        <v>1315</v>
      </c>
      <c r="G281" s="245">
        <v>3284</v>
      </c>
      <c r="H281" s="245">
        <v>478</v>
      </c>
      <c r="I281" s="245">
        <v>957</v>
      </c>
      <c r="J281" s="607"/>
      <c r="K281" s="607"/>
      <c r="L281" s="607"/>
      <c r="M281" s="607"/>
      <c r="N281" s="245">
        <v>828</v>
      </c>
      <c r="O281" s="245">
        <v>200</v>
      </c>
      <c r="P281" s="245" t="s">
        <v>9400</v>
      </c>
      <c r="Q281" s="751" t="s">
        <v>1918</v>
      </c>
      <c r="R281" s="245"/>
      <c r="S281" s="245"/>
      <c r="T281" s="245">
        <v>200</v>
      </c>
      <c r="U281" s="607"/>
      <c r="V281" s="607"/>
      <c r="W281" s="607"/>
      <c r="X281" s="607"/>
      <c r="Y281" s="607"/>
      <c r="Z281" s="607"/>
      <c r="AA281" s="751" t="s">
        <v>9401</v>
      </c>
      <c r="AB281" s="751"/>
      <c r="AC281" s="751"/>
      <c r="AD281" s="751"/>
      <c r="AE281" s="751"/>
      <c r="AF281" s="751"/>
      <c r="AG281" s="751"/>
      <c r="AH281" s="751">
        <v>2009</v>
      </c>
      <c r="AI281" s="607"/>
      <c r="AJ281" s="607"/>
      <c r="AK281" s="607"/>
      <c r="AL281" s="607"/>
      <c r="AM281" s="607"/>
      <c r="AN281" s="607"/>
      <c r="AO281" s="245">
        <v>2690</v>
      </c>
      <c r="AP281" s="245"/>
    </row>
    <row r="282" spans="1:42" s="286" customFormat="1" ht="25.15" customHeight="1">
      <c r="A282" s="267"/>
      <c r="B282" s="549"/>
      <c r="C282" s="239" t="s">
        <v>442</v>
      </c>
      <c r="D282" s="793" t="s">
        <v>9402</v>
      </c>
      <c r="E282" s="607" t="s">
        <v>442</v>
      </c>
      <c r="F282" s="607" t="s">
        <v>401</v>
      </c>
      <c r="G282" s="245">
        <v>71209</v>
      </c>
      <c r="H282" s="245">
        <v>7878</v>
      </c>
      <c r="I282" s="245">
        <v>7878</v>
      </c>
      <c r="J282" s="607">
        <v>7878</v>
      </c>
      <c r="K282" s="607"/>
      <c r="L282" s="607"/>
      <c r="M282" s="607"/>
      <c r="N282" s="245">
        <v>3431</v>
      </c>
      <c r="O282" s="245">
        <v>1750</v>
      </c>
      <c r="P282" s="245" t="s">
        <v>9403</v>
      </c>
      <c r="Q282" s="751" t="s">
        <v>9385</v>
      </c>
      <c r="R282" s="245">
        <v>1250</v>
      </c>
      <c r="S282" s="245" t="s">
        <v>9404</v>
      </c>
      <c r="T282" s="245">
        <v>431</v>
      </c>
      <c r="U282" s="607"/>
      <c r="V282" s="607"/>
      <c r="W282" s="607"/>
      <c r="X282" s="607"/>
      <c r="Y282" s="607"/>
      <c r="Z282" s="607"/>
      <c r="AA282" s="751" t="s">
        <v>9405</v>
      </c>
      <c r="AB282" s="751"/>
      <c r="AC282" s="751"/>
      <c r="AD282" s="751"/>
      <c r="AE282" s="751"/>
      <c r="AF282" s="751"/>
      <c r="AG282" s="751"/>
      <c r="AH282" s="751">
        <v>2010</v>
      </c>
      <c r="AI282" s="607"/>
      <c r="AJ282" s="607"/>
      <c r="AK282" s="607"/>
      <c r="AL282" s="607"/>
      <c r="AM282" s="607"/>
      <c r="AN282" s="607"/>
      <c r="AO282" s="245">
        <v>29122</v>
      </c>
      <c r="AP282" s="245"/>
    </row>
    <row r="283" spans="1:42" s="286" customFormat="1" ht="25.15" customHeight="1">
      <c r="A283" s="267"/>
      <c r="B283" s="549"/>
      <c r="C283" s="751" t="s">
        <v>7543</v>
      </c>
      <c r="D283" s="751" t="s">
        <v>9406</v>
      </c>
      <c r="E283" s="751" t="s">
        <v>7543</v>
      </c>
      <c r="F283" s="239" t="s">
        <v>7545</v>
      </c>
      <c r="G283" s="552">
        <v>139821</v>
      </c>
      <c r="H283" s="552">
        <v>3420</v>
      </c>
      <c r="I283" s="552">
        <v>8832</v>
      </c>
      <c r="J283" s="552" t="s">
        <v>1673</v>
      </c>
      <c r="K283" s="607" t="s">
        <v>572</v>
      </c>
      <c r="L283" s="607"/>
      <c r="M283" s="607"/>
      <c r="N283" s="245">
        <v>792</v>
      </c>
      <c r="O283" s="245">
        <v>1417</v>
      </c>
      <c r="P283" s="552" t="s">
        <v>9407</v>
      </c>
      <c r="Q283" s="996" t="s">
        <v>9388</v>
      </c>
      <c r="R283" s="245">
        <v>872</v>
      </c>
      <c r="S283" s="245" t="s">
        <v>1575</v>
      </c>
      <c r="T283" s="245">
        <v>195</v>
      </c>
      <c r="U283" s="607">
        <v>6000</v>
      </c>
      <c r="V283" s="607"/>
      <c r="W283" s="607"/>
      <c r="X283" s="607">
        <v>3000</v>
      </c>
      <c r="Y283" s="607"/>
      <c r="Z283" s="607"/>
      <c r="AA283" s="996" t="s">
        <v>9389</v>
      </c>
      <c r="AB283" s="751"/>
      <c r="AC283" s="751"/>
      <c r="AD283" s="751"/>
      <c r="AE283" s="751"/>
      <c r="AF283" s="751"/>
      <c r="AG283" s="751"/>
      <c r="AH283" s="751">
        <v>2007</v>
      </c>
      <c r="AI283" s="607"/>
      <c r="AJ283" s="607"/>
      <c r="AK283" s="607"/>
      <c r="AL283" s="607"/>
      <c r="AM283" s="607"/>
      <c r="AN283" s="607"/>
      <c r="AO283" s="245"/>
      <c r="AP283" s="245"/>
    </row>
    <row r="284" spans="1:42" s="286" customFormat="1" ht="25.15" customHeight="1">
      <c r="A284" s="267"/>
      <c r="B284" s="549"/>
      <c r="C284" s="239" t="s">
        <v>7543</v>
      </c>
      <c r="D284" s="239" t="s">
        <v>9408</v>
      </c>
      <c r="E284" s="239" t="s">
        <v>7543</v>
      </c>
      <c r="F284" s="239" t="s">
        <v>7545</v>
      </c>
      <c r="G284" s="552">
        <v>2700</v>
      </c>
      <c r="H284" s="552">
        <v>2333</v>
      </c>
      <c r="I284" s="552">
        <v>2583</v>
      </c>
      <c r="J284" s="321"/>
      <c r="K284" s="964"/>
      <c r="L284" s="321"/>
      <c r="M284" s="321"/>
      <c r="N284" s="552">
        <v>1568</v>
      </c>
      <c r="O284" s="552">
        <v>1568</v>
      </c>
      <c r="P284" s="552" t="s">
        <v>9409</v>
      </c>
      <c r="Q284" s="239" t="s">
        <v>9410</v>
      </c>
      <c r="R284" s="552"/>
      <c r="S284" s="552"/>
      <c r="T284" s="552"/>
      <c r="U284" s="321"/>
      <c r="V284" s="321"/>
      <c r="W284" s="321"/>
      <c r="X284" s="321"/>
      <c r="Y284" s="321"/>
      <c r="Z284" s="321"/>
      <c r="AA284" s="239" t="s">
        <v>15525</v>
      </c>
      <c r="AB284" s="239"/>
      <c r="AC284" s="239"/>
      <c r="AD284" s="239"/>
      <c r="AE284" s="239"/>
      <c r="AF284" s="239"/>
      <c r="AG284" s="239"/>
      <c r="AH284" s="751">
        <v>2014</v>
      </c>
      <c r="AI284" s="607"/>
      <c r="AJ284" s="607"/>
      <c r="AK284" s="607"/>
      <c r="AL284" s="607"/>
      <c r="AM284" s="607"/>
      <c r="AN284" s="607"/>
      <c r="AO284" s="245">
        <v>7643</v>
      </c>
      <c r="AP284" s="245"/>
    </row>
    <row r="285" spans="1:42" s="286" customFormat="1" ht="25.15" customHeight="1">
      <c r="A285" s="267"/>
      <c r="B285" s="549"/>
      <c r="C285" s="239" t="s">
        <v>7543</v>
      </c>
      <c r="D285" s="239" t="s">
        <v>9411</v>
      </c>
      <c r="E285" s="239" t="s">
        <v>7543</v>
      </c>
      <c r="F285" s="239" t="s">
        <v>7543</v>
      </c>
      <c r="G285" s="552">
        <v>79053</v>
      </c>
      <c r="H285" s="552">
        <v>1200</v>
      </c>
      <c r="I285" s="552">
        <v>1200</v>
      </c>
      <c r="J285" s="321">
        <v>1200</v>
      </c>
      <c r="K285" s="964">
        <v>1200</v>
      </c>
      <c r="L285" s="321" t="s">
        <v>9412</v>
      </c>
      <c r="M285" s="321" t="s">
        <v>2139</v>
      </c>
      <c r="N285" s="552">
        <v>1200</v>
      </c>
      <c r="O285" s="552">
        <v>1200</v>
      </c>
      <c r="P285" s="552" t="s">
        <v>9413</v>
      </c>
      <c r="Q285" s="239" t="s">
        <v>2139</v>
      </c>
      <c r="R285" s="552"/>
      <c r="S285" s="552"/>
      <c r="T285" s="552"/>
      <c r="U285" s="321" t="s">
        <v>9414</v>
      </c>
      <c r="V285" s="321"/>
      <c r="W285" s="321"/>
      <c r="X285" s="321"/>
      <c r="Y285" s="321"/>
      <c r="Z285" s="321"/>
      <c r="AA285" s="239" t="s">
        <v>9415</v>
      </c>
      <c r="AB285" s="239"/>
      <c r="AC285" s="239"/>
      <c r="AD285" s="239"/>
      <c r="AE285" s="239"/>
      <c r="AF285" s="239"/>
      <c r="AG285" s="239"/>
      <c r="AH285" s="751">
        <v>2014</v>
      </c>
      <c r="AI285" s="607"/>
      <c r="AJ285" s="607"/>
      <c r="AK285" s="607"/>
      <c r="AL285" s="607"/>
      <c r="AM285" s="607"/>
      <c r="AN285" s="607"/>
      <c r="AO285" s="245">
        <v>2588</v>
      </c>
      <c r="AP285" s="245"/>
    </row>
    <row r="286" spans="1:42" s="286" customFormat="1" ht="25.15" customHeight="1">
      <c r="A286" s="267"/>
      <c r="B286" s="549"/>
      <c r="C286" s="239" t="s">
        <v>8710</v>
      </c>
      <c r="D286" s="239" t="s">
        <v>9416</v>
      </c>
      <c r="E286" s="239" t="s">
        <v>8710</v>
      </c>
      <c r="F286" s="239" t="s">
        <v>8713</v>
      </c>
      <c r="G286" s="552">
        <v>22214</v>
      </c>
      <c r="H286" s="552">
        <v>3373</v>
      </c>
      <c r="I286" s="552">
        <v>4241</v>
      </c>
      <c r="J286" s="552" t="s">
        <v>1673</v>
      </c>
      <c r="K286" s="552" t="s">
        <v>572</v>
      </c>
      <c r="L286" s="552"/>
      <c r="M286" s="239"/>
      <c r="N286" s="552">
        <v>3113</v>
      </c>
      <c r="O286" s="552">
        <v>1407</v>
      </c>
      <c r="P286" s="552" t="s">
        <v>9417</v>
      </c>
      <c r="Q286" s="239" t="s">
        <v>7291</v>
      </c>
      <c r="R286" s="751">
        <v>850</v>
      </c>
      <c r="S286" s="245" t="s">
        <v>9418</v>
      </c>
      <c r="T286" s="751">
        <v>856</v>
      </c>
      <c r="U286" s="245">
        <v>6000</v>
      </c>
      <c r="V286" s="321"/>
      <c r="W286" s="321"/>
      <c r="X286" s="321">
        <v>3000</v>
      </c>
      <c r="Y286" s="321"/>
      <c r="Z286" s="321"/>
      <c r="AA286" s="239" t="s">
        <v>1978</v>
      </c>
      <c r="AB286" s="239"/>
      <c r="AC286" s="239"/>
      <c r="AD286" s="239"/>
      <c r="AE286" s="239"/>
      <c r="AF286" s="239"/>
      <c r="AG286" s="239"/>
      <c r="AH286" s="751">
        <v>2002</v>
      </c>
      <c r="AI286" s="607"/>
      <c r="AJ286" s="607"/>
      <c r="AK286" s="607"/>
      <c r="AL286" s="607"/>
      <c r="AM286" s="607"/>
      <c r="AN286" s="607"/>
      <c r="AO286" s="245">
        <v>9041</v>
      </c>
      <c r="AP286" s="245"/>
    </row>
    <row r="287" spans="1:42" s="286" customFormat="1" ht="25.15" customHeight="1">
      <c r="A287" s="267"/>
      <c r="B287" s="549"/>
      <c r="C287" s="239" t="s">
        <v>7546</v>
      </c>
      <c r="D287" s="239" t="s">
        <v>9419</v>
      </c>
      <c r="E287" s="239" t="s">
        <v>7546</v>
      </c>
      <c r="F287" s="239" t="s">
        <v>401</v>
      </c>
      <c r="G287" s="552">
        <v>3218</v>
      </c>
      <c r="H287" s="552">
        <v>1615</v>
      </c>
      <c r="I287" s="552">
        <v>2267</v>
      </c>
      <c r="J287" s="321"/>
      <c r="K287" s="964"/>
      <c r="L287" s="321"/>
      <c r="M287" s="321"/>
      <c r="N287" s="552">
        <v>1370</v>
      </c>
      <c r="O287" s="552">
        <v>600</v>
      </c>
      <c r="P287" s="552" t="s">
        <v>9420</v>
      </c>
      <c r="Q287" s="239" t="s">
        <v>6926</v>
      </c>
      <c r="R287" s="552">
        <v>770</v>
      </c>
      <c r="S287" s="552" t="s">
        <v>7298</v>
      </c>
      <c r="T287" s="552">
        <v>1</v>
      </c>
      <c r="U287" s="321"/>
      <c r="V287" s="321"/>
      <c r="W287" s="321"/>
      <c r="X287" s="321"/>
      <c r="Y287" s="321"/>
      <c r="Z287" s="321"/>
      <c r="AA287" s="239" t="s">
        <v>9421</v>
      </c>
      <c r="AB287" s="239"/>
      <c r="AC287" s="239"/>
      <c r="AD287" s="239"/>
      <c r="AE287" s="239"/>
      <c r="AF287" s="239"/>
      <c r="AG287" s="239"/>
      <c r="AH287" s="751">
        <v>2013</v>
      </c>
      <c r="AI287" s="607"/>
      <c r="AJ287" s="607"/>
      <c r="AK287" s="607"/>
      <c r="AL287" s="607"/>
      <c r="AM287" s="607"/>
      <c r="AN287" s="607"/>
      <c r="AO287" s="245">
        <v>4800</v>
      </c>
      <c r="AP287" s="245"/>
    </row>
    <row r="288" spans="1:42" s="286" customFormat="1" ht="25.15" customHeight="1">
      <c r="A288" s="267"/>
      <c r="B288" s="1002"/>
      <c r="C288" s="239" t="s">
        <v>7546</v>
      </c>
      <c r="D288" s="740" t="s">
        <v>9422</v>
      </c>
      <c r="E288" s="321" t="s">
        <v>7546</v>
      </c>
      <c r="F288" s="321" t="s">
        <v>401</v>
      </c>
      <c r="G288" s="552">
        <v>104897</v>
      </c>
      <c r="H288" s="552">
        <v>1170</v>
      </c>
      <c r="I288" s="552">
        <v>1170</v>
      </c>
      <c r="J288" s="321"/>
      <c r="K288" s="964"/>
      <c r="L288" s="321"/>
      <c r="M288" s="321"/>
      <c r="N288" s="552">
        <v>2858.61</v>
      </c>
      <c r="O288" s="552">
        <v>2775</v>
      </c>
      <c r="P288" s="552" t="s">
        <v>9423</v>
      </c>
      <c r="Q288" s="239" t="s">
        <v>2139</v>
      </c>
      <c r="R288" s="552"/>
      <c r="S288" s="552"/>
      <c r="T288" s="552"/>
      <c r="U288" s="321"/>
      <c r="V288" s="321"/>
      <c r="W288" s="321"/>
      <c r="X288" s="321"/>
      <c r="Y288" s="321"/>
      <c r="Z288" s="321"/>
      <c r="AA288" s="239" t="s">
        <v>2179</v>
      </c>
      <c r="AB288" s="239"/>
      <c r="AC288" s="239"/>
      <c r="AD288" s="239"/>
      <c r="AE288" s="239"/>
      <c r="AF288" s="239"/>
      <c r="AG288" s="239"/>
      <c r="AH288" s="751">
        <v>2013</v>
      </c>
      <c r="AI288" s="607"/>
      <c r="AJ288" s="607"/>
      <c r="AK288" s="607"/>
      <c r="AL288" s="607"/>
      <c r="AM288" s="607"/>
      <c r="AN288" s="607"/>
      <c r="AO288" s="552">
        <v>1000</v>
      </c>
      <c r="AP288" s="245"/>
    </row>
    <row r="289" spans="1:42" s="286" customFormat="1" ht="25.15" customHeight="1">
      <c r="A289" s="267"/>
      <c r="B289" s="752"/>
      <c r="C289" s="239" t="s">
        <v>7546</v>
      </c>
      <c r="D289" s="239" t="s">
        <v>9424</v>
      </c>
      <c r="E289" s="239" t="s">
        <v>7546</v>
      </c>
      <c r="F289" s="239" t="s">
        <v>7546</v>
      </c>
      <c r="G289" s="552">
        <v>106459</v>
      </c>
      <c r="H289" s="552">
        <v>390.3</v>
      </c>
      <c r="I289" s="552">
        <v>390</v>
      </c>
      <c r="J289" s="321"/>
      <c r="K289" s="964"/>
      <c r="L289" s="321"/>
      <c r="M289" s="321"/>
      <c r="N289" s="552">
        <v>2858.61</v>
      </c>
      <c r="O289" s="552">
        <v>390</v>
      </c>
      <c r="P289" s="552" t="s">
        <v>9425</v>
      </c>
      <c r="Q289" s="239" t="s">
        <v>2166</v>
      </c>
      <c r="R289" s="552"/>
      <c r="S289" s="552"/>
      <c r="T289" s="552"/>
      <c r="U289" s="321"/>
      <c r="V289" s="321"/>
      <c r="W289" s="321"/>
      <c r="X289" s="321"/>
      <c r="Y289" s="321"/>
      <c r="Z289" s="321"/>
      <c r="AA289" s="239" t="s">
        <v>2179</v>
      </c>
      <c r="AB289" s="239"/>
      <c r="AC289" s="239"/>
      <c r="AD289" s="239"/>
      <c r="AE289" s="239"/>
      <c r="AF289" s="239"/>
      <c r="AG289" s="239"/>
      <c r="AH289" s="751">
        <v>2013</v>
      </c>
      <c r="AI289" s="607"/>
      <c r="AJ289" s="607"/>
      <c r="AK289" s="607"/>
      <c r="AL289" s="607"/>
      <c r="AM289" s="607"/>
      <c r="AN289" s="607"/>
      <c r="AO289" s="245">
        <v>900</v>
      </c>
      <c r="AP289" s="245"/>
    </row>
    <row r="290" spans="1:42" s="286" customFormat="1" ht="25.15" customHeight="1">
      <c r="A290" s="267"/>
      <c r="B290" s="752"/>
      <c r="C290" s="239" t="s">
        <v>7546</v>
      </c>
      <c r="D290" s="239" t="s">
        <v>9426</v>
      </c>
      <c r="E290" s="239" t="s">
        <v>7546</v>
      </c>
      <c r="F290" s="239" t="s">
        <v>7546</v>
      </c>
      <c r="G290" s="552">
        <v>27978</v>
      </c>
      <c r="H290" s="552">
        <v>542</v>
      </c>
      <c r="I290" s="552">
        <v>542</v>
      </c>
      <c r="J290" s="321"/>
      <c r="K290" s="964"/>
      <c r="L290" s="321"/>
      <c r="M290" s="321"/>
      <c r="N290" s="552">
        <v>542</v>
      </c>
      <c r="O290" s="552">
        <v>542</v>
      </c>
      <c r="P290" s="552" t="s">
        <v>9427</v>
      </c>
      <c r="Q290" s="239" t="s">
        <v>2166</v>
      </c>
      <c r="R290" s="552"/>
      <c r="S290" s="552"/>
      <c r="T290" s="552"/>
      <c r="U290" s="321"/>
      <c r="V290" s="321"/>
      <c r="W290" s="321"/>
      <c r="X290" s="321"/>
      <c r="Y290" s="321"/>
      <c r="Z290" s="321"/>
      <c r="AA290" s="239" t="s">
        <v>2179</v>
      </c>
      <c r="AB290" s="239"/>
      <c r="AC290" s="239"/>
      <c r="AD290" s="239"/>
      <c r="AE290" s="239"/>
      <c r="AF290" s="239"/>
      <c r="AG290" s="239"/>
      <c r="AH290" s="751">
        <v>2014</v>
      </c>
      <c r="AI290" s="607"/>
      <c r="AJ290" s="607"/>
      <c r="AK290" s="607"/>
      <c r="AL290" s="607"/>
      <c r="AM290" s="607"/>
      <c r="AN290" s="607"/>
      <c r="AO290" s="245">
        <v>900</v>
      </c>
      <c r="AP290" s="245"/>
    </row>
    <row r="291" spans="1:42" s="286" customFormat="1" ht="25.15" customHeight="1">
      <c r="A291" s="267"/>
      <c r="B291" s="752"/>
      <c r="C291" s="239" t="s">
        <v>7562</v>
      </c>
      <c r="D291" s="239" t="s">
        <v>9428</v>
      </c>
      <c r="E291" s="239" t="s">
        <v>7562</v>
      </c>
      <c r="F291" s="239" t="s">
        <v>7562</v>
      </c>
      <c r="G291" s="552">
        <v>19140</v>
      </c>
      <c r="H291" s="552">
        <v>3218</v>
      </c>
      <c r="I291" s="552">
        <v>6080</v>
      </c>
      <c r="J291" s="321" t="s">
        <v>1956</v>
      </c>
      <c r="K291" s="964" t="s">
        <v>572</v>
      </c>
      <c r="L291" s="321"/>
      <c r="M291" s="321"/>
      <c r="N291" s="552">
        <v>1548</v>
      </c>
      <c r="O291" s="552">
        <v>1548</v>
      </c>
      <c r="P291" s="552" t="s">
        <v>9429</v>
      </c>
      <c r="Q291" s="239" t="s">
        <v>7291</v>
      </c>
      <c r="R291" s="552"/>
      <c r="S291" s="552"/>
      <c r="T291" s="552"/>
      <c r="U291" s="321">
        <v>2540</v>
      </c>
      <c r="V291" s="321">
        <v>2410</v>
      </c>
      <c r="W291" s="321"/>
      <c r="X291" s="321"/>
      <c r="Y291" s="321"/>
      <c r="Z291" s="321"/>
      <c r="AA291" s="239" t="s">
        <v>9430</v>
      </c>
      <c r="AB291" s="239"/>
      <c r="AC291" s="239"/>
      <c r="AD291" s="239"/>
      <c r="AE291" s="239"/>
      <c r="AF291" s="239"/>
      <c r="AG291" s="239"/>
      <c r="AH291" s="751">
        <v>1992</v>
      </c>
      <c r="AI291" s="607"/>
      <c r="AJ291" s="607"/>
      <c r="AK291" s="607"/>
      <c r="AL291" s="607"/>
      <c r="AM291" s="607"/>
      <c r="AN291" s="607"/>
      <c r="AO291" s="245">
        <v>4950</v>
      </c>
      <c r="AP291" s="245"/>
    </row>
    <row r="292" spans="1:42" s="286" customFormat="1" ht="25.15" customHeight="1">
      <c r="A292" s="267"/>
      <c r="B292" s="752"/>
      <c r="C292" s="239" t="s">
        <v>7562</v>
      </c>
      <c r="D292" s="239" t="s">
        <v>9431</v>
      </c>
      <c r="E292" s="239" t="s">
        <v>7562</v>
      </c>
      <c r="F292" s="239" t="s">
        <v>9432</v>
      </c>
      <c r="G292" s="552">
        <v>127588</v>
      </c>
      <c r="H292" s="552">
        <v>9556.7800000000007</v>
      </c>
      <c r="I292" s="552">
        <v>12585.32</v>
      </c>
      <c r="J292" s="321"/>
      <c r="K292" s="964"/>
      <c r="L292" s="321"/>
      <c r="M292" s="321"/>
      <c r="N292" s="552">
        <v>398.52</v>
      </c>
      <c r="O292" s="552">
        <v>398.52</v>
      </c>
      <c r="P292" s="552" t="s">
        <v>9433</v>
      </c>
      <c r="Q292" s="239" t="s">
        <v>2166</v>
      </c>
      <c r="R292" s="552"/>
      <c r="S292" s="552"/>
      <c r="T292" s="552"/>
      <c r="U292" s="321"/>
      <c r="V292" s="321"/>
      <c r="W292" s="321"/>
      <c r="X292" s="321"/>
      <c r="Y292" s="321"/>
      <c r="Z292" s="321"/>
      <c r="AA292" s="239" t="s">
        <v>9434</v>
      </c>
      <c r="AB292" s="239"/>
      <c r="AC292" s="239"/>
      <c r="AD292" s="239"/>
      <c r="AE292" s="239"/>
      <c r="AF292" s="239"/>
      <c r="AG292" s="239"/>
      <c r="AH292" s="751">
        <v>2015</v>
      </c>
      <c r="AI292" s="607"/>
      <c r="AJ292" s="607"/>
      <c r="AK292" s="607"/>
      <c r="AL292" s="607"/>
      <c r="AM292" s="607"/>
      <c r="AN292" s="607"/>
      <c r="AO292" s="245">
        <v>410</v>
      </c>
      <c r="AP292" s="245"/>
    </row>
    <row r="293" spans="1:42" s="286" customFormat="1" ht="25.15" customHeight="1">
      <c r="A293" s="267"/>
      <c r="B293" s="752"/>
      <c r="C293" s="239" t="s">
        <v>8405</v>
      </c>
      <c r="D293" s="239" t="s">
        <v>9435</v>
      </c>
      <c r="E293" s="239" t="s">
        <v>8405</v>
      </c>
      <c r="F293" s="239" t="s">
        <v>9436</v>
      </c>
      <c r="G293" s="552">
        <v>4250</v>
      </c>
      <c r="H293" s="552">
        <v>682</v>
      </c>
      <c r="I293" s="552">
        <v>1846</v>
      </c>
      <c r="J293" s="321" t="s">
        <v>572</v>
      </c>
      <c r="K293" s="964" t="s">
        <v>1673</v>
      </c>
      <c r="L293" s="321"/>
      <c r="M293" s="321"/>
      <c r="N293" s="552">
        <v>252</v>
      </c>
      <c r="O293" s="552">
        <v>252</v>
      </c>
      <c r="P293" s="552" t="s">
        <v>9437</v>
      </c>
      <c r="Q293" s="239" t="s">
        <v>2987</v>
      </c>
      <c r="R293" s="552"/>
      <c r="S293" s="552"/>
      <c r="T293" s="552"/>
      <c r="U293" s="321">
        <v>2802</v>
      </c>
      <c r="V293" s="321">
        <v>2100</v>
      </c>
      <c r="W293" s="321">
        <v>0</v>
      </c>
      <c r="X293" s="321">
        <v>1100</v>
      </c>
      <c r="Y293" s="321"/>
      <c r="Z293" s="321"/>
      <c r="AA293" s="239" t="s">
        <v>9438</v>
      </c>
      <c r="AB293" s="239"/>
      <c r="AC293" s="239"/>
      <c r="AD293" s="239"/>
      <c r="AE293" s="239"/>
      <c r="AF293" s="239"/>
      <c r="AG293" s="239"/>
      <c r="AH293" s="751">
        <v>2001</v>
      </c>
      <c r="AI293" s="607"/>
      <c r="AJ293" s="607"/>
      <c r="AK293" s="607"/>
      <c r="AL293" s="607"/>
      <c r="AM293" s="607"/>
      <c r="AN293" s="607"/>
      <c r="AO293" s="245">
        <v>3790</v>
      </c>
      <c r="AP293" s="245"/>
    </row>
    <row r="294" spans="1:42" s="286" customFormat="1" ht="25.15" customHeight="1">
      <c r="A294" s="267"/>
      <c r="B294" s="752"/>
      <c r="C294" s="239" t="s">
        <v>8405</v>
      </c>
      <c r="D294" s="239" t="s">
        <v>9439</v>
      </c>
      <c r="E294" s="239" t="s">
        <v>8405</v>
      </c>
      <c r="F294" s="239" t="s">
        <v>7195</v>
      </c>
      <c r="G294" s="552">
        <v>51520</v>
      </c>
      <c r="H294" s="552">
        <v>1940</v>
      </c>
      <c r="I294" s="552">
        <v>4981</v>
      </c>
      <c r="J294" s="321"/>
      <c r="K294" s="964"/>
      <c r="L294" s="321"/>
      <c r="M294" s="321"/>
      <c r="N294" s="552">
        <v>2171</v>
      </c>
      <c r="O294" s="552">
        <v>783</v>
      </c>
      <c r="P294" s="552" t="s">
        <v>9440</v>
      </c>
      <c r="Q294" s="239" t="s">
        <v>9441</v>
      </c>
      <c r="R294" s="552">
        <v>1184</v>
      </c>
      <c r="S294" s="552" t="s">
        <v>9442</v>
      </c>
      <c r="T294" s="552">
        <v>204</v>
      </c>
      <c r="U294" s="321"/>
      <c r="V294" s="321"/>
      <c r="W294" s="321"/>
      <c r="X294" s="321"/>
      <c r="Y294" s="321"/>
      <c r="Z294" s="321"/>
      <c r="AA294" s="239" t="s">
        <v>9443</v>
      </c>
      <c r="AB294" s="239"/>
      <c r="AC294" s="239"/>
      <c r="AD294" s="239"/>
      <c r="AE294" s="239"/>
      <c r="AF294" s="239"/>
      <c r="AG294" s="239"/>
      <c r="AH294" s="751">
        <v>2011</v>
      </c>
      <c r="AI294" s="607"/>
      <c r="AJ294" s="607"/>
      <c r="AK294" s="607"/>
      <c r="AL294" s="607"/>
      <c r="AM294" s="607"/>
      <c r="AN294" s="607"/>
      <c r="AO294" s="245">
        <v>9700</v>
      </c>
      <c r="AP294" s="245"/>
    </row>
    <row r="295" spans="1:42" s="286" customFormat="1" ht="25.15" customHeight="1">
      <c r="A295" s="267"/>
      <c r="B295" s="752"/>
      <c r="C295" s="239" t="s">
        <v>7570</v>
      </c>
      <c r="D295" s="239" t="s">
        <v>9444</v>
      </c>
      <c r="E295" s="239" t="s">
        <v>7570</v>
      </c>
      <c r="F295" s="239" t="s">
        <v>401</v>
      </c>
      <c r="G295" s="552">
        <v>8331</v>
      </c>
      <c r="H295" s="552">
        <v>2489</v>
      </c>
      <c r="I295" s="552">
        <v>3772</v>
      </c>
      <c r="J295" s="321" t="s">
        <v>572</v>
      </c>
      <c r="K295" s="964" t="s">
        <v>1673</v>
      </c>
      <c r="L295" s="321"/>
      <c r="M295" s="321"/>
      <c r="N295" s="552">
        <v>3373</v>
      </c>
      <c r="O295" s="552">
        <v>1081</v>
      </c>
      <c r="P295" s="552"/>
      <c r="Q295" s="239" t="s">
        <v>9445</v>
      </c>
      <c r="R295" s="552">
        <v>1892</v>
      </c>
      <c r="S295" s="552" t="s">
        <v>9446</v>
      </c>
      <c r="T295" s="552">
        <v>400</v>
      </c>
      <c r="U295" s="321">
        <v>2802</v>
      </c>
      <c r="V295" s="321">
        <v>2100</v>
      </c>
      <c r="W295" s="321">
        <v>0</v>
      </c>
      <c r="X295" s="321">
        <v>1100</v>
      </c>
      <c r="Y295" s="321"/>
      <c r="Z295" s="321"/>
      <c r="AA295" s="239" t="s">
        <v>9447</v>
      </c>
      <c r="AB295" s="239"/>
      <c r="AC295" s="239"/>
      <c r="AD295" s="239"/>
      <c r="AE295" s="239"/>
      <c r="AF295" s="239"/>
      <c r="AG295" s="239"/>
      <c r="AH295" s="751">
        <v>2007</v>
      </c>
      <c r="AI295" s="607"/>
      <c r="AJ295" s="607"/>
      <c r="AK295" s="607"/>
      <c r="AL295" s="607"/>
      <c r="AM295" s="607"/>
      <c r="AN295" s="607"/>
      <c r="AO295" s="245">
        <v>14935</v>
      </c>
      <c r="AP295" s="245"/>
    </row>
    <row r="296" spans="1:42" s="286" customFormat="1" ht="25.15" customHeight="1">
      <c r="A296" s="267"/>
      <c r="B296" s="752"/>
      <c r="C296" s="239" t="s">
        <v>7570</v>
      </c>
      <c r="D296" s="239" t="s">
        <v>9448</v>
      </c>
      <c r="E296" s="239" t="s">
        <v>7570</v>
      </c>
      <c r="F296" s="239" t="s">
        <v>401</v>
      </c>
      <c r="G296" s="552">
        <v>22237</v>
      </c>
      <c r="H296" s="552">
        <v>7726</v>
      </c>
      <c r="I296" s="552">
        <v>41056</v>
      </c>
      <c r="J296" s="321">
        <v>41056</v>
      </c>
      <c r="K296" s="964" t="s">
        <v>1587</v>
      </c>
      <c r="L296" s="321" t="s">
        <v>9117</v>
      </c>
      <c r="M296" s="321" t="s">
        <v>78</v>
      </c>
      <c r="N296" s="552">
        <v>25</v>
      </c>
      <c r="O296" s="552">
        <v>4502</v>
      </c>
      <c r="P296" s="552" t="s">
        <v>9449</v>
      </c>
      <c r="Q296" s="239" t="s">
        <v>9445</v>
      </c>
      <c r="R296" s="552">
        <v>2538</v>
      </c>
      <c r="S296" s="552" t="s">
        <v>2130</v>
      </c>
      <c r="T296" s="552">
        <v>610</v>
      </c>
      <c r="U296" s="321">
        <v>1995</v>
      </c>
      <c r="V296" s="321">
        <v>50415</v>
      </c>
      <c r="W296" s="321">
        <v>3837</v>
      </c>
      <c r="X296" s="321">
        <v>1853</v>
      </c>
      <c r="Y296" s="321">
        <v>200</v>
      </c>
      <c r="Z296" s="321"/>
      <c r="AA296" s="239" t="s">
        <v>9450</v>
      </c>
      <c r="AB296" s="239">
        <v>56432</v>
      </c>
      <c r="AC296" s="239"/>
      <c r="AD296" s="239"/>
      <c r="AE296" s="239" t="s">
        <v>9451</v>
      </c>
      <c r="AF296" s="239" t="s">
        <v>9452</v>
      </c>
      <c r="AG296" s="239"/>
      <c r="AH296" s="751">
        <v>1995</v>
      </c>
      <c r="AI296" s="607">
        <v>50415</v>
      </c>
      <c r="AJ296" s="607">
        <v>3837</v>
      </c>
      <c r="AK296" s="607">
        <v>1853</v>
      </c>
      <c r="AL296" s="607">
        <v>200</v>
      </c>
      <c r="AM296" s="607"/>
      <c r="AN296" s="607"/>
      <c r="AO296" s="245">
        <v>56432</v>
      </c>
      <c r="AP296" s="245"/>
    </row>
    <row r="297" spans="1:42" s="286" customFormat="1" ht="25.15" customHeight="1">
      <c r="A297" s="267"/>
      <c r="B297" s="752"/>
      <c r="C297" s="239" t="s">
        <v>7587</v>
      </c>
      <c r="D297" s="321" t="s">
        <v>9453</v>
      </c>
      <c r="E297" s="239" t="s">
        <v>7587</v>
      </c>
      <c r="F297" s="239" t="s">
        <v>401</v>
      </c>
      <c r="G297" s="552">
        <v>7500</v>
      </c>
      <c r="H297" s="552">
        <v>1537</v>
      </c>
      <c r="I297" s="552">
        <v>2997</v>
      </c>
      <c r="J297" s="552"/>
      <c r="K297" s="239"/>
      <c r="L297" s="239"/>
      <c r="M297" s="239"/>
      <c r="N297" s="552">
        <v>1002</v>
      </c>
      <c r="O297" s="552"/>
      <c r="P297" s="552"/>
      <c r="Q297" s="239"/>
      <c r="R297" s="552">
        <v>853</v>
      </c>
      <c r="S297" s="552" t="s">
        <v>1575</v>
      </c>
      <c r="T297" s="239">
        <v>149</v>
      </c>
      <c r="U297" s="239"/>
      <c r="V297" s="743"/>
      <c r="W297" s="321"/>
      <c r="X297" s="321"/>
      <c r="Y297" s="321"/>
      <c r="Z297" s="321"/>
      <c r="AA297" s="803" t="s">
        <v>9454</v>
      </c>
      <c r="AB297" s="552"/>
      <c r="AC297" s="239"/>
      <c r="AD297" s="239"/>
      <c r="AE297" s="321"/>
      <c r="AF297" s="321"/>
      <c r="AG297" s="321"/>
      <c r="AH297" s="239">
        <v>2008</v>
      </c>
      <c r="AI297" s="743"/>
      <c r="AJ297" s="321"/>
      <c r="AK297" s="321"/>
      <c r="AL297" s="321"/>
      <c r="AM297" s="321"/>
      <c r="AN297" s="321"/>
      <c r="AO297" s="552">
        <v>4950</v>
      </c>
      <c r="AP297" s="321"/>
    </row>
    <row r="298" spans="1:42" s="286" customFormat="1" ht="25.15" customHeight="1">
      <c r="A298" s="267"/>
      <c r="B298" s="752"/>
      <c r="C298" s="239" t="s">
        <v>7587</v>
      </c>
      <c r="D298" s="239" t="s">
        <v>9455</v>
      </c>
      <c r="E298" s="239" t="s">
        <v>7587</v>
      </c>
      <c r="F298" s="239" t="s">
        <v>401</v>
      </c>
      <c r="G298" s="552">
        <v>62903</v>
      </c>
      <c r="H298" s="552">
        <v>3042.33</v>
      </c>
      <c r="I298" s="552">
        <v>7880.95</v>
      </c>
      <c r="J298" s="321"/>
      <c r="K298" s="964"/>
      <c r="L298" s="321"/>
      <c r="M298" s="321"/>
      <c r="N298" s="552">
        <v>1002</v>
      </c>
      <c r="O298" s="552">
        <v>1960</v>
      </c>
      <c r="P298" s="552" t="s">
        <v>9456</v>
      </c>
      <c r="Q298" s="239" t="s">
        <v>9457</v>
      </c>
      <c r="R298" s="552">
        <v>1102</v>
      </c>
      <c r="S298" s="552" t="s">
        <v>1575</v>
      </c>
      <c r="T298" s="552">
        <v>159</v>
      </c>
      <c r="U298" s="321"/>
      <c r="V298" s="321"/>
      <c r="W298" s="321"/>
      <c r="X298" s="321"/>
      <c r="Y298" s="321"/>
      <c r="Z298" s="321"/>
      <c r="AA298" s="239" t="s">
        <v>9458</v>
      </c>
      <c r="AB298" s="239"/>
      <c r="AC298" s="239"/>
      <c r="AD298" s="239"/>
      <c r="AE298" s="239"/>
      <c r="AF298" s="239"/>
      <c r="AG298" s="239"/>
      <c r="AH298" s="751">
        <v>2016</v>
      </c>
      <c r="AI298" s="607"/>
      <c r="AJ298" s="607"/>
      <c r="AK298" s="607"/>
      <c r="AL298" s="607"/>
      <c r="AM298" s="607"/>
      <c r="AN298" s="607"/>
      <c r="AO298" s="245">
        <v>17966</v>
      </c>
      <c r="AP298" s="245"/>
    </row>
    <row r="299" spans="1:42" s="286" customFormat="1" ht="25.15" customHeight="1">
      <c r="A299" s="267"/>
      <c r="B299" s="752"/>
      <c r="C299" s="239" t="s">
        <v>7594</v>
      </c>
      <c r="D299" s="239" t="s">
        <v>9459</v>
      </c>
      <c r="E299" s="239" t="s">
        <v>7594</v>
      </c>
      <c r="F299" s="239" t="s">
        <v>9460</v>
      </c>
      <c r="G299" s="552">
        <v>33186</v>
      </c>
      <c r="H299" s="552">
        <v>2598</v>
      </c>
      <c r="I299" s="552">
        <v>4496</v>
      </c>
      <c r="J299" s="321" t="s">
        <v>572</v>
      </c>
      <c r="K299" s="964" t="s">
        <v>1673</v>
      </c>
      <c r="L299" s="321"/>
      <c r="M299" s="321"/>
      <c r="N299" s="552">
        <v>1064</v>
      </c>
      <c r="O299" s="552">
        <v>864</v>
      </c>
      <c r="P299" s="552" t="s">
        <v>9461</v>
      </c>
      <c r="Q299" s="239" t="s">
        <v>7291</v>
      </c>
      <c r="R299" s="552"/>
      <c r="S299" s="552"/>
      <c r="T299" s="552">
        <v>200</v>
      </c>
      <c r="U299" s="321">
        <v>2802</v>
      </c>
      <c r="V299" s="321">
        <v>2100</v>
      </c>
      <c r="W299" s="321">
        <v>0</v>
      </c>
      <c r="X299" s="321">
        <v>1100</v>
      </c>
      <c r="Y299" s="321"/>
      <c r="Z299" s="321"/>
      <c r="AA299" s="239" t="s">
        <v>1978</v>
      </c>
      <c r="AB299" s="239"/>
      <c r="AC299" s="239"/>
      <c r="AD299" s="239"/>
      <c r="AE299" s="239"/>
      <c r="AF299" s="239"/>
      <c r="AG299" s="239"/>
      <c r="AH299" s="751">
        <v>2001</v>
      </c>
      <c r="AI299" s="607"/>
      <c r="AJ299" s="607"/>
      <c r="AK299" s="607"/>
      <c r="AL299" s="607"/>
      <c r="AM299" s="607"/>
      <c r="AN299" s="607"/>
      <c r="AO299" s="245">
        <v>3790</v>
      </c>
      <c r="AP299" s="245"/>
    </row>
    <row r="300" spans="1:42" s="286" customFormat="1" ht="25.15" customHeight="1">
      <c r="A300" s="267" t="s">
        <v>415</v>
      </c>
      <c r="B300" s="752"/>
      <c r="C300" s="239" t="s">
        <v>7594</v>
      </c>
      <c r="D300" s="239" t="s">
        <v>9462</v>
      </c>
      <c r="E300" s="239" t="s">
        <v>7594</v>
      </c>
      <c r="F300" s="239" t="s">
        <v>401</v>
      </c>
      <c r="G300" s="552">
        <v>104897</v>
      </c>
      <c r="H300" s="552">
        <v>2445.92</v>
      </c>
      <c r="I300" s="552">
        <v>2775</v>
      </c>
      <c r="J300" s="321"/>
      <c r="K300" s="964"/>
      <c r="L300" s="321"/>
      <c r="M300" s="321"/>
      <c r="N300" s="552">
        <v>2858.61</v>
      </c>
      <c r="O300" s="552">
        <v>2775</v>
      </c>
      <c r="P300" s="552" t="s">
        <v>9463</v>
      </c>
      <c r="Q300" s="239" t="s">
        <v>9464</v>
      </c>
      <c r="R300" s="552"/>
      <c r="S300" s="552"/>
      <c r="T300" s="552"/>
      <c r="U300" s="321"/>
      <c r="V300" s="321"/>
      <c r="W300" s="321"/>
      <c r="X300" s="321"/>
      <c r="Y300" s="321"/>
      <c r="Z300" s="321"/>
      <c r="AA300" s="239" t="s">
        <v>9465</v>
      </c>
      <c r="AB300" s="239"/>
      <c r="AC300" s="239"/>
      <c r="AD300" s="239"/>
      <c r="AE300" s="239"/>
      <c r="AF300" s="239"/>
      <c r="AG300" s="239"/>
      <c r="AH300" s="751">
        <v>2010</v>
      </c>
      <c r="AI300" s="607"/>
      <c r="AJ300" s="607"/>
      <c r="AK300" s="607"/>
      <c r="AL300" s="607"/>
      <c r="AM300" s="607"/>
      <c r="AN300" s="607"/>
      <c r="AO300" s="245">
        <v>7359</v>
      </c>
      <c r="AP300" s="245"/>
    </row>
    <row r="301" spans="1:42" s="286" customFormat="1" ht="25.15" customHeight="1">
      <c r="A301" s="267" t="s">
        <v>281</v>
      </c>
      <c r="B301" s="784" t="s">
        <v>3594</v>
      </c>
      <c r="C301" s="239" t="s">
        <v>3426</v>
      </c>
      <c r="D301" s="740">
        <f>COUNTA(D302:D331)</f>
        <v>30</v>
      </c>
      <c r="E301" s="321"/>
      <c r="F301" s="321"/>
      <c r="G301" s="552">
        <f t="shared" ref="G301:M301" si="2">SUM(G302:G331)</f>
        <v>332691</v>
      </c>
      <c r="H301" s="552">
        <f t="shared" si="2"/>
        <v>62296.58</v>
      </c>
      <c r="I301" s="552">
        <f t="shared" si="2"/>
        <v>102343.15</v>
      </c>
      <c r="J301" s="552">
        <f t="shared" si="2"/>
        <v>7417.6</v>
      </c>
      <c r="K301" s="552">
        <f t="shared" si="2"/>
        <v>3982.6</v>
      </c>
      <c r="L301" s="552">
        <f t="shared" si="2"/>
        <v>3278</v>
      </c>
      <c r="M301" s="552">
        <f t="shared" si="2"/>
        <v>0</v>
      </c>
      <c r="N301" s="552"/>
      <c r="O301" s="552"/>
      <c r="P301" s="552"/>
      <c r="Q301" s="552"/>
      <c r="R301" s="552"/>
      <c r="S301" s="552"/>
      <c r="T301" s="552"/>
      <c r="U301" s="321"/>
      <c r="V301" s="321"/>
      <c r="W301" s="321"/>
      <c r="X301" s="321"/>
      <c r="Y301" s="321"/>
      <c r="Z301" s="321"/>
      <c r="AA301" s="552"/>
      <c r="AB301" s="239"/>
      <c r="AC301" s="239"/>
      <c r="AD301" s="321"/>
      <c r="AE301" s="321"/>
      <c r="AF301" s="321"/>
      <c r="AG301" s="321"/>
      <c r="AH301" s="607"/>
      <c r="AI301" s="607"/>
      <c r="AJ301" s="607"/>
      <c r="AK301" s="607"/>
      <c r="AL301" s="607"/>
      <c r="AM301" s="607"/>
      <c r="AN301" s="607"/>
      <c r="AO301" s="552"/>
      <c r="AP301" s="245"/>
    </row>
    <row r="302" spans="1:42" s="286" customFormat="1" ht="25.15" customHeight="1">
      <c r="A302" s="267"/>
      <c r="B302" s="780"/>
      <c r="C302" s="239" t="s">
        <v>963</v>
      </c>
      <c r="D302" s="618" t="s">
        <v>2140</v>
      </c>
      <c r="E302" s="555" t="s">
        <v>963</v>
      </c>
      <c r="F302" s="555" t="s">
        <v>10343</v>
      </c>
      <c r="G302" s="552">
        <v>5466</v>
      </c>
      <c r="H302" s="552">
        <v>4843</v>
      </c>
      <c r="I302" s="552">
        <v>7203</v>
      </c>
      <c r="J302" s="555" t="s">
        <v>1673</v>
      </c>
      <c r="K302" s="555" t="s">
        <v>2275</v>
      </c>
      <c r="L302" s="555"/>
      <c r="M302" s="555"/>
      <c r="N302" s="552">
        <v>2470</v>
      </c>
      <c r="O302" s="552">
        <v>1114</v>
      </c>
      <c r="P302" s="552" t="s">
        <v>2276</v>
      </c>
      <c r="Q302" s="552" t="s">
        <v>2277</v>
      </c>
      <c r="R302" s="552">
        <v>1050</v>
      </c>
      <c r="S302" s="552" t="s">
        <v>2278</v>
      </c>
      <c r="T302" s="552">
        <v>306</v>
      </c>
      <c r="U302" s="552" t="s">
        <v>2279</v>
      </c>
      <c r="V302" s="552"/>
      <c r="W302" s="555" t="s">
        <v>2280</v>
      </c>
      <c r="X302" s="552"/>
      <c r="Y302" s="552"/>
      <c r="Z302" s="552"/>
      <c r="AA302" s="552"/>
      <c r="AB302" s="552"/>
      <c r="AC302" s="552"/>
      <c r="AD302" s="552"/>
      <c r="AE302" s="552"/>
      <c r="AF302" s="552"/>
      <c r="AG302" s="555"/>
      <c r="AH302" s="607">
        <v>1991</v>
      </c>
      <c r="AI302" s="607"/>
      <c r="AJ302" s="607"/>
      <c r="AK302" s="607"/>
      <c r="AL302" s="607"/>
      <c r="AM302" s="607"/>
      <c r="AN302" s="607"/>
      <c r="AO302" s="245">
        <v>4632</v>
      </c>
      <c r="AP302" s="245"/>
    </row>
    <row r="303" spans="1:42" s="286" customFormat="1" ht="25.15" customHeight="1">
      <c r="A303" s="267"/>
      <c r="B303" s="780"/>
      <c r="C303" s="239" t="s">
        <v>963</v>
      </c>
      <c r="D303" s="618" t="s">
        <v>10478</v>
      </c>
      <c r="E303" s="555" t="s">
        <v>963</v>
      </c>
      <c r="F303" s="555" t="s">
        <v>10343</v>
      </c>
      <c r="G303" s="552">
        <v>57576</v>
      </c>
      <c r="H303" s="552">
        <v>4412.7</v>
      </c>
      <c r="I303" s="552">
        <v>4282.6400000000003</v>
      </c>
      <c r="J303" s="555" t="s">
        <v>1673</v>
      </c>
      <c r="K303" s="555" t="s">
        <v>2275</v>
      </c>
      <c r="L303" s="555"/>
      <c r="M303" s="555"/>
      <c r="N303" s="552">
        <v>2964.16</v>
      </c>
      <c r="O303" s="552">
        <v>2964.16</v>
      </c>
      <c r="P303" s="552" t="s">
        <v>10479</v>
      </c>
      <c r="Q303" s="552" t="s">
        <v>10480</v>
      </c>
      <c r="R303" s="552"/>
      <c r="S303" s="552"/>
      <c r="T303" s="552"/>
      <c r="U303" s="552" t="s">
        <v>2279</v>
      </c>
      <c r="V303" s="552"/>
      <c r="W303" s="555" t="s">
        <v>2280</v>
      </c>
      <c r="X303" s="552"/>
      <c r="Y303" s="552"/>
      <c r="Z303" s="552"/>
      <c r="AA303" s="552" t="s">
        <v>10481</v>
      </c>
      <c r="AB303" s="552"/>
      <c r="AC303" s="552"/>
      <c r="AD303" s="552"/>
      <c r="AE303" s="552"/>
      <c r="AF303" s="552"/>
      <c r="AG303" s="555"/>
      <c r="AH303" s="607">
        <v>2013</v>
      </c>
      <c r="AI303" s="607"/>
      <c r="AJ303" s="607"/>
      <c r="AK303" s="607"/>
      <c r="AL303" s="607"/>
      <c r="AM303" s="607"/>
      <c r="AN303" s="607"/>
      <c r="AO303" s="245">
        <v>5100</v>
      </c>
      <c r="AP303" s="245"/>
    </row>
    <row r="304" spans="1:42" s="286" customFormat="1" ht="25.15" customHeight="1">
      <c r="A304" s="267"/>
      <c r="B304" s="780"/>
      <c r="C304" s="239" t="s">
        <v>968</v>
      </c>
      <c r="D304" s="618" t="s">
        <v>2281</v>
      </c>
      <c r="E304" s="555" t="s">
        <v>968</v>
      </c>
      <c r="F304" s="555" t="s">
        <v>10345</v>
      </c>
      <c r="G304" s="552">
        <v>8438</v>
      </c>
      <c r="H304" s="552">
        <v>2131</v>
      </c>
      <c r="I304" s="552">
        <v>4368</v>
      </c>
      <c r="J304" s="555" t="s">
        <v>1956</v>
      </c>
      <c r="K304" s="555" t="s">
        <v>572</v>
      </c>
      <c r="L304" s="555" t="s">
        <v>2282</v>
      </c>
      <c r="M304" s="555"/>
      <c r="N304" s="552">
        <v>2347</v>
      </c>
      <c r="O304" s="552">
        <v>1092</v>
      </c>
      <c r="P304" s="552" t="s">
        <v>2283</v>
      </c>
      <c r="Q304" s="552" t="s">
        <v>2284</v>
      </c>
      <c r="R304" s="552">
        <v>1104</v>
      </c>
      <c r="S304" s="552" t="s">
        <v>2285</v>
      </c>
      <c r="T304" s="552">
        <v>151</v>
      </c>
      <c r="U304" s="552">
        <v>4072</v>
      </c>
      <c r="V304" s="552">
        <v>1000</v>
      </c>
      <c r="W304" s="555" t="s">
        <v>1319</v>
      </c>
      <c r="X304" s="552">
        <v>1100</v>
      </c>
      <c r="Y304" s="552" t="s">
        <v>1319</v>
      </c>
      <c r="Z304" s="552"/>
      <c r="AA304" s="552"/>
      <c r="AB304" s="552"/>
      <c r="AC304" s="552"/>
      <c r="AD304" s="552"/>
      <c r="AE304" s="552"/>
      <c r="AF304" s="552"/>
      <c r="AG304" s="555"/>
      <c r="AH304" s="607">
        <v>2001</v>
      </c>
      <c r="AI304" s="607"/>
      <c r="AJ304" s="607"/>
      <c r="AK304" s="607"/>
      <c r="AL304" s="607"/>
      <c r="AM304" s="607"/>
      <c r="AN304" s="607"/>
      <c r="AO304" s="245">
        <v>6172</v>
      </c>
      <c r="AP304" s="245"/>
    </row>
    <row r="305" spans="1:42" s="286" customFormat="1" ht="25.15" customHeight="1">
      <c r="A305" s="267"/>
      <c r="B305" s="780"/>
      <c r="C305" s="239" t="s">
        <v>968</v>
      </c>
      <c r="D305" s="618" t="s">
        <v>2286</v>
      </c>
      <c r="E305" s="555" t="s">
        <v>968</v>
      </c>
      <c r="F305" s="555" t="s">
        <v>10345</v>
      </c>
      <c r="G305" s="552">
        <v>19353</v>
      </c>
      <c r="H305" s="552">
        <v>3553</v>
      </c>
      <c r="I305" s="552">
        <v>9994</v>
      </c>
      <c r="J305" s="555"/>
      <c r="K305" s="555"/>
      <c r="L305" s="555"/>
      <c r="M305" s="555"/>
      <c r="N305" s="552">
        <v>3121</v>
      </c>
      <c r="O305" s="552">
        <v>1540</v>
      </c>
      <c r="P305" s="552" t="s">
        <v>2287</v>
      </c>
      <c r="Q305" s="552" t="s">
        <v>2284</v>
      </c>
      <c r="R305" s="552">
        <v>1068</v>
      </c>
      <c r="S305" s="552" t="s">
        <v>2288</v>
      </c>
      <c r="T305" s="552">
        <v>326</v>
      </c>
      <c r="U305" s="552"/>
      <c r="V305" s="552"/>
      <c r="W305" s="555"/>
      <c r="X305" s="552"/>
      <c r="Y305" s="552"/>
      <c r="Z305" s="552"/>
      <c r="AA305" s="552"/>
      <c r="AB305" s="552"/>
      <c r="AC305" s="552"/>
      <c r="AD305" s="552"/>
      <c r="AE305" s="552"/>
      <c r="AF305" s="552"/>
      <c r="AG305" s="555"/>
      <c r="AH305" s="607">
        <v>2006</v>
      </c>
      <c r="AI305" s="607"/>
      <c r="AJ305" s="607"/>
      <c r="AK305" s="607"/>
      <c r="AL305" s="607"/>
      <c r="AM305" s="607"/>
      <c r="AN305" s="607"/>
      <c r="AO305" s="245">
        <v>38743</v>
      </c>
      <c r="AP305" s="245"/>
    </row>
    <row r="306" spans="1:42" s="286" customFormat="1" ht="25.15" customHeight="1">
      <c r="A306" s="267"/>
      <c r="B306" s="780"/>
      <c r="C306" s="239" t="s">
        <v>968</v>
      </c>
      <c r="D306" s="618" t="s">
        <v>10482</v>
      </c>
      <c r="E306" s="555" t="s">
        <v>968</v>
      </c>
      <c r="F306" s="555" t="s">
        <v>10345</v>
      </c>
      <c r="G306" s="552">
        <v>6223</v>
      </c>
      <c r="H306" s="552">
        <v>2008</v>
      </c>
      <c r="I306" s="552">
        <v>4510</v>
      </c>
      <c r="J306" s="555"/>
      <c r="K306" s="555"/>
      <c r="L306" s="555"/>
      <c r="M306" s="555"/>
      <c r="N306" s="552">
        <v>2918.19</v>
      </c>
      <c r="O306" s="552">
        <v>1059.57</v>
      </c>
      <c r="P306" s="552" t="s">
        <v>10483</v>
      </c>
      <c r="Q306" s="552" t="s">
        <v>9168</v>
      </c>
      <c r="R306" s="552">
        <v>1858.62</v>
      </c>
      <c r="S306" s="552" t="s">
        <v>10484</v>
      </c>
      <c r="T306" s="552">
        <v>176.72</v>
      </c>
      <c r="U306" s="552"/>
      <c r="V306" s="552"/>
      <c r="W306" s="555"/>
      <c r="X306" s="552"/>
      <c r="Y306" s="552"/>
      <c r="Z306" s="552"/>
      <c r="AA306" s="552"/>
      <c r="AB306" s="552"/>
      <c r="AC306" s="552"/>
      <c r="AD306" s="552"/>
      <c r="AE306" s="552"/>
      <c r="AF306" s="552"/>
      <c r="AG306" s="555"/>
      <c r="AH306" s="607">
        <v>2015</v>
      </c>
      <c r="AI306" s="607"/>
      <c r="AJ306" s="607"/>
      <c r="AK306" s="607"/>
      <c r="AL306" s="607"/>
      <c r="AM306" s="607"/>
      <c r="AN306" s="607"/>
      <c r="AO306" s="245">
        <v>12100</v>
      </c>
      <c r="AP306" s="245"/>
    </row>
    <row r="307" spans="1:42" s="286" customFormat="1" ht="25.15" customHeight="1">
      <c r="A307" s="267"/>
      <c r="B307" s="780"/>
      <c r="C307" s="239" t="s">
        <v>2289</v>
      </c>
      <c r="D307" s="618" t="s">
        <v>1948</v>
      </c>
      <c r="E307" s="555" t="s">
        <v>2289</v>
      </c>
      <c r="F307" s="555" t="s">
        <v>10485</v>
      </c>
      <c r="G307" s="552">
        <v>5455</v>
      </c>
      <c r="H307" s="552">
        <v>2232</v>
      </c>
      <c r="I307" s="552">
        <v>4467</v>
      </c>
      <c r="J307" s="555" t="s">
        <v>1537</v>
      </c>
      <c r="K307" s="555" t="s">
        <v>2290</v>
      </c>
      <c r="L307" s="555" t="s">
        <v>571</v>
      </c>
      <c r="M307" s="555" t="s">
        <v>1918</v>
      </c>
      <c r="N307" s="552">
        <v>2470</v>
      </c>
      <c r="O307" s="552">
        <v>1639</v>
      </c>
      <c r="P307" s="552" t="s">
        <v>10486</v>
      </c>
      <c r="Q307" s="552" t="s">
        <v>10487</v>
      </c>
      <c r="R307" s="552"/>
      <c r="S307" s="552"/>
      <c r="T307" s="552"/>
      <c r="U307" s="552"/>
      <c r="V307" s="552"/>
      <c r="W307" s="555"/>
      <c r="X307" s="552"/>
      <c r="Y307" s="552"/>
      <c r="Z307" s="552"/>
      <c r="AA307" s="552" t="s">
        <v>10488</v>
      </c>
      <c r="AB307" s="552"/>
      <c r="AC307" s="552"/>
      <c r="AD307" s="552"/>
      <c r="AE307" s="552"/>
      <c r="AF307" s="552"/>
      <c r="AG307" s="555"/>
      <c r="AH307" s="607" t="s">
        <v>10489</v>
      </c>
      <c r="AI307" s="607"/>
      <c r="AJ307" s="607"/>
      <c r="AK307" s="607"/>
      <c r="AL307" s="607" t="s">
        <v>6747</v>
      </c>
      <c r="AM307" s="607"/>
      <c r="AN307" s="607"/>
      <c r="AO307" s="245">
        <v>6000</v>
      </c>
      <c r="AP307" s="245"/>
    </row>
    <row r="308" spans="1:42" s="286" customFormat="1" ht="25.15" customHeight="1">
      <c r="A308" s="267"/>
      <c r="B308" s="780"/>
      <c r="C308" s="239" t="s">
        <v>982</v>
      </c>
      <c r="D308" s="618" t="s">
        <v>2291</v>
      </c>
      <c r="E308" s="555" t="s">
        <v>982</v>
      </c>
      <c r="F308" s="555" t="s">
        <v>982</v>
      </c>
      <c r="G308" s="552">
        <v>1000</v>
      </c>
      <c r="H308" s="552">
        <v>1815</v>
      </c>
      <c r="I308" s="552">
        <v>3497</v>
      </c>
      <c r="J308" s="555"/>
      <c r="K308" s="555"/>
      <c r="L308" s="555"/>
      <c r="M308" s="555"/>
      <c r="N308" s="552">
        <v>1427</v>
      </c>
      <c r="O308" s="552">
        <v>1105</v>
      </c>
      <c r="P308" s="552" t="s">
        <v>2292</v>
      </c>
      <c r="Q308" s="552" t="s">
        <v>1568</v>
      </c>
      <c r="R308" s="552"/>
      <c r="S308" s="552"/>
      <c r="T308" s="552">
        <v>322</v>
      </c>
      <c r="U308" s="552"/>
      <c r="V308" s="552"/>
      <c r="W308" s="555"/>
      <c r="X308" s="552"/>
      <c r="Y308" s="552"/>
      <c r="Z308" s="552"/>
      <c r="AA308" s="552"/>
      <c r="AB308" s="552"/>
      <c r="AC308" s="552"/>
      <c r="AD308" s="552"/>
      <c r="AE308" s="552"/>
      <c r="AF308" s="552"/>
      <c r="AG308" s="555"/>
      <c r="AH308" s="607">
        <v>2007</v>
      </c>
      <c r="AI308" s="607"/>
      <c r="AJ308" s="607"/>
      <c r="AK308" s="607"/>
      <c r="AL308" s="607"/>
      <c r="AM308" s="607"/>
      <c r="AN308" s="607"/>
      <c r="AO308" s="245">
        <v>6036</v>
      </c>
      <c r="AP308" s="245"/>
    </row>
    <row r="309" spans="1:42" s="286" customFormat="1" ht="25.15" customHeight="1">
      <c r="A309" s="267" t="s">
        <v>234</v>
      </c>
      <c r="B309" s="780"/>
      <c r="C309" s="239" t="s">
        <v>984</v>
      </c>
      <c r="D309" s="618" t="s">
        <v>2293</v>
      </c>
      <c r="E309" s="555" t="s">
        <v>984</v>
      </c>
      <c r="F309" s="555" t="s">
        <v>984</v>
      </c>
      <c r="G309" s="552">
        <v>3120</v>
      </c>
      <c r="H309" s="552">
        <v>1369</v>
      </c>
      <c r="I309" s="552">
        <v>2444</v>
      </c>
      <c r="J309" s="555"/>
      <c r="K309" s="555"/>
      <c r="L309" s="555"/>
      <c r="M309" s="555"/>
      <c r="N309" s="552">
        <v>824</v>
      </c>
      <c r="O309" s="552">
        <v>824.16</v>
      </c>
      <c r="P309" s="552"/>
      <c r="Q309" s="552" t="s">
        <v>2294</v>
      </c>
      <c r="R309" s="552"/>
      <c r="S309" s="552"/>
      <c r="T309" s="552"/>
      <c r="U309" s="552"/>
      <c r="V309" s="552"/>
      <c r="W309" s="555"/>
      <c r="X309" s="552"/>
      <c r="Y309" s="552"/>
      <c r="Z309" s="552"/>
      <c r="AA309" s="552"/>
      <c r="AB309" s="552"/>
      <c r="AC309" s="552"/>
      <c r="AD309" s="552"/>
      <c r="AE309" s="552"/>
      <c r="AF309" s="552"/>
      <c r="AG309" s="555"/>
      <c r="AH309" s="607">
        <v>2011</v>
      </c>
      <c r="AI309" s="607"/>
      <c r="AJ309" s="607"/>
      <c r="AK309" s="607"/>
      <c r="AL309" s="607"/>
      <c r="AM309" s="607"/>
      <c r="AN309" s="607"/>
      <c r="AO309" s="245">
        <v>5600</v>
      </c>
      <c r="AP309" s="245"/>
    </row>
    <row r="310" spans="1:42" s="286" customFormat="1" ht="25.15" customHeight="1">
      <c r="A310" s="267" t="s">
        <v>237</v>
      </c>
      <c r="B310" s="780"/>
      <c r="C310" s="239" t="s">
        <v>984</v>
      </c>
      <c r="D310" s="618" t="s">
        <v>10490</v>
      </c>
      <c r="E310" s="555" t="s">
        <v>984</v>
      </c>
      <c r="F310" s="555" t="s">
        <v>984</v>
      </c>
      <c r="G310" s="552">
        <v>896.8</v>
      </c>
      <c r="H310" s="552">
        <v>897</v>
      </c>
      <c r="I310" s="552">
        <v>897</v>
      </c>
      <c r="J310" s="552"/>
      <c r="K310" s="555"/>
      <c r="L310" s="555"/>
      <c r="M310" s="555"/>
      <c r="N310" s="552">
        <v>666</v>
      </c>
      <c r="O310" s="552">
        <v>666.25</v>
      </c>
      <c r="P310" s="552" t="s">
        <v>2295</v>
      </c>
      <c r="Q310" s="552" t="s">
        <v>2296</v>
      </c>
      <c r="R310" s="552"/>
      <c r="S310" s="552"/>
      <c r="T310" s="552"/>
      <c r="U310" s="552"/>
      <c r="V310" s="552"/>
      <c r="W310" s="555"/>
      <c r="X310" s="552"/>
      <c r="Y310" s="552"/>
      <c r="Z310" s="552"/>
      <c r="AA310" s="552"/>
      <c r="AB310" s="552"/>
      <c r="AC310" s="552"/>
      <c r="AD310" s="552"/>
      <c r="AE310" s="552"/>
      <c r="AF310" s="552"/>
      <c r="AG310" s="555"/>
      <c r="AH310" s="607">
        <v>2002</v>
      </c>
      <c r="AI310" s="607"/>
      <c r="AJ310" s="607"/>
      <c r="AK310" s="607"/>
      <c r="AL310" s="607"/>
      <c r="AM310" s="607"/>
      <c r="AN310" s="607"/>
      <c r="AO310" s="1023">
        <v>3000</v>
      </c>
      <c r="AP310" s="245"/>
    </row>
    <row r="311" spans="1:42" s="286" customFormat="1" ht="25.15" customHeight="1">
      <c r="A311" s="267"/>
      <c r="B311" s="780"/>
      <c r="C311" s="239" t="s">
        <v>984</v>
      </c>
      <c r="D311" s="618" t="s">
        <v>10491</v>
      </c>
      <c r="E311" s="555" t="s">
        <v>984</v>
      </c>
      <c r="F311" s="555" t="s">
        <v>10492</v>
      </c>
      <c r="G311" s="552">
        <v>7071</v>
      </c>
      <c r="H311" s="552">
        <v>1912</v>
      </c>
      <c r="I311" s="552">
        <v>5317</v>
      </c>
      <c r="J311" s="555"/>
      <c r="K311" s="555"/>
      <c r="L311" s="555"/>
      <c r="M311" s="555"/>
      <c r="N311" s="552">
        <v>1781</v>
      </c>
      <c r="O311" s="552">
        <v>1781</v>
      </c>
      <c r="P311" s="552"/>
      <c r="Q311" s="552" t="s">
        <v>15526</v>
      </c>
      <c r="R311" s="552">
        <v>867</v>
      </c>
      <c r="S311" s="552" t="s">
        <v>10493</v>
      </c>
      <c r="T311" s="552">
        <v>202</v>
      </c>
      <c r="U311" s="552"/>
      <c r="V311" s="552"/>
      <c r="W311" s="555"/>
      <c r="X311" s="552"/>
      <c r="Y311" s="552"/>
      <c r="Z311" s="552"/>
      <c r="AA311" s="552" t="s">
        <v>15527</v>
      </c>
      <c r="AB311" s="552"/>
      <c r="AC311" s="552"/>
      <c r="AD311" s="552"/>
      <c r="AE311" s="552"/>
      <c r="AF311" s="552"/>
      <c r="AG311" s="555"/>
      <c r="AH311" s="607">
        <v>2011</v>
      </c>
      <c r="AI311" s="607"/>
      <c r="AJ311" s="607"/>
      <c r="AK311" s="607"/>
      <c r="AL311" s="607"/>
      <c r="AM311" s="607"/>
      <c r="AN311" s="607"/>
      <c r="AO311" s="245">
        <v>9996</v>
      </c>
      <c r="AP311" s="245"/>
    </row>
    <row r="312" spans="1:42" s="286" customFormat="1" ht="25.15" customHeight="1">
      <c r="A312" s="267"/>
      <c r="B312" s="752"/>
      <c r="C312" s="239" t="s">
        <v>431</v>
      </c>
      <c r="D312" s="618" t="s">
        <v>2297</v>
      </c>
      <c r="E312" s="555" t="s">
        <v>431</v>
      </c>
      <c r="F312" s="555" t="s">
        <v>431</v>
      </c>
      <c r="G312" s="552">
        <v>1849</v>
      </c>
      <c r="H312" s="552">
        <v>957</v>
      </c>
      <c r="I312" s="552">
        <v>1046</v>
      </c>
      <c r="J312" s="555"/>
      <c r="K312" s="555"/>
      <c r="L312" s="555"/>
      <c r="M312" s="555"/>
      <c r="N312" s="552">
        <v>712</v>
      </c>
      <c r="O312" s="552">
        <v>712</v>
      </c>
      <c r="P312" s="552" t="s">
        <v>2298</v>
      </c>
      <c r="Q312" s="552" t="s">
        <v>15528</v>
      </c>
      <c r="R312" s="552"/>
      <c r="S312" s="552"/>
      <c r="T312" s="552"/>
      <c r="U312" s="552"/>
      <c r="V312" s="552"/>
      <c r="W312" s="555"/>
      <c r="X312" s="552"/>
      <c r="Y312" s="552"/>
      <c r="Z312" s="552"/>
      <c r="AA312" s="552" t="s">
        <v>2299</v>
      </c>
      <c r="AB312" s="552"/>
      <c r="AC312" s="552"/>
      <c r="AD312" s="552"/>
      <c r="AE312" s="552"/>
      <c r="AF312" s="552"/>
      <c r="AG312" s="555"/>
      <c r="AH312" s="607">
        <v>2011</v>
      </c>
      <c r="AI312" s="607"/>
      <c r="AJ312" s="607"/>
      <c r="AK312" s="607"/>
      <c r="AL312" s="607"/>
      <c r="AM312" s="607"/>
      <c r="AN312" s="607"/>
      <c r="AO312" s="245">
        <v>1500</v>
      </c>
      <c r="AP312" s="245"/>
    </row>
    <row r="313" spans="1:42" s="286" customFormat="1" ht="25.15" customHeight="1">
      <c r="A313" s="267"/>
      <c r="B313" s="752"/>
      <c r="C313" s="239" t="s">
        <v>431</v>
      </c>
      <c r="D313" s="618" t="s">
        <v>10494</v>
      </c>
      <c r="E313" s="555" t="s">
        <v>431</v>
      </c>
      <c r="F313" s="555" t="s">
        <v>431</v>
      </c>
      <c r="G313" s="552">
        <v>11850</v>
      </c>
      <c r="H313" s="552">
        <v>3034</v>
      </c>
      <c r="I313" s="552">
        <v>5133</v>
      </c>
      <c r="J313" s="555"/>
      <c r="K313" s="555"/>
      <c r="L313" s="555"/>
      <c r="M313" s="555"/>
      <c r="N313" s="552">
        <v>2676</v>
      </c>
      <c r="O313" s="552">
        <v>966</v>
      </c>
      <c r="P313" s="552" t="s">
        <v>10495</v>
      </c>
      <c r="Q313" s="552" t="s">
        <v>15529</v>
      </c>
      <c r="R313" s="552">
        <v>1573</v>
      </c>
      <c r="S313" s="552" t="s">
        <v>10496</v>
      </c>
      <c r="T313" s="552">
        <v>137</v>
      </c>
      <c r="U313" s="552"/>
      <c r="V313" s="552"/>
      <c r="W313" s="555"/>
      <c r="X313" s="552"/>
      <c r="Y313" s="552"/>
      <c r="Z313" s="552"/>
      <c r="AA313" s="552" t="s">
        <v>10497</v>
      </c>
      <c r="AB313" s="552"/>
      <c r="AC313" s="552"/>
      <c r="AD313" s="552"/>
      <c r="AE313" s="552"/>
      <c r="AF313" s="552"/>
      <c r="AG313" s="555"/>
      <c r="AH313" s="607">
        <v>2012</v>
      </c>
      <c r="AI313" s="607"/>
      <c r="AJ313" s="607"/>
      <c r="AK313" s="607"/>
      <c r="AL313" s="607"/>
      <c r="AM313" s="607"/>
      <c r="AN313" s="607"/>
      <c r="AO313" s="245">
        <v>10800</v>
      </c>
      <c r="AP313" s="245"/>
    </row>
    <row r="314" spans="1:42" s="286" customFormat="1" ht="25.15" customHeight="1">
      <c r="A314" s="255"/>
      <c r="B314" s="752"/>
      <c r="C314" s="239" t="s">
        <v>1003</v>
      </c>
      <c r="D314" s="618" t="s">
        <v>2300</v>
      </c>
      <c r="E314" s="555" t="s">
        <v>1003</v>
      </c>
      <c r="F314" s="555" t="s">
        <v>1003</v>
      </c>
      <c r="G314" s="552">
        <v>17313</v>
      </c>
      <c r="H314" s="552">
        <v>2870</v>
      </c>
      <c r="I314" s="552">
        <v>5100</v>
      </c>
      <c r="J314" s="555" t="s">
        <v>1956</v>
      </c>
      <c r="K314" s="555" t="s">
        <v>1673</v>
      </c>
      <c r="L314" s="555" t="s">
        <v>2301</v>
      </c>
      <c r="M314" s="555" t="s">
        <v>2302</v>
      </c>
      <c r="N314" s="552">
        <v>2802</v>
      </c>
      <c r="O314" s="552">
        <v>800</v>
      </c>
      <c r="P314" s="552" t="s">
        <v>2303</v>
      </c>
      <c r="Q314" s="552" t="s">
        <v>2304</v>
      </c>
      <c r="R314" s="552">
        <v>1885</v>
      </c>
      <c r="S314" s="552" t="s">
        <v>1959</v>
      </c>
      <c r="T314" s="552">
        <v>108</v>
      </c>
      <c r="U314" s="552" t="s">
        <v>2305</v>
      </c>
      <c r="V314" s="552" t="s">
        <v>2306</v>
      </c>
      <c r="W314" s="555" t="s">
        <v>989</v>
      </c>
      <c r="X314" s="552" t="s">
        <v>2307</v>
      </c>
      <c r="Y314" s="552"/>
      <c r="Z314" s="552"/>
      <c r="AA314" s="552" t="s">
        <v>10498</v>
      </c>
      <c r="AB314" s="552"/>
      <c r="AC314" s="552"/>
      <c r="AD314" s="552"/>
      <c r="AE314" s="552"/>
      <c r="AF314" s="552"/>
      <c r="AG314" s="555"/>
      <c r="AH314" s="607">
        <v>2001</v>
      </c>
      <c r="AI314" s="607"/>
      <c r="AJ314" s="607"/>
      <c r="AK314" s="607"/>
      <c r="AL314" s="607"/>
      <c r="AM314" s="607"/>
      <c r="AN314" s="607"/>
      <c r="AO314" s="245">
        <v>7024</v>
      </c>
      <c r="AP314" s="245"/>
    </row>
    <row r="315" spans="1:42" s="286" customFormat="1" ht="25.15" customHeight="1">
      <c r="A315" s="255"/>
      <c r="B315" s="752"/>
      <c r="C315" s="239" t="s">
        <v>1003</v>
      </c>
      <c r="D315" s="740" t="s">
        <v>2902</v>
      </c>
      <c r="E315" s="321" t="s">
        <v>1003</v>
      </c>
      <c r="F315" s="321" t="s">
        <v>1003</v>
      </c>
      <c r="G315" s="552">
        <v>9198</v>
      </c>
      <c r="H315" s="552">
        <v>3407.64</v>
      </c>
      <c r="I315" s="552">
        <v>5318</v>
      </c>
      <c r="J315" s="321"/>
      <c r="K315" s="964"/>
      <c r="L315" s="321"/>
      <c r="M315" s="321"/>
      <c r="N315" s="552">
        <v>2210</v>
      </c>
      <c r="O315" s="552">
        <v>1998</v>
      </c>
      <c r="P315" s="552" t="s">
        <v>10499</v>
      </c>
      <c r="Q315" s="552" t="s">
        <v>6743</v>
      </c>
      <c r="R315" s="552"/>
      <c r="S315" s="552"/>
      <c r="T315" s="552">
        <v>211.68</v>
      </c>
      <c r="U315" s="321"/>
      <c r="V315" s="321"/>
      <c r="W315" s="321"/>
      <c r="X315" s="321"/>
      <c r="Y315" s="321"/>
      <c r="Z315" s="321"/>
      <c r="AA315" s="552" t="s">
        <v>10500</v>
      </c>
      <c r="AB315" s="239"/>
      <c r="AC315" s="239"/>
      <c r="AD315" s="321"/>
      <c r="AE315" s="321"/>
      <c r="AF315" s="321"/>
      <c r="AG315" s="321"/>
      <c r="AH315" s="607">
        <v>2013</v>
      </c>
      <c r="AI315" s="607"/>
      <c r="AJ315" s="607"/>
      <c r="AK315" s="607"/>
      <c r="AL315" s="607"/>
      <c r="AM315" s="607"/>
      <c r="AN315" s="607"/>
      <c r="AO315" s="245">
        <v>7398</v>
      </c>
      <c r="AP315" s="245"/>
    </row>
    <row r="316" spans="1:42" s="286" customFormat="1" ht="25.15" customHeight="1">
      <c r="A316" s="255">
        <v>2</v>
      </c>
      <c r="B316" s="752"/>
      <c r="C316" s="239" t="s">
        <v>1003</v>
      </c>
      <c r="D316" s="793" t="s">
        <v>10501</v>
      </c>
      <c r="E316" s="607" t="s">
        <v>1003</v>
      </c>
      <c r="F316" s="607" t="s">
        <v>1003</v>
      </c>
      <c r="G316" s="245">
        <v>5898</v>
      </c>
      <c r="H316" s="245">
        <v>1428.8</v>
      </c>
      <c r="I316" s="245">
        <v>1628.75</v>
      </c>
      <c r="J316" s="607"/>
      <c r="K316" s="607"/>
      <c r="L316" s="607"/>
      <c r="M316" s="607"/>
      <c r="N316" s="552">
        <v>956</v>
      </c>
      <c r="O316" s="245">
        <v>693</v>
      </c>
      <c r="P316" s="245" t="s">
        <v>10502</v>
      </c>
      <c r="Q316" s="552" t="s">
        <v>10503</v>
      </c>
      <c r="R316" s="552"/>
      <c r="S316" s="245"/>
      <c r="T316" s="245"/>
      <c r="U316" s="607"/>
      <c r="V316" s="607"/>
      <c r="W316" s="607"/>
      <c r="X316" s="607"/>
      <c r="Y316" s="607"/>
      <c r="Z316" s="607"/>
      <c r="AA316" s="751"/>
      <c r="AB316" s="751"/>
      <c r="AC316" s="751"/>
      <c r="AD316" s="751"/>
      <c r="AE316" s="751"/>
      <c r="AF316" s="751"/>
      <c r="AG316" s="751"/>
      <c r="AH316" s="751">
        <v>2014</v>
      </c>
      <c r="AI316" s="607"/>
      <c r="AJ316" s="607"/>
      <c r="AK316" s="607"/>
      <c r="AL316" s="607"/>
      <c r="AM316" s="607"/>
      <c r="AN316" s="607"/>
      <c r="AO316" s="245"/>
      <c r="AP316" s="245"/>
    </row>
    <row r="317" spans="1:42" s="286" customFormat="1" ht="25.15" customHeight="1">
      <c r="A317" s="255"/>
      <c r="B317" s="752"/>
      <c r="C317" s="239" t="s">
        <v>1003</v>
      </c>
      <c r="D317" s="740" t="s">
        <v>10504</v>
      </c>
      <c r="E317" s="321" t="s">
        <v>1003</v>
      </c>
      <c r="F317" s="321" t="s">
        <v>1003</v>
      </c>
      <c r="G317" s="552">
        <v>69543</v>
      </c>
      <c r="H317" s="552">
        <v>1901</v>
      </c>
      <c r="I317" s="552">
        <v>2220</v>
      </c>
      <c r="J317" s="321"/>
      <c r="K317" s="964"/>
      <c r="L317" s="321"/>
      <c r="M317" s="321"/>
      <c r="N317" s="552">
        <v>693</v>
      </c>
      <c r="O317" s="552">
        <v>693</v>
      </c>
      <c r="P317" s="552" t="s">
        <v>10502</v>
      </c>
      <c r="Q317" s="552" t="s">
        <v>10503</v>
      </c>
      <c r="R317" s="552"/>
      <c r="S317" s="552"/>
      <c r="T317" s="552"/>
      <c r="U317" s="321"/>
      <c r="V317" s="321"/>
      <c r="W317" s="321"/>
      <c r="X317" s="321"/>
      <c r="Y317" s="321"/>
      <c r="Z317" s="321"/>
      <c r="AA317" s="552" t="s">
        <v>10505</v>
      </c>
      <c r="AB317" s="239"/>
      <c r="AC317" s="239"/>
      <c r="AD317" s="321"/>
      <c r="AE317" s="321"/>
      <c r="AF317" s="321"/>
      <c r="AG317" s="321"/>
      <c r="AH317" s="607">
        <v>2016</v>
      </c>
      <c r="AI317" s="607"/>
      <c r="AJ317" s="607"/>
      <c r="AK317" s="607"/>
      <c r="AL317" s="607"/>
      <c r="AM317" s="607"/>
      <c r="AN317" s="607"/>
      <c r="AO317" s="245">
        <v>480</v>
      </c>
      <c r="AP317" s="245"/>
    </row>
    <row r="318" spans="1:42" s="286" customFormat="1" ht="25.15" customHeight="1">
      <c r="A318" s="255">
        <v>2</v>
      </c>
      <c r="B318" s="549"/>
      <c r="C318" s="239" t="s">
        <v>1018</v>
      </c>
      <c r="D318" s="740" t="s">
        <v>2308</v>
      </c>
      <c r="E318" s="321" t="s">
        <v>1018</v>
      </c>
      <c r="F318" s="321" t="s">
        <v>1018</v>
      </c>
      <c r="G318" s="552">
        <v>2898.2</v>
      </c>
      <c r="H318" s="552">
        <v>900.32</v>
      </c>
      <c r="I318" s="552">
        <v>990.78</v>
      </c>
      <c r="J318" s="321"/>
      <c r="K318" s="964"/>
      <c r="L318" s="321"/>
      <c r="M318" s="321"/>
      <c r="N318" s="552">
        <v>804</v>
      </c>
      <c r="O318" s="552">
        <v>804</v>
      </c>
      <c r="P318" s="552" t="s">
        <v>2309</v>
      </c>
      <c r="Q318" s="552" t="s">
        <v>2310</v>
      </c>
      <c r="R318" s="552"/>
      <c r="S318" s="552"/>
      <c r="T318" s="552"/>
      <c r="U318" s="321"/>
      <c r="V318" s="321"/>
      <c r="W318" s="321"/>
      <c r="X318" s="321"/>
      <c r="Y318" s="321"/>
      <c r="Z318" s="321"/>
      <c r="AA318" s="552" t="s">
        <v>2311</v>
      </c>
      <c r="AB318" s="239"/>
      <c r="AC318" s="239"/>
      <c r="AD318" s="321"/>
      <c r="AE318" s="321"/>
      <c r="AF318" s="321"/>
      <c r="AG318" s="321"/>
      <c r="AH318" s="607">
        <v>2012</v>
      </c>
      <c r="AI318" s="607"/>
      <c r="AJ318" s="607"/>
      <c r="AK318" s="607"/>
      <c r="AL318" s="607"/>
      <c r="AM318" s="607"/>
      <c r="AN318" s="607"/>
      <c r="AO318" s="245">
        <v>1048</v>
      </c>
      <c r="AP318" s="245"/>
    </row>
    <row r="319" spans="1:42" s="286" customFormat="1" ht="25.15" customHeight="1">
      <c r="A319" s="254"/>
      <c r="B319" s="549"/>
      <c r="C319" s="239" t="s">
        <v>1018</v>
      </c>
      <c r="D319" s="740" t="s">
        <v>10506</v>
      </c>
      <c r="E319" s="321" t="s">
        <v>1018</v>
      </c>
      <c r="F319" s="321" t="s">
        <v>1018</v>
      </c>
      <c r="G319" s="552">
        <v>6777</v>
      </c>
      <c r="H319" s="552">
        <v>813.6</v>
      </c>
      <c r="I319" s="552">
        <v>907.2</v>
      </c>
      <c r="J319" s="321">
        <v>704.6</v>
      </c>
      <c r="K319" s="964">
        <v>704.6</v>
      </c>
      <c r="L319" s="321" t="s">
        <v>10507</v>
      </c>
      <c r="M319" s="321"/>
      <c r="N319" s="552">
        <v>705</v>
      </c>
      <c r="O319" s="552">
        <v>705</v>
      </c>
      <c r="P319" s="552" t="s">
        <v>10507</v>
      </c>
      <c r="Q319" s="552" t="s">
        <v>9046</v>
      </c>
      <c r="R319" s="552"/>
      <c r="S319" s="552"/>
      <c r="T319" s="552"/>
      <c r="U319" s="321"/>
      <c r="V319" s="321"/>
      <c r="W319" s="321"/>
      <c r="X319" s="321"/>
      <c r="Y319" s="321"/>
      <c r="Z319" s="321"/>
      <c r="AA319" s="552" t="s">
        <v>10508</v>
      </c>
      <c r="AB319" s="239"/>
      <c r="AC319" s="239"/>
      <c r="AD319" s="321"/>
      <c r="AE319" s="321"/>
      <c r="AF319" s="321"/>
      <c r="AG319" s="321"/>
      <c r="AH319" s="607">
        <v>2013</v>
      </c>
      <c r="AI319" s="607"/>
      <c r="AJ319" s="607"/>
      <c r="AK319" s="607"/>
      <c r="AL319" s="607"/>
      <c r="AM319" s="607"/>
      <c r="AN319" s="607"/>
      <c r="AO319" s="245">
        <v>1127</v>
      </c>
      <c r="AP319" s="245"/>
    </row>
    <row r="320" spans="1:42" s="286" customFormat="1" ht="25.15" customHeight="1">
      <c r="A320" s="254"/>
      <c r="B320" s="752"/>
      <c r="C320" s="239" t="s">
        <v>1018</v>
      </c>
      <c r="D320" s="618" t="s">
        <v>10509</v>
      </c>
      <c r="E320" s="321" t="s">
        <v>1018</v>
      </c>
      <c r="F320" s="321" t="s">
        <v>10510</v>
      </c>
      <c r="G320" s="552">
        <v>1315</v>
      </c>
      <c r="H320" s="552">
        <v>459</v>
      </c>
      <c r="I320" s="552">
        <v>459</v>
      </c>
      <c r="J320" s="321"/>
      <c r="K320" s="321"/>
      <c r="L320" s="321"/>
      <c r="M320" s="321"/>
      <c r="N320" s="552">
        <v>459</v>
      </c>
      <c r="O320" s="552">
        <v>459</v>
      </c>
      <c r="P320" s="552" t="s">
        <v>10511</v>
      </c>
      <c r="Q320" s="552" t="s">
        <v>1918</v>
      </c>
      <c r="R320" s="552"/>
      <c r="S320" s="552"/>
      <c r="T320" s="552"/>
      <c r="U320" s="321"/>
      <c r="V320" s="321"/>
      <c r="W320" s="321"/>
      <c r="X320" s="321"/>
      <c r="Y320" s="321"/>
      <c r="Z320" s="321"/>
      <c r="AA320" s="552" t="s">
        <v>1951</v>
      </c>
      <c r="AB320" s="321"/>
      <c r="AC320" s="321"/>
      <c r="AD320" s="321"/>
      <c r="AE320" s="321"/>
      <c r="AF320" s="321"/>
      <c r="AG320" s="321"/>
      <c r="AH320" s="607">
        <v>2013</v>
      </c>
      <c r="AI320" s="607"/>
      <c r="AJ320" s="607"/>
      <c r="AK320" s="607"/>
      <c r="AL320" s="607"/>
      <c r="AM320" s="607"/>
      <c r="AN320" s="607"/>
      <c r="AO320" s="245">
        <v>265</v>
      </c>
      <c r="AP320" s="245"/>
    </row>
    <row r="321" spans="1:56" s="286" customFormat="1" ht="25.15" customHeight="1">
      <c r="A321" s="254"/>
      <c r="B321" s="1002"/>
      <c r="C321" s="239" t="s">
        <v>1018</v>
      </c>
      <c r="D321" s="1024" t="s">
        <v>10512</v>
      </c>
      <c r="E321" s="321" t="s">
        <v>1018</v>
      </c>
      <c r="F321" s="321" t="s">
        <v>1018</v>
      </c>
      <c r="G321" s="552">
        <v>8812</v>
      </c>
      <c r="H321" s="552">
        <v>1539</v>
      </c>
      <c r="I321" s="552">
        <v>1998</v>
      </c>
      <c r="J321" s="321" t="s">
        <v>1673</v>
      </c>
      <c r="K321" s="321" t="s">
        <v>2275</v>
      </c>
      <c r="L321" s="321"/>
      <c r="M321" s="321"/>
      <c r="N321" s="552">
        <v>2470</v>
      </c>
      <c r="O321" s="552">
        <v>1080</v>
      </c>
      <c r="P321" s="552" t="s">
        <v>10513</v>
      </c>
      <c r="Q321" s="552" t="s">
        <v>2277</v>
      </c>
      <c r="R321" s="552"/>
      <c r="S321" s="552"/>
      <c r="T321" s="552"/>
      <c r="U321" s="321" t="s">
        <v>2279</v>
      </c>
      <c r="V321" s="321"/>
      <c r="W321" s="321" t="s">
        <v>2280</v>
      </c>
      <c r="X321" s="321"/>
      <c r="Y321" s="321"/>
      <c r="Z321" s="321"/>
      <c r="AA321" s="552" t="s">
        <v>10514</v>
      </c>
      <c r="AB321" s="321"/>
      <c r="AC321" s="321"/>
      <c r="AD321" s="321"/>
      <c r="AE321" s="321"/>
      <c r="AF321" s="321"/>
      <c r="AG321" s="321"/>
      <c r="AH321" s="607">
        <v>2015</v>
      </c>
      <c r="AI321" s="607"/>
      <c r="AJ321" s="607"/>
      <c r="AK321" s="607"/>
      <c r="AL321" s="607"/>
      <c r="AM321" s="607"/>
      <c r="AN321" s="607"/>
      <c r="AO321" s="245">
        <v>4500</v>
      </c>
      <c r="AP321" s="245"/>
    </row>
    <row r="322" spans="1:56" s="286" customFormat="1" ht="25.15" customHeight="1">
      <c r="A322" s="254"/>
      <c r="B322" s="549"/>
      <c r="C322" s="739" t="s">
        <v>1018</v>
      </c>
      <c r="D322" s="1025" t="s">
        <v>10515</v>
      </c>
      <c r="E322" s="784" t="s">
        <v>1018</v>
      </c>
      <c r="F322" s="784" t="s">
        <v>1018</v>
      </c>
      <c r="G322" s="967">
        <v>1960</v>
      </c>
      <c r="H322" s="967">
        <v>413.79</v>
      </c>
      <c r="I322" s="967">
        <v>576.41999999999996</v>
      </c>
      <c r="J322" s="784">
        <v>163</v>
      </c>
      <c r="K322" s="784"/>
      <c r="L322" s="784"/>
      <c r="M322" s="784"/>
      <c r="N322" s="967">
        <v>163</v>
      </c>
      <c r="O322" s="967"/>
      <c r="P322" s="967"/>
      <c r="Q322" s="967"/>
      <c r="R322" s="967"/>
      <c r="S322" s="967"/>
      <c r="T322" s="967">
        <v>163</v>
      </c>
      <c r="U322" s="784"/>
      <c r="V322" s="784"/>
      <c r="W322" s="784"/>
      <c r="X322" s="784"/>
      <c r="Y322" s="784"/>
      <c r="Z322" s="784"/>
      <c r="AA322" s="967" t="s">
        <v>10516</v>
      </c>
      <c r="AB322" s="784"/>
      <c r="AC322" s="784"/>
      <c r="AD322" s="784"/>
      <c r="AE322" s="784"/>
      <c r="AF322" s="784"/>
      <c r="AG322" s="784"/>
      <c r="AH322" s="1026">
        <v>2010</v>
      </c>
      <c r="AI322" s="1026"/>
      <c r="AJ322" s="1026"/>
      <c r="AK322" s="1026"/>
      <c r="AL322" s="1026"/>
      <c r="AM322" s="1026"/>
      <c r="AN322" s="1026"/>
      <c r="AO322" s="1027">
        <v>1620</v>
      </c>
      <c r="AP322" s="245"/>
    </row>
    <row r="323" spans="1:56" s="286" customFormat="1" ht="25.15" customHeight="1">
      <c r="A323" s="267"/>
      <c r="B323" s="549"/>
      <c r="C323" s="239" t="s">
        <v>10377</v>
      </c>
      <c r="D323" s="618" t="s">
        <v>2300</v>
      </c>
      <c r="E323" s="555" t="s">
        <v>10377</v>
      </c>
      <c r="F323" s="555" t="s">
        <v>10377</v>
      </c>
      <c r="G323" s="552">
        <v>4662</v>
      </c>
      <c r="H323" s="552">
        <v>2209</v>
      </c>
      <c r="I323" s="552">
        <v>2673</v>
      </c>
      <c r="J323" s="555" t="s">
        <v>572</v>
      </c>
      <c r="K323" s="555" t="s">
        <v>2402</v>
      </c>
      <c r="L323" s="555" t="s">
        <v>10517</v>
      </c>
      <c r="M323" s="555" t="s">
        <v>1956</v>
      </c>
      <c r="N323" s="552">
        <v>2028</v>
      </c>
      <c r="O323" s="552">
        <v>1983</v>
      </c>
      <c r="P323" s="552" t="s">
        <v>10518</v>
      </c>
      <c r="Q323" s="552" t="s">
        <v>1920</v>
      </c>
      <c r="R323" s="552"/>
      <c r="S323" s="552"/>
      <c r="T323" s="552">
        <v>45</v>
      </c>
      <c r="U323" s="552" t="s">
        <v>2403</v>
      </c>
      <c r="V323" s="552" t="s">
        <v>2404</v>
      </c>
      <c r="W323" s="555" t="s">
        <v>2405</v>
      </c>
      <c r="X323" s="552"/>
      <c r="Y323" s="552"/>
      <c r="Z323" s="552"/>
      <c r="AA323" s="552"/>
      <c r="AB323" s="552"/>
      <c r="AC323" s="552"/>
      <c r="AD323" s="552"/>
      <c r="AE323" s="552"/>
      <c r="AF323" s="552"/>
      <c r="AG323" s="555"/>
      <c r="AH323" s="607">
        <v>2002</v>
      </c>
      <c r="AI323" s="607"/>
      <c r="AJ323" s="607"/>
      <c r="AK323" s="607"/>
      <c r="AL323" s="607"/>
      <c r="AM323" s="607"/>
      <c r="AN323" s="607"/>
      <c r="AO323" s="245">
        <v>4045</v>
      </c>
      <c r="AP323" s="245"/>
    </row>
    <row r="324" spans="1:56" s="286" customFormat="1" ht="25.15" customHeight="1">
      <c r="A324" s="254"/>
      <c r="B324" s="549"/>
      <c r="C324" s="239" t="s">
        <v>1027</v>
      </c>
      <c r="D324" s="618" t="s">
        <v>10519</v>
      </c>
      <c r="E324" s="321" t="s">
        <v>1027</v>
      </c>
      <c r="F324" s="321" t="s">
        <v>1027</v>
      </c>
      <c r="G324" s="552">
        <v>1167</v>
      </c>
      <c r="H324" s="552">
        <v>640</v>
      </c>
      <c r="I324" s="552">
        <v>640</v>
      </c>
      <c r="J324" s="321"/>
      <c r="K324" s="321"/>
      <c r="L324" s="321"/>
      <c r="M324" s="321"/>
      <c r="N324" s="552">
        <v>437</v>
      </c>
      <c r="O324" s="552">
        <v>437</v>
      </c>
      <c r="P324" s="552" t="s">
        <v>2312</v>
      </c>
      <c r="Q324" s="552" t="s">
        <v>2313</v>
      </c>
      <c r="R324" s="552"/>
      <c r="S324" s="552"/>
      <c r="T324" s="552"/>
      <c r="U324" s="321"/>
      <c r="V324" s="321"/>
      <c r="W324" s="321"/>
      <c r="X324" s="321"/>
      <c r="Y324" s="321"/>
      <c r="Z324" s="321"/>
      <c r="AA324" s="552" t="s">
        <v>2314</v>
      </c>
      <c r="AB324" s="321"/>
      <c r="AC324" s="321"/>
      <c r="AD324" s="321"/>
      <c r="AE324" s="321"/>
      <c r="AF324" s="321"/>
      <c r="AG324" s="321"/>
      <c r="AH324" s="607">
        <v>2012</v>
      </c>
      <c r="AI324" s="607"/>
      <c r="AJ324" s="607"/>
      <c r="AK324" s="607"/>
      <c r="AL324" s="607"/>
      <c r="AM324" s="607"/>
      <c r="AN324" s="607"/>
      <c r="AO324" s="245">
        <v>1200</v>
      </c>
      <c r="AP324" s="245"/>
    </row>
    <row r="325" spans="1:56" s="286" customFormat="1" ht="25.15" customHeight="1">
      <c r="A325" s="254"/>
      <c r="B325" s="549"/>
      <c r="C325" s="575" t="s">
        <v>1027</v>
      </c>
      <c r="D325" s="1028" t="s">
        <v>10520</v>
      </c>
      <c r="E325" s="608" t="s">
        <v>1027</v>
      </c>
      <c r="F325" s="608" t="s">
        <v>1027</v>
      </c>
      <c r="G325" s="609"/>
      <c r="H325" s="609">
        <v>1016</v>
      </c>
      <c r="I325" s="609">
        <v>1610</v>
      </c>
      <c r="J325" s="608"/>
      <c r="K325" s="608"/>
      <c r="L325" s="608"/>
      <c r="M325" s="608"/>
      <c r="N325" s="609"/>
      <c r="O325" s="609"/>
      <c r="P325" s="609" t="s">
        <v>10521</v>
      </c>
      <c r="Q325" s="609" t="s">
        <v>572</v>
      </c>
      <c r="R325" s="609"/>
      <c r="S325" s="609"/>
      <c r="T325" s="609"/>
      <c r="U325" s="608"/>
      <c r="V325" s="608"/>
      <c r="W325" s="608"/>
      <c r="X325" s="608"/>
      <c r="Y325" s="608"/>
      <c r="Z325" s="608"/>
      <c r="AA325" s="609"/>
      <c r="AB325" s="608"/>
      <c r="AC325" s="608"/>
      <c r="AD325" s="608"/>
      <c r="AE325" s="608"/>
      <c r="AF325" s="608"/>
      <c r="AG325" s="608"/>
      <c r="AH325" s="1010">
        <v>2016</v>
      </c>
      <c r="AI325" s="1010"/>
      <c r="AJ325" s="1010"/>
      <c r="AK325" s="1010"/>
      <c r="AL325" s="1010"/>
      <c r="AM325" s="1010"/>
      <c r="AN325" s="1010"/>
      <c r="AO325" s="1011">
        <v>3983</v>
      </c>
      <c r="AP325" s="245"/>
    </row>
    <row r="326" spans="1:56" s="286" customFormat="1" ht="25.15" customHeight="1">
      <c r="A326" s="254"/>
      <c r="B326" s="1002"/>
      <c r="C326" s="239" t="s">
        <v>1030</v>
      </c>
      <c r="D326" s="618" t="s">
        <v>2315</v>
      </c>
      <c r="E326" s="321" t="s">
        <v>1030</v>
      </c>
      <c r="F326" s="321" t="s">
        <v>1030</v>
      </c>
      <c r="G326" s="552">
        <v>5529</v>
      </c>
      <c r="H326" s="552">
        <v>2507</v>
      </c>
      <c r="I326" s="552">
        <v>3738</v>
      </c>
      <c r="J326" s="321" t="s">
        <v>571</v>
      </c>
      <c r="K326" s="321" t="s">
        <v>2316</v>
      </c>
      <c r="L326" s="321" t="s">
        <v>1911</v>
      </c>
      <c r="M326" s="321" t="s">
        <v>572</v>
      </c>
      <c r="N326" s="552">
        <v>1246</v>
      </c>
      <c r="O326" s="552">
        <v>1150</v>
      </c>
      <c r="P326" s="552" t="s">
        <v>2317</v>
      </c>
      <c r="Q326" s="552" t="s">
        <v>2318</v>
      </c>
      <c r="R326" s="552"/>
      <c r="S326" s="552"/>
      <c r="T326" s="552">
        <v>96</v>
      </c>
      <c r="U326" s="321">
        <v>830</v>
      </c>
      <c r="V326" s="321"/>
      <c r="W326" s="321">
        <v>820</v>
      </c>
      <c r="X326" s="321">
        <v>1090</v>
      </c>
      <c r="Y326" s="321"/>
      <c r="Z326" s="321"/>
      <c r="AA326" s="552"/>
      <c r="AB326" s="321">
        <v>2003</v>
      </c>
      <c r="AC326" s="321"/>
      <c r="AD326" s="321"/>
      <c r="AE326" s="321"/>
      <c r="AF326" s="321"/>
      <c r="AG326" s="321" t="s">
        <v>2319</v>
      </c>
      <c r="AH326" s="607">
        <v>1996</v>
      </c>
      <c r="AI326" s="607"/>
      <c r="AJ326" s="607"/>
      <c r="AK326" s="607"/>
      <c r="AL326" s="607"/>
      <c r="AM326" s="607"/>
      <c r="AN326" s="607"/>
      <c r="AO326" s="245">
        <v>2740</v>
      </c>
      <c r="AP326" s="245"/>
    </row>
    <row r="327" spans="1:56" s="286" customFormat="1" ht="25.15" customHeight="1">
      <c r="A327" s="254"/>
      <c r="B327" s="549"/>
      <c r="C327" s="239" t="s">
        <v>1030</v>
      </c>
      <c r="D327" s="618" t="s">
        <v>2320</v>
      </c>
      <c r="E327" s="321" t="s">
        <v>1030</v>
      </c>
      <c r="F327" s="321" t="s">
        <v>1030</v>
      </c>
      <c r="G327" s="552">
        <v>3533</v>
      </c>
      <c r="H327" s="552">
        <v>1331.72</v>
      </c>
      <c r="I327" s="552">
        <v>2697.21</v>
      </c>
      <c r="J327" s="321"/>
      <c r="K327" s="321"/>
      <c r="L327" s="321"/>
      <c r="M327" s="321"/>
      <c r="N327" s="552">
        <v>967.05</v>
      </c>
      <c r="O327" s="552">
        <v>705.6</v>
      </c>
      <c r="P327" s="552" t="s">
        <v>2321</v>
      </c>
      <c r="Q327" s="552" t="s">
        <v>10522</v>
      </c>
      <c r="R327" s="552"/>
      <c r="S327" s="552"/>
      <c r="T327" s="552">
        <v>261.45</v>
      </c>
      <c r="U327" s="321"/>
      <c r="V327" s="321"/>
      <c r="W327" s="321"/>
      <c r="X327" s="321"/>
      <c r="Y327" s="321"/>
      <c r="Z327" s="321"/>
      <c r="AA327" s="552"/>
      <c r="AB327" s="321"/>
      <c r="AC327" s="321"/>
      <c r="AD327" s="321"/>
      <c r="AE327" s="321"/>
      <c r="AF327" s="321"/>
      <c r="AG327" s="321"/>
      <c r="AH327" s="607">
        <v>2010</v>
      </c>
      <c r="AI327" s="607"/>
      <c r="AJ327" s="607"/>
      <c r="AK327" s="607"/>
      <c r="AL327" s="607"/>
      <c r="AM327" s="607"/>
      <c r="AN327" s="607"/>
      <c r="AO327" s="245">
        <v>4400</v>
      </c>
      <c r="AP327" s="245"/>
    </row>
    <row r="328" spans="1:56" s="286" customFormat="1" ht="25.15" customHeight="1">
      <c r="A328" s="254"/>
      <c r="B328" s="549"/>
      <c r="C328" s="239" t="s">
        <v>1039</v>
      </c>
      <c r="D328" s="618" t="s">
        <v>2322</v>
      </c>
      <c r="E328" s="321" t="s">
        <v>1039</v>
      </c>
      <c r="F328" s="321" t="s">
        <v>2323</v>
      </c>
      <c r="G328" s="552">
        <v>22905</v>
      </c>
      <c r="H328" s="552">
        <v>6795.45</v>
      </c>
      <c r="I328" s="552">
        <v>13655.89</v>
      </c>
      <c r="J328" s="321"/>
      <c r="K328" s="321"/>
      <c r="L328" s="321"/>
      <c r="M328" s="321"/>
      <c r="N328" s="552"/>
      <c r="O328" s="552"/>
      <c r="P328" s="552"/>
      <c r="Q328" s="552" t="s">
        <v>10523</v>
      </c>
      <c r="R328" s="552">
        <v>922.38</v>
      </c>
      <c r="S328" s="552" t="s">
        <v>2324</v>
      </c>
      <c r="T328" s="552">
        <v>147.72999999999999</v>
      </c>
      <c r="U328" s="321"/>
      <c r="V328" s="321"/>
      <c r="W328" s="321"/>
      <c r="X328" s="321"/>
      <c r="Y328" s="321"/>
      <c r="Z328" s="321"/>
      <c r="AA328" s="552"/>
      <c r="AB328" s="321"/>
      <c r="AC328" s="321"/>
      <c r="AD328" s="321"/>
      <c r="AE328" s="321"/>
      <c r="AF328" s="321"/>
      <c r="AG328" s="321"/>
      <c r="AH328" s="607">
        <v>2009</v>
      </c>
      <c r="AI328" s="607"/>
      <c r="AJ328" s="607"/>
      <c r="AK328" s="607"/>
      <c r="AL328" s="607"/>
      <c r="AM328" s="607"/>
      <c r="AN328" s="607"/>
      <c r="AO328" s="245">
        <v>36757</v>
      </c>
      <c r="AP328" s="245"/>
    </row>
    <row r="329" spans="1:56" s="286" customFormat="1" ht="25.15" customHeight="1">
      <c r="A329" s="254"/>
      <c r="B329" s="549"/>
      <c r="C329" s="239" t="s">
        <v>1039</v>
      </c>
      <c r="D329" s="618" t="s">
        <v>2325</v>
      </c>
      <c r="E329" s="321" t="s">
        <v>1039</v>
      </c>
      <c r="F329" s="321" t="s">
        <v>2323</v>
      </c>
      <c r="G329" s="552">
        <v>35011</v>
      </c>
      <c r="H329" s="552">
        <v>1369.56</v>
      </c>
      <c r="I329" s="552">
        <v>1443.26</v>
      </c>
      <c r="J329" s="321"/>
      <c r="K329" s="321"/>
      <c r="L329" s="321"/>
      <c r="M329" s="321"/>
      <c r="N329" s="552">
        <v>770</v>
      </c>
      <c r="O329" s="552">
        <v>770</v>
      </c>
      <c r="P329" s="552" t="s">
        <v>2326</v>
      </c>
      <c r="Q329" s="552" t="s">
        <v>1568</v>
      </c>
      <c r="R329" s="552"/>
      <c r="S329" s="552"/>
      <c r="T329" s="552"/>
      <c r="U329" s="321"/>
      <c r="V329" s="321"/>
      <c r="W329" s="321"/>
      <c r="X329" s="321"/>
      <c r="Y329" s="321"/>
      <c r="Z329" s="321"/>
      <c r="AA329" s="552"/>
      <c r="AB329" s="321"/>
      <c r="AC329" s="321"/>
      <c r="AD329" s="321"/>
      <c r="AE329" s="321"/>
      <c r="AF329" s="321"/>
      <c r="AG329" s="321"/>
      <c r="AH329" s="607">
        <v>2012</v>
      </c>
      <c r="AI329" s="607"/>
      <c r="AJ329" s="607"/>
      <c r="AK329" s="607"/>
      <c r="AL329" s="607"/>
      <c r="AM329" s="607"/>
      <c r="AN329" s="607"/>
      <c r="AO329" s="245">
        <v>2503</v>
      </c>
      <c r="AP329" s="245"/>
    </row>
    <row r="330" spans="1:56" s="246" customFormat="1" ht="25.15" customHeight="1">
      <c r="A330" s="269"/>
      <c r="B330" s="549"/>
      <c r="C330" s="577" t="s">
        <v>1039</v>
      </c>
      <c r="D330" s="578" t="s">
        <v>2470</v>
      </c>
      <c r="E330" s="577" t="s">
        <v>1039</v>
      </c>
      <c r="F330" s="577" t="s">
        <v>1039</v>
      </c>
      <c r="G330" s="319">
        <v>6550</v>
      </c>
      <c r="H330" s="319">
        <v>3278</v>
      </c>
      <c r="I330" s="319">
        <v>3278</v>
      </c>
      <c r="J330" s="319">
        <v>6550</v>
      </c>
      <c r="K330" s="319">
        <v>3278</v>
      </c>
      <c r="L330" s="319">
        <v>3278</v>
      </c>
      <c r="M330" s="690"/>
      <c r="N330" s="319">
        <v>3278</v>
      </c>
      <c r="O330" s="319">
        <v>2695</v>
      </c>
      <c r="P330" s="319" t="s">
        <v>10524</v>
      </c>
      <c r="Q330" s="319" t="s">
        <v>10525</v>
      </c>
      <c r="R330" s="319"/>
      <c r="S330" s="319"/>
      <c r="T330" s="319"/>
      <c r="U330" s="319"/>
      <c r="V330" s="319"/>
      <c r="W330" s="577"/>
      <c r="X330" s="319"/>
      <c r="Y330" s="319"/>
      <c r="Z330" s="319"/>
      <c r="AA330" s="319"/>
      <c r="AB330" s="319"/>
      <c r="AC330" s="319"/>
      <c r="AD330" s="319"/>
      <c r="AE330" s="319"/>
      <c r="AF330" s="319"/>
      <c r="AG330" s="577"/>
      <c r="AH330" s="319">
        <v>2010</v>
      </c>
      <c r="AI330" s="577"/>
      <c r="AJ330" s="319"/>
      <c r="AK330" s="319"/>
      <c r="AL330" s="319"/>
      <c r="AM330" s="319"/>
      <c r="AN330" s="319"/>
      <c r="AO330" s="319">
        <v>3900</v>
      </c>
      <c r="AP330" s="577"/>
      <c r="AQ330" s="577"/>
      <c r="AR330" s="177"/>
      <c r="AS330" s="177"/>
      <c r="AT330" s="177"/>
      <c r="AU330" s="177"/>
      <c r="AV330" s="99">
        <v>2010</v>
      </c>
      <c r="AW330" s="99"/>
      <c r="AX330" s="99"/>
      <c r="AY330" s="99"/>
      <c r="AZ330" s="99"/>
      <c r="BA330" s="99"/>
      <c r="BB330" s="99"/>
      <c r="BC330" s="100">
        <v>3900</v>
      </c>
      <c r="BD330" s="100"/>
    </row>
    <row r="331" spans="1:56" s="286" customFormat="1" ht="25.15" customHeight="1">
      <c r="A331" s="254"/>
      <c r="B331" s="549"/>
      <c r="C331" s="239" t="s">
        <v>1053</v>
      </c>
      <c r="D331" s="618" t="s">
        <v>2099</v>
      </c>
      <c r="E331" s="321" t="s">
        <v>1053</v>
      </c>
      <c r="F331" s="321" t="s">
        <v>1053</v>
      </c>
      <c r="G331" s="552">
        <v>1322</v>
      </c>
      <c r="H331" s="552">
        <v>253</v>
      </c>
      <c r="I331" s="552">
        <v>251</v>
      </c>
      <c r="J331" s="321"/>
      <c r="K331" s="321"/>
      <c r="L331" s="321"/>
      <c r="M331" s="321"/>
      <c r="N331" s="552">
        <v>251</v>
      </c>
      <c r="O331" s="552">
        <v>251</v>
      </c>
      <c r="P331" s="552"/>
      <c r="Q331" s="552" t="s">
        <v>1918</v>
      </c>
      <c r="R331" s="552"/>
      <c r="S331" s="552"/>
      <c r="T331" s="552"/>
      <c r="U331" s="321"/>
      <c r="V331" s="321"/>
      <c r="W331" s="321"/>
      <c r="X331" s="321"/>
      <c r="Y331" s="321"/>
      <c r="Z331" s="321"/>
      <c r="AA331" s="552"/>
      <c r="AB331" s="321"/>
      <c r="AC331" s="321"/>
      <c r="AD331" s="321"/>
      <c r="AE331" s="321"/>
      <c r="AF331" s="321"/>
      <c r="AG331" s="321"/>
      <c r="AH331" s="607">
        <v>2005</v>
      </c>
      <c r="AI331" s="607"/>
      <c r="AJ331" s="607"/>
      <c r="AK331" s="607"/>
      <c r="AL331" s="607"/>
      <c r="AM331" s="607"/>
      <c r="AN331" s="607"/>
      <c r="AO331" s="245">
        <v>137</v>
      </c>
      <c r="AP331" s="245"/>
    </row>
    <row r="332" spans="1:56" s="286" customFormat="1" ht="25.15" customHeight="1">
      <c r="A332" s="254"/>
      <c r="B332" s="739" t="s">
        <v>3599</v>
      </c>
      <c r="C332" s="239" t="s">
        <v>3303</v>
      </c>
      <c r="D332" s="740">
        <f>COUNTA(D333:D350)</f>
        <v>18</v>
      </c>
      <c r="E332" s="321"/>
      <c r="F332" s="321"/>
      <c r="G332" s="552">
        <f>SUM(G333:G350)</f>
        <v>210365</v>
      </c>
      <c r="H332" s="552">
        <f>SUM(H333:H350)</f>
        <v>49247.689999999995</v>
      </c>
      <c r="I332" s="552">
        <f>SUM(I333:I350)</f>
        <v>76581.14</v>
      </c>
      <c r="J332" s="321"/>
      <c r="K332" s="321"/>
      <c r="L332" s="321"/>
      <c r="M332" s="321"/>
      <c r="N332" s="552"/>
      <c r="O332" s="552"/>
      <c r="P332" s="552"/>
      <c r="Q332" s="239"/>
      <c r="R332" s="552"/>
      <c r="S332" s="552"/>
      <c r="T332" s="552"/>
      <c r="U332" s="321"/>
      <c r="V332" s="321"/>
      <c r="W332" s="321"/>
      <c r="X332" s="321"/>
      <c r="Y332" s="321"/>
      <c r="Z332" s="321"/>
      <c r="AA332" s="239"/>
      <c r="AB332" s="239"/>
      <c r="AC332" s="239"/>
      <c r="AD332" s="239"/>
      <c r="AE332" s="239"/>
      <c r="AF332" s="239"/>
      <c r="AG332" s="239"/>
      <c r="AH332" s="751"/>
      <c r="AI332" s="607"/>
      <c r="AJ332" s="607"/>
      <c r="AK332" s="607"/>
      <c r="AL332" s="607"/>
      <c r="AM332" s="607"/>
      <c r="AN332" s="607"/>
      <c r="AO332" s="245"/>
      <c r="AP332" s="245"/>
    </row>
    <row r="333" spans="1:56" s="286" customFormat="1" ht="25.15" customHeight="1">
      <c r="A333" s="254"/>
      <c r="B333" s="549"/>
      <c r="C333" s="239" t="s">
        <v>582</v>
      </c>
      <c r="D333" s="239" t="s">
        <v>2140</v>
      </c>
      <c r="E333" s="239" t="s">
        <v>582</v>
      </c>
      <c r="F333" s="239" t="s">
        <v>10908</v>
      </c>
      <c r="G333" s="552">
        <v>5530</v>
      </c>
      <c r="H333" s="552">
        <v>2386</v>
      </c>
      <c r="I333" s="552">
        <v>6628</v>
      </c>
      <c r="J333" s="321" t="s">
        <v>1673</v>
      </c>
      <c r="K333" s="964" t="s">
        <v>2290</v>
      </c>
      <c r="L333" s="321"/>
      <c r="M333" s="321"/>
      <c r="N333" s="552">
        <v>1296</v>
      </c>
      <c r="O333" s="552">
        <v>1296</v>
      </c>
      <c r="P333" s="552" t="s">
        <v>10959</v>
      </c>
      <c r="Q333" s="239" t="s">
        <v>10960</v>
      </c>
      <c r="R333" s="552"/>
      <c r="S333" s="552"/>
      <c r="T333" s="552"/>
      <c r="U333" s="321"/>
      <c r="V333" s="321">
        <v>1600</v>
      </c>
      <c r="W333" s="321" t="s">
        <v>1319</v>
      </c>
      <c r="X333" s="321">
        <v>3000</v>
      </c>
      <c r="Y333" s="321"/>
      <c r="Z333" s="321"/>
      <c r="AA333" s="239" t="s">
        <v>2344</v>
      </c>
      <c r="AB333" s="239"/>
      <c r="AC333" s="239"/>
      <c r="AD333" s="239">
        <v>2</v>
      </c>
      <c r="AE333" s="239">
        <v>90</v>
      </c>
      <c r="AF333" s="239">
        <v>1500</v>
      </c>
      <c r="AG333" s="239"/>
      <c r="AH333" s="751">
        <v>1990</v>
      </c>
      <c r="AI333" s="607"/>
      <c r="AJ333" s="607"/>
      <c r="AK333" s="607"/>
      <c r="AL333" s="607"/>
      <c r="AM333" s="607"/>
      <c r="AN333" s="607"/>
      <c r="AO333" s="245">
        <v>4660</v>
      </c>
      <c r="AP333" s="245"/>
    </row>
    <row r="334" spans="1:56" s="286" customFormat="1" ht="25.15" customHeight="1">
      <c r="A334" s="254"/>
      <c r="B334" s="549"/>
      <c r="C334" s="239" t="s">
        <v>582</v>
      </c>
      <c r="D334" s="239" t="s">
        <v>10961</v>
      </c>
      <c r="E334" s="239" t="s">
        <v>10962</v>
      </c>
      <c r="F334" s="239" t="s">
        <v>10957</v>
      </c>
      <c r="G334" s="552">
        <v>5314</v>
      </c>
      <c r="H334" s="552">
        <v>1140</v>
      </c>
      <c r="I334" s="552">
        <v>4856</v>
      </c>
      <c r="J334" s="321"/>
      <c r="K334" s="964"/>
      <c r="L334" s="321"/>
      <c r="M334" s="321"/>
      <c r="N334" s="552">
        <v>2327</v>
      </c>
      <c r="O334" s="552" t="s">
        <v>1319</v>
      </c>
      <c r="P334" s="552" t="s">
        <v>1319</v>
      </c>
      <c r="Q334" s="239" t="s">
        <v>1319</v>
      </c>
      <c r="R334" s="552">
        <v>1593</v>
      </c>
      <c r="S334" s="552" t="s">
        <v>10963</v>
      </c>
      <c r="T334" s="552">
        <v>734</v>
      </c>
      <c r="U334" s="321"/>
      <c r="V334" s="321"/>
      <c r="W334" s="321"/>
      <c r="X334" s="321"/>
      <c r="Y334" s="321"/>
      <c r="Z334" s="321"/>
      <c r="AA334" s="239" t="s">
        <v>6924</v>
      </c>
      <c r="AB334" s="239"/>
      <c r="AC334" s="239"/>
      <c r="AD334" s="239"/>
      <c r="AE334" s="239"/>
      <c r="AF334" s="239"/>
      <c r="AG334" s="239"/>
      <c r="AH334" s="751">
        <v>1995</v>
      </c>
      <c r="AI334" s="607"/>
      <c r="AJ334" s="607"/>
      <c r="AK334" s="607"/>
      <c r="AL334" s="607"/>
      <c r="AM334" s="607"/>
      <c r="AN334" s="607"/>
      <c r="AO334" s="245">
        <v>5245</v>
      </c>
      <c r="AP334" s="245"/>
    </row>
    <row r="335" spans="1:56" s="286" customFormat="1" ht="25.15" customHeight="1">
      <c r="A335" s="254"/>
      <c r="B335" s="549"/>
      <c r="C335" s="239" t="s">
        <v>582</v>
      </c>
      <c r="D335" s="239" t="s">
        <v>10964</v>
      </c>
      <c r="E335" s="239" t="s">
        <v>582</v>
      </c>
      <c r="F335" s="239" t="s">
        <v>10965</v>
      </c>
      <c r="G335" s="552">
        <v>4463</v>
      </c>
      <c r="H335" s="552">
        <v>1260</v>
      </c>
      <c r="I335" s="552">
        <v>2700</v>
      </c>
      <c r="J335" s="321"/>
      <c r="K335" s="964"/>
      <c r="L335" s="321"/>
      <c r="M335" s="321"/>
      <c r="N335" s="552">
        <v>1793</v>
      </c>
      <c r="O335" s="552">
        <v>980</v>
      </c>
      <c r="P335" s="552" t="s">
        <v>10966</v>
      </c>
      <c r="Q335" s="239" t="s">
        <v>10967</v>
      </c>
      <c r="R335" s="552">
        <v>92</v>
      </c>
      <c r="S335" s="552" t="s">
        <v>10968</v>
      </c>
      <c r="T335" s="552">
        <v>182</v>
      </c>
      <c r="U335" s="321"/>
      <c r="V335" s="321"/>
      <c r="W335" s="321"/>
      <c r="X335" s="321"/>
      <c r="Y335" s="321"/>
      <c r="Z335" s="321"/>
      <c r="AA335" s="239" t="s">
        <v>10969</v>
      </c>
      <c r="AB335" s="239"/>
      <c r="AC335" s="239"/>
      <c r="AD335" s="239"/>
      <c r="AE335" s="239"/>
      <c r="AF335" s="239"/>
      <c r="AG335" s="239"/>
      <c r="AH335" s="751">
        <v>2005</v>
      </c>
      <c r="AI335" s="607"/>
      <c r="AJ335" s="607"/>
      <c r="AK335" s="607"/>
      <c r="AL335" s="607"/>
      <c r="AM335" s="607"/>
      <c r="AN335" s="607"/>
      <c r="AO335" s="245">
        <v>5174</v>
      </c>
      <c r="AP335" s="239"/>
    </row>
    <row r="336" spans="1:56" s="286" customFormat="1" ht="25.15" customHeight="1">
      <c r="A336" s="254"/>
      <c r="B336" s="549"/>
      <c r="C336" s="239" t="s">
        <v>10727</v>
      </c>
      <c r="D336" s="239" t="s">
        <v>2300</v>
      </c>
      <c r="E336" s="239" t="s">
        <v>10727</v>
      </c>
      <c r="F336" s="239" t="s">
        <v>10727</v>
      </c>
      <c r="G336" s="552">
        <v>7041</v>
      </c>
      <c r="H336" s="552">
        <v>2001</v>
      </c>
      <c r="I336" s="552">
        <v>2036</v>
      </c>
      <c r="J336" s="321"/>
      <c r="K336" s="964"/>
      <c r="L336" s="321"/>
      <c r="M336" s="321"/>
      <c r="N336" s="552">
        <v>729</v>
      </c>
      <c r="O336" s="552">
        <v>660</v>
      </c>
      <c r="P336" s="552" t="s">
        <v>10970</v>
      </c>
      <c r="Q336" s="239" t="s">
        <v>10971</v>
      </c>
      <c r="R336" s="552" t="s">
        <v>1319</v>
      </c>
      <c r="S336" s="552" t="s">
        <v>1319</v>
      </c>
      <c r="T336" s="552">
        <v>69</v>
      </c>
      <c r="U336" s="321"/>
      <c r="V336" s="321"/>
      <c r="W336" s="321"/>
      <c r="X336" s="321"/>
      <c r="Y336" s="321"/>
      <c r="Z336" s="321"/>
      <c r="AA336" s="239" t="s">
        <v>10972</v>
      </c>
      <c r="AB336" s="239"/>
      <c r="AC336" s="239"/>
      <c r="AD336" s="239"/>
      <c r="AE336" s="239"/>
      <c r="AF336" s="239"/>
      <c r="AG336" s="239"/>
      <c r="AH336" s="751">
        <v>2005</v>
      </c>
      <c r="AI336" s="607"/>
      <c r="AJ336" s="607"/>
      <c r="AK336" s="607"/>
      <c r="AL336" s="607"/>
      <c r="AM336" s="607"/>
      <c r="AN336" s="607"/>
      <c r="AO336" s="245">
        <v>3500</v>
      </c>
      <c r="AP336" s="245"/>
    </row>
    <row r="337" spans="1:42" s="286" customFormat="1" ht="25.15" customHeight="1">
      <c r="A337" s="254"/>
      <c r="B337" s="549"/>
      <c r="C337" s="239" t="s">
        <v>1055</v>
      </c>
      <c r="D337" s="239" t="s">
        <v>10973</v>
      </c>
      <c r="E337" s="239" t="s">
        <v>1055</v>
      </c>
      <c r="F337" s="239" t="s">
        <v>10974</v>
      </c>
      <c r="G337" s="552">
        <v>9000</v>
      </c>
      <c r="H337" s="552">
        <v>7223</v>
      </c>
      <c r="I337" s="552">
        <v>5002</v>
      </c>
      <c r="J337" s="321"/>
      <c r="K337" s="964"/>
      <c r="L337" s="321"/>
      <c r="M337" s="321"/>
      <c r="N337" s="552">
        <v>4504</v>
      </c>
      <c r="O337" s="552">
        <v>1650</v>
      </c>
      <c r="P337" s="552" t="s">
        <v>1319</v>
      </c>
      <c r="Q337" s="239" t="s">
        <v>1319</v>
      </c>
      <c r="R337" s="552">
        <v>2113</v>
      </c>
      <c r="S337" s="552" t="s">
        <v>10975</v>
      </c>
      <c r="T337" s="552">
        <v>741</v>
      </c>
      <c r="U337" s="321">
        <v>560</v>
      </c>
      <c r="V337" s="321"/>
      <c r="W337" s="321"/>
      <c r="X337" s="321">
        <v>4500</v>
      </c>
      <c r="Y337" s="321" t="s">
        <v>1319</v>
      </c>
      <c r="Z337" s="321" t="s">
        <v>1319</v>
      </c>
      <c r="AA337" s="239" t="s">
        <v>10976</v>
      </c>
      <c r="AB337" s="239"/>
      <c r="AC337" s="239"/>
      <c r="AD337" s="239"/>
      <c r="AE337" s="239"/>
      <c r="AF337" s="239"/>
      <c r="AG337" s="239"/>
      <c r="AH337" s="751">
        <v>1999</v>
      </c>
      <c r="AI337" s="607"/>
      <c r="AJ337" s="607"/>
      <c r="AK337" s="607"/>
      <c r="AL337" s="607"/>
      <c r="AM337" s="607"/>
      <c r="AN337" s="607"/>
      <c r="AO337" s="245">
        <v>5060</v>
      </c>
      <c r="AP337" s="245"/>
    </row>
    <row r="338" spans="1:42" s="286" customFormat="1" ht="25.15" customHeight="1">
      <c r="A338" s="254"/>
      <c r="B338" s="549"/>
      <c r="C338" s="239" t="s">
        <v>10741</v>
      </c>
      <c r="D338" s="239" t="s">
        <v>10977</v>
      </c>
      <c r="E338" s="239" t="s">
        <v>10741</v>
      </c>
      <c r="F338" s="239" t="s">
        <v>10741</v>
      </c>
      <c r="G338" s="552">
        <v>26142</v>
      </c>
      <c r="H338" s="552">
        <v>5034</v>
      </c>
      <c r="I338" s="552">
        <v>7801</v>
      </c>
      <c r="J338" s="321"/>
      <c r="K338" s="964"/>
      <c r="L338" s="321"/>
      <c r="M338" s="321"/>
      <c r="N338" s="552">
        <v>1964</v>
      </c>
      <c r="O338" s="552">
        <v>1276</v>
      </c>
      <c r="P338" s="552" t="s">
        <v>10978</v>
      </c>
      <c r="Q338" s="239" t="s">
        <v>2284</v>
      </c>
      <c r="R338" s="552">
        <v>365</v>
      </c>
      <c r="S338" s="552" t="s">
        <v>10979</v>
      </c>
      <c r="T338" s="552">
        <v>323</v>
      </c>
      <c r="U338" s="321"/>
      <c r="V338" s="321"/>
      <c r="W338" s="321"/>
      <c r="X338" s="321"/>
      <c r="Y338" s="321"/>
      <c r="Z338" s="321"/>
      <c r="AA338" s="239" t="s">
        <v>511</v>
      </c>
      <c r="AB338" s="239"/>
      <c r="AC338" s="239"/>
      <c r="AD338" s="239"/>
      <c r="AE338" s="239"/>
      <c r="AF338" s="239"/>
      <c r="AG338" s="239"/>
      <c r="AH338" s="751">
        <v>2006</v>
      </c>
      <c r="AI338" s="607"/>
      <c r="AJ338" s="607"/>
      <c r="AK338" s="607"/>
      <c r="AL338" s="607"/>
      <c r="AM338" s="607"/>
      <c r="AN338" s="607"/>
      <c r="AO338" s="245">
        <v>14600</v>
      </c>
      <c r="AP338" s="245"/>
    </row>
    <row r="339" spans="1:42" s="286" customFormat="1" ht="25.5" customHeight="1">
      <c r="A339" s="254"/>
      <c r="B339" s="549"/>
      <c r="C339" s="239" t="s">
        <v>589</v>
      </c>
      <c r="D339" s="239" t="s">
        <v>10937</v>
      </c>
      <c r="E339" s="239" t="s">
        <v>589</v>
      </c>
      <c r="F339" s="239" t="s">
        <v>589</v>
      </c>
      <c r="G339" s="552">
        <v>10338</v>
      </c>
      <c r="H339" s="552">
        <v>3900</v>
      </c>
      <c r="I339" s="552">
        <v>6421</v>
      </c>
      <c r="J339" s="321"/>
      <c r="K339" s="964"/>
      <c r="L339" s="321"/>
      <c r="M339" s="321"/>
      <c r="N339" s="552">
        <v>1269</v>
      </c>
      <c r="O339" s="552">
        <v>1269</v>
      </c>
      <c r="P339" s="552" t="s">
        <v>10980</v>
      </c>
      <c r="Q339" s="239" t="s">
        <v>10971</v>
      </c>
      <c r="R339" s="552" t="s">
        <v>1319</v>
      </c>
      <c r="S339" s="552" t="s">
        <v>1319</v>
      </c>
      <c r="T339" s="552">
        <v>0</v>
      </c>
      <c r="U339" s="321"/>
      <c r="V339" s="321"/>
      <c r="W339" s="321"/>
      <c r="X339" s="321"/>
      <c r="Y339" s="321"/>
      <c r="Z339" s="321"/>
      <c r="AA339" s="239" t="s">
        <v>10981</v>
      </c>
      <c r="AB339" s="239"/>
      <c r="AC339" s="239"/>
      <c r="AD339" s="239"/>
      <c r="AE339" s="239"/>
      <c r="AF339" s="239"/>
      <c r="AG339" s="239"/>
      <c r="AH339" s="751">
        <v>2004</v>
      </c>
      <c r="AI339" s="607"/>
      <c r="AJ339" s="607"/>
      <c r="AK339" s="607"/>
      <c r="AL339" s="607"/>
      <c r="AM339" s="607"/>
      <c r="AN339" s="607"/>
      <c r="AO339" s="245">
        <v>10753</v>
      </c>
      <c r="AP339" s="245"/>
    </row>
    <row r="340" spans="1:42" s="286" customFormat="1" ht="25.5" customHeight="1">
      <c r="A340" s="254"/>
      <c r="B340" s="549"/>
      <c r="C340" s="239" t="s">
        <v>3021</v>
      </c>
      <c r="D340" s="239" t="s">
        <v>10982</v>
      </c>
      <c r="E340" s="239" t="s">
        <v>3021</v>
      </c>
      <c r="F340" s="239" t="s">
        <v>3021</v>
      </c>
      <c r="G340" s="552">
        <v>5459</v>
      </c>
      <c r="H340" s="552">
        <v>744</v>
      </c>
      <c r="I340" s="552">
        <v>1845</v>
      </c>
      <c r="J340" s="321" t="s">
        <v>10983</v>
      </c>
      <c r="K340" s="964"/>
      <c r="L340" s="321"/>
      <c r="M340" s="321"/>
      <c r="N340" s="552">
        <v>373</v>
      </c>
      <c r="O340" s="552">
        <v>256</v>
      </c>
      <c r="P340" s="552" t="s">
        <v>10984</v>
      </c>
      <c r="Q340" s="239" t="s">
        <v>10985</v>
      </c>
      <c r="R340" s="552"/>
      <c r="S340" s="552"/>
      <c r="T340" s="552">
        <v>117</v>
      </c>
      <c r="U340" s="321">
        <v>234</v>
      </c>
      <c r="V340" s="321"/>
      <c r="W340" s="321"/>
      <c r="X340" s="321">
        <v>1100</v>
      </c>
      <c r="Y340" s="321"/>
      <c r="Z340" s="321"/>
      <c r="AA340" s="239" t="s">
        <v>2344</v>
      </c>
      <c r="AB340" s="239"/>
      <c r="AC340" s="239"/>
      <c r="AD340" s="239"/>
      <c r="AE340" s="239"/>
      <c r="AF340" s="239"/>
      <c r="AG340" s="239"/>
      <c r="AH340" s="751">
        <v>1998</v>
      </c>
      <c r="AI340" s="607"/>
      <c r="AJ340" s="607"/>
      <c r="AK340" s="607"/>
      <c r="AL340" s="607"/>
      <c r="AM340" s="607"/>
      <c r="AN340" s="607"/>
      <c r="AO340" s="245">
        <v>1884</v>
      </c>
      <c r="AP340" s="245"/>
    </row>
    <row r="341" spans="1:42" s="286" customFormat="1" ht="25.5" customHeight="1">
      <c r="A341" s="254"/>
      <c r="B341" s="549"/>
      <c r="C341" s="239" t="s">
        <v>3021</v>
      </c>
      <c r="D341" s="239" t="s">
        <v>10986</v>
      </c>
      <c r="E341" s="239" t="s">
        <v>3021</v>
      </c>
      <c r="F341" s="239" t="s">
        <v>3021</v>
      </c>
      <c r="G341" s="552">
        <v>23155</v>
      </c>
      <c r="H341" s="552">
        <v>3844</v>
      </c>
      <c r="I341" s="552">
        <v>5482</v>
      </c>
      <c r="J341" s="321"/>
      <c r="K341" s="964"/>
      <c r="L341" s="321"/>
      <c r="M341" s="321"/>
      <c r="N341" s="552">
        <v>1269</v>
      </c>
      <c r="O341" s="552">
        <v>1269</v>
      </c>
      <c r="P341" s="552" t="s">
        <v>10987</v>
      </c>
      <c r="Q341" s="239" t="s">
        <v>2284</v>
      </c>
      <c r="R341" s="552"/>
      <c r="S341" s="552"/>
      <c r="T341" s="552"/>
      <c r="U341" s="321"/>
      <c r="V341" s="321"/>
      <c r="W341" s="321"/>
      <c r="X341" s="321"/>
      <c r="Y341" s="321"/>
      <c r="Z341" s="321"/>
      <c r="AA341" s="239" t="s">
        <v>9447</v>
      </c>
      <c r="AB341" s="239"/>
      <c r="AC341" s="239"/>
      <c r="AD341" s="239"/>
      <c r="AE341" s="239"/>
      <c r="AF341" s="239"/>
      <c r="AG341" s="239"/>
      <c r="AH341" s="751">
        <v>2008</v>
      </c>
      <c r="AI341" s="607"/>
      <c r="AJ341" s="607"/>
      <c r="AK341" s="607"/>
      <c r="AL341" s="607"/>
      <c r="AM341" s="607"/>
      <c r="AN341" s="607"/>
      <c r="AO341" s="245">
        <v>10888</v>
      </c>
      <c r="AP341" s="245"/>
    </row>
    <row r="342" spans="1:42" s="286" customFormat="1" ht="25.5" customHeight="1">
      <c r="A342" s="254"/>
      <c r="B342" s="549"/>
      <c r="C342" s="239" t="s">
        <v>10821</v>
      </c>
      <c r="D342" s="239" t="s">
        <v>10988</v>
      </c>
      <c r="E342" s="239" t="s">
        <v>10821</v>
      </c>
      <c r="F342" s="239" t="s">
        <v>10821</v>
      </c>
      <c r="G342" s="552">
        <v>19876</v>
      </c>
      <c r="H342" s="552">
        <v>3605</v>
      </c>
      <c r="I342" s="552">
        <v>4724</v>
      </c>
      <c r="J342" s="321" t="s">
        <v>1956</v>
      </c>
      <c r="K342" s="964"/>
      <c r="L342" s="321"/>
      <c r="M342" s="321"/>
      <c r="N342" s="552">
        <v>1255</v>
      </c>
      <c r="O342" s="552">
        <v>1255</v>
      </c>
      <c r="P342" s="552" t="s">
        <v>10989</v>
      </c>
      <c r="Q342" s="239" t="s">
        <v>10990</v>
      </c>
      <c r="R342" s="552"/>
      <c r="S342" s="552"/>
      <c r="T342" s="552"/>
      <c r="U342" s="321" t="s">
        <v>1319</v>
      </c>
      <c r="V342" s="321">
        <v>6003</v>
      </c>
      <c r="W342" s="321">
        <v>3000</v>
      </c>
      <c r="X342" s="321"/>
      <c r="Y342" s="321"/>
      <c r="Z342" s="321"/>
      <c r="AA342" s="239" t="s">
        <v>10991</v>
      </c>
      <c r="AB342" s="239"/>
      <c r="AC342" s="239"/>
      <c r="AD342" s="239">
        <v>1</v>
      </c>
      <c r="AE342" s="239">
        <v>140</v>
      </c>
      <c r="AF342" s="239"/>
      <c r="AG342" s="239">
        <v>7</v>
      </c>
      <c r="AH342" s="751">
        <v>2003</v>
      </c>
      <c r="AI342" s="607"/>
      <c r="AJ342" s="607"/>
      <c r="AK342" s="607"/>
      <c r="AL342" s="607"/>
      <c r="AM342" s="607"/>
      <c r="AN342" s="607"/>
      <c r="AO342" s="245">
        <v>9003</v>
      </c>
      <c r="AP342" s="245"/>
    </row>
    <row r="343" spans="1:42" s="286" customFormat="1" ht="25.5" customHeight="1">
      <c r="A343" s="254" t="s">
        <v>412</v>
      </c>
      <c r="B343" s="549"/>
      <c r="C343" s="739" t="s">
        <v>10776</v>
      </c>
      <c r="D343" s="739" t="s">
        <v>10992</v>
      </c>
      <c r="E343" s="739" t="s">
        <v>10776</v>
      </c>
      <c r="F343" s="739" t="s">
        <v>10776</v>
      </c>
      <c r="G343" s="967">
        <v>12740</v>
      </c>
      <c r="H343" s="967">
        <v>2182.34</v>
      </c>
      <c r="I343" s="967">
        <v>2358.15</v>
      </c>
      <c r="J343" s="784"/>
      <c r="K343" s="968"/>
      <c r="L343" s="784"/>
      <c r="M343" s="784"/>
      <c r="N343" s="967">
        <v>1085</v>
      </c>
      <c r="O343" s="967">
        <v>1085</v>
      </c>
      <c r="P343" s="967" t="s">
        <v>10993</v>
      </c>
      <c r="Q343" s="739" t="s">
        <v>10994</v>
      </c>
      <c r="R343" s="967"/>
      <c r="S343" s="967"/>
      <c r="T343" s="967">
        <v>69</v>
      </c>
      <c r="U343" s="784"/>
      <c r="V343" s="784"/>
      <c r="W343" s="784"/>
      <c r="X343" s="784"/>
      <c r="Y343" s="784"/>
      <c r="Z343" s="784"/>
      <c r="AA343" s="739" t="s">
        <v>10995</v>
      </c>
      <c r="AB343" s="739"/>
      <c r="AC343" s="739"/>
      <c r="AD343" s="739"/>
      <c r="AE343" s="739"/>
      <c r="AF343" s="739"/>
      <c r="AG343" s="739"/>
      <c r="AH343" s="1029">
        <v>2010</v>
      </c>
      <c r="AI343" s="1026"/>
      <c r="AJ343" s="1026"/>
      <c r="AK343" s="1026"/>
      <c r="AL343" s="1026"/>
      <c r="AM343" s="1026"/>
      <c r="AN343" s="1026"/>
      <c r="AO343" s="1027">
        <v>5300</v>
      </c>
      <c r="AP343" s="1027"/>
    </row>
    <row r="344" spans="1:42" s="286" customFormat="1" ht="25.5" customHeight="1">
      <c r="A344" s="254"/>
      <c r="B344" s="549"/>
      <c r="C344" s="239" t="s">
        <v>10776</v>
      </c>
      <c r="D344" s="239" t="s">
        <v>10996</v>
      </c>
      <c r="E344" s="239" t="s">
        <v>10776</v>
      </c>
      <c r="F344" s="239" t="s">
        <v>10776</v>
      </c>
      <c r="G344" s="552">
        <v>15817</v>
      </c>
      <c r="H344" s="552">
        <v>1723.04</v>
      </c>
      <c r="I344" s="552">
        <v>1976.99</v>
      </c>
      <c r="J344" s="321"/>
      <c r="K344" s="964"/>
      <c r="L344" s="321"/>
      <c r="M344" s="321"/>
      <c r="N344" s="1030">
        <v>1085</v>
      </c>
      <c r="O344" s="552">
        <v>1085</v>
      </c>
      <c r="P344" s="552" t="s">
        <v>10993</v>
      </c>
      <c r="Q344" s="239" t="s">
        <v>9091</v>
      </c>
      <c r="R344" s="552"/>
      <c r="S344" s="552"/>
      <c r="T344" s="552"/>
      <c r="U344" s="321"/>
      <c r="V344" s="321"/>
      <c r="W344" s="321"/>
      <c r="X344" s="321"/>
      <c r="Y344" s="321"/>
      <c r="Z344" s="321"/>
      <c r="AA344" s="239"/>
      <c r="AB344" s="239"/>
      <c r="AC344" s="239"/>
      <c r="AD344" s="239"/>
      <c r="AE344" s="239"/>
      <c r="AF344" s="239"/>
      <c r="AG344" s="239"/>
      <c r="AH344" s="751">
        <v>2013</v>
      </c>
      <c r="AI344" s="607"/>
      <c r="AJ344" s="607"/>
      <c r="AK344" s="607"/>
      <c r="AL344" s="607"/>
      <c r="AM344" s="607"/>
      <c r="AN344" s="607"/>
      <c r="AO344" s="245">
        <v>2800</v>
      </c>
      <c r="AP344" s="245"/>
    </row>
    <row r="345" spans="1:42" s="286" customFormat="1" ht="25.5" customHeight="1">
      <c r="A345" s="254"/>
      <c r="B345" s="1002"/>
      <c r="C345" s="575" t="s">
        <v>10759</v>
      </c>
      <c r="D345" s="575" t="s">
        <v>10997</v>
      </c>
      <c r="E345" s="575" t="s">
        <v>10759</v>
      </c>
      <c r="F345" s="575" t="s">
        <v>10759</v>
      </c>
      <c r="G345" s="609">
        <v>9130</v>
      </c>
      <c r="H345" s="609">
        <v>3572.31</v>
      </c>
      <c r="I345" s="609">
        <v>4967</v>
      </c>
      <c r="J345" s="608" t="s">
        <v>1956</v>
      </c>
      <c r="K345" s="974" t="s">
        <v>1673</v>
      </c>
      <c r="L345" s="608" t="s">
        <v>1918</v>
      </c>
      <c r="M345" s="608" t="s">
        <v>2290</v>
      </c>
      <c r="N345" s="609">
        <v>1286</v>
      </c>
      <c r="O345" s="609">
        <v>1286</v>
      </c>
      <c r="P345" s="609" t="s">
        <v>10998</v>
      </c>
      <c r="Q345" s="575" t="s">
        <v>10999</v>
      </c>
      <c r="R345" s="609"/>
      <c r="S345" s="609"/>
      <c r="T345" s="609"/>
      <c r="U345" s="608">
        <v>3390</v>
      </c>
      <c r="V345" s="608">
        <v>1550</v>
      </c>
      <c r="W345" s="608">
        <v>2000</v>
      </c>
      <c r="X345" s="608">
        <v>1100</v>
      </c>
      <c r="Y345" s="608">
        <v>700</v>
      </c>
      <c r="Z345" s="608" t="s">
        <v>11000</v>
      </c>
      <c r="AA345" s="575" t="s">
        <v>11001</v>
      </c>
      <c r="AB345" s="575"/>
      <c r="AC345" s="575"/>
      <c r="AD345" s="575">
        <v>2</v>
      </c>
      <c r="AE345" s="575">
        <v>48000000</v>
      </c>
      <c r="AF345" s="575" t="s">
        <v>11002</v>
      </c>
      <c r="AG345" s="575" t="s">
        <v>11003</v>
      </c>
      <c r="AH345" s="1009">
        <v>2003</v>
      </c>
      <c r="AI345" s="1010"/>
      <c r="AJ345" s="1010"/>
      <c r="AK345" s="1010"/>
      <c r="AL345" s="1010"/>
      <c r="AM345" s="1010"/>
      <c r="AN345" s="1010"/>
      <c r="AO345" s="1011">
        <v>8740</v>
      </c>
      <c r="AP345" s="1011"/>
    </row>
    <row r="346" spans="1:42" s="286" customFormat="1" ht="25.5" customHeight="1">
      <c r="A346" s="254"/>
      <c r="B346" s="549"/>
      <c r="C346" s="239" t="s">
        <v>10770</v>
      </c>
      <c r="D346" s="239" t="s">
        <v>11004</v>
      </c>
      <c r="E346" s="239" t="s">
        <v>10770</v>
      </c>
      <c r="F346" s="239" t="s">
        <v>10770</v>
      </c>
      <c r="G346" s="552">
        <v>24113</v>
      </c>
      <c r="H346" s="552">
        <v>3343</v>
      </c>
      <c r="I346" s="552">
        <v>4666</v>
      </c>
      <c r="J346" s="321" t="s">
        <v>1956</v>
      </c>
      <c r="K346" s="964" t="s">
        <v>1673</v>
      </c>
      <c r="L346" s="321" t="s">
        <v>572</v>
      </c>
      <c r="M346" s="321" t="s">
        <v>1918</v>
      </c>
      <c r="N346" s="552">
        <v>1294</v>
      </c>
      <c r="O346" s="552">
        <v>1294</v>
      </c>
      <c r="P346" s="552" t="s">
        <v>11005</v>
      </c>
      <c r="Q346" s="239" t="s">
        <v>2284</v>
      </c>
      <c r="R346" s="552"/>
      <c r="S346" s="552"/>
      <c r="T346" s="552"/>
      <c r="U346" s="321">
        <v>5396</v>
      </c>
      <c r="V346" s="321">
        <v>1050</v>
      </c>
      <c r="W346" s="321" t="s">
        <v>1319</v>
      </c>
      <c r="X346" s="321">
        <v>1100</v>
      </c>
      <c r="Y346" s="321"/>
      <c r="Z346" s="321"/>
      <c r="AA346" s="239" t="s">
        <v>11006</v>
      </c>
      <c r="AB346" s="239"/>
      <c r="AC346" s="239"/>
      <c r="AD346" s="239" t="s">
        <v>11007</v>
      </c>
      <c r="AE346" s="239">
        <v>48</v>
      </c>
      <c r="AF346" s="239" t="s">
        <v>11008</v>
      </c>
      <c r="AG346" s="239"/>
      <c r="AH346" s="751">
        <v>2002</v>
      </c>
      <c r="AI346" s="607"/>
      <c r="AJ346" s="607"/>
      <c r="AK346" s="607"/>
      <c r="AL346" s="607"/>
      <c r="AM346" s="607"/>
      <c r="AN346" s="607"/>
      <c r="AO346" s="245">
        <v>7546</v>
      </c>
      <c r="AP346" s="245"/>
    </row>
    <row r="347" spans="1:42" s="286" customFormat="1" ht="25.5" customHeight="1">
      <c r="A347" s="254"/>
      <c r="B347" s="549"/>
      <c r="C347" s="239" t="s">
        <v>10770</v>
      </c>
      <c r="D347" s="239" t="s">
        <v>11009</v>
      </c>
      <c r="E347" s="239" t="s">
        <v>10770</v>
      </c>
      <c r="F347" s="239" t="s">
        <v>10770</v>
      </c>
      <c r="G347" s="552">
        <v>9592</v>
      </c>
      <c r="H347" s="552">
        <v>1910</v>
      </c>
      <c r="I347" s="552">
        <v>3163</v>
      </c>
      <c r="J347" s="321"/>
      <c r="K347" s="964"/>
      <c r="L347" s="321"/>
      <c r="M347" s="321"/>
      <c r="N347" s="552">
        <v>813</v>
      </c>
      <c r="O347" s="552">
        <v>813</v>
      </c>
      <c r="P347" s="552" t="s">
        <v>11010</v>
      </c>
      <c r="Q347" s="239" t="s">
        <v>11011</v>
      </c>
      <c r="R347" s="552"/>
      <c r="S347" s="552"/>
      <c r="T347" s="552"/>
      <c r="U347" s="321"/>
      <c r="V347" s="321"/>
      <c r="W347" s="321"/>
      <c r="X347" s="321"/>
      <c r="Y347" s="321"/>
      <c r="Z347" s="321"/>
      <c r="AA347" s="239" t="s">
        <v>11012</v>
      </c>
      <c r="AB347" s="239"/>
      <c r="AC347" s="239"/>
      <c r="AD347" s="239"/>
      <c r="AE347" s="239"/>
      <c r="AF347" s="239"/>
      <c r="AG347" s="239"/>
      <c r="AH347" s="751">
        <v>2014</v>
      </c>
      <c r="AI347" s="607"/>
      <c r="AJ347" s="607"/>
      <c r="AK347" s="607"/>
      <c r="AL347" s="607"/>
      <c r="AM347" s="607"/>
      <c r="AN347" s="607"/>
      <c r="AO347" s="245">
        <v>7557</v>
      </c>
      <c r="AP347" s="245"/>
    </row>
    <row r="348" spans="1:42" s="286" customFormat="1" ht="25.5" customHeight="1">
      <c r="A348" s="254"/>
      <c r="B348" s="549"/>
      <c r="C348" s="239" t="s">
        <v>10784</v>
      </c>
      <c r="D348" s="239" t="s">
        <v>11013</v>
      </c>
      <c r="E348" s="239" t="s">
        <v>10784</v>
      </c>
      <c r="F348" s="239" t="s">
        <v>10784</v>
      </c>
      <c r="G348" s="552">
        <v>9338</v>
      </c>
      <c r="H348" s="552">
        <v>1283</v>
      </c>
      <c r="I348" s="552">
        <v>3060</v>
      </c>
      <c r="J348" s="321"/>
      <c r="K348" s="964"/>
      <c r="L348" s="321"/>
      <c r="M348" s="321"/>
      <c r="N348" s="552">
        <v>6507</v>
      </c>
      <c r="O348" s="552">
        <v>720</v>
      </c>
      <c r="P348" s="552" t="s">
        <v>11014</v>
      </c>
      <c r="Q348" s="239" t="s">
        <v>1918</v>
      </c>
      <c r="R348" s="552"/>
      <c r="S348" s="552"/>
      <c r="T348" s="552">
        <v>5787</v>
      </c>
      <c r="U348" s="321"/>
      <c r="V348" s="321"/>
      <c r="W348" s="321"/>
      <c r="X348" s="321"/>
      <c r="Y348" s="321"/>
      <c r="Z348" s="321"/>
      <c r="AA348" s="239" t="s">
        <v>11015</v>
      </c>
      <c r="AB348" s="239"/>
      <c r="AC348" s="239"/>
      <c r="AD348" s="239"/>
      <c r="AE348" s="239"/>
      <c r="AF348" s="239"/>
      <c r="AG348" s="239"/>
      <c r="AH348" s="751">
        <v>2004</v>
      </c>
      <c r="AI348" s="607"/>
      <c r="AJ348" s="607"/>
      <c r="AK348" s="607"/>
      <c r="AL348" s="607"/>
      <c r="AM348" s="607"/>
      <c r="AN348" s="607"/>
      <c r="AO348" s="245">
        <v>5245</v>
      </c>
      <c r="AP348" s="245"/>
    </row>
    <row r="349" spans="1:42" s="286" customFormat="1" ht="25.5" customHeight="1">
      <c r="A349" s="254"/>
      <c r="B349" s="549"/>
      <c r="C349" s="239" t="s">
        <v>10784</v>
      </c>
      <c r="D349" s="239" t="s">
        <v>2300</v>
      </c>
      <c r="E349" s="239" t="s">
        <v>10784</v>
      </c>
      <c r="F349" s="239" t="s">
        <v>10784</v>
      </c>
      <c r="G349" s="552">
        <v>4838</v>
      </c>
      <c r="H349" s="552">
        <v>1908</v>
      </c>
      <c r="I349" s="552">
        <v>4067</v>
      </c>
      <c r="J349" s="321"/>
      <c r="K349" s="964"/>
      <c r="L349" s="321"/>
      <c r="M349" s="321"/>
      <c r="N349" s="552">
        <v>1026</v>
      </c>
      <c r="O349" s="552">
        <v>1026</v>
      </c>
      <c r="P349" s="552" t="s">
        <v>11016</v>
      </c>
      <c r="Q349" s="239" t="s">
        <v>1673</v>
      </c>
      <c r="R349" s="552"/>
      <c r="S349" s="552"/>
      <c r="T349" s="552"/>
      <c r="U349" s="321">
        <v>1160</v>
      </c>
      <c r="V349" s="321">
        <v>300</v>
      </c>
      <c r="W349" s="321"/>
      <c r="X349" s="321">
        <v>1100</v>
      </c>
      <c r="Y349" s="321"/>
      <c r="Z349" s="321"/>
      <c r="AA349" s="239" t="s">
        <v>2344</v>
      </c>
      <c r="AB349" s="239" t="s">
        <v>11017</v>
      </c>
      <c r="AC349" s="239"/>
      <c r="AD349" s="239"/>
      <c r="AE349" s="239"/>
      <c r="AF349" s="239">
        <v>1200</v>
      </c>
      <c r="AG349" s="239"/>
      <c r="AH349" s="751">
        <v>1996</v>
      </c>
      <c r="AI349" s="607"/>
      <c r="AJ349" s="607"/>
      <c r="AK349" s="607"/>
      <c r="AL349" s="607"/>
      <c r="AM349" s="607"/>
      <c r="AN349" s="607"/>
      <c r="AO349" s="245">
        <v>2560</v>
      </c>
      <c r="AP349" s="245"/>
    </row>
    <row r="350" spans="1:42" s="286" customFormat="1" ht="25.5" customHeight="1">
      <c r="A350" s="254"/>
      <c r="B350" s="549"/>
      <c r="C350" s="239" t="s">
        <v>10784</v>
      </c>
      <c r="D350" s="239" t="s">
        <v>11018</v>
      </c>
      <c r="E350" s="239" t="s">
        <v>10784</v>
      </c>
      <c r="F350" s="239" t="s">
        <v>10784</v>
      </c>
      <c r="G350" s="552">
        <v>8479</v>
      </c>
      <c r="H350" s="552">
        <v>2189</v>
      </c>
      <c r="I350" s="552">
        <v>4828</v>
      </c>
      <c r="J350" s="321"/>
      <c r="K350" s="964"/>
      <c r="L350" s="321"/>
      <c r="M350" s="321"/>
      <c r="N350" s="552">
        <v>1352</v>
      </c>
      <c r="O350" s="552">
        <v>1352</v>
      </c>
      <c r="P350" s="552" t="s">
        <v>11019</v>
      </c>
      <c r="Q350" s="239" t="s">
        <v>11020</v>
      </c>
      <c r="R350" s="552"/>
      <c r="S350" s="552"/>
      <c r="T350" s="552"/>
      <c r="U350" s="321">
        <v>1160</v>
      </c>
      <c r="V350" s="321">
        <v>300</v>
      </c>
      <c r="W350" s="321"/>
      <c r="X350" s="321">
        <v>1100</v>
      </c>
      <c r="Y350" s="321"/>
      <c r="Z350" s="321"/>
      <c r="AA350" s="239" t="s">
        <v>11021</v>
      </c>
      <c r="AB350" s="239" t="s">
        <v>2567</v>
      </c>
      <c r="AC350" s="239"/>
      <c r="AD350" s="239"/>
      <c r="AE350" s="239"/>
      <c r="AF350" s="239">
        <v>1200</v>
      </c>
      <c r="AG350" s="239"/>
      <c r="AH350" s="751">
        <v>2013</v>
      </c>
      <c r="AI350" s="607"/>
      <c r="AJ350" s="607"/>
      <c r="AK350" s="607"/>
      <c r="AL350" s="607"/>
      <c r="AM350" s="607"/>
      <c r="AN350" s="607"/>
      <c r="AO350" s="245">
        <v>8400</v>
      </c>
      <c r="AP350" s="245"/>
    </row>
    <row r="351" spans="1:42" s="286" customFormat="1" ht="25.5" customHeight="1">
      <c r="A351" s="254"/>
      <c r="B351" s="739" t="s">
        <v>3611</v>
      </c>
      <c r="C351" s="239" t="s">
        <v>3303</v>
      </c>
      <c r="D351" s="740">
        <f>COUNTA(D352:D372)</f>
        <v>21</v>
      </c>
      <c r="E351" s="321"/>
      <c r="F351" s="321"/>
      <c r="G351" s="552">
        <f>SUM(G352:G372)</f>
        <v>436974</v>
      </c>
      <c r="H351" s="552">
        <f t="shared" ref="H351:I351" si="3">SUM(H352:H372)</f>
        <v>46518.39</v>
      </c>
      <c r="I351" s="552">
        <f t="shared" si="3"/>
        <v>92334.99</v>
      </c>
      <c r="J351" s="321"/>
      <c r="K351" s="964"/>
      <c r="L351" s="321"/>
      <c r="M351" s="321"/>
      <c r="N351" s="552"/>
      <c r="O351" s="552"/>
      <c r="P351" s="552"/>
      <c r="Q351" s="239"/>
      <c r="R351" s="552"/>
      <c r="S351" s="552"/>
      <c r="T351" s="552"/>
      <c r="U351" s="321"/>
      <c r="V351" s="321"/>
      <c r="W351" s="321"/>
      <c r="X351" s="321"/>
      <c r="Y351" s="321"/>
      <c r="Z351" s="321"/>
      <c r="AA351" s="239"/>
      <c r="AB351" s="239"/>
      <c r="AC351" s="239"/>
      <c r="AD351" s="239"/>
      <c r="AE351" s="239"/>
      <c r="AF351" s="239"/>
      <c r="AG351" s="239"/>
      <c r="AH351" s="751"/>
      <c r="AI351" s="607"/>
      <c r="AJ351" s="607"/>
      <c r="AK351" s="607"/>
      <c r="AL351" s="607"/>
      <c r="AM351" s="607"/>
      <c r="AN351" s="607"/>
      <c r="AO351" s="245"/>
      <c r="AP351" s="245"/>
    </row>
    <row r="352" spans="1:42" s="286" customFormat="1" ht="25.5" customHeight="1">
      <c r="A352" s="254" t="s">
        <v>414</v>
      </c>
      <c r="B352" s="549"/>
      <c r="C352" s="239" t="s">
        <v>2575</v>
      </c>
      <c r="D352" s="239" t="s">
        <v>11446</v>
      </c>
      <c r="E352" s="239" t="s">
        <v>2575</v>
      </c>
      <c r="F352" s="239" t="s">
        <v>1317</v>
      </c>
      <c r="G352" s="552">
        <v>4000</v>
      </c>
      <c r="H352" s="552">
        <v>3716</v>
      </c>
      <c r="I352" s="552">
        <v>7338</v>
      </c>
      <c r="J352" s="321"/>
      <c r="K352" s="964"/>
      <c r="L352" s="321"/>
      <c r="M352" s="321"/>
      <c r="N352" s="552">
        <v>1050</v>
      </c>
      <c r="O352" s="552"/>
      <c r="P352" s="552"/>
      <c r="Q352" s="239"/>
      <c r="R352" s="552">
        <v>1050</v>
      </c>
      <c r="S352" s="552" t="s">
        <v>2278</v>
      </c>
      <c r="T352" s="552" t="s">
        <v>499</v>
      </c>
      <c r="U352" s="321"/>
      <c r="V352" s="321">
        <v>6600</v>
      </c>
      <c r="W352" s="321"/>
      <c r="X352" s="321">
        <v>3000</v>
      </c>
      <c r="Y352" s="321"/>
      <c r="Z352" s="321"/>
      <c r="AA352" s="239" t="s">
        <v>11447</v>
      </c>
      <c r="AB352" s="239"/>
      <c r="AC352" s="239"/>
      <c r="AD352" s="239">
        <v>1</v>
      </c>
      <c r="AE352" s="239"/>
      <c r="AF352" s="239">
        <v>1600</v>
      </c>
      <c r="AG352" s="239"/>
      <c r="AH352" s="751">
        <v>2001</v>
      </c>
      <c r="AI352" s="607"/>
      <c r="AJ352" s="607"/>
      <c r="AK352" s="607"/>
      <c r="AL352" s="607"/>
      <c r="AM352" s="607"/>
      <c r="AN352" s="607"/>
      <c r="AO352" s="245">
        <v>9600</v>
      </c>
      <c r="AP352" s="245"/>
    </row>
    <row r="353" spans="1:42" s="286" customFormat="1" ht="25.5" customHeight="1">
      <c r="A353" s="254"/>
      <c r="B353" s="549"/>
      <c r="C353" s="239" t="s">
        <v>11228</v>
      </c>
      <c r="D353" s="239" t="s">
        <v>11448</v>
      </c>
      <c r="E353" s="239" t="s">
        <v>11228</v>
      </c>
      <c r="F353" s="239" t="s">
        <v>11228</v>
      </c>
      <c r="G353" s="552">
        <v>16586</v>
      </c>
      <c r="H353" s="552">
        <v>6222</v>
      </c>
      <c r="I353" s="552">
        <v>13592</v>
      </c>
      <c r="J353" s="321"/>
      <c r="K353" s="964"/>
      <c r="L353" s="321"/>
      <c r="M353" s="321"/>
      <c r="N353" s="552">
        <v>1508</v>
      </c>
      <c r="O353" s="552">
        <v>1508</v>
      </c>
      <c r="P353" s="552" t="s">
        <v>11449</v>
      </c>
      <c r="Q353" s="239" t="s">
        <v>11450</v>
      </c>
      <c r="R353" s="552" t="s">
        <v>499</v>
      </c>
      <c r="S353" s="552"/>
      <c r="T353" s="552"/>
      <c r="U353" s="321"/>
      <c r="V353" s="321"/>
      <c r="W353" s="321"/>
      <c r="X353" s="321"/>
      <c r="Y353" s="321"/>
      <c r="Z353" s="321"/>
      <c r="AA353" s="239" t="s">
        <v>11451</v>
      </c>
      <c r="AB353" s="239"/>
      <c r="AC353" s="239"/>
      <c r="AD353" s="239"/>
      <c r="AE353" s="239"/>
      <c r="AF353" s="239"/>
      <c r="AG353" s="239"/>
      <c r="AH353" s="751">
        <v>2016</v>
      </c>
      <c r="AI353" s="607"/>
      <c r="AJ353" s="607"/>
      <c r="AK353" s="607"/>
      <c r="AL353" s="607"/>
      <c r="AM353" s="607"/>
      <c r="AN353" s="607"/>
      <c r="AO353" s="245">
        <v>29500</v>
      </c>
      <c r="AP353" s="245"/>
    </row>
    <row r="354" spans="1:42" s="286" customFormat="1" ht="25.5" customHeight="1">
      <c r="A354" s="254" t="s">
        <v>417</v>
      </c>
      <c r="B354" s="549"/>
      <c r="C354" s="239" t="s">
        <v>11225</v>
      </c>
      <c r="D354" s="239" t="s">
        <v>11452</v>
      </c>
      <c r="E354" s="239" t="s">
        <v>11453</v>
      </c>
      <c r="F354" s="239" t="s">
        <v>11454</v>
      </c>
      <c r="G354" s="552">
        <v>2500</v>
      </c>
      <c r="H354" s="552">
        <v>1212</v>
      </c>
      <c r="I354" s="552">
        <v>1927</v>
      </c>
      <c r="J354" s="321"/>
      <c r="K354" s="964"/>
      <c r="L354" s="321"/>
      <c r="M354" s="321"/>
      <c r="N354" s="552">
        <v>1387</v>
      </c>
      <c r="O354" s="552"/>
      <c r="P354" s="552"/>
      <c r="Q354" s="239"/>
      <c r="R354" s="552">
        <v>1237</v>
      </c>
      <c r="S354" s="552" t="s">
        <v>2130</v>
      </c>
      <c r="T354" s="552">
        <v>150</v>
      </c>
      <c r="U354" s="321"/>
      <c r="V354" s="321"/>
      <c r="W354" s="321"/>
      <c r="X354" s="321">
        <v>3000</v>
      </c>
      <c r="Y354" s="321">
        <v>100</v>
      </c>
      <c r="Z354" s="321" t="s">
        <v>11454</v>
      </c>
      <c r="AA354" s="239" t="s">
        <v>6904</v>
      </c>
      <c r="AB354" s="239"/>
      <c r="AC354" s="239"/>
      <c r="AD354" s="239">
        <v>5</v>
      </c>
      <c r="AE354" s="239"/>
      <c r="AF354" s="239"/>
      <c r="AG354" s="239"/>
      <c r="AH354" s="751">
        <v>2003</v>
      </c>
      <c r="AI354" s="607"/>
      <c r="AJ354" s="607"/>
      <c r="AK354" s="607"/>
      <c r="AL354" s="607"/>
      <c r="AM354" s="607"/>
      <c r="AN354" s="607"/>
      <c r="AO354" s="245">
        <v>3100</v>
      </c>
      <c r="AP354" s="245"/>
    </row>
    <row r="355" spans="1:42" s="286" customFormat="1" ht="25.5" customHeight="1">
      <c r="A355" s="254"/>
      <c r="B355" s="549"/>
      <c r="C355" s="239" t="s">
        <v>2578</v>
      </c>
      <c r="D355" s="239" t="s">
        <v>11455</v>
      </c>
      <c r="E355" s="239" t="s">
        <v>2578</v>
      </c>
      <c r="F355" s="239" t="s">
        <v>11456</v>
      </c>
      <c r="G355" s="552">
        <v>10074</v>
      </c>
      <c r="H355" s="552">
        <v>2270</v>
      </c>
      <c r="I355" s="552">
        <v>3776</v>
      </c>
      <c r="J355" s="321" t="s">
        <v>1956</v>
      </c>
      <c r="K355" s="964" t="s">
        <v>572</v>
      </c>
      <c r="L355" s="321" t="s">
        <v>2282</v>
      </c>
      <c r="M355" s="321"/>
      <c r="N355" s="552">
        <v>1723</v>
      </c>
      <c r="O355" s="552">
        <v>1502</v>
      </c>
      <c r="P355" s="552" t="s">
        <v>11457</v>
      </c>
      <c r="Q355" s="239" t="s">
        <v>2284</v>
      </c>
      <c r="R355" s="552"/>
      <c r="S355" s="552"/>
      <c r="T355" s="552">
        <v>221</v>
      </c>
      <c r="U355" s="321">
        <v>1700</v>
      </c>
      <c r="V355" s="321">
        <v>1500</v>
      </c>
      <c r="W355" s="321"/>
      <c r="X355" s="321">
        <v>3000</v>
      </c>
      <c r="Y355" s="321"/>
      <c r="Z355" s="321"/>
      <c r="AA355" s="239" t="s">
        <v>2344</v>
      </c>
      <c r="AB355" s="239"/>
      <c r="AC355" s="239"/>
      <c r="AD355" s="239"/>
      <c r="AE355" s="239"/>
      <c r="AF355" s="239"/>
      <c r="AG355" s="239"/>
      <c r="AH355" s="751">
        <v>1992</v>
      </c>
      <c r="AI355" s="607"/>
      <c r="AJ355" s="607"/>
      <c r="AK355" s="607"/>
      <c r="AL355" s="607"/>
      <c r="AM355" s="607"/>
      <c r="AN355" s="607"/>
      <c r="AO355" s="245">
        <v>6200</v>
      </c>
      <c r="AP355" s="245"/>
    </row>
    <row r="356" spans="1:42" s="286" customFormat="1" ht="25.5" customHeight="1">
      <c r="A356" s="254"/>
      <c r="B356" s="549"/>
      <c r="C356" s="239" t="s">
        <v>2578</v>
      </c>
      <c r="D356" s="239" t="s">
        <v>11458</v>
      </c>
      <c r="E356" s="239" t="s">
        <v>2578</v>
      </c>
      <c r="F356" s="239" t="s">
        <v>2578</v>
      </c>
      <c r="G356" s="552">
        <v>28949</v>
      </c>
      <c r="H356" s="552">
        <v>1369</v>
      </c>
      <c r="I356" s="552">
        <v>1994</v>
      </c>
      <c r="J356" s="321"/>
      <c r="K356" s="964"/>
      <c r="L356" s="321"/>
      <c r="M356" s="321"/>
      <c r="N356" s="552"/>
      <c r="O356" s="552">
        <v>699</v>
      </c>
      <c r="P356" s="552" t="s">
        <v>11459</v>
      </c>
      <c r="Q356" s="239" t="s">
        <v>11460</v>
      </c>
      <c r="R356" s="552"/>
      <c r="S356" s="552"/>
      <c r="T356" s="552">
        <v>142</v>
      </c>
      <c r="U356" s="321"/>
      <c r="V356" s="321"/>
      <c r="W356" s="321"/>
      <c r="X356" s="321"/>
      <c r="Y356" s="321"/>
      <c r="Z356" s="321"/>
      <c r="AA356" s="239" t="s">
        <v>11461</v>
      </c>
      <c r="AB356" s="239"/>
      <c r="AC356" s="239"/>
      <c r="AD356" s="239"/>
      <c r="AE356" s="239"/>
      <c r="AF356" s="239"/>
      <c r="AG356" s="239"/>
      <c r="AH356" s="751">
        <v>2015</v>
      </c>
      <c r="AI356" s="607"/>
      <c r="AJ356" s="607"/>
      <c r="AK356" s="607"/>
      <c r="AL356" s="607"/>
      <c r="AM356" s="607"/>
      <c r="AN356" s="607"/>
      <c r="AO356" s="245">
        <v>4900</v>
      </c>
      <c r="AP356" s="245"/>
    </row>
    <row r="357" spans="1:42" s="286" customFormat="1" ht="25.5" customHeight="1">
      <c r="A357" s="254"/>
      <c r="B357" s="549"/>
      <c r="C357" s="239" t="s">
        <v>2583</v>
      </c>
      <c r="D357" s="239" t="s">
        <v>11462</v>
      </c>
      <c r="E357" s="239" t="s">
        <v>2583</v>
      </c>
      <c r="F357" s="239" t="s">
        <v>11297</v>
      </c>
      <c r="G357" s="552">
        <v>4550</v>
      </c>
      <c r="H357" s="552">
        <v>2644</v>
      </c>
      <c r="I357" s="552">
        <v>4355</v>
      </c>
      <c r="J357" s="321"/>
      <c r="K357" s="964"/>
      <c r="L357" s="321"/>
      <c r="M357" s="321"/>
      <c r="N357" s="552">
        <v>1422</v>
      </c>
      <c r="O357" s="552"/>
      <c r="P357" s="552"/>
      <c r="Q357" s="239"/>
      <c r="R357" s="552">
        <v>1125</v>
      </c>
      <c r="S357" s="552" t="s">
        <v>2130</v>
      </c>
      <c r="T357" s="552">
        <v>297</v>
      </c>
      <c r="U357" s="321"/>
      <c r="V357" s="321"/>
      <c r="W357" s="321"/>
      <c r="X357" s="321"/>
      <c r="Y357" s="321"/>
      <c r="Z357" s="321"/>
      <c r="AA357" s="239" t="s">
        <v>15530</v>
      </c>
      <c r="AB357" s="239"/>
      <c r="AC357" s="239"/>
      <c r="AD357" s="239"/>
      <c r="AE357" s="239"/>
      <c r="AF357" s="239"/>
      <c r="AG357" s="239"/>
      <c r="AH357" s="751">
        <v>2006</v>
      </c>
      <c r="AI357" s="607"/>
      <c r="AJ357" s="607"/>
      <c r="AK357" s="607"/>
      <c r="AL357" s="607"/>
      <c r="AM357" s="607"/>
      <c r="AN357" s="607"/>
      <c r="AO357" s="245">
        <v>7440</v>
      </c>
      <c r="AP357" s="245"/>
    </row>
    <row r="358" spans="1:42" s="286" customFormat="1" ht="24.75" customHeight="1">
      <c r="A358" s="254"/>
      <c r="B358" s="549"/>
      <c r="C358" s="239" t="s">
        <v>2583</v>
      </c>
      <c r="D358" s="239" t="s">
        <v>11463</v>
      </c>
      <c r="E358" s="239" t="s">
        <v>2583</v>
      </c>
      <c r="F358" s="239" t="s">
        <v>11297</v>
      </c>
      <c r="G358" s="552">
        <v>5080</v>
      </c>
      <c r="H358" s="552">
        <v>1468.8</v>
      </c>
      <c r="I358" s="552">
        <v>7986</v>
      </c>
      <c r="J358" s="321" t="s">
        <v>1956</v>
      </c>
      <c r="K358" s="964" t="s">
        <v>572</v>
      </c>
      <c r="L358" s="321"/>
      <c r="M358" s="321"/>
      <c r="N358" s="552">
        <v>3597</v>
      </c>
      <c r="O358" s="552">
        <v>3538</v>
      </c>
      <c r="P358" s="552" t="s">
        <v>11464</v>
      </c>
      <c r="Q358" s="239" t="s">
        <v>7291</v>
      </c>
      <c r="R358" s="552"/>
      <c r="S358" s="552"/>
      <c r="T358" s="552">
        <v>59</v>
      </c>
      <c r="U358" s="321">
        <v>7747</v>
      </c>
      <c r="V358" s="321"/>
      <c r="W358" s="321">
        <v>150</v>
      </c>
      <c r="X358" s="321">
        <v>1100</v>
      </c>
      <c r="Y358" s="321"/>
      <c r="Z358" s="321"/>
      <c r="AA358" s="239" t="s">
        <v>2344</v>
      </c>
      <c r="AB358" s="239"/>
      <c r="AC358" s="239"/>
      <c r="AD358" s="239">
        <v>1</v>
      </c>
      <c r="AE358" s="239">
        <v>80</v>
      </c>
      <c r="AF358" s="239" t="s">
        <v>11465</v>
      </c>
      <c r="AG358" s="239"/>
      <c r="AH358" s="751">
        <v>2001</v>
      </c>
      <c r="AI358" s="607"/>
      <c r="AJ358" s="607"/>
      <c r="AK358" s="607"/>
      <c r="AL358" s="607"/>
      <c r="AM358" s="607"/>
      <c r="AN358" s="607"/>
      <c r="AO358" s="245">
        <v>8997</v>
      </c>
      <c r="AP358" s="245" t="s">
        <v>7288</v>
      </c>
    </row>
    <row r="359" spans="1:42" s="286" customFormat="1" ht="25.5" customHeight="1">
      <c r="A359" s="254" t="s">
        <v>192</v>
      </c>
      <c r="B359" s="549"/>
      <c r="C359" s="739" t="s">
        <v>2594</v>
      </c>
      <c r="D359" s="239" t="s">
        <v>11466</v>
      </c>
      <c r="E359" s="239" t="s">
        <v>2594</v>
      </c>
      <c r="F359" s="239" t="s">
        <v>2594</v>
      </c>
      <c r="G359" s="552">
        <v>25982</v>
      </c>
      <c r="H359" s="552">
        <v>2322</v>
      </c>
      <c r="I359" s="552">
        <v>3416.8</v>
      </c>
      <c r="J359" s="321"/>
      <c r="K359" s="964"/>
      <c r="L359" s="321"/>
      <c r="M359" s="321"/>
      <c r="N359" s="552">
        <v>1887</v>
      </c>
      <c r="O359" s="552">
        <v>1887</v>
      </c>
      <c r="P359" s="552" t="s">
        <v>11467</v>
      </c>
      <c r="Q359" s="239" t="s">
        <v>1568</v>
      </c>
      <c r="R359" s="552"/>
      <c r="S359" s="552"/>
      <c r="T359" s="552"/>
      <c r="U359" s="321"/>
      <c r="V359" s="321"/>
      <c r="W359" s="321"/>
      <c r="X359" s="321"/>
      <c r="Y359" s="321"/>
      <c r="Z359" s="321"/>
      <c r="AA359" s="239" t="s">
        <v>11468</v>
      </c>
      <c r="AB359" s="239"/>
      <c r="AC359" s="239"/>
      <c r="AD359" s="239"/>
      <c r="AE359" s="239"/>
      <c r="AF359" s="239"/>
      <c r="AG359" s="239"/>
      <c r="AH359" s="751">
        <v>2007</v>
      </c>
      <c r="AI359" s="607"/>
      <c r="AJ359" s="607"/>
      <c r="AK359" s="607"/>
      <c r="AL359" s="607"/>
      <c r="AM359" s="607"/>
      <c r="AN359" s="607"/>
      <c r="AO359" s="245">
        <v>4900</v>
      </c>
      <c r="AP359" s="245"/>
    </row>
    <row r="360" spans="1:42" s="286" customFormat="1" ht="25.5" customHeight="1">
      <c r="A360" s="254"/>
      <c r="B360" s="549"/>
      <c r="C360" s="239" t="s">
        <v>2594</v>
      </c>
      <c r="D360" s="239" t="s">
        <v>11469</v>
      </c>
      <c r="E360" s="239" t="s">
        <v>2594</v>
      </c>
      <c r="F360" s="239" t="s">
        <v>2594</v>
      </c>
      <c r="G360" s="552">
        <v>25092</v>
      </c>
      <c r="H360" s="552">
        <v>2607</v>
      </c>
      <c r="I360" s="552">
        <v>5482</v>
      </c>
      <c r="J360" s="321"/>
      <c r="K360" s="964"/>
      <c r="L360" s="321"/>
      <c r="M360" s="321"/>
      <c r="N360" s="552">
        <v>1496</v>
      </c>
      <c r="O360" s="552">
        <v>1496</v>
      </c>
      <c r="P360" s="552" t="s">
        <v>11470</v>
      </c>
      <c r="Q360" s="239" t="s">
        <v>9178</v>
      </c>
      <c r="R360" s="552">
        <v>2162</v>
      </c>
      <c r="S360" s="552" t="s">
        <v>2130</v>
      </c>
      <c r="T360" s="552">
        <v>239</v>
      </c>
      <c r="U360" s="321"/>
      <c r="V360" s="321"/>
      <c r="W360" s="321"/>
      <c r="X360" s="321"/>
      <c r="Y360" s="321"/>
      <c r="Z360" s="321"/>
      <c r="AA360" s="239" t="s">
        <v>11471</v>
      </c>
      <c r="AB360" s="239"/>
      <c r="AC360" s="239"/>
      <c r="AD360" s="239"/>
      <c r="AE360" s="239"/>
      <c r="AF360" s="239"/>
      <c r="AG360" s="239"/>
      <c r="AH360" s="751">
        <v>2009</v>
      </c>
      <c r="AI360" s="607"/>
      <c r="AJ360" s="607"/>
      <c r="AK360" s="607"/>
      <c r="AL360" s="607"/>
      <c r="AM360" s="607"/>
      <c r="AN360" s="607"/>
      <c r="AO360" s="245">
        <v>15500</v>
      </c>
      <c r="AP360" s="245"/>
    </row>
    <row r="361" spans="1:42" s="286" customFormat="1" ht="25.5" customHeight="1">
      <c r="A361" s="254"/>
      <c r="B361" s="549"/>
      <c r="C361" s="239" t="s">
        <v>11239</v>
      </c>
      <c r="D361" s="239" t="s">
        <v>11472</v>
      </c>
      <c r="E361" s="239" t="s">
        <v>11239</v>
      </c>
      <c r="F361" s="239" t="s">
        <v>11239</v>
      </c>
      <c r="G361" s="552">
        <v>12931</v>
      </c>
      <c r="H361" s="552">
        <v>4133.0200000000004</v>
      </c>
      <c r="I361" s="552">
        <v>11356</v>
      </c>
      <c r="J361" s="321"/>
      <c r="K361" s="964"/>
      <c r="L361" s="321"/>
      <c r="M361" s="321"/>
      <c r="N361" s="552">
        <v>914</v>
      </c>
      <c r="O361" s="552"/>
      <c r="P361" s="552"/>
      <c r="Q361" s="239"/>
      <c r="R361" s="552">
        <v>600</v>
      </c>
      <c r="S361" s="552" t="s">
        <v>11473</v>
      </c>
      <c r="T361" s="552">
        <v>314</v>
      </c>
      <c r="U361" s="321"/>
      <c r="V361" s="321"/>
      <c r="W361" s="321"/>
      <c r="X361" s="321"/>
      <c r="Y361" s="321"/>
      <c r="Z361" s="321"/>
      <c r="AA361" s="239" t="s">
        <v>11474</v>
      </c>
      <c r="AB361" s="239"/>
      <c r="AC361" s="239"/>
      <c r="AD361" s="239"/>
      <c r="AE361" s="239"/>
      <c r="AF361" s="239"/>
      <c r="AG361" s="239"/>
      <c r="AH361" s="751">
        <v>2009</v>
      </c>
      <c r="AI361" s="607"/>
      <c r="AJ361" s="607"/>
      <c r="AK361" s="607"/>
      <c r="AL361" s="607"/>
      <c r="AM361" s="607"/>
      <c r="AN361" s="607"/>
      <c r="AO361" s="245">
        <v>21067</v>
      </c>
      <c r="AP361" s="245"/>
    </row>
    <row r="362" spans="1:42" s="286" customFormat="1" ht="25.5" customHeight="1">
      <c r="A362" s="254"/>
      <c r="B362" s="549"/>
      <c r="C362" s="239" t="s">
        <v>11239</v>
      </c>
      <c r="D362" s="239" t="s">
        <v>11475</v>
      </c>
      <c r="E362" s="239" t="s">
        <v>11239</v>
      </c>
      <c r="F362" s="239" t="s">
        <v>11239</v>
      </c>
      <c r="G362" s="552">
        <v>0</v>
      </c>
      <c r="H362" s="552">
        <v>569.88</v>
      </c>
      <c r="I362" s="552">
        <v>1493.74</v>
      </c>
      <c r="J362" s="321"/>
      <c r="K362" s="964"/>
      <c r="L362" s="321"/>
      <c r="M362" s="321"/>
      <c r="N362" s="552">
        <v>1073</v>
      </c>
      <c r="O362" s="552">
        <v>569</v>
      </c>
      <c r="P362" s="552" t="s">
        <v>11476</v>
      </c>
      <c r="Q362" s="239" t="s">
        <v>11477</v>
      </c>
      <c r="R362" s="552"/>
      <c r="S362" s="552"/>
      <c r="T362" s="552">
        <v>504</v>
      </c>
      <c r="U362" s="321"/>
      <c r="V362" s="321"/>
      <c r="W362" s="321"/>
      <c r="X362" s="321"/>
      <c r="Y362" s="321"/>
      <c r="Z362" s="321"/>
      <c r="AA362" s="239" t="s">
        <v>11478</v>
      </c>
      <c r="AB362" s="239"/>
      <c r="AC362" s="239"/>
      <c r="AD362" s="239"/>
      <c r="AE362" s="239"/>
      <c r="AF362" s="239"/>
      <c r="AG362" s="239"/>
      <c r="AH362" s="751">
        <v>2009</v>
      </c>
      <c r="AI362" s="607"/>
      <c r="AJ362" s="607"/>
      <c r="AK362" s="607"/>
      <c r="AL362" s="607"/>
      <c r="AM362" s="607"/>
      <c r="AN362" s="607"/>
      <c r="AO362" s="245">
        <v>2450</v>
      </c>
      <c r="AP362" s="245" t="s">
        <v>11479</v>
      </c>
    </row>
    <row r="363" spans="1:42" s="286" customFormat="1" ht="25.5" customHeight="1">
      <c r="A363" s="254" t="s">
        <v>193</v>
      </c>
      <c r="B363" s="549"/>
      <c r="C363" s="239" t="s">
        <v>11239</v>
      </c>
      <c r="D363" s="239" t="s">
        <v>11480</v>
      </c>
      <c r="E363" s="239" t="s">
        <v>11239</v>
      </c>
      <c r="F363" s="239" t="s">
        <v>11239</v>
      </c>
      <c r="G363" s="552">
        <v>15367</v>
      </c>
      <c r="H363" s="552">
        <v>1477</v>
      </c>
      <c r="I363" s="552">
        <v>2704</v>
      </c>
      <c r="J363" s="321"/>
      <c r="K363" s="964"/>
      <c r="L363" s="321"/>
      <c r="M363" s="321"/>
      <c r="N363" s="552"/>
      <c r="O363" s="552">
        <v>1035</v>
      </c>
      <c r="P363" s="552" t="s">
        <v>11481</v>
      </c>
      <c r="Q363" s="239" t="s">
        <v>11482</v>
      </c>
      <c r="R363" s="552"/>
      <c r="S363" s="552"/>
      <c r="T363" s="552">
        <v>200</v>
      </c>
      <c r="U363" s="321"/>
      <c r="V363" s="321"/>
      <c r="W363" s="321"/>
      <c r="X363" s="321"/>
      <c r="Y363" s="321"/>
      <c r="Z363" s="321"/>
      <c r="AA363" s="239" t="s">
        <v>11483</v>
      </c>
      <c r="AB363" s="239"/>
      <c r="AC363" s="239"/>
      <c r="AD363" s="239"/>
      <c r="AE363" s="239"/>
      <c r="AF363" s="239"/>
      <c r="AG363" s="239"/>
      <c r="AH363" s="751">
        <v>2013</v>
      </c>
      <c r="AI363" s="607"/>
      <c r="AJ363" s="607"/>
      <c r="AK363" s="607"/>
      <c r="AL363" s="607"/>
      <c r="AM363" s="607"/>
      <c r="AN363" s="607"/>
      <c r="AO363" s="245">
        <v>4266</v>
      </c>
      <c r="AP363" s="245"/>
    </row>
    <row r="364" spans="1:42" s="286" customFormat="1" ht="25.5" customHeight="1">
      <c r="A364" s="254"/>
      <c r="B364" s="1002"/>
      <c r="C364" s="239" t="s">
        <v>11239</v>
      </c>
      <c r="D364" s="239" t="s">
        <v>11484</v>
      </c>
      <c r="E364" s="239" t="s">
        <v>11239</v>
      </c>
      <c r="F364" s="239" t="s">
        <v>11239</v>
      </c>
      <c r="G364" s="552">
        <v>8106</v>
      </c>
      <c r="H364" s="552">
        <v>1454.64</v>
      </c>
      <c r="I364" s="552">
        <v>4986.76</v>
      </c>
      <c r="J364" s="321"/>
      <c r="K364" s="964"/>
      <c r="L364" s="321"/>
      <c r="M364" s="321"/>
      <c r="N364" s="552">
        <v>893</v>
      </c>
      <c r="O364" s="552">
        <v>893</v>
      </c>
      <c r="P364" s="552" t="s">
        <v>11485</v>
      </c>
      <c r="Q364" s="239" t="s">
        <v>7147</v>
      </c>
      <c r="R364" s="552"/>
      <c r="S364" s="552"/>
      <c r="T364" s="552">
        <v>144</v>
      </c>
      <c r="U364" s="321"/>
      <c r="V364" s="321"/>
      <c r="W364" s="321"/>
      <c r="X364" s="321"/>
      <c r="Y364" s="321"/>
      <c r="Z364" s="321"/>
      <c r="AA364" s="239" t="s">
        <v>11486</v>
      </c>
      <c r="AB364" s="239"/>
      <c r="AC364" s="239"/>
      <c r="AD364" s="239"/>
      <c r="AE364" s="239"/>
      <c r="AF364" s="239"/>
      <c r="AG364" s="239"/>
      <c r="AH364" s="751">
        <v>2013</v>
      </c>
      <c r="AI364" s="607"/>
      <c r="AJ364" s="607"/>
      <c r="AK364" s="607"/>
      <c r="AL364" s="607"/>
      <c r="AM364" s="607"/>
      <c r="AN364" s="607"/>
      <c r="AO364" s="245">
        <v>7385</v>
      </c>
      <c r="AP364" s="245"/>
    </row>
    <row r="365" spans="1:42" s="286" customFormat="1" ht="25.5" customHeight="1">
      <c r="A365" s="254" t="s">
        <v>194</v>
      </c>
      <c r="B365" s="549"/>
      <c r="C365" s="239" t="s">
        <v>11242</v>
      </c>
      <c r="D365" s="239" t="s">
        <v>11487</v>
      </c>
      <c r="E365" s="239" t="s">
        <v>11242</v>
      </c>
      <c r="F365" s="239" t="s">
        <v>11242</v>
      </c>
      <c r="G365" s="552">
        <v>47414</v>
      </c>
      <c r="H365" s="552">
        <v>4602.6400000000003</v>
      </c>
      <c r="I365" s="552">
        <v>4602.6400000000003</v>
      </c>
      <c r="J365" s="321"/>
      <c r="K365" s="964"/>
      <c r="L365" s="321"/>
      <c r="M365" s="321"/>
      <c r="N365" s="552">
        <v>1692</v>
      </c>
      <c r="O365" s="552">
        <v>971</v>
      </c>
      <c r="P365" s="552" t="s">
        <v>11488</v>
      </c>
      <c r="Q365" s="239" t="s">
        <v>9308</v>
      </c>
      <c r="R365" s="552">
        <v>620</v>
      </c>
      <c r="S365" s="552" t="s">
        <v>2134</v>
      </c>
      <c r="T365" s="552">
        <v>101</v>
      </c>
      <c r="U365" s="321"/>
      <c r="V365" s="321"/>
      <c r="W365" s="321"/>
      <c r="X365" s="321"/>
      <c r="Y365" s="321"/>
      <c r="Z365" s="321"/>
      <c r="AA365" s="239" t="s">
        <v>11489</v>
      </c>
      <c r="AB365" s="239"/>
      <c r="AC365" s="239"/>
      <c r="AD365" s="239"/>
      <c r="AE365" s="239"/>
      <c r="AF365" s="239"/>
      <c r="AG365" s="239"/>
      <c r="AH365" s="751">
        <v>2006</v>
      </c>
      <c r="AI365" s="607"/>
      <c r="AJ365" s="607"/>
      <c r="AK365" s="607"/>
      <c r="AL365" s="607"/>
      <c r="AM365" s="607"/>
      <c r="AN365" s="607"/>
      <c r="AO365" s="245">
        <v>7123</v>
      </c>
      <c r="AP365" s="245"/>
    </row>
    <row r="366" spans="1:42" s="286" customFormat="1" ht="25.5" customHeight="1">
      <c r="A366" s="254"/>
      <c r="B366" s="549"/>
      <c r="C366" s="239" t="s">
        <v>11354</v>
      </c>
      <c r="D366" s="793" t="s">
        <v>11490</v>
      </c>
      <c r="E366" s="607" t="s">
        <v>11354</v>
      </c>
      <c r="F366" s="607" t="s">
        <v>11354</v>
      </c>
      <c r="G366" s="245">
        <v>145380</v>
      </c>
      <c r="H366" s="245">
        <v>1856.13</v>
      </c>
      <c r="I366" s="245">
        <v>1192.2</v>
      </c>
      <c r="J366" s="607"/>
      <c r="K366" s="607"/>
      <c r="L366" s="607"/>
      <c r="M366" s="607"/>
      <c r="N366" s="245">
        <v>750</v>
      </c>
      <c r="O366" s="245">
        <v>750</v>
      </c>
      <c r="P366" s="245" t="s">
        <v>11491</v>
      </c>
      <c r="Q366" s="751" t="s">
        <v>391</v>
      </c>
      <c r="R366" s="245"/>
      <c r="S366" s="552"/>
      <c r="T366" s="245"/>
      <c r="U366" s="607"/>
      <c r="V366" s="607"/>
      <c r="W366" s="607"/>
      <c r="X366" s="607"/>
      <c r="Y366" s="607"/>
      <c r="Z366" s="607"/>
      <c r="AA366" s="751" t="s">
        <v>11492</v>
      </c>
      <c r="AB366" s="751"/>
      <c r="AC366" s="751"/>
      <c r="AD366" s="751"/>
      <c r="AE366" s="751"/>
      <c r="AF366" s="751"/>
      <c r="AG366" s="751"/>
      <c r="AH366" s="751">
        <v>2012</v>
      </c>
      <c r="AI366" s="607"/>
      <c r="AJ366" s="607"/>
      <c r="AK366" s="607"/>
      <c r="AL366" s="607"/>
      <c r="AM366" s="607"/>
      <c r="AN366" s="607"/>
      <c r="AO366" s="245">
        <v>12400</v>
      </c>
      <c r="AP366" s="245"/>
    </row>
    <row r="367" spans="1:42" s="286" customFormat="1" ht="25.5" customHeight="1">
      <c r="A367" s="254"/>
      <c r="B367" s="549"/>
      <c r="C367" s="239" t="s">
        <v>11354</v>
      </c>
      <c r="D367" s="793" t="s">
        <v>11493</v>
      </c>
      <c r="E367" s="607" t="s">
        <v>11354</v>
      </c>
      <c r="F367" s="607" t="s">
        <v>11354</v>
      </c>
      <c r="G367" s="245">
        <v>59858</v>
      </c>
      <c r="H367" s="245">
        <v>3109</v>
      </c>
      <c r="I367" s="245">
        <v>5367</v>
      </c>
      <c r="J367" s="607"/>
      <c r="K367" s="607"/>
      <c r="L367" s="607"/>
      <c r="M367" s="607"/>
      <c r="N367" s="245">
        <v>1384</v>
      </c>
      <c r="O367" s="245">
        <v>1257</v>
      </c>
      <c r="P367" s="245" t="s">
        <v>11494</v>
      </c>
      <c r="Q367" s="751" t="s">
        <v>11495</v>
      </c>
      <c r="R367" s="245"/>
      <c r="S367" s="552"/>
      <c r="T367" s="245">
        <v>127</v>
      </c>
      <c r="U367" s="607"/>
      <c r="V367" s="607"/>
      <c r="W367" s="607"/>
      <c r="X367" s="607"/>
      <c r="Y367" s="607"/>
      <c r="Z367" s="607"/>
      <c r="AA367" s="751" t="s">
        <v>11496</v>
      </c>
      <c r="AB367" s="751"/>
      <c r="AC367" s="751"/>
      <c r="AD367" s="751"/>
      <c r="AE367" s="751"/>
      <c r="AF367" s="751"/>
      <c r="AG367" s="751"/>
      <c r="AH367" s="751">
        <v>2013</v>
      </c>
      <c r="AI367" s="607"/>
      <c r="AJ367" s="607"/>
      <c r="AK367" s="607"/>
      <c r="AL367" s="607"/>
      <c r="AM367" s="607"/>
      <c r="AN367" s="607"/>
      <c r="AO367" s="245">
        <v>10400</v>
      </c>
      <c r="AP367" s="245"/>
    </row>
    <row r="368" spans="1:42" s="286" customFormat="1" ht="25.15" customHeight="1">
      <c r="A368" s="254"/>
      <c r="B368" s="549"/>
      <c r="C368" s="239" t="s">
        <v>11248</v>
      </c>
      <c r="D368" s="239" t="s">
        <v>11497</v>
      </c>
      <c r="E368" s="239" t="s">
        <v>11248</v>
      </c>
      <c r="F368" s="239" t="s">
        <v>11250</v>
      </c>
      <c r="G368" s="552">
        <v>2645</v>
      </c>
      <c r="H368" s="552">
        <v>1159.43</v>
      </c>
      <c r="I368" s="552">
        <v>3152</v>
      </c>
      <c r="J368" s="321" t="s">
        <v>1673</v>
      </c>
      <c r="K368" s="964" t="s">
        <v>572</v>
      </c>
      <c r="L368" s="321"/>
      <c r="M368" s="321"/>
      <c r="N368" s="552">
        <v>1147</v>
      </c>
      <c r="O368" s="552">
        <v>630</v>
      </c>
      <c r="P368" s="552" t="s">
        <v>11498</v>
      </c>
      <c r="Q368" s="239" t="s">
        <v>7291</v>
      </c>
      <c r="R368" s="552"/>
      <c r="S368" s="552"/>
      <c r="T368" s="552">
        <v>517</v>
      </c>
      <c r="U368" s="321">
        <v>719</v>
      </c>
      <c r="V368" s="321"/>
      <c r="W368" s="321"/>
      <c r="X368" s="321">
        <v>1100</v>
      </c>
      <c r="Y368" s="321"/>
      <c r="Z368" s="321"/>
      <c r="AA368" s="239" t="s">
        <v>2344</v>
      </c>
      <c r="AB368" s="239">
        <v>1999</v>
      </c>
      <c r="AC368" s="239">
        <v>2002</v>
      </c>
      <c r="AD368" s="239"/>
      <c r="AE368" s="239"/>
      <c r="AF368" s="239"/>
      <c r="AG368" s="239"/>
      <c r="AH368" s="751">
        <v>1996</v>
      </c>
      <c r="AI368" s="607"/>
      <c r="AJ368" s="607"/>
      <c r="AK368" s="607"/>
      <c r="AL368" s="607"/>
      <c r="AM368" s="607"/>
      <c r="AN368" s="607"/>
      <c r="AO368" s="245">
        <v>1880</v>
      </c>
      <c r="AP368" s="245"/>
    </row>
    <row r="369" spans="1:42" s="286" customFormat="1" ht="25.15" customHeight="1">
      <c r="A369" s="254"/>
      <c r="B369" s="549"/>
      <c r="C369" s="239" t="s">
        <v>11254</v>
      </c>
      <c r="D369" s="239" t="s">
        <v>11499</v>
      </c>
      <c r="E369" s="239" t="s">
        <v>11254</v>
      </c>
      <c r="F369" s="239" t="s">
        <v>11500</v>
      </c>
      <c r="G369" s="552">
        <v>10301</v>
      </c>
      <c r="H369" s="552">
        <v>1255.8499999999999</v>
      </c>
      <c r="I369" s="552">
        <v>1255.8499999999999</v>
      </c>
      <c r="J369" s="321"/>
      <c r="K369" s="964"/>
      <c r="L369" s="321"/>
      <c r="M369" s="321"/>
      <c r="N369" s="552">
        <v>1255.8499999999999</v>
      </c>
      <c r="O369" s="552">
        <v>1255.8499999999999</v>
      </c>
      <c r="P369" s="552" t="s">
        <v>11501</v>
      </c>
      <c r="Q369" s="239" t="s">
        <v>2166</v>
      </c>
      <c r="R369" s="552"/>
      <c r="S369" s="552"/>
      <c r="T369" s="552"/>
      <c r="U369" s="321"/>
      <c r="V369" s="321"/>
      <c r="W369" s="321"/>
      <c r="X369" s="321"/>
      <c r="Y369" s="321"/>
      <c r="Z369" s="321"/>
      <c r="AA369" s="239"/>
      <c r="AB369" s="239"/>
      <c r="AC369" s="239"/>
      <c r="AD369" s="239"/>
      <c r="AE369" s="239"/>
      <c r="AF369" s="239"/>
      <c r="AG369" s="239"/>
      <c r="AH369" s="751">
        <v>2010</v>
      </c>
      <c r="AI369" s="607"/>
      <c r="AJ369" s="607"/>
      <c r="AK369" s="607"/>
      <c r="AL369" s="607"/>
      <c r="AM369" s="607"/>
      <c r="AN369" s="607"/>
      <c r="AO369" s="245">
        <v>1650</v>
      </c>
      <c r="AP369" s="245"/>
    </row>
    <row r="370" spans="1:42" s="286" customFormat="1" ht="25.15" customHeight="1">
      <c r="A370" s="254"/>
      <c r="B370" s="549"/>
      <c r="C370" s="239" t="s">
        <v>11254</v>
      </c>
      <c r="D370" s="239" t="s">
        <v>11502</v>
      </c>
      <c r="E370" s="239" t="s">
        <v>11254</v>
      </c>
      <c r="F370" s="239" t="s">
        <v>11503</v>
      </c>
      <c r="G370" s="552">
        <v>2995</v>
      </c>
      <c r="H370" s="552">
        <v>1069</v>
      </c>
      <c r="I370" s="552">
        <v>2088</v>
      </c>
      <c r="J370" s="321"/>
      <c r="K370" s="964"/>
      <c r="L370" s="321"/>
      <c r="M370" s="321"/>
      <c r="N370" s="552">
        <v>591</v>
      </c>
      <c r="O370" s="552">
        <v>591.29999999999995</v>
      </c>
      <c r="P370" s="552" t="s">
        <v>11504</v>
      </c>
      <c r="Q370" s="239" t="s">
        <v>7157</v>
      </c>
      <c r="R370" s="552"/>
      <c r="S370" s="552"/>
      <c r="T370" s="552">
        <v>179</v>
      </c>
      <c r="U370" s="321"/>
      <c r="V370" s="321"/>
      <c r="W370" s="321"/>
      <c r="X370" s="321"/>
      <c r="Y370" s="321"/>
      <c r="Z370" s="321"/>
      <c r="AA370" s="239" t="s">
        <v>11505</v>
      </c>
      <c r="AB370" s="239"/>
      <c r="AC370" s="239"/>
      <c r="AD370" s="239"/>
      <c r="AE370" s="239"/>
      <c r="AF370" s="239"/>
      <c r="AG370" s="239"/>
      <c r="AH370" s="751">
        <v>2013</v>
      </c>
      <c r="AI370" s="607"/>
      <c r="AJ370" s="607"/>
      <c r="AK370" s="607"/>
      <c r="AL370" s="607"/>
      <c r="AM370" s="607"/>
      <c r="AN370" s="607"/>
      <c r="AO370" s="245">
        <v>5400</v>
      </c>
      <c r="AP370" s="245"/>
    </row>
    <row r="371" spans="1:42" s="286" customFormat="1" ht="25.15" customHeight="1">
      <c r="A371" s="254"/>
      <c r="B371" s="549"/>
      <c r="C371" s="239" t="s">
        <v>11254</v>
      </c>
      <c r="D371" s="239" t="s">
        <v>11506</v>
      </c>
      <c r="E371" s="239" t="s">
        <v>11254</v>
      </c>
      <c r="F371" s="239" t="s">
        <v>11507</v>
      </c>
      <c r="G371" s="552">
        <v>2049</v>
      </c>
      <c r="H371" s="552">
        <v>585</v>
      </c>
      <c r="I371" s="552">
        <v>2049</v>
      </c>
      <c r="J371" s="321"/>
      <c r="K371" s="964"/>
      <c r="L371" s="321"/>
      <c r="M371" s="321"/>
      <c r="N371" s="552">
        <v>591</v>
      </c>
      <c r="O371" s="552">
        <v>585</v>
      </c>
      <c r="P371" s="552" t="s">
        <v>11508</v>
      </c>
      <c r="Q371" s="239" t="s">
        <v>11509</v>
      </c>
      <c r="R371" s="552"/>
      <c r="S371" s="552"/>
      <c r="T371" s="552"/>
      <c r="U371" s="321"/>
      <c r="V371" s="321"/>
      <c r="W371" s="321"/>
      <c r="X371" s="321"/>
      <c r="Y371" s="321"/>
      <c r="Z371" s="321"/>
      <c r="AA371" s="239" t="s">
        <v>11510</v>
      </c>
      <c r="AB371" s="239"/>
      <c r="AC371" s="239"/>
      <c r="AD371" s="239"/>
      <c r="AE371" s="239"/>
      <c r="AF371" s="239"/>
      <c r="AG371" s="239"/>
      <c r="AH371" s="751">
        <v>2012</v>
      </c>
      <c r="AI371" s="607"/>
      <c r="AJ371" s="607"/>
      <c r="AK371" s="607"/>
      <c r="AL371" s="607"/>
      <c r="AM371" s="607"/>
      <c r="AN371" s="607"/>
      <c r="AO371" s="245">
        <v>1250</v>
      </c>
      <c r="AP371" s="245"/>
    </row>
    <row r="372" spans="1:42" s="286" customFormat="1" ht="25.15" customHeight="1">
      <c r="A372" s="254"/>
      <c r="B372" s="575"/>
      <c r="C372" s="239" t="s">
        <v>11257</v>
      </c>
      <c r="D372" s="793" t="s">
        <v>11511</v>
      </c>
      <c r="E372" s="607" t="s">
        <v>11257</v>
      </c>
      <c r="F372" s="607" t="s">
        <v>11257</v>
      </c>
      <c r="G372" s="245">
        <v>7115</v>
      </c>
      <c r="H372" s="245">
        <v>1416</v>
      </c>
      <c r="I372" s="245">
        <v>2221</v>
      </c>
      <c r="J372" s="607"/>
      <c r="K372" s="607"/>
      <c r="L372" s="607"/>
      <c r="M372" s="607"/>
      <c r="N372" s="245">
        <v>1009</v>
      </c>
      <c r="O372" s="245"/>
      <c r="P372" s="245"/>
      <c r="Q372" s="751"/>
      <c r="R372" s="245">
        <v>1009</v>
      </c>
      <c r="S372" s="552" t="s">
        <v>2130</v>
      </c>
      <c r="T372" s="245"/>
      <c r="U372" s="607"/>
      <c r="V372" s="607"/>
      <c r="W372" s="607"/>
      <c r="X372" s="607"/>
      <c r="Y372" s="607"/>
      <c r="Z372" s="607"/>
      <c r="AA372" s="751" t="s">
        <v>9447</v>
      </c>
      <c r="AB372" s="751"/>
      <c r="AC372" s="751"/>
      <c r="AD372" s="751"/>
      <c r="AE372" s="751"/>
      <c r="AF372" s="751"/>
      <c r="AG372" s="751"/>
      <c r="AH372" s="751">
        <v>2011</v>
      </c>
      <c r="AI372" s="607"/>
      <c r="AJ372" s="607"/>
      <c r="AK372" s="607"/>
      <c r="AL372" s="607"/>
      <c r="AM372" s="607"/>
      <c r="AN372" s="607"/>
      <c r="AO372" s="245">
        <v>6500</v>
      </c>
      <c r="AP372" s="245"/>
    </row>
    <row r="373" spans="1:42" s="286" customFormat="1" ht="25.15" customHeight="1">
      <c r="A373" s="254"/>
      <c r="B373" s="549" t="s">
        <v>3302</v>
      </c>
      <c r="C373" s="239" t="s">
        <v>3303</v>
      </c>
      <c r="D373" s="740">
        <f>COUNTA(D374:D411)</f>
        <v>38</v>
      </c>
      <c r="E373" s="805"/>
      <c r="F373" s="805" t="s">
        <v>3304</v>
      </c>
      <c r="G373" s="552">
        <f>SUM(G374:G411)</f>
        <v>747420</v>
      </c>
      <c r="H373" s="552">
        <f>SUM(H374:H411)</f>
        <v>64361.59</v>
      </c>
      <c r="I373" s="552">
        <f>SUM(I374:I411)</f>
        <v>95541.180000000008</v>
      </c>
      <c r="J373" s="552">
        <f>SUM(J377:J408)</f>
        <v>0</v>
      </c>
      <c r="K373" s="552">
        <f>SUM(K377:K408)</f>
        <v>0</v>
      </c>
      <c r="L373" s="552">
        <f>SUM(L377:L408)</f>
        <v>0</v>
      </c>
      <c r="M373" s="552">
        <f>SUM(M377:M408)</f>
        <v>0</v>
      </c>
      <c r="N373" s="552"/>
      <c r="O373" s="552"/>
      <c r="P373" s="552"/>
      <c r="Q373" s="239"/>
      <c r="R373" s="552"/>
      <c r="S373" s="552"/>
      <c r="T373" s="552"/>
      <c r="U373" s="805"/>
      <c r="V373" s="805"/>
      <c r="W373" s="805"/>
      <c r="X373" s="805"/>
      <c r="Y373" s="805"/>
      <c r="Z373" s="805"/>
      <c r="AA373" s="239"/>
      <c r="AB373" s="239"/>
      <c r="AC373" s="239"/>
      <c r="AD373" s="239"/>
      <c r="AE373" s="239"/>
      <c r="AF373" s="239"/>
      <c r="AG373" s="239"/>
      <c r="AH373" s="751"/>
      <c r="AI373" s="607"/>
      <c r="AJ373" s="607"/>
      <c r="AK373" s="607"/>
      <c r="AL373" s="607"/>
      <c r="AM373" s="607"/>
      <c r="AN373" s="607"/>
      <c r="AO373" s="245"/>
      <c r="AP373" s="245"/>
    </row>
    <row r="374" spans="1:42" s="286" customFormat="1" ht="25.15" customHeight="1">
      <c r="A374" s="254"/>
      <c r="B374" s="549"/>
      <c r="C374" s="239" t="s">
        <v>11833</v>
      </c>
      <c r="D374" s="239" t="s">
        <v>12137</v>
      </c>
      <c r="E374" s="239" t="s">
        <v>11852</v>
      </c>
      <c r="F374" s="239" t="s">
        <v>12138</v>
      </c>
      <c r="G374" s="552">
        <v>30321</v>
      </c>
      <c r="H374" s="552">
        <v>1092</v>
      </c>
      <c r="I374" s="552">
        <v>2519</v>
      </c>
      <c r="J374" s="805"/>
      <c r="K374" s="964"/>
      <c r="L374" s="805"/>
      <c r="M374" s="805"/>
      <c r="N374" s="552">
        <v>2125</v>
      </c>
      <c r="O374" s="552">
        <v>1033</v>
      </c>
      <c r="P374" s="552" t="s">
        <v>12139</v>
      </c>
      <c r="Q374" s="239" t="s">
        <v>7291</v>
      </c>
      <c r="R374" s="552">
        <v>1092</v>
      </c>
      <c r="S374" s="552" t="s">
        <v>2157</v>
      </c>
      <c r="T374" s="552"/>
      <c r="U374" s="805"/>
      <c r="V374" s="805"/>
      <c r="W374" s="805"/>
      <c r="X374" s="805"/>
      <c r="Y374" s="805"/>
      <c r="Z374" s="805"/>
      <c r="AA374" s="239"/>
      <c r="AB374" s="239"/>
      <c r="AC374" s="239"/>
      <c r="AD374" s="239"/>
      <c r="AE374" s="239"/>
      <c r="AF374" s="239"/>
      <c r="AG374" s="239"/>
      <c r="AH374" s="751">
        <v>1997</v>
      </c>
      <c r="AI374" s="607"/>
      <c r="AJ374" s="607"/>
      <c r="AK374" s="607"/>
      <c r="AL374" s="607"/>
      <c r="AM374" s="607"/>
      <c r="AN374" s="607"/>
      <c r="AO374" s="245">
        <v>2800</v>
      </c>
      <c r="AP374" s="245"/>
    </row>
    <row r="375" spans="1:42" s="286" customFormat="1" ht="25.15" customHeight="1">
      <c r="A375" s="254"/>
      <c r="B375" s="549"/>
      <c r="C375" s="239" t="s">
        <v>11833</v>
      </c>
      <c r="D375" s="239" t="s">
        <v>12140</v>
      </c>
      <c r="E375" s="239" t="s">
        <v>11833</v>
      </c>
      <c r="F375" s="239" t="s">
        <v>12141</v>
      </c>
      <c r="G375" s="552">
        <v>8420</v>
      </c>
      <c r="H375" s="552">
        <v>3916</v>
      </c>
      <c r="I375" s="552">
        <v>3916</v>
      </c>
      <c r="J375" s="805"/>
      <c r="K375" s="964"/>
      <c r="L375" s="805"/>
      <c r="M375" s="805"/>
      <c r="N375" s="552">
        <v>3916</v>
      </c>
      <c r="O375" s="552">
        <v>3916</v>
      </c>
      <c r="P375" s="552"/>
      <c r="Q375" s="239" t="s">
        <v>572</v>
      </c>
      <c r="R375" s="552"/>
      <c r="S375" s="552"/>
      <c r="T375" s="552"/>
      <c r="U375" s="805"/>
      <c r="V375" s="805"/>
      <c r="W375" s="805"/>
      <c r="X375" s="805"/>
      <c r="Y375" s="805"/>
      <c r="Z375" s="805"/>
      <c r="AA375" s="239"/>
      <c r="AB375" s="239"/>
      <c r="AC375" s="239"/>
      <c r="AD375" s="239"/>
      <c r="AE375" s="239"/>
      <c r="AF375" s="239"/>
      <c r="AG375" s="239"/>
      <c r="AH375" s="751">
        <v>2007</v>
      </c>
      <c r="AI375" s="607"/>
      <c r="AJ375" s="607"/>
      <c r="AK375" s="607"/>
      <c r="AL375" s="607"/>
      <c r="AM375" s="607"/>
      <c r="AN375" s="607"/>
      <c r="AO375" s="245"/>
      <c r="AP375" s="245"/>
    </row>
    <row r="376" spans="1:42" s="286" customFormat="1" ht="25.15" customHeight="1">
      <c r="A376" s="254"/>
      <c r="B376" s="549"/>
      <c r="C376" s="239" t="s">
        <v>11853</v>
      </c>
      <c r="D376" s="239" t="s">
        <v>12142</v>
      </c>
      <c r="E376" s="239" t="s">
        <v>11853</v>
      </c>
      <c r="F376" s="239" t="s">
        <v>12143</v>
      </c>
      <c r="G376" s="552">
        <v>4527</v>
      </c>
      <c r="H376" s="552">
        <v>3246</v>
      </c>
      <c r="I376" s="552">
        <v>6553</v>
      </c>
      <c r="J376" s="805"/>
      <c r="K376" s="964"/>
      <c r="L376" s="805"/>
      <c r="M376" s="805"/>
      <c r="N376" s="552"/>
      <c r="O376" s="552"/>
      <c r="P376" s="552" t="s">
        <v>12144</v>
      </c>
      <c r="Q376" s="239" t="s">
        <v>572</v>
      </c>
      <c r="R376" s="552"/>
      <c r="S376" s="552"/>
      <c r="T376" s="552"/>
      <c r="U376" s="805"/>
      <c r="V376" s="805"/>
      <c r="W376" s="805"/>
      <c r="X376" s="805"/>
      <c r="Y376" s="805"/>
      <c r="Z376" s="805"/>
      <c r="AA376" s="239"/>
      <c r="AB376" s="239"/>
      <c r="AC376" s="239"/>
      <c r="AD376" s="239"/>
      <c r="AE376" s="239"/>
      <c r="AF376" s="239"/>
      <c r="AG376" s="239"/>
      <c r="AH376" s="751">
        <v>2015</v>
      </c>
      <c r="AI376" s="607"/>
      <c r="AJ376" s="607"/>
      <c r="AK376" s="607"/>
      <c r="AL376" s="607"/>
      <c r="AM376" s="607"/>
      <c r="AN376" s="607"/>
      <c r="AO376" s="245">
        <v>1200</v>
      </c>
      <c r="AP376" s="245"/>
    </row>
    <row r="377" spans="1:42" s="286" customFormat="1" ht="25.15" customHeight="1">
      <c r="A377" s="254"/>
      <c r="B377" s="549"/>
      <c r="C377" s="239" t="s">
        <v>11861</v>
      </c>
      <c r="D377" s="239" t="s">
        <v>12145</v>
      </c>
      <c r="E377" s="239" t="s">
        <v>11861</v>
      </c>
      <c r="F377" s="239" t="s">
        <v>12146</v>
      </c>
      <c r="G377" s="552">
        <v>23009</v>
      </c>
      <c r="H377" s="552">
        <v>3773</v>
      </c>
      <c r="I377" s="552">
        <v>4151</v>
      </c>
      <c r="J377" s="805" t="s">
        <v>1956</v>
      </c>
      <c r="K377" s="805" t="s">
        <v>1673</v>
      </c>
      <c r="L377" s="805"/>
      <c r="M377" s="805"/>
      <c r="N377" s="552">
        <v>1842</v>
      </c>
      <c r="O377" s="552">
        <v>798</v>
      </c>
      <c r="P377" s="552" t="s">
        <v>12147</v>
      </c>
      <c r="Q377" s="552" t="s">
        <v>7291</v>
      </c>
      <c r="R377" s="552">
        <v>545</v>
      </c>
      <c r="S377" s="552" t="s">
        <v>12148</v>
      </c>
      <c r="T377" s="552">
        <v>499</v>
      </c>
      <c r="U377" s="991" t="s">
        <v>12149</v>
      </c>
      <c r="V377" s="991"/>
      <c r="W377" s="991"/>
      <c r="X377" s="991" t="s">
        <v>12150</v>
      </c>
      <c r="Y377" s="991"/>
      <c r="Z377" s="805"/>
      <c r="AA377" s="552" t="s">
        <v>12151</v>
      </c>
      <c r="AB377" s="239"/>
      <c r="AC377" s="239"/>
      <c r="AD377" s="805"/>
      <c r="AE377" s="1031"/>
      <c r="AF377" s="805" t="s">
        <v>11335</v>
      </c>
      <c r="AG377" s="805"/>
      <c r="AH377" s="607">
        <v>2000</v>
      </c>
      <c r="AI377" s="607"/>
      <c r="AJ377" s="607"/>
      <c r="AK377" s="607"/>
      <c r="AL377" s="607"/>
      <c r="AM377" s="607"/>
      <c r="AN377" s="607"/>
      <c r="AO377" s="245">
        <v>6378</v>
      </c>
      <c r="AP377" s="245"/>
    </row>
    <row r="378" spans="1:42" s="286" customFormat="1" ht="25.15" customHeight="1">
      <c r="A378" s="254"/>
      <c r="B378" s="549"/>
      <c r="C378" s="239" t="s">
        <v>11861</v>
      </c>
      <c r="D378" s="239" t="s">
        <v>12152</v>
      </c>
      <c r="E378" s="239" t="s">
        <v>11861</v>
      </c>
      <c r="F378" s="239" t="s">
        <v>12146</v>
      </c>
      <c r="G378" s="552">
        <v>14651</v>
      </c>
      <c r="H378" s="552">
        <v>2121</v>
      </c>
      <c r="I378" s="552">
        <v>6725</v>
      </c>
      <c r="J378" s="805" t="s">
        <v>1918</v>
      </c>
      <c r="K378" s="964" t="s">
        <v>1909</v>
      </c>
      <c r="L378" s="805"/>
      <c r="M378" s="805"/>
      <c r="N378" s="552">
        <v>3484</v>
      </c>
      <c r="O378" s="552">
        <v>1863</v>
      </c>
      <c r="P378" s="552" t="s">
        <v>2141</v>
      </c>
      <c r="Q378" s="239" t="s">
        <v>12153</v>
      </c>
      <c r="R378" s="552">
        <v>1442</v>
      </c>
      <c r="S378" s="552" t="s">
        <v>2143</v>
      </c>
      <c r="T378" s="552">
        <v>179</v>
      </c>
      <c r="U378" s="991">
        <v>2514</v>
      </c>
      <c r="V378" s="991"/>
      <c r="W378" s="991"/>
      <c r="X378" s="991"/>
      <c r="Y378" s="991">
        <v>3000</v>
      </c>
      <c r="Z378" s="805" t="s">
        <v>12154</v>
      </c>
      <c r="AA378" s="239" t="s">
        <v>2344</v>
      </c>
      <c r="AB378" s="239"/>
      <c r="AC378" s="239"/>
      <c r="AD378" s="239"/>
      <c r="AE378" s="239"/>
      <c r="AF378" s="239" t="s">
        <v>11335</v>
      </c>
      <c r="AG378" s="239"/>
      <c r="AH378" s="751">
        <v>1991</v>
      </c>
      <c r="AI378" s="607"/>
      <c r="AJ378" s="607"/>
      <c r="AK378" s="607"/>
      <c r="AL378" s="607"/>
      <c r="AM378" s="607"/>
      <c r="AN378" s="607"/>
      <c r="AO378" s="245">
        <v>5514</v>
      </c>
      <c r="AP378" s="245"/>
    </row>
    <row r="379" spans="1:42" s="286" customFormat="1" ht="25.15" customHeight="1">
      <c r="A379" s="254"/>
      <c r="B379" s="549"/>
      <c r="C379" s="239" t="s">
        <v>11861</v>
      </c>
      <c r="D379" s="239" t="s">
        <v>12155</v>
      </c>
      <c r="E379" s="239" t="s">
        <v>11861</v>
      </c>
      <c r="F379" s="239" t="s">
        <v>12146</v>
      </c>
      <c r="G379" s="552">
        <v>20604</v>
      </c>
      <c r="H379" s="552">
        <v>1138</v>
      </c>
      <c r="I379" s="552">
        <v>1675</v>
      </c>
      <c r="J379" s="805" t="s">
        <v>2402</v>
      </c>
      <c r="K379" s="964" t="s">
        <v>572</v>
      </c>
      <c r="L379" s="805"/>
      <c r="M379" s="805"/>
      <c r="N379" s="552">
        <v>393</v>
      </c>
      <c r="O379" s="552">
        <v>393</v>
      </c>
      <c r="P379" s="552" t="s">
        <v>12156</v>
      </c>
      <c r="Q379" s="239" t="s">
        <v>12157</v>
      </c>
      <c r="R379" s="552"/>
      <c r="S379" s="552"/>
      <c r="T379" s="552"/>
      <c r="U379" s="991"/>
      <c r="V379" s="991">
        <v>1562</v>
      </c>
      <c r="W379" s="991"/>
      <c r="X379" s="991">
        <v>1100</v>
      </c>
      <c r="Y379" s="991"/>
      <c r="Z379" s="805"/>
      <c r="AA379" s="239" t="s">
        <v>12158</v>
      </c>
      <c r="AB379" s="239"/>
      <c r="AC379" s="239"/>
      <c r="AD379" s="239"/>
      <c r="AE379" s="239"/>
      <c r="AF379" s="239" t="s">
        <v>12159</v>
      </c>
      <c r="AG379" s="239"/>
      <c r="AH379" s="751">
        <v>2002</v>
      </c>
      <c r="AI379" s="607"/>
      <c r="AJ379" s="607"/>
      <c r="AK379" s="607"/>
      <c r="AL379" s="607"/>
      <c r="AM379" s="607"/>
      <c r="AN379" s="607"/>
      <c r="AO379" s="245">
        <v>2662</v>
      </c>
      <c r="AP379" s="245"/>
    </row>
    <row r="380" spans="1:42" s="286" customFormat="1" ht="25.15" customHeight="1">
      <c r="A380" s="254"/>
      <c r="B380" s="549"/>
      <c r="C380" s="239" t="s">
        <v>11861</v>
      </c>
      <c r="D380" s="239" t="s">
        <v>12160</v>
      </c>
      <c r="E380" s="239" t="s">
        <v>11861</v>
      </c>
      <c r="F380" s="805" t="s">
        <v>11861</v>
      </c>
      <c r="G380" s="552">
        <v>6359</v>
      </c>
      <c r="H380" s="552">
        <v>492</v>
      </c>
      <c r="I380" s="552">
        <v>492</v>
      </c>
      <c r="J380" s="805"/>
      <c r="K380" s="964"/>
      <c r="L380" s="805"/>
      <c r="M380" s="805"/>
      <c r="N380" s="552">
        <v>496</v>
      </c>
      <c r="O380" s="552">
        <v>465</v>
      </c>
      <c r="P380" s="552" t="s">
        <v>12161</v>
      </c>
      <c r="Q380" s="552" t="s">
        <v>12157</v>
      </c>
      <c r="R380" s="552"/>
      <c r="S380" s="552"/>
      <c r="T380" s="552"/>
      <c r="U380" s="991"/>
      <c r="V380" s="991"/>
      <c r="W380" s="991"/>
      <c r="X380" s="991"/>
      <c r="Y380" s="991"/>
      <c r="Z380" s="805"/>
      <c r="AA380" s="239" t="s">
        <v>12162</v>
      </c>
      <c r="AB380" s="239"/>
      <c r="AC380" s="239"/>
      <c r="AD380" s="239"/>
      <c r="AE380" s="239"/>
      <c r="AF380" s="239"/>
      <c r="AG380" s="239"/>
      <c r="AH380" s="607">
        <v>2004</v>
      </c>
      <c r="AI380" s="607"/>
      <c r="AJ380" s="607"/>
      <c r="AK380" s="607"/>
      <c r="AL380" s="607"/>
      <c r="AM380" s="607"/>
      <c r="AN380" s="607"/>
      <c r="AO380" s="245">
        <v>48</v>
      </c>
      <c r="AP380" s="245"/>
    </row>
    <row r="381" spans="1:42" s="286" customFormat="1" ht="25.15" customHeight="1">
      <c r="A381" s="254"/>
      <c r="B381" s="549"/>
      <c r="C381" s="239" t="s">
        <v>11861</v>
      </c>
      <c r="D381" s="239" t="s">
        <v>12163</v>
      </c>
      <c r="E381" s="239" t="s">
        <v>11861</v>
      </c>
      <c r="F381" s="805" t="s">
        <v>11861</v>
      </c>
      <c r="G381" s="552">
        <v>4534</v>
      </c>
      <c r="H381" s="552">
        <v>501</v>
      </c>
      <c r="I381" s="552">
        <v>496</v>
      </c>
      <c r="J381" s="805"/>
      <c r="K381" s="964"/>
      <c r="L381" s="805"/>
      <c r="M381" s="805"/>
      <c r="N381" s="552">
        <v>399</v>
      </c>
      <c r="O381" s="552">
        <v>399</v>
      </c>
      <c r="P381" s="552" t="s">
        <v>12164</v>
      </c>
      <c r="Q381" s="552" t="s">
        <v>12157</v>
      </c>
      <c r="R381" s="552"/>
      <c r="S381" s="552"/>
      <c r="T381" s="552"/>
      <c r="U381" s="991"/>
      <c r="V381" s="991"/>
      <c r="W381" s="991"/>
      <c r="X381" s="991"/>
      <c r="Y381" s="991"/>
      <c r="Z381" s="805"/>
      <c r="AA381" s="239" t="s">
        <v>12162</v>
      </c>
      <c r="AB381" s="239"/>
      <c r="AC381" s="239"/>
      <c r="AD381" s="239"/>
      <c r="AE381" s="239"/>
      <c r="AF381" s="239"/>
      <c r="AG381" s="239"/>
      <c r="AH381" s="607">
        <v>2010</v>
      </c>
      <c r="AI381" s="607"/>
      <c r="AJ381" s="607"/>
      <c r="AK381" s="607"/>
      <c r="AL381" s="607"/>
      <c r="AM381" s="607"/>
      <c r="AN381" s="607"/>
      <c r="AO381" s="245"/>
      <c r="AP381" s="245"/>
    </row>
    <row r="382" spans="1:42" s="286" customFormat="1" ht="25.15" customHeight="1">
      <c r="A382" s="254"/>
      <c r="B382" s="549"/>
      <c r="C382" s="239" t="s">
        <v>11861</v>
      </c>
      <c r="D382" s="239" t="s">
        <v>12165</v>
      </c>
      <c r="E382" s="239" t="s">
        <v>11861</v>
      </c>
      <c r="F382" s="805" t="s">
        <v>11861</v>
      </c>
      <c r="G382" s="552">
        <v>59874</v>
      </c>
      <c r="H382" s="552">
        <v>1349</v>
      </c>
      <c r="I382" s="552">
        <v>7492</v>
      </c>
      <c r="J382" s="805"/>
      <c r="K382" s="964"/>
      <c r="L382" s="805"/>
      <c r="M382" s="805"/>
      <c r="N382" s="552"/>
      <c r="O382" s="552"/>
      <c r="P382" s="552"/>
      <c r="Q382" s="552" t="s">
        <v>1918</v>
      </c>
      <c r="R382" s="552"/>
      <c r="S382" s="552"/>
      <c r="T382" s="552"/>
      <c r="U382" s="991"/>
      <c r="V382" s="991"/>
      <c r="W382" s="991"/>
      <c r="X382" s="991"/>
      <c r="Y382" s="991"/>
      <c r="Z382" s="805"/>
      <c r="AA382" s="239" t="s">
        <v>12166</v>
      </c>
      <c r="AB382" s="239"/>
      <c r="AC382" s="239"/>
      <c r="AD382" s="239"/>
      <c r="AE382" s="239"/>
      <c r="AF382" s="239"/>
      <c r="AG382" s="239"/>
      <c r="AH382" s="607">
        <v>2011</v>
      </c>
      <c r="AI382" s="607"/>
      <c r="AJ382" s="607"/>
      <c r="AK382" s="607"/>
      <c r="AL382" s="607"/>
      <c r="AM382" s="607"/>
      <c r="AN382" s="607"/>
      <c r="AO382" s="245"/>
      <c r="AP382" s="245"/>
    </row>
    <row r="383" spans="1:42" s="286" customFormat="1" ht="25.15" customHeight="1">
      <c r="A383" s="254"/>
      <c r="B383" s="549"/>
      <c r="C383" s="239" t="s">
        <v>11880</v>
      </c>
      <c r="D383" s="239" t="s">
        <v>12167</v>
      </c>
      <c r="E383" s="239" t="s">
        <v>11880</v>
      </c>
      <c r="F383" s="239" t="s">
        <v>12168</v>
      </c>
      <c r="G383" s="552">
        <v>6660</v>
      </c>
      <c r="H383" s="552">
        <v>708</v>
      </c>
      <c r="I383" s="552">
        <v>708</v>
      </c>
      <c r="J383" s="805"/>
      <c r="K383" s="964"/>
      <c r="L383" s="805"/>
      <c r="M383" s="805"/>
      <c r="N383" s="552">
        <v>1008</v>
      </c>
      <c r="O383" s="552">
        <v>1008</v>
      </c>
      <c r="P383" s="552" t="s">
        <v>12169</v>
      </c>
      <c r="Q383" s="552" t="s">
        <v>2402</v>
      </c>
      <c r="R383" s="552"/>
      <c r="S383" s="552"/>
      <c r="T383" s="552"/>
      <c r="U383" s="991"/>
      <c r="V383" s="991"/>
      <c r="W383" s="991"/>
      <c r="X383" s="991"/>
      <c r="Y383" s="991"/>
      <c r="Z383" s="805"/>
      <c r="AA383" s="239" t="s">
        <v>12158</v>
      </c>
      <c r="AB383" s="239"/>
      <c r="AC383" s="239"/>
      <c r="AD383" s="239"/>
      <c r="AE383" s="239"/>
      <c r="AF383" s="239"/>
      <c r="AG383" s="239"/>
      <c r="AH383" s="751">
        <v>2009</v>
      </c>
      <c r="AI383" s="607"/>
      <c r="AJ383" s="607"/>
      <c r="AK383" s="607"/>
      <c r="AL383" s="607"/>
      <c r="AM383" s="607"/>
      <c r="AN383" s="607"/>
      <c r="AO383" s="245">
        <v>750</v>
      </c>
      <c r="AP383" s="245"/>
    </row>
    <row r="384" spans="1:42" s="286" customFormat="1" ht="25.15" customHeight="1">
      <c r="A384" s="254"/>
      <c r="B384" s="549"/>
      <c r="C384" s="239" t="s">
        <v>11880</v>
      </c>
      <c r="D384" s="239" t="s">
        <v>12170</v>
      </c>
      <c r="E384" s="239" t="s">
        <v>11880</v>
      </c>
      <c r="F384" s="239" t="s">
        <v>11880</v>
      </c>
      <c r="G384" s="552">
        <v>3889</v>
      </c>
      <c r="H384" s="552">
        <v>675</v>
      </c>
      <c r="I384" s="552">
        <v>675</v>
      </c>
      <c r="J384" s="805"/>
      <c r="K384" s="964"/>
      <c r="L384" s="805"/>
      <c r="M384" s="805"/>
      <c r="N384" s="552">
        <v>660</v>
      </c>
      <c r="O384" s="552">
        <v>660</v>
      </c>
      <c r="P384" s="552" t="s">
        <v>12171</v>
      </c>
      <c r="Q384" s="552" t="s">
        <v>9046</v>
      </c>
      <c r="R384" s="552"/>
      <c r="S384" s="552"/>
      <c r="T384" s="552"/>
      <c r="U384" s="991"/>
      <c r="V384" s="991"/>
      <c r="W384" s="991"/>
      <c r="X384" s="991"/>
      <c r="Y384" s="991"/>
      <c r="Z384" s="805"/>
      <c r="AA384" s="239" t="s">
        <v>2344</v>
      </c>
      <c r="AB384" s="239"/>
      <c r="AC384" s="239"/>
      <c r="AD384" s="239"/>
      <c r="AE384" s="239"/>
      <c r="AF384" s="239"/>
      <c r="AG384" s="239"/>
      <c r="AH384" s="751">
        <v>2009</v>
      </c>
      <c r="AI384" s="607"/>
      <c r="AJ384" s="607"/>
      <c r="AK384" s="607"/>
      <c r="AL384" s="607"/>
      <c r="AM384" s="607"/>
      <c r="AN384" s="607"/>
      <c r="AO384" s="245"/>
      <c r="AP384" s="245"/>
    </row>
    <row r="385" spans="1:42" s="286" customFormat="1" ht="25.15" customHeight="1">
      <c r="A385" s="254"/>
      <c r="B385" s="549"/>
      <c r="C385" s="239" t="s">
        <v>11891</v>
      </c>
      <c r="D385" s="239" t="s">
        <v>10982</v>
      </c>
      <c r="E385" s="239" t="s">
        <v>11891</v>
      </c>
      <c r="F385" s="239" t="s">
        <v>11891</v>
      </c>
      <c r="G385" s="552">
        <v>31658</v>
      </c>
      <c r="H385" s="552">
        <v>2475</v>
      </c>
      <c r="I385" s="552">
        <v>2475.0500000000002</v>
      </c>
      <c r="J385" s="805" t="s">
        <v>1673</v>
      </c>
      <c r="K385" s="964" t="s">
        <v>572</v>
      </c>
      <c r="L385" s="805" t="s">
        <v>2402</v>
      </c>
      <c r="M385" s="805" t="s">
        <v>1918</v>
      </c>
      <c r="N385" s="552">
        <v>757</v>
      </c>
      <c r="O385" s="552">
        <v>576</v>
      </c>
      <c r="P385" s="552" t="s">
        <v>12172</v>
      </c>
      <c r="Q385" s="552" t="s">
        <v>1920</v>
      </c>
      <c r="R385" s="552"/>
      <c r="S385" s="552"/>
      <c r="T385" s="552">
        <v>181</v>
      </c>
      <c r="U385" s="991">
        <v>896</v>
      </c>
      <c r="V385" s="991">
        <v>400</v>
      </c>
      <c r="W385" s="991"/>
      <c r="X385" s="991">
        <v>1100</v>
      </c>
      <c r="Y385" s="991">
        <v>454</v>
      </c>
      <c r="Z385" s="805" t="s">
        <v>11000</v>
      </c>
      <c r="AA385" s="239" t="s">
        <v>12173</v>
      </c>
      <c r="AB385" s="239">
        <v>2002</v>
      </c>
      <c r="AC385" s="239">
        <v>2003</v>
      </c>
      <c r="AD385" s="239"/>
      <c r="AE385" s="239"/>
      <c r="AF385" s="239" t="s">
        <v>10954</v>
      </c>
      <c r="AG385" s="239"/>
      <c r="AH385" s="751">
        <v>1996</v>
      </c>
      <c r="AI385" s="607"/>
      <c r="AJ385" s="607"/>
      <c r="AK385" s="607"/>
      <c r="AL385" s="607"/>
      <c r="AM385" s="607"/>
      <c r="AN385" s="607"/>
      <c r="AO385" s="245">
        <v>2850</v>
      </c>
      <c r="AP385" s="245"/>
    </row>
    <row r="386" spans="1:42" s="286" customFormat="1" ht="25.15" customHeight="1">
      <c r="A386" s="254"/>
      <c r="B386" s="549"/>
      <c r="C386" s="239" t="s">
        <v>11891</v>
      </c>
      <c r="D386" s="239" t="s">
        <v>12174</v>
      </c>
      <c r="E386" s="239" t="s">
        <v>11891</v>
      </c>
      <c r="F386" s="239" t="s">
        <v>11891</v>
      </c>
      <c r="G386" s="552">
        <v>23099</v>
      </c>
      <c r="H386" s="552">
        <v>7417</v>
      </c>
      <c r="I386" s="552">
        <v>7417</v>
      </c>
      <c r="J386" s="805"/>
      <c r="K386" s="964"/>
      <c r="L386" s="805"/>
      <c r="M386" s="805"/>
      <c r="N386" s="552">
        <v>2118</v>
      </c>
      <c r="O386" s="552">
        <v>1694</v>
      </c>
      <c r="P386" s="552" t="s">
        <v>12175</v>
      </c>
      <c r="Q386" s="239" t="s">
        <v>1920</v>
      </c>
      <c r="R386" s="552"/>
      <c r="S386" s="552"/>
      <c r="T386" s="552">
        <v>424</v>
      </c>
      <c r="U386" s="991"/>
      <c r="V386" s="991"/>
      <c r="W386" s="991"/>
      <c r="X386" s="991"/>
      <c r="Y386" s="991"/>
      <c r="Z386" s="805"/>
      <c r="AA386" s="239" t="s">
        <v>2344</v>
      </c>
      <c r="AB386" s="239"/>
      <c r="AC386" s="239"/>
      <c r="AD386" s="239"/>
      <c r="AE386" s="239"/>
      <c r="AF386" s="239"/>
      <c r="AG386" s="239"/>
      <c r="AH386" s="751">
        <v>2009</v>
      </c>
      <c r="AI386" s="607"/>
      <c r="AJ386" s="607"/>
      <c r="AK386" s="607"/>
      <c r="AL386" s="607"/>
      <c r="AM386" s="607"/>
      <c r="AN386" s="607"/>
      <c r="AO386" s="245">
        <v>17000</v>
      </c>
      <c r="AP386" s="245"/>
    </row>
    <row r="387" spans="1:42" s="286" customFormat="1" ht="25.15" customHeight="1">
      <c r="A387" s="254" t="s">
        <v>195</v>
      </c>
      <c r="B387" s="549"/>
      <c r="C387" s="239" t="s">
        <v>11901</v>
      </c>
      <c r="D387" s="239" t="s">
        <v>10982</v>
      </c>
      <c r="E387" s="239" t="s">
        <v>11901</v>
      </c>
      <c r="F387" s="239" t="s">
        <v>11901</v>
      </c>
      <c r="G387" s="552">
        <v>6430</v>
      </c>
      <c r="H387" s="552">
        <v>1465</v>
      </c>
      <c r="I387" s="552">
        <v>1749</v>
      </c>
      <c r="J387" s="805" t="s">
        <v>1673</v>
      </c>
      <c r="K387" s="964" t="s">
        <v>572</v>
      </c>
      <c r="L387" s="805"/>
      <c r="M387" s="805"/>
      <c r="N387" s="552">
        <v>561</v>
      </c>
      <c r="O387" s="552">
        <v>561</v>
      </c>
      <c r="P387" s="552" t="s">
        <v>12176</v>
      </c>
      <c r="Q387" s="239" t="s">
        <v>7291</v>
      </c>
      <c r="R387" s="552"/>
      <c r="S387" s="552"/>
      <c r="T387" s="552"/>
      <c r="U387" s="991">
        <v>1369</v>
      </c>
      <c r="V387" s="991"/>
      <c r="W387" s="991"/>
      <c r="X387" s="991">
        <v>1100</v>
      </c>
      <c r="Y387" s="991"/>
      <c r="Z387" s="805"/>
      <c r="AA387" s="239" t="s">
        <v>2344</v>
      </c>
      <c r="AB387" s="239"/>
      <c r="AC387" s="239"/>
      <c r="AD387" s="239">
        <v>2</v>
      </c>
      <c r="AE387" s="239">
        <v>20</v>
      </c>
      <c r="AF387" s="239" t="s">
        <v>12177</v>
      </c>
      <c r="AG387" s="239"/>
      <c r="AH387" s="751">
        <v>1997</v>
      </c>
      <c r="AI387" s="607"/>
      <c r="AJ387" s="607"/>
      <c r="AK387" s="607"/>
      <c r="AL387" s="607"/>
      <c r="AM387" s="607"/>
      <c r="AN387" s="607"/>
      <c r="AO387" s="245">
        <v>2469</v>
      </c>
      <c r="AP387" s="245"/>
    </row>
    <row r="388" spans="1:42" s="286" customFormat="1" ht="25.15" customHeight="1">
      <c r="A388" s="254" t="s">
        <v>227</v>
      </c>
      <c r="B388" s="549"/>
      <c r="C388" s="239" t="s">
        <v>11901</v>
      </c>
      <c r="D388" s="239" t="s">
        <v>2163</v>
      </c>
      <c r="E388" s="239" t="s">
        <v>11901</v>
      </c>
      <c r="F388" s="239" t="s">
        <v>11901</v>
      </c>
      <c r="G388" s="552">
        <v>7730</v>
      </c>
      <c r="H388" s="552">
        <v>1883</v>
      </c>
      <c r="I388" s="552">
        <v>3993</v>
      </c>
      <c r="J388" s="805" t="s">
        <v>1673</v>
      </c>
      <c r="K388" s="964" t="s">
        <v>572</v>
      </c>
      <c r="L388" s="805"/>
      <c r="M388" s="805"/>
      <c r="N388" s="552">
        <v>1175</v>
      </c>
      <c r="O388" s="552"/>
      <c r="P388" s="552"/>
      <c r="Q388" s="239"/>
      <c r="R388" s="552">
        <v>975</v>
      </c>
      <c r="S388" s="552" t="s">
        <v>12178</v>
      </c>
      <c r="T388" s="552">
        <v>200</v>
      </c>
      <c r="U388" s="991">
        <v>1369</v>
      </c>
      <c r="V388" s="991"/>
      <c r="W388" s="991"/>
      <c r="X388" s="991">
        <v>1100</v>
      </c>
      <c r="Y388" s="991"/>
      <c r="Z388" s="805"/>
      <c r="AA388" s="239" t="s">
        <v>2344</v>
      </c>
      <c r="AB388" s="239"/>
      <c r="AC388" s="239"/>
      <c r="AD388" s="239">
        <v>2</v>
      </c>
      <c r="AE388" s="239">
        <v>20</v>
      </c>
      <c r="AF388" s="239" t="s">
        <v>12177</v>
      </c>
      <c r="AG388" s="239"/>
      <c r="AH388" s="751">
        <v>2006</v>
      </c>
      <c r="AI388" s="607"/>
      <c r="AJ388" s="607"/>
      <c r="AK388" s="607"/>
      <c r="AL388" s="607"/>
      <c r="AM388" s="607"/>
      <c r="AN388" s="607"/>
      <c r="AO388" s="245">
        <v>5839</v>
      </c>
      <c r="AP388" s="245"/>
    </row>
    <row r="389" spans="1:42" s="286" customFormat="1" ht="25.15" customHeight="1">
      <c r="A389" s="254" t="s">
        <v>228</v>
      </c>
      <c r="B389" s="549"/>
      <c r="C389" s="239" t="s">
        <v>11901</v>
      </c>
      <c r="D389" s="239" t="s">
        <v>2902</v>
      </c>
      <c r="E389" s="239" t="s">
        <v>11901</v>
      </c>
      <c r="F389" s="239" t="s">
        <v>11901</v>
      </c>
      <c r="G389" s="552">
        <v>9432</v>
      </c>
      <c r="H389" s="552">
        <v>1234</v>
      </c>
      <c r="I389" s="552">
        <v>2981</v>
      </c>
      <c r="J389" s="805" t="s">
        <v>1673</v>
      </c>
      <c r="K389" s="964" t="s">
        <v>572</v>
      </c>
      <c r="L389" s="805"/>
      <c r="M389" s="805"/>
      <c r="N389" s="552">
        <v>2610</v>
      </c>
      <c r="O389" s="552">
        <v>1137</v>
      </c>
      <c r="P389" s="552" t="s">
        <v>12179</v>
      </c>
      <c r="Q389" s="239" t="s">
        <v>7291</v>
      </c>
      <c r="R389" s="552">
        <v>1182</v>
      </c>
      <c r="S389" s="552" t="s">
        <v>12180</v>
      </c>
      <c r="T389" s="552">
        <v>292</v>
      </c>
      <c r="U389" s="991">
        <v>1369</v>
      </c>
      <c r="V389" s="991"/>
      <c r="W389" s="991"/>
      <c r="X389" s="991">
        <v>1100</v>
      </c>
      <c r="Y389" s="991"/>
      <c r="Z389" s="805"/>
      <c r="AA389" s="239" t="s">
        <v>2344</v>
      </c>
      <c r="AB389" s="239"/>
      <c r="AC389" s="239"/>
      <c r="AD389" s="239">
        <v>2</v>
      </c>
      <c r="AE389" s="239">
        <v>20</v>
      </c>
      <c r="AF389" s="239" t="s">
        <v>12177</v>
      </c>
      <c r="AG389" s="239"/>
      <c r="AH389" s="751">
        <v>2006</v>
      </c>
      <c r="AI389" s="607"/>
      <c r="AJ389" s="607"/>
      <c r="AK389" s="607"/>
      <c r="AL389" s="607"/>
      <c r="AM389" s="607"/>
      <c r="AN389" s="607"/>
      <c r="AO389" s="245">
        <v>4504</v>
      </c>
      <c r="AP389" s="245"/>
    </row>
    <row r="390" spans="1:42" s="286" customFormat="1" ht="25.15" customHeight="1">
      <c r="A390" s="254" t="s">
        <v>234</v>
      </c>
      <c r="B390" s="549"/>
      <c r="C390" s="239" t="s">
        <v>11945</v>
      </c>
      <c r="D390" s="239" t="s">
        <v>12181</v>
      </c>
      <c r="E390" s="239" t="s">
        <v>11945</v>
      </c>
      <c r="F390" s="239" t="s">
        <v>12182</v>
      </c>
      <c r="G390" s="552">
        <v>23679</v>
      </c>
      <c r="H390" s="552">
        <v>4070</v>
      </c>
      <c r="I390" s="552">
        <v>6937</v>
      </c>
      <c r="J390" s="805" t="s">
        <v>1918</v>
      </c>
      <c r="K390" s="964" t="s">
        <v>571</v>
      </c>
      <c r="L390" s="805" t="s">
        <v>1910</v>
      </c>
      <c r="M390" s="805"/>
      <c r="N390" s="552">
        <v>1717</v>
      </c>
      <c r="O390" s="552">
        <v>769</v>
      </c>
      <c r="P390" s="552" t="s">
        <v>12172</v>
      </c>
      <c r="Q390" s="239" t="s">
        <v>12183</v>
      </c>
      <c r="R390" s="552">
        <v>805</v>
      </c>
      <c r="S390" s="552" t="s">
        <v>1937</v>
      </c>
      <c r="T390" s="552">
        <v>143</v>
      </c>
      <c r="U390" s="991">
        <v>7061</v>
      </c>
      <c r="V390" s="991">
        <v>2000</v>
      </c>
      <c r="W390" s="991">
        <v>2000</v>
      </c>
      <c r="X390" s="991">
        <v>1100</v>
      </c>
      <c r="Y390" s="991">
        <v>1700</v>
      </c>
      <c r="Z390" s="805" t="s">
        <v>11000</v>
      </c>
      <c r="AA390" s="239" t="s">
        <v>2344</v>
      </c>
      <c r="AB390" s="239"/>
      <c r="AC390" s="239"/>
      <c r="AD390" s="239"/>
      <c r="AE390" s="239"/>
      <c r="AF390" s="239" t="s">
        <v>11335</v>
      </c>
      <c r="AG390" s="239"/>
      <c r="AH390" s="751">
        <v>2001</v>
      </c>
      <c r="AI390" s="607"/>
      <c r="AJ390" s="607"/>
      <c r="AK390" s="607"/>
      <c r="AL390" s="607"/>
      <c r="AM390" s="607"/>
      <c r="AN390" s="607"/>
      <c r="AO390" s="245">
        <v>13861</v>
      </c>
      <c r="AP390" s="245"/>
    </row>
    <row r="391" spans="1:42" s="286" customFormat="1" ht="25.15" customHeight="1">
      <c r="A391" s="254" t="s">
        <v>235</v>
      </c>
      <c r="B391" s="549"/>
      <c r="C391" s="239" t="s">
        <v>11945</v>
      </c>
      <c r="D391" s="239" t="s">
        <v>12184</v>
      </c>
      <c r="E391" s="239" t="s">
        <v>11945</v>
      </c>
      <c r="F391" s="239" t="s">
        <v>12182</v>
      </c>
      <c r="G391" s="552">
        <v>16000</v>
      </c>
      <c r="H391" s="552">
        <v>3189.67</v>
      </c>
      <c r="I391" s="552">
        <v>4990.3599999999997</v>
      </c>
      <c r="J391" s="805" t="s">
        <v>12185</v>
      </c>
      <c r="K391" s="964" t="s">
        <v>1627</v>
      </c>
      <c r="L391" s="805"/>
      <c r="M391" s="805"/>
      <c r="N391" s="552">
        <v>1584</v>
      </c>
      <c r="O391" s="552">
        <v>1584</v>
      </c>
      <c r="P391" s="552" t="s">
        <v>12186</v>
      </c>
      <c r="Q391" s="239" t="s">
        <v>15531</v>
      </c>
      <c r="R391" s="552"/>
      <c r="S391" s="552"/>
      <c r="T391" s="552"/>
      <c r="U391" s="991"/>
      <c r="V391" s="991"/>
      <c r="W391" s="991"/>
      <c r="X391" s="991"/>
      <c r="Y391" s="991"/>
      <c r="Z391" s="805"/>
      <c r="AA391" s="239" t="s">
        <v>12187</v>
      </c>
      <c r="AB391" s="239"/>
      <c r="AC391" s="239"/>
      <c r="AD391" s="239"/>
      <c r="AE391" s="239"/>
      <c r="AF391" s="239"/>
      <c r="AG391" s="239"/>
      <c r="AH391" s="751">
        <v>2013</v>
      </c>
      <c r="AI391" s="607"/>
      <c r="AJ391" s="607"/>
      <c r="AK391" s="607"/>
      <c r="AL391" s="607"/>
      <c r="AM391" s="607"/>
      <c r="AN391" s="607"/>
      <c r="AO391" s="245">
        <v>11800</v>
      </c>
      <c r="AP391" s="245"/>
    </row>
    <row r="392" spans="1:42" s="286" customFormat="1" ht="25.15" customHeight="1">
      <c r="A392" s="254" t="s">
        <v>235</v>
      </c>
      <c r="B392" s="549"/>
      <c r="C392" s="239" t="s">
        <v>11945</v>
      </c>
      <c r="D392" s="239" t="s">
        <v>12188</v>
      </c>
      <c r="E392" s="239" t="s">
        <v>11945</v>
      </c>
      <c r="F392" s="239" t="s">
        <v>11945</v>
      </c>
      <c r="G392" s="552">
        <v>6534</v>
      </c>
      <c r="H392" s="552">
        <v>1241.06</v>
      </c>
      <c r="I392" s="552">
        <v>1293.71</v>
      </c>
      <c r="J392" s="805"/>
      <c r="K392" s="964"/>
      <c r="L392" s="805"/>
      <c r="M392" s="805"/>
      <c r="N392" s="552"/>
      <c r="O392" s="552">
        <v>640</v>
      </c>
      <c r="P392" s="552" t="s">
        <v>12189</v>
      </c>
      <c r="Q392" s="239" t="s">
        <v>15532</v>
      </c>
      <c r="R392" s="552"/>
      <c r="S392" s="552"/>
      <c r="T392" s="552">
        <v>121</v>
      </c>
      <c r="U392" s="991"/>
      <c r="V392" s="991"/>
      <c r="W392" s="991"/>
      <c r="X392" s="991"/>
      <c r="Y392" s="991"/>
      <c r="Z392" s="805"/>
      <c r="AA392" s="239" t="s">
        <v>12190</v>
      </c>
      <c r="AB392" s="239"/>
      <c r="AC392" s="239"/>
      <c r="AD392" s="239"/>
      <c r="AE392" s="239"/>
      <c r="AF392" s="239"/>
      <c r="AG392" s="239"/>
      <c r="AH392" s="751">
        <v>2015</v>
      </c>
      <c r="AI392" s="607"/>
      <c r="AJ392" s="607"/>
      <c r="AK392" s="607"/>
      <c r="AL392" s="607"/>
      <c r="AM392" s="607"/>
      <c r="AN392" s="607"/>
      <c r="AO392" s="245">
        <v>3250</v>
      </c>
      <c r="AP392" s="245"/>
    </row>
    <row r="393" spans="1:42" s="286" customFormat="1" ht="25.15" customHeight="1">
      <c r="A393" s="254"/>
      <c r="B393" s="549"/>
      <c r="C393" s="239" t="s">
        <v>11956</v>
      </c>
      <c r="D393" s="239" t="s">
        <v>12191</v>
      </c>
      <c r="E393" s="239" t="s">
        <v>11956</v>
      </c>
      <c r="F393" s="239" t="s">
        <v>11956</v>
      </c>
      <c r="G393" s="552">
        <v>9310</v>
      </c>
      <c r="H393" s="552">
        <v>4270.45</v>
      </c>
      <c r="I393" s="552">
        <v>4520.6000000000004</v>
      </c>
      <c r="J393" s="805"/>
      <c r="K393" s="964"/>
      <c r="L393" s="805"/>
      <c r="M393" s="805"/>
      <c r="N393" s="552">
        <v>1101.6199999999999</v>
      </c>
      <c r="O393" s="552">
        <v>173.72</v>
      </c>
      <c r="P393" s="552" t="s">
        <v>12192</v>
      </c>
      <c r="Q393" s="239" t="s">
        <v>12193</v>
      </c>
      <c r="R393" s="552">
        <v>892.3</v>
      </c>
      <c r="S393" s="552" t="s">
        <v>2157</v>
      </c>
      <c r="T393" s="552">
        <v>35.6</v>
      </c>
      <c r="U393" s="991"/>
      <c r="V393" s="991"/>
      <c r="W393" s="991"/>
      <c r="X393" s="991"/>
      <c r="Y393" s="991"/>
      <c r="Z393" s="805"/>
      <c r="AA393" s="239" t="s">
        <v>2136</v>
      </c>
      <c r="AB393" s="239"/>
      <c r="AC393" s="239"/>
      <c r="AD393" s="239"/>
      <c r="AE393" s="239"/>
      <c r="AF393" s="239"/>
      <c r="AG393" s="239"/>
      <c r="AH393" s="751">
        <v>2007</v>
      </c>
      <c r="AI393" s="607"/>
      <c r="AJ393" s="607"/>
      <c r="AK393" s="607"/>
      <c r="AL393" s="607"/>
      <c r="AM393" s="607"/>
      <c r="AN393" s="607"/>
      <c r="AO393" s="245">
        <v>15100</v>
      </c>
      <c r="AP393" s="245"/>
    </row>
    <row r="394" spans="1:42" s="286" customFormat="1" ht="25.15" customHeight="1">
      <c r="A394" s="254"/>
      <c r="B394" s="549"/>
      <c r="C394" s="239" t="s">
        <v>11956</v>
      </c>
      <c r="D394" s="239" t="s">
        <v>12194</v>
      </c>
      <c r="E394" s="239" t="s">
        <v>11956</v>
      </c>
      <c r="F394" s="239" t="s">
        <v>11956</v>
      </c>
      <c r="G394" s="552">
        <v>45795</v>
      </c>
      <c r="H394" s="552">
        <v>292.76</v>
      </c>
      <c r="I394" s="552">
        <v>521</v>
      </c>
      <c r="J394" s="239"/>
      <c r="K394" s="239"/>
      <c r="L394" s="805"/>
      <c r="M394" s="805"/>
      <c r="N394" s="552">
        <v>982</v>
      </c>
      <c r="O394" s="552">
        <v>748</v>
      </c>
      <c r="P394" s="552" t="s">
        <v>12195</v>
      </c>
      <c r="Q394" s="239" t="s">
        <v>1918</v>
      </c>
      <c r="R394" s="552"/>
      <c r="S394" s="552"/>
      <c r="T394" s="552">
        <v>234</v>
      </c>
      <c r="U394" s="991"/>
      <c r="V394" s="991"/>
      <c r="W394" s="991"/>
      <c r="X394" s="991"/>
      <c r="Y394" s="991"/>
      <c r="Z394" s="805"/>
      <c r="AA394" s="239" t="s">
        <v>9900</v>
      </c>
      <c r="AB394" s="239"/>
      <c r="AC394" s="239"/>
      <c r="AD394" s="239"/>
      <c r="AE394" s="239"/>
      <c r="AF394" s="239"/>
      <c r="AG394" s="239"/>
      <c r="AH394" s="751">
        <v>2006</v>
      </c>
      <c r="AI394" s="607"/>
      <c r="AJ394" s="607"/>
      <c r="AK394" s="607"/>
      <c r="AL394" s="607"/>
      <c r="AM394" s="607"/>
      <c r="AN394" s="607"/>
      <c r="AO394" s="245">
        <v>3038</v>
      </c>
      <c r="AP394" s="245"/>
    </row>
    <row r="395" spans="1:42" s="286" customFormat="1" ht="25.15" customHeight="1">
      <c r="A395" s="254"/>
      <c r="B395" s="549"/>
      <c r="C395" s="239" t="s">
        <v>11956</v>
      </c>
      <c r="D395" s="239" t="s">
        <v>12196</v>
      </c>
      <c r="E395" s="239" t="s">
        <v>11956</v>
      </c>
      <c r="F395" s="239" t="s">
        <v>11956</v>
      </c>
      <c r="G395" s="552">
        <v>45795</v>
      </c>
      <c r="H395" s="552">
        <v>1326.57</v>
      </c>
      <c r="I395" s="552">
        <v>1555</v>
      </c>
      <c r="J395" s="805"/>
      <c r="K395" s="964"/>
      <c r="L395" s="805"/>
      <c r="M395" s="805"/>
      <c r="N395" s="552">
        <v>374</v>
      </c>
      <c r="O395" s="552">
        <v>374</v>
      </c>
      <c r="P395" s="552" t="s">
        <v>12197</v>
      </c>
      <c r="Q395" s="239" t="s">
        <v>12193</v>
      </c>
      <c r="R395" s="552"/>
      <c r="S395" s="552"/>
      <c r="T395" s="552"/>
      <c r="U395" s="991"/>
      <c r="V395" s="991"/>
      <c r="W395" s="991"/>
      <c r="X395" s="991"/>
      <c r="Y395" s="991"/>
      <c r="Z395" s="805"/>
      <c r="AA395" s="239" t="s">
        <v>12198</v>
      </c>
      <c r="AB395" s="239"/>
      <c r="AC395" s="239"/>
      <c r="AD395" s="239"/>
      <c r="AE395" s="239"/>
      <c r="AF395" s="239"/>
      <c r="AG395" s="239"/>
      <c r="AH395" s="751">
        <v>2008</v>
      </c>
      <c r="AI395" s="607"/>
      <c r="AJ395" s="607"/>
      <c r="AK395" s="607"/>
      <c r="AL395" s="607"/>
      <c r="AM395" s="607"/>
      <c r="AN395" s="607"/>
      <c r="AO395" s="245">
        <v>3500</v>
      </c>
      <c r="AP395" s="245"/>
    </row>
    <row r="396" spans="1:42" s="286" customFormat="1" ht="25.15" customHeight="1">
      <c r="A396" s="254" t="s">
        <v>135</v>
      </c>
      <c r="B396" s="549"/>
      <c r="C396" s="239" t="s">
        <v>11956</v>
      </c>
      <c r="D396" s="239" t="s">
        <v>12199</v>
      </c>
      <c r="E396" s="239" t="s">
        <v>11956</v>
      </c>
      <c r="F396" s="239" t="s">
        <v>11956</v>
      </c>
      <c r="G396" s="552">
        <v>6120</v>
      </c>
      <c r="H396" s="552">
        <v>744</v>
      </c>
      <c r="I396" s="552">
        <v>739</v>
      </c>
      <c r="J396" s="805"/>
      <c r="K396" s="964"/>
      <c r="L396" s="805"/>
      <c r="M396" s="805"/>
      <c r="N396" s="552">
        <v>486</v>
      </c>
      <c r="O396" s="552">
        <v>486</v>
      </c>
      <c r="P396" s="552" t="s">
        <v>12200</v>
      </c>
      <c r="Q396" s="239" t="s">
        <v>6743</v>
      </c>
      <c r="R396" s="552"/>
      <c r="S396" s="552"/>
      <c r="T396" s="552"/>
      <c r="U396" s="805"/>
      <c r="V396" s="805"/>
      <c r="W396" s="805"/>
      <c r="X396" s="805"/>
      <c r="Y396" s="805"/>
      <c r="Z396" s="805"/>
      <c r="AA396" s="239" t="s">
        <v>9900</v>
      </c>
      <c r="AB396" s="239"/>
      <c r="AC396" s="239"/>
      <c r="AD396" s="239"/>
      <c r="AE396" s="239"/>
      <c r="AF396" s="239"/>
      <c r="AG396" s="239"/>
      <c r="AH396" s="751">
        <v>2009</v>
      </c>
      <c r="AI396" s="607"/>
      <c r="AJ396" s="607"/>
      <c r="AK396" s="607"/>
      <c r="AL396" s="607"/>
      <c r="AM396" s="607"/>
      <c r="AN396" s="607"/>
      <c r="AO396" s="245">
        <v>1840</v>
      </c>
      <c r="AP396" s="245"/>
    </row>
    <row r="397" spans="1:42" s="286" customFormat="1" ht="25.15" customHeight="1">
      <c r="A397" s="254" t="s">
        <v>414</v>
      </c>
      <c r="B397" s="549"/>
      <c r="C397" s="239" t="s">
        <v>11956</v>
      </c>
      <c r="D397" s="239" t="s">
        <v>12201</v>
      </c>
      <c r="E397" s="239" t="s">
        <v>11956</v>
      </c>
      <c r="F397" s="239" t="s">
        <v>11956</v>
      </c>
      <c r="G397" s="552">
        <v>999</v>
      </c>
      <c r="H397" s="552">
        <v>241</v>
      </c>
      <c r="I397" s="552">
        <v>239</v>
      </c>
      <c r="J397" s="805"/>
      <c r="K397" s="964"/>
      <c r="L397" s="805"/>
      <c r="M397" s="805"/>
      <c r="N397" s="552">
        <v>239</v>
      </c>
      <c r="O397" s="552">
        <v>239</v>
      </c>
      <c r="P397" s="552" t="s">
        <v>12202</v>
      </c>
      <c r="Q397" s="239" t="s">
        <v>12203</v>
      </c>
      <c r="R397" s="552"/>
      <c r="S397" s="552"/>
      <c r="T397" s="552"/>
      <c r="U397" s="805"/>
      <c r="V397" s="805"/>
      <c r="W397" s="805"/>
      <c r="X397" s="805"/>
      <c r="Y397" s="805"/>
      <c r="Z397" s="805"/>
      <c r="AA397" s="239" t="s">
        <v>9900</v>
      </c>
      <c r="AB397" s="239"/>
      <c r="AC397" s="239"/>
      <c r="AD397" s="239"/>
      <c r="AE397" s="239"/>
      <c r="AF397" s="239"/>
      <c r="AG397" s="239"/>
      <c r="AH397" s="751">
        <v>2013</v>
      </c>
      <c r="AI397" s="607"/>
      <c r="AJ397" s="607"/>
      <c r="AK397" s="607"/>
      <c r="AL397" s="607"/>
      <c r="AM397" s="607"/>
      <c r="AN397" s="607"/>
      <c r="AO397" s="245">
        <v>435</v>
      </c>
      <c r="AP397" s="245"/>
    </row>
    <row r="398" spans="1:42" s="286" customFormat="1" ht="25.15" customHeight="1">
      <c r="A398" s="254"/>
      <c r="B398" s="549"/>
      <c r="C398" s="239" t="s">
        <v>11956</v>
      </c>
      <c r="D398" s="239" t="s">
        <v>12204</v>
      </c>
      <c r="E398" s="239" t="s">
        <v>11956</v>
      </c>
      <c r="F398" s="239" t="s">
        <v>11956</v>
      </c>
      <c r="G398" s="552">
        <v>897</v>
      </c>
      <c r="H398" s="552">
        <v>897</v>
      </c>
      <c r="I398" s="552">
        <v>887</v>
      </c>
      <c r="J398" s="805"/>
      <c r="K398" s="964"/>
      <c r="L398" s="805"/>
      <c r="M398" s="805"/>
      <c r="N398" s="552">
        <v>624</v>
      </c>
      <c r="O398" s="552">
        <v>624</v>
      </c>
      <c r="P398" s="552" t="s">
        <v>12205</v>
      </c>
      <c r="Q398" s="239" t="s">
        <v>8919</v>
      </c>
      <c r="R398" s="552"/>
      <c r="S398" s="552"/>
      <c r="T398" s="552"/>
      <c r="U398" s="805"/>
      <c r="V398" s="805"/>
      <c r="W398" s="805"/>
      <c r="X398" s="805"/>
      <c r="Y398" s="805"/>
      <c r="Z398" s="805"/>
      <c r="AA398" s="239" t="s">
        <v>9900</v>
      </c>
      <c r="AB398" s="239">
        <v>2014</v>
      </c>
      <c r="AC398" s="239">
        <v>1600</v>
      </c>
      <c r="AD398" s="239" t="s">
        <v>12206</v>
      </c>
      <c r="AE398" s="239"/>
      <c r="AF398" s="239"/>
      <c r="AG398" s="239"/>
      <c r="AH398" s="751">
        <v>2014</v>
      </c>
      <c r="AI398" s="607"/>
      <c r="AJ398" s="607"/>
      <c r="AK398" s="607"/>
      <c r="AL398" s="607"/>
      <c r="AM398" s="607"/>
      <c r="AN398" s="607"/>
      <c r="AO398" s="245">
        <v>1600</v>
      </c>
      <c r="AP398" s="245"/>
    </row>
    <row r="399" spans="1:42" s="286" customFormat="1" ht="25.15" customHeight="1">
      <c r="A399" s="254"/>
      <c r="B399" s="549"/>
      <c r="C399" s="239" t="s">
        <v>11956</v>
      </c>
      <c r="D399" s="239" t="s">
        <v>15533</v>
      </c>
      <c r="E399" s="239" t="s">
        <v>11956</v>
      </c>
      <c r="F399" s="239" t="s">
        <v>11956</v>
      </c>
      <c r="G399" s="552">
        <v>88560</v>
      </c>
      <c r="H399" s="552">
        <v>2615.4</v>
      </c>
      <c r="I399" s="552">
        <v>2899.28</v>
      </c>
      <c r="J399" s="805"/>
      <c r="K399" s="964"/>
      <c r="L399" s="805"/>
      <c r="M399" s="805"/>
      <c r="N399" s="552">
        <v>1645</v>
      </c>
      <c r="O399" s="552">
        <v>1645</v>
      </c>
      <c r="P399" s="552" t="s">
        <v>12207</v>
      </c>
      <c r="Q399" s="239" t="s">
        <v>12208</v>
      </c>
      <c r="R399" s="552"/>
      <c r="S399" s="552"/>
      <c r="T399" s="552"/>
      <c r="U399" s="805"/>
      <c r="V399" s="805"/>
      <c r="W399" s="805"/>
      <c r="X399" s="805"/>
      <c r="Y399" s="805"/>
      <c r="Z399" s="805"/>
      <c r="AA399" s="239" t="s">
        <v>12209</v>
      </c>
      <c r="AB399" s="239">
        <v>2014</v>
      </c>
      <c r="AC399" s="239">
        <v>1600</v>
      </c>
      <c r="AD399" s="239" t="s">
        <v>12206</v>
      </c>
      <c r="AE399" s="239"/>
      <c r="AF399" s="239"/>
      <c r="AG399" s="239"/>
      <c r="AH399" s="751">
        <v>2015</v>
      </c>
      <c r="AI399" s="607"/>
      <c r="AJ399" s="607"/>
      <c r="AK399" s="607"/>
      <c r="AL399" s="607"/>
      <c r="AM399" s="607"/>
      <c r="AN399" s="607"/>
      <c r="AO399" s="245">
        <v>3900</v>
      </c>
      <c r="AP399" s="245"/>
    </row>
    <row r="400" spans="1:42" s="286" customFormat="1" ht="25.15" customHeight="1">
      <c r="A400" s="254"/>
      <c r="B400" s="1002"/>
      <c r="C400" s="239" t="s">
        <v>11972</v>
      </c>
      <c r="D400" s="239" t="s">
        <v>12210</v>
      </c>
      <c r="E400" s="239" t="s">
        <v>11972</v>
      </c>
      <c r="F400" s="239" t="s">
        <v>11361</v>
      </c>
      <c r="G400" s="552">
        <v>12036</v>
      </c>
      <c r="H400" s="552">
        <v>2232</v>
      </c>
      <c r="I400" s="552">
        <v>5807</v>
      </c>
      <c r="J400" s="805" t="s">
        <v>1956</v>
      </c>
      <c r="K400" s="964" t="s">
        <v>1673</v>
      </c>
      <c r="L400" s="805"/>
      <c r="M400" s="805"/>
      <c r="N400" s="552">
        <v>864</v>
      </c>
      <c r="O400" s="552">
        <v>864</v>
      </c>
      <c r="P400" s="552" t="s">
        <v>12211</v>
      </c>
      <c r="Q400" s="239" t="s">
        <v>12212</v>
      </c>
      <c r="R400" s="552">
        <v>1125</v>
      </c>
      <c r="S400" s="552" t="s">
        <v>12213</v>
      </c>
      <c r="T400" s="552"/>
      <c r="U400" s="805" t="s">
        <v>12149</v>
      </c>
      <c r="V400" s="805"/>
      <c r="W400" s="805"/>
      <c r="X400" s="805" t="s">
        <v>12150</v>
      </c>
      <c r="Y400" s="805"/>
      <c r="Z400" s="805"/>
      <c r="AA400" s="239" t="s">
        <v>2179</v>
      </c>
      <c r="AB400" s="239"/>
      <c r="AC400" s="239"/>
      <c r="AD400" s="239"/>
      <c r="AE400" s="239"/>
      <c r="AF400" s="239" t="s">
        <v>11335</v>
      </c>
      <c r="AG400" s="239"/>
      <c r="AH400" s="751">
        <v>1996</v>
      </c>
      <c r="AI400" s="607"/>
      <c r="AJ400" s="607"/>
      <c r="AK400" s="607"/>
      <c r="AL400" s="607"/>
      <c r="AM400" s="607"/>
      <c r="AN400" s="607"/>
      <c r="AO400" s="245"/>
      <c r="AP400" s="245"/>
    </row>
    <row r="401" spans="1:42" s="286" customFormat="1" ht="25.15" customHeight="1">
      <c r="A401" s="254"/>
      <c r="B401" s="1002"/>
      <c r="C401" s="751" t="s">
        <v>11975</v>
      </c>
      <c r="D401" s="793" t="s">
        <v>12214</v>
      </c>
      <c r="E401" s="607" t="s">
        <v>11975</v>
      </c>
      <c r="F401" s="607" t="s">
        <v>11975</v>
      </c>
      <c r="G401" s="245">
        <v>182133</v>
      </c>
      <c r="H401" s="245">
        <v>324.89</v>
      </c>
      <c r="I401" s="245">
        <v>325</v>
      </c>
      <c r="J401" s="245"/>
      <c r="K401" s="245"/>
      <c r="L401" s="245"/>
      <c r="M401" s="751"/>
      <c r="N401" s="245">
        <v>325</v>
      </c>
      <c r="O401" s="245"/>
      <c r="P401" s="245"/>
      <c r="Q401" s="751"/>
      <c r="R401" s="751"/>
      <c r="S401" s="245"/>
      <c r="T401" s="245"/>
      <c r="U401" s="805"/>
      <c r="V401" s="805"/>
      <c r="W401" s="805"/>
      <c r="X401" s="805"/>
      <c r="Y401" s="805"/>
      <c r="Z401" s="805"/>
      <c r="AA401" s="751"/>
      <c r="AB401" s="751"/>
      <c r="AC401" s="245"/>
      <c r="AD401" s="245"/>
      <c r="AE401" s="239"/>
      <c r="AF401" s="239"/>
      <c r="AG401" s="239"/>
      <c r="AH401" s="751">
        <v>2007</v>
      </c>
      <c r="AI401" s="607"/>
      <c r="AJ401" s="607"/>
      <c r="AK401" s="607"/>
      <c r="AL401" s="607"/>
      <c r="AM401" s="607"/>
      <c r="AN401" s="607"/>
      <c r="AO401" s="245">
        <v>750</v>
      </c>
      <c r="AP401" s="245"/>
    </row>
    <row r="402" spans="1:42" s="286" customFormat="1" ht="25.15" customHeight="1">
      <c r="A402" s="254"/>
      <c r="B402" s="1002"/>
      <c r="C402" s="751" t="s">
        <v>11975</v>
      </c>
      <c r="D402" s="1032" t="s">
        <v>12215</v>
      </c>
      <c r="E402" s="607" t="s">
        <v>11975</v>
      </c>
      <c r="F402" s="607" t="s">
        <v>11975</v>
      </c>
      <c r="G402" s="245">
        <v>500</v>
      </c>
      <c r="H402" s="245">
        <v>390</v>
      </c>
      <c r="I402" s="245">
        <v>390</v>
      </c>
      <c r="J402" s="245"/>
      <c r="K402" s="245"/>
      <c r="L402" s="245"/>
      <c r="M402" s="751"/>
      <c r="N402" s="245">
        <v>390</v>
      </c>
      <c r="O402" s="245">
        <v>390</v>
      </c>
      <c r="P402" s="245" t="s">
        <v>12216</v>
      </c>
      <c r="Q402" s="751" t="s">
        <v>12217</v>
      </c>
      <c r="R402" s="751"/>
      <c r="S402" s="245"/>
      <c r="T402" s="245"/>
      <c r="U402" s="805"/>
      <c r="V402" s="805"/>
      <c r="W402" s="805"/>
      <c r="X402" s="805"/>
      <c r="Y402" s="805"/>
      <c r="Z402" s="805"/>
      <c r="AA402" s="751"/>
      <c r="AB402" s="751"/>
      <c r="AC402" s="245"/>
      <c r="AD402" s="245"/>
      <c r="AE402" s="239"/>
      <c r="AF402" s="239"/>
      <c r="AG402" s="239"/>
      <c r="AH402" s="751">
        <v>2007</v>
      </c>
      <c r="AI402" s="607"/>
      <c r="AJ402" s="607"/>
      <c r="AK402" s="607"/>
      <c r="AL402" s="607"/>
      <c r="AM402" s="607"/>
      <c r="AN402" s="607"/>
      <c r="AO402" s="245">
        <v>100</v>
      </c>
      <c r="AP402" s="245"/>
    </row>
    <row r="403" spans="1:42" s="286" customFormat="1" ht="25.15" customHeight="1">
      <c r="A403" s="254"/>
      <c r="B403" s="549"/>
      <c r="C403" s="239" t="s">
        <v>11975</v>
      </c>
      <c r="D403" s="239" t="s">
        <v>12218</v>
      </c>
      <c r="E403" s="239" t="s">
        <v>11975</v>
      </c>
      <c r="F403" s="239" t="s">
        <v>11975</v>
      </c>
      <c r="G403" s="552">
        <v>2821</v>
      </c>
      <c r="H403" s="552">
        <v>564</v>
      </c>
      <c r="I403" s="552">
        <v>564</v>
      </c>
      <c r="J403" s="805"/>
      <c r="K403" s="805"/>
      <c r="L403" s="805"/>
      <c r="M403" s="805"/>
      <c r="N403" s="552">
        <v>564</v>
      </c>
      <c r="O403" s="552">
        <v>564</v>
      </c>
      <c r="P403" s="552" t="s">
        <v>12219</v>
      </c>
      <c r="Q403" s="239" t="s">
        <v>12220</v>
      </c>
      <c r="R403" s="552"/>
      <c r="S403" s="552"/>
      <c r="T403" s="552"/>
      <c r="U403" s="991"/>
      <c r="V403" s="991"/>
      <c r="W403" s="991"/>
      <c r="X403" s="991"/>
      <c r="Y403" s="991"/>
      <c r="Z403" s="805"/>
      <c r="AA403" s="239"/>
      <c r="AB403" s="239"/>
      <c r="AC403" s="239"/>
      <c r="AD403" s="239"/>
      <c r="AE403" s="239"/>
      <c r="AF403" s="239"/>
      <c r="AG403" s="239"/>
      <c r="AH403" s="751">
        <v>2010</v>
      </c>
      <c r="AI403" s="607"/>
      <c r="AJ403" s="607"/>
      <c r="AK403" s="607"/>
      <c r="AL403" s="607"/>
      <c r="AM403" s="607"/>
      <c r="AN403" s="607"/>
      <c r="AO403" s="245">
        <v>330</v>
      </c>
      <c r="AP403" s="245"/>
    </row>
    <row r="404" spans="1:42" s="286" customFormat="1" ht="25.15" customHeight="1">
      <c r="A404" s="254"/>
      <c r="B404" s="549"/>
      <c r="C404" s="239" t="s">
        <v>11975</v>
      </c>
      <c r="D404" s="239" t="s">
        <v>12221</v>
      </c>
      <c r="E404" s="239" t="s">
        <v>11975</v>
      </c>
      <c r="F404" s="239" t="s">
        <v>11975</v>
      </c>
      <c r="G404" s="552">
        <v>2285</v>
      </c>
      <c r="H404" s="552">
        <v>497</v>
      </c>
      <c r="I404" s="552">
        <v>497</v>
      </c>
      <c r="J404" s="805"/>
      <c r="K404" s="964"/>
      <c r="L404" s="805"/>
      <c r="M404" s="805"/>
      <c r="N404" s="552">
        <v>497</v>
      </c>
      <c r="O404" s="552">
        <v>497</v>
      </c>
      <c r="P404" s="552" t="s">
        <v>12222</v>
      </c>
      <c r="Q404" s="239" t="s">
        <v>8919</v>
      </c>
      <c r="R404" s="552"/>
      <c r="S404" s="552"/>
      <c r="T404" s="552"/>
      <c r="U404" s="991"/>
      <c r="V404" s="991"/>
      <c r="W404" s="991"/>
      <c r="X404" s="991"/>
      <c r="Y404" s="991"/>
      <c r="Z404" s="805"/>
      <c r="AA404" s="239"/>
      <c r="AB404" s="239"/>
      <c r="AC404" s="239"/>
      <c r="AD404" s="239"/>
      <c r="AE404" s="239"/>
      <c r="AF404" s="239"/>
      <c r="AG404" s="239"/>
      <c r="AH404" s="751">
        <v>2016</v>
      </c>
      <c r="AI404" s="607"/>
      <c r="AJ404" s="607"/>
      <c r="AK404" s="607"/>
      <c r="AL404" s="607"/>
      <c r="AM404" s="607"/>
      <c r="AN404" s="607"/>
      <c r="AO404" s="245">
        <v>1000</v>
      </c>
      <c r="AP404" s="245"/>
    </row>
    <row r="405" spans="1:42" s="286" customFormat="1" ht="25.15" customHeight="1">
      <c r="A405" s="254"/>
      <c r="B405" s="549"/>
      <c r="C405" s="239" t="s">
        <v>11975</v>
      </c>
      <c r="D405" s="239" t="s">
        <v>12223</v>
      </c>
      <c r="E405" s="239" t="s">
        <v>11975</v>
      </c>
      <c r="F405" s="239" t="s">
        <v>11975</v>
      </c>
      <c r="G405" s="552">
        <v>6631</v>
      </c>
      <c r="H405" s="552">
        <v>940</v>
      </c>
      <c r="I405" s="552">
        <v>940</v>
      </c>
      <c r="J405" s="805"/>
      <c r="K405" s="964"/>
      <c r="L405" s="805"/>
      <c r="M405" s="805"/>
      <c r="N405" s="552">
        <v>940</v>
      </c>
      <c r="O405" s="552">
        <v>940</v>
      </c>
      <c r="P405" s="552" t="s">
        <v>12224</v>
      </c>
      <c r="Q405" s="239" t="s">
        <v>8919</v>
      </c>
      <c r="R405" s="552"/>
      <c r="S405" s="552"/>
      <c r="T405" s="552"/>
      <c r="U405" s="991"/>
      <c r="V405" s="991"/>
      <c r="W405" s="991"/>
      <c r="X405" s="991"/>
      <c r="Y405" s="991"/>
      <c r="Z405" s="805"/>
      <c r="AA405" s="239"/>
      <c r="AB405" s="239"/>
      <c r="AC405" s="239"/>
      <c r="AD405" s="239"/>
      <c r="AE405" s="239"/>
      <c r="AF405" s="239"/>
      <c r="AG405" s="239"/>
      <c r="AH405" s="751">
        <v>2016</v>
      </c>
      <c r="AI405" s="607"/>
      <c r="AJ405" s="607"/>
      <c r="AK405" s="607"/>
      <c r="AL405" s="607"/>
      <c r="AM405" s="607"/>
      <c r="AN405" s="607"/>
      <c r="AO405" s="245">
        <v>2693</v>
      </c>
      <c r="AP405" s="245"/>
    </row>
    <row r="406" spans="1:42" s="286" customFormat="1" ht="25.15" customHeight="1">
      <c r="A406" s="254"/>
      <c r="B406" s="549"/>
      <c r="C406" s="239" t="s">
        <v>11979</v>
      </c>
      <c r="D406" s="239" t="s">
        <v>12225</v>
      </c>
      <c r="E406" s="239" t="s">
        <v>11979</v>
      </c>
      <c r="F406" s="239" t="s">
        <v>11981</v>
      </c>
      <c r="G406" s="552">
        <v>9990</v>
      </c>
      <c r="H406" s="552">
        <v>1538</v>
      </c>
      <c r="I406" s="552">
        <v>1538</v>
      </c>
      <c r="J406" s="979" t="s">
        <v>1673</v>
      </c>
      <c r="K406" s="979" t="s">
        <v>1956</v>
      </c>
      <c r="L406" s="979" t="s">
        <v>1918</v>
      </c>
      <c r="M406" s="979"/>
      <c r="N406" s="552">
        <v>827</v>
      </c>
      <c r="O406" s="552">
        <v>792</v>
      </c>
      <c r="P406" s="552" t="s">
        <v>12226</v>
      </c>
      <c r="Q406" s="239" t="s">
        <v>1920</v>
      </c>
      <c r="R406" s="552"/>
      <c r="S406" s="552"/>
      <c r="T406" s="552">
        <v>35</v>
      </c>
      <c r="U406" s="991" t="s">
        <v>12227</v>
      </c>
      <c r="V406" s="991"/>
      <c r="W406" s="991">
        <v>1100</v>
      </c>
      <c r="X406" s="991">
        <v>50</v>
      </c>
      <c r="Y406" s="991"/>
      <c r="Z406" s="979"/>
      <c r="AA406" s="239" t="s">
        <v>12228</v>
      </c>
      <c r="AB406" s="239"/>
      <c r="AC406" s="239"/>
      <c r="AD406" s="239"/>
      <c r="AE406" s="239"/>
      <c r="AF406" s="239" t="s">
        <v>12229</v>
      </c>
      <c r="AG406" s="239" t="s">
        <v>12230</v>
      </c>
      <c r="AH406" s="751">
        <v>2001</v>
      </c>
      <c r="AI406" s="607"/>
      <c r="AJ406" s="607"/>
      <c r="AK406" s="607"/>
      <c r="AL406" s="607"/>
      <c r="AM406" s="607"/>
      <c r="AN406" s="607"/>
      <c r="AO406" s="245">
        <v>1270</v>
      </c>
      <c r="AP406" s="245"/>
    </row>
    <row r="407" spans="1:42" s="286" customFormat="1" ht="25.15" customHeight="1">
      <c r="A407" s="254"/>
      <c r="B407" s="549"/>
      <c r="C407" s="239" t="s">
        <v>11979</v>
      </c>
      <c r="D407" s="239" t="s">
        <v>12231</v>
      </c>
      <c r="E407" s="239" t="s">
        <v>11979</v>
      </c>
      <c r="F407" s="239" t="s">
        <v>11981</v>
      </c>
      <c r="G407" s="552">
        <v>8038</v>
      </c>
      <c r="H407" s="979">
        <v>951.11</v>
      </c>
      <c r="I407" s="552">
        <v>1199</v>
      </c>
      <c r="J407" s="979" t="s">
        <v>1673</v>
      </c>
      <c r="K407" s="979" t="s">
        <v>1956</v>
      </c>
      <c r="L407" s="979" t="s">
        <v>1918</v>
      </c>
      <c r="M407" s="979"/>
      <c r="N407" s="552">
        <v>734</v>
      </c>
      <c r="O407" s="552">
        <v>680</v>
      </c>
      <c r="P407" s="552" t="s">
        <v>12232</v>
      </c>
      <c r="Q407" s="239" t="s">
        <v>1920</v>
      </c>
      <c r="R407" s="552"/>
      <c r="S407" s="552"/>
      <c r="T407" s="552">
        <v>54</v>
      </c>
      <c r="U407" s="991">
        <v>1020</v>
      </c>
      <c r="V407" s="991"/>
      <c r="W407" s="991">
        <v>300</v>
      </c>
      <c r="X407" s="991"/>
      <c r="Y407" s="991"/>
      <c r="Z407" s="979"/>
      <c r="AA407" s="239" t="s">
        <v>1056</v>
      </c>
      <c r="AB407" s="239"/>
      <c r="AC407" s="239"/>
      <c r="AD407" s="239"/>
      <c r="AE407" s="239"/>
      <c r="AF407" s="239" t="s">
        <v>12229</v>
      </c>
      <c r="AG407" s="239"/>
      <c r="AH407" s="751">
        <v>2003</v>
      </c>
      <c r="AI407" s="607"/>
      <c r="AJ407" s="607"/>
      <c r="AK407" s="607"/>
      <c r="AL407" s="607"/>
      <c r="AM407" s="607"/>
      <c r="AN407" s="607"/>
      <c r="AO407" s="245">
        <v>1320</v>
      </c>
      <c r="AP407" s="245"/>
    </row>
    <row r="408" spans="1:42" s="286" customFormat="1" ht="25.15" customHeight="1">
      <c r="A408" s="254"/>
      <c r="B408" s="549"/>
      <c r="C408" s="239" t="s">
        <v>11979</v>
      </c>
      <c r="D408" s="239" t="s">
        <v>12233</v>
      </c>
      <c r="E408" s="239" t="s">
        <v>11979</v>
      </c>
      <c r="F408" s="239" t="s">
        <v>11981</v>
      </c>
      <c r="G408" s="552">
        <v>3194</v>
      </c>
      <c r="H408" s="1033">
        <v>851.68</v>
      </c>
      <c r="I408" s="1033">
        <v>840.18</v>
      </c>
      <c r="J408" s="1033"/>
      <c r="K408" s="1033"/>
      <c r="L408" s="1033"/>
      <c r="M408" s="1033"/>
      <c r="N408" s="552">
        <v>654</v>
      </c>
      <c r="O408" s="552">
        <v>599</v>
      </c>
      <c r="P408" s="552" t="s">
        <v>12234</v>
      </c>
      <c r="Q408" s="239" t="s">
        <v>1920</v>
      </c>
      <c r="R408" s="552"/>
      <c r="S408" s="552"/>
      <c r="T408" s="552">
        <v>55</v>
      </c>
      <c r="U408" s="991"/>
      <c r="V408" s="991"/>
      <c r="W408" s="991"/>
      <c r="X408" s="991"/>
      <c r="Y408" s="991"/>
      <c r="Z408" s="979"/>
      <c r="AA408" s="239" t="s">
        <v>12235</v>
      </c>
      <c r="AB408" s="239"/>
      <c r="AC408" s="239"/>
      <c r="AD408" s="239"/>
      <c r="AE408" s="239"/>
      <c r="AF408" s="239"/>
      <c r="AG408" s="239"/>
      <c r="AH408" s="751">
        <v>2005</v>
      </c>
      <c r="AI408" s="607"/>
      <c r="AJ408" s="607"/>
      <c r="AK408" s="607"/>
      <c r="AL408" s="607"/>
      <c r="AM408" s="607"/>
      <c r="AN408" s="607"/>
      <c r="AO408" s="245">
        <v>1084</v>
      </c>
      <c r="AP408" s="245"/>
    </row>
    <row r="409" spans="1:42" s="286" customFormat="1" ht="25.15" customHeight="1">
      <c r="A409" s="254" t="s">
        <v>417</v>
      </c>
      <c r="B409" s="549"/>
      <c r="C409" s="239" t="s">
        <v>11979</v>
      </c>
      <c r="D409" s="239" t="s">
        <v>12236</v>
      </c>
      <c r="E409" s="239" t="s">
        <v>11979</v>
      </c>
      <c r="F409" s="239" t="s">
        <v>11979</v>
      </c>
      <c r="G409" s="552">
        <v>4575</v>
      </c>
      <c r="H409" s="552">
        <v>1550</v>
      </c>
      <c r="I409" s="552">
        <v>1550</v>
      </c>
      <c r="J409" s="1033"/>
      <c r="K409" s="1033"/>
      <c r="L409" s="1033"/>
      <c r="M409" s="1033"/>
      <c r="N409" s="552">
        <v>1550</v>
      </c>
      <c r="O409" s="552">
        <v>1490</v>
      </c>
      <c r="P409" s="552" t="s">
        <v>12237</v>
      </c>
      <c r="Q409" s="239" t="s">
        <v>12238</v>
      </c>
      <c r="R409" s="552"/>
      <c r="S409" s="552"/>
      <c r="T409" s="552">
        <v>60</v>
      </c>
      <c r="U409" s="991"/>
      <c r="V409" s="991"/>
      <c r="W409" s="991"/>
      <c r="X409" s="991"/>
      <c r="Y409" s="991"/>
      <c r="Z409" s="979"/>
      <c r="AA409" s="239" t="s">
        <v>12235</v>
      </c>
      <c r="AB409" s="239"/>
      <c r="AC409" s="239"/>
      <c r="AD409" s="239"/>
      <c r="AE409" s="239"/>
      <c r="AF409" s="239"/>
      <c r="AG409" s="239"/>
      <c r="AH409" s="751">
        <v>2001</v>
      </c>
      <c r="AI409" s="607"/>
      <c r="AJ409" s="607"/>
      <c r="AK409" s="607"/>
      <c r="AL409" s="607"/>
      <c r="AM409" s="607"/>
      <c r="AN409" s="607"/>
      <c r="AO409" s="245">
        <v>808</v>
      </c>
      <c r="AP409" s="245"/>
    </row>
    <row r="410" spans="1:42" s="286" customFormat="1" ht="25.15" customHeight="1">
      <c r="A410" s="254" t="s">
        <v>234</v>
      </c>
      <c r="B410" s="549"/>
      <c r="C410" s="239" t="s">
        <v>11979</v>
      </c>
      <c r="D410" s="239" t="s">
        <v>12239</v>
      </c>
      <c r="E410" s="239" t="s">
        <v>11979</v>
      </c>
      <c r="F410" s="239" t="s">
        <v>11979</v>
      </c>
      <c r="G410" s="552">
        <v>3185</v>
      </c>
      <c r="H410" s="552">
        <v>1146</v>
      </c>
      <c r="I410" s="552">
        <v>2042</v>
      </c>
      <c r="J410" s="1033"/>
      <c r="K410" s="1033"/>
      <c r="L410" s="1033"/>
      <c r="M410" s="1033"/>
      <c r="N410" s="552">
        <v>770</v>
      </c>
      <c r="O410" s="552">
        <v>742.5</v>
      </c>
      <c r="P410" s="552" t="s">
        <v>12240</v>
      </c>
      <c r="Q410" s="239" t="s">
        <v>12241</v>
      </c>
      <c r="R410" s="552"/>
      <c r="S410" s="552"/>
      <c r="T410" s="552">
        <v>176</v>
      </c>
      <c r="U410" s="991"/>
      <c r="V410" s="991"/>
      <c r="W410" s="991"/>
      <c r="X410" s="991"/>
      <c r="Y410" s="991"/>
      <c r="Z410" s="979"/>
      <c r="AA410" s="239" t="s">
        <v>15640</v>
      </c>
      <c r="AB410" s="239"/>
      <c r="AC410" s="239"/>
      <c r="AD410" s="239"/>
      <c r="AE410" s="239"/>
      <c r="AF410" s="239"/>
      <c r="AG410" s="239"/>
      <c r="AH410" s="751">
        <v>2013</v>
      </c>
      <c r="AI410" s="607"/>
      <c r="AJ410" s="607"/>
      <c r="AK410" s="607"/>
      <c r="AL410" s="607"/>
      <c r="AM410" s="607"/>
      <c r="AN410" s="607"/>
      <c r="AO410" s="245">
        <v>3500</v>
      </c>
      <c r="AP410" s="245"/>
    </row>
    <row r="411" spans="1:42" s="286" customFormat="1" ht="25.15" customHeight="1">
      <c r="A411" s="254"/>
      <c r="B411" s="575"/>
      <c r="C411" s="239" t="s">
        <v>11979</v>
      </c>
      <c r="D411" s="239" t="s">
        <v>12242</v>
      </c>
      <c r="E411" s="239" t="s">
        <v>11979</v>
      </c>
      <c r="F411" s="239" t="s">
        <v>11979</v>
      </c>
      <c r="G411" s="552">
        <v>7146</v>
      </c>
      <c r="H411" s="552">
        <v>1004</v>
      </c>
      <c r="I411" s="552">
        <v>1250</v>
      </c>
      <c r="J411" s="1033"/>
      <c r="K411" s="1033"/>
      <c r="L411" s="1033"/>
      <c r="M411" s="1033"/>
      <c r="N411" s="552">
        <v>1250</v>
      </c>
      <c r="O411" s="552">
        <v>625</v>
      </c>
      <c r="P411" s="552" t="s">
        <v>12243</v>
      </c>
      <c r="Q411" s="239" t="s">
        <v>10911</v>
      </c>
      <c r="R411" s="552"/>
      <c r="S411" s="552"/>
      <c r="T411" s="552"/>
      <c r="U411" s="991"/>
      <c r="V411" s="991"/>
      <c r="W411" s="991"/>
      <c r="X411" s="991"/>
      <c r="Y411" s="991"/>
      <c r="Z411" s="979"/>
      <c r="AA411" s="239" t="s">
        <v>12235</v>
      </c>
      <c r="AB411" s="239"/>
      <c r="AC411" s="239"/>
      <c r="AD411" s="239"/>
      <c r="AE411" s="239"/>
      <c r="AF411" s="239"/>
      <c r="AG411" s="239"/>
      <c r="AH411" s="751">
        <v>2014</v>
      </c>
      <c r="AI411" s="607"/>
      <c r="AJ411" s="607"/>
      <c r="AK411" s="607"/>
      <c r="AL411" s="607"/>
      <c r="AM411" s="607"/>
      <c r="AN411" s="607"/>
      <c r="AO411" s="245">
        <v>3600</v>
      </c>
      <c r="AP411" s="245"/>
    </row>
    <row r="412" spans="1:42" s="286" customFormat="1" ht="25.15" customHeight="1">
      <c r="A412" s="254" t="s">
        <v>236</v>
      </c>
      <c r="B412" s="549" t="s">
        <v>3410</v>
      </c>
      <c r="C412" s="239" t="s">
        <v>3303</v>
      </c>
      <c r="D412" s="740">
        <f>COUNTA(D413:D436)</f>
        <v>24</v>
      </c>
      <c r="E412" s="979"/>
      <c r="F412" s="979"/>
      <c r="G412" s="552">
        <f>SUM(G413:G436)</f>
        <v>978000</v>
      </c>
      <c r="H412" s="552">
        <f>SUM(H413:H436)</f>
        <v>66443.39</v>
      </c>
      <c r="I412" s="552">
        <f>SUM(I413:I436)</f>
        <v>95293.01999999999</v>
      </c>
      <c r="J412" s="979"/>
      <c r="K412" s="979"/>
      <c r="L412" s="979"/>
      <c r="M412" s="979"/>
      <c r="N412" s="552"/>
      <c r="O412" s="552"/>
      <c r="P412" s="552"/>
      <c r="Q412" s="239"/>
      <c r="R412" s="552"/>
      <c r="S412" s="552"/>
      <c r="T412" s="552"/>
      <c r="U412" s="991"/>
      <c r="V412" s="991"/>
      <c r="W412" s="991"/>
      <c r="X412" s="991"/>
      <c r="Y412" s="991"/>
      <c r="Z412" s="979"/>
      <c r="AA412" s="239"/>
      <c r="AB412" s="239"/>
      <c r="AC412" s="239"/>
      <c r="AD412" s="239"/>
      <c r="AE412" s="239"/>
      <c r="AF412" s="239"/>
      <c r="AG412" s="239"/>
      <c r="AH412" s="751"/>
      <c r="AI412" s="607"/>
      <c r="AJ412" s="607"/>
      <c r="AK412" s="607"/>
      <c r="AL412" s="607"/>
      <c r="AM412" s="607"/>
      <c r="AN412" s="607"/>
      <c r="AO412" s="245"/>
      <c r="AP412" s="245"/>
    </row>
    <row r="413" spans="1:42" s="286" customFormat="1" ht="25.15" customHeight="1">
      <c r="A413" s="254" t="s">
        <v>239</v>
      </c>
      <c r="B413" s="549"/>
      <c r="C413" s="239" t="s">
        <v>3123</v>
      </c>
      <c r="D413" s="239" t="s">
        <v>12835</v>
      </c>
      <c r="E413" s="239" t="s">
        <v>3123</v>
      </c>
      <c r="F413" s="239" t="s">
        <v>12836</v>
      </c>
      <c r="G413" s="552">
        <v>8485</v>
      </c>
      <c r="H413" s="552">
        <v>1729</v>
      </c>
      <c r="I413" s="552">
        <v>4359</v>
      </c>
      <c r="J413" s="321" t="s">
        <v>2136</v>
      </c>
      <c r="K413" s="964" t="s">
        <v>12837</v>
      </c>
      <c r="L413" s="321" t="s">
        <v>12838</v>
      </c>
      <c r="M413" s="321"/>
      <c r="N413" s="552">
        <v>1709</v>
      </c>
      <c r="O413" s="552"/>
      <c r="P413" s="552"/>
      <c r="Q413" s="239" t="s">
        <v>12839</v>
      </c>
      <c r="R413" s="552">
        <v>1501</v>
      </c>
      <c r="S413" s="552" t="s">
        <v>12840</v>
      </c>
      <c r="T413" s="552">
        <v>208</v>
      </c>
      <c r="U413" s="321">
        <v>2000</v>
      </c>
      <c r="V413" s="321" t="s">
        <v>499</v>
      </c>
      <c r="W413" s="321" t="s">
        <v>499</v>
      </c>
      <c r="X413" s="321">
        <v>3000</v>
      </c>
      <c r="Y413" s="321" t="s">
        <v>499</v>
      </c>
      <c r="Z413" s="321" t="s">
        <v>499</v>
      </c>
      <c r="AA413" s="239" t="s">
        <v>12841</v>
      </c>
      <c r="AB413" s="239" t="s">
        <v>499</v>
      </c>
      <c r="AC413" s="239" t="s">
        <v>499</v>
      </c>
      <c r="AD413" s="239" t="s">
        <v>499</v>
      </c>
      <c r="AE413" s="239" t="s">
        <v>499</v>
      </c>
      <c r="AF413" s="239" t="s">
        <v>499</v>
      </c>
      <c r="AG413" s="239" t="s">
        <v>499</v>
      </c>
      <c r="AH413" s="751">
        <v>2003</v>
      </c>
      <c r="AI413" s="607"/>
      <c r="AJ413" s="607"/>
      <c r="AK413" s="607"/>
      <c r="AL413" s="607"/>
      <c r="AM413" s="607"/>
      <c r="AN413" s="607"/>
      <c r="AO413" s="245">
        <v>5000</v>
      </c>
      <c r="AP413" s="245"/>
    </row>
    <row r="414" spans="1:42" s="286" customFormat="1" ht="25.15" customHeight="1">
      <c r="A414" s="254" t="s">
        <v>240</v>
      </c>
      <c r="B414" s="549"/>
      <c r="C414" s="239" t="s">
        <v>3123</v>
      </c>
      <c r="D414" s="239" t="s">
        <v>12842</v>
      </c>
      <c r="E414" s="239" t="s">
        <v>3123</v>
      </c>
      <c r="F414" s="239" t="s">
        <v>12843</v>
      </c>
      <c r="G414" s="552">
        <v>214934</v>
      </c>
      <c r="H414" s="552">
        <v>2758</v>
      </c>
      <c r="I414" s="552">
        <v>4364</v>
      </c>
      <c r="J414" s="321"/>
      <c r="K414" s="964"/>
      <c r="L414" s="321"/>
      <c r="M414" s="321"/>
      <c r="N414" s="552"/>
      <c r="O414" s="552">
        <v>1176</v>
      </c>
      <c r="P414" s="552" t="s">
        <v>12844</v>
      </c>
      <c r="Q414" s="239" t="s">
        <v>12845</v>
      </c>
      <c r="R414" s="552"/>
      <c r="S414" s="552"/>
      <c r="T414" s="552"/>
      <c r="U414" s="321"/>
      <c r="V414" s="321"/>
      <c r="W414" s="321"/>
      <c r="X414" s="321"/>
      <c r="Y414" s="321"/>
      <c r="Z414" s="321"/>
      <c r="AA414" s="239"/>
      <c r="AB414" s="239"/>
      <c r="AC414" s="239"/>
      <c r="AD414" s="239"/>
      <c r="AE414" s="239"/>
      <c r="AF414" s="239"/>
      <c r="AG414" s="239"/>
      <c r="AH414" s="751">
        <v>2013</v>
      </c>
      <c r="AI414" s="607"/>
      <c r="AJ414" s="607"/>
      <c r="AK414" s="607"/>
      <c r="AL414" s="607"/>
      <c r="AM414" s="607"/>
      <c r="AN414" s="607"/>
      <c r="AO414" s="245">
        <v>7000</v>
      </c>
      <c r="AP414" s="245"/>
    </row>
    <row r="415" spans="1:42" s="286" customFormat="1" ht="25.15" customHeight="1">
      <c r="A415" s="254"/>
      <c r="B415" s="549"/>
      <c r="C415" s="239" t="s">
        <v>2612</v>
      </c>
      <c r="D415" s="239" t="s">
        <v>7288</v>
      </c>
      <c r="E415" s="239" t="s">
        <v>2612</v>
      </c>
      <c r="F415" s="239" t="s">
        <v>2614</v>
      </c>
      <c r="G415" s="552">
        <v>5022</v>
      </c>
      <c r="H415" s="552">
        <v>1926</v>
      </c>
      <c r="I415" s="552">
        <v>1926</v>
      </c>
      <c r="J415" s="321" t="s">
        <v>572</v>
      </c>
      <c r="K415" s="964"/>
      <c r="L415" s="321"/>
      <c r="M415" s="321"/>
      <c r="N415" s="552">
        <v>693</v>
      </c>
      <c r="O415" s="552">
        <v>693</v>
      </c>
      <c r="P415" s="552" t="s">
        <v>12846</v>
      </c>
      <c r="Q415" s="239" t="s">
        <v>12847</v>
      </c>
      <c r="R415" s="552"/>
      <c r="S415" s="552"/>
      <c r="T415" s="552"/>
      <c r="U415" s="321">
        <v>950</v>
      </c>
      <c r="V415" s="321"/>
      <c r="W415" s="321"/>
      <c r="X415" s="321">
        <v>950</v>
      </c>
      <c r="Y415" s="321"/>
      <c r="Z415" s="321"/>
      <c r="AA415" s="239" t="s">
        <v>2344</v>
      </c>
      <c r="AB415" s="239"/>
      <c r="AC415" s="239"/>
      <c r="AD415" s="239"/>
      <c r="AE415" s="239"/>
      <c r="AF415" s="239"/>
      <c r="AG415" s="239"/>
      <c r="AH415" s="751">
        <v>1997</v>
      </c>
      <c r="AI415" s="607"/>
      <c r="AJ415" s="607"/>
      <c r="AK415" s="607"/>
      <c r="AL415" s="607"/>
      <c r="AM415" s="607"/>
      <c r="AN415" s="607"/>
      <c r="AO415" s="245">
        <v>1954</v>
      </c>
      <c r="AP415" s="245"/>
    </row>
    <row r="416" spans="1:42" s="286" customFormat="1" ht="25.15" customHeight="1">
      <c r="A416" s="254"/>
      <c r="B416" s="549"/>
      <c r="C416" s="239" t="s">
        <v>2612</v>
      </c>
      <c r="D416" s="239" t="s">
        <v>12848</v>
      </c>
      <c r="E416" s="239" t="s">
        <v>2612</v>
      </c>
      <c r="F416" s="239" t="s">
        <v>2614</v>
      </c>
      <c r="G416" s="552">
        <v>147301</v>
      </c>
      <c r="H416" s="552">
        <v>1612</v>
      </c>
      <c r="I416" s="552">
        <v>3299</v>
      </c>
      <c r="J416" s="321" t="s">
        <v>572</v>
      </c>
      <c r="K416" s="964"/>
      <c r="L416" s="321"/>
      <c r="M416" s="321"/>
      <c r="N416" s="552">
        <v>2153</v>
      </c>
      <c r="O416" s="552">
        <v>1175</v>
      </c>
      <c r="P416" s="552" t="s">
        <v>12849</v>
      </c>
      <c r="Q416" s="239" t="s">
        <v>572</v>
      </c>
      <c r="R416" s="552">
        <v>978</v>
      </c>
      <c r="S416" s="552" t="s">
        <v>12850</v>
      </c>
      <c r="T416" s="552"/>
      <c r="U416" s="321">
        <v>950</v>
      </c>
      <c r="V416" s="321"/>
      <c r="W416" s="321"/>
      <c r="X416" s="321">
        <v>950</v>
      </c>
      <c r="Y416" s="321"/>
      <c r="Z416" s="321"/>
      <c r="AA416" s="239"/>
      <c r="AB416" s="239"/>
      <c r="AC416" s="239"/>
      <c r="AD416" s="239"/>
      <c r="AE416" s="239"/>
      <c r="AF416" s="239"/>
      <c r="AG416" s="239"/>
      <c r="AH416" s="751">
        <v>2010</v>
      </c>
      <c r="AI416" s="607"/>
      <c r="AJ416" s="607"/>
      <c r="AK416" s="607"/>
      <c r="AL416" s="607"/>
      <c r="AM416" s="607"/>
      <c r="AN416" s="607"/>
      <c r="AO416" s="245">
        <v>6600</v>
      </c>
      <c r="AP416" s="245"/>
    </row>
    <row r="417" spans="1:42" s="286" customFormat="1" ht="25.15" customHeight="1">
      <c r="A417" s="254"/>
      <c r="B417" s="549"/>
      <c r="C417" s="239" t="s">
        <v>12483</v>
      </c>
      <c r="D417" s="239" t="s">
        <v>2140</v>
      </c>
      <c r="E417" s="239" t="s">
        <v>12483</v>
      </c>
      <c r="F417" s="239" t="s">
        <v>6634</v>
      </c>
      <c r="G417" s="552">
        <v>12539</v>
      </c>
      <c r="H417" s="552">
        <v>2068</v>
      </c>
      <c r="I417" s="552">
        <v>7254</v>
      </c>
      <c r="J417" s="321" t="s">
        <v>1918</v>
      </c>
      <c r="K417" s="964" t="s">
        <v>7490</v>
      </c>
      <c r="L417" s="321"/>
      <c r="M417" s="321"/>
      <c r="N417" s="552">
        <v>3200</v>
      </c>
      <c r="O417" s="552">
        <v>1260</v>
      </c>
      <c r="P417" s="552" t="s">
        <v>2141</v>
      </c>
      <c r="Q417" s="239" t="s">
        <v>12851</v>
      </c>
      <c r="R417" s="552">
        <v>1508</v>
      </c>
      <c r="S417" s="552" t="s">
        <v>2143</v>
      </c>
      <c r="T417" s="552">
        <v>432</v>
      </c>
      <c r="U417" s="321">
        <v>1035</v>
      </c>
      <c r="V417" s="321"/>
      <c r="W417" s="321">
        <v>3000</v>
      </c>
      <c r="X417" s="321"/>
      <c r="Y417" s="321"/>
      <c r="Z417" s="321"/>
      <c r="AA417" s="239" t="s">
        <v>12852</v>
      </c>
      <c r="AB417" s="239"/>
      <c r="AC417" s="239"/>
      <c r="AD417" s="239"/>
      <c r="AE417" s="239"/>
      <c r="AF417" s="239"/>
      <c r="AG417" s="239"/>
      <c r="AH417" s="751">
        <v>1991</v>
      </c>
      <c r="AI417" s="607"/>
      <c r="AJ417" s="607"/>
      <c r="AK417" s="607"/>
      <c r="AL417" s="607"/>
      <c r="AM417" s="607"/>
      <c r="AN417" s="607"/>
      <c r="AO417" s="245">
        <v>4035</v>
      </c>
      <c r="AP417" s="245"/>
    </row>
    <row r="418" spans="1:42" s="286" customFormat="1" ht="25.15" customHeight="1">
      <c r="A418" s="254"/>
      <c r="B418" s="549"/>
      <c r="C418" s="239" t="s">
        <v>12488</v>
      </c>
      <c r="D418" s="239" t="s">
        <v>7288</v>
      </c>
      <c r="E418" s="239" t="s">
        <v>12488</v>
      </c>
      <c r="F418" s="239" t="s">
        <v>12853</v>
      </c>
      <c r="G418" s="552">
        <v>4185</v>
      </c>
      <c r="H418" s="552">
        <v>1478</v>
      </c>
      <c r="I418" s="552">
        <v>2194</v>
      </c>
      <c r="J418" s="321"/>
      <c r="K418" s="964"/>
      <c r="L418" s="321"/>
      <c r="M418" s="321"/>
      <c r="N418" s="552">
        <v>1044</v>
      </c>
      <c r="O418" s="552">
        <v>827</v>
      </c>
      <c r="P418" s="552" t="s">
        <v>12854</v>
      </c>
      <c r="Q418" s="239" t="s">
        <v>12855</v>
      </c>
      <c r="R418" s="552"/>
      <c r="S418" s="552"/>
      <c r="T418" s="552">
        <v>217</v>
      </c>
      <c r="U418" s="321"/>
      <c r="V418" s="321"/>
      <c r="W418" s="321"/>
      <c r="X418" s="321"/>
      <c r="Y418" s="321"/>
      <c r="Z418" s="321"/>
      <c r="AA418" s="239" t="s">
        <v>12856</v>
      </c>
      <c r="AB418" s="239"/>
      <c r="AC418" s="239"/>
      <c r="AD418" s="239"/>
      <c r="AE418" s="239"/>
      <c r="AF418" s="239"/>
      <c r="AG418" s="239"/>
      <c r="AH418" s="751">
        <v>2006</v>
      </c>
      <c r="AI418" s="607"/>
      <c r="AJ418" s="607"/>
      <c r="AK418" s="607"/>
      <c r="AL418" s="607"/>
      <c r="AM418" s="607"/>
      <c r="AN418" s="607"/>
      <c r="AO418" s="245">
        <v>3320</v>
      </c>
      <c r="AP418" s="245"/>
    </row>
    <row r="419" spans="1:42" s="286" customFormat="1" ht="25.15" customHeight="1">
      <c r="A419" s="254">
        <v>2</v>
      </c>
      <c r="B419" s="549"/>
      <c r="C419" s="239" t="s">
        <v>12488</v>
      </c>
      <c r="D419" s="239" t="s">
        <v>2902</v>
      </c>
      <c r="E419" s="239" t="s">
        <v>12488</v>
      </c>
      <c r="F419" s="239" t="s">
        <v>12488</v>
      </c>
      <c r="G419" s="552">
        <v>9830</v>
      </c>
      <c r="H419" s="552">
        <v>5842</v>
      </c>
      <c r="I419" s="552">
        <v>11511</v>
      </c>
      <c r="J419" s="321"/>
      <c r="K419" s="964"/>
      <c r="L419" s="321"/>
      <c r="M419" s="321"/>
      <c r="N419" s="552">
        <v>1682</v>
      </c>
      <c r="O419" s="552">
        <v>676</v>
      </c>
      <c r="P419" s="552" t="s">
        <v>12857</v>
      </c>
      <c r="Q419" s="239" t="s">
        <v>1647</v>
      </c>
      <c r="R419" s="552">
        <v>853</v>
      </c>
      <c r="S419" s="552" t="s">
        <v>2324</v>
      </c>
      <c r="T419" s="552">
        <v>153</v>
      </c>
      <c r="U419" s="321"/>
      <c r="V419" s="321"/>
      <c r="W419" s="321"/>
      <c r="X419" s="321"/>
      <c r="Y419" s="321"/>
      <c r="Z419" s="321"/>
      <c r="AA419" s="239" t="s">
        <v>12858</v>
      </c>
      <c r="AB419" s="239"/>
      <c r="AC419" s="239"/>
      <c r="AD419" s="239"/>
      <c r="AE419" s="239"/>
      <c r="AF419" s="239"/>
      <c r="AG419" s="239"/>
      <c r="AH419" s="751">
        <v>2011</v>
      </c>
      <c r="AI419" s="607"/>
      <c r="AJ419" s="607"/>
      <c r="AK419" s="607"/>
      <c r="AL419" s="607"/>
      <c r="AM419" s="607"/>
      <c r="AN419" s="607"/>
      <c r="AO419" s="245">
        <v>18000</v>
      </c>
      <c r="AP419" s="245"/>
    </row>
    <row r="420" spans="1:42" s="286" customFormat="1" ht="25.15" customHeight="1">
      <c r="A420" s="254"/>
      <c r="B420" s="549"/>
      <c r="C420" s="239" t="s">
        <v>12491</v>
      </c>
      <c r="D420" s="239" t="s">
        <v>12859</v>
      </c>
      <c r="E420" s="239" t="s">
        <v>12491</v>
      </c>
      <c r="F420" s="239" t="s">
        <v>12860</v>
      </c>
      <c r="G420" s="552">
        <v>8692</v>
      </c>
      <c r="H420" s="552">
        <v>1143</v>
      </c>
      <c r="I420" s="552">
        <v>2377</v>
      </c>
      <c r="J420" s="321"/>
      <c r="K420" s="964"/>
      <c r="L420" s="321"/>
      <c r="M420" s="321"/>
      <c r="N420" s="552">
        <v>1044</v>
      </c>
      <c r="O420" s="552">
        <v>827</v>
      </c>
      <c r="P420" s="552" t="s">
        <v>12854</v>
      </c>
      <c r="Q420" s="239" t="s">
        <v>7291</v>
      </c>
      <c r="R420" s="552">
        <v>706</v>
      </c>
      <c r="S420" s="552"/>
      <c r="T420" s="552">
        <v>217</v>
      </c>
      <c r="U420" s="321"/>
      <c r="V420" s="321"/>
      <c r="W420" s="321"/>
      <c r="X420" s="321"/>
      <c r="Y420" s="321"/>
      <c r="Z420" s="321"/>
      <c r="AA420" s="239" t="s">
        <v>12861</v>
      </c>
      <c r="AB420" s="239"/>
      <c r="AC420" s="239"/>
      <c r="AD420" s="239"/>
      <c r="AE420" s="239"/>
      <c r="AF420" s="239"/>
      <c r="AG420" s="239"/>
      <c r="AH420" s="751">
        <v>2007</v>
      </c>
      <c r="AI420" s="607"/>
      <c r="AJ420" s="607"/>
      <c r="AK420" s="607"/>
      <c r="AL420" s="607"/>
      <c r="AM420" s="607"/>
      <c r="AN420" s="607"/>
      <c r="AO420" s="245">
        <v>8554</v>
      </c>
      <c r="AP420" s="245"/>
    </row>
    <row r="421" spans="1:42" s="286" customFormat="1" ht="25.15" customHeight="1">
      <c r="A421" s="254"/>
      <c r="B421" s="549"/>
      <c r="C421" s="239" t="s">
        <v>12617</v>
      </c>
      <c r="D421" s="239" t="s">
        <v>12862</v>
      </c>
      <c r="E421" s="239" t="s">
        <v>12617</v>
      </c>
      <c r="F421" s="239" t="s">
        <v>12617</v>
      </c>
      <c r="G421" s="552">
        <v>5585</v>
      </c>
      <c r="H421" s="552">
        <v>2089</v>
      </c>
      <c r="I421" s="552">
        <v>2630</v>
      </c>
      <c r="J421" s="321"/>
      <c r="K421" s="964"/>
      <c r="L421" s="321"/>
      <c r="M421" s="321"/>
      <c r="N421" s="552"/>
      <c r="O421" s="552">
        <v>1996</v>
      </c>
      <c r="P421" s="552" t="s">
        <v>12863</v>
      </c>
      <c r="Q421" s="239" t="s">
        <v>12864</v>
      </c>
      <c r="R421" s="552"/>
      <c r="S421" s="552"/>
      <c r="T421" s="552"/>
      <c r="U421" s="321"/>
      <c r="V421" s="321"/>
      <c r="W421" s="321"/>
      <c r="X421" s="321"/>
      <c r="Y421" s="321"/>
      <c r="Z421" s="321"/>
      <c r="AA421" s="987"/>
      <c r="AB421" s="239"/>
      <c r="AC421" s="239"/>
      <c r="AD421" s="239"/>
      <c r="AE421" s="239"/>
      <c r="AF421" s="239"/>
      <c r="AG421" s="239"/>
      <c r="AH421" s="751">
        <v>2009</v>
      </c>
      <c r="AI421" s="607"/>
      <c r="AJ421" s="607"/>
      <c r="AK421" s="607"/>
      <c r="AL421" s="607"/>
      <c r="AM421" s="607"/>
      <c r="AN421" s="607"/>
      <c r="AO421" s="245">
        <v>4600</v>
      </c>
      <c r="AP421" s="245"/>
    </row>
    <row r="422" spans="1:42" s="286" customFormat="1" ht="25.15" customHeight="1">
      <c r="A422" s="244"/>
      <c r="B422" s="549"/>
      <c r="C422" s="239" t="s">
        <v>12504</v>
      </c>
      <c r="D422" s="239" t="s">
        <v>12865</v>
      </c>
      <c r="E422" s="239" t="s">
        <v>12504</v>
      </c>
      <c r="F422" s="239" t="s">
        <v>574</v>
      </c>
      <c r="G422" s="552">
        <v>13113</v>
      </c>
      <c r="H422" s="552">
        <v>855.91</v>
      </c>
      <c r="I422" s="552">
        <v>991.02</v>
      </c>
      <c r="J422" s="321" t="s">
        <v>571</v>
      </c>
      <c r="K422" s="964" t="s">
        <v>572</v>
      </c>
      <c r="L422" s="321"/>
      <c r="M422" s="321"/>
      <c r="N422" s="552">
        <v>856</v>
      </c>
      <c r="O422" s="552">
        <v>855.91</v>
      </c>
      <c r="P422" s="552" t="s">
        <v>12866</v>
      </c>
      <c r="Q422" s="239" t="s">
        <v>9308</v>
      </c>
      <c r="R422" s="552"/>
      <c r="S422" s="552"/>
      <c r="T422" s="552"/>
      <c r="U422" s="321">
        <v>13500</v>
      </c>
      <c r="V422" s="321"/>
      <c r="W422" s="321"/>
      <c r="X422" s="321">
        <v>1500</v>
      </c>
      <c r="Y422" s="321"/>
      <c r="Z422" s="321"/>
      <c r="AA422" s="239" t="s">
        <v>9447</v>
      </c>
      <c r="AB422" s="239"/>
      <c r="AC422" s="239"/>
      <c r="AD422" s="239"/>
      <c r="AE422" s="239"/>
      <c r="AF422" s="239"/>
      <c r="AG422" s="239"/>
      <c r="AH422" s="751">
        <v>2008</v>
      </c>
      <c r="AI422" s="607"/>
      <c r="AJ422" s="607"/>
      <c r="AK422" s="607"/>
      <c r="AL422" s="607"/>
      <c r="AM422" s="607"/>
      <c r="AN422" s="607"/>
      <c r="AO422" s="245">
        <v>1300</v>
      </c>
      <c r="AP422" s="245"/>
    </row>
    <row r="423" spans="1:42" s="286" customFormat="1" ht="25.15" customHeight="1">
      <c r="A423" s="244"/>
      <c r="B423" s="549"/>
      <c r="C423" s="239" t="s">
        <v>12504</v>
      </c>
      <c r="D423" s="239" t="s">
        <v>2902</v>
      </c>
      <c r="E423" s="239" t="s">
        <v>12504</v>
      </c>
      <c r="F423" s="239" t="s">
        <v>574</v>
      </c>
      <c r="G423" s="552">
        <v>6330</v>
      </c>
      <c r="H423" s="552">
        <v>2306</v>
      </c>
      <c r="I423" s="552">
        <v>2306</v>
      </c>
      <c r="J423" s="321"/>
      <c r="K423" s="964"/>
      <c r="L423" s="321"/>
      <c r="M423" s="321"/>
      <c r="N423" s="552">
        <v>994</v>
      </c>
      <c r="O423" s="552">
        <v>994</v>
      </c>
      <c r="P423" s="552" t="s">
        <v>12866</v>
      </c>
      <c r="Q423" s="239" t="s">
        <v>12867</v>
      </c>
      <c r="R423" s="552"/>
      <c r="S423" s="552"/>
      <c r="T423" s="552"/>
      <c r="U423" s="321"/>
      <c r="V423" s="321"/>
      <c r="W423" s="321"/>
      <c r="X423" s="321"/>
      <c r="Y423" s="321"/>
      <c r="Z423" s="321"/>
      <c r="AA423" s="239" t="s">
        <v>9447</v>
      </c>
      <c r="AB423" s="239"/>
      <c r="AC423" s="239"/>
      <c r="AD423" s="239"/>
      <c r="AE423" s="239"/>
      <c r="AF423" s="239"/>
      <c r="AG423" s="239"/>
      <c r="AH423" s="751">
        <v>2014</v>
      </c>
      <c r="AI423" s="607"/>
      <c r="AJ423" s="607"/>
      <c r="AK423" s="607"/>
      <c r="AL423" s="607"/>
      <c r="AM423" s="607"/>
      <c r="AN423" s="607"/>
      <c r="AO423" s="245">
        <v>3920</v>
      </c>
      <c r="AP423" s="245"/>
    </row>
    <row r="424" spans="1:42" s="286" customFormat="1" ht="25.15" customHeight="1">
      <c r="A424" s="244">
        <v>3</v>
      </c>
      <c r="B424" s="549"/>
      <c r="C424" s="239" t="s">
        <v>12526</v>
      </c>
      <c r="D424" s="239" t="s">
        <v>12868</v>
      </c>
      <c r="E424" s="239" t="s">
        <v>12526</v>
      </c>
      <c r="F424" s="239" t="s">
        <v>12526</v>
      </c>
      <c r="G424" s="552">
        <v>136977</v>
      </c>
      <c r="H424" s="552">
        <v>7242</v>
      </c>
      <c r="I424" s="552">
        <v>7242</v>
      </c>
      <c r="J424" s="321" t="s">
        <v>1673</v>
      </c>
      <c r="K424" s="964" t="s">
        <v>572</v>
      </c>
      <c r="L424" s="321"/>
      <c r="M424" s="321"/>
      <c r="N424" s="552">
        <v>6260</v>
      </c>
      <c r="O424" s="552">
        <v>4618</v>
      </c>
      <c r="P424" s="552" t="s">
        <v>12869</v>
      </c>
      <c r="Q424" s="239" t="s">
        <v>7291</v>
      </c>
      <c r="R424" s="552">
        <v>1576</v>
      </c>
      <c r="S424" s="552" t="s">
        <v>2130</v>
      </c>
      <c r="T424" s="552">
        <v>66</v>
      </c>
      <c r="U424" s="321">
        <v>3600</v>
      </c>
      <c r="V424" s="321"/>
      <c r="W424" s="321"/>
      <c r="X424" s="321">
        <v>3000</v>
      </c>
      <c r="Y424" s="321"/>
      <c r="Z424" s="321"/>
      <c r="AA424" s="239" t="s">
        <v>12870</v>
      </c>
      <c r="AB424" s="239"/>
      <c r="AC424" s="239"/>
      <c r="AD424" s="239"/>
      <c r="AE424" s="239"/>
      <c r="AF424" s="239"/>
      <c r="AG424" s="239"/>
      <c r="AH424" s="751">
        <v>2002</v>
      </c>
      <c r="AI424" s="607"/>
      <c r="AJ424" s="607"/>
      <c r="AK424" s="607"/>
      <c r="AL424" s="607"/>
      <c r="AM424" s="607"/>
      <c r="AN424" s="607"/>
      <c r="AO424" s="245">
        <v>6600</v>
      </c>
      <c r="AP424" s="245"/>
    </row>
    <row r="425" spans="1:42" s="286" customFormat="1" ht="25.15" customHeight="1">
      <c r="A425" s="244">
        <v>4</v>
      </c>
      <c r="B425" s="549"/>
      <c r="C425" s="239" t="s">
        <v>12526</v>
      </c>
      <c r="D425" s="239" t="s">
        <v>12871</v>
      </c>
      <c r="E425" s="239" t="s">
        <v>12526</v>
      </c>
      <c r="F425" s="239" t="s">
        <v>12526</v>
      </c>
      <c r="G425" s="552">
        <v>106790</v>
      </c>
      <c r="H425" s="552">
        <v>462</v>
      </c>
      <c r="I425" s="552">
        <v>924</v>
      </c>
      <c r="J425" s="321"/>
      <c r="K425" s="964"/>
      <c r="L425" s="321"/>
      <c r="M425" s="321"/>
      <c r="N425" s="552">
        <v>462</v>
      </c>
      <c r="O425" s="552">
        <v>462</v>
      </c>
      <c r="P425" s="552" t="s">
        <v>12872</v>
      </c>
      <c r="Q425" s="239" t="s">
        <v>12873</v>
      </c>
      <c r="R425" s="552"/>
      <c r="S425" s="552"/>
      <c r="T425" s="552"/>
      <c r="U425" s="321"/>
      <c r="V425" s="321"/>
      <c r="W425" s="321"/>
      <c r="X425" s="321"/>
      <c r="Y425" s="321"/>
      <c r="Z425" s="321"/>
      <c r="AA425" s="239" t="s">
        <v>12874</v>
      </c>
      <c r="AB425" s="239"/>
      <c r="AC425" s="239"/>
      <c r="AD425" s="239"/>
      <c r="AE425" s="239"/>
      <c r="AF425" s="239"/>
      <c r="AG425" s="239"/>
      <c r="AH425" s="751">
        <v>2012</v>
      </c>
      <c r="AI425" s="607"/>
      <c r="AJ425" s="607"/>
      <c r="AK425" s="607"/>
      <c r="AL425" s="607"/>
      <c r="AM425" s="607"/>
      <c r="AN425" s="607"/>
      <c r="AO425" s="245">
        <v>2000</v>
      </c>
      <c r="AP425" s="245"/>
    </row>
    <row r="426" spans="1:42" s="286" customFormat="1" ht="25.15" customHeight="1">
      <c r="A426" s="244"/>
      <c r="B426" s="549"/>
      <c r="C426" s="239" t="s">
        <v>12526</v>
      </c>
      <c r="D426" s="239" t="s">
        <v>12875</v>
      </c>
      <c r="E426" s="239" t="s">
        <v>12526</v>
      </c>
      <c r="F426" s="239" t="s">
        <v>12526</v>
      </c>
      <c r="G426" s="552">
        <v>2448</v>
      </c>
      <c r="H426" s="552">
        <v>579.48</v>
      </c>
      <c r="I426" s="552">
        <v>749</v>
      </c>
      <c r="J426" s="321" t="s">
        <v>1673</v>
      </c>
      <c r="K426" s="964" t="s">
        <v>572</v>
      </c>
      <c r="L426" s="321"/>
      <c r="M426" s="321"/>
      <c r="N426" s="552">
        <v>562</v>
      </c>
      <c r="O426" s="552">
        <v>562</v>
      </c>
      <c r="P426" s="552" t="s">
        <v>12876</v>
      </c>
      <c r="Q426" s="239" t="s">
        <v>8919</v>
      </c>
      <c r="R426" s="552"/>
      <c r="S426" s="552"/>
      <c r="T426" s="552"/>
      <c r="U426" s="321">
        <v>3600</v>
      </c>
      <c r="V426" s="321"/>
      <c r="W426" s="321"/>
      <c r="X426" s="321">
        <v>3000</v>
      </c>
      <c r="Y426" s="321"/>
      <c r="Z426" s="321"/>
      <c r="AA426" s="239" t="s">
        <v>12877</v>
      </c>
      <c r="AB426" s="239"/>
      <c r="AC426" s="239"/>
      <c r="AD426" s="239"/>
      <c r="AE426" s="239"/>
      <c r="AF426" s="239"/>
      <c r="AG426" s="239"/>
      <c r="AH426" s="751">
        <v>2010</v>
      </c>
      <c r="AI426" s="607"/>
      <c r="AJ426" s="607"/>
      <c r="AK426" s="607"/>
      <c r="AL426" s="607"/>
      <c r="AM426" s="607"/>
      <c r="AN426" s="607"/>
      <c r="AO426" s="245">
        <v>1028</v>
      </c>
      <c r="AP426" s="245"/>
    </row>
    <row r="427" spans="1:42" s="286" customFormat="1" ht="25.15" customHeight="1">
      <c r="A427" s="244"/>
      <c r="B427" s="1002"/>
      <c r="C427" s="239" t="s">
        <v>260</v>
      </c>
      <c r="D427" s="239" t="s">
        <v>12878</v>
      </c>
      <c r="E427" s="239" t="s">
        <v>260</v>
      </c>
      <c r="F427" s="239" t="s">
        <v>12879</v>
      </c>
      <c r="G427" s="552">
        <v>3467</v>
      </c>
      <c r="H427" s="552">
        <v>660</v>
      </c>
      <c r="I427" s="552">
        <v>861</v>
      </c>
      <c r="J427" s="321"/>
      <c r="K427" s="964"/>
      <c r="L427" s="321"/>
      <c r="M427" s="321"/>
      <c r="N427" s="552">
        <v>300</v>
      </c>
      <c r="O427" s="552">
        <v>300</v>
      </c>
      <c r="P427" s="552" t="s">
        <v>12880</v>
      </c>
      <c r="Q427" s="239" t="s">
        <v>12212</v>
      </c>
      <c r="R427" s="552"/>
      <c r="S427" s="552"/>
      <c r="T427" s="552"/>
      <c r="U427" s="321"/>
      <c r="V427" s="321"/>
      <c r="W427" s="321"/>
      <c r="X427" s="321"/>
      <c r="Y427" s="321"/>
      <c r="Z427" s="321"/>
      <c r="AA427" s="239" t="s">
        <v>12881</v>
      </c>
      <c r="AB427" s="239"/>
      <c r="AC427" s="239"/>
      <c r="AD427" s="239"/>
      <c r="AE427" s="239"/>
      <c r="AF427" s="239"/>
      <c r="AG427" s="239"/>
      <c r="AH427" s="751">
        <v>2009</v>
      </c>
      <c r="AI427" s="607"/>
      <c r="AJ427" s="607"/>
      <c r="AK427" s="607"/>
      <c r="AL427" s="607"/>
      <c r="AM427" s="607"/>
      <c r="AN427" s="607"/>
      <c r="AO427" s="245">
        <v>1500</v>
      </c>
      <c r="AP427" s="245"/>
    </row>
    <row r="428" spans="1:42" s="286" customFormat="1" ht="25.15" customHeight="1">
      <c r="A428" s="244"/>
      <c r="B428" s="549"/>
      <c r="C428" s="239" t="s">
        <v>12531</v>
      </c>
      <c r="D428" s="239" t="s">
        <v>12882</v>
      </c>
      <c r="E428" s="239" t="s">
        <v>12531</v>
      </c>
      <c r="F428" s="239" t="s">
        <v>12531</v>
      </c>
      <c r="G428" s="552">
        <v>12491</v>
      </c>
      <c r="H428" s="609">
        <v>2289</v>
      </c>
      <c r="I428" s="609">
        <v>4847</v>
      </c>
      <c r="J428" s="321"/>
      <c r="K428" s="964"/>
      <c r="L428" s="321"/>
      <c r="M428" s="321"/>
      <c r="N428" s="552">
        <v>1808</v>
      </c>
      <c r="O428" s="552">
        <v>760</v>
      </c>
      <c r="P428" s="552" t="s">
        <v>12883</v>
      </c>
      <c r="Q428" s="239" t="s">
        <v>15534</v>
      </c>
      <c r="R428" s="552">
        <v>851</v>
      </c>
      <c r="S428" s="552" t="s">
        <v>2130</v>
      </c>
      <c r="T428" s="552">
        <v>197</v>
      </c>
      <c r="U428" s="321"/>
      <c r="V428" s="321"/>
      <c r="W428" s="321"/>
      <c r="X428" s="321"/>
      <c r="Y428" s="321"/>
      <c r="Z428" s="321"/>
      <c r="AA428" s="239" t="s">
        <v>12884</v>
      </c>
      <c r="AB428" s="239"/>
      <c r="AC428" s="239"/>
      <c r="AD428" s="239"/>
      <c r="AE428" s="239"/>
      <c r="AF428" s="239"/>
      <c r="AG428" s="239"/>
      <c r="AH428" s="751">
        <v>2016</v>
      </c>
      <c r="AI428" s="607"/>
      <c r="AJ428" s="607"/>
      <c r="AK428" s="607"/>
      <c r="AL428" s="607"/>
      <c r="AM428" s="607"/>
      <c r="AN428" s="607"/>
      <c r="AO428" s="245">
        <v>11700</v>
      </c>
      <c r="AP428" s="245"/>
    </row>
    <row r="429" spans="1:42" s="286" customFormat="1" ht="25.15" customHeight="1">
      <c r="A429" s="244"/>
      <c r="B429" s="549"/>
      <c r="C429" s="239" t="s">
        <v>12531</v>
      </c>
      <c r="D429" s="239" t="s">
        <v>12885</v>
      </c>
      <c r="E429" s="239" t="s">
        <v>12531</v>
      </c>
      <c r="F429" s="239" t="s">
        <v>12531</v>
      </c>
      <c r="G429" s="552">
        <v>36742</v>
      </c>
      <c r="H429" s="552">
        <v>5195</v>
      </c>
      <c r="I429" s="552">
        <v>7470</v>
      </c>
      <c r="J429" s="321"/>
      <c r="K429" s="964"/>
      <c r="L429" s="321"/>
      <c r="M429" s="321"/>
      <c r="N429" s="552">
        <v>1235</v>
      </c>
      <c r="O429" s="552">
        <v>1235</v>
      </c>
      <c r="P429" s="552" t="s">
        <v>12886</v>
      </c>
      <c r="Q429" s="239" t="s">
        <v>12867</v>
      </c>
      <c r="R429" s="552"/>
      <c r="S429" s="552"/>
      <c r="T429" s="552"/>
      <c r="U429" s="321"/>
      <c r="V429" s="321"/>
      <c r="W429" s="321"/>
      <c r="X429" s="321"/>
      <c r="Y429" s="321"/>
      <c r="Z429" s="321"/>
      <c r="AA429" s="239" t="s">
        <v>12887</v>
      </c>
      <c r="AB429" s="239"/>
      <c r="AC429" s="239"/>
      <c r="AD429" s="239"/>
      <c r="AE429" s="239"/>
      <c r="AF429" s="239"/>
      <c r="AG429" s="239"/>
      <c r="AH429" s="751">
        <v>2016</v>
      </c>
      <c r="AI429" s="607"/>
      <c r="AJ429" s="607"/>
      <c r="AK429" s="607"/>
      <c r="AL429" s="607"/>
      <c r="AM429" s="607"/>
      <c r="AN429" s="607"/>
      <c r="AO429" s="245">
        <v>20200</v>
      </c>
      <c r="AP429" s="245"/>
    </row>
    <row r="430" spans="1:42" s="286" customFormat="1" ht="25.15" customHeight="1">
      <c r="A430" s="244"/>
      <c r="B430" s="549"/>
      <c r="C430" s="239" t="s">
        <v>12537</v>
      </c>
      <c r="D430" s="239" t="s">
        <v>12888</v>
      </c>
      <c r="E430" s="239" t="s">
        <v>12537</v>
      </c>
      <c r="F430" s="239" t="s">
        <v>12537</v>
      </c>
      <c r="G430" s="552">
        <v>156254</v>
      </c>
      <c r="H430" s="552">
        <v>5979</v>
      </c>
      <c r="I430" s="552">
        <v>5979</v>
      </c>
      <c r="J430" s="321"/>
      <c r="K430" s="964"/>
      <c r="L430" s="321"/>
      <c r="M430" s="321"/>
      <c r="N430" s="552">
        <v>5979</v>
      </c>
      <c r="O430" s="552">
        <v>5979</v>
      </c>
      <c r="P430" s="552" t="s">
        <v>12889</v>
      </c>
      <c r="Q430" s="239" t="s">
        <v>12890</v>
      </c>
      <c r="R430" s="552"/>
      <c r="S430" s="552"/>
      <c r="T430" s="552"/>
      <c r="U430" s="321"/>
      <c r="V430" s="321"/>
      <c r="W430" s="321"/>
      <c r="X430" s="321"/>
      <c r="Y430" s="321"/>
      <c r="Z430" s="321"/>
      <c r="AA430" s="239" t="s">
        <v>12891</v>
      </c>
      <c r="AB430" s="239"/>
      <c r="AC430" s="239"/>
      <c r="AD430" s="239"/>
      <c r="AE430" s="239"/>
      <c r="AF430" s="239"/>
      <c r="AG430" s="239"/>
      <c r="AH430" s="751">
        <v>2009</v>
      </c>
      <c r="AI430" s="607"/>
      <c r="AJ430" s="607"/>
      <c r="AK430" s="607"/>
      <c r="AL430" s="607"/>
      <c r="AM430" s="607"/>
      <c r="AN430" s="607"/>
      <c r="AO430" s="245">
        <v>10100</v>
      </c>
      <c r="AP430" s="245"/>
    </row>
    <row r="431" spans="1:42" s="286" customFormat="1" ht="25.15" customHeight="1">
      <c r="A431" s="244"/>
      <c r="B431" s="549"/>
      <c r="C431" s="239" t="s">
        <v>12537</v>
      </c>
      <c r="D431" s="239" t="s">
        <v>12892</v>
      </c>
      <c r="E431" s="239" t="s">
        <v>12537</v>
      </c>
      <c r="F431" s="239" t="s">
        <v>12537</v>
      </c>
      <c r="G431" s="552">
        <v>8417</v>
      </c>
      <c r="H431" s="552">
        <v>808</v>
      </c>
      <c r="I431" s="552">
        <v>808</v>
      </c>
      <c r="J431" s="979"/>
      <c r="K431" s="979"/>
      <c r="L431" s="979"/>
      <c r="M431" s="979"/>
      <c r="N431" s="552">
        <v>808</v>
      </c>
      <c r="O431" s="552">
        <v>808</v>
      </c>
      <c r="P431" s="552" t="s">
        <v>12893</v>
      </c>
      <c r="Q431" s="239" t="s">
        <v>12894</v>
      </c>
      <c r="R431" s="552"/>
      <c r="S431" s="552"/>
      <c r="T431" s="552"/>
      <c r="U431" s="991"/>
      <c r="V431" s="991"/>
      <c r="W431" s="991"/>
      <c r="X431" s="991"/>
      <c r="Y431" s="991"/>
      <c r="Z431" s="979"/>
      <c r="AA431" s="239"/>
      <c r="AB431" s="239"/>
      <c r="AC431" s="239"/>
      <c r="AD431" s="239"/>
      <c r="AE431" s="239"/>
      <c r="AF431" s="239"/>
      <c r="AG431" s="239"/>
      <c r="AH431" s="751">
        <v>2011</v>
      </c>
      <c r="AI431" s="607"/>
      <c r="AJ431" s="607"/>
      <c r="AK431" s="607"/>
      <c r="AL431" s="607"/>
      <c r="AM431" s="607"/>
      <c r="AN431" s="607"/>
      <c r="AO431" s="245">
        <v>1216</v>
      </c>
      <c r="AP431" s="245"/>
    </row>
    <row r="432" spans="1:42" s="286" customFormat="1" ht="25.15" customHeight="1">
      <c r="A432" s="244">
        <v>5</v>
      </c>
      <c r="B432" s="549"/>
      <c r="C432" s="239" t="s">
        <v>12539</v>
      </c>
      <c r="D432" s="239" t="s">
        <v>12895</v>
      </c>
      <c r="E432" s="239" t="s">
        <v>12539</v>
      </c>
      <c r="F432" s="239" t="s">
        <v>12539</v>
      </c>
      <c r="G432" s="552">
        <v>8313</v>
      </c>
      <c r="H432" s="552">
        <v>3379</v>
      </c>
      <c r="I432" s="552">
        <v>4096</v>
      </c>
      <c r="J432" s="979" t="s">
        <v>1956</v>
      </c>
      <c r="K432" s="979" t="s">
        <v>572</v>
      </c>
      <c r="L432" s="979"/>
      <c r="M432" s="979"/>
      <c r="N432" s="552">
        <v>1301</v>
      </c>
      <c r="O432" s="552">
        <v>1216</v>
      </c>
      <c r="P432" s="552" t="s">
        <v>12896</v>
      </c>
      <c r="Q432" s="239" t="s">
        <v>7291</v>
      </c>
      <c r="R432" s="552"/>
      <c r="S432" s="552"/>
      <c r="T432" s="552">
        <v>85</v>
      </c>
      <c r="U432" s="991">
        <v>3627</v>
      </c>
      <c r="V432" s="991"/>
      <c r="W432" s="991">
        <v>1100</v>
      </c>
      <c r="X432" s="991"/>
      <c r="Y432" s="991"/>
      <c r="Z432" s="979"/>
      <c r="AA432" s="239" t="s">
        <v>12897</v>
      </c>
      <c r="AB432" s="239"/>
      <c r="AC432" s="239"/>
      <c r="AD432" s="239"/>
      <c r="AE432" s="239"/>
      <c r="AF432" s="239"/>
      <c r="AG432" s="239"/>
      <c r="AH432" s="751">
        <v>2002</v>
      </c>
      <c r="AI432" s="607"/>
      <c r="AJ432" s="607"/>
      <c r="AK432" s="607"/>
      <c r="AL432" s="607"/>
      <c r="AM432" s="607"/>
      <c r="AN432" s="607"/>
      <c r="AO432" s="1034">
        <v>4727</v>
      </c>
      <c r="AP432" s="245"/>
    </row>
    <row r="433" spans="1:44" s="286" customFormat="1" ht="24.4" customHeight="1">
      <c r="A433" s="244"/>
      <c r="B433" s="549"/>
      <c r="C433" s="239" t="s">
        <v>12544</v>
      </c>
      <c r="D433" s="239" t="s">
        <v>12898</v>
      </c>
      <c r="E433" s="239" t="s">
        <v>12544</v>
      </c>
      <c r="F433" s="239" t="s">
        <v>12544</v>
      </c>
      <c r="G433" s="552">
        <v>4126</v>
      </c>
      <c r="H433" s="552">
        <v>3562</v>
      </c>
      <c r="I433" s="552">
        <v>6513</v>
      </c>
      <c r="J433" s="321"/>
      <c r="K433" s="964"/>
      <c r="L433" s="321"/>
      <c r="M433" s="321"/>
      <c r="N433" s="552">
        <v>1357</v>
      </c>
      <c r="O433" s="552">
        <v>1357</v>
      </c>
      <c r="P433" s="552" t="s">
        <v>12899</v>
      </c>
      <c r="Q433" s="239" t="s">
        <v>12900</v>
      </c>
      <c r="R433" s="552"/>
      <c r="S433" s="552"/>
      <c r="T433" s="552">
        <v>118</v>
      </c>
      <c r="U433" s="321"/>
      <c r="V433" s="321"/>
      <c r="W433" s="321"/>
      <c r="X433" s="321"/>
      <c r="Y433" s="321"/>
      <c r="Z433" s="321"/>
      <c r="AA433" s="239" t="s">
        <v>12901</v>
      </c>
      <c r="AB433" s="239"/>
      <c r="AC433" s="239"/>
      <c r="AD433" s="239"/>
      <c r="AE433" s="239"/>
      <c r="AF433" s="239"/>
      <c r="AG433" s="239"/>
      <c r="AH433" s="751">
        <v>2007</v>
      </c>
      <c r="AI433" s="607"/>
      <c r="AJ433" s="607"/>
      <c r="AK433" s="607"/>
      <c r="AL433" s="607"/>
      <c r="AM433" s="607"/>
      <c r="AN433" s="607"/>
      <c r="AO433" s="245">
        <v>11800</v>
      </c>
      <c r="AP433" s="245"/>
      <c r="AQ433" s="286">
        <v>11800</v>
      </c>
    </row>
    <row r="434" spans="1:44" s="286" customFormat="1" ht="24.4" customHeight="1">
      <c r="A434" s="244"/>
      <c r="B434" s="549"/>
      <c r="C434" s="239" t="s">
        <v>12544</v>
      </c>
      <c r="D434" s="239" t="s">
        <v>12902</v>
      </c>
      <c r="E434" s="239" t="s">
        <v>12544</v>
      </c>
      <c r="F434" s="239" t="s">
        <v>12544</v>
      </c>
      <c r="G434" s="552">
        <v>2100</v>
      </c>
      <c r="H434" s="552">
        <v>1596</v>
      </c>
      <c r="I434" s="552">
        <v>1708</v>
      </c>
      <c r="J434" s="321"/>
      <c r="K434" s="964"/>
      <c r="L434" s="321"/>
      <c r="M434" s="321"/>
      <c r="N434" s="552">
        <v>1120</v>
      </c>
      <c r="O434" s="552">
        <v>1120</v>
      </c>
      <c r="P434" s="552" t="s">
        <v>12903</v>
      </c>
      <c r="Q434" s="239" t="s">
        <v>12900</v>
      </c>
      <c r="R434" s="552"/>
      <c r="S434" s="552"/>
      <c r="T434" s="552"/>
      <c r="U434" s="321"/>
      <c r="V434" s="321"/>
      <c r="W434" s="321"/>
      <c r="X434" s="321"/>
      <c r="Y434" s="321"/>
      <c r="Z434" s="321"/>
      <c r="AA434" s="239" t="s">
        <v>12904</v>
      </c>
      <c r="AB434" s="239"/>
      <c r="AC434" s="239"/>
      <c r="AD434" s="239"/>
      <c r="AE434" s="239"/>
      <c r="AF434" s="239"/>
      <c r="AG434" s="239"/>
      <c r="AH434" s="751">
        <v>2016</v>
      </c>
      <c r="AI434" s="607"/>
      <c r="AJ434" s="607"/>
      <c r="AK434" s="607"/>
      <c r="AL434" s="607"/>
      <c r="AM434" s="607"/>
      <c r="AN434" s="607"/>
      <c r="AO434" s="245">
        <v>3500</v>
      </c>
      <c r="AP434" s="245"/>
      <c r="AQ434" s="245"/>
      <c r="AR434" s="245"/>
    </row>
    <row r="435" spans="1:44" s="286" customFormat="1" ht="24.4" customHeight="1">
      <c r="A435" s="244"/>
      <c r="B435" s="549"/>
      <c r="C435" s="239" t="s">
        <v>12550</v>
      </c>
      <c r="D435" s="239" t="s">
        <v>12905</v>
      </c>
      <c r="E435" s="239" t="s">
        <v>12550</v>
      </c>
      <c r="F435" s="239" t="s">
        <v>12906</v>
      </c>
      <c r="G435" s="552">
        <v>58789</v>
      </c>
      <c r="H435" s="552">
        <v>6861</v>
      </c>
      <c r="I435" s="552">
        <v>6861</v>
      </c>
      <c r="J435" s="321" t="s">
        <v>1956</v>
      </c>
      <c r="K435" s="964" t="s">
        <v>572</v>
      </c>
      <c r="L435" s="321" t="s">
        <v>12907</v>
      </c>
      <c r="M435" s="321"/>
      <c r="N435" s="552">
        <v>1447</v>
      </c>
      <c r="O435" s="552">
        <v>1272</v>
      </c>
      <c r="P435" s="552" t="s">
        <v>12908</v>
      </c>
      <c r="Q435" s="239" t="s">
        <v>12909</v>
      </c>
      <c r="R435" s="552"/>
      <c r="S435" s="552"/>
      <c r="T435" s="552">
        <v>175</v>
      </c>
      <c r="U435" s="321">
        <v>13015</v>
      </c>
      <c r="V435" s="321"/>
      <c r="W435" s="321"/>
      <c r="X435" s="321">
        <v>1500</v>
      </c>
      <c r="Y435" s="321"/>
      <c r="Z435" s="321"/>
      <c r="AA435" s="239" t="s">
        <v>12910</v>
      </c>
      <c r="AB435" s="239"/>
      <c r="AC435" s="239"/>
      <c r="AD435" s="239"/>
      <c r="AE435" s="239"/>
      <c r="AF435" s="239"/>
      <c r="AG435" s="239"/>
      <c r="AH435" s="751">
        <v>2001</v>
      </c>
      <c r="AI435" s="607"/>
      <c r="AJ435" s="607"/>
      <c r="AK435" s="607"/>
      <c r="AL435" s="607"/>
      <c r="AM435" s="607"/>
      <c r="AN435" s="607"/>
      <c r="AO435" s="245">
        <v>14515</v>
      </c>
      <c r="AP435" s="245"/>
    </row>
    <row r="436" spans="1:44" s="286" customFormat="1" ht="24.4" customHeight="1">
      <c r="A436" s="244"/>
      <c r="B436" s="575"/>
      <c r="C436" s="239" t="s">
        <v>12555</v>
      </c>
      <c r="D436" s="239" t="s">
        <v>12911</v>
      </c>
      <c r="E436" s="239" t="s">
        <v>12555</v>
      </c>
      <c r="F436" s="239" t="s">
        <v>12555</v>
      </c>
      <c r="G436" s="552">
        <v>5070</v>
      </c>
      <c r="H436" s="552">
        <v>4024</v>
      </c>
      <c r="I436" s="552">
        <v>4024</v>
      </c>
      <c r="J436" s="321" t="s">
        <v>572</v>
      </c>
      <c r="K436" s="964" t="s">
        <v>1673</v>
      </c>
      <c r="L436" s="321" t="s">
        <v>1918</v>
      </c>
      <c r="M436" s="321"/>
      <c r="N436" s="552">
        <v>1120</v>
      </c>
      <c r="O436" s="552">
        <v>1035</v>
      </c>
      <c r="P436" s="552" t="s">
        <v>12912</v>
      </c>
      <c r="Q436" s="239" t="s">
        <v>1920</v>
      </c>
      <c r="R436" s="552"/>
      <c r="S436" s="552"/>
      <c r="T436" s="552">
        <v>85</v>
      </c>
      <c r="U436" s="321">
        <v>1116</v>
      </c>
      <c r="V436" s="321"/>
      <c r="W436" s="321">
        <v>4037</v>
      </c>
      <c r="X436" s="321"/>
      <c r="Y436" s="321"/>
      <c r="Z436" s="321"/>
      <c r="AA436" s="239" t="s">
        <v>9245</v>
      </c>
      <c r="AB436" s="239"/>
      <c r="AC436" s="239"/>
      <c r="AD436" s="239"/>
      <c r="AE436" s="239"/>
      <c r="AF436" s="239"/>
      <c r="AG436" s="239"/>
      <c r="AH436" s="751">
        <v>2002</v>
      </c>
      <c r="AI436" s="607"/>
      <c r="AJ436" s="607"/>
      <c r="AK436" s="607"/>
      <c r="AL436" s="607"/>
      <c r="AM436" s="607"/>
      <c r="AN436" s="607"/>
      <c r="AO436" s="245">
        <v>5153</v>
      </c>
      <c r="AP436" s="245"/>
    </row>
    <row r="437" spans="1:44" s="286" customFormat="1" ht="24.4" customHeight="1">
      <c r="A437" s="244"/>
      <c r="B437" s="549" t="s">
        <v>4322</v>
      </c>
      <c r="C437" s="1035" t="s">
        <v>3303</v>
      </c>
      <c r="D437" s="740">
        <f>COUNTA(D438:D471)</f>
        <v>34</v>
      </c>
      <c r="E437" s="321"/>
      <c r="F437" s="321"/>
      <c r="G437" s="552">
        <f>SUM(G438:G471)</f>
        <v>467299</v>
      </c>
      <c r="H437" s="552">
        <f>SUM(H438:H471)</f>
        <v>65777.570000000007</v>
      </c>
      <c r="I437" s="552">
        <f>SUM(I438:I471)</f>
        <v>103326.13</v>
      </c>
      <c r="J437" s="321"/>
      <c r="K437" s="964"/>
      <c r="L437" s="321"/>
      <c r="M437" s="321"/>
      <c r="N437" s="552"/>
      <c r="O437" s="552"/>
      <c r="P437" s="552"/>
      <c r="Q437" s="239"/>
      <c r="R437" s="552"/>
      <c r="S437" s="552"/>
      <c r="T437" s="552"/>
      <c r="U437" s="321"/>
      <c r="V437" s="321"/>
      <c r="W437" s="321"/>
      <c r="X437" s="321"/>
      <c r="Y437" s="321"/>
      <c r="Z437" s="321"/>
      <c r="AA437" s="239"/>
      <c r="AB437" s="239"/>
      <c r="AC437" s="239"/>
      <c r="AD437" s="239"/>
      <c r="AE437" s="239"/>
      <c r="AF437" s="239"/>
      <c r="AG437" s="239"/>
      <c r="AH437" s="751"/>
      <c r="AI437" s="607"/>
      <c r="AJ437" s="607"/>
      <c r="AK437" s="607"/>
      <c r="AL437" s="607"/>
      <c r="AM437" s="607"/>
      <c r="AN437" s="607"/>
      <c r="AO437" s="245"/>
      <c r="AP437" s="1036"/>
    </row>
    <row r="438" spans="1:44" s="286" customFormat="1" ht="24.4" customHeight="1">
      <c r="A438" s="244">
        <v>6</v>
      </c>
      <c r="B438" s="549"/>
      <c r="C438" s="239" t="s">
        <v>13277</v>
      </c>
      <c r="D438" s="239" t="s">
        <v>13641</v>
      </c>
      <c r="E438" s="239" t="s">
        <v>13277</v>
      </c>
      <c r="F438" s="239" t="s">
        <v>13281</v>
      </c>
      <c r="G438" s="552">
        <v>3792</v>
      </c>
      <c r="H438" s="552">
        <v>1332</v>
      </c>
      <c r="I438" s="552">
        <v>2449</v>
      </c>
      <c r="J438" s="321"/>
      <c r="K438" s="964"/>
      <c r="L438" s="321"/>
      <c r="M438" s="321"/>
      <c r="N438" s="552">
        <v>1145</v>
      </c>
      <c r="O438" s="552">
        <v>934</v>
      </c>
      <c r="P438" s="552" t="s">
        <v>13642</v>
      </c>
      <c r="Q438" s="239" t="s">
        <v>7291</v>
      </c>
      <c r="R438" s="552"/>
      <c r="S438" s="552"/>
      <c r="T438" s="552">
        <v>211</v>
      </c>
      <c r="U438" s="321"/>
      <c r="V438" s="321"/>
      <c r="W438" s="321"/>
      <c r="X438" s="321"/>
      <c r="Y438" s="321"/>
      <c r="Z438" s="321"/>
      <c r="AA438" s="239" t="s">
        <v>13643</v>
      </c>
      <c r="AB438" s="239"/>
      <c r="AC438" s="239"/>
      <c r="AD438" s="239"/>
      <c r="AE438" s="239"/>
      <c r="AF438" s="239"/>
      <c r="AG438" s="239"/>
      <c r="AH438" s="751">
        <v>2008</v>
      </c>
      <c r="AI438" s="607"/>
      <c r="AJ438" s="607"/>
      <c r="AK438" s="607"/>
      <c r="AL438" s="607"/>
      <c r="AM438" s="607"/>
      <c r="AN438" s="607"/>
      <c r="AO438" s="245">
        <v>3975</v>
      </c>
      <c r="AP438" s="245"/>
    </row>
    <row r="439" spans="1:44" s="286" customFormat="1" ht="24.4" customHeight="1">
      <c r="A439" s="244">
        <v>7</v>
      </c>
      <c r="B439" s="549"/>
      <c r="C439" s="239" t="s">
        <v>13277</v>
      </c>
      <c r="D439" s="239" t="s">
        <v>13644</v>
      </c>
      <c r="E439" s="239" t="s">
        <v>13277</v>
      </c>
      <c r="F439" s="239" t="s">
        <v>13277</v>
      </c>
      <c r="G439" s="552">
        <v>6974</v>
      </c>
      <c r="H439" s="552">
        <v>1206</v>
      </c>
      <c r="I439" s="552">
        <v>1206</v>
      </c>
      <c r="J439" s="321"/>
      <c r="K439" s="964"/>
      <c r="L439" s="321"/>
      <c r="M439" s="321"/>
      <c r="N439" s="552">
        <v>680</v>
      </c>
      <c r="O439" s="552">
        <v>680</v>
      </c>
      <c r="P439" s="552"/>
      <c r="Q439" s="239" t="s">
        <v>6857</v>
      </c>
      <c r="R439" s="552"/>
      <c r="S439" s="552"/>
      <c r="T439" s="552"/>
      <c r="U439" s="321"/>
      <c r="V439" s="321"/>
      <c r="W439" s="321"/>
      <c r="X439" s="321"/>
      <c r="Y439" s="321"/>
      <c r="Z439" s="321"/>
      <c r="AA439" s="239" t="s">
        <v>13645</v>
      </c>
      <c r="AB439" s="239"/>
      <c r="AC439" s="239"/>
      <c r="AD439" s="239"/>
      <c r="AE439" s="239"/>
      <c r="AF439" s="239"/>
      <c r="AG439" s="239"/>
      <c r="AH439" s="751">
        <v>2009</v>
      </c>
      <c r="AI439" s="607"/>
      <c r="AJ439" s="607"/>
      <c r="AK439" s="607"/>
      <c r="AL439" s="607"/>
      <c r="AM439" s="607"/>
      <c r="AN439" s="607"/>
      <c r="AO439" s="245">
        <v>834</v>
      </c>
      <c r="AP439" s="245"/>
    </row>
    <row r="440" spans="1:44" s="286" customFormat="1" ht="24.4" customHeight="1">
      <c r="A440" s="244"/>
      <c r="B440" s="549"/>
      <c r="C440" s="239" t="s">
        <v>13277</v>
      </c>
      <c r="D440" s="239" t="s">
        <v>13646</v>
      </c>
      <c r="E440" s="239" t="s">
        <v>13277</v>
      </c>
      <c r="F440" s="239" t="s">
        <v>13281</v>
      </c>
      <c r="G440" s="552">
        <v>7175</v>
      </c>
      <c r="H440" s="552">
        <v>2416</v>
      </c>
      <c r="I440" s="552">
        <v>2416</v>
      </c>
      <c r="J440" s="321"/>
      <c r="K440" s="964"/>
      <c r="L440" s="321"/>
      <c r="M440" s="321"/>
      <c r="N440" s="552">
        <v>680</v>
      </c>
      <c r="O440" s="552">
        <v>2416</v>
      </c>
      <c r="P440" s="552"/>
      <c r="Q440" s="239" t="s">
        <v>13647</v>
      </c>
      <c r="R440" s="552"/>
      <c r="S440" s="552"/>
      <c r="T440" s="552"/>
      <c r="U440" s="321"/>
      <c r="V440" s="321"/>
      <c r="W440" s="321"/>
      <c r="X440" s="321"/>
      <c r="Y440" s="321"/>
      <c r="Z440" s="321"/>
      <c r="AA440" s="239"/>
      <c r="AB440" s="239"/>
      <c r="AC440" s="239"/>
      <c r="AD440" s="239"/>
      <c r="AE440" s="239"/>
      <c r="AF440" s="239"/>
      <c r="AG440" s="239"/>
      <c r="AH440" s="751">
        <v>1992</v>
      </c>
      <c r="AI440" s="607"/>
      <c r="AJ440" s="607"/>
      <c r="AK440" s="607"/>
      <c r="AL440" s="607"/>
      <c r="AM440" s="607"/>
      <c r="AN440" s="607"/>
      <c r="AO440" s="245"/>
      <c r="AP440" s="245"/>
    </row>
    <row r="441" spans="1:44" s="286" customFormat="1" ht="24.4" customHeight="1">
      <c r="A441" s="244"/>
      <c r="B441" s="549"/>
      <c r="C441" s="239" t="s">
        <v>13283</v>
      </c>
      <c r="D441" s="239" t="s">
        <v>13648</v>
      </c>
      <c r="E441" s="239" t="s">
        <v>13283</v>
      </c>
      <c r="F441" s="239" t="s">
        <v>13283</v>
      </c>
      <c r="G441" s="552">
        <v>6407</v>
      </c>
      <c r="H441" s="552">
        <v>1483</v>
      </c>
      <c r="I441" s="552">
        <v>1196</v>
      </c>
      <c r="J441" s="321"/>
      <c r="K441" s="964"/>
      <c r="L441" s="321"/>
      <c r="M441" s="321"/>
      <c r="N441" s="552">
        <v>125</v>
      </c>
      <c r="O441" s="552"/>
      <c r="P441" s="552"/>
      <c r="Q441" s="239"/>
      <c r="R441" s="552"/>
      <c r="S441" s="552" t="s">
        <v>13649</v>
      </c>
      <c r="T441" s="552">
        <v>125</v>
      </c>
      <c r="U441" s="321"/>
      <c r="V441" s="321"/>
      <c r="W441" s="321"/>
      <c r="X441" s="321"/>
      <c r="Y441" s="321"/>
      <c r="Z441" s="321"/>
      <c r="AA441" s="239" t="s">
        <v>13650</v>
      </c>
      <c r="AB441" s="239"/>
      <c r="AC441" s="239"/>
      <c r="AD441" s="239"/>
      <c r="AE441" s="239"/>
      <c r="AF441" s="239"/>
      <c r="AG441" s="239"/>
      <c r="AH441" s="751">
        <v>2006</v>
      </c>
      <c r="AI441" s="607"/>
      <c r="AJ441" s="607"/>
      <c r="AK441" s="607"/>
      <c r="AL441" s="607"/>
      <c r="AM441" s="607"/>
      <c r="AN441" s="607"/>
      <c r="AO441" s="245">
        <v>5975</v>
      </c>
      <c r="AP441" s="245"/>
    </row>
    <row r="442" spans="1:44" s="286" customFormat="1" ht="24.4" customHeight="1">
      <c r="A442" s="244"/>
      <c r="B442" s="549"/>
      <c r="C442" s="239" t="s">
        <v>13295</v>
      </c>
      <c r="D442" s="740" t="s">
        <v>13651</v>
      </c>
      <c r="E442" s="239" t="s">
        <v>13295</v>
      </c>
      <c r="F442" s="239" t="s">
        <v>13295</v>
      </c>
      <c r="G442" s="552">
        <v>3968</v>
      </c>
      <c r="H442" s="552">
        <v>1600</v>
      </c>
      <c r="I442" s="552">
        <v>2840</v>
      </c>
      <c r="J442" s="321"/>
      <c r="K442" s="964"/>
      <c r="L442" s="321"/>
      <c r="M442" s="321"/>
      <c r="N442" s="552">
        <v>827</v>
      </c>
      <c r="O442" s="552">
        <v>827</v>
      </c>
      <c r="P442" s="552"/>
      <c r="Q442" s="552" t="s">
        <v>1678</v>
      </c>
      <c r="R442" s="552"/>
      <c r="S442" s="552"/>
      <c r="T442" s="552"/>
      <c r="U442" s="321"/>
      <c r="V442" s="321"/>
      <c r="W442" s="321"/>
      <c r="X442" s="321"/>
      <c r="Y442" s="321"/>
      <c r="Z442" s="321"/>
      <c r="AA442" s="552" t="s">
        <v>13652</v>
      </c>
      <c r="AB442" s="239"/>
      <c r="AC442" s="239"/>
      <c r="AD442" s="321"/>
      <c r="AE442" s="321"/>
      <c r="AF442" s="321"/>
      <c r="AG442" s="321"/>
      <c r="AH442" s="607">
        <v>2013</v>
      </c>
      <c r="AI442" s="607"/>
      <c r="AJ442" s="607"/>
      <c r="AK442" s="607"/>
      <c r="AL442" s="607"/>
      <c r="AM442" s="607"/>
      <c r="AN442" s="607"/>
      <c r="AO442" s="245">
        <v>6500</v>
      </c>
      <c r="AP442" s="245"/>
    </row>
    <row r="443" spans="1:44" s="286" customFormat="1" ht="24.4" customHeight="1">
      <c r="A443" s="287"/>
      <c r="B443" s="549"/>
      <c r="C443" s="239" t="s">
        <v>3029</v>
      </c>
      <c r="D443" s="740" t="s">
        <v>2140</v>
      </c>
      <c r="E443" s="239" t="s">
        <v>3029</v>
      </c>
      <c r="F443" s="239" t="s">
        <v>13653</v>
      </c>
      <c r="G443" s="552">
        <v>16089</v>
      </c>
      <c r="H443" s="552">
        <v>2386</v>
      </c>
      <c r="I443" s="552">
        <v>7019</v>
      </c>
      <c r="J443" s="321" t="s">
        <v>572</v>
      </c>
      <c r="K443" s="964" t="s">
        <v>7490</v>
      </c>
      <c r="L443" s="321"/>
      <c r="M443" s="321"/>
      <c r="N443" s="552">
        <v>2502</v>
      </c>
      <c r="O443" s="552">
        <v>1153</v>
      </c>
      <c r="P443" s="552" t="s">
        <v>11457</v>
      </c>
      <c r="Q443" s="552" t="s">
        <v>2313</v>
      </c>
      <c r="R443" s="552">
        <v>1152</v>
      </c>
      <c r="S443" s="552" t="s">
        <v>1959</v>
      </c>
      <c r="T443" s="552">
        <v>197</v>
      </c>
      <c r="U443" s="321">
        <v>1901</v>
      </c>
      <c r="V443" s="321"/>
      <c r="W443" s="321">
        <v>3000</v>
      </c>
      <c r="X443" s="321"/>
      <c r="Y443" s="321"/>
      <c r="Z443" s="321"/>
      <c r="AA443" s="552" t="s">
        <v>13654</v>
      </c>
      <c r="AB443" s="239"/>
      <c r="AC443" s="239"/>
      <c r="AD443" s="321"/>
      <c r="AE443" s="321"/>
      <c r="AF443" s="321"/>
      <c r="AG443" s="321"/>
      <c r="AH443" s="607">
        <v>1991</v>
      </c>
      <c r="AI443" s="607"/>
      <c r="AJ443" s="607"/>
      <c r="AK443" s="607"/>
      <c r="AL443" s="607"/>
      <c r="AM443" s="607"/>
      <c r="AN443" s="607"/>
      <c r="AO443" s="245">
        <v>4901</v>
      </c>
      <c r="AP443" s="245"/>
    </row>
    <row r="444" spans="1:44" s="286" customFormat="1" ht="24.4" customHeight="1">
      <c r="A444" s="287"/>
      <c r="B444" s="549"/>
      <c r="C444" s="549" t="s">
        <v>3029</v>
      </c>
      <c r="D444" s="575" t="s">
        <v>13655</v>
      </c>
      <c r="E444" s="575" t="s">
        <v>3029</v>
      </c>
      <c r="F444" s="575" t="s">
        <v>3029</v>
      </c>
      <c r="G444" s="609">
        <v>9995</v>
      </c>
      <c r="H444" s="609">
        <v>1991</v>
      </c>
      <c r="I444" s="609">
        <v>2442</v>
      </c>
      <c r="J444" s="608"/>
      <c r="K444" s="974"/>
      <c r="L444" s="608"/>
      <c r="M444" s="608"/>
      <c r="N444" s="609">
        <v>800</v>
      </c>
      <c r="O444" s="609">
        <v>800</v>
      </c>
      <c r="P444" s="609" t="s">
        <v>2303</v>
      </c>
      <c r="Q444" s="575" t="s">
        <v>13656</v>
      </c>
      <c r="R444" s="609"/>
      <c r="S444" s="609"/>
      <c r="T444" s="609"/>
      <c r="U444" s="608"/>
      <c r="V444" s="608"/>
      <c r="W444" s="608"/>
      <c r="X444" s="608"/>
      <c r="Y444" s="608"/>
      <c r="Z444" s="608"/>
      <c r="AA444" s="575"/>
      <c r="AB444" s="575"/>
      <c r="AC444" s="575"/>
      <c r="AD444" s="575"/>
      <c r="AE444" s="575"/>
      <c r="AF444" s="575"/>
      <c r="AG444" s="575"/>
      <c r="AH444" s="1009">
        <v>2010</v>
      </c>
      <c r="AI444" s="1010"/>
      <c r="AJ444" s="1010"/>
      <c r="AK444" s="1010"/>
      <c r="AL444" s="1010"/>
      <c r="AM444" s="1010"/>
      <c r="AN444" s="1010"/>
      <c r="AO444" s="1011">
        <v>3850</v>
      </c>
      <c r="AP444" s="1014"/>
    </row>
    <row r="445" spans="1:44" s="286" customFormat="1" ht="24.4" customHeight="1">
      <c r="A445" s="287"/>
      <c r="B445" s="549"/>
      <c r="C445" s="239" t="s">
        <v>3029</v>
      </c>
      <c r="D445" s="575" t="s">
        <v>13657</v>
      </c>
      <c r="E445" s="575" t="s">
        <v>3029</v>
      </c>
      <c r="F445" s="575" t="s">
        <v>13658</v>
      </c>
      <c r="G445" s="609">
        <v>34374</v>
      </c>
      <c r="H445" s="609">
        <v>999</v>
      </c>
      <c r="I445" s="609">
        <v>999</v>
      </c>
      <c r="J445" s="608"/>
      <c r="K445" s="974"/>
      <c r="L445" s="608"/>
      <c r="M445" s="608"/>
      <c r="N445" s="609">
        <v>950</v>
      </c>
      <c r="O445" s="609">
        <v>950</v>
      </c>
      <c r="P445" s="609" t="s">
        <v>13659</v>
      </c>
      <c r="Q445" s="575" t="s">
        <v>572</v>
      </c>
      <c r="R445" s="609"/>
      <c r="S445" s="609"/>
      <c r="T445" s="609"/>
      <c r="U445" s="608"/>
      <c r="V445" s="608"/>
      <c r="W445" s="608"/>
      <c r="X445" s="608"/>
      <c r="Y445" s="608"/>
      <c r="Z445" s="608"/>
      <c r="AA445" s="575"/>
      <c r="AB445" s="575"/>
      <c r="AC445" s="575"/>
      <c r="AD445" s="575"/>
      <c r="AE445" s="575"/>
      <c r="AF445" s="575"/>
      <c r="AG445" s="575"/>
      <c r="AH445" s="1009">
        <v>2007</v>
      </c>
      <c r="AI445" s="1010"/>
      <c r="AJ445" s="1010"/>
      <c r="AK445" s="1010"/>
      <c r="AL445" s="1010"/>
      <c r="AM445" s="1010"/>
      <c r="AN445" s="1010"/>
      <c r="AO445" s="1011"/>
      <c r="AP445" s="245"/>
    </row>
    <row r="446" spans="1:44" s="286" customFormat="1" ht="24.4" customHeight="1">
      <c r="A446" s="287"/>
      <c r="B446" s="549"/>
      <c r="C446" s="239" t="s">
        <v>3029</v>
      </c>
      <c r="D446" s="239" t="s">
        <v>3028</v>
      </c>
      <c r="E446" s="239" t="s">
        <v>3029</v>
      </c>
      <c r="F446" s="239" t="s">
        <v>3029</v>
      </c>
      <c r="G446" s="552">
        <v>10022</v>
      </c>
      <c r="H446" s="552">
        <v>986</v>
      </c>
      <c r="I446" s="552">
        <v>1823</v>
      </c>
      <c r="J446" s="321"/>
      <c r="K446" s="964"/>
      <c r="L446" s="321"/>
      <c r="M446" s="321"/>
      <c r="N446" s="552">
        <v>364</v>
      </c>
      <c r="O446" s="552">
        <v>364</v>
      </c>
      <c r="P446" s="552" t="s">
        <v>13660</v>
      </c>
      <c r="Q446" s="239" t="s">
        <v>7121</v>
      </c>
      <c r="R446" s="552"/>
      <c r="S446" s="552"/>
      <c r="T446" s="552"/>
      <c r="U446" s="321"/>
      <c r="V446" s="321"/>
      <c r="W446" s="321"/>
      <c r="X446" s="321"/>
      <c r="Y446" s="321"/>
      <c r="Z446" s="321"/>
      <c r="AA446" s="239"/>
      <c r="AB446" s="239"/>
      <c r="AC446" s="239"/>
      <c r="AD446" s="239"/>
      <c r="AE446" s="239"/>
      <c r="AF446" s="239"/>
      <c r="AG446" s="239"/>
      <c r="AH446" s="751">
        <v>2011</v>
      </c>
      <c r="AI446" s="607"/>
      <c r="AJ446" s="607"/>
      <c r="AK446" s="607"/>
      <c r="AL446" s="607"/>
      <c r="AM446" s="607"/>
      <c r="AN446" s="607"/>
      <c r="AO446" s="245"/>
      <c r="AP446" s="245"/>
    </row>
    <row r="447" spans="1:44" s="286" customFormat="1" ht="24.4" customHeight="1">
      <c r="A447" s="287"/>
      <c r="B447" s="549"/>
      <c r="C447" s="239" t="s">
        <v>3029</v>
      </c>
      <c r="D447" s="239" t="s">
        <v>13661</v>
      </c>
      <c r="E447" s="239" t="s">
        <v>3029</v>
      </c>
      <c r="F447" s="239" t="s">
        <v>13662</v>
      </c>
      <c r="G447" s="552">
        <v>19065</v>
      </c>
      <c r="H447" s="552">
        <v>2149</v>
      </c>
      <c r="I447" s="552">
        <v>3727</v>
      </c>
      <c r="J447" s="321"/>
      <c r="K447" s="964"/>
      <c r="L447" s="321"/>
      <c r="M447" s="321"/>
      <c r="N447" s="552">
        <v>420</v>
      </c>
      <c r="O447" s="552">
        <v>420</v>
      </c>
      <c r="P447" s="552" t="s">
        <v>13663</v>
      </c>
      <c r="Q447" s="239" t="s">
        <v>13664</v>
      </c>
      <c r="R447" s="552"/>
      <c r="S447" s="552"/>
      <c r="T447" s="552"/>
      <c r="U447" s="321"/>
      <c r="V447" s="321"/>
      <c r="W447" s="321"/>
      <c r="X447" s="321"/>
      <c r="Y447" s="321"/>
      <c r="Z447" s="321"/>
      <c r="AA447" s="239" t="s">
        <v>13665</v>
      </c>
      <c r="AB447" s="239"/>
      <c r="AC447" s="239"/>
      <c r="AD447" s="239"/>
      <c r="AE447" s="239"/>
      <c r="AF447" s="239"/>
      <c r="AG447" s="239"/>
      <c r="AH447" s="751">
        <v>2013</v>
      </c>
      <c r="AI447" s="607"/>
      <c r="AJ447" s="607"/>
      <c r="AK447" s="607"/>
      <c r="AL447" s="607"/>
      <c r="AM447" s="607"/>
      <c r="AN447" s="607"/>
      <c r="AO447" s="245">
        <v>10500</v>
      </c>
      <c r="AP447" s="245"/>
    </row>
    <row r="448" spans="1:44" s="286" customFormat="1" ht="24.4" customHeight="1">
      <c r="A448" s="287"/>
      <c r="B448" s="549"/>
      <c r="C448" s="239" t="s">
        <v>13321</v>
      </c>
      <c r="D448" s="239" t="s">
        <v>13666</v>
      </c>
      <c r="E448" s="239" t="s">
        <v>13321</v>
      </c>
      <c r="F448" s="239" t="s">
        <v>13321</v>
      </c>
      <c r="G448" s="552">
        <v>36400</v>
      </c>
      <c r="H448" s="552">
        <v>5630</v>
      </c>
      <c r="I448" s="552">
        <v>7434</v>
      </c>
      <c r="J448" s="321"/>
      <c r="K448" s="964"/>
      <c r="L448" s="321"/>
      <c r="M448" s="321"/>
      <c r="N448" s="552">
        <v>2158</v>
      </c>
      <c r="O448" s="552">
        <v>1440</v>
      </c>
      <c r="P448" s="552" t="s">
        <v>13667</v>
      </c>
      <c r="Q448" s="239" t="s">
        <v>13668</v>
      </c>
      <c r="R448" s="552"/>
      <c r="S448" s="552"/>
      <c r="T448" s="552">
        <v>718</v>
      </c>
      <c r="U448" s="321"/>
      <c r="V448" s="321"/>
      <c r="W448" s="321"/>
      <c r="X448" s="321"/>
      <c r="Y448" s="321"/>
      <c r="Z448" s="321"/>
      <c r="AA448" s="239" t="s">
        <v>9447</v>
      </c>
      <c r="AB448" s="239"/>
      <c r="AC448" s="239"/>
      <c r="AD448" s="239"/>
      <c r="AE448" s="239"/>
      <c r="AF448" s="239"/>
      <c r="AG448" s="239"/>
      <c r="AH448" s="751">
        <v>2005</v>
      </c>
      <c r="AI448" s="607"/>
      <c r="AJ448" s="607"/>
      <c r="AK448" s="607"/>
      <c r="AL448" s="607"/>
      <c r="AM448" s="607"/>
      <c r="AN448" s="607"/>
      <c r="AO448" s="245">
        <v>16000</v>
      </c>
      <c r="AP448" s="245"/>
    </row>
    <row r="449" spans="1:42" s="286" customFormat="1" ht="39" customHeight="1">
      <c r="A449" s="287"/>
      <c r="B449" s="549"/>
      <c r="C449" s="239" t="s">
        <v>13321</v>
      </c>
      <c r="D449" s="239" t="s">
        <v>13669</v>
      </c>
      <c r="E449" s="239" t="s">
        <v>13321</v>
      </c>
      <c r="F449" s="239" t="s">
        <v>13321</v>
      </c>
      <c r="G449" s="552">
        <v>2800</v>
      </c>
      <c r="H449" s="552">
        <v>907</v>
      </c>
      <c r="I449" s="552">
        <v>899</v>
      </c>
      <c r="J449" s="321"/>
      <c r="K449" s="964"/>
      <c r="L449" s="321"/>
      <c r="M449" s="321"/>
      <c r="N449" s="552">
        <v>476</v>
      </c>
      <c r="O449" s="552">
        <v>476</v>
      </c>
      <c r="P449" s="552" t="s">
        <v>13670</v>
      </c>
      <c r="Q449" s="239" t="s">
        <v>13671</v>
      </c>
      <c r="R449" s="552"/>
      <c r="S449" s="552"/>
      <c r="T449" s="552"/>
      <c r="U449" s="321"/>
      <c r="V449" s="321"/>
      <c r="W449" s="321"/>
      <c r="X449" s="321"/>
      <c r="Y449" s="321"/>
      <c r="Z449" s="321"/>
      <c r="AA449" s="239" t="s">
        <v>13672</v>
      </c>
      <c r="AB449" s="239"/>
      <c r="AC449" s="239"/>
      <c r="AD449" s="239"/>
      <c r="AE449" s="239"/>
      <c r="AF449" s="239"/>
      <c r="AG449" s="239"/>
      <c r="AH449" s="751">
        <v>2009</v>
      </c>
      <c r="AI449" s="607"/>
      <c r="AJ449" s="607"/>
      <c r="AK449" s="607"/>
      <c r="AL449" s="607"/>
      <c r="AM449" s="607"/>
      <c r="AN449" s="607"/>
      <c r="AO449" s="245">
        <v>1850</v>
      </c>
      <c r="AP449" s="245"/>
    </row>
    <row r="450" spans="1:42" s="286" customFormat="1" ht="31.9" customHeight="1">
      <c r="A450" s="287"/>
      <c r="B450" s="549"/>
      <c r="C450" s="239" t="s">
        <v>13325</v>
      </c>
      <c r="D450" s="239" t="s">
        <v>13673</v>
      </c>
      <c r="E450" s="239" t="s">
        <v>13325</v>
      </c>
      <c r="F450" s="239" t="s">
        <v>10345</v>
      </c>
      <c r="G450" s="552">
        <v>10639</v>
      </c>
      <c r="H450" s="552">
        <v>3158</v>
      </c>
      <c r="I450" s="552">
        <v>3158</v>
      </c>
      <c r="J450" s="321"/>
      <c r="K450" s="964"/>
      <c r="L450" s="321"/>
      <c r="M450" s="321"/>
      <c r="N450" s="552">
        <v>1350</v>
      </c>
      <c r="O450" s="552">
        <v>1350</v>
      </c>
      <c r="P450" s="552" t="s">
        <v>13674</v>
      </c>
      <c r="Q450" s="239" t="s">
        <v>13675</v>
      </c>
      <c r="R450" s="552"/>
      <c r="S450" s="552"/>
      <c r="T450" s="552"/>
      <c r="U450" s="321"/>
      <c r="V450" s="321"/>
      <c r="W450" s="321"/>
      <c r="X450" s="321"/>
      <c r="Y450" s="321"/>
      <c r="Z450" s="321"/>
      <c r="AA450" s="239"/>
      <c r="AB450" s="239"/>
      <c r="AC450" s="239"/>
      <c r="AD450" s="239"/>
      <c r="AE450" s="239"/>
      <c r="AF450" s="239"/>
      <c r="AG450" s="239"/>
      <c r="AH450" s="751">
        <v>2010</v>
      </c>
      <c r="AI450" s="607"/>
      <c r="AJ450" s="607"/>
      <c r="AK450" s="607"/>
      <c r="AL450" s="607"/>
      <c r="AM450" s="607"/>
      <c r="AN450" s="607"/>
      <c r="AO450" s="245">
        <v>4600</v>
      </c>
      <c r="AP450" s="245"/>
    </row>
    <row r="451" spans="1:42" s="286" customFormat="1" ht="24.4" customHeight="1">
      <c r="A451" s="287"/>
      <c r="B451" s="549"/>
      <c r="C451" s="751" t="s">
        <v>13331</v>
      </c>
      <c r="D451" s="751" t="s">
        <v>13676</v>
      </c>
      <c r="E451" s="751" t="s">
        <v>13331</v>
      </c>
      <c r="F451" s="751" t="s">
        <v>13331</v>
      </c>
      <c r="G451" s="245">
        <v>9902</v>
      </c>
      <c r="H451" s="245">
        <v>1592</v>
      </c>
      <c r="I451" s="245">
        <v>4568</v>
      </c>
      <c r="J451" s="607"/>
      <c r="K451" s="607"/>
      <c r="L451" s="607"/>
      <c r="M451" s="607"/>
      <c r="N451" s="245"/>
      <c r="O451" s="245">
        <v>768</v>
      </c>
      <c r="P451" s="552" t="s">
        <v>13677</v>
      </c>
      <c r="Q451" s="239" t="s">
        <v>13668</v>
      </c>
      <c r="R451" s="245">
        <v>777</v>
      </c>
      <c r="S451" s="552" t="s">
        <v>13649</v>
      </c>
      <c r="T451" s="245">
        <v>606</v>
      </c>
      <c r="U451" s="607"/>
      <c r="V451" s="607"/>
      <c r="W451" s="607"/>
      <c r="X451" s="607"/>
      <c r="Y451" s="607"/>
      <c r="Z451" s="607"/>
      <c r="AA451" s="751" t="s">
        <v>13678</v>
      </c>
      <c r="AB451" s="751"/>
      <c r="AC451" s="751"/>
      <c r="AD451" s="751"/>
      <c r="AE451" s="751"/>
      <c r="AF451" s="751"/>
      <c r="AG451" s="751"/>
      <c r="AH451" s="751">
        <v>2009</v>
      </c>
      <c r="AI451" s="607"/>
      <c r="AJ451" s="607"/>
      <c r="AK451" s="607"/>
      <c r="AL451" s="607"/>
      <c r="AM451" s="607"/>
      <c r="AN451" s="607"/>
      <c r="AO451" s="245">
        <v>11000</v>
      </c>
      <c r="AP451" s="245"/>
    </row>
    <row r="452" spans="1:42" s="286" customFormat="1" ht="28.5" customHeight="1">
      <c r="A452" s="287"/>
      <c r="B452" s="549"/>
      <c r="C452" s="751" t="s">
        <v>13337</v>
      </c>
      <c r="D452" s="751" t="s">
        <v>13679</v>
      </c>
      <c r="E452" s="751" t="s">
        <v>13337</v>
      </c>
      <c r="F452" s="751" t="s">
        <v>13337</v>
      </c>
      <c r="G452" s="245">
        <v>4953</v>
      </c>
      <c r="H452" s="245">
        <v>1341</v>
      </c>
      <c r="I452" s="245">
        <v>1662</v>
      </c>
      <c r="J452" s="607" t="s">
        <v>1673</v>
      </c>
      <c r="K452" s="607" t="s">
        <v>572</v>
      </c>
      <c r="L452" s="607" t="s">
        <v>1918</v>
      </c>
      <c r="M452" s="607"/>
      <c r="N452" s="245">
        <v>1662</v>
      </c>
      <c r="O452" s="245">
        <v>1662</v>
      </c>
      <c r="P452" s="552" t="s">
        <v>13680</v>
      </c>
      <c r="Q452" s="239" t="s">
        <v>1920</v>
      </c>
      <c r="R452" s="245"/>
      <c r="S452" s="552"/>
      <c r="T452" s="245"/>
      <c r="U452" s="607">
        <v>900</v>
      </c>
      <c r="V452" s="607">
        <v>200</v>
      </c>
      <c r="W452" s="607"/>
      <c r="X452" s="607">
        <v>1100</v>
      </c>
      <c r="Y452" s="607"/>
      <c r="Z452" s="607"/>
      <c r="AA452" s="751" t="s">
        <v>13681</v>
      </c>
      <c r="AB452" s="751"/>
      <c r="AC452" s="751"/>
      <c r="AD452" s="751"/>
      <c r="AE452" s="751"/>
      <c r="AF452" s="751" t="s">
        <v>13682</v>
      </c>
      <c r="AG452" s="751"/>
      <c r="AH452" s="751">
        <v>2002</v>
      </c>
      <c r="AI452" s="607"/>
      <c r="AJ452" s="607"/>
      <c r="AK452" s="607"/>
      <c r="AL452" s="607"/>
      <c r="AM452" s="607"/>
      <c r="AN452" s="607"/>
      <c r="AO452" s="245">
        <v>2200</v>
      </c>
      <c r="AP452" s="245"/>
    </row>
    <row r="453" spans="1:42" s="286" customFormat="1" ht="24.4" customHeight="1">
      <c r="A453" s="287"/>
      <c r="B453" s="549"/>
      <c r="C453" s="239" t="s">
        <v>13337</v>
      </c>
      <c r="D453" s="239" t="s">
        <v>13683</v>
      </c>
      <c r="E453" s="239" t="s">
        <v>13337</v>
      </c>
      <c r="F453" s="239" t="s">
        <v>13337</v>
      </c>
      <c r="G453" s="552">
        <v>6608</v>
      </c>
      <c r="H453" s="552">
        <v>1213</v>
      </c>
      <c r="I453" s="552">
        <v>2189</v>
      </c>
      <c r="J453" s="321"/>
      <c r="K453" s="964"/>
      <c r="L453" s="321"/>
      <c r="M453" s="321"/>
      <c r="N453" s="552">
        <v>477</v>
      </c>
      <c r="O453" s="552"/>
      <c r="P453" s="552"/>
      <c r="Q453" s="239"/>
      <c r="R453" s="552"/>
      <c r="S453" s="552" t="s">
        <v>383</v>
      </c>
      <c r="T453" s="552">
        <v>477</v>
      </c>
      <c r="U453" s="321"/>
      <c r="V453" s="321"/>
      <c r="W453" s="321"/>
      <c r="X453" s="321"/>
      <c r="Y453" s="321"/>
      <c r="Z453" s="321"/>
      <c r="AA453" s="239" t="s">
        <v>13681</v>
      </c>
      <c r="AB453" s="239"/>
      <c r="AC453" s="239"/>
      <c r="AD453" s="239"/>
      <c r="AE453" s="239"/>
      <c r="AF453" s="239"/>
      <c r="AG453" s="239"/>
      <c r="AH453" s="751">
        <v>2005</v>
      </c>
      <c r="AI453" s="607"/>
      <c r="AJ453" s="607"/>
      <c r="AK453" s="607"/>
      <c r="AL453" s="607"/>
      <c r="AM453" s="607"/>
      <c r="AN453" s="607"/>
      <c r="AO453" s="245">
        <v>5246</v>
      </c>
      <c r="AP453" s="245"/>
    </row>
    <row r="454" spans="1:42" s="286" customFormat="1" ht="24.4" customHeight="1">
      <c r="A454" s="287"/>
      <c r="B454" s="1002"/>
      <c r="C454" s="751" t="s">
        <v>13337</v>
      </c>
      <c r="D454" s="751" t="s">
        <v>13684</v>
      </c>
      <c r="E454" s="751" t="s">
        <v>13337</v>
      </c>
      <c r="F454" s="751" t="s">
        <v>13337</v>
      </c>
      <c r="G454" s="245">
        <v>4169</v>
      </c>
      <c r="H454" s="245">
        <v>1716.95</v>
      </c>
      <c r="I454" s="245">
        <v>1630</v>
      </c>
      <c r="J454" s="607"/>
      <c r="K454" s="607"/>
      <c r="L454" s="607"/>
      <c r="M454" s="607"/>
      <c r="N454" s="245">
        <v>477</v>
      </c>
      <c r="O454" s="245"/>
      <c r="P454" s="552" t="s">
        <v>13685</v>
      </c>
      <c r="Q454" s="239" t="s">
        <v>13686</v>
      </c>
      <c r="R454" s="245"/>
      <c r="S454" s="609"/>
      <c r="T454" s="245"/>
      <c r="U454" s="607"/>
      <c r="V454" s="607"/>
      <c r="W454" s="607"/>
      <c r="X454" s="607"/>
      <c r="Y454" s="607"/>
      <c r="Z454" s="607"/>
      <c r="AA454" s="751" t="s">
        <v>13687</v>
      </c>
      <c r="AB454" s="751"/>
      <c r="AC454" s="751"/>
      <c r="AD454" s="751"/>
      <c r="AE454" s="751"/>
      <c r="AF454" s="751"/>
      <c r="AG454" s="751"/>
      <c r="AH454" s="751">
        <v>2016</v>
      </c>
      <c r="AI454" s="607"/>
      <c r="AJ454" s="607"/>
      <c r="AK454" s="607"/>
      <c r="AL454" s="607"/>
      <c r="AM454" s="607"/>
      <c r="AN454" s="607"/>
      <c r="AO454" s="245">
        <v>4400</v>
      </c>
      <c r="AP454" s="245" t="s">
        <v>13688</v>
      </c>
    </row>
    <row r="455" spans="1:42" s="286" customFormat="1" ht="24.4" customHeight="1">
      <c r="A455" s="287"/>
      <c r="B455" s="549"/>
      <c r="C455" s="239" t="s">
        <v>13373</v>
      </c>
      <c r="D455" s="239" t="s">
        <v>13689</v>
      </c>
      <c r="E455" s="239" t="s">
        <v>13373</v>
      </c>
      <c r="F455" s="239" t="s">
        <v>13373</v>
      </c>
      <c r="G455" s="552">
        <v>15200</v>
      </c>
      <c r="H455" s="552">
        <v>1968</v>
      </c>
      <c r="I455" s="552">
        <v>3331</v>
      </c>
      <c r="J455" s="321" t="s">
        <v>1673</v>
      </c>
      <c r="K455" s="964" t="s">
        <v>572</v>
      </c>
      <c r="L455" s="321" t="s">
        <v>1918</v>
      </c>
      <c r="M455" s="321" t="s">
        <v>2402</v>
      </c>
      <c r="N455" s="552">
        <v>772</v>
      </c>
      <c r="O455" s="552">
        <v>772</v>
      </c>
      <c r="P455" s="552" t="s">
        <v>13690</v>
      </c>
      <c r="Q455" s="552" t="s">
        <v>13668</v>
      </c>
      <c r="R455" s="552"/>
      <c r="S455" s="552"/>
      <c r="T455" s="552"/>
      <c r="U455" s="321">
        <v>5357</v>
      </c>
      <c r="V455" s="321"/>
      <c r="W455" s="321"/>
      <c r="X455" s="321">
        <v>1100</v>
      </c>
      <c r="Y455" s="321"/>
      <c r="Z455" s="321"/>
      <c r="AA455" s="552" t="s">
        <v>2344</v>
      </c>
      <c r="AB455" s="239"/>
      <c r="AC455" s="239"/>
      <c r="AD455" s="321"/>
      <c r="AE455" s="321"/>
      <c r="AF455" s="321" t="s">
        <v>13691</v>
      </c>
      <c r="AG455" s="321"/>
      <c r="AH455" s="607">
        <v>2003</v>
      </c>
      <c r="AI455" s="607"/>
      <c r="AJ455" s="607"/>
      <c r="AK455" s="607"/>
      <c r="AL455" s="607"/>
      <c r="AM455" s="607"/>
      <c r="AN455" s="607"/>
      <c r="AO455" s="245">
        <v>6457</v>
      </c>
      <c r="AP455" s="321"/>
    </row>
    <row r="456" spans="1:42" s="286" customFormat="1" ht="24.4" customHeight="1">
      <c r="A456" s="287"/>
      <c r="B456" s="549"/>
      <c r="C456" s="751" t="s">
        <v>13373</v>
      </c>
      <c r="D456" s="751" t="s">
        <v>13692</v>
      </c>
      <c r="E456" s="751" t="s">
        <v>13373</v>
      </c>
      <c r="F456" s="751" t="s">
        <v>13373</v>
      </c>
      <c r="G456" s="245">
        <v>7722</v>
      </c>
      <c r="H456" s="245">
        <v>1510</v>
      </c>
      <c r="I456" s="245">
        <v>2623</v>
      </c>
      <c r="J456" s="607"/>
      <c r="K456" s="607"/>
      <c r="L456" s="607"/>
      <c r="M456" s="607"/>
      <c r="N456" s="245"/>
      <c r="O456" s="245"/>
      <c r="P456" s="552"/>
      <c r="Q456" s="245"/>
      <c r="R456" s="245">
        <v>1510</v>
      </c>
      <c r="S456" s="552" t="s">
        <v>2130</v>
      </c>
      <c r="T456" s="245">
        <v>191</v>
      </c>
      <c r="U456" s="607"/>
      <c r="V456" s="607"/>
      <c r="W456" s="607"/>
      <c r="X456" s="607"/>
      <c r="Y456" s="607"/>
      <c r="Z456" s="607"/>
      <c r="AA456" s="245" t="s">
        <v>13693</v>
      </c>
      <c r="AB456" s="607"/>
      <c r="AC456" s="607"/>
      <c r="AD456" s="607"/>
      <c r="AE456" s="607"/>
      <c r="AF456" s="607"/>
      <c r="AG456" s="607"/>
      <c r="AH456" s="607">
        <v>2010</v>
      </c>
      <c r="AI456" s="607"/>
      <c r="AJ456" s="607"/>
      <c r="AK456" s="607"/>
      <c r="AL456" s="607"/>
      <c r="AM456" s="607"/>
      <c r="AN456" s="607"/>
      <c r="AO456" s="245">
        <v>6500</v>
      </c>
      <c r="AP456" s="607"/>
    </row>
    <row r="457" spans="1:42" s="286" customFormat="1" ht="25.5" customHeight="1">
      <c r="A457" s="287" t="s">
        <v>135</v>
      </c>
      <c r="B457" s="549"/>
      <c r="C457" s="239" t="s">
        <v>13440</v>
      </c>
      <c r="D457" s="239" t="s">
        <v>13694</v>
      </c>
      <c r="E457" s="239" t="s">
        <v>13440</v>
      </c>
      <c r="F457" s="239" t="s">
        <v>13440</v>
      </c>
      <c r="G457" s="552">
        <v>9070</v>
      </c>
      <c r="H457" s="552">
        <v>1440</v>
      </c>
      <c r="I457" s="552">
        <v>4622</v>
      </c>
      <c r="J457" s="321" t="s">
        <v>1956</v>
      </c>
      <c r="K457" s="964" t="s">
        <v>572</v>
      </c>
      <c r="L457" s="321" t="s">
        <v>1918</v>
      </c>
      <c r="M457" s="321"/>
      <c r="N457" s="552">
        <v>1712</v>
      </c>
      <c r="O457" s="552">
        <v>714</v>
      </c>
      <c r="P457" s="552" t="s">
        <v>13695</v>
      </c>
      <c r="Q457" s="239" t="s">
        <v>1983</v>
      </c>
      <c r="R457" s="552">
        <v>300</v>
      </c>
      <c r="S457" s="552" t="s">
        <v>13696</v>
      </c>
      <c r="T457" s="552">
        <v>698</v>
      </c>
      <c r="U457" s="321">
        <v>1478</v>
      </c>
      <c r="V457" s="321">
        <v>500</v>
      </c>
      <c r="W457" s="321"/>
      <c r="X457" s="321">
        <v>2200</v>
      </c>
      <c r="Y457" s="321">
        <v>2500</v>
      </c>
      <c r="Z457" s="321" t="s">
        <v>1036</v>
      </c>
      <c r="AA457" s="239" t="s">
        <v>15535</v>
      </c>
      <c r="AB457" s="239"/>
      <c r="AC457" s="239"/>
      <c r="AD457" s="239"/>
      <c r="AE457" s="239"/>
      <c r="AF457" s="239"/>
      <c r="AG457" s="239"/>
      <c r="AH457" s="751">
        <v>2003</v>
      </c>
      <c r="AI457" s="607"/>
      <c r="AJ457" s="607"/>
      <c r="AK457" s="607"/>
      <c r="AL457" s="607"/>
      <c r="AM457" s="607"/>
      <c r="AN457" s="607"/>
      <c r="AO457" s="245">
        <v>6678</v>
      </c>
      <c r="AP457" s="245"/>
    </row>
    <row r="458" spans="1:42" s="286" customFormat="1" ht="25.5" customHeight="1">
      <c r="A458" s="287"/>
      <c r="B458" s="549"/>
      <c r="C458" s="239" t="s">
        <v>13341</v>
      </c>
      <c r="D458" s="239" t="s">
        <v>13697</v>
      </c>
      <c r="E458" s="239" t="s">
        <v>13341</v>
      </c>
      <c r="F458" s="239" t="s">
        <v>13346</v>
      </c>
      <c r="G458" s="552">
        <v>4818</v>
      </c>
      <c r="H458" s="552">
        <v>4818</v>
      </c>
      <c r="I458" s="552">
        <v>1416</v>
      </c>
      <c r="J458" s="321" t="s">
        <v>1673</v>
      </c>
      <c r="K458" s="964" t="s">
        <v>1918</v>
      </c>
      <c r="L458" s="321" t="s">
        <v>572</v>
      </c>
      <c r="M458" s="321"/>
      <c r="N458" s="552">
        <v>1416</v>
      </c>
      <c r="O458" s="552">
        <v>1416</v>
      </c>
      <c r="P458" s="552" t="s">
        <v>13698</v>
      </c>
      <c r="Q458" s="239" t="s">
        <v>1920</v>
      </c>
      <c r="R458" s="552"/>
      <c r="S458" s="552"/>
      <c r="T458" s="552"/>
      <c r="U458" s="321">
        <v>3842</v>
      </c>
      <c r="V458" s="321">
        <v>1300</v>
      </c>
      <c r="W458" s="321">
        <v>1900</v>
      </c>
      <c r="X458" s="321">
        <v>1100</v>
      </c>
      <c r="Y458" s="321"/>
      <c r="Z458" s="321"/>
      <c r="AA458" s="239" t="s">
        <v>13699</v>
      </c>
      <c r="AB458" s="239"/>
      <c r="AC458" s="239"/>
      <c r="AD458" s="239"/>
      <c r="AE458" s="239"/>
      <c r="AF458" s="239"/>
      <c r="AG458" s="239" t="s">
        <v>13700</v>
      </c>
      <c r="AH458" s="751">
        <v>2000</v>
      </c>
      <c r="AI458" s="607"/>
      <c r="AJ458" s="607"/>
      <c r="AK458" s="607"/>
      <c r="AL458" s="607"/>
      <c r="AM458" s="607"/>
      <c r="AN458" s="607"/>
      <c r="AO458" s="245">
        <v>8142</v>
      </c>
      <c r="AP458" s="245"/>
    </row>
    <row r="459" spans="1:42" s="286" customFormat="1" ht="25.5" customHeight="1">
      <c r="A459" s="254"/>
      <c r="B459" s="549"/>
      <c r="C459" s="239" t="s">
        <v>13341</v>
      </c>
      <c r="D459" s="239" t="s">
        <v>13701</v>
      </c>
      <c r="E459" s="239" t="s">
        <v>13341</v>
      </c>
      <c r="F459" s="239" t="s">
        <v>13346</v>
      </c>
      <c r="G459" s="552">
        <v>6365</v>
      </c>
      <c r="H459" s="552">
        <v>432</v>
      </c>
      <c r="I459" s="552">
        <v>383</v>
      </c>
      <c r="J459" s="321"/>
      <c r="K459" s="964"/>
      <c r="L459" s="321"/>
      <c r="M459" s="321"/>
      <c r="N459" s="552">
        <v>383</v>
      </c>
      <c r="O459" s="552">
        <v>383</v>
      </c>
      <c r="P459" s="552"/>
      <c r="Q459" s="239" t="s">
        <v>13702</v>
      </c>
      <c r="R459" s="552"/>
      <c r="S459" s="552"/>
      <c r="T459" s="552"/>
      <c r="U459" s="321"/>
      <c r="V459" s="321"/>
      <c r="W459" s="321"/>
      <c r="X459" s="321"/>
      <c r="Y459" s="321"/>
      <c r="Z459" s="321"/>
      <c r="AA459" s="239" t="s">
        <v>13703</v>
      </c>
      <c r="AB459" s="239"/>
      <c r="AC459" s="239"/>
      <c r="AD459" s="239"/>
      <c r="AE459" s="239"/>
      <c r="AF459" s="239"/>
      <c r="AG459" s="239"/>
      <c r="AH459" s="751">
        <v>2013</v>
      </c>
      <c r="AI459" s="607"/>
      <c r="AJ459" s="607"/>
      <c r="AK459" s="607"/>
      <c r="AL459" s="607"/>
      <c r="AM459" s="607"/>
      <c r="AN459" s="607"/>
      <c r="AO459" s="245">
        <v>750</v>
      </c>
      <c r="AP459" s="245"/>
    </row>
    <row r="460" spans="1:42" s="286" customFormat="1" ht="25.5" customHeight="1">
      <c r="A460" s="254"/>
      <c r="B460" s="549"/>
      <c r="C460" s="239" t="s">
        <v>13341</v>
      </c>
      <c r="D460" s="239" t="s">
        <v>13704</v>
      </c>
      <c r="E460" s="239" t="s">
        <v>13341</v>
      </c>
      <c r="F460" s="239" t="s">
        <v>10748</v>
      </c>
      <c r="G460" s="552">
        <v>5000</v>
      </c>
      <c r="H460" s="552">
        <v>1427</v>
      </c>
      <c r="I460" s="552">
        <v>670</v>
      </c>
      <c r="J460" s="321"/>
      <c r="K460" s="964"/>
      <c r="L460" s="321"/>
      <c r="M460" s="321"/>
      <c r="N460" s="552">
        <v>670</v>
      </c>
      <c r="O460" s="552">
        <v>670</v>
      </c>
      <c r="P460" s="552"/>
      <c r="Q460" s="239" t="s">
        <v>8984</v>
      </c>
      <c r="R460" s="552"/>
      <c r="S460" s="552"/>
      <c r="T460" s="552"/>
      <c r="U460" s="321"/>
      <c r="V460" s="321"/>
      <c r="W460" s="321"/>
      <c r="X460" s="321"/>
      <c r="Y460" s="321"/>
      <c r="Z460" s="321"/>
      <c r="AA460" s="239"/>
      <c r="AB460" s="239"/>
      <c r="AC460" s="239"/>
      <c r="AD460" s="239"/>
      <c r="AE460" s="239"/>
      <c r="AF460" s="239"/>
      <c r="AG460" s="239"/>
      <c r="AH460" s="751">
        <v>2014</v>
      </c>
      <c r="AI460" s="607"/>
      <c r="AJ460" s="607"/>
      <c r="AK460" s="607"/>
      <c r="AL460" s="607"/>
      <c r="AM460" s="607"/>
      <c r="AN460" s="607"/>
      <c r="AO460" s="245">
        <v>5000</v>
      </c>
      <c r="AP460" s="1037"/>
    </row>
    <row r="461" spans="1:42" s="286" customFormat="1" ht="25.5" customHeight="1">
      <c r="A461" s="254"/>
      <c r="B461" s="549"/>
      <c r="C461" s="239" t="s">
        <v>13348</v>
      </c>
      <c r="D461" s="239" t="s">
        <v>13705</v>
      </c>
      <c r="E461" s="239" t="s">
        <v>13348</v>
      </c>
      <c r="F461" s="239" t="s">
        <v>12132</v>
      </c>
      <c r="G461" s="552">
        <v>13006</v>
      </c>
      <c r="H461" s="552">
        <v>2111</v>
      </c>
      <c r="I461" s="552">
        <v>3566</v>
      </c>
      <c r="J461" s="321"/>
      <c r="K461" s="964"/>
      <c r="L461" s="321"/>
      <c r="M461" s="321"/>
      <c r="N461" s="552">
        <v>774</v>
      </c>
      <c r="O461" s="552">
        <v>630</v>
      </c>
      <c r="P461" s="552" t="s">
        <v>13706</v>
      </c>
      <c r="Q461" s="239" t="s">
        <v>13707</v>
      </c>
      <c r="R461" s="552"/>
      <c r="S461" s="552"/>
      <c r="T461" s="552">
        <v>144</v>
      </c>
      <c r="U461" s="321"/>
      <c r="V461" s="321"/>
      <c r="W461" s="321"/>
      <c r="X461" s="321"/>
      <c r="Y461" s="321"/>
      <c r="Z461" s="321"/>
      <c r="AA461" s="239" t="s">
        <v>13708</v>
      </c>
      <c r="AB461" s="239"/>
      <c r="AC461" s="239"/>
      <c r="AD461" s="239"/>
      <c r="AE461" s="239"/>
      <c r="AF461" s="239"/>
      <c r="AG461" s="239"/>
      <c r="AH461" s="751">
        <v>2006</v>
      </c>
      <c r="AI461" s="607"/>
      <c r="AJ461" s="607"/>
      <c r="AK461" s="607"/>
      <c r="AL461" s="607"/>
      <c r="AM461" s="607"/>
      <c r="AN461" s="607"/>
      <c r="AO461" s="245">
        <v>8000</v>
      </c>
      <c r="AP461" s="1037"/>
    </row>
    <row r="462" spans="1:42" s="286" customFormat="1" ht="25.5" customHeight="1">
      <c r="A462" s="254"/>
      <c r="B462" s="549"/>
      <c r="C462" s="239" t="s">
        <v>13350</v>
      </c>
      <c r="D462" s="239" t="s">
        <v>13709</v>
      </c>
      <c r="E462" s="239" t="s">
        <v>13350</v>
      </c>
      <c r="F462" s="239" t="s">
        <v>13350</v>
      </c>
      <c r="G462" s="552">
        <v>28691</v>
      </c>
      <c r="H462" s="552">
        <v>1182</v>
      </c>
      <c r="I462" s="552">
        <v>1976</v>
      </c>
      <c r="J462" s="321"/>
      <c r="K462" s="964"/>
      <c r="L462" s="321"/>
      <c r="M462" s="321"/>
      <c r="N462" s="552">
        <v>932</v>
      </c>
      <c r="O462" s="552">
        <v>702</v>
      </c>
      <c r="P462" s="552"/>
      <c r="Q462" s="239" t="s">
        <v>9168</v>
      </c>
      <c r="R462" s="552"/>
      <c r="S462" s="552"/>
      <c r="T462" s="552">
        <v>230</v>
      </c>
      <c r="U462" s="321"/>
      <c r="V462" s="321"/>
      <c r="W462" s="321"/>
      <c r="X462" s="321"/>
      <c r="Y462" s="321"/>
      <c r="Z462" s="321"/>
      <c r="AA462" s="239" t="s">
        <v>13710</v>
      </c>
      <c r="AB462" s="239"/>
      <c r="AC462" s="239"/>
      <c r="AD462" s="239"/>
      <c r="AE462" s="239"/>
      <c r="AF462" s="239"/>
      <c r="AG462" s="239"/>
      <c r="AH462" s="751">
        <v>2013</v>
      </c>
      <c r="AI462" s="607"/>
      <c r="AJ462" s="607"/>
      <c r="AK462" s="607"/>
      <c r="AL462" s="607"/>
      <c r="AM462" s="607"/>
      <c r="AN462" s="607"/>
      <c r="AO462" s="245">
        <v>4100</v>
      </c>
      <c r="AP462" s="1037"/>
    </row>
    <row r="463" spans="1:42" s="286" customFormat="1" ht="25.5" customHeight="1">
      <c r="A463" s="254"/>
      <c r="B463" s="549"/>
      <c r="C463" s="239" t="s">
        <v>13350</v>
      </c>
      <c r="D463" s="239" t="s">
        <v>13711</v>
      </c>
      <c r="E463" s="239" t="s">
        <v>13350</v>
      </c>
      <c r="F463" s="239" t="s">
        <v>13350</v>
      </c>
      <c r="G463" s="552">
        <v>42363</v>
      </c>
      <c r="H463" s="552">
        <v>946.5</v>
      </c>
      <c r="I463" s="552">
        <v>1247.1300000000001</v>
      </c>
      <c r="J463" s="321"/>
      <c r="K463" s="964"/>
      <c r="L463" s="321"/>
      <c r="M463" s="321"/>
      <c r="N463" s="552">
        <v>230.72</v>
      </c>
      <c r="O463" s="552">
        <v>230.72</v>
      </c>
      <c r="P463" s="552"/>
      <c r="Q463" s="239" t="s">
        <v>13712</v>
      </c>
      <c r="R463" s="552"/>
      <c r="S463" s="552"/>
      <c r="T463" s="552">
        <v>30</v>
      </c>
      <c r="U463" s="321"/>
      <c r="V463" s="321"/>
      <c r="W463" s="321"/>
      <c r="X463" s="321"/>
      <c r="Y463" s="321"/>
      <c r="Z463" s="321"/>
      <c r="AA463" s="239"/>
      <c r="AB463" s="239"/>
      <c r="AC463" s="239"/>
      <c r="AD463" s="239"/>
      <c r="AE463" s="239"/>
      <c r="AF463" s="239"/>
      <c r="AG463" s="239"/>
      <c r="AH463" s="751">
        <v>2015</v>
      </c>
      <c r="AI463" s="607"/>
      <c r="AJ463" s="607"/>
      <c r="AK463" s="607"/>
      <c r="AL463" s="607"/>
      <c r="AM463" s="607"/>
      <c r="AN463" s="607"/>
      <c r="AO463" s="245">
        <v>900</v>
      </c>
      <c r="AP463" s="245"/>
    </row>
    <row r="464" spans="1:42" s="286" customFormat="1" ht="25.5" customHeight="1">
      <c r="A464" s="254"/>
      <c r="B464" s="549"/>
      <c r="C464" s="239" t="s">
        <v>13356</v>
      </c>
      <c r="D464" s="239" t="s">
        <v>13713</v>
      </c>
      <c r="E464" s="239" t="s">
        <v>13356</v>
      </c>
      <c r="F464" s="239" t="s">
        <v>13356</v>
      </c>
      <c r="G464" s="552">
        <v>14748</v>
      </c>
      <c r="H464" s="552">
        <v>3309</v>
      </c>
      <c r="I464" s="552">
        <v>5664</v>
      </c>
      <c r="J464" s="321"/>
      <c r="K464" s="964"/>
      <c r="L464" s="321"/>
      <c r="M464" s="321"/>
      <c r="N464" s="552">
        <v>3563</v>
      </c>
      <c r="O464" s="552">
        <v>1595</v>
      </c>
      <c r="P464" s="552" t="s">
        <v>13714</v>
      </c>
      <c r="Q464" s="239" t="s">
        <v>1920</v>
      </c>
      <c r="R464" s="552"/>
      <c r="S464" s="552"/>
      <c r="T464" s="552">
        <v>311</v>
      </c>
      <c r="U464" s="321"/>
      <c r="V464" s="321"/>
      <c r="W464" s="321"/>
      <c r="X464" s="321"/>
      <c r="Y464" s="321"/>
      <c r="Z464" s="321"/>
      <c r="AA464" s="239" t="s">
        <v>13715</v>
      </c>
      <c r="AB464" s="239"/>
      <c r="AC464" s="239"/>
      <c r="AD464" s="239"/>
      <c r="AE464" s="239"/>
      <c r="AF464" s="239"/>
      <c r="AG464" s="239"/>
      <c r="AH464" s="751">
        <v>2005</v>
      </c>
      <c r="AI464" s="607"/>
      <c r="AJ464" s="607"/>
      <c r="AK464" s="607"/>
      <c r="AL464" s="607"/>
      <c r="AM464" s="607"/>
      <c r="AN464" s="607"/>
      <c r="AO464" s="245">
        <v>10686</v>
      </c>
      <c r="AP464" s="245"/>
    </row>
    <row r="465" spans="1:42" s="286" customFormat="1" ht="25.5" customHeight="1">
      <c r="A465" s="254">
        <v>4</v>
      </c>
      <c r="B465" s="549"/>
      <c r="C465" s="751" t="s">
        <v>13356</v>
      </c>
      <c r="D465" s="751" t="s">
        <v>13716</v>
      </c>
      <c r="E465" s="751" t="s">
        <v>13356</v>
      </c>
      <c r="F465" s="751" t="s">
        <v>13356</v>
      </c>
      <c r="G465" s="245">
        <v>2934</v>
      </c>
      <c r="H465" s="245">
        <v>402</v>
      </c>
      <c r="I465" s="245">
        <v>455</v>
      </c>
      <c r="J465" s="607"/>
      <c r="K465" s="607"/>
      <c r="L465" s="607"/>
      <c r="M465" s="607"/>
      <c r="N465" s="245">
        <v>455</v>
      </c>
      <c r="O465" s="245">
        <v>325</v>
      </c>
      <c r="P465" s="552" t="s">
        <v>13717</v>
      </c>
      <c r="Q465" s="239" t="s">
        <v>1918</v>
      </c>
      <c r="R465" s="245"/>
      <c r="S465" s="552"/>
      <c r="T465" s="245"/>
      <c r="U465" s="607"/>
      <c r="V465" s="607"/>
      <c r="W465" s="607"/>
      <c r="X465" s="607"/>
      <c r="Y465" s="607"/>
      <c r="Z465" s="607"/>
      <c r="AA465" s="751"/>
      <c r="AB465" s="751"/>
      <c r="AC465" s="751"/>
      <c r="AD465" s="751"/>
      <c r="AE465" s="751"/>
      <c r="AF465" s="751"/>
      <c r="AG465" s="751"/>
      <c r="AH465" s="751">
        <v>2010</v>
      </c>
      <c r="AI465" s="607"/>
      <c r="AJ465" s="607"/>
      <c r="AK465" s="607"/>
      <c r="AL465" s="607"/>
      <c r="AM465" s="607"/>
      <c r="AN465" s="607"/>
      <c r="AO465" s="245">
        <v>500</v>
      </c>
      <c r="AP465" s="245"/>
    </row>
    <row r="466" spans="1:42" s="286" customFormat="1" ht="25.5" customHeight="1">
      <c r="A466" s="244"/>
      <c r="B466" s="549"/>
      <c r="C466" s="751" t="s">
        <v>13368</v>
      </c>
      <c r="D466" s="751" t="s">
        <v>13718</v>
      </c>
      <c r="E466" s="751" t="s">
        <v>13368</v>
      </c>
      <c r="F466" s="751" t="s">
        <v>574</v>
      </c>
      <c r="G466" s="245">
        <v>49020</v>
      </c>
      <c r="H466" s="245">
        <v>3741</v>
      </c>
      <c r="I466" s="245">
        <v>3741</v>
      </c>
      <c r="J466" s="607"/>
      <c r="K466" s="607"/>
      <c r="L466" s="607"/>
      <c r="M466" s="607"/>
      <c r="N466" s="245">
        <v>2057</v>
      </c>
      <c r="O466" s="245">
        <v>2057</v>
      </c>
      <c r="P466" s="552"/>
      <c r="Q466" s="239" t="s">
        <v>1920</v>
      </c>
      <c r="R466" s="245"/>
      <c r="S466" s="552"/>
      <c r="T466" s="245"/>
      <c r="U466" s="607"/>
      <c r="V466" s="607"/>
      <c r="W466" s="607"/>
      <c r="X466" s="607"/>
      <c r="Y466" s="607"/>
      <c r="Z466" s="607"/>
      <c r="AA466" s="751" t="s">
        <v>13719</v>
      </c>
      <c r="AB466" s="751"/>
      <c r="AC466" s="751"/>
      <c r="AD466" s="751"/>
      <c r="AE466" s="751"/>
      <c r="AF466" s="751"/>
      <c r="AG466" s="751"/>
      <c r="AH466" s="751">
        <v>2010</v>
      </c>
      <c r="AI466" s="607"/>
      <c r="AJ466" s="607"/>
      <c r="AK466" s="607"/>
      <c r="AL466" s="607"/>
      <c r="AM466" s="607"/>
      <c r="AN466" s="607"/>
      <c r="AO466" s="245">
        <v>9718</v>
      </c>
      <c r="AP466" s="245"/>
    </row>
    <row r="467" spans="1:42" s="286" customFormat="1" ht="25.5" customHeight="1">
      <c r="A467" s="244" t="s">
        <v>135</v>
      </c>
      <c r="B467" s="549"/>
      <c r="C467" s="751" t="s">
        <v>13720</v>
      </c>
      <c r="D467" s="751" t="s">
        <v>13721</v>
      </c>
      <c r="E467" s="751" t="s">
        <v>13368</v>
      </c>
      <c r="F467" s="751" t="s">
        <v>13368</v>
      </c>
      <c r="G467" s="245">
        <v>3475</v>
      </c>
      <c r="H467" s="245">
        <v>345</v>
      </c>
      <c r="I467" s="245">
        <v>331</v>
      </c>
      <c r="J467" s="607"/>
      <c r="K467" s="607"/>
      <c r="L467" s="607"/>
      <c r="M467" s="607"/>
      <c r="N467" s="245">
        <v>331</v>
      </c>
      <c r="O467" s="245">
        <v>331</v>
      </c>
      <c r="P467" s="552" t="s">
        <v>13722</v>
      </c>
      <c r="Q467" s="239" t="s">
        <v>13723</v>
      </c>
      <c r="R467" s="245"/>
      <c r="S467" s="552"/>
      <c r="T467" s="245"/>
      <c r="U467" s="607"/>
      <c r="V467" s="607"/>
      <c r="W467" s="607"/>
      <c r="X467" s="607"/>
      <c r="Y467" s="607"/>
      <c r="Z467" s="607"/>
      <c r="AA467" s="751" t="s">
        <v>13719</v>
      </c>
      <c r="AB467" s="751"/>
      <c r="AC467" s="751"/>
      <c r="AD467" s="751"/>
      <c r="AE467" s="751"/>
      <c r="AF467" s="751"/>
      <c r="AG467" s="751"/>
      <c r="AH467" s="751">
        <v>2010</v>
      </c>
      <c r="AI467" s="607"/>
      <c r="AJ467" s="607"/>
      <c r="AK467" s="607"/>
      <c r="AL467" s="607"/>
      <c r="AM467" s="607"/>
      <c r="AN467" s="607"/>
      <c r="AO467" s="245">
        <v>800</v>
      </c>
      <c r="AP467" s="245"/>
    </row>
    <row r="468" spans="1:42" s="286" customFormat="1" ht="25.5" customHeight="1">
      <c r="A468" s="254"/>
      <c r="B468" s="549"/>
      <c r="C468" s="751" t="s">
        <v>13446</v>
      </c>
      <c r="D468" s="751" t="s">
        <v>13724</v>
      </c>
      <c r="E468" s="751" t="s">
        <v>13446</v>
      </c>
      <c r="F468" s="751" t="s">
        <v>13446</v>
      </c>
      <c r="G468" s="245">
        <v>35123</v>
      </c>
      <c r="H468" s="245">
        <v>5904</v>
      </c>
      <c r="I468" s="245">
        <v>18950</v>
      </c>
      <c r="J468" s="607"/>
      <c r="K468" s="607"/>
      <c r="L468" s="607"/>
      <c r="M468" s="607"/>
      <c r="N468" s="245"/>
      <c r="O468" s="245"/>
      <c r="P468" s="552"/>
      <c r="Q468" s="239"/>
      <c r="R468" s="245">
        <v>1300</v>
      </c>
      <c r="S468" s="552" t="s">
        <v>2157</v>
      </c>
      <c r="T468" s="245">
        <v>245</v>
      </c>
      <c r="U468" s="607"/>
      <c r="V468" s="607"/>
      <c r="W468" s="607"/>
      <c r="X468" s="607"/>
      <c r="Y468" s="607"/>
      <c r="Z468" s="607"/>
      <c r="AA468" s="751" t="s">
        <v>13725</v>
      </c>
      <c r="AB468" s="751"/>
      <c r="AC468" s="751"/>
      <c r="AD468" s="751"/>
      <c r="AE468" s="751"/>
      <c r="AF468" s="751"/>
      <c r="AG468" s="751"/>
      <c r="AH468" s="751">
        <v>2015</v>
      </c>
      <c r="AI468" s="607"/>
      <c r="AJ468" s="607"/>
      <c r="AK468" s="607"/>
      <c r="AL468" s="607"/>
      <c r="AM468" s="607"/>
      <c r="AN468" s="607"/>
      <c r="AO468" s="245">
        <v>42900</v>
      </c>
      <c r="AP468" s="245"/>
    </row>
    <row r="469" spans="1:42" s="286" customFormat="1" ht="25.5" customHeight="1">
      <c r="A469" s="254" t="s">
        <v>412</v>
      </c>
      <c r="B469" s="549"/>
      <c r="C469" s="239" t="s">
        <v>13388</v>
      </c>
      <c r="D469" s="239" t="s">
        <v>13726</v>
      </c>
      <c r="E469" s="239" t="s">
        <v>13388</v>
      </c>
      <c r="F469" s="239" t="s">
        <v>13388</v>
      </c>
      <c r="G469" s="552">
        <v>23839</v>
      </c>
      <c r="H469" s="552">
        <v>1515.12</v>
      </c>
      <c r="I469" s="552">
        <v>2472</v>
      </c>
      <c r="J469" s="321" t="s">
        <v>1956</v>
      </c>
      <c r="K469" s="964" t="s">
        <v>572</v>
      </c>
      <c r="L469" s="321" t="s">
        <v>1918</v>
      </c>
      <c r="M469" s="321"/>
      <c r="N469" s="552">
        <v>858</v>
      </c>
      <c r="O469" s="552">
        <v>749</v>
      </c>
      <c r="P469" s="552" t="s">
        <v>13727</v>
      </c>
      <c r="Q469" s="239" t="s">
        <v>1920</v>
      </c>
      <c r="R469" s="552"/>
      <c r="S469" s="552"/>
      <c r="T469" s="552">
        <v>109</v>
      </c>
      <c r="U469" s="321">
        <v>1478</v>
      </c>
      <c r="V469" s="321">
        <v>500</v>
      </c>
      <c r="W469" s="321"/>
      <c r="X469" s="321">
        <v>2200</v>
      </c>
      <c r="Y469" s="321">
        <v>2500</v>
      </c>
      <c r="Z469" s="321" t="s">
        <v>1036</v>
      </c>
      <c r="AA469" s="239" t="s">
        <v>13725</v>
      </c>
      <c r="AB469" s="239"/>
      <c r="AC469" s="239"/>
      <c r="AD469" s="239"/>
      <c r="AE469" s="239"/>
      <c r="AF469" s="239"/>
      <c r="AG469" s="239"/>
      <c r="AH469" s="751">
        <v>2011</v>
      </c>
      <c r="AI469" s="607"/>
      <c r="AJ469" s="607"/>
      <c r="AK469" s="607"/>
      <c r="AL469" s="607"/>
      <c r="AM469" s="607"/>
      <c r="AN469" s="607"/>
      <c r="AO469" s="245">
        <v>5238</v>
      </c>
      <c r="AP469" s="245"/>
    </row>
    <row r="470" spans="1:42" s="286" customFormat="1" ht="25.5" customHeight="1">
      <c r="A470" s="253"/>
      <c r="B470" s="549"/>
      <c r="C470" s="239" t="s">
        <v>13376</v>
      </c>
      <c r="D470" s="239" t="s">
        <v>13728</v>
      </c>
      <c r="E470" s="239" t="s">
        <v>13376</v>
      </c>
      <c r="F470" s="239" t="s">
        <v>13729</v>
      </c>
      <c r="G470" s="552">
        <v>8100</v>
      </c>
      <c r="H470" s="552">
        <v>1698</v>
      </c>
      <c r="I470" s="552">
        <v>3256</v>
      </c>
      <c r="J470" s="321" t="s">
        <v>1956</v>
      </c>
      <c r="K470" s="964" t="s">
        <v>1918</v>
      </c>
      <c r="L470" s="321" t="s">
        <v>572</v>
      </c>
      <c r="M470" s="321"/>
      <c r="N470" s="552">
        <v>1243</v>
      </c>
      <c r="O470" s="552">
        <v>1105</v>
      </c>
      <c r="P470" s="552" t="s">
        <v>13730</v>
      </c>
      <c r="Q470" s="239" t="s">
        <v>1920</v>
      </c>
      <c r="R470" s="552"/>
      <c r="S470" s="552"/>
      <c r="T470" s="552">
        <v>138</v>
      </c>
      <c r="U470" s="321">
        <v>1150</v>
      </c>
      <c r="V470" s="321">
        <v>800</v>
      </c>
      <c r="W470" s="321">
        <v>800</v>
      </c>
      <c r="X470" s="321">
        <v>1100</v>
      </c>
      <c r="Y470" s="321"/>
      <c r="Z470" s="321"/>
      <c r="AA470" s="239" t="s">
        <v>13731</v>
      </c>
      <c r="AB470" s="239"/>
      <c r="AC470" s="239"/>
      <c r="AD470" s="239"/>
      <c r="AE470" s="239"/>
      <c r="AF470" s="239"/>
      <c r="AG470" s="239"/>
      <c r="AH470" s="751">
        <v>2001</v>
      </c>
      <c r="AI470" s="607"/>
      <c r="AJ470" s="607"/>
      <c r="AK470" s="607"/>
      <c r="AL470" s="607"/>
      <c r="AM470" s="607"/>
      <c r="AN470" s="607"/>
      <c r="AO470" s="245">
        <v>3850</v>
      </c>
      <c r="AP470" s="245"/>
    </row>
    <row r="471" spans="1:42" s="286" customFormat="1" ht="25.5" customHeight="1">
      <c r="A471" s="253"/>
      <c r="B471" s="575"/>
      <c r="C471" s="239" t="s">
        <v>13391</v>
      </c>
      <c r="D471" s="239" t="s">
        <v>13732</v>
      </c>
      <c r="E471" s="239" t="s">
        <v>13391</v>
      </c>
      <c r="F471" s="239" t="s">
        <v>13391</v>
      </c>
      <c r="G471" s="552">
        <v>4493</v>
      </c>
      <c r="H471" s="552">
        <v>923</v>
      </c>
      <c r="I471" s="552">
        <v>966</v>
      </c>
      <c r="J471" s="321"/>
      <c r="K471" s="964"/>
      <c r="L471" s="321"/>
      <c r="M471" s="321"/>
      <c r="N471" s="552">
        <v>899</v>
      </c>
      <c r="O471" s="552">
        <v>813</v>
      </c>
      <c r="P471" s="552" t="s">
        <v>13733</v>
      </c>
      <c r="Q471" s="239" t="s">
        <v>13734</v>
      </c>
      <c r="R471" s="552"/>
      <c r="S471" s="552"/>
      <c r="T471" s="552">
        <v>86</v>
      </c>
      <c r="U471" s="321"/>
      <c r="V471" s="321"/>
      <c r="W471" s="321"/>
      <c r="X471" s="321"/>
      <c r="Y471" s="321"/>
      <c r="Z471" s="321"/>
      <c r="AA471" s="239" t="s">
        <v>13735</v>
      </c>
      <c r="AB471" s="239"/>
      <c r="AC471" s="239"/>
      <c r="AD471" s="239"/>
      <c r="AE471" s="239"/>
      <c r="AF471" s="239"/>
      <c r="AG471" s="239"/>
      <c r="AH471" s="751">
        <v>2013</v>
      </c>
      <c r="AI471" s="607"/>
      <c r="AJ471" s="607"/>
      <c r="AK471" s="607"/>
      <c r="AL471" s="607"/>
      <c r="AM471" s="607"/>
      <c r="AN471" s="607"/>
      <c r="AO471" s="245">
        <v>4000</v>
      </c>
      <c r="AP471" s="245"/>
    </row>
    <row r="472" spans="1:42" s="286" customFormat="1" ht="25.5" customHeight="1">
      <c r="A472" s="253"/>
      <c r="B472" s="549" t="s">
        <v>4336</v>
      </c>
      <c r="C472" s="239" t="s">
        <v>3303</v>
      </c>
      <c r="D472" s="740">
        <f>COUNTA(D473:D512)</f>
        <v>40</v>
      </c>
      <c r="E472" s="321"/>
      <c r="F472" s="321"/>
      <c r="G472" s="552">
        <f>SUM(G473:G512)</f>
        <v>2559895</v>
      </c>
      <c r="H472" s="552">
        <f t="shared" ref="H472:I472" si="4">SUM(H473:H512)</f>
        <v>97343.199999999983</v>
      </c>
      <c r="I472" s="552">
        <f t="shared" si="4"/>
        <v>171995.95</v>
      </c>
      <c r="J472" s="321"/>
      <c r="K472" s="964"/>
      <c r="L472" s="321"/>
      <c r="M472" s="321"/>
      <c r="N472" s="552"/>
      <c r="O472" s="552"/>
      <c r="P472" s="552"/>
      <c r="Q472" s="239"/>
      <c r="R472" s="552"/>
      <c r="S472" s="552"/>
      <c r="T472" s="552"/>
      <c r="U472" s="321"/>
      <c r="V472" s="321"/>
      <c r="W472" s="321"/>
      <c r="X472" s="321"/>
      <c r="Y472" s="321"/>
      <c r="Z472" s="321"/>
      <c r="AA472" s="239"/>
      <c r="AB472" s="239"/>
      <c r="AC472" s="239"/>
      <c r="AD472" s="239"/>
      <c r="AE472" s="239"/>
      <c r="AF472" s="239"/>
      <c r="AG472" s="239"/>
      <c r="AH472" s="751"/>
      <c r="AI472" s="607"/>
      <c r="AJ472" s="607"/>
      <c r="AK472" s="607"/>
      <c r="AL472" s="607"/>
      <c r="AM472" s="607"/>
      <c r="AN472" s="607"/>
      <c r="AO472" s="245"/>
      <c r="AP472" s="245"/>
    </row>
    <row r="473" spans="1:42" s="286" customFormat="1" ht="25.5" customHeight="1">
      <c r="A473" s="253"/>
      <c r="B473" s="549"/>
      <c r="C473" s="239" t="s">
        <v>398</v>
      </c>
      <c r="D473" s="239" t="s">
        <v>14527</v>
      </c>
      <c r="E473" s="239" t="s">
        <v>398</v>
      </c>
      <c r="F473" s="239" t="s">
        <v>401</v>
      </c>
      <c r="G473" s="552">
        <v>7616</v>
      </c>
      <c r="H473" s="245">
        <v>7232</v>
      </c>
      <c r="I473" s="552">
        <v>11186</v>
      </c>
      <c r="J473" s="321" t="s">
        <v>2945</v>
      </c>
      <c r="K473" s="964"/>
      <c r="L473" s="321"/>
      <c r="M473" s="321"/>
      <c r="N473" s="552">
        <v>2873</v>
      </c>
      <c r="O473" s="552">
        <v>909</v>
      </c>
      <c r="P473" s="552" t="s">
        <v>14528</v>
      </c>
      <c r="Q473" s="239" t="s">
        <v>572</v>
      </c>
      <c r="R473" s="552">
        <v>1500</v>
      </c>
      <c r="S473" s="552" t="s">
        <v>14529</v>
      </c>
      <c r="T473" s="552">
        <v>464</v>
      </c>
      <c r="U473" s="321">
        <v>7900</v>
      </c>
      <c r="V473" s="321"/>
      <c r="W473" s="321"/>
      <c r="X473" s="321"/>
      <c r="Y473" s="321"/>
      <c r="Z473" s="321"/>
      <c r="AA473" s="239" t="s">
        <v>14530</v>
      </c>
      <c r="AB473" s="239"/>
      <c r="AC473" s="239"/>
      <c r="AD473" s="239"/>
      <c r="AE473" s="239"/>
      <c r="AF473" s="239">
        <v>1000</v>
      </c>
      <c r="AG473" s="239"/>
      <c r="AH473" s="751">
        <v>1992</v>
      </c>
      <c r="AI473" s="607"/>
      <c r="AJ473" s="607"/>
      <c r="AK473" s="607"/>
      <c r="AL473" s="607"/>
      <c r="AM473" s="607"/>
      <c r="AN473" s="607"/>
      <c r="AO473" s="245">
        <v>7900</v>
      </c>
      <c r="AP473" s="245"/>
    </row>
    <row r="474" spans="1:42" s="286" customFormat="1" ht="25.5" customHeight="1">
      <c r="A474" s="253"/>
      <c r="B474" s="549"/>
      <c r="C474" s="239" t="s">
        <v>398</v>
      </c>
      <c r="D474" s="751" t="s">
        <v>14531</v>
      </c>
      <c r="E474" s="751" t="s">
        <v>398</v>
      </c>
      <c r="F474" s="751" t="s">
        <v>401</v>
      </c>
      <c r="G474" s="552">
        <v>9916</v>
      </c>
      <c r="H474" s="245">
        <v>3889</v>
      </c>
      <c r="I474" s="552">
        <v>11903</v>
      </c>
      <c r="J474" s="607"/>
      <c r="K474" s="607"/>
      <c r="L474" s="607"/>
      <c r="M474" s="607"/>
      <c r="N474" s="552">
        <v>2370</v>
      </c>
      <c r="O474" s="245">
        <v>877</v>
      </c>
      <c r="P474" s="245" t="s">
        <v>14532</v>
      </c>
      <c r="Q474" s="751" t="s">
        <v>7147</v>
      </c>
      <c r="R474" s="552">
        <v>1209</v>
      </c>
      <c r="S474" s="245" t="s">
        <v>14533</v>
      </c>
      <c r="T474" s="245">
        <v>284</v>
      </c>
      <c r="U474" s="607"/>
      <c r="V474" s="607"/>
      <c r="W474" s="607"/>
      <c r="X474" s="607"/>
      <c r="Y474" s="607"/>
      <c r="Z474" s="607"/>
      <c r="AA474" s="751" t="s">
        <v>14534</v>
      </c>
      <c r="AB474" s="751"/>
      <c r="AC474" s="751"/>
      <c r="AD474" s="751"/>
      <c r="AE474" s="751"/>
      <c r="AF474" s="751"/>
      <c r="AG474" s="751"/>
      <c r="AH474" s="751">
        <v>2009</v>
      </c>
      <c r="AI474" s="607"/>
      <c r="AJ474" s="607"/>
      <c r="AK474" s="607"/>
      <c r="AL474" s="607"/>
      <c r="AM474" s="607"/>
      <c r="AN474" s="607"/>
      <c r="AO474" s="245">
        <v>26700</v>
      </c>
      <c r="AP474" s="245"/>
    </row>
    <row r="475" spans="1:42" s="286" customFormat="1" ht="25.5" customHeight="1">
      <c r="A475" s="253" t="s">
        <v>204</v>
      </c>
      <c r="B475" s="549"/>
      <c r="C475" s="239" t="s">
        <v>398</v>
      </c>
      <c r="D475" s="751" t="s">
        <v>14535</v>
      </c>
      <c r="E475" s="751" t="s">
        <v>398</v>
      </c>
      <c r="F475" s="751" t="s">
        <v>14005</v>
      </c>
      <c r="G475" s="552">
        <v>3329</v>
      </c>
      <c r="H475" s="245">
        <v>1296</v>
      </c>
      <c r="I475" s="552">
        <v>1974</v>
      </c>
      <c r="J475" s="607" t="s">
        <v>1956</v>
      </c>
      <c r="K475" s="607" t="s">
        <v>572</v>
      </c>
      <c r="L475" s="607"/>
      <c r="M475" s="607"/>
      <c r="N475" s="552">
        <v>756</v>
      </c>
      <c r="O475" s="245">
        <v>756</v>
      </c>
      <c r="P475" s="245" t="s">
        <v>14536</v>
      </c>
      <c r="Q475" s="751" t="s">
        <v>7291</v>
      </c>
      <c r="R475" s="552"/>
      <c r="S475" s="245"/>
      <c r="T475" s="245"/>
      <c r="U475" s="607">
        <v>620000000</v>
      </c>
      <c r="V475" s="607"/>
      <c r="W475" s="607">
        <v>1500000000</v>
      </c>
      <c r="X475" s="607"/>
      <c r="Y475" s="607"/>
      <c r="Z475" s="607"/>
      <c r="AA475" s="751" t="s">
        <v>14537</v>
      </c>
      <c r="AB475" s="751"/>
      <c r="AC475" s="751"/>
      <c r="AD475" s="751"/>
      <c r="AE475" s="751"/>
      <c r="AF475" s="751" t="s">
        <v>14427</v>
      </c>
      <c r="AG475" s="751"/>
      <c r="AH475" s="751">
        <v>2003</v>
      </c>
      <c r="AI475" s="607"/>
      <c r="AJ475" s="607"/>
      <c r="AK475" s="607"/>
      <c r="AL475" s="607"/>
      <c r="AM475" s="607"/>
      <c r="AN475" s="607"/>
      <c r="AO475" s="245">
        <v>2120</v>
      </c>
      <c r="AP475" s="245"/>
    </row>
    <row r="476" spans="1:42" s="286" customFormat="1" ht="25.5" customHeight="1">
      <c r="A476" s="253"/>
      <c r="B476" s="549"/>
      <c r="C476" s="239" t="s">
        <v>398</v>
      </c>
      <c r="D476" s="751" t="s">
        <v>2140</v>
      </c>
      <c r="E476" s="751" t="s">
        <v>398</v>
      </c>
      <c r="F476" s="751" t="s">
        <v>401</v>
      </c>
      <c r="G476" s="552">
        <v>20476</v>
      </c>
      <c r="H476" s="245">
        <v>2870</v>
      </c>
      <c r="I476" s="552">
        <v>7915</v>
      </c>
      <c r="J476" s="607" t="s">
        <v>2136</v>
      </c>
      <c r="K476" s="607"/>
      <c r="L476" s="607"/>
      <c r="M476" s="607"/>
      <c r="N476" s="552">
        <v>2304</v>
      </c>
      <c r="O476" s="245">
        <v>1152</v>
      </c>
      <c r="P476" s="245" t="s">
        <v>14538</v>
      </c>
      <c r="Q476" s="751" t="s">
        <v>14539</v>
      </c>
      <c r="R476" s="552">
        <v>1152</v>
      </c>
      <c r="S476" s="245" t="s">
        <v>1959</v>
      </c>
      <c r="T476" s="245">
        <v>261</v>
      </c>
      <c r="U476" s="607">
        <v>3000000000</v>
      </c>
      <c r="V476" s="607"/>
      <c r="W476" s="607">
        <v>4800000000</v>
      </c>
      <c r="X476" s="607"/>
      <c r="Y476" s="607"/>
      <c r="Z476" s="607"/>
      <c r="AA476" s="751" t="s">
        <v>14540</v>
      </c>
      <c r="AB476" s="751"/>
      <c r="AC476" s="751"/>
      <c r="AD476" s="751"/>
      <c r="AE476" s="751"/>
      <c r="AF476" s="751" t="s">
        <v>14541</v>
      </c>
      <c r="AG476" s="751"/>
      <c r="AH476" s="751">
        <v>1989</v>
      </c>
      <c r="AI476" s="607"/>
      <c r="AJ476" s="607"/>
      <c r="AK476" s="607"/>
      <c r="AL476" s="607"/>
      <c r="AM476" s="607"/>
      <c r="AN476" s="607"/>
      <c r="AO476" s="245">
        <v>7800</v>
      </c>
      <c r="AP476" s="245"/>
    </row>
    <row r="477" spans="1:42" s="286" customFormat="1" ht="25.5" customHeight="1">
      <c r="A477" s="253"/>
      <c r="B477" s="549"/>
      <c r="C477" s="239" t="s">
        <v>398</v>
      </c>
      <c r="D477" s="239" t="s">
        <v>14542</v>
      </c>
      <c r="E477" s="239" t="s">
        <v>398</v>
      </c>
      <c r="F477" s="239" t="s">
        <v>401</v>
      </c>
      <c r="G477" s="552">
        <v>29908</v>
      </c>
      <c r="H477" s="552">
        <v>5825</v>
      </c>
      <c r="I477" s="552">
        <v>13773</v>
      </c>
      <c r="J477" s="321" t="s">
        <v>1956</v>
      </c>
      <c r="K477" s="964" t="s">
        <v>572</v>
      </c>
      <c r="L477" s="321"/>
      <c r="M477" s="321"/>
      <c r="N477" s="552">
        <v>4327</v>
      </c>
      <c r="O477" s="552">
        <v>1767</v>
      </c>
      <c r="P477" s="552" t="s">
        <v>14543</v>
      </c>
      <c r="Q477" s="239" t="s">
        <v>14544</v>
      </c>
      <c r="R477" s="552">
        <v>2318</v>
      </c>
      <c r="S477" s="552" t="s">
        <v>2278</v>
      </c>
      <c r="T477" s="552">
        <v>242</v>
      </c>
      <c r="U477" s="321">
        <v>620000000</v>
      </c>
      <c r="V477" s="321"/>
      <c r="W477" s="321">
        <v>1500000000</v>
      </c>
      <c r="X477" s="321"/>
      <c r="Y477" s="321"/>
      <c r="Z477" s="321"/>
      <c r="AA477" s="239" t="s">
        <v>14545</v>
      </c>
      <c r="AB477" s="239"/>
      <c r="AC477" s="239"/>
      <c r="AD477" s="239"/>
      <c r="AE477" s="239"/>
      <c r="AF477" s="239" t="s">
        <v>14427</v>
      </c>
      <c r="AG477" s="239"/>
      <c r="AH477" s="751">
        <v>2008</v>
      </c>
      <c r="AI477" s="607"/>
      <c r="AJ477" s="607"/>
      <c r="AK477" s="607"/>
      <c r="AL477" s="607"/>
      <c r="AM477" s="607"/>
      <c r="AN477" s="607"/>
      <c r="AO477" s="245">
        <v>22800</v>
      </c>
      <c r="AP477" s="245"/>
    </row>
    <row r="478" spans="1:42" s="286" customFormat="1" ht="25.5" customHeight="1">
      <c r="A478" s="253"/>
      <c r="B478" s="549"/>
      <c r="C478" s="239" t="s">
        <v>398</v>
      </c>
      <c r="D478" s="239" t="s">
        <v>14546</v>
      </c>
      <c r="E478" s="549" t="s">
        <v>398</v>
      </c>
      <c r="F478" s="239" t="s">
        <v>401</v>
      </c>
      <c r="G478" s="552">
        <v>10060</v>
      </c>
      <c r="H478" s="552">
        <v>1355</v>
      </c>
      <c r="I478" s="552">
        <v>4127</v>
      </c>
      <c r="J478" s="321" t="s">
        <v>1673</v>
      </c>
      <c r="K478" s="964" t="s">
        <v>572</v>
      </c>
      <c r="L478" s="321" t="s">
        <v>1918</v>
      </c>
      <c r="M478" s="321"/>
      <c r="N478" s="552">
        <v>2459</v>
      </c>
      <c r="O478" s="552">
        <v>665</v>
      </c>
      <c r="P478" s="552" t="s">
        <v>14547</v>
      </c>
      <c r="Q478" s="239" t="s">
        <v>1920</v>
      </c>
      <c r="R478" s="552">
        <v>1125</v>
      </c>
      <c r="S478" s="552" t="s">
        <v>14548</v>
      </c>
      <c r="T478" s="552">
        <v>669</v>
      </c>
      <c r="U478" s="321">
        <v>518</v>
      </c>
      <c r="V478" s="321">
        <v>1100</v>
      </c>
      <c r="W478" s="321">
        <v>350</v>
      </c>
      <c r="X478" s="321"/>
      <c r="Y478" s="321">
        <v>364</v>
      </c>
      <c r="Z478" s="321" t="s">
        <v>14549</v>
      </c>
      <c r="AA478" s="239" t="s">
        <v>14550</v>
      </c>
      <c r="AB478" s="239"/>
      <c r="AC478" s="239"/>
      <c r="AD478" s="239"/>
      <c r="AE478" s="239"/>
      <c r="AF478" s="239"/>
      <c r="AG478" s="239"/>
      <c r="AH478" s="751">
        <v>2003</v>
      </c>
      <c r="AI478" s="607"/>
      <c r="AJ478" s="607"/>
      <c r="AK478" s="607"/>
      <c r="AL478" s="607"/>
      <c r="AM478" s="607"/>
      <c r="AN478" s="607"/>
      <c r="AO478" s="245">
        <v>3600</v>
      </c>
      <c r="AP478" s="245"/>
    </row>
    <row r="479" spans="1:42" s="286" customFormat="1" ht="25.5" customHeight="1">
      <c r="A479" s="253"/>
      <c r="B479" s="549"/>
      <c r="C479" s="739" t="s">
        <v>398</v>
      </c>
      <c r="D479" s="239" t="s">
        <v>14551</v>
      </c>
      <c r="E479" s="239" t="s">
        <v>398</v>
      </c>
      <c r="F479" s="239" t="s">
        <v>14552</v>
      </c>
      <c r="G479" s="552">
        <v>117551</v>
      </c>
      <c r="H479" s="552">
        <v>4502</v>
      </c>
      <c r="I479" s="552">
        <v>12488</v>
      </c>
      <c r="J479" s="321" t="s">
        <v>1673</v>
      </c>
      <c r="K479" s="964" t="s">
        <v>572</v>
      </c>
      <c r="L479" s="321" t="s">
        <v>1918</v>
      </c>
      <c r="M479" s="321"/>
      <c r="N479" s="552">
        <v>2700.3</v>
      </c>
      <c r="O479" s="552">
        <v>792</v>
      </c>
      <c r="P479" s="552" t="s">
        <v>14553</v>
      </c>
      <c r="Q479" s="239" t="s">
        <v>1920</v>
      </c>
      <c r="R479" s="552">
        <v>1198.8</v>
      </c>
      <c r="S479" s="552" t="s">
        <v>14554</v>
      </c>
      <c r="T479" s="552">
        <v>709.5</v>
      </c>
      <c r="U479" s="321">
        <v>518</v>
      </c>
      <c r="V479" s="321">
        <v>1100</v>
      </c>
      <c r="W479" s="321">
        <v>350</v>
      </c>
      <c r="X479" s="321"/>
      <c r="Y479" s="321">
        <v>364</v>
      </c>
      <c r="Z479" s="321" t="s">
        <v>14549</v>
      </c>
      <c r="AA479" s="239" t="s">
        <v>2344</v>
      </c>
      <c r="AB479" s="239"/>
      <c r="AC479" s="239"/>
      <c r="AD479" s="239"/>
      <c r="AE479" s="239"/>
      <c r="AF479" s="239"/>
      <c r="AG479" s="239"/>
      <c r="AH479" s="751">
        <v>2001</v>
      </c>
      <c r="AI479" s="607"/>
      <c r="AJ479" s="607"/>
      <c r="AK479" s="607"/>
      <c r="AL479" s="607"/>
      <c r="AM479" s="607"/>
      <c r="AN479" s="607"/>
      <c r="AO479" s="245">
        <v>17600</v>
      </c>
      <c r="AP479" s="245"/>
    </row>
    <row r="480" spans="1:42" s="286" customFormat="1" ht="25.5" customHeight="1">
      <c r="A480" s="253"/>
      <c r="B480" s="549"/>
      <c r="C480" s="239" t="s">
        <v>398</v>
      </c>
      <c r="D480" s="239" t="s">
        <v>14555</v>
      </c>
      <c r="E480" s="239" t="s">
        <v>398</v>
      </c>
      <c r="F480" s="239" t="s">
        <v>401</v>
      </c>
      <c r="G480" s="552">
        <v>31780</v>
      </c>
      <c r="H480" s="552">
        <v>12201</v>
      </c>
      <c r="I480" s="552">
        <v>12201</v>
      </c>
      <c r="J480" s="321"/>
      <c r="K480" s="964"/>
      <c r="L480" s="321"/>
      <c r="M480" s="321"/>
      <c r="N480" s="552">
        <v>1080</v>
      </c>
      <c r="O480" s="552">
        <v>1080</v>
      </c>
      <c r="P480" s="552" t="s">
        <v>14556</v>
      </c>
      <c r="Q480" s="239" t="s">
        <v>7291</v>
      </c>
      <c r="R480" s="552"/>
      <c r="S480" s="552"/>
      <c r="T480" s="552"/>
      <c r="U480" s="321"/>
      <c r="V480" s="321"/>
      <c r="W480" s="321"/>
      <c r="X480" s="321"/>
      <c r="Y480" s="321"/>
      <c r="Z480" s="321"/>
      <c r="AA480" s="239"/>
      <c r="AB480" s="239"/>
      <c r="AC480" s="239"/>
      <c r="AD480" s="239"/>
      <c r="AE480" s="239"/>
      <c r="AF480" s="239"/>
      <c r="AG480" s="239"/>
      <c r="AH480" s="751">
        <v>1997</v>
      </c>
      <c r="AI480" s="607"/>
      <c r="AJ480" s="607"/>
      <c r="AK480" s="607"/>
      <c r="AL480" s="607"/>
      <c r="AM480" s="607"/>
      <c r="AN480" s="607"/>
      <c r="AO480" s="245"/>
      <c r="AP480" s="245"/>
    </row>
    <row r="481" spans="1:42" s="286" customFormat="1" ht="25.5" customHeight="1">
      <c r="A481" s="253"/>
      <c r="B481" s="549"/>
      <c r="C481" s="239" t="s">
        <v>398</v>
      </c>
      <c r="D481" s="239" t="s">
        <v>14557</v>
      </c>
      <c r="E481" s="239" t="s">
        <v>398</v>
      </c>
      <c r="F481" s="239" t="s">
        <v>401</v>
      </c>
      <c r="G481" s="552">
        <v>9916</v>
      </c>
      <c r="H481" s="552">
        <v>2538</v>
      </c>
      <c r="I481" s="552">
        <v>11515</v>
      </c>
      <c r="J481" s="321"/>
      <c r="K481" s="964"/>
      <c r="L481" s="321"/>
      <c r="M481" s="321"/>
      <c r="N481" s="552">
        <v>1772</v>
      </c>
      <c r="O481" s="552">
        <v>682</v>
      </c>
      <c r="P481" s="552" t="s">
        <v>14558</v>
      </c>
      <c r="Q481" s="239" t="s">
        <v>9168</v>
      </c>
      <c r="R481" s="552">
        <v>1090</v>
      </c>
      <c r="S481" s="552" t="s">
        <v>383</v>
      </c>
      <c r="T481" s="552"/>
      <c r="U481" s="321"/>
      <c r="V481" s="321"/>
      <c r="W481" s="321"/>
      <c r="X481" s="321"/>
      <c r="Y481" s="321"/>
      <c r="Z481" s="321"/>
      <c r="AA481" s="239" t="s">
        <v>14534</v>
      </c>
      <c r="AB481" s="239"/>
      <c r="AC481" s="239"/>
      <c r="AD481" s="239"/>
      <c r="AE481" s="239"/>
      <c r="AF481" s="239"/>
      <c r="AG481" s="239"/>
      <c r="AH481" s="751">
        <v>2016</v>
      </c>
      <c r="AI481" s="607"/>
      <c r="AJ481" s="607"/>
      <c r="AK481" s="607"/>
      <c r="AL481" s="607"/>
      <c r="AM481" s="607"/>
      <c r="AN481" s="607"/>
      <c r="AO481" s="245">
        <v>32318</v>
      </c>
      <c r="AP481" s="245"/>
    </row>
    <row r="482" spans="1:42" s="286" customFormat="1" ht="25.5" customHeight="1">
      <c r="A482" s="253"/>
      <c r="B482" s="549"/>
      <c r="C482" s="239" t="s">
        <v>13881</v>
      </c>
      <c r="D482" s="239" t="s">
        <v>14559</v>
      </c>
      <c r="E482" s="239" t="s">
        <v>13881</v>
      </c>
      <c r="F482" s="239" t="s">
        <v>14291</v>
      </c>
      <c r="G482" s="552"/>
      <c r="H482" s="552">
        <v>1284</v>
      </c>
      <c r="I482" s="552">
        <v>2992</v>
      </c>
      <c r="J482" s="321"/>
      <c r="K482" s="964"/>
      <c r="L482" s="321"/>
      <c r="M482" s="321"/>
      <c r="N482" s="552">
        <v>718</v>
      </c>
      <c r="O482" s="552"/>
      <c r="P482" s="552"/>
      <c r="Q482" s="239"/>
      <c r="R482" s="552">
        <v>646</v>
      </c>
      <c r="S482" s="552" t="s">
        <v>2157</v>
      </c>
      <c r="T482" s="552">
        <v>72</v>
      </c>
      <c r="U482" s="321"/>
      <c r="V482" s="321"/>
      <c r="W482" s="321"/>
      <c r="X482" s="321"/>
      <c r="Y482" s="321"/>
      <c r="Z482" s="321"/>
      <c r="AA482" s="239" t="s">
        <v>14560</v>
      </c>
      <c r="AB482" s="239"/>
      <c r="AC482" s="239"/>
      <c r="AD482" s="239"/>
      <c r="AE482" s="239"/>
      <c r="AF482" s="239"/>
      <c r="AG482" s="239"/>
      <c r="AH482" s="751">
        <v>2010</v>
      </c>
      <c r="AI482" s="607"/>
      <c r="AJ482" s="607"/>
      <c r="AK482" s="607"/>
      <c r="AL482" s="607"/>
      <c r="AM482" s="607"/>
      <c r="AN482" s="607"/>
      <c r="AO482" s="245">
        <v>2000</v>
      </c>
      <c r="AP482" s="245" t="s">
        <v>14561</v>
      </c>
    </row>
    <row r="483" spans="1:42" s="286" customFormat="1" ht="25.15" customHeight="1">
      <c r="A483" s="253"/>
      <c r="B483" s="549"/>
      <c r="C483" s="239" t="s">
        <v>13887</v>
      </c>
      <c r="D483" s="239" t="s">
        <v>14562</v>
      </c>
      <c r="E483" s="239" t="s">
        <v>13887</v>
      </c>
      <c r="F483" s="239" t="s">
        <v>14563</v>
      </c>
      <c r="G483" s="552">
        <v>9924</v>
      </c>
      <c r="H483" s="552">
        <v>1982</v>
      </c>
      <c r="I483" s="552">
        <v>2848</v>
      </c>
      <c r="J483" s="321"/>
      <c r="K483" s="964"/>
      <c r="L483" s="321"/>
      <c r="M483" s="321"/>
      <c r="N483" s="552">
        <v>965</v>
      </c>
      <c r="O483" s="552">
        <v>965</v>
      </c>
      <c r="P483" s="552" t="s">
        <v>14564</v>
      </c>
      <c r="Q483" s="239" t="s">
        <v>14565</v>
      </c>
      <c r="R483" s="552"/>
      <c r="S483" s="552"/>
      <c r="T483" s="552">
        <v>203</v>
      </c>
      <c r="U483" s="321"/>
      <c r="V483" s="321"/>
      <c r="W483" s="321"/>
      <c r="X483" s="321"/>
      <c r="Y483" s="321"/>
      <c r="Z483" s="321"/>
      <c r="AA483" s="239" t="s">
        <v>14566</v>
      </c>
      <c r="AB483" s="239"/>
      <c r="AC483" s="239"/>
      <c r="AD483" s="239"/>
      <c r="AE483" s="239"/>
      <c r="AF483" s="239"/>
      <c r="AG483" s="239"/>
      <c r="AH483" s="751">
        <v>2011</v>
      </c>
      <c r="AI483" s="607"/>
      <c r="AJ483" s="607"/>
      <c r="AK483" s="607"/>
      <c r="AL483" s="607"/>
      <c r="AM483" s="607"/>
      <c r="AN483" s="607"/>
      <c r="AO483" s="245">
        <v>5500</v>
      </c>
      <c r="AP483" s="245"/>
    </row>
    <row r="484" spans="1:42" s="286" customFormat="1" ht="25.15" customHeight="1">
      <c r="A484" s="253"/>
      <c r="B484" s="549"/>
      <c r="C484" s="239" t="s">
        <v>14567</v>
      </c>
      <c r="D484" s="239" t="s">
        <v>14568</v>
      </c>
      <c r="E484" s="239" t="s">
        <v>13887</v>
      </c>
      <c r="F484" s="239" t="s">
        <v>13887</v>
      </c>
      <c r="G484" s="552">
        <v>977</v>
      </c>
      <c r="H484" s="552">
        <v>142</v>
      </c>
      <c r="I484" s="552">
        <v>142</v>
      </c>
      <c r="J484" s="321"/>
      <c r="K484" s="964"/>
      <c r="L484" s="321"/>
      <c r="M484" s="321"/>
      <c r="N484" s="552">
        <v>142</v>
      </c>
      <c r="O484" s="552"/>
      <c r="P484" s="552"/>
      <c r="Q484" s="239"/>
      <c r="R484" s="552"/>
      <c r="S484" s="552"/>
      <c r="T484" s="552">
        <v>142</v>
      </c>
      <c r="U484" s="321"/>
      <c r="V484" s="321"/>
      <c r="W484" s="321"/>
      <c r="X484" s="321"/>
      <c r="Y484" s="321"/>
      <c r="Z484" s="321"/>
      <c r="AA484" s="239" t="s">
        <v>14569</v>
      </c>
      <c r="AB484" s="239"/>
      <c r="AC484" s="239"/>
      <c r="AD484" s="239"/>
      <c r="AE484" s="239"/>
      <c r="AF484" s="239"/>
      <c r="AG484" s="239"/>
      <c r="AH484" s="751">
        <v>2012</v>
      </c>
      <c r="AI484" s="607"/>
      <c r="AJ484" s="607"/>
      <c r="AK484" s="607"/>
      <c r="AL484" s="607"/>
      <c r="AM484" s="607"/>
      <c r="AN484" s="607"/>
      <c r="AO484" s="245">
        <v>120</v>
      </c>
      <c r="AP484" s="245"/>
    </row>
    <row r="485" spans="1:42" s="286" customFormat="1" ht="25.15" customHeight="1">
      <c r="A485" s="253"/>
      <c r="B485" s="549"/>
      <c r="C485" s="239" t="s">
        <v>14567</v>
      </c>
      <c r="D485" s="239" t="s">
        <v>14570</v>
      </c>
      <c r="E485" s="239" t="s">
        <v>13887</v>
      </c>
      <c r="F485" s="239" t="s">
        <v>13887</v>
      </c>
      <c r="G485" s="552">
        <v>121</v>
      </c>
      <c r="H485" s="552">
        <v>121</v>
      </c>
      <c r="I485" s="552">
        <v>121</v>
      </c>
      <c r="J485" s="321"/>
      <c r="K485" s="964"/>
      <c r="L485" s="321"/>
      <c r="M485" s="321"/>
      <c r="N485" s="552">
        <v>121</v>
      </c>
      <c r="O485" s="552"/>
      <c r="P485" s="552"/>
      <c r="Q485" s="239"/>
      <c r="R485" s="552"/>
      <c r="S485" s="552"/>
      <c r="T485" s="552">
        <v>121</v>
      </c>
      <c r="U485" s="321"/>
      <c r="V485" s="321"/>
      <c r="W485" s="321"/>
      <c r="X485" s="321"/>
      <c r="Y485" s="321"/>
      <c r="Z485" s="321"/>
      <c r="AA485" s="239" t="s">
        <v>14569</v>
      </c>
      <c r="AB485" s="239"/>
      <c r="AC485" s="239"/>
      <c r="AD485" s="239"/>
      <c r="AE485" s="239"/>
      <c r="AF485" s="239"/>
      <c r="AG485" s="239"/>
      <c r="AH485" s="751">
        <v>2016</v>
      </c>
      <c r="AI485" s="607"/>
      <c r="AJ485" s="607"/>
      <c r="AK485" s="607"/>
      <c r="AL485" s="607"/>
      <c r="AM485" s="607"/>
      <c r="AN485" s="607"/>
      <c r="AO485" s="245">
        <v>100</v>
      </c>
      <c r="AP485" s="245"/>
    </row>
    <row r="486" spans="1:42" s="286" customFormat="1" ht="25.15" customHeight="1">
      <c r="A486" s="253"/>
      <c r="B486" s="549"/>
      <c r="C486" s="239" t="s">
        <v>1061</v>
      </c>
      <c r="D486" s="239" t="s">
        <v>14571</v>
      </c>
      <c r="E486" s="239" t="s">
        <v>1061</v>
      </c>
      <c r="F486" s="239" t="s">
        <v>13898</v>
      </c>
      <c r="G486" s="552">
        <v>26487</v>
      </c>
      <c r="H486" s="552">
        <v>2025</v>
      </c>
      <c r="I486" s="552">
        <v>3780</v>
      </c>
      <c r="J486" s="321"/>
      <c r="K486" s="964"/>
      <c r="L486" s="321"/>
      <c r="M486" s="321"/>
      <c r="N486" s="552">
        <v>3780</v>
      </c>
      <c r="O486" s="552">
        <v>847</v>
      </c>
      <c r="P486" s="552" t="s">
        <v>14572</v>
      </c>
      <c r="Q486" s="239" t="s">
        <v>14573</v>
      </c>
      <c r="R486" s="552">
        <v>1616</v>
      </c>
      <c r="S486" s="552" t="s">
        <v>12840</v>
      </c>
      <c r="T486" s="552">
        <v>126.5</v>
      </c>
      <c r="U486" s="321"/>
      <c r="V486" s="321"/>
      <c r="W486" s="321"/>
      <c r="X486" s="321"/>
      <c r="Y486" s="321"/>
      <c r="Z486" s="321"/>
      <c r="AA486" s="239" t="s">
        <v>14574</v>
      </c>
      <c r="AB486" s="239"/>
      <c r="AC486" s="239"/>
      <c r="AD486" s="239"/>
      <c r="AE486" s="239"/>
      <c r="AF486" s="239"/>
      <c r="AG486" s="239"/>
      <c r="AH486" s="751">
        <v>2004</v>
      </c>
      <c r="AI486" s="607"/>
      <c r="AJ486" s="607"/>
      <c r="AK486" s="607"/>
      <c r="AL486" s="607"/>
      <c r="AM486" s="607"/>
      <c r="AN486" s="607"/>
      <c r="AO486" s="245">
        <v>5614</v>
      </c>
      <c r="AP486" s="245"/>
    </row>
    <row r="487" spans="1:42" s="286" customFormat="1" ht="25.15" customHeight="1">
      <c r="A487" s="253"/>
      <c r="B487" s="549"/>
      <c r="C487" s="239" t="s">
        <v>1061</v>
      </c>
      <c r="D487" s="239" t="s">
        <v>14575</v>
      </c>
      <c r="E487" s="239" t="s">
        <v>1061</v>
      </c>
      <c r="F487" s="239" t="s">
        <v>13898</v>
      </c>
      <c r="G487" s="552">
        <v>1324062</v>
      </c>
      <c r="H487" s="1038">
        <v>2740</v>
      </c>
      <c r="I487" s="552">
        <v>4410</v>
      </c>
      <c r="J487" s="321"/>
      <c r="K487" s="964"/>
      <c r="L487" s="321"/>
      <c r="M487" s="321"/>
      <c r="N487" s="552">
        <v>4410</v>
      </c>
      <c r="O487" s="552">
        <v>1687</v>
      </c>
      <c r="P487" s="552" t="s">
        <v>14576</v>
      </c>
      <c r="Q487" s="239" t="s">
        <v>14573</v>
      </c>
      <c r="R487" s="552">
        <v>2044</v>
      </c>
      <c r="S487" s="552" t="s">
        <v>12840</v>
      </c>
      <c r="T487" s="552">
        <v>695</v>
      </c>
      <c r="U487" s="321"/>
      <c r="V487" s="321"/>
      <c r="W487" s="321"/>
      <c r="X487" s="321"/>
      <c r="Y487" s="321"/>
      <c r="Z487" s="321"/>
      <c r="AA487" s="239" t="s">
        <v>2179</v>
      </c>
      <c r="AB487" s="239"/>
      <c r="AC487" s="239"/>
      <c r="AD487" s="239"/>
      <c r="AE487" s="239"/>
      <c r="AF487" s="239"/>
      <c r="AG487" s="239"/>
      <c r="AH487" s="751">
        <v>2006</v>
      </c>
      <c r="AI487" s="607"/>
      <c r="AJ487" s="607"/>
      <c r="AK487" s="607"/>
      <c r="AL487" s="607"/>
      <c r="AM487" s="607"/>
      <c r="AN487" s="607"/>
      <c r="AO487" s="245">
        <v>8528</v>
      </c>
      <c r="AP487" s="245"/>
    </row>
    <row r="488" spans="1:42" s="286" customFormat="1" ht="25.9" customHeight="1">
      <c r="A488" s="254" t="s">
        <v>414</v>
      </c>
      <c r="B488" s="1002"/>
      <c r="C488" s="321" t="s">
        <v>1061</v>
      </c>
      <c r="D488" s="618" t="s">
        <v>14577</v>
      </c>
      <c r="E488" s="321" t="s">
        <v>1061</v>
      </c>
      <c r="F488" s="239" t="s">
        <v>13898</v>
      </c>
      <c r="G488" s="552">
        <v>184704</v>
      </c>
      <c r="H488" s="552">
        <v>1707</v>
      </c>
      <c r="I488" s="552">
        <v>2684</v>
      </c>
      <c r="J488" s="321"/>
      <c r="K488" s="964"/>
      <c r="L488" s="321"/>
      <c r="M488" s="321"/>
      <c r="N488" s="552">
        <v>1778</v>
      </c>
      <c r="O488" s="552"/>
      <c r="P488" s="552"/>
      <c r="Q488" s="552"/>
      <c r="R488" s="552">
        <v>1684</v>
      </c>
      <c r="S488" s="552" t="s">
        <v>14578</v>
      </c>
      <c r="T488" s="552">
        <v>94</v>
      </c>
      <c r="U488" s="321"/>
      <c r="V488" s="321"/>
      <c r="W488" s="321"/>
      <c r="X488" s="321"/>
      <c r="Y488" s="321"/>
      <c r="Z488" s="321"/>
      <c r="AA488" s="552" t="s">
        <v>14579</v>
      </c>
      <c r="AB488" s="239"/>
      <c r="AC488" s="239"/>
      <c r="AD488" s="321"/>
      <c r="AE488" s="321"/>
      <c r="AF488" s="321"/>
      <c r="AG488" s="321"/>
      <c r="AH488" s="607">
        <v>2009</v>
      </c>
      <c r="AI488" s="607"/>
      <c r="AJ488" s="607"/>
      <c r="AK488" s="607"/>
      <c r="AL488" s="607"/>
      <c r="AM488" s="607"/>
      <c r="AN488" s="607"/>
      <c r="AO488" s="245">
        <v>7204</v>
      </c>
      <c r="AP488" s="245"/>
    </row>
    <row r="489" spans="1:42" s="286" customFormat="1" ht="25.9" customHeight="1">
      <c r="A489" s="254"/>
      <c r="B489" s="549"/>
      <c r="C489" s="321" t="s">
        <v>13914</v>
      </c>
      <c r="D489" s="618" t="s">
        <v>14580</v>
      </c>
      <c r="E489" s="321" t="s">
        <v>13914</v>
      </c>
      <c r="F489" s="321" t="s">
        <v>14581</v>
      </c>
      <c r="G489" s="552">
        <v>3455</v>
      </c>
      <c r="H489" s="552">
        <v>511</v>
      </c>
      <c r="I489" s="552">
        <v>492</v>
      </c>
      <c r="J489" s="321"/>
      <c r="K489" s="964"/>
      <c r="L489" s="321"/>
      <c r="M489" s="321"/>
      <c r="N489" s="552">
        <v>315</v>
      </c>
      <c r="O489" s="552">
        <v>315</v>
      </c>
      <c r="P489" s="552" t="s">
        <v>14582</v>
      </c>
      <c r="Q489" s="552" t="s">
        <v>1918</v>
      </c>
      <c r="R489" s="552"/>
      <c r="S489" s="552"/>
      <c r="T489" s="552"/>
      <c r="U489" s="321"/>
      <c r="V489" s="321"/>
      <c r="W489" s="321"/>
      <c r="X489" s="321"/>
      <c r="Y489" s="321"/>
      <c r="Z489" s="321"/>
      <c r="AA489" s="552" t="s">
        <v>2179</v>
      </c>
      <c r="AB489" s="239"/>
      <c r="AC489" s="239"/>
      <c r="AD489" s="321"/>
      <c r="AE489" s="321"/>
      <c r="AF489" s="321"/>
      <c r="AG489" s="321"/>
      <c r="AH489" s="607">
        <v>2010</v>
      </c>
      <c r="AI489" s="607"/>
      <c r="AJ489" s="607"/>
      <c r="AK489" s="607"/>
      <c r="AL489" s="607"/>
      <c r="AM489" s="607"/>
      <c r="AN489" s="607"/>
      <c r="AO489" s="245">
        <v>377</v>
      </c>
      <c r="AP489" s="245"/>
    </row>
    <row r="490" spans="1:42" s="286" customFormat="1" ht="25.9" customHeight="1">
      <c r="A490" s="254"/>
      <c r="B490" s="549"/>
      <c r="C490" s="321" t="s">
        <v>13914</v>
      </c>
      <c r="D490" s="618" t="s">
        <v>14583</v>
      </c>
      <c r="E490" s="321" t="s">
        <v>13914</v>
      </c>
      <c r="F490" s="321" t="s">
        <v>13914</v>
      </c>
      <c r="G490" s="552">
        <v>1959</v>
      </c>
      <c r="H490" s="552">
        <v>1050</v>
      </c>
      <c r="I490" s="552"/>
      <c r="J490" s="321"/>
      <c r="K490" s="964"/>
      <c r="L490" s="321"/>
      <c r="M490" s="321"/>
      <c r="N490" s="552"/>
      <c r="O490" s="552"/>
      <c r="P490" s="552"/>
      <c r="Q490" s="552"/>
      <c r="R490" s="552"/>
      <c r="S490" s="552"/>
      <c r="T490" s="552"/>
      <c r="U490" s="321"/>
      <c r="V490" s="321"/>
      <c r="W490" s="321"/>
      <c r="X490" s="321"/>
      <c r="Y490" s="321"/>
      <c r="Z490" s="321"/>
      <c r="AA490" s="552"/>
      <c r="AB490" s="239"/>
      <c r="AC490" s="239"/>
      <c r="AD490" s="321"/>
      <c r="AE490" s="321"/>
      <c r="AF490" s="321"/>
      <c r="AG490" s="321"/>
      <c r="AH490" s="607">
        <v>2013</v>
      </c>
      <c r="AI490" s="607"/>
      <c r="AJ490" s="607"/>
      <c r="AK490" s="607"/>
      <c r="AL490" s="607"/>
      <c r="AM490" s="607"/>
      <c r="AN490" s="607"/>
      <c r="AO490" s="245">
        <v>683</v>
      </c>
      <c r="AP490" s="245"/>
    </row>
    <row r="491" spans="1:42" s="286" customFormat="1" ht="25.9" customHeight="1">
      <c r="A491" s="254"/>
      <c r="B491" s="549"/>
      <c r="C491" s="321" t="s">
        <v>13914</v>
      </c>
      <c r="D491" s="618" t="s">
        <v>14584</v>
      </c>
      <c r="E491" s="321" t="s">
        <v>13914</v>
      </c>
      <c r="F491" s="321" t="s">
        <v>13914</v>
      </c>
      <c r="G491" s="552">
        <v>4010</v>
      </c>
      <c r="H491" s="552">
        <v>748</v>
      </c>
      <c r="I491" s="552"/>
      <c r="J491" s="321"/>
      <c r="K491" s="964"/>
      <c r="L491" s="321"/>
      <c r="M491" s="321"/>
      <c r="N491" s="552"/>
      <c r="O491" s="552"/>
      <c r="P491" s="552"/>
      <c r="Q491" s="552"/>
      <c r="R491" s="552"/>
      <c r="S491" s="552"/>
      <c r="T491" s="552"/>
      <c r="U491" s="321"/>
      <c r="V491" s="321"/>
      <c r="W491" s="321"/>
      <c r="X491" s="321"/>
      <c r="Y491" s="321"/>
      <c r="Z491" s="321"/>
      <c r="AA491" s="552"/>
      <c r="AB491" s="239"/>
      <c r="AC491" s="239"/>
      <c r="AD491" s="321"/>
      <c r="AE491" s="321"/>
      <c r="AF491" s="321"/>
      <c r="AG491" s="321"/>
      <c r="AH491" s="607">
        <v>2013</v>
      </c>
      <c r="AI491" s="607"/>
      <c r="AJ491" s="607"/>
      <c r="AK491" s="607"/>
      <c r="AL491" s="607"/>
      <c r="AM491" s="607"/>
      <c r="AN491" s="607"/>
      <c r="AO491" s="245">
        <v>200</v>
      </c>
      <c r="AP491" s="245"/>
    </row>
    <row r="492" spans="1:42" s="286" customFormat="1" ht="25.9" customHeight="1">
      <c r="A492" s="254"/>
      <c r="B492" s="549"/>
      <c r="C492" s="239" t="s">
        <v>1063</v>
      </c>
      <c r="D492" s="239" t="s">
        <v>14585</v>
      </c>
      <c r="E492" s="239" t="s">
        <v>1063</v>
      </c>
      <c r="F492" s="239" t="s">
        <v>14488</v>
      </c>
      <c r="G492" s="552">
        <v>10000</v>
      </c>
      <c r="H492" s="552">
        <v>4595</v>
      </c>
      <c r="I492" s="552">
        <v>14318</v>
      </c>
      <c r="J492" s="321"/>
      <c r="K492" s="964"/>
      <c r="L492" s="321"/>
      <c r="M492" s="321"/>
      <c r="N492" s="552">
        <v>5574</v>
      </c>
      <c r="O492" s="552">
        <v>1887</v>
      </c>
      <c r="P492" s="552" t="s">
        <v>14586</v>
      </c>
      <c r="Q492" s="239" t="s">
        <v>14573</v>
      </c>
      <c r="R492" s="552">
        <v>1513</v>
      </c>
      <c r="S492" s="552" t="s">
        <v>14587</v>
      </c>
      <c r="T492" s="552">
        <v>433</v>
      </c>
      <c r="U492" s="321"/>
      <c r="V492" s="321"/>
      <c r="W492" s="321"/>
      <c r="X492" s="321"/>
      <c r="Y492" s="321"/>
      <c r="Z492" s="321"/>
      <c r="AA492" s="239" t="s">
        <v>14588</v>
      </c>
      <c r="AB492" s="239"/>
      <c r="AC492" s="239"/>
      <c r="AD492" s="239"/>
      <c r="AE492" s="239"/>
      <c r="AF492" s="239"/>
      <c r="AG492" s="239"/>
      <c r="AH492" s="751">
        <v>2008</v>
      </c>
      <c r="AI492" s="607"/>
      <c r="AJ492" s="607"/>
      <c r="AK492" s="607"/>
      <c r="AL492" s="607"/>
      <c r="AM492" s="607"/>
      <c r="AN492" s="607"/>
      <c r="AO492" s="245">
        <v>27000</v>
      </c>
      <c r="AP492" s="245"/>
    </row>
    <row r="493" spans="1:42" s="288" customFormat="1" ht="25.9" customHeight="1">
      <c r="A493" s="254" t="s">
        <v>193</v>
      </c>
      <c r="B493" s="549"/>
      <c r="C493" s="239" t="s">
        <v>1063</v>
      </c>
      <c r="D493" s="239" t="s">
        <v>14589</v>
      </c>
      <c r="E493" s="239" t="s">
        <v>1063</v>
      </c>
      <c r="F493" s="239" t="s">
        <v>14488</v>
      </c>
      <c r="G493" s="552">
        <v>26519</v>
      </c>
      <c r="H493" s="552">
        <v>4775.6499999999996</v>
      </c>
      <c r="I493" s="552">
        <v>8775.9500000000007</v>
      </c>
      <c r="J493" s="321"/>
      <c r="K493" s="964"/>
      <c r="L493" s="321"/>
      <c r="M493" s="321"/>
      <c r="N493" s="552">
        <v>2966</v>
      </c>
      <c r="O493" s="552">
        <v>1140.43</v>
      </c>
      <c r="P493" s="552" t="s">
        <v>14590</v>
      </c>
      <c r="Q493" s="239" t="s">
        <v>14591</v>
      </c>
      <c r="R493" s="552">
        <v>1376.93</v>
      </c>
      <c r="S493" s="552" t="s">
        <v>14592</v>
      </c>
      <c r="T493" s="552">
        <v>448.63</v>
      </c>
      <c r="U493" s="321"/>
      <c r="V493" s="321"/>
      <c r="W493" s="321"/>
      <c r="X493" s="321"/>
      <c r="Y493" s="321"/>
      <c r="Z493" s="321"/>
      <c r="AA493" s="239" t="s">
        <v>14593</v>
      </c>
      <c r="AB493" s="239"/>
      <c r="AC493" s="239"/>
      <c r="AD493" s="239"/>
      <c r="AE493" s="239"/>
      <c r="AF493" s="239"/>
      <c r="AG493" s="239"/>
      <c r="AH493" s="751">
        <v>2010</v>
      </c>
      <c r="AI493" s="607"/>
      <c r="AJ493" s="607"/>
      <c r="AK493" s="607"/>
      <c r="AL493" s="607"/>
      <c r="AM493" s="607"/>
      <c r="AN493" s="607"/>
      <c r="AO493" s="245">
        <v>21153</v>
      </c>
      <c r="AP493" s="245"/>
    </row>
    <row r="494" spans="1:42" s="285" customFormat="1" ht="39" customHeight="1">
      <c r="B494" s="980"/>
      <c r="C494" s="239" t="s">
        <v>1063</v>
      </c>
      <c r="D494" s="239" t="s">
        <v>14594</v>
      </c>
      <c r="E494" s="239" t="s">
        <v>1063</v>
      </c>
      <c r="F494" s="239" t="s">
        <v>401</v>
      </c>
      <c r="G494" s="552">
        <v>10199</v>
      </c>
      <c r="H494" s="552">
        <v>2717</v>
      </c>
      <c r="I494" s="552">
        <v>5141</v>
      </c>
      <c r="J494" s="321"/>
      <c r="K494" s="964"/>
      <c r="L494" s="321"/>
      <c r="M494" s="321"/>
      <c r="N494" s="552">
        <v>1714</v>
      </c>
      <c r="O494" s="552"/>
      <c r="P494" s="552"/>
      <c r="Q494" s="239"/>
      <c r="R494" s="552">
        <v>1229</v>
      </c>
      <c r="S494" s="552" t="s">
        <v>14595</v>
      </c>
      <c r="T494" s="552">
        <v>485</v>
      </c>
      <c r="U494" s="321"/>
      <c r="V494" s="321"/>
      <c r="W494" s="321"/>
      <c r="X494" s="321"/>
      <c r="Y494" s="321"/>
      <c r="Z494" s="321"/>
      <c r="AA494" s="239" t="s">
        <v>14596</v>
      </c>
      <c r="AB494" s="239"/>
      <c r="AC494" s="239"/>
      <c r="AD494" s="239"/>
      <c r="AE494" s="239"/>
      <c r="AF494" s="239"/>
      <c r="AG494" s="239"/>
      <c r="AH494" s="751">
        <v>2010</v>
      </c>
      <c r="AI494" s="607"/>
      <c r="AJ494" s="607"/>
      <c r="AK494" s="607"/>
      <c r="AL494" s="607"/>
      <c r="AM494" s="607"/>
      <c r="AN494" s="607"/>
      <c r="AO494" s="245">
        <v>18087</v>
      </c>
      <c r="AP494" s="245"/>
    </row>
    <row r="495" spans="1:42" s="285" customFormat="1" ht="24.4" customHeight="1">
      <c r="B495" s="980"/>
      <c r="C495" s="239" t="s">
        <v>1064</v>
      </c>
      <c r="D495" s="239" t="s">
        <v>14597</v>
      </c>
      <c r="E495" s="239" t="s">
        <v>1064</v>
      </c>
      <c r="F495" s="239" t="s">
        <v>14598</v>
      </c>
      <c r="G495" s="552">
        <v>57265</v>
      </c>
      <c r="H495" s="552">
        <v>1467</v>
      </c>
      <c r="I495" s="552">
        <v>3472</v>
      </c>
      <c r="J495" s="321" t="s">
        <v>1673</v>
      </c>
      <c r="K495" s="964" t="s">
        <v>572</v>
      </c>
      <c r="L495" s="321" t="s">
        <v>1918</v>
      </c>
      <c r="M495" s="321"/>
      <c r="N495" s="552">
        <v>1524</v>
      </c>
      <c r="O495" s="552">
        <v>667</v>
      </c>
      <c r="P495" s="552" t="s">
        <v>14599</v>
      </c>
      <c r="Q495" s="239" t="s">
        <v>1920</v>
      </c>
      <c r="R495" s="552">
        <v>785</v>
      </c>
      <c r="S495" s="552" t="s">
        <v>14600</v>
      </c>
      <c r="T495" s="552">
        <v>72</v>
      </c>
      <c r="U495" s="321">
        <v>518</v>
      </c>
      <c r="V495" s="321">
        <v>1100</v>
      </c>
      <c r="W495" s="321">
        <v>350</v>
      </c>
      <c r="X495" s="321"/>
      <c r="Y495" s="321">
        <v>364</v>
      </c>
      <c r="Z495" s="321" t="s">
        <v>14549</v>
      </c>
      <c r="AA495" s="239" t="s">
        <v>14601</v>
      </c>
      <c r="AB495" s="239"/>
      <c r="AC495" s="239"/>
      <c r="AD495" s="239"/>
      <c r="AE495" s="239"/>
      <c r="AF495" s="239"/>
      <c r="AG495" s="239"/>
      <c r="AH495" s="751">
        <v>2007</v>
      </c>
      <c r="AI495" s="607"/>
      <c r="AJ495" s="607"/>
      <c r="AK495" s="607"/>
      <c r="AL495" s="607"/>
      <c r="AM495" s="607"/>
      <c r="AN495" s="607"/>
      <c r="AO495" s="245">
        <v>14000</v>
      </c>
      <c r="AP495" s="245"/>
    </row>
    <row r="496" spans="1:42" s="285" customFormat="1" ht="24.4" customHeight="1">
      <c r="B496" s="980"/>
      <c r="C496" s="239" t="s">
        <v>13943</v>
      </c>
      <c r="D496" s="239" t="s">
        <v>14602</v>
      </c>
      <c r="E496" s="239" t="s">
        <v>13943</v>
      </c>
      <c r="F496" s="239" t="s">
        <v>12132</v>
      </c>
      <c r="G496" s="552">
        <v>2963</v>
      </c>
      <c r="H496" s="552">
        <v>2086</v>
      </c>
      <c r="I496" s="552">
        <v>2086.37</v>
      </c>
      <c r="J496" s="321"/>
      <c r="K496" s="964"/>
      <c r="L496" s="321"/>
      <c r="M496" s="321"/>
      <c r="N496" s="552"/>
      <c r="O496" s="552"/>
      <c r="P496" s="552"/>
      <c r="Q496" s="239"/>
      <c r="R496" s="552">
        <v>995.65</v>
      </c>
      <c r="S496" s="552" t="s">
        <v>2157</v>
      </c>
      <c r="T496" s="552">
        <v>406.68</v>
      </c>
      <c r="U496" s="321"/>
      <c r="V496" s="321"/>
      <c r="W496" s="321"/>
      <c r="X496" s="321"/>
      <c r="Y496" s="321"/>
      <c r="Z496" s="321"/>
      <c r="AA496" s="239" t="s">
        <v>14603</v>
      </c>
      <c r="AB496" s="239"/>
      <c r="AC496" s="239"/>
      <c r="AD496" s="239"/>
      <c r="AE496" s="239"/>
      <c r="AF496" s="239"/>
      <c r="AG496" s="239"/>
      <c r="AH496" s="751">
        <v>2004</v>
      </c>
      <c r="AI496" s="607"/>
      <c r="AJ496" s="607"/>
      <c r="AK496" s="607"/>
      <c r="AL496" s="607"/>
      <c r="AM496" s="607"/>
      <c r="AN496" s="607"/>
      <c r="AO496" s="245">
        <v>4300</v>
      </c>
      <c r="AP496" s="245"/>
    </row>
    <row r="497" spans="2:42" s="285" customFormat="1" ht="24.4" customHeight="1">
      <c r="B497" s="980"/>
      <c r="C497" s="239" t="s">
        <v>13943</v>
      </c>
      <c r="D497" s="239" t="s">
        <v>14604</v>
      </c>
      <c r="E497" s="239" t="s">
        <v>13943</v>
      </c>
      <c r="F497" s="239" t="s">
        <v>14357</v>
      </c>
      <c r="G497" s="552">
        <v>168704</v>
      </c>
      <c r="H497" s="552">
        <v>8800</v>
      </c>
      <c r="I497" s="552">
        <v>8800</v>
      </c>
      <c r="J497" s="321" t="s">
        <v>1673</v>
      </c>
      <c r="K497" s="964" t="s">
        <v>572</v>
      </c>
      <c r="L497" s="321" t="s">
        <v>1918</v>
      </c>
      <c r="M497" s="321"/>
      <c r="N497" s="552">
        <v>5115</v>
      </c>
      <c r="O497" s="552">
        <v>3300</v>
      </c>
      <c r="P497" s="552"/>
      <c r="Q497" s="239" t="s">
        <v>10440</v>
      </c>
      <c r="R497" s="552">
        <v>1580</v>
      </c>
      <c r="S497" s="552" t="s">
        <v>14605</v>
      </c>
      <c r="T497" s="552">
        <v>235</v>
      </c>
      <c r="U497" s="321">
        <v>518</v>
      </c>
      <c r="V497" s="321">
        <v>1100</v>
      </c>
      <c r="W497" s="321">
        <v>350</v>
      </c>
      <c r="X497" s="321"/>
      <c r="Y497" s="321">
        <v>364</v>
      </c>
      <c r="Z497" s="321" t="s">
        <v>14549</v>
      </c>
      <c r="AA497" s="239" t="s">
        <v>14606</v>
      </c>
      <c r="AB497" s="239"/>
      <c r="AC497" s="239"/>
      <c r="AD497" s="239"/>
      <c r="AE497" s="239"/>
      <c r="AF497" s="239"/>
      <c r="AG497" s="239"/>
      <c r="AH497" s="751">
        <v>2011</v>
      </c>
      <c r="AI497" s="607"/>
      <c r="AJ497" s="607"/>
      <c r="AK497" s="607"/>
      <c r="AL497" s="607"/>
      <c r="AM497" s="607"/>
      <c r="AN497" s="607"/>
      <c r="AO497" s="245" t="s">
        <v>14607</v>
      </c>
      <c r="AP497" s="245"/>
    </row>
    <row r="498" spans="2:42" s="285" customFormat="1" ht="24.4" customHeight="1">
      <c r="B498" s="980"/>
      <c r="C498" s="239" t="s">
        <v>13950</v>
      </c>
      <c r="D498" s="239" t="s">
        <v>14608</v>
      </c>
      <c r="E498" s="239" t="s">
        <v>13950</v>
      </c>
      <c r="F498" s="239" t="s">
        <v>13950</v>
      </c>
      <c r="G498" s="552">
        <v>1000</v>
      </c>
      <c r="H498" s="552">
        <v>506.03</v>
      </c>
      <c r="I498" s="552">
        <v>490.42</v>
      </c>
      <c r="J498" s="321"/>
      <c r="K498" s="964"/>
      <c r="L498" s="321"/>
      <c r="M498" s="321"/>
      <c r="N498" s="552">
        <v>392</v>
      </c>
      <c r="O498" s="552">
        <v>392</v>
      </c>
      <c r="P498" s="552" t="s">
        <v>14609</v>
      </c>
      <c r="Q498" s="239" t="s">
        <v>14610</v>
      </c>
      <c r="R498" s="552"/>
      <c r="S498" s="552"/>
      <c r="T498" s="552"/>
      <c r="U498" s="321"/>
      <c r="V498" s="321"/>
      <c r="W498" s="321"/>
      <c r="X498" s="321"/>
      <c r="Y498" s="321"/>
      <c r="Z498" s="321"/>
      <c r="AA498" s="239" t="s">
        <v>14611</v>
      </c>
      <c r="AB498" s="239"/>
      <c r="AC498" s="239"/>
      <c r="AD498" s="239"/>
      <c r="AE498" s="239"/>
      <c r="AF498" s="239"/>
      <c r="AG498" s="239"/>
      <c r="AH498" s="751">
        <v>2010</v>
      </c>
      <c r="AI498" s="607"/>
      <c r="AJ498" s="607"/>
      <c r="AK498" s="607"/>
      <c r="AL498" s="607"/>
      <c r="AM498" s="607"/>
      <c r="AN498" s="607"/>
      <c r="AO498" s="245"/>
      <c r="AP498" s="245"/>
    </row>
    <row r="499" spans="2:42" s="285" customFormat="1" ht="24.4" customHeight="1">
      <c r="B499" s="980"/>
      <c r="C499" s="239" t="s">
        <v>13950</v>
      </c>
      <c r="D499" s="321" t="s">
        <v>14612</v>
      </c>
      <c r="E499" s="239" t="s">
        <v>13950</v>
      </c>
      <c r="F499" s="239" t="s">
        <v>13955</v>
      </c>
      <c r="G499" s="552">
        <v>24508</v>
      </c>
      <c r="H499" s="552">
        <v>2065</v>
      </c>
      <c r="I499" s="552">
        <v>2207</v>
      </c>
      <c r="J499" s="552">
        <v>2128</v>
      </c>
      <c r="K499" s="239" t="s">
        <v>14613</v>
      </c>
      <c r="L499" s="239" t="s">
        <v>14614</v>
      </c>
      <c r="M499" s="239" t="s">
        <v>78</v>
      </c>
      <c r="N499" s="552">
        <v>1222</v>
      </c>
      <c r="O499" s="552">
        <v>1222</v>
      </c>
      <c r="P499" s="552" t="s">
        <v>14615</v>
      </c>
      <c r="Q499" s="552" t="s">
        <v>8899</v>
      </c>
      <c r="R499" s="552"/>
      <c r="S499" s="552"/>
      <c r="T499" s="239"/>
      <c r="U499" s="239"/>
      <c r="V499" s="743"/>
      <c r="W499" s="321"/>
      <c r="X499" s="321"/>
      <c r="Y499" s="321"/>
      <c r="Z499" s="321"/>
      <c r="AA499" s="321" t="s">
        <v>14616</v>
      </c>
      <c r="AB499" s="552"/>
      <c r="AC499" s="239"/>
      <c r="AD499" s="239"/>
      <c r="AE499" s="321"/>
      <c r="AF499" s="321"/>
      <c r="AG499" s="321"/>
      <c r="AH499" s="239">
        <v>2013</v>
      </c>
      <c r="AI499" s="321"/>
      <c r="AJ499" s="321"/>
      <c r="AK499" s="321"/>
      <c r="AL499" s="321"/>
      <c r="AM499" s="321"/>
      <c r="AN499" s="321"/>
      <c r="AO499" s="321">
        <v>8100</v>
      </c>
      <c r="AP499" s="745"/>
    </row>
    <row r="500" spans="2:42" s="285" customFormat="1" ht="24.4" customHeight="1">
      <c r="B500" s="980"/>
      <c r="C500" s="239" t="s">
        <v>1043</v>
      </c>
      <c r="D500" s="239" t="s">
        <v>14617</v>
      </c>
      <c r="E500" s="239" t="s">
        <v>1043</v>
      </c>
      <c r="F500" s="239" t="s">
        <v>14618</v>
      </c>
      <c r="G500" s="552">
        <v>9166</v>
      </c>
      <c r="H500" s="552">
        <v>1032</v>
      </c>
      <c r="I500" s="552">
        <v>1202</v>
      </c>
      <c r="J500" s="321"/>
      <c r="K500" s="964"/>
      <c r="L500" s="321"/>
      <c r="M500" s="321"/>
      <c r="N500" s="552">
        <v>1032</v>
      </c>
      <c r="O500" s="552">
        <v>1032</v>
      </c>
      <c r="P500" s="552" t="s">
        <v>14619</v>
      </c>
      <c r="Q500" s="239" t="s">
        <v>14620</v>
      </c>
      <c r="R500" s="552"/>
      <c r="S500" s="552"/>
      <c r="T500" s="552"/>
      <c r="U500" s="321"/>
      <c r="V500" s="321"/>
      <c r="W500" s="321"/>
      <c r="X500" s="321"/>
      <c r="Y500" s="321"/>
      <c r="Z500" s="321"/>
      <c r="AA500" s="239" t="s">
        <v>14621</v>
      </c>
      <c r="AB500" s="239"/>
      <c r="AC500" s="239"/>
      <c r="AD500" s="239"/>
      <c r="AE500" s="239"/>
      <c r="AF500" s="239"/>
      <c r="AG500" s="239"/>
      <c r="AH500" s="751">
        <v>2012</v>
      </c>
      <c r="AI500" s="607"/>
      <c r="AJ500" s="607"/>
      <c r="AK500" s="607"/>
      <c r="AL500" s="607"/>
      <c r="AM500" s="607"/>
      <c r="AN500" s="607"/>
      <c r="AO500" s="245">
        <v>2501</v>
      </c>
      <c r="AP500" s="245"/>
    </row>
    <row r="501" spans="2:42" s="285" customFormat="1" ht="25.9" customHeight="1">
      <c r="B501" s="980"/>
      <c r="C501" s="239" t="s">
        <v>1043</v>
      </c>
      <c r="D501" s="239" t="s">
        <v>14622</v>
      </c>
      <c r="E501" s="239" t="s">
        <v>1043</v>
      </c>
      <c r="F501" s="239" t="s">
        <v>1043</v>
      </c>
      <c r="G501" s="552">
        <v>3701</v>
      </c>
      <c r="H501" s="552">
        <v>837</v>
      </c>
      <c r="I501" s="552">
        <v>808</v>
      </c>
      <c r="J501" s="321"/>
      <c r="K501" s="964"/>
      <c r="L501" s="321"/>
      <c r="M501" s="321"/>
      <c r="N501" s="552">
        <v>752</v>
      </c>
      <c r="O501" s="552">
        <v>752</v>
      </c>
      <c r="P501" s="552" t="s">
        <v>14623</v>
      </c>
      <c r="Q501" s="239" t="s">
        <v>14624</v>
      </c>
      <c r="R501" s="552"/>
      <c r="S501" s="552"/>
      <c r="T501" s="552"/>
      <c r="U501" s="321"/>
      <c r="V501" s="321"/>
      <c r="W501" s="321"/>
      <c r="X501" s="321"/>
      <c r="Y501" s="321"/>
      <c r="Z501" s="321"/>
      <c r="AA501" s="239" t="s">
        <v>14611</v>
      </c>
      <c r="AB501" s="239"/>
      <c r="AC501" s="239"/>
      <c r="AD501" s="239"/>
      <c r="AE501" s="239"/>
      <c r="AF501" s="239"/>
      <c r="AG501" s="239"/>
      <c r="AH501" s="751">
        <v>2012</v>
      </c>
      <c r="AI501" s="607"/>
      <c r="AJ501" s="607"/>
      <c r="AK501" s="607"/>
      <c r="AL501" s="607"/>
      <c r="AM501" s="607"/>
      <c r="AN501" s="607"/>
      <c r="AO501" s="245">
        <v>2270</v>
      </c>
      <c r="AP501" s="245"/>
    </row>
    <row r="502" spans="2:42" s="285" customFormat="1" ht="25.9" customHeight="1">
      <c r="B502" s="980"/>
      <c r="C502" s="239" t="s">
        <v>13963</v>
      </c>
      <c r="D502" s="239" t="s">
        <v>14625</v>
      </c>
      <c r="E502" s="751" t="s">
        <v>13963</v>
      </c>
      <c r="F502" s="239" t="s">
        <v>14626</v>
      </c>
      <c r="G502" s="552">
        <v>10306</v>
      </c>
      <c r="H502" s="552">
        <v>943</v>
      </c>
      <c r="I502" s="552">
        <v>1038</v>
      </c>
      <c r="J502" s="321" t="s">
        <v>1673</v>
      </c>
      <c r="K502" s="964" t="s">
        <v>1909</v>
      </c>
      <c r="L502" s="321" t="s">
        <v>14627</v>
      </c>
      <c r="M502" s="321" t="s">
        <v>14628</v>
      </c>
      <c r="N502" s="552">
        <v>943</v>
      </c>
      <c r="O502" s="552">
        <v>754</v>
      </c>
      <c r="P502" s="552" t="s">
        <v>14629</v>
      </c>
      <c r="Q502" s="239" t="s">
        <v>14630</v>
      </c>
      <c r="R502" s="552"/>
      <c r="S502" s="552"/>
      <c r="T502" s="552">
        <v>189</v>
      </c>
      <c r="U502" s="321" t="s">
        <v>14631</v>
      </c>
      <c r="V502" s="321" t="s">
        <v>14632</v>
      </c>
      <c r="W502" s="321" t="s">
        <v>1952</v>
      </c>
      <c r="X502" s="321" t="s">
        <v>14633</v>
      </c>
      <c r="Y502" s="321"/>
      <c r="Z502" s="321"/>
      <c r="AA502" s="239" t="s">
        <v>1016</v>
      </c>
      <c r="AB502" s="239"/>
      <c r="AC502" s="239"/>
      <c r="AD502" s="239"/>
      <c r="AE502" s="239"/>
      <c r="AF502" s="239" t="s">
        <v>14634</v>
      </c>
      <c r="AG502" s="239"/>
      <c r="AH502" s="751">
        <v>1999</v>
      </c>
      <c r="AI502" s="607"/>
      <c r="AJ502" s="607"/>
      <c r="AK502" s="607"/>
      <c r="AL502" s="607"/>
      <c r="AM502" s="607"/>
      <c r="AN502" s="607"/>
      <c r="AO502" s="245">
        <v>4376</v>
      </c>
      <c r="AP502" s="245"/>
    </row>
    <row r="503" spans="2:42" s="285" customFormat="1" ht="25.9" customHeight="1">
      <c r="B503" s="980"/>
      <c r="C503" s="239" t="s">
        <v>13967</v>
      </c>
      <c r="D503" s="239" t="s">
        <v>11729</v>
      </c>
      <c r="E503" s="751" t="s">
        <v>13967</v>
      </c>
      <c r="F503" s="239" t="s">
        <v>13969</v>
      </c>
      <c r="G503" s="552"/>
      <c r="H503" s="552">
        <v>891.63</v>
      </c>
      <c r="I503" s="552">
        <v>864.68</v>
      </c>
      <c r="J503" s="321" t="s">
        <v>1673</v>
      </c>
      <c r="K503" s="964" t="s">
        <v>1909</v>
      </c>
      <c r="L503" s="321" t="s">
        <v>14627</v>
      </c>
      <c r="M503" s="321" t="s">
        <v>14628</v>
      </c>
      <c r="N503" s="552">
        <v>494</v>
      </c>
      <c r="O503" s="552">
        <v>494</v>
      </c>
      <c r="P503" s="552" t="s">
        <v>14635</v>
      </c>
      <c r="Q503" s="239" t="s">
        <v>7291</v>
      </c>
      <c r="R503" s="552"/>
      <c r="S503" s="552"/>
      <c r="T503" s="552"/>
      <c r="U503" s="321" t="s">
        <v>14631</v>
      </c>
      <c r="V503" s="321" t="s">
        <v>14632</v>
      </c>
      <c r="W503" s="321" t="s">
        <v>1952</v>
      </c>
      <c r="X503" s="321" t="s">
        <v>14633</v>
      </c>
      <c r="Y503" s="321"/>
      <c r="Z503" s="321"/>
      <c r="AA503" s="239" t="s">
        <v>14636</v>
      </c>
      <c r="AB503" s="239"/>
      <c r="AC503" s="239"/>
      <c r="AD503" s="239"/>
      <c r="AE503" s="239"/>
      <c r="AF503" s="239" t="s">
        <v>14634</v>
      </c>
      <c r="AG503" s="239"/>
      <c r="AH503" s="751">
        <v>2010</v>
      </c>
      <c r="AI503" s="607"/>
      <c r="AJ503" s="607"/>
      <c r="AK503" s="607"/>
      <c r="AL503" s="607"/>
      <c r="AM503" s="607"/>
      <c r="AN503" s="607"/>
      <c r="AO503" s="245">
        <v>1650</v>
      </c>
      <c r="AP503" s="245" t="s">
        <v>14637</v>
      </c>
    </row>
    <row r="504" spans="2:42" s="285" customFormat="1" ht="25.9" customHeight="1">
      <c r="B504" s="980"/>
      <c r="C504" s="239" t="s">
        <v>13967</v>
      </c>
      <c r="D504" s="239" t="s">
        <v>14638</v>
      </c>
      <c r="E504" s="751" t="s">
        <v>13967</v>
      </c>
      <c r="F504" s="239" t="s">
        <v>13969</v>
      </c>
      <c r="G504" s="552"/>
      <c r="H504" s="552">
        <v>1358.29</v>
      </c>
      <c r="I504" s="552">
        <v>2594.06</v>
      </c>
      <c r="J504" s="321"/>
      <c r="K504" s="964"/>
      <c r="L504" s="321"/>
      <c r="M504" s="321"/>
      <c r="N504" s="552">
        <v>1091</v>
      </c>
      <c r="O504" s="552"/>
      <c r="P504" s="552"/>
      <c r="Q504" s="239"/>
      <c r="R504" s="552">
        <v>756</v>
      </c>
      <c r="S504" s="552" t="s">
        <v>14605</v>
      </c>
      <c r="T504" s="552">
        <v>335</v>
      </c>
      <c r="U504" s="321"/>
      <c r="V504" s="321"/>
      <c r="W504" s="321"/>
      <c r="X504" s="321"/>
      <c r="Y504" s="321"/>
      <c r="Z504" s="321"/>
      <c r="AA504" s="239" t="s">
        <v>14639</v>
      </c>
      <c r="AB504" s="239"/>
      <c r="AC504" s="239"/>
      <c r="AD504" s="239"/>
      <c r="AE504" s="239"/>
      <c r="AF504" s="239"/>
      <c r="AG504" s="239"/>
      <c r="AH504" s="751">
        <v>2012</v>
      </c>
      <c r="AI504" s="607"/>
      <c r="AJ504" s="607"/>
      <c r="AK504" s="607"/>
      <c r="AL504" s="607"/>
      <c r="AM504" s="607"/>
      <c r="AN504" s="607"/>
      <c r="AO504" s="245">
        <v>7059</v>
      </c>
      <c r="AP504" s="245" t="s">
        <v>14637</v>
      </c>
    </row>
    <row r="505" spans="2:42" s="285" customFormat="1" ht="25.9" customHeight="1">
      <c r="B505" s="980"/>
      <c r="C505" s="239" t="s">
        <v>13971</v>
      </c>
      <c r="D505" s="239" t="s">
        <v>14640</v>
      </c>
      <c r="E505" s="239" t="s">
        <v>13971</v>
      </c>
      <c r="F505" s="239" t="s">
        <v>13971</v>
      </c>
      <c r="G505" s="552">
        <v>22955</v>
      </c>
      <c r="H505" s="552">
        <v>3565</v>
      </c>
      <c r="I505" s="552">
        <v>4276</v>
      </c>
      <c r="J505" s="321"/>
      <c r="K505" s="964"/>
      <c r="L505" s="321"/>
      <c r="M505" s="321"/>
      <c r="N505" s="552">
        <v>2689</v>
      </c>
      <c r="O505" s="552">
        <v>2689</v>
      </c>
      <c r="P505" s="552" t="s">
        <v>14641</v>
      </c>
      <c r="Q505" s="239" t="s">
        <v>14642</v>
      </c>
      <c r="R505" s="552"/>
      <c r="S505" s="552"/>
      <c r="T505" s="552"/>
      <c r="U505" s="321"/>
      <c r="V505" s="321"/>
      <c r="W505" s="321"/>
      <c r="X505" s="321"/>
      <c r="Y505" s="321"/>
      <c r="Z505" s="321"/>
      <c r="AA505" s="239" t="s">
        <v>14643</v>
      </c>
      <c r="AB505" s="239"/>
      <c r="AC505" s="239"/>
      <c r="AD505" s="239"/>
      <c r="AE505" s="239"/>
      <c r="AF505" s="239"/>
      <c r="AG505" s="239"/>
      <c r="AH505" s="751">
        <v>2011</v>
      </c>
      <c r="AI505" s="607"/>
      <c r="AJ505" s="607"/>
      <c r="AK505" s="607"/>
      <c r="AL505" s="607"/>
      <c r="AM505" s="607"/>
      <c r="AN505" s="607"/>
      <c r="AO505" s="245">
        <v>6200</v>
      </c>
      <c r="AP505" s="245"/>
    </row>
    <row r="506" spans="2:42" s="285" customFormat="1" ht="26.1" customHeight="1">
      <c r="B506" s="980"/>
      <c r="C506" s="1009" t="s">
        <v>13971</v>
      </c>
      <c r="D506" s="1039" t="s">
        <v>14644</v>
      </c>
      <c r="E506" s="1010" t="s">
        <v>13971</v>
      </c>
      <c r="F506" s="1010" t="s">
        <v>13971</v>
      </c>
      <c r="G506" s="1011">
        <v>13961</v>
      </c>
      <c r="H506" s="1011">
        <v>1137.1199999999999</v>
      </c>
      <c r="I506" s="1011">
        <v>1137.1199999999999</v>
      </c>
      <c r="J506" s="1010"/>
      <c r="K506" s="1010"/>
      <c r="L506" s="1010"/>
      <c r="M506" s="1010"/>
      <c r="N506" s="1011">
        <v>986</v>
      </c>
      <c r="O506" s="1011">
        <v>986</v>
      </c>
      <c r="P506" s="1011" t="s">
        <v>14645</v>
      </c>
      <c r="Q506" s="1009" t="s">
        <v>14646</v>
      </c>
      <c r="R506" s="1011"/>
      <c r="S506" s="1011"/>
      <c r="T506" s="1011"/>
      <c r="U506" s="1010"/>
      <c r="V506" s="1010"/>
      <c r="W506" s="1010"/>
      <c r="X506" s="1010"/>
      <c r="Y506" s="1010"/>
      <c r="Z506" s="1010"/>
      <c r="AA506" s="1009" t="s">
        <v>11663</v>
      </c>
      <c r="AB506" s="1009"/>
      <c r="AC506" s="1009"/>
      <c r="AD506" s="1009"/>
      <c r="AE506" s="1009"/>
      <c r="AF506" s="1009"/>
      <c r="AG506" s="1009"/>
      <c r="AH506" s="1009">
        <v>2005</v>
      </c>
      <c r="AI506" s="1010"/>
      <c r="AJ506" s="1010"/>
      <c r="AK506" s="1010"/>
      <c r="AL506" s="1010"/>
      <c r="AM506" s="1010"/>
      <c r="AN506" s="1010"/>
      <c r="AO506" s="1011">
        <v>800</v>
      </c>
      <c r="AP506" s="1011"/>
    </row>
    <row r="507" spans="2:42" s="285" customFormat="1" ht="26.1" customHeight="1">
      <c r="B507" s="980"/>
      <c r="C507" s="239" t="s">
        <v>1065</v>
      </c>
      <c r="D507" s="239" t="s">
        <v>14647</v>
      </c>
      <c r="E507" s="239" t="s">
        <v>1065</v>
      </c>
      <c r="F507" s="239" t="s">
        <v>1065</v>
      </c>
      <c r="G507" s="552">
        <v>4864</v>
      </c>
      <c r="H507" s="552">
        <v>2065</v>
      </c>
      <c r="I507" s="552">
        <v>2119</v>
      </c>
      <c r="J507" s="321" t="s">
        <v>1673</v>
      </c>
      <c r="K507" s="964" t="s">
        <v>572</v>
      </c>
      <c r="L507" s="321" t="s">
        <v>1918</v>
      </c>
      <c r="M507" s="321"/>
      <c r="N507" s="552">
        <v>1286</v>
      </c>
      <c r="O507" s="552">
        <v>1232</v>
      </c>
      <c r="P507" s="552" t="s">
        <v>14648</v>
      </c>
      <c r="Q507" s="239" t="s">
        <v>1920</v>
      </c>
      <c r="R507" s="552"/>
      <c r="S507" s="552"/>
      <c r="T507" s="552">
        <v>54</v>
      </c>
      <c r="U507" s="321">
        <v>518</v>
      </c>
      <c r="V507" s="321">
        <v>1100</v>
      </c>
      <c r="W507" s="321">
        <v>350</v>
      </c>
      <c r="X507" s="321"/>
      <c r="Y507" s="321">
        <v>364</v>
      </c>
      <c r="Z507" s="321" t="s">
        <v>14549</v>
      </c>
      <c r="AA507" s="239" t="s">
        <v>14649</v>
      </c>
      <c r="AB507" s="239"/>
      <c r="AC507" s="239"/>
      <c r="AD507" s="239"/>
      <c r="AE507" s="239"/>
      <c r="AF507" s="239"/>
      <c r="AG507" s="239"/>
      <c r="AH507" s="751">
        <v>1998</v>
      </c>
      <c r="AI507" s="607"/>
      <c r="AJ507" s="607"/>
      <c r="AK507" s="607"/>
      <c r="AL507" s="607"/>
      <c r="AM507" s="607"/>
      <c r="AN507" s="607"/>
      <c r="AO507" s="245">
        <v>2332</v>
      </c>
      <c r="AP507" s="245"/>
    </row>
    <row r="508" spans="2:42" s="285" customFormat="1" ht="26.1" customHeight="1">
      <c r="B508" s="980"/>
      <c r="C508" s="239" t="s">
        <v>3044</v>
      </c>
      <c r="D508" s="239" t="s">
        <v>14650</v>
      </c>
      <c r="E508" s="239" t="s">
        <v>3044</v>
      </c>
      <c r="F508" s="239" t="s">
        <v>3044</v>
      </c>
      <c r="G508" s="552">
        <v>206049</v>
      </c>
      <c r="H508" s="552">
        <v>1517.48</v>
      </c>
      <c r="I508" s="552">
        <v>3591.55</v>
      </c>
      <c r="J508" s="321" t="s">
        <v>1673</v>
      </c>
      <c r="K508" s="964" t="s">
        <v>572</v>
      </c>
      <c r="L508" s="321" t="s">
        <v>1918</v>
      </c>
      <c r="M508" s="321"/>
      <c r="N508" s="552">
        <v>1219</v>
      </c>
      <c r="O508" s="552">
        <v>394</v>
      </c>
      <c r="P508" s="552" t="s">
        <v>14651</v>
      </c>
      <c r="Q508" s="239" t="s">
        <v>14652</v>
      </c>
      <c r="R508" s="552">
        <v>825</v>
      </c>
      <c r="S508" s="1040" t="s">
        <v>14653</v>
      </c>
      <c r="T508" s="552"/>
      <c r="U508" s="321">
        <v>518</v>
      </c>
      <c r="V508" s="321">
        <v>1100</v>
      </c>
      <c r="W508" s="321">
        <v>350</v>
      </c>
      <c r="X508" s="321"/>
      <c r="Y508" s="321">
        <v>364</v>
      </c>
      <c r="Z508" s="321" t="s">
        <v>14549</v>
      </c>
      <c r="AA508" s="239" t="s">
        <v>14654</v>
      </c>
      <c r="AB508" s="239"/>
      <c r="AC508" s="239"/>
      <c r="AD508" s="239"/>
      <c r="AE508" s="239"/>
      <c r="AF508" s="239"/>
      <c r="AG508" s="239"/>
      <c r="AH508" s="751">
        <v>2010</v>
      </c>
      <c r="AI508" s="607"/>
      <c r="AJ508" s="607"/>
      <c r="AK508" s="607"/>
      <c r="AL508" s="607"/>
      <c r="AM508" s="607"/>
      <c r="AN508" s="607"/>
      <c r="AO508" s="245">
        <v>8316</v>
      </c>
      <c r="AP508" s="981"/>
    </row>
    <row r="509" spans="2:42" s="285" customFormat="1" ht="26.1" customHeight="1">
      <c r="B509" s="980"/>
      <c r="C509" s="239" t="s">
        <v>3044</v>
      </c>
      <c r="D509" s="239" t="s">
        <v>14655</v>
      </c>
      <c r="E509" s="239" t="s">
        <v>3044</v>
      </c>
      <c r="F509" s="239" t="s">
        <v>3044</v>
      </c>
      <c r="G509" s="552">
        <v>4013</v>
      </c>
      <c r="H509" s="552">
        <v>905.2</v>
      </c>
      <c r="I509" s="552">
        <v>886.6</v>
      </c>
      <c r="J509" s="321"/>
      <c r="K509" s="964"/>
      <c r="L509" s="321"/>
      <c r="M509" s="321"/>
      <c r="N509" s="552">
        <v>647.28</v>
      </c>
      <c r="O509" s="552">
        <v>647.28</v>
      </c>
      <c r="P509" s="552" t="s">
        <v>14656</v>
      </c>
      <c r="Q509" s="239" t="s">
        <v>14657</v>
      </c>
      <c r="R509" s="552"/>
      <c r="S509" s="552"/>
      <c r="T509" s="552"/>
      <c r="U509" s="321"/>
      <c r="V509" s="321"/>
      <c r="W509" s="321"/>
      <c r="X509" s="321"/>
      <c r="Y509" s="321"/>
      <c r="Z509" s="321"/>
      <c r="AA509" s="239" t="s">
        <v>15536</v>
      </c>
      <c r="AB509" s="239"/>
      <c r="AC509" s="239"/>
      <c r="AD509" s="239"/>
      <c r="AE509" s="239"/>
      <c r="AF509" s="239"/>
      <c r="AG509" s="239"/>
      <c r="AH509" s="751">
        <v>2013</v>
      </c>
      <c r="AI509" s="607"/>
      <c r="AJ509" s="607"/>
      <c r="AK509" s="607"/>
      <c r="AL509" s="607"/>
      <c r="AM509" s="607"/>
      <c r="AN509" s="607"/>
      <c r="AO509" s="245">
        <v>1840</v>
      </c>
      <c r="AP509" s="245" t="s">
        <v>14658</v>
      </c>
    </row>
    <row r="510" spans="2:42" s="285" customFormat="1" ht="26.1" customHeight="1">
      <c r="B510" s="980"/>
      <c r="C510" s="239" t="s">
        <v>13985</v>
      </c>
      <c r="D510" s="239" t="s">
        <v>14659</v>
      </c>
      <c r="E510" s="239" t="s">
        <v>13985</v>
      </c>
      <c r="F510" s="239" t="s">
        <v>13985</v>
      </c>
      <c r="G510" s="552">
        <v>182120</v>
      </c>
      <c r="H510" s="552">
        <v>1089</v>
      </c>
      <c r="I510" s="552">
        <v>2206</v>
      </c>
      <c r="J510" s="321" t="s">
        <v>1673</v>
      </c>
      <c r="K510" s="964" t="s">
        <v>572</v>
      </c>
      <c r="L510" s="321" t="s">
        <v>1918</v>
      </c>
      <c r="M510" s="321"/>
      <c r="N510" s="552">
        <v>849</v>
      </c>
      <c r="O510" s="552">
        <v>640</v>
      </c>
      <c r="P510" s="552" t="s">
        <v>12189</v>
      </c>
      <c r="Q510" s="239" t="s">
        <v>9326</v>
      </c>
      <c r="R510" s="552"/>
      <c r="S510" s="552"/>
      <c r="T510" s="552">
        <v>209</v>
      </c>
      <c r="U510" s="321">
        <v>518</v>
      </c>
      <c r="V510" s="321">
        <v>1100</v>
      </c>
      <c r="W510" s="321">
        <v>350</v>
      </c>
      <c r="X510" s="321"/>
      <c r="Y510" s="321">
        <v>364</v>
      </c>
      <c r="Z510" s="321" t="s">
        <v>14549</v>
      </c>
      <c r="AA510" s="239" t="s">
        <v>14660</v>
      </c>
      <c r="AB510" s="239"/>
      <c r="AC510" s="239"/>
      <c r="AD510" s="239"/>
      <c r="AE510" s="239"/>
      <c r="AF510" s="239"/>
      <c r="AG510" s="239"/>
      <c r="AH510" s="751">
        <v>2013</v>
      </c>
      <c r="AI510" s="607"/>
      <c r="AJ510" s="607"/>
      <c r="AK510" s="607"/>
      <c r="AL510" s="607"/>
      <c r="AM510" s="607"/>
      <c r="AN510" s="607"/>
      <c r="AO510" s="245">
        <v>3200</v>
      </c>
      <c r="AP510" s="245"/>
    </row>
    <row r="511" spans="2:42" s="285" customFormat="1" ht="26.1" customHeight="1">
      <c r="B511" s="980"/>
      <c r="C511" s="239" t="s">
        <v>13985</v>
      </c>
      <c r="D511" s="239" t="s">
        <v>14661</v>
      </c>
      <c r="E511" s="239" t="s">
        <v>13985</v>
      </c>
      <c r="F511" s="239" t="s">
        <v>13985</v>
      </c>
      <c r="G511" s="552">
        <v>3819</v>
      </c>
      <c r="H511" s="552">
        <v>465.6</v>
      </c>
      <c r="I511" s="552">
        <v>931.2</v>
      </c>
      <c r="J511" s="321" t="s">
        <v>1673</v>
      </c>
      <c r="K511" s="964" t="s">
        <v>572</v>
      </c>
      <c r="L511" s="321" t="s">
        <v>1918</v>
      </c>
      <c r="M511" s="321"/>
      <c r="N511" s="552">
        <v>404.4</v>
      </c>
      <c r="O511" s="552">
        <v>404.4</v>
      </c>
      <c r="P511" s="552" t="s">
        <v>14662</v>
      </c>
      <c r="Q511" s="239" t="s">
        <v>1918</v>
      </c>
      <c r="R511" s="552"/>
      <c r="S511" s="552"/>
      <c r="T511" s="552"/>
      <c r="U511" s="321">
        <v>518</v>
      </c>
      <c r="V511" s="321">
        <v>1100</v>
      </c>
      <c r="W511" s="321">
        <v>350</v>
      </c>
      <c r="X511" s="321"/>
      <c r="Y511" s="321">
        <v>364</v>
      </c>
      <c r="Z511" s="321" t="s">
        <v>14549</v>
      </c>
      <c r="AA511" s="239" t="s">
        <v>14663</v>
      </c>
      <c r="AB511" s="239"/>
      <c r="AC511" s="239"/>
      <c r="AD511" s="239"/>
      <c r="AE511" s="239"/>
      <c r="AF511" s="239"/>
      <c r="AG511" s="239"/>
      <c r="AH511" s="751">
        <v>2008</v>
      </c>
      <c r="AI511" s="607"/>
      <c r="AJ511" s="607"/>
      <c r="AK511" s="607"/>
      <c r="AL511" s="607"/>
      <c r="AM511" s="607"/>
      <c r="AN511" s="607"/>
      <c r="AO511" s="245">
        <v>1210</v>
      </c>
      <c r="AP511" s="245" t="s">
        <v>14664</v>
      </c>
    </row>
    <row r="512" spans="2:42" s="285" customFormat="1" ht="26.1" customHeight="1">
      <c r="B512" s="1009"/>
      <c r="C512" s="239" t="s">
        <v>13985</v>
      </c>
      <c r="D512" s="239" t="s">
        <v>14665</v>
      </c>
      <c r="E512" s="239" t="s">
        <v>13985</v>
      </c>
      <c r="F512" s="239" t="s">
        <v>13985</v>
      </c>
      <c r="G512" s="552">
        <v>1532</v>
      </c>
      <c r="H512" s="552">
        <v>507.2</v>
      </c>
      <c r="I512" s="552">
        <v>500</v>
      </c>
      <c r="J512" s="321"/>
      <c r="K512" s="964"/>
      <c r="L512" s="321"/>
      <c r="M512" s="321"/>
      <c r="N512" s="552">
        <v>500</v>
      </c>
      <c r="O512" s="552">
        <v>500</v>
      </c>
      <c r="P512" s="552" t="s">
        <v>12219</v>
      </c>
      <c r="Q512" s="239" t="s">
        <v>12894</v>
      </c>
      <c r="R512" s="552"/>
      <c r="S512" s="552"/>
      <c r="T512" s="552"/>
      <c r="U512" s="321"/>
      <c r="V512" s="321"/>
      <c r="W512" s="321"/>
      <c r="X512" s="321"/>
      <c r="Y512" s="321"/>
      <c r="Z512" s="321"/>
      <c r="AA512" s="239"/>
      <c r="AB512" s="239"/>
      <c r="AC512" s="239"/>
      <c r="AD512" s="239"/>
      <c r="AE512" s="239"/>
      <c r="AF512" s="239"/>
      <c r="AG512" s="239"/>
      <c r="AH512" s="751">
        <v>2009</v>
      </c>
      <c r="AI512" s="607"/>
      <c r="AJ512" s="607"/>
      <c r="AK512" s="607"/>
      <c r="AL512" s="607"/>
      <c r="AM512" s="607"/>
      <c r="AN512" s="607"/>
      <c r="AO512" s="245">
        <v>596</v>
      </c>
      <c r="AP512" s="245"/>
    </row>
    <row r="513" spans="2:42" s="285" customFormat="1" ht="26.1" customHeight="1">
      <c r="B513" s="549" t="s">
        <v>3637</v>
      </c>
      <c r="C513" s="239" t="s">
        <v>3303</v>
      </c>
      <c r="D513" s="740">
        <f>COUNTA(D514:D521)</f>
        <v>8</v>
      </c>
      <c r="E513" s="321"/>
      <c r="F513" s="321"/>
      <c r="G513" s="552">
        <f>SUM(G514:G521)</f>
        <v>48678</v>
      </c>
      <c r="H513" s="552">
        <f>SUM(H514:H521)</f>
        <v>16582</v>
      </c>
      <c r="I513" s="552">
        <f>SUM(I514:I521)</f>
        <v>37318</v>
      </c>
      <c r="J513" s="552">
        <f t="shared" ref="J513:M513" si="5">SUM(J514:J520)</f>
        <v>0</v>
      </c>
      <c r="K513" s="552">
        <f t="shared" si="5"/>
        <v>0</v>
      </c>
      <c r="L513" s="552">
        <f t="shared" si="5"/>
        <v>0</v>
      </c>
      <c r="M513" s="552">
        <f t="shared" si="5"/>
        <v>0</v>
      </c>
      <c r="N513" s="552"/>
      <c r="O513" s="552"/>
      <c r="P513" s="552"/>
      <c r="Q513" s="239"/>
      <c r="R513" s="552"/>
      <c r="S513" s="552"/>
      <c r="T513" s="552"/>
      <c r="U513" s="321"/>
      <c r="V513" s="321"/>
      <c r="W513" s="321"/>
      <c r="X513" s="321"/>
      <c r="Y513" s="321"/>
      <c r="Z513" s="321"/>
      <c r="AA513" s="239"/>
      <c r="AB513" s="239"/>
      <c r="AC513" s="239"/>
      <c r="AD513" s="239"/>
      <c r="AE513" s="239"/>
      <c r="AF513" s="239"/>
      <c r="AG513" s="239"/>
      <c r="AH513" s="751"/>
      <c r="AI513" s="607"/>
      <c r="AJ513" s="607"/>
      <c r="AK513" s="607"/>
      <c r="AL513" s="607"/>
      <c r="AM513" s="607"/>
      <c r="AN513" s="607"/>
      <c r="AO513" s="245"/>
      <c r="AP513" s="245"/>
    </row>
    <row r="514" spans="2:42" s="285" customFormat="1" ht="26.1" customHeight="1">
      <c r="B514" s="980"/>
      <c r="C514" s="239" t="s">
        <v>15070</v>
      </c>
      <c r="D514" s="239" t="s">
        <v>15325</v>
      </c>
      <c r="E514" s="239" t="s">
        <v>15073</v>
      </c>
      <c r="F514" s="239" t="s">
        <v>15076</v>
      </c>
      <c r="G514" s="552">
        <v>11772</v>
      </c>
      <c r="H514" s="552">
        <v>1405</v>
      </c>
      <c r="I514" s="552">
        <v>3735</v>
      </c>
      <c r="J514" s="321"/>
      <c r="K514" s="964"/>
      <c r="L514" s="321"/>
      <c r="M514" s="321"/>
      <c r="N514" s="552">
        <v>1569</v>
      </c>
      <c r="O514" s="245">
        <v>618</v>
      </c>
      <c r="P514" s="552" t="s">
        <v>15326</v>
      </c>
      <c r="Q514" s="751" t="s">
        <v>15327</v>
      </c>
      <c r="R514" s="552">
        <v>776</v>
      </c>
      <c r="S514" s="552" t="s">
        <v>15328</v>
      </c>
      <c r="T514" s="245">
        <v>175</v>
      </c>
      <c r="U514" s="607"/>
      <c r="V514" s="607"/>
      <c r="W514" s="607"/>
      <c r="X514" s="607"/>
      <c r="Y514" s="607"/>
      <c r="Z514" s="607"/>
      <c r="AA514" s="751" t="s">
        <v>15329</v>
      </c>
      <c r="AB514" s="751"/>
      <c r="AC514" s="751"/>
      <c r="AD514" s="751"/>
      <c r="AE514" s="751"/>
      <c r="AF514" s="751"/>
      <c r="AG514" s="751"/>
      <c r="AH514" s="751">
        <v>2001</v>
      </c>
      <c r="AI514" s="607"/>
      <c r="AJ514" s="607"/>
      <c r="AK514" s="607"/>
      <c r="AL514" s="607"/>
      <c r="AM514" s="607"/>
      <c r="AN514" s="607"/>
      <c r="AO514" s="245">
        <v>6600</v>
      </c>
      <c r="AP514" s="239"/>
    </row>
    <row r="515" spans="2:42" s="285" customFormat="1" ht="26.1" customHeight="1">
      <c r="B515" s="980"/>
      <c r="C515" s="239" t="s">
        <v>15070</v>
      </c>
      <c r="D515" s="239" t="s">
        <v>15330</v>
      </c>
      <c r="E515" s="239" t="s">
        <v>15073</v>
      </c>
      <c r="F515" s="239" t="s">
        <v>15076</v>
      </c>
      <c r="G515" s="552">
        <v>7782</v>
      </c>
      <c r="H515" s="552">
        <v>1050</v>
      </c>
      <c r="I515" s="552">
        <v>1542</v>
      </c>
      <c r="J515" s="321"/>
      <c r="K515" s="964"/>
      <c r="L515" s="321"/>
      <c r="M515" s="321"/>
      <c r="N515" s="552">
        <v>640</v>
      </c>
      <c r="O515" s="245"/>
      <c r="P515" s="552"/>
      <c r="Q515" s="751"/>
      <c r="R515" s="552">
        <v>526</v>
      </c>
      <c r="S515" s="552" t="s">
        <v>15328</v>
      </c>
      <c r="T515" s="245">
        <v>114</v>
      </c>
      <c r="U515" s="607"/>
      <c r="V515" s="607"/>
      <c r="W515" s="607"/>
      <c r="X515" s="607"/>
      <c r="Y515" s="607"/>
      <c r="Z515" s="607"/>
      <c r="AA515" s="751"/>
      <c r="AB515" s="751"/>
      <c r="AC515" s="751"/>
      <c r="AD515" s="751"/>
      <c r="AE515" s="751"/>
      <c r="AF515" s="751"/>
      <c r="AG515" s="751"/>
      <c r="AH515" s="751">
        <v>2008</v>
      </c>
      <c r="AI515" s="607"/>
      <c r="AJ515" s="607"/>
      <c r="AK515" s="607"/>
      <c r="AL515" s="607"/>
      <c r="AM515" s="607"/>
      <c r="AN515" s="607"/>
      <c r="AO515" s="245">
        <v>4280</v>
      </c>
      <c r="AP515" s="239"/>
    </row>
    <row r="516" spans="2:42" s="285" customFormat="1" ht="26.1" customHeight="1">
      <c r="B516" s="980"/>
      <c r="C516" s="239" t="s">
        <v>15070</v>
      </c>
      <c r="D516" s="239" t="s">
        <v>15331</v>
      </c>
      <c r="E516" s="239" t="s">
        <v>15332</v>
      </c>
      <c r="F516" s="239" t="s">
        <v>15333</v>
      </c>
      <c r="G516" s="552">
        <v>4983</v>
      </c>
      <c r="H516" s="552">
        <v>4277</v>
      </c>
      <c r="I516" s="552">
        <v>9966</v>
      </c>
      <c r="J516" s="321"/>
      <c r="K516" s="964"/>
      <c r="L516" s="321"/>
      <c r="M516" s="321"/>
      <c r="N516" s="552">
        <v>3073</v>
      </c>
      <c r="O516" s="245">
        <v>3073</v>
      </c>
      <c r="P516" s="552" t="s">
        <v>15334</v>
      </c>
      <c r="Q516" s="751" t="s">
        <v>15335</v>
      </c>
      <c r="R516" s="552"/>
      <c r="S516" s="552"/>
      <c r="T516" s="245"/>
      <c r="U516" s="607"/>
      <c r="V516" s="607"/>
      <c r="W516" s="607"/>
      <c r="X516" s="607"/>
      <c r="Y516" s="607"/>
      <c r="Z516" s="607"/>
      <c r="AA516" s="751" t="s">
        <v>2179</v>
      </c>
      <c r="AB516" s="751"/>
      <c r="AC516" s="751"/>
      <c r="AD516" s="751"/>
      <c r="AE516" s="751"/>
      <c r="AF516" s="751"/>
      <c r="AG516" s="751"/>
      <c r="AH516" s="751">
        <v>2014</v>
      </c>
      <c r="AI516" s="607"/>
      <c r="AJ516" s="607"/>
      <c r="AK516" s="607"/>
      <c r="AL516" s="607"/>
      <c r="AM516" s="607"/>
      <c r="AN516" s="607"/>
      <c r="AO516" s="245">
        <v>1500</v>
      </c>
      <c r="AP516" s="239"/>
    </row>
    <row r="517" spans="2:42" s="285" customFormat="1" ht="26.1" customHeight="1">
      <c r="B517" s="980"/>
      <c r="C517" s="239" t="s">
        <v>15117</v>
      </c>
      <c r="D517" s="239" t="s">
        <v>15336</v>
      </c>
      <c r="E517" s="239" t="s">
        <v>15073</v>
      </c>
      <c r="F517" s="239" t="s">
        <v>15122</v>
      </c>
      <c r="G517" s="552">
        <v>16214</v>
      </c>
      <c r="H517" s="552">
        <v>2134</v>
      </c>
      <c r="I517" s="552">
        <v>6037</v>
      </c>
      <c r="J517" s="321" t="s">
        <v>1956</v>
      </c>
      <c r="K517" s="964" t="s">
        <v>572</v>
      </c>
      <c r="L517" s="321"/>
      <c r="M517" s="321"/>
      <c r="N517" s="552">
        <v>1302</v>
      </c>
      <c r="O517" s="552">
        <v>856</v>
      </c>
      <c r="P517" s="552" t="s">
        <v>15337</v>
      </c>
      <c r="Q517" s="239" t="s">
        <v>7291</v>
      </c>
      <c r="R517" s="552"/>
      <c r="S517" s="552"/>
      <c r="T517" s="552">
        <v>446</v>
      </c>
      <c r="U517" s="321" t="s">
        <v>15338</v>
      </c>
      <c r="V517" s="321"/>
      <c r="W517" s="321" t="s">
        <v>6748</v>
      </c>
      <c r="X517" s="321"/>
      <c r="Y517" s="321"/>
      <c r="Z517" s="321"/>
      <c r="AA517" s="239" t="s">
        <v>15339</v>
      </c>
      <c r="AB517" s="239"/>
      <c r="AC517" s="239"/>
      <c r="AD517" s="239" t="s">
        <v>10916</v>
      </c>
      <c r="AE517" s="239" t="s">
        <v>15340</v>
      </c>
      <c r="AF517" s="239" t="s">
        <v>15341</v>
      </c>
      <c r="AG517" s="239" t="s">
        <v>15339</v>
      </c>
      <c r="AH517" s="751">
        <v>1992</v>
      </c>
      <c r="AI517" s="607"/>
      <c r="AJ517" s="607"/>
      <c r="AK517" s="607"/>
      <c r="AL517" s="607"/>
      <c r="AM517" s="607"/>
      <c r="AN517" s="607"/>
      <c r="AO517" s="245">
        <v>4293</v>
      </c>
      <c r="AP517" s="245"/>
    </row>
    <row r="518" spans="2:42" s="285" customFormat="1" ht="26.1" customHeight="1">
      <c r="B518" s="980"/>
      <c r="C518" s="239" t="s">
        <v>15117</v>
      </c>
      <c r="D518" s="239" t="s">
        <v>15342</v>
      </c>
      <c r="E518" s="239" t="s">
        <v>15073</v>
      </c>
      <c r="F518" s="239" t="s">
        <v>15122</v>
      </c>
      <c r="G518" s="552">
        <v>7927</v>
      </c>
      <c r="H518" s="552">
        <v>1382</v>
      </c>
      <c r="I518" s="552">
        <v>7836</v>
      </c>
      <c r="J518" s="321"/>
      <c r="K518" s="964"/>
      <c r="L518" s="321"/>
      <c r="M518" s="321"/>
      <c r="N518" s="552">
        <v>3331</v>
      </c>
      <c r="O518" s="552">
        <v>828</v>
      </c>
      <c r="P518" s="552" t="s">
        <v>15343</v>
      </c>
      <c r="Q518" s="239" t="s">
        <v>15344</v>
      </c>
      <c r="R518" s="552">
        <v>2196</v>
      </c>
      <c r="S518" s="552" t="s">
        <v>15345</v>
      </c>
      <c r="T518" s="552">
        <v>307</v>
      </c>
      <c r="U518" s="321"/>
      <c r="V518" s="321"/>
      <c r="W518" s="321"/>
      <c r="X518" s="321"/>
      <c r="Y518" s="321"/>
      <c r="Z518" s="321"/>
      <c r="AA518" s="239" t="s">
        <v>15346</v>
      </c>
      <c r="AB518" s="239"/>
      <c r="AC518" s="239"/>
      <c r="AD518" s="239"/>
      <c r="AE518" s="239"/>
      <c r="AF518" s="239"/>
      <c r="AG518" s="239"/>
      <c r="AH518" s="751">
        <v>2005</v>
      </c>
      <c r="AI518" s="607"/>
      <c r="AJ518" s="607"/>
      <c r="AK518" s="607"/>
      <c r="AL518" s="607"/>
      <c r="AM518" s="607"/>
      <c r="AN518" s="607"/>
      <c r="AO518" s="245">
        <v>11526</v>
      </c>
      <c r="AP518" s="245"/>
    </row>
    <row r="519" spans="2:42" s="285" customFormat="1" ht="37.5" customHeight="1">
      <c r="B519" s="980"/>
      <c r="C519" s="239" t="s">
        <v>15117</v>
      </c>
      <c r="D519" s="239" t="s">
        <v>15347</v>
      </c>
      <c r="E519" s="239" t="s">
        <v>15073</v>
      </c>
      <c r="F519" s="239" t="s">
        <v>15143</v>
      </c>
      <c r="G519" s="552"/>
      <c r="H519" s="552">
        <v>1996</v>
      </c>
      <c r="I519" s="552">
        <v>2598</v>
      </c>
      <c r="J519" s="321" t="s">
        <v>1673</v>
      </c>
      <c r="K519" s="964" t="s">
        <v>572</v>
      </c>
      <c r="L519" s="321"/>
      <c r="M519" s="321"/>
      <c r="N519" s="552">
        <v>1225</v>
      </c>
      <c r="O519" s="552">
        <v>1225</v>
      </c>
      <c r="P519" s="552" t="s">
        <v>15348</v>
      </c>
      <c r="Q519" s="239" t="s">
        <v>7291</v>
      </c>
      <c r="R519" s="552"/>
      <c r="S519" s="552"/>
      <c r="T519" s="552"/>
      <c r="U519" s="321" t="s">
        <v>15349</v>
      </c>
      <c r="V519" s="321" t="s">
        <v>15350</v>
      </c>
      <c r="W519" s="321" t="s">
        <v>10437</v>
      </c>
      <c r="X519" s="321"/>
      <c r="Y519" s="321" t="s">
        <v>2307</v>
      </c>
      <c r="Z519" s="321" t="s">
        <v>15351</v>
      </c>
      <c r="AA519" s="239" t="s">
        <v>15352</v>
      </c>
      <c r="AB519" s="239"/>
      <c r="AC519" s="239"/>
      <c r="AD519" s="239" t="s">
        <v>15272</v>
      </c>
      <c r="AE519" s="239" t="s">
        <v>15353</v>
      </c>
      <c r="AF519" s="239" t="s">
        <v>14634</v>
      </c>
      <c r="AG519" s="239"/>
      <c r="AH519" s="751">
        <v>1997</v>
      </c>
      <c r="AI519" s="607"/>
      <c r="AJ519" s="607"/>
      <c r="AK519" s="607"/>
      <c r="AL519" s="607"/>
      <c r="AM519" s="607"/>
      <c r="AN519" s="607"/>
      <c r="AO519" s="245">
        <v>2716</v>
      </c>
      <c r="AP519" s="245" t="s">
        <v>15354</v>
      </c>
    </row>
    <row r="520" spans="2:42" s="285" customFormat="1" ht="35.25" customHeight="1">
      <c r="B520" s="980"/>
      <c r="C520" s="239" t="s">
        <v>15117</v>
      </c>
      <c r="D520" s="239" t="s">
        <v>15355</v>
      </c>
      <c r="E520" s="239" t="s">
        <v>15073</v>
      </c>
      <c r="F520" s="751" t="s">
        <v>15356</v>
      </c>
      <c r="G520" s="245"/>
      <c r="H520" s="245">
        <v>2470</v>
      </c>
      <c r="I520" s="245">
        <v>3274</v>
      </c>
      <c r="J520" s="1010"/>
      <c r="K520" s="1010"/>
      <c r="L520" s="1010"/>
      <c r="M520" s="1010"/>
      <c r="N520" s="552">
        <v>1248</v>
      </c>
      <c r="O520" s="245">
        <v>1248</v>
      </c>
      <c r="P520" s="245" t="s">
        <v>15357</v>
      </c>
      <c r="Q520" s="751" t="s">
        <v>7291</v>
      </c>
      <c r="R520" s="552"/>
      <c r="S520" s="245"/>
      <c r="T520" s="245"/>
      <c r="U520" s="1010"/>
      <c r="V520" s="1010"/>
      <c r="W520" s="1010"/>
      <c r="X520" s="1010"/>
      <c r="Y520" s="1010"/>
      <c r="Z520" s="1010"/>
      <c r="AA520" s="751" t="s">
        <v>15358</v>
      </c>
      <c r="AB520" s="1009"/>
      <c r="AC520" s="1009"/>
      <c r="AD520" s="1009"/>
      <c r="AE520" s="1009"/>
      <c r="AF520" s="1009"/>
      <c r="AG520" s="1009"/>
      <c r="AH520" s="751">
        <v>2009</v>
      </c>
      <c r="AI520" s="1010"/>
      <c r="AJ520" s="1010"/>
      <c r="AK520" s="1010"/>
      <c r="AL520" s="1010"/>
      <c r="AM520" s="1010"/>
      <c r="AN520" s="1010"/>
      <c r="AO520" s="245">
        <v>5300</v>
      </c>
      <c r="AP520" s="245" t="s">
        <v>15359</v>
      </c>
    </row>
    <row r="521" spans="2:42" s="285" customFormat="1" ht="27.75" customHeight="1">
      <c r="B521" s="1009"/>
      <c r="C521" s="751" t="s">
        <v>15117</v>
      </c>
      <c r="D521" s="793" t="s">
        <v>15360</v>
      </c>
      <c r="E521" s="607" t="s">
        <v>15073</v>
      </c>
      <c r="F521" s="607" t="s">
        <v>15361</v>
      </c>
      <c r="G521" s="245"/>
      <c r="H521" s="245">
        <v>1868</v>
      </c>
      <c r="I521" s="245">
        <v>2330</v>
      </c>
      <c r="J521" s="1010"/>
      <c r="K521" s="1010"/>
      <c r="L521" s="1010"/>
      <c r="M521" s="1010"/>
      <c r="N521" s="245">
        <v>808</v>
      </c>
      <c r="O521" s="245">
        <v>660</v>
      </c>
      <c r="P521" s="245" t="s">
        <v>15362</v>
      </c>
      <c r="Q521" s="751" t="s">
        <v>7291</v>
      </c>
      <c r="R521" s="245"/>
      <c r="S521" s="245"/>
      <c r="T521" s="245">
        <v>148</v>
      </c>
      <c r="U521" s="1010"/>
      <c r="V521" s="1010"/>
      <c r="W521" s="1010"/>
      <c r="X521" s="1010"/>
      <c r="Y521" s="1010"/>
      <c r="Z521" s="1010"/>
      <c r="AA521" s="751" t="s">
        <v>15363</v>
      </c>
      <c r="AB521" s="1009"/>
      <c r="AC521" s="1009"/>
      <c r="AD521" s="1009"/>
      <c r="AE521" s="1009"/>
      <c r="AF521" s="1009"/>
      <c r="AG521" s="1009"/>
      <c r="AH521" s="751">
        <v>2014</v>
      </c>
      <c r="AI521" s="1010"/>
      <c r="AJ521" s="1010"/>
      <c r="AK521" s="1010"/>
      <c r="AL521" s="1010"/>
      <c r="AM521" s="1010"/>
      <c r="AN521" s="1010"/>
      <c r="AO521" s="245">
        <v>3923</v>
      </c>
      <c r="AP521" s="1022" t="s">
        <v>15364</v>
      </c>
    </row>
  </sheetData>
  <mergeCells count="27">
    <mergeCell ref="B1:D1"/>
    <mergeCell ref="U1:AH1"/>
    <mergeCell ref="E2:E4"/>
    <mergeCell ref="F2:F4"/>
    <mergeCell ref="G2:G4"/>
    <mergeCell ref="AA2:AA4"/>
    <mergeCell ref="N3:N4"/>
    <mergeCell ref="J3:J4"/>
    <mergeCell ref="T3:T4"/>
    <mergeCell ref="O3:Q3"/>
    <mergeCell ref="H2:H4"/>
    <mergeCell ref="I2:I4"/>
    <mergeCell ref="J2:T2"/>
    <mergeCell ref="K3:K4"/>
    <mergeCell ref="L3:L4"/>
    <mergeCell ref="M3:M4"/>
    <mergeCell ref="R3:S3"/>
    <mergeCell ref="A2:A4"/>
    <mergeCell ref="B2:B4"/>
    <mergeCell ref="C2:C4"/>
    <mergeCell ref="D2:D4"/>
    <mergeCell ref="AP2:AP4"/>
    <mergeCell ref="AH2:AH4"/>
    <mergeCell ref="AI2:AO4"/>
    <mergeCell ref="AC2:AD2"/>
    <mergeCell ref="AE2:AG2"/>
    <mergeCell ref="AE3:AF3"/>
  </mergeCells>
  <phoneticPr fontId="2" type="noConversion"/>
  <conditionalFormatting sqref="D54">
    <cfRule type="duplicateValues" dxfId="1" priority="2"/>
  </conditionalFormatting>
  <conditionalFormatting sqref="D68:D70">
    <cfRule type="duplicateValues" dxfId="0" priority="1"/>
  </conditionalFormatting>
  <printOptions horizontalCentered="1"/>
  <pageMargins left="0.78740157480314965" right="0.78740157480314965" top="0.98425196850393704" bottom="0.98425196850393704" header="0.51181102362204722" footer="0.51181102362204722"/>
  <pageSetup paperSize="9" scale="68" orientation="landscape" r:id="rId1"/>
  <headerFooter alignWithMargins="0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BE1389"/>
  <sheetViews>
    <sheetView view="pageBreakPreview" topLeftCell="B1378" zoomScaleNormal="100" zoomScaleSheetLayoutView="100" workbookViewId="0">
      <selection activeCell="BD1400" sqref="BD1400"/>
    </sheetView>
  </sheetViews>
  <sheetFormatPr defaultColWidth="8.88671875" defaultRowHeight="27.75" customHeight="1"/>
  <cols>
    <col min="1" max="1" width="5.21875" style="172" hidden="1" customWidth="1"/>
    <col min="2" max="2" width="4.5546875" style="170" customWidth="1"/>
    <col min="3" max="3" width="6.5546875" style="170" customWidth="1"/>
    <col min="4" max="4" width="18.6640625" style="171" customWidth="1"/>
    <col min="5" max="5" width="6.6640625" style="172" bestFit="1" customWidth="1"/>
    <col min="6" max="6" width="32.88671875" style="172" hidden="1" customWidth="1"/>
    <col min="7" max="7" width="15.44140625" style="172" customWidth="1"/>
    <col min="8" max="8" width="8" style="172" hidden="1" customWidth="1"/>
    <col min="9" max="9" width="25.33203125" style="172" hidden="1" customWidth="1"/>
    <col min="10" max="10" width="7.6640625" style="173" customWidth="1"/>
    <col min="11" max="11" width="7.33203125" style="173" customWidth="1"/>
    <col min="12" max="12" width="6.44140625" style="173" customWidth="1"/>
    <col min="13" max="14" width="14.6640625" style="172" hidden="1" customWidth="1"/>
    <col min="15" max="15" width="16.6640625" style="172" hidden="1" customWidth="1"/>
    <col min="16" max="16" width="6.109375" style="173" customWidth="1"/>
    <col min="17" max="17" width="6.21875" style="173" customWidth="1"/>
    <col min="18" max="18" width="9.88671875" style="173" customWidth="1"/>
    <col min="19" max="19" width="4.33203125" style="173" customWidth="1"/>
    <col min="20" max="20" width="9.44140625" style="173" bestFit="1" customWidth="1"/>
    <col min="21" max="21" width="9.44140625" style="172" hidden="1" customWidth="1"/>
    <col min="22" max="22" width="14.44140625" style="172" hidden="1" customWidth="1"/>
    <col min="23" max="23" width="10.77734375" style="172" hidden="1" customWidth="1"/>
    <col min="24" max="24" width="15.33203125" style="172" hidden="1" customWidth="1"/>
    <col min="25" max="25" width="2.6640625" style="172" hidden="1" customWidth="1"/>
    <col min="26" max="26" width="3.21875" style="172" hidden="1" customWidth="1"/>
    <col min="27" max="27" width="11.109375" style="173" customWidth="1"/>
    <col min="28" max="28" width="10.77734375" style="172" hidden="1" customWidth="1"/>
    <col min="29" max="29" width="5.77734375" style="172" hidden="1" customWidth="1"/>
    <col min="30" max="30" width="23.6640625" style="172" hidden="1" customWidth="1"/>
    <col min="31" max="31" width="9.5546875" style="172" hidden="1" customWidth="1"/>
    <col min="32" max="32" width="15.33203125" style="172" hidden="1" customWidth="1"/>
    <col min="33" max="33" width="25.88671875" style="172" hidden="1" customWidth="1"/>
    <col min="34" max="34" width="28.44140625" style="172" hidden="1" customWidth="1"/>
    <col min="35" max="35" width="18.109375" style="172" hidden="1" customWidth="1"/>
    <col min="36" max="36" width="17.5546875" style="172" hidden="1" customWidth="1"/>
    <col min="37" max="37" width="21.88671875" style="172" hidden="1" customWidth="1"/>
    <col min="38" max="38" width="19.5546875" style="172" hidden="1" customWidth="1"/>
    <col min="39" max="39" width="21" style="172" hidden="1" customWidth="1"/>
    <col min="40" max="40" width="22.21875" style="172" hidden="1" customWidth="1"/>
    <col min="41" max="41" width="12.21875" style="172" hidden="1" customWidth="1"/>
    <col min="42" max="42" width="20.44140625" style="172" hidden="1" customWidth="1"/>
    <col min="43" max="43" width="18.109375" style="172" hidden="1" customWidth="1"/>
    <col min="44" max="44" width="22" style="172" hidden="1" customWidth="1"/>
    <col min="45" max="45" width="12.21875" style="172" hidden="1" customWidth="1"/>
    <col min="46" max="46" width="7.77734375" style="172" hidden="1" customWidth="1"/>
    <col min="47" max="47" width="22.5546875" style="172" hidden="1" customWidth="1"/>
    <col min="48" max="48" width="5.21875" style="172" bestFit="1" customWidth="1"/>
    <col min="49" max="49" width="9.44140625" style="172" hidden="1" customWidth="1"/>
    <col min="50" max="50" width="14.44140625" style="172" hidden="1" customWidth="1"/>
    <col min="51" max="51" width="10.77734375" style="172" hidden="1" customWidth="1"/>
    <col min="52" max="52" width="15.33203125" style="172" hidden="1" customWidth="1"/>
    <col min="53" max="53" width="2.6640625" style="172" hidden="1" customWidth="1"/>
    <col min="54" max="54" width="1.21875" style="172" hidden="1" customWidth="1"/>
    <col min="55" max="55" width="5.5546875" style="173" bestFit="1" customWidth="1"/>
    <col min="56" max="56" width="10.109375" style="173" customWidth="1"/>
    <col min="57" max="16384" width="8.88671875" style="172"/>
  </cols>
  <sheetData>
    <row r="1" spans="1:56" ht="22.9" customHeight="1">
      <c r="B1" s="1437" t="s">
        <v>54</v>
      </c>
      <c r="C1" s="1437"/>
      <c r="D1" s="1437"/>
      <c r="U1" s="1438"/>
      <c r="V1" s="1438"/>
      <c r="W1" s="1438"/>
      <c r="X1" s="1438"/>
      <c r="Y1" s="1438"/>
      <c r="Z1" s="1438"/>
      <c r="AA1" s="1438"/>
      <c r="AB1" s="1438"/>
      <c r="AC1" s="1438"/>
      <c r="AD1" s="1438"/>
      <c r="AE1" s="1438"/>
      <c r="AF1" s="1438"/>
      <c r="AG1" s="1438"/>
      <c r="AH1" s="1438"/>
      <c r="AI1" s="1438"/>
      <c r="AJ1" s="1438"/>
      <c r="AK1" s="1438"/>
      <c r="AL1" s="1438"/>
      <c r="AM1" s="1438"/>
      <c r="AN1" s="1438"/>
      <c r="AO1" s="1438"/>
      <c r="AP1" s="1438"/>
      <c r="AQ1" s="1438"/>
      <c r="AR1" s="1438"/>
      <c r="AS1" s="1438"/>
      <c r="AT1" s="1438"/>
      <c r="AU1" s="1438"/>
      <c r="AV1" s="1438"/>
      <c r="BD1" s="172"/>
    </row>
    <row r="2" spans="1:56" ht="24.75" customHeight="1">
      <c r="A2" s="1376" t="s">
        <v>369</v>
      </c>
      <c r="B2" s="1362" t="s">
        <v>370</v>
      </c>
      <c r="C2" s="1362" t="s">
        <v>477</v>
      </c>
      <c r="D2" s="1443" t="s">
        <v>372</v>
      </c>
      <c r="E2" s="1422" t="s">
        <v>480</v>
      </c>
      <c r="F2" s="1422" t="s">
        <v>481</v>
      </c>
      <c r="G2" s="1422" t="s">
        <v>301</v>
      </c>
      <c r="H2" s="1422" t="s">
        <v>483</v>
      </c>
      <c r="I2" s="1422" t="s">
        <v>484</v>
      </c>
      <c r="J2" s="1430" t="s">
        <v>302</v>
      </c>
      <c r="K2" s="1430" t="s">
        <v>303</v>
      </c>
      <c r="L2" s="1430" t="s">
        <v>304</v>
      </c>
      <c r="M2" s="1422" t="s">
        <v>488</v>
      </c>
      <c r="N2" s="1449"/>
      <c r="O2" s="1449"/>
      <c r="P2" s="1449"/>
      <c r="Q2" s="1449"/>
      <c r="R2" s="1449"/>
      <c r="S2" s="1449"/>
      <c r="T2" s="1449"/>
      <c r="U2" s="1281" t="s">
        <v>295</v>
      </c>
      <c r="V2" s="1308" t="s">
        <v>569</v>
      </c>
      <c r="W2" s="1308"/>
      <c r="X2" s="1308"/>
      <c r="Y2" s="1308"/>
      <c r="Z2" s="1308"/>
      <c r="AA2" s="1441" t="s">
        <v>392</v>
      </c>
      <c r="AB2" s="1308"/>
      <c r="AC2" s="1362" t="s">
        <v>309</v>
      </c>
      <c r="AD2" s="1362"/>
      <c r="AE2" s="1422" t="s">
        <v>310</v>
      </c>
      <c r="AF2" s="1422"/>
      <c r="AG2" s="1422"/>
      <c r="AH2" s="1423"/>
      <c r="AI2" s="1308" t="s">
        <v>393</v>
      </c>
      <c r="AJ2" s="1308"/>
      <c r="AK2" s="1308"/>
      <c r="AL2" s="1308"/>
      <c r="AM2" s="1308"/>
      <c r="AN2" s="1308"/>
      <c r="AO2" s="1308"/>
      <c r="AP2" s="1308"/>
      <c r="AQ2" s="1308"/>
      <c r="AR2" s="1308"/>
      <c r="AS2" s="1308"/>
      <c r="AT2" s="1308"/>
      <c r="AU2" s="1308"/>
      <c r="AV2" s="1362" t="s">
        <v>307</v>
      </c>
      <c r="AW2" s="1441" t="s">
        <v>569</v>
      </c>
      <c r="AX2" s="1441"/>
      <c r="AY2" s="1441"/>
      <c r="AZ2" s="1441"/>
      <c r="BA2" s="1441"/>
      <c r="BB2" s="1441"/>
      <c r="BC2" s="1441"/>
      <c r="BD2" s="1441" t="s">
        <v>393</v>
      </c>
    </row>
    <row r="3" spans="1:56" ht="18" customHeight="1">
      <c r="A3" s="1376"/>
      <c r="B3" s="1362"/>
      <c r="C3" s="1362"/>
      <c r="D3" s="1443"/>
      <c r="E3" s="1422"/>
      <c r="F3" s="1422"/>
      <c r="G3" s="1422"/>
      <c r="H3" s="1422"/>
      <c r="I3" s="1422"/>
      <c r="J3" s="1430"/>
      <c r="K3" s="1430"/>
      <c r="L3" s="1430"/>
      <c r="M3" s="1422" t="s">
        <v>296</v>
      </c>
      <c r="N3" s="1423" t="s">
        <v>297</v>
      </c>
      <c r="O3" s="1423" t="s">
        <v>298</v>
      </c>
      <c r="P3" s="1444" t="s">
        <v>170</v>
      </c>
      <c r="Q3" s="1444" t="s">
        <v>191</v>
      </c>
      <c r="R3" s="1447" t="s">
        <v>394</v>
      </c>
      <c r="S3" s="1444" t="s">
        <v>334</v>
      </c>
      <c r="T3" s="1441" t="s">
        <v>296</v>
      </c>
      <c r="U3" s="1281"/>
      <c r="V3" s="1309"/>
      <c r="W3" s="1309"/>
      <c r="X3" s="1309"/>
      <c r="Y3" s="1309"/>
      <c r="Z3" s="1309"/>
      <c r="AA3" s="1446"/>
      <c r="AB3" s="1309"/>
      <c r="AC3" s="1281" t="s">
        <v>318</v>
      </c>
      <c r="AD3" s="1281" t="s">
        <v>319</v>
      </c>
      <c r="AE3" s="1422" t="s">
        <v>320</v>
      </c>
      <c r="AF3" s="1422"/>
      <c r="AG3" s="1303" t="s">
        <v>300</v>
      </c>
      <c r="AH3" s="1303" t="s">
        <v>322</v>
      </c>
      <c r="AI3" s="1309"/>
      <c r="AJ3" s="1309"/>
      <c r="AK3" s="1309"/>
      <c r="AL3" s="1309"/>
      <c r="AM3" s="1309"/>
      <c r="AN3" s="1309"/>
      <c r="AO3" s="1309"/>
      <c r="AP3" s="1309"/>
      <c r="AQ3" s="1309"/>
      <c r="AR3" s="1309"/>
      <c r="AS3" s="1309"/>
      <c r="AT3" s="1309"/>
      <c r="AU3" s="1309"/>
      <c r="AV3" s="1362"/>
      <c r="AW3" s="1446"/>
      <c r="AX3" s="1446"/>
      <c r="AY3" s="1446"/>
      <c r="AZ3" s="1446"/>
      <c r="BA3" s="1446"/>
      <c r="BB3" s="1446"/>
      <c r="BC3" s="1446"/>
      <c r="BD3" s="1446"/>
    </row>
    <row r="4" spans="1:56" ht="18" customHeight="1">
      <c r="A4" s="1376"/>
      <c r="B4" s="1362"/>
      <c r="C4" s="1362"/>
      <c r="D4" s="1443"/>
      <c r="E4" s="1422"/>
      <c r="F4" s="1422"/>
      <c r="G4" s="1422"/>
      <c r="H4" s="1422"/>
      <c r="I4" s="1422"/>
      <c r="J4" s="1430"/>
      <c r="K4" s="1430"/>
      <c r="L4" s="1430"/>
      <c r="M4" s="1422"/>
      <c r="N4" s="1423"/>
      <c r="O4" s="1423"/>
      <c r="P4" s="1445"/>
      <c r="Q4" s="1445"/>
      <c r="R4" s="1448"/>
      <c r="S4" s="1445"/>
      <c r="T4" s="1442"/>
      <c r="U4" s="1302"/>
      <c r="V4" s="1281"/>
      <c r="W4" s="1310"/>
      <c r="X4" s="1310"/>
      <c r="Y4" s="1310"/>
      <c r="Z4" s="1310"/>
      <c r="AA4" s="1442"/>
      <c r="AB4" s="1310"/>
      <c r="AC4" s="1310"/>
      <c r="AD4" s="1281"/>
      <c r="AE4" s="1281"/>
      <c r="AF4" s="1302" t="s">
        <v>330</v>
      </c>
      <c r="AG4" s="1302" t="s">
        <v>331</v>
      </c>
      <c r="AH4" s="1302" t="s">
        <v>332</v>
      </c>
      <c r="AI4" s="1303"/>
      <c r="AJ4" s="1310"/>
      <c r="AK4" s="1310"/>
      <c r="AL4" s="1310"/>
      <c r="AM4" s="1310"/>
      <c r="AN4" s="1310"/>
      <c r="AO4" s="1310"/>
      <c r="AP4" s="1310"/>
      <c r="AQ4" s="1310"/>
      <c r="AR4" s="1310"/>
      <c r="AS4" s="1310"/>
      <c r="AT4" s="1310"/>
      <c r="AU4" s="1310"/>
      <c r="AV4" s="1362"/>
      <c r="AW4" s="1442"/>
      <c r="AX4" s="1442"/>
      <c r="AY4" s="1442"/>
      <c r="AZ4" s="1442"/>
      <c r="BA4" s="1442"/>
      <c r="BB4" s="1442"/>
      <c r="BC4" s="1442"/>
      <c r="BD4" s="1442"/>
    </row>
    <row r="5" spans="1:56" ht="25.7" customHeight="1">
      <c r="A5" s="278"/>
      <c r="B5" s="320" t="s">
        <v>51</v>
      </c>
      <c r="C5" s="320" t="s">
        <v>4</v>
      </c>
      <c r="D5" s="544">
        <f>COUNTA(D7:D14,D16:D32,D34:D36,D38:D69,D71:D80,D82:D96,D98:D103,D105:D117,D119:D395,D397:D566,D568:D664,D666:D869,D871:D1002,D1004:D1186,D1188:D1228,D1230:D1368,D1370:D1389)</f>
        <v>1367</v>
      </c>
      <c r="E5" s="177"/>
      <c r="F5" s="177"/>
      <c r="G5" s="177"/>
      <c r="H5" s="177"/>
      <c r="I5" s="177"/>
      <c r="J5" s="319">
        <f>SUM(J7:J14,J16:J32,J34:J36,J38:J69,J71:J80,J82:J96,J98:J103,J105:J117,J119:J395,J397:J566,J568:J664,J666:J869,J871:J1002,J1004:J1186,J1188:J1228,J1230:J1363,J1365:J1389)</f>
        <v>7048403.3600000003</v>
      </c>
      <c r="K5" s="319">
        <f>SUM(K7:K14,K16:K32,K34:K36,K38:K69,K71:K80,K82:K96,K98:K103,K105:K117,K119:K395,K397:K566,K568:K664,K666:K869,K871:K1002,K1004:K1186,K1188:K1228,K1230:K1363,K1365:K1389)</f>
        <v>712679.59000000008</v>
      </c>
      <c r="L5" s="319">
        <f>SUM(L7:L14,L16:L32,L34:L36,L38:L69,L71:L80,L82:L96,L98:L103,L105:L117,L119:L395,L397:L566,L568:L664,L666:L869,L871:L1002,L1004:L1186,L1188:L1228,L1230:L1363,L1365:L1389)</f>
        <v>826462.2100000002</v>
      </c>
      <c r="M5" s="319">
        <f>SUM(M6,M12,M24,M37,M70,M81,M99,M105,M166,M316,M508,M614,M816,M938,M1102,M1133,M1231)</f>
        <v>1996</v>
      </c>
      <c r="N5" s="319">
        <f>SUM(N6,N12,N24,N37,N70,N81,N99,N105,N166,N316,N508,N614,N816,N938,N1102,N1133,N1231)</f>
        <v>1996</v>
      </c>
      <c r="O5" s="319">
        <f>SUM(O6,O12,O24,O37,O70,O81,O99,O105,O166,O316,O508,O614,O816,O938,O1102,O1133,O1231)</f>
        <v>1996</v>
      </c>
      <c r="P5" s="319"/>
      <c r="Q5" s="319"/>
      <c r="R5" s="319"/>
      <c r="S5" s="319">
        <f>SUM(S6,S12,S24,S37,S70,S81,S99,S105,S166,S316,S508,S614,S816,S938,S1102,S1133,S1231)</f>
        <v>123</v>
      </c>
      <c r="T5" s="319"/>
      <c r="U5" s="177"/>
      <c r="V5" s="177"/>
      <c r="W5" s="177"/>
      <c r="X5" s="177"/>
      <c r="Y5" s="177"/>
      <c r="Z5" s="177"/>
      <c r="AA5" s="319"/>
      <c r="AB5" s="320"/>
      <c r="AC5" s="320"/>
      <c r="AD5" s="177"/>
      <c r="AE5" s="177"/>
      <c r="AF5" s="177"/>
      <c r="AG5" s="99"/>
      <c r="AH5" s="99"/>
      <c r="AI5" s="177"/>
      <c r="AJ5" s="177"/>
      <c r="AK5" s="177"/>
      <c r="AL5" s="177"/>
      <c r="AM5" s="177"/>
      <c r="AN5" s="177"/>
      <c r="AO5" s="177"/>
      <c r="AP5" s="177"/>
      <c r="AQ5" s="177"/>
      <c r="AR5" s="177"/>
      <c r="AS5" s="177"/>
      <c r="AT5" s="177"/>
      <c r="AU5" s="177"/>
      <c r="AV5" s="320"/>
      <c r="AW5" s="177"/>
      <c r="AX5" s="177"/>
      <c r="AY5" s="177"/>
      <c r="AZ5" s="177"/>
      <c r="BA5" s="177"/>
      <c r="BB5" s="177"/>
      <c r="BC5" s="319"/>
      <c r="BD5" s="319"/>
    </row>
    <row r="6" spans="1:56" ht="25.7" customHeight="1">
      <c r="A6" s="278"/>
      <c r="B6" s="566" t="s">
        <v>85</v>
      </c>
      <c r="C6" s="320" t="s">
        <v>84</v>
      </c>
      <c r="D6" s="544">
        <f>COUNTA(D7:D14)</f>
        <v>8</v>
      </c>
      <c r="E6" s="177"/>
      <c r="F6" s="177"/>
      <c r="G6" s="177"/>
      <c r="H6" s="177"/>
      <c r="I6" s="177"/>
      <c r="J6" s="319">
        <f>SUM(J7:J14)</f>
        <v>11364</v>
      </c>
      <c r="K6" s="319">
        <f>SUM(K7:K14)</f>
        <v>0</v>
      </c>
      <c r="L6" s="319">
        <f>SUM(L7:L14)</f>
        <v>5655.8</v>
      </c>
      <c r="M6" s="319">
        <f t="shared" ref="M6:O6" si="0">SUM(M7:M12)</f>
        <v>0</v>
      </c>
      <c r="N6" s="319">
        <f t="shared" si="0"/>
        <v>0</v>
      </c>
      <c r="O6" s="319">
        <f t="shared" si="0"/>
        <v>0</v>
      </c>
      <c r="P6" s="319"/>
      <c r="Q6" s="319">
        <f>SUM(Q7:Q14)</f>
        <v>10700.8</v>
      </c>
      <c r="R6" s="319"/>
      <c r="S6" s="319">
        <f>SUM(S7:S14)</f>
        <v>23</v>
      </c>
      <c r="T6" s="100"/>
      <c r="U6" s="177"/>
      <c r="V6" s="177"/>
      <c r="W6" s="177"/>
      <c r="X6" s="177"/>
      <c r="Y6" s="177"/>
      <c r="Z6" s="177"/>
      <c r="AA6" s="319"/>
      <c r="AB6" s="320"/>
      <c r="AC6" s="320"/>
      <c r="AD6" s="177"/>
      <c r="AE6" s="177"/>
      <c r="AF6" s="177"/>
      <c r="AG6" s="99"/>
      <c r="AH6" s="99"/>
      <c r="AI6" s="177"/>
      <c r="AJ6" s="177"/>
      <c r="AK6" s="177"/>
      <c r="AL6" s="177"/>
      <c r="AM6" s="177"/>
      <c r="AN6" s="177"/>
      <c r="AO6" s="177"/>
      <c r="AP6" s="177"/>
      <c r="AQ6" s="177"/>
      <c r="AR6" s="177"/>
      <c r="AS6" s="177"/>
      <c r="AT6" s="177"/>
      <c r="AU6" s="177"/>
      <c r="AV6" s="320"/>
      <c r="AW6" s="177"/>
      <c r="AX6" s="177"/>
      <c r="AY6" s="177"/>
      <c r="AZ6" s="177"/>
      <c r="BA6" s="177"/>
      <c r="BB6" s="177"/>
      <c r="BC6" s="319"/>
      <c r="BD6" s="319"/>
    </row>
    <row r="7" spans="1:56" ht="25.7" customHeight="1">
      <c r="A7" s="278"/>
      <c r="B7" s="543"/>
      <c r="C7" s="320" t="s">
        <v>73</v>
      </c>
      <c r="D7" s="320" t="s">
        <v>2816</v>
      </c>
      <c r="E7" s="320" t="s">
        <v>105</v>
      </c>
      <c r="F7" s="320"/>
      <c r="G7" s="928" t="s">
        <v>4798</v>
      </c>
      <c r="H7" s="177"/>
      <c r="I7" s="177"/>
      <c r="J7" s="640">
        <v>4666</v>
      </c>
      <c r="K7" s="640">
        <v>0</v>
      </c>
      <c r="L7" s="640">
        <v>0</v>
      </c>
      <c r="M7" s="177">
        <v>0</v>
      </c>
      <c r="N7" s="177">
        <v>0</v>
      </c>
      <c r="O7" s="936">
        <v>0</v>
      </c>
      <c r="P7" s="640"/>
      <c r="Q7" s="640">
        <v>4540.8</v>
      </c>
      <c r="R7" s="177" t="s">
        <v>390</v>
      </c>
      <c r="S7" s="923">
        <v>8</v>
      </c>
      <c r="T7" s="640" t="s">
        <v>391</v>
      </c>
      <c r="U7" s="320"/>
      <c r="V7" s="177"/>
      <c r="W7" s="177"/>
      <c r="X7" s="177"/>
      <c r="Y7" s="177"/>
      <c r="Z7" s="177"/>
      <c r="AA7" s="177"/>
      <c r="AB7" s="640"/>
      <c r="AC7" s="320"/>
      <c r="AD7" s="320"/>
      <c r="AE7" s="177"/>
      <c r="AF7" s="177"/>
      <c r="AG7" s="177"/>
      <c r="AH7" s="177"/>
      <c r="AI7" s="177"/>
      <c r="AJ7" s="177"/>
      <c r="AK7" s="177"/>
      <c r="AL7" s="177"/>
      <c r="AM7" s="177"/>
      <c r="AN7" s="177"/>
      <c r="AO7" s="177"/>
      <c r="AP7" s="177"/>
      <c r="AQ7" s="177"/>
      <c r="AR7" s="177"/>
      <c r="AS7" s="177"/>
      <c r="AT7" s="177"/>
      <c r="AU7" s="177"/>
      <c r="AV7" s="320">
        <v>2005</v>
      </c>
      <c r="AW7" s="177"/>
      <c r="AX7" s="177"/>
      <c r="AY7" s="177"/>
      <c r="AZ7" s="177"/>
      <c r="BA7" s="177"/>
      <c r="BB7" s="177"/>
      <c r="BC7" s="640">
        <v>1265</v>
      </c>
      <c r="BD7" s="640" t="s">
        <v>3626</v>
      </c>
    </row>
    <row r="8" spans="1:56" ht="25.7" customHeight="1">
      <c r="A8" s="278"/>
      <c r="B8" s="543"/>
      <c r="C8" s="320" t="s">
        <v>4799</v>
      </c>
      <c r="D8" s="320" t="s">
        <v>4800</v>
      </c>
      <c r="E8" s="320" t="s">
        <v>4801</v>
      </c>
      <c r="F8" s="320"/>
      <c r="G8" s="320" t="s">
        <v>4802</v>
      </c>
      <c r="H8" s="177"/>
      <c r="I8" s="177"/>
      <c r="J8" s="319">
        <v>1000</v>
      </c>
      <c r="K8" s="319"/>
      <c r="L8" s="319">
        <v>1000</v>
      </c>
      <c r="M8" s="319"/>
      <c r="N8" s="319"/>
      <c r="O8" s="319"/>
      <c r="P8" s="319"/>
      <c r="Q8" s="319">
        <v>1000</v>
      </c>
      <c r="R8" s="319" t="s">
        <v>4803</v>
      </c>
      <c r="S8" s="319">
        <v>2</v>
      </c>
      <c r="T8" s="100" t="s">
        <v>4804</v>
      </c>
      <c r="U8" s="177"/>
      <c r="V8" s="177"/>
      <c r="W8" s="177"/>
      <c r="X8" s="177"/>
      <c r="Y8" s="177"/>
      <c r="Z8" s="177"/>
      <c r="AA8" s="319"/>
      <c r="AB8" s="320"/>
      <c r="AC8" s="320"/>
      <c r="AD8" s="177"/>
      <c r="AE8" s="177"/>
      <c r="AF8" s="177"/>
      <c r="AG8" s="99"/>
      <c r="AH8" s="99"/>
      <c r="AI8" s="177"/>
      <c r="AJ8" s="177"/>
      <c r="AK8" s="177"/>
      <c r="AL8" s="177"/>
      <c r="AM8" s="177"/>
      <c r="AN8" s="177"/>
      <c r="AO8" s="177"/>
      <c r="AP8" s="177"/>
      <c r="AQ8" s="177"/>
      <c r="AR8" s="177"/>
      <c r="AS8" s="177"/>
      <c r="AT8" s="177"/>
      <c r="AU8" s="177"/>
      <c r="AV8" s="320"/>
      <c r="AW8" s="177"/>
      <c r="AX8" s="177"/>
      <c r="AY8" s="177"/>
      <c r="AZ8" s="177"/>
      <c r="BA8" s="177"/>
      <c r="BB8" s="177"/>
      <c r="BC8" s="319"/>
      <c r="BD8" s="319"/>
    </row>
    <row r="9" spans="1:56" ht="25.7" customHeight="1">
      <c r="A9" s="278"/>
      <c r="B9" s="543"/>
      <c r="C9" s="320" t="s">
        <v>4799</v>
      </c>
      <c r="D9" s="320" t="s">
        <v>4805</v>
      </c>
      <c r="E9" s="320" t="s">
        <v>4801</v>
      </c>
      <c r="F9" s="320"/>
      <c r="G9" s="320" t="s">
        <v>4802</v>
      </c>
      <c r="H9" s="177"/>
      <c r="I9" s="177"/>
      <c r="J9" s="319">
        <v>1110</v>
      </c>
      <c r="K9" s="319"/>
      <c r="L9" s="319">
        <v>1110</v>
      </c>
      <c r="M9" s="319"/>
      <c r="N9" s="319"/>
      <c r="O9" s="319"/>
      <c r="P9" s="319"/>
      <c r="Q9" s="319">
        <v>1110</v>
      </c>
      <c r="R9" s="319" t="s">
        <v>4806</v>
      </c>
      <c r="S9" s="319">
        <v>3</v>
      </c>
      <c r="T9" s="100" t="s">
        <v>4804</v>
      </c>
      <c r="U9" s="177"/>
      <c r="V9" s="177"/>
      <c r="W9" s="177"/>
      <c r="X9" s="177"/>
      <c r="Y9" s="177"/>
      <c r="Z9" s="177"/>
      <c r="AA9" s="319"/>
      <c r="AB9" s="320"/>
      <c r="AC9" s="320"/>
      <c r="AD9" s="177"/>
      <c r="AE9" s="177"/>
      <c r="AF9" s="177"/>
      <c r="AG9" s="99"/>
      <c r="AH9" s="99"/>
      <c r="AI9" s="177"/>
      <c r="AJ9" s="177"/>
      <c r="AK9" s="177"/>
      <c r="AL9" s="177"/>
      <c r="AM9" s="177"/>
      <c r="AN9" s="177"/>
      <c r="AO9" s="177"/>
      <c r="AP9" s="177"/>
      <c r="AQ9" s="177"/>
      <c r="AR9" s="177"/>
      <c r="AS9" s="177"/>
      <c r="AT9" s="177"/>
      <c r="AU9" s="177"/>
      <c r="AV9" s="320">
        <v>2005</v>
      </c>
      <c r="AW9" s="177"/>
      <c r="AX9" s="177"/>
      <c r="AY9" s="177"/>
      <c r="AZ9" s="177"/>
      <c r="BA9" s="177"/>
      <c r="BB9" s="177"/>
      <c r="BC9" s="319"/>
      <c r="BD9" s="319"/>
    </row>
    <row r="10" spans="1:56" ht="25.7" customHeight="1">
      <c r="A10" s="278"/>
      <c r="B10" s="543"/>
      <c r="C10" s="320" t="s">
        <v>6427</v>
      </c>
      <c r="D10" s="320" t="s">
        <v>6428</v>
      </c>
      <c r="E10" s="320" t="s">
        <v>6427</v>
      </c>
      <c r="F10" s="320"/>
      <c r="G10" s="320" t="s">
        <v>6427</v>
      </c>
      <c r="H10" s="177"/>
      <c r="I10" s="177"/>
      <c r="J10" s="319">
        <v>833</v>
      </c>
      <c r="K10" s="319"/>
      <c r="L10" s="319">
        <v>450.8</v>
      </c>
      <c r="M10" s="319"/>
      <c r="N10" s="319"/>
      <c r="O10" s="319"/>
      <c r="P10" s="319"/>
      <c r="Q10" s="319">
        <v>300</v>
      </c>
      <c r="R10" s="319" t="s">
        <v>6429</v>
      </c>
      <c r="S10" s="319">
        <v>1</v>
      </c>
      <c r="T10" s="100" t="s">
        <v>6430</v>
      </c>
      <c r="U10" s="177"/>
      <c r="V10" s="177"/>
      <c r="W10" s="177"/>
      <c r="X10" s="177"/>
      <c r="Y10" s="177"/>
      <c r="Z10" s="177"/>
      <c r="AA10" s="319"/>
      <c r="AB10" s="320"/>
      <c r="AC10" s="320"/>
      <c r="AD10" s="177"/>
      <c r="AE10" s="177"/>
      <c r="AF10" s="177"/>
      <c r="AG10" s="99"/>
      <c r="AH10" s="99"/>
      <c r="AI10" s="177"/>
      <c r="AJ10" s="177"/>
      <c r="AK10" s="177"/>
      <c r="AL10" s="177"/>
      <c r="AM10" s="177"/>
      <c r="AN10" s="177"/>
      <c r="AO10" s="177"/>
      <c r="AP10" s="177"/>
      <c r="AQ10" s="177"/>
      <c r="AR10" s="177"/>
      <c r="AS10" s="177"/>
      <c r="AT10" s="177"/>
      <c r="AU10" s="177"/>
      <c r="AV10" s="320">
        <v>2016</v>
      </c>
      <c r="AW10" s="177"/>
      <c r="AX10" s="177"/>
      <c r="AY10" s="177"/>
      <c r="AZ10" s="177"/>
      <c r="BA10" s="177"/>
      <c r="BB10" s="177"/>
      <c r="BC10" s="319">
        <v>163</v>
      </c>
      <c r="BD10" s="319" t="s">
        <v>6431</v>
      </c>
    </row>
    <row r="11" spans="1:56" s="246" customFormat="1" ht="25.7" customHeight="1">
      <c r="A11" s="280">
        <v>5</v>
      </c>
      <c r="B11" s="543"/>
      <c r="C11" s="320" t="s">
        <v>4807</v>
      </c>
      <c r="D11" s="320" t="s">
        <v>4808</v>
      </c>
      <c r="E11" s="320" t="s">
        <v>4801</v>
      </c>
      <c r="F11" s="320"/>
      <c r="G11" s="320" t="s">
        <v>4809</v>
      </c>
      <c r="H11" s="177"/>
      <c r="I11" s="177"/>
      <c r="J11" s="319">
        <v>1190</v>
      </c>
      <c r="K11" s="319"/>
      <c r="L11" s="319">
        <v>1190</v>
      </c>
      <c r="M11" s="319"/>
      <c r="N11" s="319"/>
      <c r="O11" s="319"/>
      <c r="P11" s="319"/>
      <c r="Q11" s="319">
        <v>1190</v>
      </c>
      <c r="R11" s="319" t="s">
        <v>4810</v>
      </c>
      <c r="S11" s="319">
        <v>2</v>
      </c>
      <c r="T11" s="100" t="s">
        <v>3631</v>
      </c>
      <c r="U11" s="177"/>
      <c r="V11" s="177"/>
      <c r="W11" s="177"/>
      <c r="X11" s="177"/>
      <c r="Y11" s="177"/>
      <c r="Z11" s="177"/>
      <c r="AA11" s="319"/>
      <c r="AB11" s="320"/>
      <c r="AC11" s="320"/>
      <c r="AD11" s="177"/>
      <c r="AE11" s="177"/>
      <c r="AF11" s="177"/>
      <c r="AG11" s="99"/>
      <c r="AH11" s="99"/>
      <c r="AI11" s="177"/>
      <c r="AJ11" s="177"/>
      <c r="AK11" s="177"/>
      <c r="AL11" s="177"/>
      <c r="AM11" s="177"/>
      <c r="AN11" s="177"/>
      <c r="AO11" s="177"/>
      <c r="AP11" s="177"/>
      <c r="AQ11" s="177"/>
      <c r="AR11" s="177"/>
      <c r="AS11" s="177"/>
      <c r="AT11" s="177"/>
      <c r="AU11" s="177"/>
      <c r="AV11" s="320">
        <v>2007</v>
      </c>
      <c r="AW11" s="177"/>
      <c r="AX11" s="177"/>
      <c r="AY11" s="177"/>
      <c r="AZ11" s="177"/>
      <c r="BA11" s="177"/>
      <c r="BB11" s="177"/>
      <c r="BC11" s="319"/>
      <c r="BD11" s="319"/>
    </row>
    <row r="12" spans="1:56" s="246" customFormat="1" ht="25.7" customHeight="1">
      <c r="A12" s="280"/>
      <c r="B12" s="591"/>
      <c r="C12" s="320" t="s">
        <v>4811</v>
      </c>
      <c r="D12" s="320" t="s">
        <v>4812</v>
      </c>
      <c r="E12" s="320" t="s">
        <v>4811</v>
      </c>
      <c r="F12" s="320"/>
      <c r="G12" s="320" t="s">
        <v>4811</v>
      </c>
      <c r="H12" s="177"/>
      <c r="I12" s="177"/>
      <c r="J12" s="319">
        <v>900</v>
      </c>
      <c r="K12" s="319"/>
      <c r="L12" s="319">
        <v>900</v>
      </c>
      <c r="M12" s="319"/>
      <c r="N12" s="319"/>
      <c r="O12" s="319"/>
      <c r="P12" s="319"/>
      <c r="Q12" s="319">
        <v>900</v>
      </c>
      <c r="R12" s="319" t="s">
        <v>4813</v>
      </c>
      <c r="S12" s="319">
        <v>3</v>
      </c>
      <c r="T12" s="100" t="s">
        <v>3631</v>
      </c>
      <c r="U12" s="177"/>
      <c r="V12" s="177"/>
      <c r="W12" s="177"/>
      <c r="X12" s="177"/>
      <c r="Y12" s="177"/>
      <c r="Z12" s="177"/>
      <c r="AA12" s="319"/>
      <c r="AB12" s="320"/>
      <c r="AC12" s="320"/>
      <c r="AD12" s="177"/>
      <c r="AE12" s="177"/>
      <c r="AF12" s="177"/>
      <c r="AG12" s="99"/>
      <c r="AH12" s="99"/>
      <c r="AI12" s="177"/>
      <c r="AJ12" s="177"/>
      <c r="AK12" s="177"/>
      <c r="AL12" s="177"/>
      <c r="AM12" s="177"/>
      <c r="AN12" s="177"/>
      <c r="AO12" s="177"/>
      <c r="AP12" s="177"/>
      <c r="AQ12" s="177"/>
      <c r="AR12" s="177"/>
      <c r="AS12" s="177"/>
      <c r="AT12" s="177"/>
      <c r="AU12" s="177"/>
      <c r="AV12" s="320">
        <v>2005</v>
      </c>
      <c r="AW12" s="177"/>
      <c r="AX12" s="177"/>
      <c r="AY12" s="177"/>
      <c r="AZ12" s="177"/>
      <c r="BA12" s="177"/>
      <c r="BB12" s="177"/>
      <c r="BC12" s="319">
        <v>8527</v>
      </c>
      <c r="BD12" s="319" t="s">
        <v>4814</v>
      </c>
    </row>
    <row r="13" spans="1:56" ht="25.7" customHeight="1">
      <c r="A13" s="278"/>
      <c r="B13" s="543"/>
      <c r="C13" s="320" t="s">
        <v>4815</v>
      </c>
      <c r="D13" s="320" t="s">
        <v>4816</v>
      </c>
      <c r="E13" s="320" t="s">
        <v>4815</v>
      </c>
      <c r="F13" s="320"/>
      <c r="G13" s="320" t="s">
        <v>4815</v>
      </c>
      <c r="H13" s="177"/>
      <c r="I13" s="177"/>
      <c r="J13" s="319">
        <v>1005</v>
      </c>
      <c r="K13" s="319"/>
      <c r="L13" s="319">
        <v>1005</v>
      </c>
      <c r="M13" s="319"/>
      <c r="N13" s="319"/>
      <c r="O13" s="319"/>
      <c r="P13" s="319"/>
      <c r="Q13" s="319">
        <v>1000</v>
      </c>
      <c r="R13" s="319" t="s">
        <v>4803</v>
      </c>
      <c r="S13" s="319">
        <v>2</v>
      </c>
      <c r="T13" s="100" t="s">
        <v>3631</v>
      </c>
      <c r="U13" s="177"/>
      <c r="V13" s="177"/>
      <c r="W13" s="177"/>
      <c r="X13" s="177"/>
      <c r="Y13" s="177"/>
      <c r="Z13" s="177"/>
      <c r="AA13" s="319"/>
      <c r="AB13" s="320"/>
      <c r="AC13" s="320"/>
      <c r="AD13" s="177"/>
      <c r="AE13" s="177"/>
      <c r="AF13" s="177"/>
      <c r="AG13" s="99"/>
      <c r="AH13" s="99"/>
      <c r="AI13" s="177"/>
      <c r="AJ13" s="177"/>
      <c r="AK13" s="177"/>
      <c r="AL13" s="177"/>
      <c r="AM13" s="177"/>
      <c r="AN13" s="177"/>
      <c r="AO13" s="177"/>
      <c r="AP13" s="177"/>
      <c r="AQ13" s="177"/>
      <c r="AR13" s="177"/>
      <c r="AS13" s="177"/>
      <c r="AT13" s="177"/>
      <c r="AU13" s="177"/>
      <c r="AV13" s="320">
        <v>2014</v>
      </c>
      <c r="AW13" s="177"/>
      <c r="AX13" s="177"/>
      <c r="AY13" s="177"/>
      <c r="AZ13" s="177"/>
      <c r="BA13" s="177"/>
      <c r="BB13" s="177"/>
      <c r="BC13" s="319">
        <v>600</v>
      </c>
      <c r="BD13" s="319"/>
    </row>
    <row r="14" spans="1:56" s="246" customFormat="1" ht="25.7" customHeight="1">
      <c r="A14" s="280"/>
      <c r="B14" s="838"/>
      <c r="C14" s="320" t="s">
        <v>4817</v>
      </c>
      <c r="D14" s="320" t="s">
        <v>4818</v>
      </c>
      <c r="E14" s="320" t="s">
        <v>4817</v>
      </c>
      <c r="F14" s="320"/>
      <c r="G14" s="320" t="s">
        <v>4817</v>
      </c>
      <c r="H14" s="177"/>
      <c r="I14" s="177"/>
      <c r="J14" s="319">
        <v>660</v>
      </c>
      <c r="K14" s="319"/>
      <c r="L14" s="319"/>
      <c r="M14" s="319"/>
      <c r="N14" s="319"/>
      <c r="O14" s="319"/>
      <c r="P14" s="319"/>
      <c r="Q14" s="319">
        <v>660</v>
      </c>
      <c r="R14" s="319" t="s">
        <v>4819</v>
      </c>
      <c r="S14" s="319">
        <v>2</v>
      </c>
      <c r="T14" s="100" t="s">
        <v>3631</v>
      </c>
      <c r="U14" s="177"/>
      <c r="V14" s="177"/>
      <c r="W14" s="177"/>
      <c r="X14" s="177"/>
      <c r="Y14" s="177"/>
      <c r="Z14" s="177"/>
      <c r="AA14" s="319"/>
      <c r="AB14" s="320"/>
      <c r="AC14" s="320"/>
      <c r="AD14" s="177"/>
      <c r="AE14" s="177"/>
      <c r="AF14" s="177"/>
      <c r="AG14" s="99"/>
      <c r="AH14" s="99"/>
      <c r="AI14" s="177"/>
      <c r="AJ14" s="177"/>
      <c r="AK14" s="177"/>
      <c r="AL14" s="177"/>
      <c r="AM14" s="177"/>
      <c r="AN14" s="177"/>
      <c r="AO14" s="177"/>
      <c r="AP14" s="177"/>
      <c r="AQ14" s="177"/>
      <c r="AR14" s="177"/>
      <c r="AS14" s="177"/>
      <c r="AT14" s="177"/>
      <c r="AU14" s="177"/>
      <c r="AV14" s="320">
        <v>2009</v>
      </c>
      <c r="AW14" s="177"/>
      <c r="AX14" s="177"/>
      <c r="AY14" s="177"/>
      <c r="AZ14" s="177"/>
      <c r="BA14" s="177"/>
      <c r="BB14" s="177"/>
      <c r="BC14" s="319">
        <v>140</v>
      </c>
      <c r="BD14" s="319"/>
    </row>
    <row r="15" spans="1:56" s="246" customFormat="1" ht="25.7" customHeight="1">
      <c r="A15" s="279">
        <v>9</v>
      </c>
      <c r="B15" s="566" t="s">
        <v>2878</v>
      </c>
      <c r="C15" s="320" t="s">
        <v>932</v>
      </c>
      <c r="D15" s="544">
        <f>COUNTA(D16:D32)</f>
        <v>17</v>
      </c>
      <c r="E15" s="320"/>
      <c r="F15" s="320"/>
      <c r="G15" s="320"/>
      <c r="H15" s="652"/>
      <c r="I15" s="652"/>
      <c r="J15" s="319">
        <f t="shared" ref="J15:O15" si="1">SUM(J16:J32)</f>
        <v>62512</v>
      </c>
      <c r="K15" s="319">
        <f t="shared" si="1"/>
        <v>1312.54</v>
      </c>
      <c r="L15" s="319">
        <f t="shared" si="1"/>
        <v>2081</v>
      </c>
      <c r="M15" s="319">
        <f t="shared" si="1"/>
        <v>0</v>
      </c>
      <c r="N15" s="319">
        <f t="shared" si="1"/>
        <v>0</v>
      </c>
      <c r="O15" s="319">
        <f t="shared" si="1"/>
        <v>0</v>
      </c>
      <c r="P15" s="319"/>
      <c r="Q15" s="319"/>
      <c r="R15" s="319"/>
      <c r="S15" s="319">
        <f>SUM(S16:S32)</f>
        <v>49</v>
      </c>
      <c r="T15" s="100"/>
      <c r="U15" s="652"/>
      <c r="V15" s="652"/>
      <c r="W15" s="652"/>
      <c r="X15" s="652"/>
      <c r="Y15" s="652"/>
      <c r="Z15" s="652"/>
      <c r="AA15" s="319"/>
      <c r="AB15" s="320"/>
      <c r="AC15" s="320"/>
      <c r="AD15" s="652"/>
      <c r="AE15" s="652"/>
      <c r="AF15" s="652"/>
      <c r="AG15" s="105"/>
      <c r="AH15" s="105"/>
      <c r="AI15" s="652"/>
      <c r="AJ15" s="652"/>
      <c r="AK15" s="652"/>
      <c r="AL15" s="652"/>
      <c r="AM15" s="652"/>
      <c r="AN15" s="652"/>
      <c r="AO15" s="652"/>
      <c r="AP15" s="652"/>
      <c r="AQ15" s="652"/>
      <c r="AR15" s="652"/>
      <c r="AS15" s="652"/>
      <c r="AT15" s="652"/>
      <c r="AU15" s="652"/>
      <c r="AV15" s="320"/>
      <c r="AW15" s="652"/>
      <c r="AX15" s="652"/>
      <c r="AY15" s="652"/>
      <c r="AZ15" s="652"/>
      <c r="BA15" s="652"/>
      <c r="BB15" s="652"/>
      <c r="BC15" s="319"/>
      <c r="BD15" s="319"/>
    </row>
    <row r="16" spans="1:56" s="246" customFormat="1" ht="25.7" customHeight="1">
      <c r="A16" s="279"/>
      <c r="B16" s="543"/>
      <c r="C16" s="320" t="s">
        <v>1083</v>
      </c>
      <c r="D16" s="544" t="s">
        <v>1998</v>
      </c>
      <c r="E16" s="320" t="s">
        <v>1083</v>
      </c>
      <c r="F16" s="320"/>
      <c r="G16" s="320" t="s">
        <v>1083</v>
      </c>
      <c r="H16" s="652"/>
      <c r="I16" s="652"/>
      <c r="J16" s="319">
        <v>189</v>
      </c>
      <c r="K16" s="319"/>
      <c r="L16" s="319"/>
      <c r="M16" s="319"/>
      <c r="N16" s="319"/>
      <c r="O16" s="319"/>
      <c r="P16" s="319"/>
      <c r="Q16" s="319">
        <v>189</v>
      </c>
      <c r="R16" s="675" t="s">
        <v>1999</v>
      </c>
      <c r="S16" s="319">
        <v>2</v>
      </c>
      <c r="T16" s="100" t="s">
        <v>391</v>
      </c>
      <c r="U16" s="652"/>
      <c r="V16" s="652"/>
      <c r="W16" s="652"/>
      <c r="X16" s="652"/>
      <c r="Y16" s="652"/>
      <c r="Z16" s="652"/>
      <c r="AA16" s="319"/>
      <c r="AB16" s="320"/>
      <c r="AC16" s="320"/>
      <c r="AD16" s="652"/>
      <c r="AE16" s="652"/>
      <c r="AF16" s="652"/>
      <c r="AG16" s="105"/>
      <c r="AH16" s="105"/>
      <c r="AI16" s="652"/>
      <c r="AJ16" s="652"/>
      <c r="AK16" s="652"/>
      <c r="AL16" s="652"/>
      <c r="AM16" s="652"/>
      <c r="AN16" s="652"/>
      <c r="AO16" s="652"/>
      <c r="AP16" s="652"/>
      <c r="AQ16" s="652"/>
      <c r="AR16" s="652"/>
      <c r="AS16" s="652"/>
      <c r="AT16" s="652"/>
      <c r="AU16" s="652"/>
      <c r="AV16" s="320">
        <v>2008</v>
      </c>
      <c r="AW16" s="652"/>
      <c r="AX16" s="652"/>
      <c r="AY16" s="652"/>
      <c r="AZ16" s="652"/>
      <c r="BA16" s="652"/>
      <c r="BB16" s="652"/>
      <c r="BC16" s="319" t="s">
        <v>1319</v>
      </c>
      <c r="BD16" s="319"/>
    </row>
    <row r="17" spans="1:56" s="246" customFormat="1" ht="25.7" customHeight="1">
      <c r="A17" s="279"/>
      <c r="B17" s="543"/>
      <c r="C17" s="320" t="s">
        <v>920</v>
      </c>
      <c r="D17" s="319" t="s">
        <v>2000</v>
      </c>
      <c r="E17" s="320" t="s">
        <v>920</v>
      </c>
      <c r="F17" s="320"/>
      <c r="G17" s="320" t="s">
        <v>920</v>
      </c>
      <c r="H17" s="652"/>
      <c r="I17" s="652"/>
      <c r="J17" s="319">
        <v>1975</v>
      </c>
      <c r="K17" s="319"/>
      <c r="L17" s="319"/>
      <c r="M17" s="319"/>
      <c r="N17" s="319"/>
      <c r="O17" s="319"/>
      <c r="P17" s="319"/>
      <c r="Q17" s="319">
        <v>1008</v>
      </c>
      <c r="R17" s="319" t="s">
        <v>2001</v>
      </c>
      <c r="S17" s="319">
        <v>4</v>
      </c>
      <c r="T17" s="100" t="s">
        <v>391</v>
      </c>
      <c r="U17" s="652"/>
      <c r="V17" s="652"/>
      <c r="W17" s="652"/>
      <c r="X17" s="652"/>
      <c r="Y17" s="652"/>
      <c r="Z17" s="652"/>
      <c r="AA17" s="319"/>
      <c r="AB17" s="320"/>
      <c r="AC17" s="320"/>
      <c r="AD17" s="652"/>
      <c r="AE17" s="652"/>
      <c r="AF17" s="652"/>
      <c r="AG17" s="105"/>
      <c r="AH17" s="105"/>
      <c r="AI17" s="652"/>
      <c r="AJ17" s="652"/>
      <c r="AK17" s="652"/>
      <c r="AL17" s="652"/>
      <c r="AM17" s="652"/>
      <c r="AN17" s="652"/>
      <c r="AO17" s="652"/>
      <c r="AP17" s="652"/>
      <c r="AQ17" s="652"/>
      <c r="AR17" s="652"/>
      <c r="AS17" s="652"/>
      <c r="AT17" s="652"/>
      <c r="AU17" s="652"/>
      <c r="AV17" s="320">
        <v>2010</v>
      </c>
      <c r="AW17" s="652"/>
      <c r="AX17" s="652"/>
      <c r="AY17" s="652"/>
      <c r="AZ17" s="652"/>
      <c r="BA17" s="652"/>
      <c r="BB17" s="652"/>
      <c r="BC17" s="319"/>
      <c r="BD17" s="319"/>
    </row>
    <row r="18" spans="1:56" s="246" customFormat="1" ht="25.7" customHeight="1">
      <c r="A18" s="279"/>
      <c r="B18" s="543"/>
      <c r="C18" s="320" t="s">
        <v>1079</v>
      </c>
      <c r="D18" s="544" t="s">
        <v>2002</v>
      </c>
      <c r="E18" s="652" t="s">
        <v>906</v>
      </c>
      <c r="F18" s="652"/>
      <c r="G18" s="652" t="s">
        <v>1079</v>
      </c>
      <c r="H18" s="652"/>
      <c r="I18" s="652"/>
      <c r="J18" s="319">
        <v>2000</v>
      </c>
      <c r="K18" s="319"/>
      <c r="L18" s="319"/>
      <c r="M18" s="319"/>
      <c r="N18" s="319"/>
      <c r="O18" s="319"/>
      <c r="P18" s="319"/>
      <c r="Q18" s="319">
        <v>1428</v>
      </c>
      <c r="R18" s="319" t="s">
        <v>2003</v>
      </c>
      <c r="S18" s="319">
        <v>4</v>
      </c>
      <c r="T18" s="319" t="s">
        <v>391</v>
      </c>
      <c r="U18" s="652"/>
      <c r="V18" s="652"/>
      <c r="W18" s="652"/>
      <c r="X18" s="652"/>
      <c r="Y18" s="652"/>
      <c r="Z18" s="652"/>
      <c r="AA18" s="319"/>
      <c r="AB18" s="320"/>
      <c r="AC18" s="320"/>
      <c r="AD18" s="652"/>
      <c r="AE18" s="652"/>
      <c r="AF18" s="652"/>
      <c r="AG18" s="105"/>
      <c r="AH18" s="105"/>
      <c r="AI18" s="652"/>
      <c r="AJ18" s="652"/>
      <c r="AK18" s="652"/>
      <c r="AL18" s="652"/>
      <c r="AM18" s="652"/>
      <c r="AN18" s="652"/>
      <c r="AO18" s="652"/>
      <c r="AP18" s="652"/>
      <c r="AQ18" s="652"/>
      <c r="AR18" s="652"/>
      <c r="AS18" s="652"/>
      <c r="AT18" s="652"/>
      <c r="AU18" s="652"/>
      <c r="AV18" s="320">
        <v>1997</v>
      </c>
      <c r="AW18" s="652"/>
      <c r="AX18" s="652"/>
      <c r="AY18" s="652"/>
      <c r="AZ18" s="652"/>
      <c r="BA18" s="652"/>
      <c r="BB18" s="652"/>
      <c r="BC18" s="319"/>
      <c r="BD18" s="319"/>
    </row>
    <row r="19" spans="1:56" s="246" customFormat="1" ht="25.7" customHeight="1">
      <c r="A19" s="279"/>
      <c r="B19" s="543"/>
      <c r="C19" s="320" t="s">
        <v>1079</v>
      </c>
      <c r="D19" s="544" t="s">
        <v>6506</v>
      </c>
      <c r="E19" s="652" t="s">
        <v>906</v>
      </c>
      <c r="F19" s="652"/>
      <c r="G19" s="652" t="s">
        <v>1079</v>
      </c>
      <c r="H19" s="652"/>
      <c r="I19" s="652"/>
      <c r="J19" s="319">
        <v>748</v>
      </c>
      <c r="K19" s="319"/>
      <c r="L19" s="319"/>
      <c r="M19" s="319"/>
      <c r="N19" s="319"/>
      <c r="O19" s="319"/>
      <c r="P19" s="319"/>
      <c r="Q19" s="319">
        <v>748</v>
      </c>
      <c r="R19" s="319" t="s">
        <v>2586</v>
      </c>
      <c r="S19" s="319">
        <v>2</v>
      </c>
      <c r="T19" s="319" t="s">
        <v>391</v>
      </c>
      <c r="U19" s="652"/>
      <c r="V19" s="652"/>
      <c r="W19" s="652"/>
      <c r="X19" s="652"/>
      <c r="Y19" s="652"/>
      <c r="Z19" s="652"/>
      <c r="AA19" s="319"/>
      <c r="AB19" s="320"/>
      <c r="AC19" s="320"/>
      <c r="AD19" s="652"/>
      <c r="AE19" s="652"/>
      <c r="AF19" s="652"/>
      <c r="AG19" s="105"/>
      <c r="AH19" s="105"/>
      <c r="AI19" s="652"/>
      <c r="AJ19" s="652"/>
      <c r="AK19" s="652"/>
      <c r="AL19" s="652"/>
      <c r="AM19" s="652"/>
      <c r="AN19" s="652"/>
      <c r="AO19" s="652"/>
      <c r="AP19" s="652"/>
      <c r="AQ19" s="652"/>
      <c r="AR19" s="652"/>
      <c r="AS19" s="652"/>
      <c r="AT19" s="652"/>
      <c r="AU19" s="652"/>
      <c r="AV19" s="320">
        <v>2006</v>
      </c>
      <c r="AW19" s="652"/>
      <c r="AX19" s="652"/>
      <c r="AY19" s="652"/>
      <c r="AZ19" s="652"/>
      <c r="BA19" s="652"/>
      <c r="BB19" s="652"/>
      <c r="BC19" s="319"/>
      <c r="BD19" s="319"/>
    </row>
    <row r="20" spans="1:56" s="246" customFormat="1" ht="25.7" customHeight="1">
      <c r="A20" s="279"/>
      <c r="B20" s="543"/>
      <c r="C20" s="320" t="s">
        <v>1128</v>
      </c>
      <c r="D20" s="544" t="s">
        <v>2004</v>
      </c>
      <c r="E20" s="652" t="s">
        <v>2005</v>
      </c>
      <c r="F20" s="652"/>
      <c r="G20" s="652" t="s">
        <v>1128</v>
      </c>
      <c r="H20" s="652"/>
      <c r="I20" s="652"/>
      <c r="J20" s="319">
        <v>1176</v>
      </c>
      <c r="K20" s="319"/>
      <c r="L20" s="319"/>
      <c r="M20" s="319"/>
      <c r="N20" s="319"/>
      <c r="O20" s="319"/>
      <c r="P20" s="319"/>
      <c r="Q20" s="319">
        <v>1070</v>
      </c>
      <c r="R20" s="319" t="s">
        <v>2006</v>
      </c>
      <c r="S20" s="319">
        <v>2</v>
      </c>
      <c r="T20" s="319" t="s">
        <v>391</v>
      </c>
      <c r="U20" s="652"/>
      <c r="V20" s="652"/>
      <c r="W20" s="652"/>
      <c r="X20" s="652"/>
      <c r="Y20" s="652"/>
      <c r="Z20" s="652"/>
      <c r="AA20" s="319" t="s">
        <v>2007</v>
      </c>
      <c r="AB20" s="320"/>
      <c r="AC20" s="320"/>
      <c r="AD20" s="652"/>
      <c r="AE20" s="652"/>
      <c r="AF20" s="652"/>
      <c r="AG20" s="105"/>
      <c r="AH20" s="105"/>
      <c r="AI20" s="652"/>
      <c r="AJ20" s="652"/>
      <c r="AK20" s="652"/>
      <c r="AL20" s="652"/>
      <c r="AM20" s="652"/>
      <c r="AN20" s="652"/>
      <c r="AO20" s="652"/>
      <c r="AP20" s="652"/>
      <c r="AQ20" s="652"/>
      <c r="AR20" s="652"/>
      <c r="AS20" s="652"/>
      <c r="AT20" s="652"/>
      <c r="AU20" s="652"/>
      <c r="AV20" s="320">
        <v>2003</v>
      </c>
      <c r="AW20" s="652"/>
      <c r="AX20" s="652"/>
      <c r="AY20" s="652"/>
      <c r="AZ20" s="652"/>
      <c r="BA20" s="652"/>
      <c r="BB20" s="652"/>
      <c r="BC20" s="319">
        <v>76</v>
      </c>
      <c r="BD20" s="319"/>
    </row>
    <row r="21" spans="1:56" s="246" customFormat="1" ht="25.7" customHeight="1">
      <c r="A21" s="279"/>
      <c r="B21" s="543"/>
      <c r="C21" s="320" t="s">
        <v>1133</v>
      </c>
      <c r="D21" s="544" t="s">
        <v>2008</v>
      </c>
      <c r="E21" s="320" t="s">
        <v>1133</v>
      </c>
      <c r="F21" s="320"/>
      <c r="G21" s="320" t="s">
        <v>1135</v>
      </c>
      <c r="H21" s="652"/>
      <c r="I21" s="652"/>
      <c r="J21" s="319">
        <v>864</v>
      </c>
      <c r="K21" s="319"/>
      <c r="L21" s="319">
        <v>352</v>
      </c>
      <c r="M21" s="319"/>
      <c r="N21" s="319"/>
      <c r="O21" s="319"/>
      <c r="P21" s="319">
        <f>Q21</f>
        <v>704</v>
      </c>
      <c r="Q21" s="319">
        <v>704</v>
      </c>
      <c r="R21" s="319" t="s">
        <v>2009</v>
      </c>
      <c r="S21" s="319">
        <v>2</v>
      </c>
      <c r="T21" s="100" t="s">
        <v>391</v>
      </c>
      <c r="U21" s="652"/>
      <c r="V21" s="652"/>
      <c r="W21" s="652"/>
      <c r="X21" s="652"/>
      <c r="Y21" s="652"/>
      <c r="Z21" s="652"/>
      <c r="AA21" s="319"/>
      <c r="AB21" s="320"/>
      <c r="AC21" s="320"/>
      <c r="AD21" s="652"/>
      <c r="AE21" s="652"/>
      <c r="AF21" s="652"/>
      <c r="AG21" s="105"/>
      <c r="AH21" s="105"/>
      <c r="AI21" s="652"/>
      <c r="AJ21" s="652"/>
      <c r="AK21" s="652"/>
      <c r="AL21" s="652"/>
      <c r="AM21" s="652"/>
      <c r="AN21" s="652"/>
      <c r="AO21" s="652"/>
      <c r="AP21" s="652"/>
      <c r="AQ21" s="652"/>
      <c r="AR21" s="652"/>
      <c r="AS21" s="652"/>
      <c r="AT21" s="652"/>
      <c r="AU21" s="652"/>
      <c r="AV21" s="320">
        <v>2008</v>
      </c>
      <c r="AW21" s="105"/>
      <c r="AX21" s="105"/>
      <c r="AY21" s="105"/>
      <c r="AZ21" s="105"/>
      <c r="BA21" s="105"/>
      <c r="BB21" s="105"/>
      <c r="BC21" s="100"/>
      <c r="BD21" s="100"/>
    </row>
    <row r="22" spans="1:56" s="246" customFormat="1" ht="25.7" customHeight="1">
      <c r="A22" s="279"/>
      <c r="B22" s="543"/>
      <c r="C22" s="320" t="s">
        <v>1133</v>
      </c>
      <c r="D22" s="544" t="s">
        <v>2010</v>
      </c>
      <c r="E22" s="320" t="s">
        <v>1133</v>
      </c>
      <c r="F22" s="320"/>
      <c r="G22" s="320" t="s">
        <v>1133</v>
      </c>
      <c r="H22" s="652"/>
      <c r="I22" s="652"/>
      <c r="J22" s="319">
        <v>402</v>
      </c>
      <c r="K22" s="319"/>
      <c r="L22" s="319">
        <v>352</v>
      </c>
      <c r="M22" s="319"/>
      <c r="N22" s="319"/>
      <c r="O22" s="319"/>
      <c r="P22" s="319">
        <f>Q22</f>
        <v>352</v>
      </c>
      <c r="Q22" s="319">
        <v>352</v>
      </c>
      <c r="R22" s="319" t="s">
        <v>2009</v>
      </c>
      <c r="S22" s="319">
        <v>1</v>
      </c>
      <c r="T22" s="100" t="s">
        <v>391</v>
      </c>
      <c r="U22" s="105"/>
      <c r="V22" s="105"/>
      <c r="W22" s="105"/>
      <c r="X22" s="105"/>
      <c r="Y22" s="105"/>
      <c r="Z22" s="105"/>
      <c r="AA22" s="100"/>
      <c r="AB22" s="1041"/>
      <c r="AC22" s="1041"/>
      <c r="AD22" s="1041"/>
      <c r="AE22" s="1041"/>
      <c r="AF22" s="1041"/>
      <c r="AG22" s="1041"/>
      <c r="AH22" s="1041"/>
      <c r="AI22" s="1041"/>
      <c r="AJ22" s="1041"/>
      <c r="AK22" s="1041"/>
      <c r="AL22" s="1041"/>
      <c r="AM22" s="1041"/>
      <c r="AN22" s="1041"/>
      <c r="AO22" s="1041"/>
      <c r="AP22" s="1041"/>
      <c r="AQ22" s="1041"/>
      <c r="AR22" s="1041"/>
      <c r="AS22" s="1041"/>
      <c r="AT22" s="1041"/>
      <c r="AU22" s="1041"/>
      <c r="AV22" s="105">
        <v>2012</v>
      </c>
      <c r="AW22" s="105"/>
      <c r="AX22" s="105"/>
      <c r="AY22" s="105"/>
      <c r="AZ22" s="105"/>
      <c r="BA22" s="105"/>
      <c r="BB22" s="105"/>
      <c r="BC22" s="100"/>
      <c r="BD22" s="100"/>
    </row>
    <row r="23" spans="1:56" s="246" customFormat="1" ht="25.7" customHeight="1">
      <c r="A23" s="279"/>
      <c r="B23" s="543"/>
      <c r="C23" s="320" t="s">
        <v>1133</v>
      </c>
      <c r="D23" s="544" t="s">
        <v>2011</v>
      </c>
      <c r="E23" s="652" t="s">
        <v>1133</v>
      </c>
      <c r="F23" s="652"/>
      <c r="G23" s="652" t="s">
        <v>1133</v>
      </c>
      <c r="H23" s="652"/>
      <c r="I23" s="652"/>
      <c r="J23" s="319">
        <v>1045</v>
      </c>
      <c r="K23" s="319">
        <v>352</v>
      </c>
      <c r="L23" s="319">
        <v>352</v>
      </c>
      <c r="M23" s="319"/>
      <c r="N23" s="319"/>
      <c r="O23" s="319"/>
      <c r="P23" s="319"/>
      <c r="Q23" s="319">
        <v>1045</v>
      </c>
      <c r="R23" s="319" t="s">
        <v>2009</v>
      </c>
      <c r="S23" s="319">
        <v>1</v>
      </c>
      <c r="T23" s="319"/>
      <c r="U23" s="652"/>
      <c r="V23" s="652"/>
      <c r="W23" s="652"/>
      <c r="X23" s="652"/>
      <c r="Y23" s="652"/>
      <c r="Z23" s="652"/>
      <c r="AA23" s="319"/>
      <c r="AB23" s="320"/>
      <c r="AC23" s="320"/>
      <c r="AD23" s="652"/>
      <c r="AE23" s="652"/>
      <c r="AF23" s="652"/>
      <c r="AG23" s="105"/>
      <c r="AH23" s="105"/>
      <c r="AI23" s="652"/>
      <c r="AJ23" s="652"/>
      <c r="AK23" s="652"/>
      <c r="AL23" s="652"/>
      <c r="AM23" s="652"/>
      <c r="AN23" s="652"/>
      <c r="AO23" s="652"/>
      <c r="AP23" s="652"/>
      <c r="AQ23" s="652"/>
      <c r="AR23" s="652"/>
      <c r="AS23" s="652"/>
      <c r="AT23" s="652"/>
      <c r="AU23" s="652"/>
      <c r="AV23" s="320">
        <v>2011</v>
      </c>
      <c r="AW23" s="652"/>
      <c r="AX23" s="652"/>
      <c r="AY23" s="652"/>
      <c r="AZ23" s="652"/>
      <c r="BA23" s="652"/>
      <c r="BB23" s="652"/>
      <c r="BC23" s="319"/>
      <c r="BD23" s="319"/>
    </row>
    <row r="24" spans="1:56" s="246" customFormat="1" ht="25.7" customHeight="1">
      <c r="A24" s="279"/>
      <c r="B24" s="543"/>
      <c r="C24" s="320" t="s">
        <v>1133</v>
      </c>
      <c r="D24" s="544" t="s">
        <v>2012</v>
      </c>
      <c r="E24" s="652" t="s">
        <v>1133</v>
      </c>
      <c r="F24" s="652"/>
      <c r="G24" s="652" t="s">
        <v>1133</v>
      </c>
      <c r="H24" s="652"/>
      <c r="I24" s="652"/>
      <c r="J24" s="319">
        <v>552</v>
      </c>
      <c r="K24" s="319">
        <v>497</v>
      </c>
      <c r="L24" s="319">
        <v>497</v>
      </c>
      <c r="M24" s="319"/>
      <c r="N24" s="319"/>
      <c r="O24" s="319"/>
      <c r="P24" s="319"/>
      <c r="Q24" s="319"/>
      <c r="R24" s="319" t="s">
        <v>2009</v>
      </c>
      <c r="S24" s="319">
        <v>1</v>
      </c>
      <c r="T24" s="319" t="s">
        <v>960</v>
      </c>
      <c r="U24" s="652"/>
      <c r="V24" s="652"/>
      <c r="W24" s="652"/>
      <c r="X24" s="652"/>
      <c r="Y24" s="652"/>
      <c r="Z24" s="652"/>
      <c r="AA24" s="319"/>
      <c r="AB24" s="320"/>
      <c r="AC24" s="320"/>
      <c r="AD24" s="652"/>
      <c r="AE24" s="652"/>
      <c r="AF24" s="652"/>
      <c r="AG24" s="105"/>
      <c r="AH24" s="105"/>
      <c r="AI24" s="652"/>
      <c r="AJ24" s="652"/>
      <c r="AK24" s="652"/>
      <c r="AL24" s="652"/>
      <c r="AM24" s="652"/>
      <c r="AN24" s="652"/>
      <c r="AO24" s="652"/>
      <c r="AP24" s="652"/>
      <c r="AQ24" s="652"/>
      <c r="AR24" s="652"/>
      <c r="AS24" s="652"/>
      <c r="AT24" s="652"/>
      <c r="AU24" s="652"/>
      <c r="AV24" s="320"/>
      <c r="AW24" s="652"/>
      <c r="AX24" s="652"/>
      <c r="AY24" s="652"/>
      <c r="AZ24" s="652"/>
      <c r="BA24" s="652"/>
      <c r="BB24" s="652"/>
      <c r="BC24" s="319"/>
      <c r="BD24" s="319"/>
    </row>
    <row r="25" spans="1:56" s="246" customFormat="1" ht="25.7" customHeight="1">
      <c r="A25" s="279"/>
      <c r="B25" s="543"/>
      <c r="C25" s="320" t="s">
        <v>1115</v>
      </c>
      <c r="D25" s="544" t="s">
        <v>2908</v>
      </c>
      <c r="E25" s="320" t="s">
        <v>906</v>
      </c>
      <c r="F25" s="320"/>
      <c r="G25" s="320" t="s">
        <v>1107</v>
      </c>
      <c r="H25" s="652"/>
      <c r="I25" s="652"/>
      <c r="J25" s="319">
        <v>7000</v>
      </c>
      <c r="K25" s="319"/>
      <c r="L25" s="319"/>
      <c r="M25" s="319"/>
      <c r="N25" s="319"/>
      <c r="O25" s="319"/>
      <c r="P25" s="319"/>
      <c r="Q25" s="319">
        <v>7000</v>
      </c>
      <c r="R25" s="319" t="s">
        <v>2909</v>
      </c>
      <c r="S25" s="319">
        <v>14</v>
      </c>
      <c r="T25" s="100"/>
      <c r="U25" s="652"/>
      <c r="V25" s="652"/>
      <c r="W25" s="652"/>
      <c r="X25" s="652"/>
      <c r="Y25" s="652"/>
      <c r="Z25" s="652"/>
      <c r="AA25" s="319"/>
      <c r="AB25" s="320"/>
      <c r="AC25" s="320"/>
      <c r="AD25" s="652"/>
      <c r="AE25" s="652"/>
      <c r="AF25" s="652"/>
      <c r="AG25" s="105"/>
      <c r="AH25" s="105"/>
      <c r="AI25" s="652"/>
      <c r="AJ25" s="652"/>
      <c r="AK25" s="652"/>
      <c r="AL25" s="652"/>
      <c r="AM25" s="652"/>
      <c r="AN25" s="652"/>
      <c r="AO25" s="652"/>
      <c r="AP25" s="652"/>
      <c r="AQ25" s="652"/>
      <c r="AR25" s="652"/>
      <c r="AS25" s="652"/>
      <c r="AT25" s="652"/>
      <c r="AU25" s="652"/>
      <c r="AV25" s="320">
        <v>2006</v>
      </c>
      <c r="AW25" s="652"/>
      <c r="AX25" s="652"/>
      <c r="AY25" s="652"/>
      <c r="AZ25" s="652"/>
      <c r="BA25" s="652"/>
      <c r="BB25" s="652"/>
      <c r="BC25" s="319"/>
      <c r="BD25" s="319"/>
    </row>
    <row r="26" spans="1:56" s="246" customFormat="1" ht="25.7" customHeight="1">
      <c r="A26" s="279"/>
      <c r="B26" s="1042"/>
      <c r="C26" s="320" t="s">
        <v>953</v>
      </c>
      <c r="D26" s="544" t="s">
        <v>2910</v>
      </c>
      <c r="E26" s="320" t="s">
        <v>906</v>
      </c>
      <c r="F26" s="320"/>
      <c r="G26" s="320" t="s">
        <v>1107</v>
      </c>
      <c r="H26" s="652"/>
      <c r="I26" s="652"/>
      <c r="J26" s="319">
        <v>2250</v>
      </c>
      <c r="K26" s="319"/>
      <c r="L26" s="319"/>
      <c r="M26" s="319"/>
      <c r="N26" s="319"/>
      <c r="O26" s="319"/>
      <c r="P26" s="319"/>
      <c r="Q26" s="319">
        <v>2250</v>
      </c>
      <c r="R26" s="319" t="s">
        <v>2911</v>
      </c>
      <c r="S26" s="319">
        <v>4</v>
      </c>
      <c r="T26" s="100"/>
      <c r="U26" s="652"/>
      <c r="V26" s="652"/>
      <c r="W26" s="652"/>
      <c r="X26" s="652"/>
      <c r="Y26" s="652"/>
      <c r="Z26" s="652"/>
      <c r="AA26" s="319"/>
      <c r="AB26" s="320"/>
      <c r="AC26" s="320"/>
      <c r="AD26" s="652"/>
      <c r="AE26" s="652"/>
      <c r="AF26" s="652"/>
      <c r="AG26" s="105"/>
      <c r="AH26" s="105"/>
      <c r="AI26" s="652"/>
      <c r="AJ26" s="652"/>
      <c r="AK26" s="652"/>
      <c r="AL26" s="652"/>
      <c r="AM26" s="652"/>
      <c r="AN26" s="652"/>
      <c r="AO26" s="652"/>
      <c r="AP26" s="652"/>
      <c r="AQ26" s="652"/>
      <c r="AR26" s="652"/>
      <c r="AS26" s="652"/>
      <c r="AT26" s="652"/>
      <c r="AU26" s="652"/>
      <c r="AV26" s="320">
        <v>2006</v>
      </c>
      <c r="AW26" s="652"/>
      <c r="AX26" s="652"/>
      <c r="AY26" s="652"/>
      <c r="AZ26" s="652"/>
      <c r="BA26" s="652"/>
      <c r="BB26" s="652"/>
      <c r="BC26" s="319"/>
      <c r="BD26" s="319"/>
    </row>
    <row r="27" spans="1:56" s="246" customFormat="1" ht="25.7" customHeight="1">
      <c r="A27" s="279"/>
      <c r="B27" s="543"/>
      <c r="C27" s="320" t="s">
        <v>1070</v>
      </c>
      <c r="D27" s="544" t="s">
        <v>2912</v>
      </c>
      <c r="E27" s="320" t="s">
        <v>906</v>
      </c>
      <c r="F27" s="320"/>
      <c r="G27" s="320" t="s">
        <v>1107</v>
      </c>
      <c r="H27" s="652"/>
      <c r="I27" s="652"/>
      <c r="J27" s="319">
        <v>1342</v>
      </c>
      <c r="K27" s="319"/>
      <c r="L27" s="319"/>
      <c r="M27" s="319"/>
      <c r="N27" s="319"/>
      <c r="O27" s="319"/>
      <c r="P27" s="319"/>
      <c r="Q27" s="319">
        <v>1342</v>
      </c>
      <c r="R27" s="319" t="s">
        <v>2913</v>
      </c>
      <c r="S27" s="319">
        <v>2</v>
      </c>
      <c r="T27" s="100"/>
      <c r="U27" s="652"/>
      <c r="V27" s="652"/>
      <c r="W27" s="652"/>
      <c r="X27" s="652"/>
      <c r="Y27" s="652"/>
      <c r="Z27" s="652"/>
      <c r="AA27" s="319"/>
      <c r="AB27" s="320"/>
      <c r="AC27" s="320"/>
      <c r="AD27" s="652"/>
      <c r="AE27" s="652"/>
      <c r="AF27" s="652"/>
      <c r="AG27" s="105"/>
      <c r="AH27" s="105"/>
      <c r="AI27" s="652"/>
      <c r="AJ27" s="652"/>
      <c r="AK27" s="652"/>
      <c r="AL27" s="652"/>
      <c r="AM27" s="652"/>
      <c r="AN27" s="652"/>
      <c r="AO27" s="652"/>
      <c r="AP27" s="652"/>
      <c r="AQ27" s="652"/>
      <c r="AR27" s="652"/>
      <c r="AS27" s="652"/>
      <c r="AT27" s="652"/>
      <c r="AU27" s="652"/>
      <c r="AV27" s="320">
        <v>2006</v>
      </c>
      <c r="AW27" s="652"/>
      <c r="AX27" s="652"/>
      <c r="AY27" s="652"/>
      <c r="AZ27" s="652"/>
      <c r="BA27" s="652"/>
      <c r="BB27" s="652"/>
      <c r="BC27" s="319"/>
      <c r="BD27" s="319"/>
    </row>
    <row r="28" spans="1:56" s="246" customFormat="1" ht="25.7" customHeight="1">
      <c r="A28" s="279"/>
      <c r="B28" s="1042"/>
      <c r="C28" s="320" t="s">
        <v>1070</v>
      </c>
      <c r="D28" s="544" t="s">
        <v>2914</v>
      </c>
      <c r="E28" s="320" t="s">
        <v>906</v>
      </c>
      <c r="F28" s="320"/>
      <c r="G28" s="320" t="s">
        <v>1107</v>
      </c>
      <c r="H28" s="652"/>
      <c r="I28" s="652"/>
      <c r="J28" s="319">
        <v>3760</v>
      </c>
      <c r="K28" s="319"/>
      <c r="L28" s="319"/>
      <c r="M28" s="319"/>
      <c r="N28" s="319"/>
      <c r="O28" s="319"/>
      <c r="P28" s="319"/>
      <c r="Q28" s="319">
        <v>3760</v>
      </c>
      <c r="R28" s="319"/>
      <c r="S28" s="319">
        <v>4</v>
      </c>
      <c r="T28" s="100"/>
      <c r="U28" s="652"/>
      <c r="V28" s="652"/>
      <c r="W28" s="652"/>
      <c r="X28" s="652"/>
      <c r="Y28" s="652"/>
      <c r="Z28" s="652"/>
      <c r="AA28" s="319"/>
      <c r="AB28" s="320"/>
      <c r="AC28" s="320"/>
      <c r="AD28" s="652"/>
      <c r="AE28" s="652"/>
      <c r="AF28" s="652"/>
      <c r="AG28" s="105"/>
      <c r="AH28" s="105"/>
      <c r="AI28" s="652"/>
      <c r="AJ28" s="652"/>
      <c r="AK28" s="652"/>
      <c r="AL28" s="652"/>
      <c r="AM28" s="652"/>
      <c r="AN28" s="652"/>
      <c r="AO28" s="652"/>
      <c r="AP28" s="652"/>
      <c r="AQ28" s="652"/>
      <c r="AR28" s="652"/>
      <c r="AS28" s="652"/>
      <c r="AT28" s="652"/>
      <c r="AU28" s="652"/>
      <c r="AV28" s="320">
        <v>2012</v>
      </c>
      <c r="AW28" s="652"/>
      <c r="AX28" s="652"/>
      <c r="AY28" s="652"/>
      <c r="AZ28" s="652"/>
      <c r="BA28" s="652"/>
      <c r="BB28" s="652"/>
      <c r="BC28" s="319"/>
      <c r="BD28" s="319"/>
    </row>
    <row r="29" spans="1:56" s="246" customFormat="1" ht="25.7" customHeight="1">
      <c r="A29" s="279"/>
      <c r="B29" s="1041"/>
      <c r="C29" s="320" t="s">
        <v>1133</v>
      </c>
      <c r="D29" s="544" t="s">
        <v>2915</v>
      </c>
      <c r="E29" s="652" t="s">
        <v>906</v>
      </c>
      <c r="F29" s="652"/>
      <c r="G29" s="652" t="s">
        <v>2891</v>
      </c>
      <c r="H29" s="652"/>
      <c r="I29" s="652"/>
      <c r="J29" s="319">
        <v>2000</v>
      </c>
      <c r="K29" s="319"/>
      <c r="L29" s="319"/>
      <c r="M29" s="319"/>
      <c r="N29" s="319"/>
      <c r="O29" s="319"/>
      <c r="P29" s="319"/>
      <c r="Q29" s="319">
        <v>195</v>
      </c>
      <c r="R29" s="319"/>
      <c r="S29" s="319">
        <v>1</v>
      </c>
      <c r="T29" s="319" t="s">
        <v>960</v>
      </c>
      <c r="U29" s="652"/>
      <c r="V29" s="652"/>
      <c r="W29" s="652"/>
      <c r="X29" s="652"/>
      <c r="Y29" s="652"/>
      <c r="Z29" s="652"/>
      <c r="AA29" s="319"/>
      <c r="AB29" s="320"/>
      <c r="AC29" s="320"/>
      <c r="AD29" s="652"/>
      <c r="AE29" s="652"/>
      <c r="AF29" s="652"/>
      <c r="AG29" s="105"/>
      <c r="AH29" s="105"/>
      <c r="AI29" s="652"/>
      <c r="AJ29" s="652"/>
      <c r="AK29" s="652"/>
      <c r="AL29" s="652"/>
      <c r="AM29" s="652"/>
      <c r="AN29" s="652"/>
      <c r="AO29" s="652"/>
      <c r="AP29" s="652"/>
      <c r="AQ29" s="652"/>
      <c r="AR29" s="652"/>
      <c r="AS29" s="652"/>
      <c r="AT29" s="652"/>
      <c r="AU29" s="652"/>
      <c r="AV29" s="320">
        <v>2012</v>
      </c>
      <c r="AW29" s="652"/>
      <c r="AX29" s="652"/>
      <c r="AY29" s="652"/>
      <c r="AZ29" s="652"/>
      <c r="BA29" s="652"/>
      <c r="BB29" s="652"/>
      <c r="BC29" s="319"/>
      <c r="BD29" s="319"/>
    </row>
    <row r="30" spans="1:56" s="246" customFormat="1" ht="25.7" customHeight="1">
      <c r="A30" s="279"/>
      <c r="B30" s="1041"/>
      <c r="C30" s="320" t="s">
        <v>1070</v>
      </c>
      <c r="D30" s="544" t="s">
        <v>2916</v>
      </c>
      <c r="E30" s="652" t="s">
        <v>906</v>
      </c>
      <c r="F30" s="652"/>
      <c r="G30" s="652" t="s">
        <v>2905</v>
      </c>
      <c r="H30" s="652"/>
      <c r="I30" s="652"/>
      <c r="J30" s="319">
        <v>28449</v>
      </c>
      <c r="K30" s="319"/>
      <c r="L30" s="319"/>
      <c r="M30" s="319"/>
      <c r="N30" s="319"/>
      <c r="O30" s="319"/>
      <c r="P30" s="319"/>
      <c r="Q30" s="319">
        <v>605</v>
      </c>
      <c r="R30" s="319" t="s">
        <v>2917</v>
      </c>
      <c r="S30" s="319">
        <v>1</v>
      </c>
      <c r="T30" s="319" t="s">
        <v>960</v>
      </c>
      <c r="U30" s="652"/>
      <c r="V30" s="652"/>
      <c r="W30" s="652"/>
      <c r="X30" s="652"/>
      <c r="Y30" s="652"/>
      <c r="Z30" s="652"/>
      <c r="AA30" s="319"/>
      <c r="AB30" s="320"/>
      <c r="AC30" s="320"/>
      <c r="AD30" s="652"/>
      <c r="AE30" s="652"/>
      <c r="AF30" s="652"/>
      <c r="AG30" s="105"/>
      <c r="AH30" s="105"/>
      <c r="AI30" s="652"/>
      <c r="AJ30" s="652"/>
      <c r="AK30" s="652"/>
      <c r="AL30" s="652"/>
      <c r="AM30" s="652"/>
      <c r="AN30" s="652"/>
      <c r="AO30" s="652"/>
      <c r="AP30" s="652"/>
      <c r="AQ30" s="652"/>
      <c r="AR30" s="652"/>
      <c r="AS30" s="652"/>
      <c r="AT30" s="652"/>
      <c r="AU30" s="652"/>
      <c r="AV30" s="320">
        <v>2003</v>
      </c>
      <c r="AW30" s="652"/>
      <c r="AX30" s="652"/>
      <c r="AY30" s="652"/>
      <c r="AZ30" s="652"/>
      <c r="BA30" s="652"/>
      <c r="BB30" s="652"/>
      <c r="BC30" s="319"/>
      <c r="BD30" s="319"/>
    </row>
    <row r="31" spans="1:56" s="246" customFormat="1" ht="25.7" customHeight="1">
      <c r="A31" s="279"/>
      <c r="B31" s="1041"/>
      <c r="C31" s="320" t="s">
        <v>920</v>
      </c>
      <c r="D31" s="544" t="s">
        <v>2918</v>
      </c>
      <c r="E31" s="652" t="s">
        <v>906</v>
      </c>
      <c r="F31" s="652"/>
      <c r="G31" s="652" t="s">
        <v>2919</v>
      </c>
      <c r="H31" s="652"/>
      <c r="I31" s="652"/>
      <c r="J31" s="319">
        <v>8000</v>
      </c>
      <c r="K31" s="319"/>
      <c r="L31" s="319"/>
      <c r="M31" s="319"/>
      <c r="N31" s="319"/>
      <c r="O31" s="319"/>
      <c r="P31" s="319"/>
      <c r="Q31" s="319">
        <v>920</v>
      </c>
      <c r="R31" s="319" t="s">
        <v>6507</v>
      </c>
      <c r="S31" s="319">
        <v>2</v>
      </c>
      <c r="T31" s="319" t="s">
        <v>960</v>
      </c>
      <c r="U31" s="652"/>
      <c r="V31" s="652"/>
      <c r="W31" s="652"/>
      <c r="X31" s="652"/>
      <c r="Y31" s="652"/>
      <c r="Z31" s="652"/>
      <c r="AA31" s="319"/>
      <c r="AB31" s="320"/>
      <c r="AC31" s="320"/>
      <c r="AD31" s="652"/>
      <c r="AE31" s="652"/>
      <c r="AF31" s="652"/>
      <c r="AG31" s="105"/>
      <c r="AH31" s="105"/>
      <c r="AI31" s="652"/>
      <c r="AJ31" s="652"/>
      <c r="AK31" s="652"/>
      <c r="AL31" s="652"/>
      <c r="AM31" s="652"/>
      <c r="AN31" s="652"/>
      <c r="AO31" s="652"/>
      <c r="AP31" s="652"/>
      <c r="AQ31" s="652"/>
      <c r="AR31" s="652"/>
      <c r="AS31" s="652"/>
      <c r="AT31" s="652"/>
      <c r="AU31" s="652"/>
      <c r="AV31" s="320">
        <v>1997</v>
      </c>
      <c r="AW31" s="652"/>
      <c r="AX31" s="652"/>
      <c r="AY31" s="652"/>
      <c r="AZ31" s="652"/>
      <c r="BA31" s="652"/>
      <c r="BB31" s="652"/>
      <c r="BC31" s="319"/>
      <c r="BD31" s="319"/>
    </row>
    <row r="32" spans="1:56" s="246" customFormat="1" ht="25.7" customHeight="1">
      <c r="A32" s="279"/>
      <c r="B32" s="1041"/>
      <c r="C32" s="320" t="s">
        <v>1947</v>
      </c>
      <c r="D32" s="544" t="s">
        <v>2920</v>
      </c>
      <c r="E32" s="652" t="s">
        <v>1947</v>
      </c>
      <c r="F32" s="652"/>
      <c r="G32" s="652" t="s">
        <v>1947</v>
      </c>
      <c r="H32" s="652"/>
      <c r="I32" s="652"/>
      <c r="J32" s="319">
        <v>760</v>
      </c>
      <c r="K32" s="319">
        <v>463.54</v>
      </c>
      <c r="L32" s="319">
        <v>528</v>
      </c>
      <c r="M32" s="319"/>
      <c r="N32" s="319"/>
      <c r="O32" s="319"/>
      <c r="P32" s="319">
        <v>528</v>
      </c>
      <c r="Q32" s="319">
        <v>528</v>
      </c>
      <c r="R32" s="319" t="s">
        <v>2921</v>
      </c>
      <c r="S32" s="319">
        <v>2</v>
      </c>
      <c r="T32" s="319" t="s">
        <v>391</v>
      </c>
      <c r="U32" s="652"/>
      <c r="V32" s="652"/>
      <c r="W32" s="652"/>
      <c r="X32" s="652"/>
      <c r="Y32" s="652"/>
      <c r="Z32" s="652"/>
      <c r="AA32" s="319"/>
      <c r="AB32" s="320"/>
      <c r="AC32" s="320"/>
      <c r="AD32" s="652"/>
      <c r="AE32" s="652"/>
      <c r="AF32" s="652"/>
      <c r="AG32" s="105"/>
      <c r="AH32" s="105"/>
      <c r="AI32" s="652"/>
      <c r="AJ32" s="652"/>
      <c r="AK32" s="652"/>
      <c r="AL32" s="652"/>
      <c r="AM32" s="652"/>
      <c r="AN32" s="652"/>
      <c r="AO32" s="652"/>
      <c r="AP32" s="652"/>
      <c r="AQ32" s="652"/>
      <c r="AR32" s="652"/>
      <c r="AS32" s="652"/>
      <c r="AT32" s="652"/>
      <c r="AU32" s="652"/>
      <c r="AV32" s="320">
        <v>1996</v>
      </c>
      <c r="AW32" s="652"/>
      <c r="AX32" s="652"/>
      <c r="AY32" s="652"/>
      <c r="AZ32" s="652"/>
      <c r="BA32" s="652"/>
      <c r="BB32" s="652"/>
      <c r="BC32" s="319"/>
      <c r="BD32" s="319"/>
    </row>
    <row r="33" spans="1:56" s="246" customFormat="1" ht="25.7" customHeight="1">
      <c r="A33" s="279"/>
      <c r="B33" s="566" t="s">
        <v>3959</v>
      </c>
      <c r="C33" s="320" t="s">
        <v>3426</v>
      </c>
      <c r="D33" s="544">
        <f>COUNTA(D34:D36)</f>
        <v>3</v>
      </c>
      <c r="E33" s="177"/>
      <c r="F33" s="177"/>
      <c r="G33" s="177"/>
      <c r="H33" s="177"/>
      <c r="I33" s="177"/>
      <c r="J33" s="319">
        <f>SUM(J34:J36)</f>
        <v>21581</v>
      </c>
      <c r="K33" s="319">
        <f>SUM(K34:K36)</f>
        <v>3841</v>
      </c>
      <c r="L33" s="319">
        <f>SUM(L34:L36)</f>
        <v>3799</v>
      </c>
      <c r="M33" s="319">
        <f t="shared" ref="M33:O33" si="2">SUM(M36:M36)</f>
        <v>0</v>
      </c>
      <c r="N33" s="319">
        <f t="shared" si="2"/>
        <v>0</v>
      </c>
      <c r="O33" s="319">
        <f t="shared" si="2"/>
        <v>0</v>
      </c>
      <c r="P33" s="319"/>
      <c r="Q33" s="319"/>
      <c r="R33" s="319"/>
      <c r="S33" s="319">
        <f>SUM(S34:S36)</f>
        <v>13</v>
      </c>
      <c r="T33" s="319"/>
      <c r="U33" s="177"/>
      <c r="V33" s="177"/>
      <c r="W33" s="177"/>
      <c r="X33" s="177"/>
      <c r="Y33" s="177"/>
      <c r="Z33" s="177"/>
      <c r="AA33" s="319"/>
      <c r="AB33" s="320"/>
      <c r="AC33" s="320"/>
      <c r="AD33" s="177"/>
      <c r="AE33" s="177"/>
      <c r="AF33" s="177"/>
      <c r="AG33" s="177"/>
      <c r="AH33" s="177"/>
      <c r="AI33" s="177"/>
      <c r="AJ33" s="177"/>
      <c r="AK33" s="177"/>
      <c r="AL33" s="177"/>
      <c r="AM33" s="177"/>
      <c r="AN33" s="177"/>
      <c r="AO33" s="177"/>
      <c r="AP33" s="177"/>
      <c r="AQ33" s="177"/>
      <c r="AR33" s="177"/>
      <c r="AS33" s="177"/>
      <c r="AT33" s="177"/>
      <c r="AU33" s="177"/>
      <c r="AV33" s="99"/>
      <c r="AW33" s="99"/>
      <c r="AX33" s="99"/>
      <c r="AY33" s="99"/>
      <c r="AZ33" s="99"/>
      <c r="BA33" s="99"/>
      <c r="BB33" s="99"/>
      <c r="BC33" s="100"/>
      <c r="BD33" s="100"/>
    </row>
    <row r="34" spans="1:56" s="246" customFormat="1" ht="25.7" customHeight="1">
      <c r="A34" s="269"/>
      <c r="B34" s="543"/>
      <c r="C34" s="320" t="s">
        <v>1150</v>
      </c>
      <c r="D34" s="544" t="s">
        <v>6772</v>
      </c>
      <c r="E34" s="177" t="s">
        <v>1150</v>
      </c>
      <c r="F34" s="177"/>
      <c r="G34" s="177" t="s">
        <v>6773</v>
      </c>
      <c r="H34" s="177"/>
      <c r="I34" s="177"/>
      <c r="J34" s="319">
        <v>1056</v>
      </c>
      <c r="K34" s="319"/>
      <c r="L34" s="319">
        <v>1056</v>
      </c>
      <c r="M34" s="319"/>
      <c r="N34" s="319"/>
      <c r="O34" s="319"/>
      <c r="P34" s="319">
        <v>1056</v>
      </c>
      <c r="Q34" s="319">
        <v>1056</v>
      </c>
      <c r="R34" s="319" t="s">
        <v>6774</v>
      </c>
      <c r="S34" s="319">
        <v>3</v>
      </c>
      <c r="T34" s="319" t="s">
        <v>391</v>
      </c>
      <c r="U34" s="177"/>
      <c r="V34" s="177"/>
      <c r="W34" s="177"/>
      <c r="X34" s="177"/>
      <c r="Y34" s="177"/>
      <c r="Z34" s="177"/>
      <c r="AA34" s="319"/>
      <c r="AB34" s="320"/>
      <c r="AC34" s="320"/>
      <c r="AD34" s="177"/>
      <c r="AE34" s="177"/>
      <c r="AF34" s="177"/>
      <c r="AG34" s="177"/>
      <c r="AH34" s="177"/>
      <c r="AI34" s="177"/>
      <c r="AJ34" s="177"/>
      <c r="AK34" s="177"/>
      <c r="AL34" s="177"/>
      <c r="AM34" s="177"/>
      <c r="AN34" s="177"/>
      <c r="AO34" s="177"/>
      <c r="AP34" s="177"/>
      <c r="AQ34" s="177"/>
      <c r="AR34" s="177"/>
      <c r="AS34" s="177"/>
      <c r="AT34" s="177"/>
      <c r="AU34" s="177"/>
      <c r="AV34" s="99">
        <v>2016</v>
      </c>
      <c r="AW34" s="99"/>
      <c r="AX34" s="99"/>
      <c r="AY34" s="99"/>
      <c r="AZ34" s="99"/>
      <c r="BA34" s="99"/>
      <c r="BB34" s="99"/>
      <c r="BC34" s="100"/>
      <c r="BD34" s="100" t="s">
        <v>6775</v>
      </c>
    </row>
    <row r="35" spans="1:56" s="246" customFormat="1" ht="25.7" customHeight="1">
      <c r="A35" s="280"/>
      <c r="B35" s="1041"/>
      <c r="C35" s="105" t="s">
        <v>3094</v>
      </c>
      <c r="D35" s="582" t="s">
        <v>6776</v>
      </c>
      <c r="E35" s="99" t="s">
        <v>3094</v>
      </c>
      <c r="F35" s="320" t="s">
        <v>6713</v>
      </c>
      <c r="G35" s="320" t="s">
        <v>6713</v>
      </c>
      <c r="H35" s="99"/>
      <c r="I35" s="99"/>
      <c r="J35" s="100">
        <v>15975</v>
      </c>
      <c r="K35" s="100">
        <v>1448</v>
      </c>
      <c r="L35" s="100"/>
      <c r="M35" s="100">
        <v>1800</v>
      </c>
      <c r="N35" s="100">
        <v>1800</v>
      </c>
      <c r="O35" s="100" t="s">
        <v>2243</v>
      </c>
      <c r="P35" s="100">
        <v>1800</v>
      </c>
      <c r="Q35" s="100">
        <v>1800</v>
      </c>
      <c r="R35" s="100" t="s">
        <v>2243</v>
      </c>
      <c r="S35" s="100">
        <v>6</v>
      </c>
      <c r="T35" s="319" t="s">
        <v>6777</v>
      </c>
      <c r="U35" s="99"/>
      <c r="V35" s="99"/>
      <c r="W35" s="99"/>
      <c r="X35" s="99"/>
      <c r="Y35" s="99"/>
      <c r="Z35" s="99"/>
      <c r="AA35" s="100" t="s">
        <v>2344</v>
      </c>
      <c r="AB35" s="99"/>
      <c r="AC35" s="99"/>
      <c r="AD35" s="99"/>
      <c r="AE35" s="99"/>
      <c r="AF35" s="99"/>
      <c r="AG35" s="99"/>
      <c r="AH35" s="99"/>
      <c r="AI35" s="99"/>
      <c r="AJ35" s="99"/>
      <c r="AK35" s="99"/>
      <c r="AL35" s="99"/>
      <c r="AM35" s="99"/>
      <c r="AN35" s="99"/>
      <c r="AO35" s="99"/>
      <c r="AP35" s="99"/>
      <c r="AQ35" s="99"/>
      <c r="AR35" s="99"/>
      <c r="AS35" s="100"/>
      <c r="AT35" s="100"/>
      <c r="AU35" s="100"/>
      <c r="AV35" s="99">
        <v>2014</v>
      </c>
      <c r="AW35" s="100"/>
      <c r="AX35" s="99"/>
      <c r="AY35" s="99"/>
      <c r="AZ35" s="99"/>
      <c r="BA35" s="99"/>
      <c r="BB35" s="99"/>
      <c r="BC35" s="100">
        <v>3800</v>
      </c>
      <c r="BD35" s="99"/>
    </row>
    <row r="36" spans="1:56" s="246" customFormat="1" ht="25.7" customHeight="1">
      <c r="A36" s="280"/>
      <c r="B36" s="1041"/>
      <c r="C36" s="105" t="s">
        <v>3079</v>
      </c>
      <c r="D36" s="105" t="s">
        <v>6778</v>
      </c>
      <c r="E36" s="105" t="s">
        <v>3081</v>
      </c>
      <c r="F36" s="105"/>
      <c r="G36" s="105" t="s">
        <v>6697</v>
      </c>
      <c r="H36" s="99"/>
      <c r="I36" s="99"/>
      <c r="J36" s="100">
        <v>4550</v>
      </c>
      <c r="K36" s="100">
        <v>2393</v>
      </c>
      <c r="L36" s="100">
        <v>2743</v>
      </c>
      <c r="M36" s="99"/>
      <c r="N36" s="99"/>
      <c r="O36" s="99"/>
      <c r="P36" s="100">
        <v>1575</v>
      </c>
      <c r="Q36" s="100">
        <v>1575</v>
      </c>
      <c r="R36" s="100" t="s">
        <v>6779</v>
      </c>
      <c r="S36" s="100">
        <v>4</v>
      </c>
      <c r="T36" s="100" t="s">
        <v>391</v>
      </c>
      <c r="U36" s="99"/>
      <c r="V36" s="99"/>
      <c r="W36" s="99"/>
      <c r="X36" s="99"/>
      <c r="Y36" s="99"/>
      <c r="Z36" s="99"/>
      <c r="AA36" s="100"/>
      <c r="AB36" s="99"/>
      <c r="AC36" s="99"/>
      <c r="AD36" s="99"/>
      <c r="AE36" s="99"/>
      <c r="AF36" s="99"/>
      <c r="AG36" s="99"/>
      <c r="AH36" s="99"/>
      <c r="AI36" s="99"/>
      <c r="AJ36" s="99"/>
      <c r="AK36" s="99"/>
      <c r="AL36" s="99"/>
      <c r="AM36" s="99"/>
      <c r="AN36" s="99"/>
      <c r="AO36" s="99"/>
      <c r="AP36" s="99"/>
      <c r="AQ36" s="99"/>
      <c r="AR36" s="99"/>
      <c r="AS36" s="99"/>
      <c r="AT36" s="99"/>
      <c r="AU36" s="99"/>
      <c r="AV36" s="99">
        <v>2009</v>
      </c>
      <c r="AW36" s="99"/>
      <c r="AX36" s="99"/>
      <c r="AY36" s="99"/>
      <c r="AZ36" s="99"/>
      <c r="BA36" s="99"/>
      <c r="BB36" s="99"/>
      <c r="BC36" s="100">
        <v>3000</v>
      </c>
      <c r="BD36" s="100"/>
    </row>
    <row r="37" spans="1:56" s="246" customFormat="1" ht="25.7" customHeight="1">
      <c r="A37" s="280"/>
      <c r="B37" s="566" t="s">
        <v>3425</v>
      </c>
      <c r="C37" s="320" t="s">
        <v>3426</v>
      </c>
      <c r="D37" s="544">
        <f>COUNTA(D38:D69)</f>
        <v>32</v>
      </c>
      <c r="E37" s="177"/>
      <c r="F37" s="177"/>
      <c r="G37" s="177"/>
      <c r="H37" s="320"/>
      <c r="I37" s="177"/>
      <c r="J37" s="319">
        <f>SUM(J38:J69)</f>
        <v>90575</v>
      </c>
      <c r="K37" s="319">
        <f>SUM(K38:K69)</f>
        <v>14466</v>
      </c>
      <c r="L37" s="319">
        <f>SUM(L38:L69)</f>
        <v>14551</v>
      </c>
      <c r="M37" s="319">
        <f t="shared" ref="M37:S37" si="3">SUM(M38:M61)</f>
        <v>1996</v>
      </c>
      <c r="N37" s="319">
        <f t="shared" si="3"/>
        <v>1996</v>
      </c>
      <c r="O37" s="319">
        <f t="shared" si="3"/>
        <v>1996</v>
      </c>
      <c r="P37" s="319"/>
      <c r="Q37" s="319"/>
      <c r="R37" s="319"/>
      <c r="S37" s="319">
        <f t="shared" si="3"/>
        <v>36</v>
      </c>
      <c r="T37" s="319"/>
      <c r="U37" s="177"/>
      <c r="V37" s="177"/>
      <c r="W37" s="177"/>
      <c r="X37" s="177"/>
      <c r="Y37" s="177"/>
      <c r="Z37" s="177"/>
      <c r="AA37" s="319"/>
      <c r="AB37" s="320"/>
      <c r="AC37" s="320"/>
      <c r="AD37" s="177"/>
      <c r="AE37" s="177"/>
      <c r="AF37" s="177"/>
      <c r="AG37" s="177"/>
      <c r="AH37" s="177"/>
      <c r="AI37" s="177"/>
      <c r="AJ37" s="177"/>
      <c r="AK37" s="177"/>
      <c r="AL37" s="177"/>
      <c r="AM37" s="177"/>
      <c r="AN37" s="177"/>
      <c r="AO37" s="177"/>
      <c r="AP37" s="177"/>
      <c r="AQ37" s="177"/>
      <c r="AR37" s="177"/>
      <c r="AS37" s="177"/>
      <c r="AT37" s="177"/>
      <c r="AU37" s="177"/>
      <c r="AV37" s="99"/>
      <c r="AW37" s="99"/>
      <c r="AX37" s="99"/>
      <c r="AY37" s="99"/>
      <c r="AZ37" s="99"/>
      <c r="BA37" s="99"/>
      <c r="BB37" s="99"/>
      <c r="BC37" s="100"/>
      <c r="BD37" s="100"/>
    </row>
    <row r="38" spans="1:56" s="246" customFormat="1" ht="25.7" customHeight="1">
      <c r="A38" s="280"/>
      <c r="B38" s="543"/>
      <c r="C38" s="320" t="s">
        <v>913</v>
      </c>
      <c r="D38" s="320" t="s">
        <v>6946</v>
      </c>
      <c r="E38" s="320" t="s">
        <v>913</v>
      </c>
      <c r="F38" s="320"/>
      <c r="G38" s="320" t="s">
        <v>401</v>
      </c>
      <c r="H38" s="177"/>
      <c r="I38" s="177"/>
      <c r="J38" s="319">
        <v>4715</v>
      </c>
      <c r="K38" s="319">
        <v>4216</v>
      </c>
      <c r="L38" s="319">
        <v>4301</v>
      </c>
      <c r="M38" s="177"/>
      <c r="N38" s="936"/>
      <c r="O38" s="177"/>
      <c r="P38" s="319">
        <v>1200</v>
      </c>
      <c r="Q38" s="319">
        <v>2992</v>
      </c>
      <c r="R38" s="319" t="s">
        <v>6947</v>
      </c>
      <c r="S38" s="319">
        <v>4</v>
      </c>
      <c r="T38" s="319" t="s">
        <v>391</v>
      </c>
      <c r="U38" s="177"/>
      <c r="V38" s="177"/>
      <c r="W38" s="177"/>
      <c r="X38" s="177"/>
      <c r="Y38" s="177"/>
      <c r="Z38" s="177"/>
      <c r="AA38" s="319" t="s">
        <v>6948</v>
      </c>
      <c r="AB38" s="320"/>
      <c r="AC38" s="320"/>
      <c r="AD38" s="177"/>
      <c r="AE38" s="177"/>
      <c r="AF38" s="177"/>
      <c r="AG38" s="177"/>
      <c r="AH38" s="177"/>
      <c r="AI38" s="177"/>
      <c r="AJ38" s="177"/>
      <c r="AK38" s="177"/>
      <c r="AL38" s="177"/>
      <c r="AM38" s="177"/>
      <c r="AN38" s="177"/>
      <c r="AO38" s="177"/>
      <c r="AP38" s="177"/>
      <c r="AQ38" s="177"/>
      <c r="AR38" s="177"/>
      <c r="AS38" s="177"/>
      <c r="AT38" s="177"/>
      <c r="AU38" s="177"/>
      <c r="AV38" s="99">
        <v>2007</v>
      </c>
      <c r="AW38" s="99"/>
      <c r="AX38" s="99"/>
      <c r="AY38" s="99"/>
      <c r="AZ38" s="99"/>
      <c r="BA38" s="99"/>
      <c r="BB38" s="99"/>
      <c r="BC38" s="100">
        <v>4505</v>
      </c>
      <c r="BD38" s="100"/>
    </row>
    <row r="39" spans="1:56" s="246" customFormat="1" ht="25.7" customHeight="1">
      <c r="A39" s="280"/>
      <c r="B39" s="543"/>
      <c r="C39" s="320" t="s">
        <v>939</v>
      </c>
      <c r="D39" s="320" t="s">
        <v>6949</v>
      </c>
      <c r="E39" s="320" t="s">
        <v>939</v>
      </c>
      <c r="F39" s="320"/>
      <c r="G39" s="320" t="s">
        <v>6950</v>
      </c>
      <c r="H39" s="177"/>
      <c r="I39" s="177"/>
      <c r="J39" s="319">
        <v>374</v>
      </c>
      <c r="K39" s="319">
        <v>374</v>
      </c>
      <c r="L39" s="319">
        <v>374</v>
      </c>
      <c r="M39" s="177"/>
      <c r="N39" s="936"/>
      <c r="O39" s="177"/>
      <c r="P39" s="319">
        <v>300</v>
      </c>
      <c r="Q39" s="319">
        <v>300</v>
      </c>
      <c r="R39" s="100" t="s">
        <v>2243</v>
      </c>
      <c r="S39" s="319">
        <v>1</v>
      </c>
      <c r="T39" s="319" t="s">
        <v>391</v>
      </c>
      <c r="U39" s="177"/>
      <c r="V39" s="177"/>
      <c r="W39" s="177"/>
      <c r="X39" s="177"/>
      <c r="Y39" s="177"/>
      <c r="Z39" s="177"/>
      <c r="AA39" s="319" t="s">
        <v>2179</v>
      </c>
      <c r="AB39" s="320"/>
      <c r="AC39" s="320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  <c r="AR39" s="177"/>
      <c r="AS39" s="177"/>
      <c r="AT39" s="177"/>
      <c r="AU39" s="177"/>
      <c r="AV39" s="99">
        <v>2007</v>
      </c>
      <c r="AW39" s="99"/>
      <c r="AX39" s="99"/>
      <c r="AY39" s="99"/>
      <c r="AZ39" s="99"/>
      <c r="BA39" s="99"/>
      <c r="BB39" s="99"/>
      <c r="BC39" s="100"/>
      <c r="BD39" s="100" t="s">
        <v>6951</v>
      </c>
    </row>
    <row r="40" spans="1:56" s="246" customFormat="1" ht="25.7" customHeight="1">
      <c r="A40" s="280"/>
      <c r="B40" s="543"/>
      <c r="C40" s="320" t="s">
        <v>939</v>
      </c>
      <c r="D40" s="320" t="s">
        <v>6952</v>
      </c>
      <c r="E40" s="320" t="s">
        <v>939</v>
      </c>
      <c r="F40" s="320"/>
      <c r="G40" s="320" t="s">
        <v>6953</v>
      </c>
      <c r="H40" s="177"/>
      <c r="I40" s="177"/>
      <c r="J40" s="319">
        <v>420</v>
      </c>
      <c r="K40" s="319">
        <v>420</v>
      </c>
      <c r="L40" s="319">
        <v>420</v>
      </c>
      <c r="M40" s="177"/>
      <c r="N40" s="936"/>
      <c r="O40" s="177"/>
      <c r="P40" s="319">
        <v>374</v>
      </c>
      <c r="Q40" s="319">
        <v>374</v>
      </c>
      <c r="R40" s="100" t="s">
        <v>2481</v>
      </c>
      <c r="S40" s="319">
        <v>1</v>
      </c>
      <c r="T40" s="319" t="s">
        <v>391</v>
      </c>
      <c r="U40" s="177"/>
      <c r="V40" s="177"/>
      <c r="W40" s="177"/>
      <c r="X40" s="177"/>
      <c r="Y40" s="177"/>
      <c r="Z40" s="177"/>
      <c r="AA40" s="319"/>
      <c r="AB40" s="320"/>
      <c r="AC40" s="320"/>
      <c r="AD40" s="177"/>
      <c r="AE40" s="177"/>
      <c r="AF40" s="177"/>
      <c r="AG40" s="177"/>
      <c r="AH40" s="177"/>
      <c r="AI40" s="177"/>
      <c r="AJ40" s="177"/>
      <c r="AK40" s="177"/>
      <c r="AL40" s="177"/>
      <c r="AM40" s="177"/>
      <c r="AN40" s="177"/>
      <c r="AO40" s="177"/>
      <c r="AP40" s="177"/>
      <c r="AQ40" s="177"/>
      <c r="AR40" s="177"/>
      <c r="AS40" s="177"/>
      <c r="AT40" s="177"/>
      <c r="AU40" s="177"/>
      <c r="AV40" s="99">
        <v>2011</v>
      </c>
      <c r="AW40" s="99"/>
      <c r="AX40" s="99"/>
      <c r="AY40" s="99"/>
      <c r="AZ40" s="99"/>
      <c r="BA40" s="99"/>
      <c r="BB40" s="99"/>
      <c r="BC40" s="100">
        <v>273</v>
      </c>
      <c r="BD40" s="100" t="s">
        <v>6951</v>
      </c>
    </row>
    <row r="41" spans="1:56" s="246" customFormat="1" ht="25.7" customHeight="1">
      <c r="A41" s="280"/>
      <c r="B41" s="543"/>
      <c r="C41" s="320" t="s">
        <v>939</v>
      </c>
      <c r="D41" s="320" t="s">
        <v>6954</v>
      </c>
      <c r="E41" s="320" t="s">
        <v>939</v>
      </c>
      <c r="F41" s="320"/>
      <c r="G41" s="320" t="s">
        <v>939</v>
      </c>
      <c r="H41" s="177"/>
      <c r="I41" s="177"/>
      <c r="J41" s="319">
        <v>300</v>
      </c>
      <c r="K41" s="319"/>
      <c r="L41" s="319"/>
      <c r="M41" s="177"/>
      <c r="N41" s="936"/>
      <c r="O41" s="177"/>
      <c r="P41" s="319">
        <v>300</v>
      </c>
      <c r="Q41" s="319">
        <v>300</v>
      </c>
      <c r="R41" s="100" t="s">
        <v>6955</v>
      </c>
      <c r="S41" s="319">
        <v>1</v>
      </c>
      <c r="T41" s="319" t="s">
        <v>391</v>
      </c>
      <c r="U41" s="177"/>
      <c r="V41" s="177"/>
      <c r="W41" s="177"/>
      <c r="X41" s="177"/>
      <c r="Y41" s="177"/>
      <c r="Z41" s="177"/>
      <c r="AA41" s="319"/>
      <c r="AB41" s="320"/>
      <c r="AC41" s="320"/>
      <c r="AD41" s="177"/>
      <c r="AE41" s="177"/>
      <c r="AF41" s="177"/>
      <c r="AG41" s="177"/>
      <c r="AH41" s="177"/>
      <c r="AI41" s="177"/>
      <c r="AJ41" s="177"/>
      <c r="AK41" s="177"/>
      <c r="AL41" s="177"/>
      <c r="AM41" s="177"/>
      <c r="AN41" s="177"/>
      <c r="AO41" s="177"/>
      <c r="AP41" s="177"/>
      <c r="AQ41" s="177"/>
      <c r="AR41" s="177"/>
      <c r="AS41" s="177"/>
      <c r="AT41" s="177"/>
      <c r="AU41" s="177"/>
      <c r="AV41" s="99">
        <v>2016</v>
      </c>
      <c r="AW41" s="99"/>
      <c r="AX41" s="99"/>
      <c r="AY41" s="99"/>
      <c r="AZ41" s="99"/>
      <c r="BA41" s="99"/>
      <c r="BB41" s="99"/>
      <c r="BC41" s="100">
        <v>300</v>
      </c>
      <c r="BD41" s="100"/>
    </row>
    <row r="42" spans="1:56" s="246" customFormat="1" ht="25.7" customHeight="1">
      <c r="A42" s="280"/>
      <c r="B42" s="543"/>
      <c r="C42" s="320" t="s">
        <v>1152</v>
      </c>
      <c r="D42" s="320" t="s">
        <v>6956</v>
      </c>
      <c r="E42" s="320" t="s">
        <v>1152</v>
      </c>
      <c r="F42" s="320"/>
      <c r="G42" s="320" t="s">
        <v>1152</v>
      </c>
      <c r="H42" s="177"/>
      <c r="I42" s="177"/>
      <c r="J42" s="319">
        <v>1020</v>
      </c>
      <c r="K42" s="319">
        <v>600</v>
      </c>
      <c r="L42" s="319">
        <v>600</v>
      </c>
      <c r="M42" s="177"/>
      <c r="N42" s="936"/>
      <c r="O42" s="177"/>
      <c r="P42" s="319">
        <v>600</v>
      </c>
      <c r="Q42" s="319">
        <v>600</v>
      </c>
      <c r="R42" s="100" t="s">
        <v>2243</v>
      </c>
      <c r="S42" s="319">
        <v>2</v>
      </c>
      <c r="T42" s="319" t="s">
        <v>391</v>
      </c>
      <c r="U42" s="177"/>
      <c r="V42" s="177"/>
      <c r="W42" s="177"/>
      <c r="X42" s="177"/>
      <c r="Y42" s="177"/>
      <c r="Z42" s="177"/>
      <c r="AA42" s="319"/>
      <c r="AB42" s="320"/>
      <c r="AC42" s="320"/>
      <c r="AD42" s="177"/>
      <c r="AE42" s="177"/>
      <c r="AF42" s="177"/>
      <c r="AG42" s="177"/>
      <c r="AH42" s="177"/>
      <c r="AI42" s="177"/>
      <c r="AJ42" s="177"/>
      <c r="AK42" s="177"/>
      <c r="AL42" s="177"/>
      <c r="AM42" s="177"/>
      <c r="AN42" s="177"/>
      <c r="AO42" s="177"/>
      <c r="AP42" s="177"/>
      <c r="AQ42" s="177"/>
      <c r="AR42" s="177"/>
      <c r="AS42" s="177"/>
      <c r="AT42" s="177"/>
      <c r="AU42" s="177"/>
      <c r="AV42" s="99">
        <v>2008</v>
      </c>
      <c r="AW42" s="99"/>
      <c r="AX42" s="99"/>
      <c r="AY42" s="99"/>
      <c r="AZ42" s="99"/>
      <c r="BA42" s="99"/>
      <c r="BB42" s="99"/>
      <c r="BC42" s="100">
        <v>688</v>
      </c>
      <c r="BD42" s="100"/>
    </row>
    <row r="43" spans="1:56" s="246" customFormat="1" ht="25.7" customHeight="1">
      <c r="A43" s="280"/>
      <c r="B43" s="543"/>
      <c r="C43" s="320" t="s">
        <v>920</v>
      </c>
      <c r="D43" s="320" t="s">
        <v>6957</v>
      </c>
      <c r="E43" s="320" t="s">
        <v>920</v>
      </c>
      <c r="F43" s="320"/>
      <c r="G43" s="320" t="s">
        <v>920</v>
      </c>
      <c r="H43" s="177"/>
      <c r="I43" s="177"/>
      <c r="J43" s="319">
        <v>1135</v>
      </c>
      <c r="K43" s="319">
        <v>0</v>
      </c>
      <c r="L43" s="319">
        <v>0</v>
      </c>
      <c r="M43" s="177"/>
      <c r="N43" s="936"/>
      <c r="O43" s="177"/>
      <c r="P43" s="319"/>
      <c r="Q43" s="319">
        <v>780</v>
      </c>
      <c r="R43" s="100" t="s">
        <v>6958</v>
      </c>
      <c r="S43" s="319">
        <v>2</v>
      </c>
      <c r="T43" s="319" t="s">
        <v>391</v>
      </c>
      <c r="U43" s="177"/>
      <c r="V43" s="177"/>
      <c r="W43" s="177"/>
      <c r="X43" s="177"/>
      <c r="Y43" s="177"/>
      <c r="Z43" s="177"/>
      <c r="AA43" s="319"/>
      <c r="AB43" s="320"/>
      <c r="AC43" s="320"/>
      <c r="AD43" s="177"/>
      <c r="AE43" s="177"/>
      <c r="AF43" s="177"/>
      <c r="AG43" s="177"/>
      <c r="AH43" s="177"/>
      <c r="AI43" s="177"/>
      <c r="AJ43" s="177"/>
      <c r="AK43" s="177"/>
      <c r="AL43" s="177"/>
      <c r="AM43" s="177"/>
      <c r="AN43" s="177"/>
      <c r="AO43" s="177"/>
      <c r="AP43" s="177"/>
      <c r="AQ43" s="177"/>
      <c r="AR43" s="177"/>
      <c r="AS43" s="177"/>
      <c r="AT43" s="177"/>
      <c r="AU43" s="177"/>
      <c r="AV43" s="99">
        <v>2007</v>
      </c>
      <c r="AW43" s="99"/>
      <c r="AX43" s="99"/>
      <c r="AY43" s="99"/>
      <c r="AZ43" s="99"/>
      <c r="BA43" s="99"/>
      <c r="BB43" s="99"/>
      <c r="BC43" s="100">
        <v>500</v>
      </c>
      <c r="BD43" s="100"/>
    </row>
    <row r="44" spans="1:56" s="246" customFormat="1" ht="25.7" customHeight="1">
      <c r="A44" s="280"/>
      <c r="B44" s="543"/>
      <c r="C44" s="320" t="s">
        <v>1142</v>
      </c>
      <c r="D44" s="320" t="s">
        <v>6959</v>
      </c>
      <c r="E44" s="320" t="s">
        <v>1142</v>
      </c>
      <c r="F44" s="320"/>
      <c r="G44" s="320" t="s">
        <v>6960</v>
      </c>
      <c r="H44" s="177"/>
      <c r="I44" s="177"/>
      <c r="J44" s="319">
        <v>3860</v>
      </c>
      <c r="K44" s="319">
        <v>2400</v>
      </c>
      <c r="L44" s="319">
        <v>2400</v>
      </c>
      <c r="M44" s="177"/>
      <c r="N44" s="936"/>
      <c r="O44" s="177"/>
      <c r="P44" s="319">
        <v>2400</v>
      </c>
      <c r="Q44" s="319">
        <v>2400</v>
      </c>
      <c r="R44" s="100" t="s">
        <v>2243</v>
      </c>
      <c r="S44" s="319">
        <v>8</v>
      </c>
      <c r="T44" s="319" t="s">
        <v>391</v>
      </c>
      <c r="U44" s="177"/>
      <c r="V44" s="177"/>
      <c r="W44" s="177"/>
      <c r="X44" s="177"/>
      <c r="Y44" s="177"/>
      <c r="Z44" s="177"/>
      <c r="AA44" s="319" t="s">
        <v>2179</v>
      </c>
      <c r="AB44" s="320"/>
      <c r="AC44" s="320"/>
      <c r="AD44" s="177"/>
      <c r="AE44" s="177"/>
      <c r="AF44" s="177"/>
      <c r="AG44" s="177"/>
      <c r="AH44" s="177"/>
      <c r="AI44" s="177"/>
      <c r="AJ44" s="177"/>
      <c r="AK44" s="177"/>
      <c r="AL44" s="177"/>
      <c r="AM44" s="177"/>
      <c r="AN44" s="177"/>
      <c r="AO44" s="177"/>
      <c r="AP44" s="177"/>
      <c r="AQ44" s="177"/>
      <c r="AR44" s="177"/>
      <c r="AS44" s="177"/>
      <c r="AT44" s="177"/>
      <c r="AU44" s="177"/>
      <c r="AV44" s="99">
        <v>1998</v>
      </c>
      <c r="AW44" s="99"/>
      <c r="AX44" s="99"/>
      <c r="AY44" s="99"/>
      <c r="AZ44" s="99"/>
      <c r="BA44" s="99"/>
      <c r="BB44" s="99"/>
      <c r="BC44" s="100"/>
      <c r="BD44" s="100"/>
    </row>
    <row r="45" spans="1:56" s="246" customFormat="1" ht="25.7" customHeight="1">
      <c r="A45" s="280"/>
      <c r="B45" s="543"/>
      <c r="C45" s="320" t="s">
        <v>1158</v>
      </c>
      <c r="D45" s="320" t="s">
        <v>6961</v>
      </c>
      <c r="E45" s="320" t="s">
        <v>1158</v>
      </c>
      <c r="F45" s="320"/>
      <c r="G45" s="320" t="s">
        <v>1158</v>
      </c>
      <c r="H45" s="177"/>
      <c r="I45" s="177"/>
      <c r="J45" s="319">
        <v>2192</v>
      </c>
      <c r="K45" s="319">
        <v>498</v>
      </c>
      <c r="L45" s="319">
        <v>498</v>
      </c>
      <c r="M45" s="177"/>
      <c r="N45" s="936"/>
      <c r="O45" s="177"/>
      <c r="P45" s="319">
        <v>498</v>
      </c>
      <c r="Q45" s="319">
        <v>498</v>
      </c>
      <c r="R45" s="319" t="s">
        <v>390</v>
      </c>
      <c r="S45" s="319">
        <v>1</v>
      </c>
      <c r="T45" s="319" t="s">
        <v>391</v>
      </c>
      <c r="U45" s="177"/>
      <c r="V45" s="177"/>
      <c r="W45" s="177"/>
      <c r="X45" s="177"/>
      <c r="Y45" s="177"/>
      <c r="Z45" s="177"/>
      <c r="AA45" s="319"/>
      <c r="AB45" s="320"/>
      <c r="AC45" s="320"/>
      <c r="AD45" s="177"/>
      <c r="AE45" s="177"/>
      <c r="AF45" s="177"/>
      <c r="AG45" s="177"/>
      <c r="AH45" s="177"/>
      <c r="AI45" s="177"/>
      <c r="AJ45" s="177"/>
      <c r="AK45" s="177"/>
      <c r="AL45" s="177"/>
      <c r="AM45" s="177"/>
      <c r="AN45" s="177"/>
      <c r="AO45" s="177"/>
      <c r="AP45" s="177"/>
      <c r="AQ45" s="177"/>
      <c r="AR45" s="177"/>
      <c r="AS45" s="177"/>
      <c r="AT45" s="177"/>
      <c r="AU45" s="177"/>
      <c r="AV45" s="99">
        <v>2010</v>
      </c>
      <c r="AW45" s="99"/>
      <c r="AX45" s="99"/>
      <c r="AY45" s="99"/>
      <c r="AZ45" s="99"/>
      <c r="BA45" s="99"/>
      <c r="BB45" s="99"/>
      <c r="BC45" s="100">
        <v>210</v>
      </c>
      <c r="BD45" s="100"/>
    </row>
    <row r="46" spans="1:56" s="246" customFormat="1" ht="25.7" customHeight="1">
      <c r="A46" s="280"/>
      <c r="B46" s="543"/>
      <c r="C46" s="105" t="s">
        <v>1158</v>
      </c>
      <c r="D46" s="105" t="s">
        <v>6962</v>
      </c>
      <c r="E46" s="105" t="s">
        <v>1158</v>
      </c>
      <c r="F46" s="105"/>
      <c r="G46" s="105" t="s">
        <v>1158</v>
      </c>
      <c r="H46" s="99"/>
      <c r="I46" s="99"/>
      <c r="J46" s="100">
        <v>5251</v>
      </c>
      <c r="K46" s="100">
        <v>498</v>
      </c>
      <c r="L46" s="100">
        <v>498</v>
      </c>
      <c r="M46" s="99"/>
      <c r="N46" s="99"/>
      <c r="O46" s="99"/>
      <c r="P46" s="100">
        <v>498</v>
      </c>
      <c r="Q46" s="100">
        <v>498</v>
      </c>
      <c r="R46" s="100" t="s">
        <v>390</v>
      </c>
      <c r="S46" s="100">
        <v>1</v>
      </c>
      <c r="T46" s="319" t="s">
        <v>391</v>
      </c>
      <c r="U46" s="99"/>
      <c r="V46" s="99"/>
      <c r="W46" s="99"/>
      <c r="X46" s="99"/>
      <c r="Y46" s="99"/>
      <c r="Z46" s="99"/>
      <c r="AA46" s="100"/>
      <c r="AB46" s="99"/>
      <c r="AC46" s="99"/>
      <c r="AD46" s="99"/>
      <c r="AE46" s="99"/>
      <c r="AF46" s="99"/>
      <c r="AG46" s="99"/>
      <c r="AH46" s="99"/>
      <c r="AI46" s="99"/>
      <c r="AJ46" s="99"/>
      <c r="AK46" s="99"/>
      <c r="AL46" s="99"/>
      <c r="AM46" s="99"/>
      <c r="AN46" s="99"/>
      <c r="AO46" s="99"/>
      <c r="AP46" s="99"/>
      <c r="AQ46" s="99"/>
      <c r="AR46" s="99"/>
      <c r="AS46" s="99"/>
      <c r="AT46" s="99"/>
      <c r="AU46" s="99"/>
      <c r="AV46" s="99">
        <v>2010</v>
      </c>
      <c r="AW46" s="99"/>
      <c r="AX46" s="99"/>
      <c r="AY46" s="99"/>
      <c r="AZ46" s="99"/>
      <c r="BA46" s="99"/>
      <c r="BB46" s="99"/>
      <c r="BC46" s="100">
        <v>210</v>
      </c>
      <c r="BD46" s="100"/>
    </row>
    <row r="47" spans="1:56" s="246" customFormat="1" ht="25.7" customHeight="1">
      <c r="A47" s="279"/>
      <c r="B47" s="543"/>
      <c r="C47" s="320" t="s">
        <v>1158</v>
      </c>
      <c r="D47" s="320" t="s">
        <v>6963</v>
      </c>
      <c r="E47" s="320" t="s">
        <v>1158</v>
      </c>
      <c r="F47" s="320"/>
      <c r="G47" s="320" t="s">
        <v>1158</v>
      </c>
      <c r="H47" s="320"/>
      <c r="I47" s="177"/>
      <c r="J47" s="319">
        <v>2854</v>
      </c>
      <c r="K47" s="319">
        <v>498</v>
      </c>
      <c r="L47" s="319">
        <v>498</v>
      </c>
      <c r="M47" s="319"/>
      <c r="N47" s="319"/>
      <c r="O47" s="319"/>
      <c r="P47" s="319">
        <v>498</v>
      </c>
      <c r="Q47" s="319">
        <v>498</v>
      </c>
      <c r="R47" s="319" t="s">
        <v>390</v>
      </c>
      <c r="S47" s="319">
        <v>1</v>
      </c>
      <c r="T47" s="319" t="s">
        <v>391</v>
      </c>
      <c r="U47" s="177"/>
      <c r="V47" s="177"/>
      <c r="W47" s="177"/>
      <c r="X47" s="177"/>
      <c r="Y47" s="177"/>
      <c r="Z47" s="177"/>
      <c r="AA47" s="319"/>
      <c r="AB47" s="320"/>
      <c r="AC47" s="320"/>
      <c r="AD47" s="177"/>
      <c r="AE47" s="177"/>
      <c r="AF47" s="177"/>
      <c r="AG47" s="177"/>
      <c r="AH47" s="177"/>
      <c r="AI47" s="177"/>
      <c r="AJ47" s="177"/>
      <c r="AK47" s="177"/>
      <c r="AL47" s="177"/>
      <c r="AM47" s="177"/>
      <c r="AN47" s="177"/>
      <c r="AO47" s="177"/>
      <c r="AP47" s="177"/>
      <c r="AQ47" s="177"/>
      <c r="AR47" s="177"/>
      <c r="AS47" s="177"/>
      <c r="AT47" s="177"/>
      <c r="AU47" s="177"/>
      <c r="AV47" s="99">
        <v>2010</v>
      </c>
      <c r="AW47" s="99"/>
      <c r="AX47" s="99"/>
      <c r="AY47" s="99"/>
      <c r="AZ47" s="99"/>
      <c r="BA47" s="99"/>
      <c r="BB47" s="99"/>
      <c r="BC47" s="100">
        <v>210</v>
      </c>
      <c r="BD47" s="100"/>
    </row>
    <row r="48" spans="1:56" s="246" customFormat="1" ht="25.7" customHeight="1">
      <c r="A48" s="279"/>
      <c r="B48" s="543"/>
      <c r="C48" s="105" t="s">
        <v>1158</v>
      </c>
      <c r="D48" s="105" t="s">
        <v>2681</v>
      </c>
      <c r="E48" s="105" t="s">
        <v>1158</v>
      </c>
      <c r="F48" s="105" t="s">
        <v>2682</v>
      </c>
      <c r="G48" s="105" t="s">
        <v>1158</v>
      </c>
      <c r="H48" s="99"/>
      <c r="I48" s="99"/>
      <c r="J48" s="100">
        <v>424</v>
      </c>
      <c r="K48" s="100">
        <v>424</v>
      </c>
      <c r="L48" s="100">
        <v>424</v>
      </c>
      <c r="M48" s="99"/>
      <c r="N48" s="99"/>
      <c r="O48" s="99"/>
      <c r="P48" s="319">
        <v>424</v>
      </c>
      <c r="Q48" s="100">
        <v>424</v>
      </c>
      <c r="R48" s="100" t="s">
        <v>390</v>
      </c>
      <c r="S48" s="100">
        <v>1</v>
      </c>
      <c r="T48" s="100" t="s">
        <v>391</v>
      </c>
      <c r="U48" s="99"/>
      <c r="V48" s="99"/>
      <c r="W48" s="99"/>
      <c r="X48" s="99"/>
      <c r="Y48" s="99"/>
      <c r="Z48" s="99"/>
      <c r="AA48" s="100"/>
      <c r="AB48" s="99"/>
      <c r="AC48" s="99"/>
      <c r="AD48" s="99"/>
      <c r="AE48" s="99"/>
      <c r="AF48" s="99"/>
      <c r="AG48" s="99"/>
      <c r="AH48" s="99"/>
      <c r="AI48" s="99"/>
      <c r="AJ48" s="99"/>
      <c r="AK48" s="99"/>
      <c r="AL48" s="99"/>
      <c r="AM48" s="99"/>
      <c r="AN48" s="99"/>
      <c r="AO48" s="99"/>
      <c r="AP48" s="99"/>
      <c r="AQ48" s="99"/>
      <c r="AR48" s="99"/>
      <c r="AS48" s="99"/>
      <c r="AT48" s="99"/>
      <c r="AU48" s="99"/>
      <c r="AV48" s="99">
        <v>2010</v>
      </c>
      <c r="AW48" s="99"/>
      <c r="AX48" s="99"/>
      <c r="AY48" s="99"/>
      <c r="AZ48" s="99"/>
      <c r="BA48" s="99"/>
      <c r="BB48" s="99"/>
      <c r="BC48" s="100">
        <v>210</v>
      </c>
      <c r="BD48" s="100"/>
    </row>
    <row r="49" spans="1:56" s="246" customFormat="1" ht="25.7" customHeight="1">
      <c r="A49" s="279"/>
      <c r="B49" s="543"/>
      <c r="C49" s="105" t="s">
        <v>1158</v>
      </c>
      <c r="D49" s="105" t="s">
        <v>2683</v>
      </c>
      <c r="E49" s="105" t="s">
        <v>1158</v>
      </c>
      <c r="F49" s="105" t="s">
        <v>2684</v>
      </c>
      <c r="G49" s="105" t="s">
        <v>1158</v>
      </c>
      <c r="H49" s="99"/>
      <c r="I49" s="99"/>
      <c r="J49" s="100">
        <v>430</v>
      </c>
      <c r="K49" s="100">
        <v>430</v>
      </c>
      <c r="L49" s="100">
        <v>430</v>
      </c>
      <c r="M49" s="99"/>
      <c r="N49" s="99"/>
      <c r="O49" s="99"/>
      <c r="P49" s="100">
        <v>430</v>
      </c>
      <c r="Q49" s="100">
        <v>430</v>
      </c>
      <c r="R49" s="100" t="s">
        <v>390</v>
      </c>
      <c r="S49" s="100">
        <v>1</v>
      </c>
      <c r="T49" s="100" t="s">
        <v>391</v>
      </c>
      <c r="U49" s="99"/>
      <c r="V49" s="99"/>
      <c r="W49" s="99"/>
      <c r="X49" s="99"/>
      <c r="Y49" s="99"/>
      <c r="Z49" s="99"/>
      <c r="AA49" s="100"/>
      <c r="AB49" s="99"/>
      <c r="AC49" s="99"/>
      <c r="AD49" s="99"/>
      <c r="AE49" s="99"/>
      <c r="AF49" s="99"/>
      <c r="AG49" s="99"/>
      <c r="AH49" s="99"/>
      <c r="AI49" s="99"/>
      <c r="AJ49" s="99"/>
      <c r="AK49" s="99"/>
      <c r="AL49" s="99"/>
      <c r="AM49" s="99"/>
      <c r="AN49" s="99"/>
      <c r="AO49" s="99"/>
      <c r="AP49" s="99"/>
      <c r="AQ49" s="99"/>
      <c r="AR49" s="99"/>
      <c r="AS49" s="99"/>
      <c r="AT49" s="99"/>
      <c r="AU49" s="99"/>
      <c r="AV49" s="99">
        <v>2010</v>
      </c>
      <c r="AW49" s="99"/>
      <c r="AX49" s="99"/>
      <c r="AY49" s="99"/>
      <c r="AZ49" s="99"/>
      <c r="BA49" s="99"/>
      <c r="BB49" s="99"/>
      <c r="BC49" s="100">
        <v>210</v>
      </c>
      <c r="BD49" s="100"/>
    </row>
    <row r="50" spans="1:56" s="246" customFormat="1" ht="25.7" customHeight="1">
      <c r="A50" s="279"/>
      <c r="B50" s="543"/>
      <c r="C50" s="105" t="s">
        <v>1158</v>
      </c>
      <c r="D50" s="105" t="s">
        <v>2685</v>
      </c>
      <c r="E50" s="105" t="s">
        <v>1158</v>
      </c>
      <c r="F50" s="105" t="s">
        <v>2686</v>
      </c>
      <c r="G50" s="105" t="s">
        <v>1158</v>
      </c>
      <c r="H50" s="99"/>
      <c r="I50" s="99"/>
      <c r="J50" s="100">
        <v>1382</v>
      </c>
      <c r="K50" s="100">
        <v>460</v>
      </c>
      <c r="L50" s="100">
        <v>460</v>
      </c>
      <c r="M50" s="99"/>
      <c r="N50" s="99"/>
      <c r="O50" s="99"/>
      <c r="P50" s="100">
        <v>460</v>
      </c>
      <c r="Q50" s="100">
        <v>460</v>
      </c>
      <c r="R50" s="100" t="s">
        <v>390</v>
      </c>
      <c r="S50" s="100">
        <v>1</v>
      </c>
      <c r="T50" s="100" t="s">
        <v>391</v>
      </c>
      <c r="U50" s="99"/>
      <c r="V50" s="99"/>
      <c r="W50" s="99"/>
      <c r="X50" s="99"/>
      <c r="Y50" s="99"/>
      <c r="Z50" s="99"/>
      <c r="AA50" s="100"/>
      <c r="AB50" s="99"/>
      <c r="AC50" s="99"/>
      <c r="AD50" s="99"/>
      <c r="AE50" s="99"/>
      <c r="AF50" s="99"/>
      <c r="AG50" s="99"/>
      <c r="AH50" s="99"/>
      <c r="AI50" s="99"/>
      <c r="AJ50" s="99"/>
      <c r="AK50" s="99"/>
      <c r="AL50" s="99"/>
      <c r="AM50" s="99"/>
      <c r="AN50" s="99"/>
      <c r="AO50" s="99"/>
      <c r="AP50" s="99"/>
      <c r="AQ50" s="99"/>
      <c r="AR50" s="99"/>
      <c r="AS50" s="99"/>
      <c r="AT50" s="99"/>
      <c r="AU50" s="99"/>
      <c r="AV50" s="99">
        <v>2010</v>
      </c>
      <c r="AW50" s="99"/>
      <c r="AX50" s="99"/>
      <c r="AY50" s="99"/>
      <c r="AZ50" s="99"/>
      <c r="BA50" s="99"/>
      <c r="BB50" s="99"/>
      <c r="BC50" s="100">
        <v>210</v>
      </c>
      <c r="BD50" s="100"/>
    </row>
    <row r="51" spans="1:56" s="246" customFormat="1" ht="25.7" customHeight="1">
      <c r="A51" s="279"/>
      <c r="B51" s="543"/>
      <c r="C51" s="105" t="s">
        <v>1158</v>
      </c>
      <c r="D51" s="105" t="s">
        <v>2687</v>
      </c>
      <c r="E51" s="105" t="s">
        <v>1158</v>
      </c>
      <c r="F51" s="105" t="s">
        <v>2688</v>
      </c>
      <c r="G51" s="105" t="s">
        <v>1158</v>
      </c>
      <c r="H51" s="99"/>
      <c r="I51" s="99"/>
      <c r="J51" s="100">
        <v>406</v>
      </c>
      <c r="K51" s="100">
        <v>406</v>
      </c>
      <c r="L51" s="100">
        <v>406</v>
      </c>
      <c r="M51" s="99"/>
      <c r="N51" s="99"/>
      <c r="O51" s="99"/>
      <c r="P51" s="100">
        <v>406</v>
      </c>
      <c r="Q51" s="100">
        <v>406</v>
      </c>
      <c r="R51" s="100" t="s">
        <v>390</v>
      </c>
      <c r="S51" s="100">
        <v>1</v>
      </c>
      <c r="T51" s="100" t="s">
        <v>391</v>
      </c>
      <c r="U51" s="99"/>
      <c r="V51" s="99"/>
      <c r="W51" s="99"/>
      <c r="X51" s="99"/>
      <c r="Y51" s="99"/>
      <c r="Z51" s="99"/>
      <c r="AA51" s="100"/>
      <c r="AB51" s="99"/>
      <c r="AC51" s="99"/>
      <c r="AD51" s="99"/>
      <c r="AE51" s="99"/>
      <c r="AF51" s="99"/>
      <c r="AG51" s="99"/>
      <c r="AH51" s="99"/>
      <c r="AI51" s="99"/>
      <c r="AJ51" s="99"/>
      <c r="AK51" s="99"/>
      <c r="AL51" s="99"/>
      <c r="AM51" s="99"/>
      <c r="AN51" s="99"/>
      <c r="AO51" s="99"/>
      <c r="AP51" s="99"/>
      <c r="AQ51" s="99"/>
      <c r="AR51" s="99"/>
      <c r="AS51" s="99"/>
      <c r="AT51" s="99"/>
      <c r="AU51" s="99"/>
      <c r="AV51" s="99">
        <v>2010</v>
      </c>
      <c r="AW51" s="99"/>
      <c r="AX51" s="99"/>
      <c r="AY51" s="99"/>
      <c r="AZ51" s="99"/>
      <c r="BA51" s="99"/>
      <c r="BB51" s="99"/>
      <c r="BC51" s="100">
        <v>210</v>
      </c>
      <c r="BD51" s="100"/>
    </row>
    <row r="52" spans="1:56" s="246" customFormat="1" ht="25.7" customHeight="1">
      <c r="A52" s="279"/>
      <c r="B52" s="543"/>
      <c r="C52" s="105" t="s">
        <v>1158</v>
      </c>
      <c r="D52" s="1043" t="s">
        <v>2689</v>
      </c>
      <c r="E52" s="105" t="s">
        <v>1158</v>
      </c>
      <c r="F52" s="1043" t="s">
        <v>2690</v>
      </c>
      <c r="G52" s="105" t="s">
        <v>1158</v>
      </c>
      <c r="H52" s="99"/>
      <c r="I52" s="99"/>
      <c r="J52" s="1043">
        <v>420</v>
      </c>
      <c r="K52" s="1043">
        <v>420</v>
      </c>
      <c r="L52" s="1043">
        <v>420</v>
      </c>
      <c r="M52" s="99"/>
      <c r="N52" s="99"/>
      <c r="O52" s="99"/>
      <c r="P52" s="1043">
        <v>420</v>
      </c>
      <c r="Q52" s="1043">
        <v>420</v>
      </c>
      <c r="R52" s="100" t="s">
        <v>390</v>
      </c>
      <c r="S52" s="100">
        <v>1</v>
      </c>
      <c r="T52" s="100" t="s">
        <v>391</v>
      </c>
      <c r="U52" s="99"/>
      <c r="V52" s="99"/>
      <c r="W52" s="99"/>
      <c r="X52" s="99"/>
      <c r="Y52" s="99"/>
      <c r="Z52" s="99"/>
      <c r="AA52" s="100"/>
      <c r="AB52" s="99"/>
      <c r="AC52" s="99"/>
      <c r="AD52" s="99"/>
      <c r="AE52" s="99"/>
      <c r="AF52" s="99"/>
      <c r="AG52" s="99"/>
      <c r="AH52" s="99"/>
      <c r="AI52" s="99"/>
      <c r="AJ52" s="99"/>
      <c r="AK52" s="99"/>
      <c r="AL52" s="99"/>
      <c r="AM52" s="99"/>
      <c r="AN52" s="99"/>
      <c r="AO52" s="99"/>
      <c r="AP52" s="99"/>
      <c r="AQ52" s="99"/>
      <c r="AR52" s="99"/>
      <c r="AS52" s="99"/>
      <c r="AT52" s="99"/>
      <c r="AU52" s="99"/>
      <c r="AV52" s="99">
        <v>2010</v>
      </c>
      <c r="AW52" s="99"/>
      <c r="AX52" s="99"/>
      <c r="AY52" s="99"/>
      <c r="AZ52" s="99"/>
      <c r="BA52" s="99"/>
      <c r="BB52" s="99"/>
      <c r="BC52" s="100">
        <v>210</v>
      </c>
      <c r="BD52" s="100"/>
    </row>
    <row r="53" spans="1:56" s="246" customFormat="1" ht="25.7" customHeight="1">
      <c r="A53" s="279"/>
      <c r="B53" s="543"/>
      <c r="C53" s="105" t="s">
        <v>1158</v>
      </c>
      <c r="D53" s="1043" t="s">
        <v>2691</v>
      </c>
      <c r="E53" s="105" t="s">
        <v>1158</v>
      </c>
      <c r="F53" s="1043" t="s">
        <v>2692</v>
      </c>
      <c r="G53" s="105" t="s">
        <v>1158</v>
      </c>
      <c r="H53" s="99"/>
      <c r="I53" s="99"/>
      <c r="J53" s="1043">
        <v>405</v>
      </c>
      <c r="K53" s="1043">
        <v>405</v>
      </c>
      <c r="L53" s="1043">
        <v>405</v>
      </c>
      <c r="M53" s="99"/>
      <c r="N53" s="99"/>
      <c r="O53" s="99"/>
      <c r="P53" s="1043">
        <v>405</v>
      </c>
      <c r="Q53" s="1043">
        <v>405</v>
      </c>
      <c r="R53" s="100" t="s">
        <v>390</v>
      </c>
      <c r="S53" s="100">
        <v>1</v>
      </c>
      <c r="T53" s="100" t="s">
        <v>391</v>
      </c>
      <c r="U53" s="99"/>
      <c r="V53" s="99"/>
      <c r="W53" s="99"/>
      <c r="X53" s="99"/>
      <c r="Y53" s="99"/>
      <c r="Z53" s="99"/>
      <c r="AA53" s="100"/>
      <c r="AB53" s="99"/>
      <c r="AC53" s="99"/>
      <c r="AD53" s="99"/>
      <c r="AE53" s="99"/>
      <c r="AF53" s="99"/>
      <c r="AG53" s="99"/>
      <c r="AH53" s="99"/>
      <c r="AI53" s="99"/>
      <c r="AJ53" s="99"/>
      <c r="AK53" s="99"/>
      <c r="AL53" s="99"/>
      <c r="AM53" s="99"/>
      <c r="AN53" s="99"/>
      <c r="AO53" s="99"/>
      <c r="AP53" s="99"/>
      <c r="AQ53" s="99"/>
      <c r="AR53" s="99"/>
      <c r="AS53" s="99"/>
      <c r="AT53" s="99"/>
      <c r="AU53" s="99"/>
      <c r="AV53" s="99">
        <v>2010</v>
      </c>
      <c r="AW53" s="99"/>
      <c r="AX53" s="99"/>
      <c r="AY53" s="99"/>
      <c r="AZ53" s="99"/>
      <c r="BA53" s="99"/>
      <c r="BB53" s="99"/>
      <c r="BC53" s="100">
        <v>210</v>
      </c>
      <c r="BD53" s="100"/>
    </row>
    <row r="54" spans="1:56" s="246" customFormat="1" ht="25.7" customHeight="1">
      <c r="A54" s="279"/>
      <c r="B54" s="543"/>
      <c r="C54" s="105" t="s">
        <v>1158</v>
      </c>
      <c r="D54" s="1043" t="s">
        <v>2693</v>
      </c>
      <c r="E54" s="105" t="s">
        <v>1158</v>
      </c>
      <c r="F54" s="1043" t="s">
        <v>2694</v>
      </c>
      <c r="G54" s="105" t="s">
        <v>1158</v>
      </c>
      <c r="H54" s="99"/>
      <c r="I54" s="99"/>
      <c r="J54" s="100">
        <v>421</v>
      </c>
      <c r="K54" s="1043">
        <v>421</v>
      </c>
      <c r="L54" s="1043">
        <v>421</v>
      </c>
      <c r="M54" s="99"/>
      <c r="N54" s="99"/>
      <c r="O54" s="99"/>
      <c r="P54" s="1043">
        <v>421</v>
      </c>
      <c r="Q54" s="1043">
        <v>421</v>
      </c>
      <c r="R54" s="100" t="s">
        <v>390</v>
      </c>
      <c r="S54" s="100">
        <v>1</v>
      </c>
      <c r="T54" s="100" t="s">
        <v>391</v>
      </c>
      <c r="U54" s="99"/>
      <c r="V54" s="99"/>
      <c r="W54" s="99"/>
      <c r="X54" s="99"/>
      <c r="Y54" s="99"/>
      <c r="Z54" s="99"/>
      <c r="AA54" s="100"/>
      <c r="AB54" s="99"/>
      <c r="AC54" s="99"/>
      <c r="AD54" s="99"/>
      <c r="AE54" s="99"/>
      <c r="AF54" s="99"/>
      <c r="AG54" s="99"/>
      <c r="AH54" s="99"/>
      <c r="AI54" s="99"/>
      <c r="AJ54" s="99"/>
      <c r="AK54" s="99"/>
      <c r="AL54" s="99"/>
      <c r="AM54" s="99"/>
      <c r="AN54" s="99"/>
      <c r="AO54" s="99"/>
      <c r="AP54" s="99"/>
      <c r="AQ54" s="99"/>
      <c r="AR54" s="99"/>
      <c r="AS54" s="99"/>
      <c r="AT54" s="99"/>
      <c r="AU54" s="99"/>
      <c r="AV54" s="99">
        <v>2010</v>
      </c>
      <c r="AW54" s="99"/>
      <c r="AX54" s="99"/>
      <c r="AY54" s="99"/>
      <c r="AZ54" s="99"/>
      <c r="BA54" s="99"/>
      <c r="BB54" s="99"/>
      <c r="BC54" s="100">
        <v>210</v>
      </c>
      <c r="BD54" s="100"/>
    </row>
    <row r="55" spans="1:56" s="246" customFormat="1" ht="25.7" customHeight="1">
      <c r="A55" s="279"/>
      <c r="B55" s="543"/>
      <c r="C55" s="105" t="s">
        <v>1158</v>
      </c>
      <c r="D55" s="1043" t="s">
        <v>6964</v>
      </c>
      <c r="E55" s="105" t="s">
        <v>1158</v>
      </c>
      <c r="F55" s="1043"/>
      <c r="G55" s="105" t="s">
        <v>1158</v>
      </c>
      <c r="H55" s="99"/>
      <c r="I55" s="99"/>
      <c r="J55" s="1043">
        <v>6595</v>
      </c>
      <c r="K55" s="1043">
        <v>499</v>
      </c>
      <c r="L55" s="1043">
        <v>499</v>
      </c>
      <c r="M55" s="99">
        <v>499</v>
      </c>
      <c r="N55" s="99">
        <v>499</v>
      </c>
      <c r="O55" s="99">
        <v>499</v>
      </c>
      <c r="P55" s="1043">
        <v>499</v>
      </c>
      <c r="Q55" s="1043">
        <v>499</v>
      </c>
      <c r="R55" s="100" t="s">
        <v>390</v>
      </c>
      <c r="S55" s="100">
        <v>1</v>
      </c>
      <c r="T55" s="100" t="s">
        <v>391</v>
      </c>
      <c r="U55" s="99"/>
      <c r="V55" s="99"/>
      <c r="W55" s="99"/>
      <c r="X55" s="99"/>
      <c r="Y55" s="99"/>
      <c r="Z55" s="99"/>
      <c r="AA55" s="100"/>
      <c r="AB55" s="99"/>
      <c r="AC55" s="99"/>
      <c r="AD55" s="99"/>
      <c r="AE55" s="99"/>
      <c r="AF55" s="99"/>
      <c r="AG55" s="99"/>
      <c r="AH55" s="99"/>
      <c r="AI55" s="99"/>
      <c r="AJ55" s="99"/>
      <c r="AK55" s="99"/>
      <c r="AL55" s="99"/>
      <c r="AM55" s="99"/>
      <c r="AN55" s="99"/>
      <c r="AO55" s="99"/>
      <c r="AP55" s="99"/>
      <c r="AQ55" s="99"/>
      <c r="AR55" s="99"/>
      <c r="AS55" s="99"/>
      <c r="AT55" s="99"/>
      <c r="AU55" s="99"/>
      <c r="AV55" s="99">
        <v>2013</v>
      </c>
      <c r="AW55" s="99"/>
      <c r="AX55" s="99"/>
      <c r="AY55" s="99"/>
      <c r="AZ55" s="99"/>
      <c r="BA55" s="99"/>
      <c r="BB55" s="99"/>
      <c r="BC55" s="100">
        <v>250</v>
      </c>
      <c r="BD55" s="100"/>
    </row>
    <row r="56" spans="1:56" s="246" customFormat="1" ht="25.7" customHeight="1">
      <c r="A56" s="279"/>
      <c r="B56" s="543"/>
      <c r="C56" s="105" t="s">
        <v>1158</v>
      </c>
      <c r="D56" s="1043" t="s">
        <v>6965</v>
      </c>
      <c r="E56" s="105" t="s">
        <v>1158</v>
      </c>
      <c r="F56" s="1043"/>
      <c r="G56" s="105" t="s">
        <v>1158</v>
      </c>
      <c r="H56" s="99"/>
      <c r="I56" s="99"/>
      <c r="J56" s="1043">
        <v>497</v>
      </c>
      <c r="K56" s="1043">
        <v>499</v>
      </c>
      <c r="L56" s="1043">
        <v>499</v>
      </c>
      <c r="M56" s="99">
        <v>499</v>
      </c>
      <c r="N56" s="99">
        <v>499</v>
      </c>
      <c r="O56" s="99">
        <v>499</v>
      </c>
      <c r="P56" s="1043">
        <v>499</v>
      </c>
      <c r="Q56" s="1043">
        <v>499</v>
      </c>
      <c r="R56" s="100" t="s">
        <v>390</v>
      </c>
      <c r="S56" s="100">
        <v>1</v>
      </c>
      <c r="T56" s="100" t="s">
        <v>391</v>
      </c>
      <c r="U56" s="99"/>
      <c r="V56" s="99"/>
      <c r="W56" s="99"/>
      <c r="X56" s="99"/>
      <c r="Y56" s="99"/>
      <c r="Z56" s="99"/>
      <c r="AA56" s="100"/>
      <c r="AB56" s="99"/>
      <c r="AC56" s="99"/>
      <c r="AD56" s="99"/>
      <c r="AE56" s="99"/>
      <c r="AF56" s="99"/>
      <c r="AG56" s="99"/>
      <c r="AH56" s="99"/>
      <c r="AI56" s="99"/>
      <c r="AJ56" s="99"/>
      <c r="AK56" s="99"/>
      <c r="AL56" s="99"/>
      <c r="AM56" s="99"/>
      <c r="AN56" s="99"/>
      <c r="AO56" s="99"/>
      <c r="AP56" s="99"/>
      <c r="AQ56" s="99"/>
      <c r="AR56" s="99"/>
      <c r="AS56" s="99"/>
      <c r="AT56" s="99"/>
      <c r="AU56" s="99"/>
      <c r="AV56" s="99">
        <v>2013</v>
      </c>
      <c r="AW56" s="99"/>
      <c r="AX56" s="99"/>
      <c r="AY56" s="99"/>
      <c r="AZ56" s="99"/>
      <c r="BA56" s="99"/>
      <c r="BB56" s="99"/>
      <c r="BC56" s="100">
        <v>260</v>
      </c>
      <c r="BD56" s="100"/>
    </row>
    <row r="57" spans="1:56" s="246" customFormat="1" ht="25.7" customHeight="1">
      <c r="A57" s="279"/>
      <c r="B57" s="543"/>
      <c r="C57" s="105" t="s">
        <v>1158</v>
      </c>
      <c r="D57" s="1043" t="s">
        <v>6966</v>
      </c>
      <c r="E57" s="105" t="s">
        <v>1158</v>
      </c>
      <c r="F57" s="1043"/>
      <c r="G57" s="105" t="s">
        <v>1158</v>
      </c>
      <c r="H57" s="99"/>
      <c r="I57" s="99"/>
      <c r="J57" s="1043">
        <v>15036</v>
      </c>
      <c r="K57" s="1043">
        <v>499</v>
      </c>
      <c r="L57" s="1043">
        <v>499</v>
      </c>
      <c r="M57" s="99">
        <v>499</v>
      </c>
      <c r="N57" s="99">
        <v>499</v>
      </c>
      <c r="O57" s="99">
        <v>499</v>
      </c>
      <c r="P57" s="1043">
        <v>499</v>
      </c>
      <c r="Q57" s="1043">
        <v>499</v>
      </c>
      <c r="R57" s="100" t="s">
        <v>390</v>
      </c>
      <c r="S57" s="100">
        <v>1</v>
      </c>
      <c r="T57" s="100" t="s">
        <v>391</v>
      </c>
      <c r="U57" s="99"/>
      <c r="V57" s="99"/>
      <c r="W57" s="99"/>
      <c r="X57" s="99"/>
      <c r="Y57" s="99"/>
      <c r="Z57" s="99"/>
      <c r="AA57" s="100"/>
      <c r="AB57" s="99"/>
      <c r="AC57" s="99"/>
      <c r="AD57" s="99"/>
      <c r="AE57" s="99"/>
      <c r="AF57" s="99"/>
      <c r="AG57" s="99"/>
      <c r="AH57" s="99"/>
      <c r="AI57" s="99"/>
      <c r="AJ57" s="99"/>
      <c r="AK57" s="99"/>
      <c r="AL57" s="99"/>
      <c r="AM57" s="99"/>
      <c r="AN57" s="99"/>
      <c r="AO57" s="99"/>
      <c r="AP57" s="99"/>
      <c r="AQ57" s="99"/>
      <c r="AR57" s="99"/>
      <c r="AS57" s="99"/>
      <c r="AT57" s="99"/>
      <c r="AU57" s="99"/>
      <c r="AV57" s="99">
        <v>2013</v>
      </c>
      <c r="AW57" s="99"/>
      <c r="AX57" s="99"/>
      <c r="AY57" s="99"/>
      <c r="AZ57" s="99"/>
      <c r="BA57" s="99"/>
      <c r="BB57" s="99"/>
      <c r="BC57" s="100">
        <v>300</v>
      </c>
      <c r="BD57" s="100"/>
    </row>
    <row r="58" spans="1:56" s="246" customFormat="1" ht="25.7" customHeight="1">
      <c r="A58" s="279"/>
      <c r="B58" s="543"/>
      <c r="C58" s="105" t="s">
        <v>1158</v>
      </c>
      <c r="D58" s="1043" t="s">
        <v>6967</v>
      </c>
      <c r="E58" s="105" t="s">
        <v>1158</v>
      </c>
      <c r="F58" s="1043"/>
      <c r="G58" s="105" t="s">
        <v>1158</v>
      </c>
      <c r="H58" s="99"/>
      <c r="I58" s="99"/>
      <c r="J58" s="1043">
        <v>12198</v>
      </c>
      <c r="K58" s="1043">
        <v>499</v>
      </c>
      <c r="L58" s="1043">
        <v>499</v>
      </c>
      <c r="M58" s="99">
        <v>499</v>
      </c>
      <c r="N58" s="99">
        <v>499</v>
      </c>
      <c r="O58" s="99">
        <v>499</v>
      </c>
      <c r="P58" s="1043">
        <v>499</v>
      </c>
      <c r="Q58" s="1043">
        <v>499</v>
      </c>
      <c r="R58" s="100" t="s">
        <v>390</v>
      </c>
      <c r="S58" s="100">
        <v>1</v>
      </c>
      <c r="T58" s="100" t="s">
        <v>391</v>
      </c>
      <c r="U58" s="99"/>
      <c r="V58" s="99"/>
      <c r="W58" s="99"/>
      <c r="X58" s="99"/>
      <c r="Y58" s="99"/>
      <c r="Z58" s="99"/>
      <c r="AA58" s="100"/>
      <c r="AB58" s="99"/>
      <c r="AC58" s="99"/>
      <c r="AD58" s="99"/>
      <c r="AE58" s="99"/>
      <c r="AF58" s="99"/>
      <c r="AG58" s="99"/>
      <c r="AH58" s="99"/>
      <c r="AI58" s="99"/>
      <c r="AJ58" s="99"/>
      <c r="AK58" s="99"/>
      <c r="AL58" s="99"/>
      <c r="AM58" s="99"/>
      <c r="AN58" s="99"/>
      <c r="AO58" s="99"/>
      <c r="AP58" s="99"/>
      <c r="AQ58" s="99"/>
      <c r="AR58" s="99"/>
      <c r="AS58" s="99"/>
      <c r="AT58" s="99"/>
      <c r="AU58" s="99"/>
      <c r="AV58" s="99">
        <v>2015</v>
      </c>
      <c r="AW58" s="99"/>
      <c r="AX58" s="99"/>
      <c r="AY58" s="99"/>
      <c r="AZ58" s="99"/>
      <c r="BA58" s="99"/>
      <c r="BB58" s="99"/>
      <c r="BC58" s="100">
        <v>250</v>
      </c>
      <c r="BD58" s="100"/>
    </row>
    <row r="59" spans="1:56" s="246" customFormat="1" ht="25.7" customHeight="1">
      <c r="A59" s="279"/>
      <c r="B59" s="543"/>
      <c r="C59" s="105" t="s">
        <v>1173</v>
      </c>
      <c r="D59" s="1044" t="s">
        <v>6968</v>
      </c>
      <c r="E59" s="105" t="s">
        <v>1173</v>
      </c>
      <c r="F59" s="1044"/>
      <c r="G59" s="105" t="s">
        <v>1173</v>
      </c>
      <c r="H59" s="99"/>
      <c r="I59" s="99"/>
      <c r="J59" s="1045">
        <v>1423</v>
      </c>
      <c r="K59" s="1043"/>
      <c r="L59" s="1043"/>
      <c r="M59" s="1043"/>
      <c r="N59" s="1043"/>
      <c r="O59" s="1043"/>
      <c r="P59" s="1043"/>
      <c r="Q59" s="1043">
        <v>300</v>
      </c>
      <c r="R59" s="100"/>
      <c r="S59" s="100">
        <v>1</v>
      </c>
      <c r="T59" s="100" t="s">
        <v>391</v>
      </c>
      <c r="U59" s="99"/>
      <c r="V59" s="99"/>
      <c r="W59" s="99"/>
      <c r="X59" s="99"/>
      <c r="Y59" s="99"/>
      <c r="Z59" s="99"/>
      <c r="AA59" s="100"/>
      <c r="AB59" s="99"/>
      <c r="AC59" s="99"/>
      <c r="AD59" s="99"/>
      <c r="AE59" s="99"/>
      <c r="AF59" s="99"/>
      <c r="AG59" s="99"/>
      <c r="AH59" s="99"/>
      <c r="AI59" s="99"/>
      <c r="AJ59" s="99"/>
      <c r="AK59" s="99"/>
      <c r="AL59" s="99"/>
      <c r="AM59" s="99"/>
      <c r="AN59" s="99"/>
      <c r="AO59" s="99"/>
      <c r="AP59" s="99"/>
      <c r="AQ59" s="99"/>
      <c r="AR59" s="99"/>
      <c r="AS59" s="99"/>
      <c r="AT59" s="99"/>
      <c r="AU59" s="99"/>
      <c r="AV59" s="99">
        <v>2009</v>
      </c>
      <c r="AW59" s="99"/>
      <c r="AX59" s="99"/>
      <c r="AY59" s="99"/>
      <c r="AZ59" s="99"/>
      <c r="BA59" s="99"/>
      <c r="BB59" s="99"/>
      <c r="BC59" s="100">
        <v>179</v>
      </c>
      <c r="BD59" s="100"/>
    </row>
    <row r="60" spans="1:56" s="246" customFormat="1" ht="25.7" customHeight="1">
      <c r="A60" s="279"/>
      <c r="B60" s="543"/>
      <c r="C60" s="320" t="s">
        <v>1173</v>
      </c>
      <c r="D60" s="320" t="s">
        <v>6969</v>
      </c>
      <c r="E60" s="320" t="s">
        <v>1173</v>
      </c>
      <c r="F60" s="320"/>
      <c r="G60" s="320" t="s">
        <v>1173</v>
      </c>
      <c r="H60" s="177"/>
      <c r="I60" s="177"/>
      <c r="J60" s="1043">
        <v>1933</v>
      </c>
      <c r="K60" s="1043"/>
      <c r="L60" s="1043"/>
      <c r="M60" s="1043"/>
      <c r="N60" s="1043"/>
      <c r="O60" s="1043"/>
      <c r="P60" s="1043"/>
      <c r="Q60" s="1043">
        <v>304</v>
      </c>
      <c r="R60" s="100"/>
      <c r="S60" s="100">
        <v>1</v>
      </c>
      <c r="T60" s="100" t="s">
        <v>391</v>
      </c>
      <c r="U60" s="99"/>
      <c r="V60" s="99"/>
      <c r="W60" s="99"/>
      <c r="X60" s="99"/>
      <c r="Y60" s="99"/>
      <c r="Z60" s="99"/>
      <c r="AA60" s="100"/>
      <c r="AB60" s="99"/>
      <c r="AC60" s="99"/>
      <c r="AD60" s="99"/>
      <c r="AE60" s="99"/>
      <c r="AF60" s="99"/>
      <c r="AG60" s="99"/>
      <c r="AH60" s="99"/>
      <c r="AI60" s="99"/>
      <c r="AJ60" s="99"/>
      <c r="AK60" s="99"/>
      <c r="AL60" s="99"/>
      <c r="AM60" s="99"/>
      <c r="AN60" s="99"/>
      <c r="AO60" s="99"/>
      <c r="AP60" s="99"/>
      <c r="AQ60" s="99"/>
      <c r="AR60" s="99"/>
      <c r="AS60" s="99"/>
      <c r="AT60" s="99"/>
      <c r="AU60" s="99"/>
      <c r="AV60" s="99">
        <v>2009</v>
      </c>
      <c r="AW60" s="99"/>
      <c r="AX60" s="99"/>
      <c r="AY60" s="99"/>
      <c r="AZ60" s="99"/>
      <c r="BA60" s="99"/>
      <c r="BB60" s="99"/>
      <c r="BC60" s="100">
        <v>161</v>
      </c>
      <c r="BD60" s="100"/>
    </row>
    <row r="61" spans="1:56" s="246" customFormat="1" ht="25.7" customHeight="1">
      <c r="A61" s="269"/>
      <c r="B61" s="543"/>
      <c r="C61" s="320" t="s">
        <v>1173</v>
      </c>
      <c r="D61" s="320" t="s">
        <v>6970</v>
      </c>
      <c r="E61" s="320" t="s">
        <v>1173</v>
      </c>
      <c r="F61" s="320"/>
      <c r="G61" s="320" t="s">
        <v>1173</v>
      </c>
      <c r="H61" s="177"/>
      <c r="I61" s="177"/>
      <c r="J61" s="1045">
        <v>416</v>
      </c>
      <c r="K61" s="1043"/>
      <c r="L61" s="1043"/>
      <c r="M61" s="1043"/>
      <c r="N61" s="1043"/>
      <c r="O61" s="1043"/>
      <c r="P61" s="1043"/>
      <c r="Q61" s="1043">
        <v>304</v>
      </c>
      <c r="R61" s="100"/>
      <c r="S61" s="100">
        <v>1</v>
      </c>
      <c r="T61" s="100" t="s">
        <v>391</v>
      </c>
      <c r="U61" s="99"/>
      <c r="V61" s="99"/>
      <c r="W61" s="99"/>
      <c r="X61" s="99"/>
      <c r="Y61" s="99"/>
      <c r="Z61" s="99"/>
      <c r="AA61" s="100"/>
      <c r="AB61" s="99"/>
      <c r="AC61" s="99"/>
      <c r="AD61" s="99"/>
      <c r="AE61" s="99"/>
      <c r="AF61" s="99"/>
      <c r="AG61" s="99"/>
      <c r="AH61" s="99"/>
      <c r="AI61" s="99"/>
      <c r="AJ61" s="99"/>
      <c r="AK61" s="99"/>
      <c r="AL61" s="99"/>
      <c r="AM61" s="99"/>
      <c r="AN61" s="99"/>
      <c r="AO61" s="99"/>
      <c r="AP61" s="99"/>
      <c r="AQ61" s="99"/>
      <c r="AR61" s="99"/>
      <c r="AS61" s="99"/>
      <c r="AT61" s="99"/>
      <c r="AU61" s="99"/>
      <c r="AV61" s="99">
        <v>2009</v>
      </c>
      <c r="AW61" s="99"/>
      <c r="AX61" s="99"/>
      <c r="AY61" s="99"/>
      <c r="AZ61" s="99"/>
      <c r="BA61" s="99"/>
      <c r="BB61" s="99"/>
      <c r="BC61" s="100">
        <v>161</v>
      </c>
      <c r="BD61" s="100"/>
    </row>
    <row r="62" spans="1:56" s="246" customFormat="1" ht="25.7" customHeight="1">
      <c r="A62" s="269"/>
      <c r="B62" s="543"/>
      <c r="C62" s="320" t="s">
        <v>1173</v>
      </c>
      <c r="D62" s="320" t="s">
        <v>6971</v>
      </c>
      <c r="E62" s="320" t="s">
        <v>1173</v>
      </c>
      <c r="F62" s="320"/>
      <c r="G62" s="320" t="s">
        <v>1173</v>
      </c>
      <c r="H62" s="177"/>
      <c r="I62" s="177"/>
      <c r="J62" s="1045">
        <v>4595</v>
      </c>
      <c r="K62" s="1043"/>
      <c r="L62" s="1043"/>
      <c r="M62" s="1043"/>
      <c r="N62" s="1043"/>
      <c r="O62" s="1043"/>
      <c r="P62" s="1043"/>
      <c r="Q62" s="1043">
        <v>384</v>
      </c>
      <c r="R62" s="100"/>
      <c r="S62" s="100">
        <v>1</v>
      </c>
      <c r="T62" s="100" t="s">
        <v>391</v>
      </c>
      <c r="U62" s="99"/>
      <c r="V62" s="99"/>
      <c r="W62" s="99"/>
      <c r="X62" s="99"/>
      <c r="Y62" s="99"/>
      <c r="Z62" s="99"/>
      <c r="AA62" s="100"/>
      <c r="AB62" s="99"/>
      <c r="AC62" s="99"/>
      <c r="AD62" s="99"/>
      <c r="AE62" s="99"/>
      <c r="AF62" s="99"/>
      <c r="AG62" s="99"/>
      <c r="AH62" s="99"/>
      <c r="AI62" s="99"/>
      <c r="AJ62" s="99"/>
      <c r="AK62" s="99"/>
      <c r="AL62" s="99"/>
      <c r="AM62" s="99"/>
      <c r="AN62" s="99"/>
      <c r="AO62" s="99"/>
      <c r="AP62" s="99"/>
      <c r="AQ62" s="99"/>
      <c r="AR62" s="99"/>
      <c r="AS62" s="99"/>
      <c r="AT62" s="99"/>
      <c r="AU62" s="99"/>
      <c r="AV62" s="99">
        <v>2009</v>
      </c>
      <c r="AW62" s="99"/>
      <c r="AX62" s="99"/>
      <c r="AY62" s="99"/>
      <c r="AZ62" s="99"/>
      <c r="BA62" s="99"/>
      <c r="BB62" s="99"/>
      <c r="BC62" s="100">
        <v>100</v>
      </c>
      <c r="BD62" s="100"/>
    </row>
    <row r="63" spans="1:56" s="246" customFormat="1" ht="25.7" customHeight="1">
      <c r="A63" s="269"/>
      <c r="B63" s="543"/>
      <c r="C63" s="320" t="s">
        <v>1173</v>
      </c>
      <c r="D63" s="320" t="s">
        <v>6972</v>
      </c>
      <c r="E63" s="320" t="s">
        <v>1173</v>
      </c>
      <c r="F63" s="320"/>
      <c r="G63" s="320" t="s">
        <v>1173</v>
      </c>
      <c r="H63" s="177"/>
      <c r="I63" s="177"/>
      <c r="J63" s="1046">
        <v>862</v>
      </c>
      <c r="K63" s="1047"/>
      <c r="L63" s="1047"/>
      <c r="M63" s="1047"/>
      <c r="N63" s="1047"/>
      <c r="O63" s="1047"/>
      <c r="P63" s="1047"/>
      <c r="Q63" s="1047">
        <v>300</v>
      </c>
      <c r="R63" s="100"/>
      <c r="S63" s="100">
        <v>1</v>
      </c>
      <c r="T63" s="100" t="s">
        <v>391</v>
      </c>
      <c r="U63" s="99"/>
      <c r="V63" s="99"/>
      <c r="W63" s="99"/>
      <c r="X63" s="99"/>
      <c r="Y63" s="99"/>
      <c r="Z63" s="99"/>
      <c r="AA63" s="100"/>
      <c r="AB63" s="99"/>
      <c r="AC63" s="99"/>
      <c r="AD63" s="99"/>
      <c r="AE63" s="99"/>
      <c r="AF63" s="99"/>
      <c r="AG63" s="99"/>
      <c r="AH63" s="99"/>
      <c r="AI63" s="99"/>
      <c r="AJ63" s="99"/>
      <c r="AK63" s="99"/>
      <c r="AL63" s="99"/>
      <c r="AM63" s="99"/>
      <c r="AN63" s="99"/>
      <c r="AO63" s="99"/>
      <c r="AP63" s="99"/>
      <c r="AQ63" s="99"/>
      <c r="AR63" s="99"/>
      <c r="AS63" s="99"/>
      <c r="AT63" s="99"/>
      <c r="AU63" s="99"/>
      <c r="AV63" s="99">
        <v>2009</v>
      </c>
      <c r="AW63" s="99"/>
      <c r="AX63" s="99"/>
      <c r="AY63" s="99"/>
      <c r="AZ63" s="99"/>
      <c r="BA63" s="99"/>
      <c r="BB63" s="99"/>
      <c r="BC63" s="100">
        <v>36</v>
      </c>
      <c r="BD63" s="100"/>
    </row>
    <row r="64" spans="1:56" s="246" customFormat="1" ht="25.7" customHeight="1">
      <c r="A64" s="269"/>
      <c r="B64" s="543"/>
      <c r="C64" s="320" t="s">
        <v>1173</v>
      </c>
      <c r="D64" s="320" t="s">
        <v>6973</v>
      </c>
      <c r="E64" s="320" t="s">
        <v>1173</v>
      </c>
      <c r="F64" s="320"/>
      <c r="G64" s="320" t="s">
        <v>1173</v>
      </c>
      <c r="H64" s="177"/>
      <c r="I64" s="177"/>
      <c r="J64" s="1048">
        <v>16287</v>
      </c>
      <c r="K64" s="898"/>
      <c r="L64" s="898"/>
      <c r="M64" s="898"/>
      <c r="N64" s="898"/>
      <c r="O64" s="898"/>
      <c r="P64" s="898"/>
      <c r="Q64" s="898">
        <v>374</v>
      </c>
      <c r="R64" s="100"/>
      <c r="S64" s="100">
        <v>1</v>
      </c>
      <c r="T64" s="100" t="s">
        <v>391</v>
      </c>
      <c r="U64" s="99"/>
      <c r="V64" s="99"/>
      <c r="W64" s="99"/>
      <c r="X64" s="99"/>
      <c r="Y64" s="99"/>
      <c r="Z64" s="99"/>
      <c r="AA64" s="100"/>
      <c r="AB64" s="99"/>
      <c r="AC64" s="99"/>
      <c r="AD64" s="99"/>
      <c r="AE64" s="99"/>
      <c r="AF64" s="99"/>
      <c r="AG64" s="99"/>
      <c r="AH64" s="99"/>
      <c r="AI64" s="99"/>
      <c r="AJ64" s="99"/>
      <c r="AK64" s="99"/>
      <c r="AL64" s="99"/>
      <c r="AM64" s="99"/>
      <c r="AN64" s="99"/>
      <c r="AO64" s="99"/>
      <c r="AP64" s="99"/>
      <c r="AQ64" s="99"/>
      <c r="AR64" s="99"/>
      <c r="AS64" s="99"/>
      <c r="AT64" s="99"/>
      <c r="AU64" s="99"/>
      <c r="AV64" s="99">
        <v>2013</v>
      </c>
      <c r="AW64" s="99"/>
      <c r="AX64" s="99"/>
      <c r="AY64" s="99"/>
      <c r="AZ64" s="99"/>
      <c r="BA64" s="99"/>
      <c r="BB64" s="99"/>
      <c r="BC64" s="100">
        <v>100</v>
      </c>
      <c r="BD64" s="100"/>
    </row>
    <row r="65" spans="1:56" s="246" customFormat="1" ht="25.7" customHeight="1">
      <c r="A65" s="269"/>
      <c r="B65" s="543"/>
      <c r="C65" s="320" t="s">
        <v>1173</v>
      </c>
      <c r="D65" s="320" t="s">
        <v>6974</v>
      </c>
      <c r="E65" s="320" t="s">
        <v>1173</v>
      </c>
      <c r="F65" s="320"/>
      <c r="G65" s="320" t="s">
        <v>1173</v>
      </c>
      <c r="H65" s="177"/>
      <c r="I65" s="177"/>
      <c r="J65" s="1048">
        <v>4724</v>
      </c>
      <c r="K65" s="898"/>
      <c r="L65" s="898"/>
      <c r="M65" s="898"/>
      <c r="N65" s="898"/>
      <c r="O65" s="898"/>
      <c r="P65" s="898"/>
      <c r="Q65" s="898">
        <v>374</v>
      </c>
      <c r="R65" s="100"/>
      <c r="S65" s="100">
        <v>1</v>
      </c>
      <c r="T65" s="100" t="s">
        <v>391</v>
      </c>
      <c r="U65" s="99"/>
      <c r="V65" s="99"/>
      <c r="W65" s="99"/>
      <c r="X65" s="99"/>
      <c r="Y65" s="99"/>
      <c r="Z65" s="99"/>
      <c r="AA65" s="100"/>
      <c r="AB65" s="99"/>
      <c r="AC65" s="99"/>
      <c r="AD65" s="99"/>
      <c r="AE65" s="99"/>
      <c r="AF65" s="99"/>
      <c r="AG65" s="99"/>
      <c r="AH65" s="99"/>
      <c r="AI65" s="99"/>
      <c r="AJ65" s="99"/>
      <c r="AK65" s="99"/>
      <c r="AL65" s="99"/>
      <c r="AM65" s="99"/>
      <c r="AN65" s="99"/>
      <c r="AO65" s="99"/>
      <c r="AP65" s="99"/>
      <c r="AQ65" s="99"/>
      <c r="AR65" s="99"/>
      <c r="AS65" s="99"/>
      <c r="AT65" s="99"/>
      <c r="AU65" s="99"/>
      <c r="AV65" s="99">
        <v>2013</v>
      </c>
      <c r="AW65" s="99"/>
      <c r="AX65" s="99"/>
      <c r="AY65" s="99"/>
      <c r="AZ65" s="99"/>
      <c r="BA65" s="99"/>
      <c r="BB65" s="99"/>
      <c r="BC65" s="100">
        <v>100</v>
      </c>
      <c r="BD65" s="100"/>
    </row>
    <row r="66" spans="1:56" s="246" customFormat="1" ht="25.7" customHeight="1">
      <c r="A66" s="269"/>
      <c r="B66" s="543"/>
      <c r="C66" s="320" t="s">
        <v>1173</v>
      </c>
      <c r="D66" s="320" t="s">
        <v>6975</v>
      </c>
      <c r="E66" s="320" t="s">
        <v>1173</v>
      </c>
      <c r="F66" s="320"/>
      <c r="G66" s="320" t="s">
        <v>1173</v>
      </c>
      <c r="H66" s="177"/>
      <c r="I66" s="177"/>
      <c r="J66" s="1048"/>
      <c r="K66" s="898"/>
      <c r="L66" s="898"/>
      <c r="M66" s="898"/>
      <c r="N66" s="898"/>
      <c r="O66" s="898"/>
      <c r="P66" s="898"/>
      <c r="Q66" s="898">
        <v>300</v>
      </c>
      <c r="R66" s="100"/>
      <c r="S66" s="100">
        <v>1</v>
      </c>
      <c r="T66" s="100" t="s">
        <v>391</v>
      </c>
      <c r="U66" s="99"/>
      <c r="V66" s="99"/>
      <c r="W66" s="99"/>
      <c r="X66" s="99"/>
      <c r="Y66" s="99"/>
      <c r="Z66" s="99"/>
      <c r="AA66" s="100"/>
      <c r="AB66" s="99"/>
      <c r="AC66" s="99"/>
      <c r="AD66" s="99"/>
      <c r="AE66" s="99"/>
      <c r="AF66" s="99"/>
      <c r="AG66" s="99"/>
      <c r="AH66" s="99"/>
      <c r="AI66" s="99"/>
      <c r="AJ66" s="99"/>
      <c r="AK66" s="99"/>
      <c r="AL66" s="99"/>
      <c r="AM66" s="99"/>
      <c r="AN66" s="99"/>
      <c r="AO66" s="99"/>
      <c r="AP66" s="99"/>
      <c r="AQ66" s="99"/>
      <c r="AR66" s="99"/>
      <c r="AS66" s="99"/>
      <c r="AT66" s="99"/>
      <c r="AU66" s="99"/>
      <c r="AV66" s="99">
        <v>2009</v>
      </c>
      <c r="AW66" s="99"/>
      <c r="AX66" s="99"/>
      <c r="AY66" s="99"/>
      <c r="AZ66" s="99"/>
      <c r="BA66" s="99"/>
      <c r="BB66" s="99"/>
      <c r="BC66" s="100"/>
      <c r="BD66" s="100"/>
    </row>
    <row r="67" spans="1:56" s="246" customFormat="1" ht="25.7" customHeight="1">
      <c r="A67" s="269"/>
      <c r="B67" s="543"/>
      <c r="C67" s="320" t="s">
        <v>1173</v>
      </c>
      <c r="D67" s="320" t="s">
        <v>6976</v>
      </c>
      <c r="E67" s="320" t="s">
        <v>1173</v>
      </c>
      <c r="F67" s="320"/>
      <c r="G67" s="320" t="s">
        <v>1173</v>
      </c>
      <c r="H67" s="177"/>
      <c r="I67" s="177"/>
      <c r="J67" s="1048"/>
      <c r="K67" s="898"/>
      <c r="L67" s="898"/>
      <c r="M67" s="898"/>
      <c r="N67" s="898"/>
      <c r="O67" s="898"/>
      <c r="P67" s="898"/>
      <c r="Q67" s="898">
        <v>374</v>
      </c>
      <c r="R67" s="100"/>
      <c r="S67" s="100">
        <v>1</v>
      </c>
      <c r="T67" s="100" t="s">
        <v>391</v>
      </c>
      <c r="U67" s="99"/>
      <c r="V67" s="99"/>
      <c r="W67" s="99"/>
      <c r="X67" s="99"/>
      <c r="Y67" s="99"/>
      <c r="Z67" s="99"/>
      <c r="AA67" s="100"/>
      <c r="AB67" s="99"/>
      <c r="AC67" s="99"/>
      <c r="AD67" s="99"/>
      <c r="AE67" s="99"/>
      <c r="AF67" s="99"/>
      <c r="AG67" s="99"/>
      <c r="AH67" s="99"/>
      <c r="AI67" s="99"/>
      <c r="AJ67" s="99"/>
      <c r="AK67" s="99"/>
      <c r="AL67" s="99"/>
      <c r="AM67" s="99"/>
      <c r="AN67" s="99"/>
      <c r="AO67" s="99"/>
      <c r="AP67" s="99"/>
      <c r="AQ67" s="99"/>
      <c r="AR67" s="99"/>
      <c r="AS67" s="99"/>
      <c r="AT67" s="99"/>
      <c r="AU67" s="99"/>
      <c r="AV67" s="99">
        <v>2010</v>
      </c>
      <c r="AW67" s="99"/>
      <c r="AX67" s="99"/>
      <c r="AY67" s="99"/>
      <c r="AZ67" s="99"/>
      <c r="BA67" s="99"/>
      <c r="BB67" s="99"/>
      <c r="BC67" s="100"/>
      <c r="BD67" s="100"/>
    </row>
    <row r="68" spans="1:56" s="246" customFormat="1" ht="25.7" customHeight="1">
      <c r="A68" s="269"/>
      <c r="B68" s="543"/>
      <c r="C68" s="320" t="s">
        <v>1173</v>
      </c>
      <c r="D68" s="320" t="s">
        <v>6977</v>
      </c>
      <c r="E68" s="320" t="s">
        <v>1173</v>
      </c>
      <c r="F68" s="320"/>
      <c r="G68" s="320" t="s">
        <v>1173</v>
      </c>
      <c r="H68" s="177"/>
      <c r="I68" s="177"/>
      <c r="J68" s="1048"/>
      <c r="K68" s="898"/>
      <c r="L68" s="898"/>
      <c r="M68" s="898"/>
      <c r="N68" s="898"/>
      <c r="O68" s="898"/>
      <c r="P68" s="898"/>
      <c r="Q68" s="898">
        <v>500</v>
      </c>
      <c r="R68" s="100"/>
      <c r="S68" s="100">
        <v>1</v>
      </c>
      <c r="T68" s="100" t="s">
        <v>391</v>
      </c>
      <c r="U68" s="99"/>
      <c r="V68" s="99"/>
      <c r="W68" s="99"/>
      <c r="X68" s="99"/>
      <c r="Y68" s="99"/>
      <c r="Z68" s="99"/>
      <c r="AA68" s="100"/>
      <c r="AB68" s="99"/>
      <c r="AC68" s="99"/>
      <c r="AD68" s="99"/>
      <c r="AE68" s="99"/>
      <c r="AF68" s="99"/>
      <c r="AG68" s="99"/>
      <c r="AH68" s="99"/>
      <c r="AI68" s="99"/>
      <c r="AJ68" s="99"/>
      <c r="AK68" s="99"/>
      <c r="AL68" s="99"/>
      <c r="AM68" s="99"/>
      <c r="AN68" s="99"/>
      <c r="AO68" s="99"/>
      <c r="AP68" s="99"/>
      <c r="AQ68" s="99"/>
      <c r="AR68" s="99"/>
      <c r="AS68" s="99"/>
      <c r="AT68" s="99"/>
      <c r="AU68" s="99"/>
      <c r="AV68" s="99">
        <v>2011</v>
      </c>
      <c r="AW68" s="99"/>
      <c r="AX68" s="99"/>
      <c r="AY68" s="99"/>
      <c r="AZ68" s="99"/>
      <c r="BA68" s="99"/>
      <c r="BB68" s="99"/>
      <c r="BC68" s="100"/>
      <c r="BD68" s="100"/>
    </row>
    <row r="69" spans="1:56" s="246" customFormat="1" ht="25.7" customHeight="1">
      <c r="A69" s="269"/>
      <c r="B69" s="543"/>
      <c r="C69" s="320" t="s">
        <v>1173</v>
      </c>
      <c r="D69" s="320" t="s">
        <v>6978</v>
      </c>
      <c r="E69" s="320" t="s">
        <v>1173</v>
      </c>
      <c r="F69" s="320"/>
      <c r="G69" s="320" t="s">
        <v>1173</v>
      </c>
      <c r="H69" s="177"/>
      <c r="I69" s="177"/>
      <c r="J69" s="1048"/>
      <c r="K69" s="898"/>
      <c r="L69" s="898"/>
      <c r="M69" s="898"/>
      <c r="N69" s="898"/>
      <c r="O69" s="898"/>
      <c r="P69" s="898"/>
      <c r="Q69" s="898">
        <v>150</v>
      </c>
      <c r="R69" s="100"/>
      <c r="S69" s="100">
        <v>1</v>
      </c>
      <c r="T69" s="100" t="s">
        <v>391</v>
      </c>
      <c r="U69" s="99"/>
      <c r="V69" s="99"/>
      <c r="W69" s="99"/>
      <c r="X69" s="99"/>
      <c r="Y69" s="99"/>
      <c r="Z69" s="99"/>
      <c r="AA69" s="100"/>
      <c r="AB69" s="99"/>
      <c r="AC69" s="99"/>
      <c r="AD69" s="99"/>
      <c r="AE69" s="99"/>
      <c r="AF69" s="99"/>
      <c r="AG69" s="99"/>
      <c r="AH69" s="99"/>
      <c r="AI69" s="99"/>
      <c r="AJ69" s="99"/>
      <c r="AK69" s="99"/>
      <c r="AL69" s="99"/>
      <c r="AM69" s="99"/>
      <c r="AN69" s="99"/>
      <c r="AO69" s="99"/>
      <c r="AP69" s="99"/>
      <c r="AQ69" s="99"/>
      <c r="AR69" s="99"/>
      <c r="AS69" s="99"/>
      <c r="AT69" s="99"/>
      <c r="AU69" s="99"/>
      <c r="AV69" s="99">
        <v>2015</v>
      </c>
      <c r="AW69" s="99"/>
      <c r="AX69" s="99"/>
      <c r="AY69" s="99"/>
      <c r="AZ69" s="99"/>
      <c r="BA69" s="99"/>
      <c r="BB69" s="99"/>
      <c r="BC69" s="100">
        <v>59</v>
      </c>
      <c r="BD69" s="100"/>
    </row>
    <row r="70" spans="1:56" s="246" customFormat="1" ht="25.7" customHeight="1">
      <c r="A70" s="269"/>
      <c r="B70" s="566" t="s">
        <v>4753</v>
      </c>
      <c r="C70" s="320" t="s">
        <v>3426</v>
      </c>
      <c r="D70" s="544">
        <f>COUNTA(D71:D80)</f>
        <v>10</v>
      </c>
      <c r="E70" s="177"/>
      <c r="F70" s="177"/>
      <c r="G70" s="177"/>
      <c r="H70" s="320"/>
      <c r="I70" s="177"/>
      <c r="J70" s="319">
        <f>SUM(J71:J80)</f>
        <v>16111</v>
      </c>
      <c r="K70" s="319">
        <f t="shared" ref="K70:L70" si="4">SUM(K71:K80)</f>
        <v>7444.05</v>
      </c>
      <c r="L70" s="319">
        <f t="shared" si="4"/>
        <v>10751.65</v>
      </c>
      <c r="M70" s="319">
        <f t="shared" ref="M70:O70" si="5">SUM(M76:M80)</f>
        <v>0</v>
      </c>
      <c r="N70" s="319">
        <f t="shared" si="5"/>
        <v>0</v>
      </c>
      <c r="O70" s="319">
        <f t="shared" si="5"/>
        <v>0</v>
      </c>
      <c r="P70" s="319"/>
      <c r="Q70" s="319"/>
      <c r="R70" s="319"/>
      <c r="S70" s="319">
        <f>SUM(S71:S80)</f>
        <v>21</v>
      </c>
      <c r="T70" s="319"/>
      <c r="U70" s="177"/>
      <c r="V70" s="177"/>
      <c r="W70" s="177"/>
      <c r="X70" s="177"/>
      <c r="Y70" s="177"/>
      <c r="Z70" s="177"/>
      <c r="AA70" s="319"/>
      <c r="AB70" s="320"/>
      <c r="AC70" s="320"/>
      <c r="AD70" s="177"/>
      <c r="AE70" s="177"/>
      <c r="AF70" s="177"/>
      <c r="AG70" s="177"/>
      <c r="AH70" s="177"/>
      <c r="AI70" s="177"/>
      <c r="AJ70" s="177"/>
      <c r="AK70" s="177"/>
      <c r="AL70" s="177"/>
      <c r="AM70" s="177"/>
      <c r="AN70" s="177"/>
      <c r="AO70" s="177"/>
      <c r="AP70" s="177"/>
      <c r="AQ70" s="177"/>
      <c r="AR70" s="177"/>
      <c r="AS70" s="177"/>
      <c r="AT70" s="177"/>
      <c r="AU70" s="177"/>
      <c r="AV70" s="99"/>
      <c r="AW70" s="99"/>
      <c r="AX70" s="99"/>
      <c r="AY70" s="99"/>
      <c r="AZ70" s="99"/>
      <c r="BA70" s="99"/>
      <c r="BB70" s="99"/>
      <c r="BC70" s="100"/>
      <c r="BD70" s="100"/>
    </row>
    <row r="71" spans="1:56" s="246" customFormat="1" ht="25.7" customHeight="1">
      <c r="A71" s="269"/>
      <c r="B71" s="543"/>
      <c r="C71" s="320" t="s">
        <v>1150</v>
      </c>
      <c r="D71" s="544" t="s">
        <v>2938</v>
      </c>
      <c r="E71" s="177" t="s">
        <v>1150</v>
      </c>
      <c r="F71" s="177"/>
      <c r="G71" s="177" t="s">
        <v>1150</v>
      </c>
      <c r="H71" s="320"/>
      <c r="I71" s="177"/>
      <c r="J71" s="319">
        <v>400</v>
      </c>
      <c r="K71" s="319"/>
      <c r="L71" s="319">
        <v>400</v>
      </c>
      <c r="M71" s="319"/>
      <c r="N71" s="319"/>
      <c r="O71" s="319"/>
      <c r="P71" s="319">
        <v>300</v>
      </c>
      <c r="Q71" s="319">
        <v>300</v>
      </c>
      <c r="R71" s="319" t="s">
        <v>2243</v>
      </c>
      <c r="S71" s="319">
        <v>1</v>
      </c>
      <c r="T71" s="319" t="s">
        <v>391</v>
      </c>
      <c r="U71" s="177"/>
      <c r="V71" s="177"/>
      <c r="W71" s="177"/>
      <c r="X71" s="177"/>
      <c r="Y71" s="177"/>
      <c r="Z71" s="177"/>
      <c r="AA71" s="319"/>
      <c r="AB71" s="320"/>
      <c r="AC71" s="320"/>
      <c r="AD71" s="177"/>
      <c r="AE71" s="177"/>
      <c r="AF71" s="177"/>
      <c r="AG71" s="177"/>
      <c r="AH71" s="177"/>
      <c r="AI71" s="177"/>
      <c r="AJ71" s="177"/>
      <c r="AK71" s="177"/>
      <c r="AL71" s="177"/>
      <c r="AM71" s="177"/>
      <c r="AN71" s="177"/>
      <c r="AO71" s="177"/>
      <c r="AP71" s="177"/>
      <c r="AQ71" s="177"/>
      <c r="AR71" s="177"/>
      <c r="AS71" s="177"/>
      <c r="AT71" s="177"/>
      <c r="AU71" s="177"/>
      <c r="AV71" s="99">
        <v>2006</v>
      </c>
      <c r="AW71" s="99"/>
      <c r="AX71" s="99"/>
      <c r="AY71" s="99"/>
      <c r="AZ71" s="99"/>
      <c r="BA71" s="99"/>
      <c r="BB71" s="99"/>
      <c r="BC71" s="100"/>
      <c r="BD71" s="100"/>
    </row>
    <row r="72" spans="1:56" s="246" customFormat="1" ht="25.7" customHeight="1">
      <c r="A72" s="269"/>
      <c r="B72" s="543"/>
      <c r="C72" s="320" t="s">
        <v>1150</v>
      </c>
      <c r="D72" s="544" t="s">
        <v>2939</v>
      </c>
      <c r="E72" s="177" t="s">
        <v>1150</v>
      </c>
      <c r="F72" s="177"/>
      <c r="G72" s="177" t="s">
        <v>1150</v>
      </c>
      <c r="H72" s="320"/>
      <c r="I72" s="177"/>
      <c r="J72" s="319">
        <v>460</v>
      </c>
      <c r="K72" s="319"/>
      <c r="L72" s="319">
        <v>460</v>
      </c>
      <c r="M72" s="319"/>
      <c r="N72" s="319"/>
      <c r="O72" s="319"/>
      <c r="P72" s="319">
        <v>300</v>
      </c>
      <c r="Q72" s="319">
        <v>300</v>
      </c>
      <c r="R72" s="319" t="s">
        <v>2243</v>
      </c>
      <c r="S72" s="319">
        <v>1</v>
      </c>
      <c r="T72" s="319" t="s">
        <v>391</v>
      </c>
      <c r="U72" s="177"/>
      <c r="V72" s="177"/>
      <c r="W72" s="177"/>
      <c r="X72" s="177"/>
      <c r="Y72" s="177"/>
      <c r="Z72" s="177"/>
      <c r="AA72" s="319"/>
      <c r="AB72" s="320"/>
      <c r="AC72" s="320"/>
      <c r="AD72" s="177"/>
      <c r="AE72" s="177"/>
      <c r="AF72" s="177"/>
      <c r="AG72" s="177"/>
      <c r="AH72" s="177"/>
      <c r="AI72" s="177"/>
      <c r="AJ72" s="177"/>
      <c r="AK72" s="177"/>
      <c r="AL72" s="177"/>
      <c r="AM72" s="177"/>
      <c r="AN72" s="177"/>
      <c r="AO72" s="177"/>
      <c r="AP72" s="177"/>
      <c r="AQ72" s="177"/>
      <c r="AR72" s="177"/>
      <c r="AS72" s="177"/>
      <c r="AT72" s="177"/>
      <c r="AU72" s="177"/>
      <c r="AV72" s="99">
        <v>2001</v>
      </c>
      <c r="AW72" s="99"/>
      <c r="AX72" s="99"/>
      <c r="AY72" s="99"/>
      <c r="AZ72" s="99"/>
      <c r="BA72" s="99"/>
      <c r="BB72" s="99"/>
      <c r="BC72" s="100"/>
      <c r="BD72" s="100"/>
    </row>
    <row r="73" spans="1:56" s="246" customFormat="1" ht="25.7" customHeight="1">
      <c r="A73" s="269"/>
      <c r="B73" s="543"/>
      <c r="C73" s="320" t="s">
        <v>1150</v>
      </c>
      <c r="D73" s="544" t="s">
        <v>2940</v>
      </c>
      <c r="E73" s="177" t="s">
        <v>1150</v>
      </c>
      <c r="F73" s="177"/>
      <c r="G73" s="177" t="s">
        <v>1150</v>
      </c>
      <c r="H73" s="320"/>
      <c r="I73" s="177"/>
      <c r="J73" s="319">
        <v>450</v>
      </c>
      <c r="K73" s="319"/>
      <c r="L73" s="319">
        <v>450</v>
      </c>
      <c r="M73" s="319"/>
      <c r="N73" s="319"/>
      <c r="O73" s="319"/>
      <c r="P73" s="319">
        <v>440</v>
      </c>
      <c r="Q73" s="319">
        <v>440</v>
      </c>
      <c r="R73" s="319" t="s">
        <v>2941</v>
      </c>
      <c r="S73" s="319">
        <v>1</v>
      </c>
      <c r="T73" s="319" t="s">
        <v>391</v>
      </c>
      <c r="U73" s="177"/>
      <c r="V73" s="177"/>
      <c r="W73" s="177"/>
      <c r="X73" s="177"/>
      <c r="Y73" s="177"/>
      <c r="Z73" s="177"/>
      <c r="AA73" s="319"/>
      <c r="AB73" s="320"/>
      <c r="AC73" s="320"/>
      <c r="AD73" s="177"/>
      <c r="AE73" s="177"/>
      <c r="AF73" s="177"/>
      <c r="AG73" s="177"/>
      <c r="AH73" s="177"/>
      <c r="AI73" s="177"/>
      <c r="AJ73" s="177"/>
      <c r="AK73" s="177"/>
      <c r="AL73" s="177"/>
      <c r="AM73" s="177"/>
      <c r="AN73" s="177"/>
      <c r="AO73" s="177"/>
      <c r="AP73" s="177"/>
      <c r="AQ73" s="177"/>
      <c r="AR73" s="177"/>
      <c r="AS73" s="177"/>
      <c r="AT73" s="177"/>
      <c r="AU73" s="177"/>
      <c r="AV73" s="99">
        <v>2009</v>
      </c>
      <c r="AW73" s="99"/>
      <c r="AX73" s="99"/>
      <c r="AY73" s="99"/>
      <c r="AZ73" s="99"/>
      <c r="BA73" s="99"/>
      <c r="BB73" s="99"/>
      <c r="BC73" s="100"/>
      <c r="BD73" s="100"/>
    </row>
    <row r="74" spans="1:56" s="246" customFormat="1" ht="25.7" customHeight="1">
      <c r="A74" s="269" t="s">
        <v>412</v>
      </c>
      <c r="B74" s="543"/>
      <c r="C74" s="320" t="s">
        <v>1150</v>
      </c>
      <c r="D74" s="544" t="s">
        <v>2942</v>
      </c>
      <c r="E74" s="177" t="s">
        <v>1150</v>
      </c>
      <c r="F74" s="177"/>
      <c r="G74" s="177" t="s">
        <v>1150</v>
      </c>
      <c r="H74" s="320"/>
      <c r="I74" s="177"/>
      <c r="J74" s="319">
        <v>661</v>
      </c>
      <c r="K74" s="319"/>
      <c r="L74" s="319">
        <v>661</v>
      </c>
      <c r="M74" s="319"/>
      <c r="N74" s="319"/>
      <c r="O74" s="319"/>
      <c r="P74" s="319">
        <v>600</v>
      </c>
      <c r="Q74" s="319">
        <v>600</v>
      </c>
      <c r="R74" s="319" t="s">
        <v>2243</v>
      </c>
      <c r="S74" s="319">
        <v>2</v>
      </c>
      <c r="T74" s="319" t="s">
        <v>391</v>
      </c>
      <c r="U74" s="177"/>
      <c r="V74" s="177"/>
      <c r="W74" s="177"/>
      <c r="X74" s="177"/>
      <c r="Y74" s="177"/>
      <c r="Z74" s="177"/>
      <c r="AA74" s="319"/>
      <c r="AB74" s="320"/>
      <c r="AC74" s="320"/>
      <c r="AD74" s="177"/>
      <c r="AE74" s="177"/>
      <c r="AF74" s="177"/>
      <c r="AG74" s="177"/>
      <c r="AH74" s="177"/>
      <c r="AI74" s="177"/>
      <c r="AJ74" s="177"/>
      <c r="AK74" s="177"/>
      <c r="AL74" s="177"/>
      <c r="AM74" s="177"/>
      <c r="AN74" s="177"/>
      <c r="AO74" s="177"/>
      <c r="AP74" s="177"/>
      <c r="AQ74" s="177"/>
      <c r="AR74" s="177"/>
      <c r="AS74" s="177"/>
      <c r="AT74" s="177"/>
      <c r="AU74" s="177"/>
      <c r="AV74" s="99">
        <v>2012</v>
      </c>
      <c r="AW74" s="99"/>
      <c r="AX74" s="99"/>
      <c r="AY74" s="99"/>
      <c r="AZ74" s="99"/>
      <c r="BA74" s="99"/>
      <c r="BB74" s="99"/>
      <c r="BC74" s="100">
        <v>37</v>
      </c>
      <c r="BD74" s="100"/>
    </row>
    <row r="75" spans="1:56" s="246" customFormat="1" ht="25.7" customHeight="1">
      <c r="A75" s="269"/>
      <c r="B75" s="543"/>
      <c r="C75" s="320" t="s">
        <v>1150</v>
      </c>
      <c r="D75" s="544" t="s">
        <v>2943</v>
      </c>
      <c r="E75" s="177" t="s">
        <v>1150</v>
      </c>
      <c r="F75" s="177"/>
      <c r="G75" s="177" t="s">
        <v>1150</v>
      </c>
      <c r="H75" s="320" t="s">
        <v>2944</v>
      </c>
      <c r="I75" s="177" t="s">
        <v>2200</v>
      </c>
      <c r="J75" s="319">
        <v>643</v>
      </c>
      <c r="K75" s="319"/>
      <c r="L75" s="319">
        <v>643</v>
      </c>
      <c r="M75" s="319" t="s">
        <v>1956</v>
      </c>
      <c r="N75" s="319" t="s">
        <v>1673</v>
      </c>
      <c r="O75" s="319"/>
      <c r="P75" s="319">
        <v>374</v>
      </c>
      <c r="Q75" s="319">
        <v>374</v>
      </c>
      <c r="R75" s="319" t="s">
        <v>2481</v>
      </c>
      <c r="S75" s="319">
        <v>1</v>
      </c>
      <c r="T75" s="319" t="s">
        <v>391</v>
      </c>
      <c r="U75" s="177"/>
      <c r="V75" s="177"/>
      <c r="W75" s="177"/>
      <c r="X75" s="177"/>
      <c r="Y75" s="177"/>
      <c r="Z75" s="177"/>
      <c r="AA75" s="319"/>
      <c r="AB75" s="320"/>
      <c r="AC75" s="320"/>
      <c r="AD75" s="177"/>
      <c r="AE75" s="177"/>
      <c r="AF75" s="177"/>
      <c r="AG75" s="177"/>
      <c r="AH75" s="177" t="s">
        <v>2945</v>
      </c>
      <c r="AI75" s="177" t="s">
        <v>2946</v>
      </c>
      <c r="AJ75" s="177">
        <v>845</v>
      </c>
      <c r="AK75" s="177"/>
      <c r="AL75" s="177"/>
      <c r="AM75" s="177" t="s">
        <v>2947</v>
      </c>
      <c r="AN75" s="177"/>
      <c r="AO75" s="177">
        <v>779</v>
      </c>
      <c r="AP75" s="177"/>
      <c r="AQ75" s="177"/>
      <c r="AR75" s="177" t="s">
        <v>1647</v>
      </c>
      <c r="AS75" s="177"/>
      <c r="AT75" s="177">
        <v>1106</v>
      </c>
      <c r="AU75" s="177"/>
      <c r="AV75" s="99">
        <v>2012</v>
      </c>
      <c r="AW75" s="99"/>
      <c r="AX75" s="99"/>
      <c r="AY75" s="99"/>
      <c r="AZ75" s="99"/>
      <c r="BA75" s="99"/>
      <c r="BB75" s="99"/>
      <c r="BC75" s="100">
        <v>630</v>
      </c>
      <c r="BD75" s="100"/>
    </row>
    <row r="76" spans="1:56" s="246" customFormat="1" ht="25.7" customHeight="1">
      <c r="A76" s="269"/>
      <c r="B76" s="543"/>
      <c r="C76" s="320" t="s">
        <v>4824</v>
      </c>
      <c r="D76" s="320" t="s">
        <v>4825</v>
      </c>
      <c r="E76" s="320" t="s">
        <v>4826</v>
      </c>
      <c r="F76" s="320"/>
      <c r="G76" s="320" t="s">
        <v>4827</v>
      </c>
      <c r="H76" s="177"/>
      <c r="I76" s="177"/>
      <c r="J76" s="319">
        <v>8265</v>
      </c>
      <c r="K76" s="319">
        <v>4422</v>
      </c>
      <c r="L76" s="319">
        <v>4422</v>
      </c>
      <c r="M76" s="177"/>
      <c r="N76" s="936"/>
      <c r="O76" s="177"/>
      <c r="P76" s="319">
        <v>3200</v>
      </c>
      <c r="Q76" s="319">
        <v>3200.4</v>
      </c>
      <c r="R76" s="319" t="s">
        <v>4828</v>
      </c>
      <c r="S76" s="319">
        <v>6</v>
      </c>
      <c r="T76" s="319" t="s">
        <v>4829</v>
      </c>
      <c r="U76" s="177"/>
      <c r="V76" s="177"/>
      <c r="W76" s="177"/>
      <c r="X76" s="177"/>
      <c r="Y76" s="177"/>
      <c r="Z76" s="177"/>
      <c r="AA76" s="319"/>
      <c r="AB76" s="320"/>
      <c r="AC76" s="320"/>
      <c r="AD76" s="177"/>
      <c r="AE76" s="177"/>
      <c r="AF76" s="177"/>
      <c r="AG76" s="177"/>
      <c r="AH76" s="177"/>
      <c r="AI76" s="177"/>
      <c r="AJ76" s="177"/>
      <c r="AK76" s="177"/>
      <c r="AL76" s="177"/>
      <c r="AM76" s="177"/>
      <c r="AN76" s="177"/>
      <c r="AO76" s="177"/>
      <c r="AP76" s="177"/>
      <c r="AQ76" s="177"/>
      <c r="AR76" s="177"/>
      <c r="AS76" s="177"/>
      <c r="AT76" s="177"/>
      <c r="AU76" s="177"/>
      <c r="AV76" s="99">
        <v>2004</v>
      </c>
      <c r="AW76" s="99"/>
      <c r="AX76" s="99"/>
      <c r="AY76" s="99"/>
      <c r="AZ76" s="99"/>
      <c r="BA76" s="99"/>
      <c r="BB76" s="99"/>
      <c r="BC76" s="100">
        <v>2590</v>
      </c>
      <c r="BD76" s="100"/>
    </row>
    <row r="77" spans="1:56" s="246" customFormat="1" ht="25.7" customHeight="1">
      <c r="A77" s="269"/>
      <c r="B77" s="543"/>
      <c r="C77" s="320" t="s">
        <v>4824</v>
      </c>
      <c r="D77" s="320" t="s">
        <v>4830</v>
      </c>
      <c r="E77" s="320" t="s">
        <v>4824</v>
      </c>
      <c r="F77" s="320"/>
      <c r="G77" s="320" t="s">
        <v>4824</v>
      </c>
      <c r="H77" s="177"/>
      <c r="I77" s="177"/>
      <c r="J77" s="319">
        <v>330</v>
      </c>
      <c r="K77" s="319"/>
      <c r="L77" s="319">
        <v>330</v>
      </c>
      <c r="M77" s="177"/>
      <c r="N77" s="936"/>
      <c r="O77" s="177"/>
      <c r="P77" s="319">
        <v>330</v>
      </c>
      <c r="Q77" s="319">
        <v>330</v>
      </c>
      <c r="R77" s="319" t="s">
        <v>4831</v>
      </c>
      <c r="S77" s="319">
        <v>2</v>
      </c>
      <c r="T77" s="319" t="s">
        <v>4829</v>
      </c>
      <c r="U77" s="177"/>
      <c r="V77" s="177"/>
      <c r="W77" s="177"/>
      <c r="X77" s="177"/>
      <c r="Y77" s="177"/>
      <c r="Z77" s="177"/>
      <c r="AA77" s="319"/>
      <c r="AB77" s="320"/>
      <c r="AC77" s="320"/>
      <c r="AD77" s="177"/>
      <c r="AE77" s="177"/>
      <c r="AF77" s="177"/>
      <c r="AG77" s="177"/>
      <c r="AH77" s="177"/>
      <c r="AI77" s="177"/>
      <c r="AJ77" s="177"/>
      <c r="AK77" s="177"/>
      <c r="AL77" s="177"/>
      <c r="AM77" s="177"/>
      <c r="AN77" s="177"/>
      <c r="AO77" s="177"/>
      <c r="AP77" s="177"/>
      <c r="AQ77" s="177"/>
      <c r="AR77" s="177"/>
      <c r="AS77" s="177"/>
      <c r="AT77" s="177"/>
      <c r="AU77" s="177"/>
      <c r="AV77" s="99">
        <v>2009</v>
      </c>
      <c r="AW77" s="99"/>
      <c r="AX77" s="99"/>
      <c r="AY77" s="99"/>
      <c r="AZ77" s="99"/>
      <c r="BA77" s="99"/>
      <c r="BB77" s="99"/>
      <c r="BC77" s="100">
        <v>126</v>
      </c>
      <c r="BD77" s="100"/>
    </row>
    <row r="78" spans="1:56" s="246" customFormat="1" ht="25.7" customHeight="1">
      <c r="A78" s="269"/>
      <c r="B78" s="543"/>
      <c r="C78" s="320" t="s">
        <v>4824</v>
      </c>
      <c r="D78" s="320" t="s">
        <v>4832</v>
      </c>
      <c r="E78" s="320" t="s">
        <v>4824</v>
      </c>
      <c r="F78" s="320"/>
      <c r="G78" s="320" t="s">
        <v>4824</v>
      </c>
      <c r="H78" s="177"/>
      <c r="I78" s="177"/>
      <c r="J78" s="319">
        <v>366</v>
      </c>
      <c r="K78" s="319"/>
      <c r="L78" s="319">
        <v>366</v>
      </c>
      <c r="M78" s="177"/>
      <c r="N78" s="936"/>
      <c r="O78" s="177"/>
      <c r="P78" s="319">
        <v>366</v>
      </c>
      <c r="Q78" s="319">
        <v>366</v>
      </c>
      <c r="R78" s="319" t="s">
        <v>4833</v>
      </c>
      <c r="S78" s="319">
        <v>1</v>
      </c>
      <c r="T78" s="319" t="s">
        <v>4829</v>
      </c>
      <c r="U78" s="177"/>
      <c r="V78" s="177"/>
      <c r="W78" s="177"/>
      <c r="X78" s="177"/>
      <c r="Y78" s="177"/>
      <c r="Z78" s="177"/>
      <c r="AA78" s="319"/>
      <c r="AB78" s="320"/>
      <c r="AC78" s="320"/>
      <c r="AD78" s="177"/>
      <c r="AE78" s="177"/>
      <c r="AF78" s="177"/>
      <c r="AG78" s="177"/>
      <c r="AH78" s="177"/>
      <c r="AI78" s="177"/>
      <c r="AJ78" s="177"/>
      <c r="AK78" s="177"/>
      <c r="AL78" s="177"/>
      <c r="AM78" s="177"/>
      <c r="AN78" s="177"/>
      <c r="AO78" s="177"/>
      <c r="AP78" s="177"/>
      <c r="AQ78" s="177"/>
      <c r="AR78" s="177"/>
      <c r="AS78" s="177"/>
      <c r="AT78" s="177"/>
      <c r="AU78" s="177"/>
      <c r="AV78" s="99">
        <v>2009</v>
      </c>
      <c r="AW78" s="99"/>
      <c r="AX78" s="99"/>
      <c r="AY78" s="99"/>
      <c r="AZ78" s="99"/>
      <c r="BA78" s="99"/>
      <c r="BB78" s="99"/>
      <c r="BC78" s="100">
        <v>70</v>
      </c>
      <c r="BD78" s="100"/>
    </row>
    <row r="79" spans="1:56" s="246" customFormat="1" ht="25.7" customHeight="1">
      <c r="A79" s="269"/>
      <c r="B79" s="543"/>
      <c r="C79" s="320" t="s">
        <v>4834</v>
      </c>
      <c r="D79" s="320" t="s">
        <v>4835</v>
      </c>
      <c r="E79" s="320" t="s">
        <v>4834</v>
      </c>
      <c r="F79" s="320"/>
      <c r="G79" s="320" t="s">
        <v>4836</v>
      </c>
      <c r="H79" s="177"/>
      <c r="I79" s="177"/>
      <c r="J79" s="319">
        <v>2029</v>
      </c>
      <c r="K79" s="319">
        <v>402.05</v>
      </c>
      <c r="L79" s="319">
        <v>399.65</v>
      </c>
      <c r="M79" s="177"/>
      <c r="N79" s="936"/>
      <c r="O79" s="177"/>
      <c r="P79" s="319">
        <v>1001</v>
      </c>
      <c r="Q79" s="319">
        <v>1001</v>
      </c>
      <c r="R79" s="319" t="s">
        <v>4837</v>
      </c>
      <c r="S79" s="319">
        <v>2</v>
      </c>
      <c r="T79" s="319" t="s">
        <v>4829</v>
      </c>
      <c r="U79" s="177"/>
      <c r="V79" s="177"/>
      <c r="W79" s="177"/>
      <c r="X79" s="177"/>
      <c r="Y79" s="177"/>
      <c r="Z79" s="177"/>
      <c r="AA79" s="319" t="s">
        <v>4838</v>
      </c>
      <c r="AB79" s="320"/>
      <c r="AC79" s="320"/>
      <c r="AD79" s="177"/>
      <c r="AE79" s="177"/>
      <c r="AF79" s="177"/>
      <c r="AG79" s="177"/>
      <c r="AH79" s="177"/>
      <c r="AI79" s="177"/>
      <c r="AJ79" s="177"/>
      <c r="AK79" s="177"/>
      <c r="AL79" s="177"/>
      <c r="AM79" s="177"/>
      <c r="AN79" s="177"/>
      <c r="AO79" s="177"/>
      <c r="AP79" s="177"/>
      <c r="AQ79" s="177"/>
      <c r="AR79" s="177"/>
      <c r="AS79" s="177"/>
      <c r="AT79" s="177"/>
      <c r="AU79" s="177"/>
      <c r="AV79" s="99">
        <v>2012</v>
      </c>
      <c r="AW79" s="99"/>
      <c r="AX79" s="99"/>
      <c r="AY79" s="99"/>
      <c r="AZ79" s="99"/>
      <c r="BA79" s="99"/>
      <c r="BB79" s="99"/>
      <c r="BC79" s="100">
        <v>240</v>
      </c>
      <c r="BD79" s="100" t="s">
        <v>4839</v>
      </c>
    </row>
    <row r="80" spans="1:56" s="246" customFormat="1" ht="25.7" customHeight="1">
      <c r="A80" s="269"/>
      <c r="B80" s="543"/>
      <c r="C80" s="320" t="s">
        <v>1186</v>
      </c>
      <c r="D80" s="320" t="s">
        <v>7173</v>
      </c>
      <c r="E80" s="320" t="s">
        <v>1186</v>
      </c>
      <c r="F80" s="320"/>
      <c r="G80" s="320" t="s">
        <v>7040</v>
      </c>
      <c r="H80" s="177" t="s">
        <v>2944</v>
      </c>
      <c r="I80" s="177" t="s">
        <v>2200</v>
      </c>
      <c r="J80" s="319">
        <v>2507</v>
      </c>
      <c r="K80" s="319">
        <v>2620</v>
      </c>
      <c r="L80" s="319">
        <v>2620</v>
      </c>
      <c r="M80" s="177" t="s">
        <v>1956</v>
      </c>
      <c r="N80" s="936" t="s">
        <v>1673</v>
      </c>
      <c r="O80" s="177"/>
      <c r="P80" s="319">
        <v>2507</v>
      </c>
      <c r="Q80" s="319">
        <v>2507</v>
      </c>
      <c r="R80" s="319" t="s">
        <v>2428</v>
      </c>
      <c r="S80" s="319">
        <v>4</v>
      </c>
      <c r="T80" s="319" t="s">
        <v>391</v>
      </c>
      <c r="U80" s="177"/>
      <c r="V80" s="177"/>
      <c r="W80" s="177"/>
      <c r="X80" s="177"/>
      <c r="Y80" s="177"/>
      <c r="Z80" s="177"/>
      <c r="AA80" s="319" t="s">
        <v>1951</v>
      </c>
      <c r="AB80" s="320"/>
      <c r="AC80" s="320"/>
      <c r="AD80" s="177"/>
      <c r="AE80" s="177"/>
      <c r="AF80" s="177"/>
      <c r="AG80" s="177"/>
      <c r="AH80" s="177" t="s">
        <v>2945</v>
      </c>
      <c r="AI80" s="177" t="s">
        <v>2946</v>
      </c>
      <c r="AJ80" s="177">
        <v>845</v>
      </c>
      <c r="AK80" s="177"/>
      <c r="AL80" s="177"/>
      <c r="AM80" s="177" t="s">
        <v>2947</v>
      </c>
      <c r="AN80" s="177"/>
      <c r="AO80" s="177">
        <v>779</v>
      </c>
      <c r="AP80" s="177"/>
      <c r="AQ80" s="177"/>
      <c r="AR80" s="177" t="s">
        <v>1647</v>
      </c>
      <c r="AS80" s="177"/>
      <c r="AT80" s="177">
        <v>1106</v>
      </c>
      <c r="AU80" s="177"/>
      <c r="AV80" s="99">
        <v>2005</v>
      </c>
      <c r="AW80" s="99"/>
      <c r="AX80" s="99"/>
      <c r="AY80" s="99"/>
      <c r="AZ80" s="99"/>
      <c r="BA80" s="99"/>
      <c r="BB80" s="99"/>
      <c r="BC80" s="100">
        <v>1530</v>
      </c>
      <c r="BD80" s="100"/>
    </row>
    <row r="81" spans="1:56" s="246" customFormat="1" ht="25.7" customHeight="1">
      <c r="A81" s="269"/>
      <c r="B81" s="566" t="s">
        <v>4840</v>
      </c>
      <c r="C81" s="320" t="s">
        <v>4841</v>
      </c>
      <c r="D81" s="544">
        <f>COUNTA(D82:D96)</f>
        <v>15</v>
      </c>
      <c r="E81" s="177"/>
      <c r="F81" s="177"/>
      <c r="G81" s="177"/>
      <c r="H81" s="177"/>
      <c r="I81" s="177"/>
      <c r="J81" s="319">
        <f>SUM(J82:J96)</f>
        <v>307647.5</v>
      </c>
      <c r="K81" s="319">
        <f>SUM(K82:K96)</f>
        <v>11081.960000000001</v>
      </c>
      <c r="L81" s="319">
        <f>SUM(L82:L96)</f>
        <v>10173.740000000002</v>
      </c>
      <c r="M81" s="319">
        <f>SUM(M83:M96)</f>
        <v>0</v>
      </c>
      <c r="N81" s="319">
        <f>SUM(N83:N96)</f>
        <v>0</v>
      </c>
      <c r="O81" s="319">
        <f>SUM(O83:O96)</f>
        <v>0</v>
      </c>
      <c r="P81" s="319"/>
      <c r="Q81" s="319"/>
      <c r="R81" s="319"/>
      <c r="S81" s="319">
        <f>SUM(S82:S96)</f>
        <v>23</v>
      </c>
      <c r="T81" s="319"/>
      <c r="U81" s="177"/>
      <c r="V81" s="177"/>
      <c r="W81" s="177"/>
      <c r="X81" s="177"/>
      <c r="Y81" s="177"/>
      <c r="Z81" s="177"/>
      <c r="AA81" s="319"/>
      <c r="AB81" s="320"/>
      <c r="AC81" s="320"/>
      <c r="AD81" s="177"/>
      <c r="AE81" s="177"/>
      <c r="AF81" s="177"/>
      <c r="AG81" s="177"/>
      <c r="AH81" s="177"/>
      <c r="AI81" s="177"/>
      <c r="AJ81" s="177"/>
      <c r="AK81" s="177"/>
      <c r="AL81" s="177"/>
      <c r="AM81" s="177"/>
      <c r="AN81" s="177"/>
      <c r="AO81" s="177"/>
      <c r="AP81" s="177"/>
      <c r="AQ81" s="177"/>
      <c r="AR81" s="177"/>
      <c r="AS81" s="177"/>
      <c r="AT81" s="177"/>
      <c r="AU81" s="177"/>
      <c r="AV81" s="99"/>
      <c r="AW81" s="99"/>
      <c r="AX81" s="99"/>
      <c r="AY81" s="99"/>
      <c r="AZ81" s="99"/>
      <c r="BA81" s="99"/>
      <c r="BB81" s="99"/>
      <c r="BC81" s="100"/>
      <c r="BD81" s="100"/>
    </row>
    <row r="82" spans="1:56" s="246" customFormat="1" ht="25.7" customHeight="1">
      <c r="A82" s="269"/>
      <c r="B82" s="543"/>
      <c r="C82" s="1049" t="s">
        <v>4842</v>
      </c>
      <c r="D82" s="1050" t="s">
        <v>4843</v>
      </c>
      <c r="E82" s="1051" t="s">
        <v>4842</v>
      </c>
      <c r="F82" s="1051"/>
      <c r="G82" s="1051" t="s">
        <v>4842</v>
      </c>
      <c r="H82" s="1051"/>
      <c r="I82" s="1051"/>
      <c r="J82" s="1052">
        <v>682</v>
      </c>
      <c r="K82" s="1052">
        <v>352</v>
      </c>
      <c r="L82" s="1052">
        <v>352</v>
      </c>
      <c r="M82" s="1052"/>
      <c r="N82" s="1052"/>
      <c r="O82" s="1052"/>
      <c r="P82" s="1052"/>
      <c r="Q82" s="1052">
        <v>682</v>
      </c>
      <c r="R82" s="1052" t="s">
        <v>4844</v>
      </c>
      <c r="S82" s="1052">
        <v>2</v>
      </c>
      <c r="T82" s="1052" t="s">
        <v>4829</v>
      </c>
      <c r="U82" s="1051"/>
      <c r="V82" s="1051"/>
      <c r="W82" s="1051"/>
      <c r="X82" s="1051"/>
      <c r="Y82" s="1051"/>
      <c r="Z82" s="1051"/>
      <c r="AA82" s="1052" t="s">
        <v>15537</v>
      </c>
      <c r="AB82" s="1049"/>
      <c r="AC82" s="1049"/>
      <c r="AD82" s="1051"/>
      <c r="AE82" s="1051"/>
      <c r="AF82" s="1051"/>
      <c r="AG82" s="1051"/>
      <c r="AH82" s="1051"/>
      <c r="AI82" s="1051"/>
      <c r="AJ82" s="1051"/>
      <c r="AK82" s="1051"/>
      <c r="AL82" s="1051"/>
      <c r="AM82" s="1051"/>
      <c r="AN82" s="1051"/>
      <c r="AO82" s="1051"/>
      <c r="AP82" s="1051"/>
      <c r="AQ82" s="1051"/>
      <c r="AR82" s="1051"/>
      <c r="AS82" s="1051"/>
      <c r="AT82" s="1051"/>
      <c r="AU82" s="1051"/>
      <c r="AV82" s="1053">
        <v>2013</v>
      </c>
      <c r="AW82" s="1053"/>
      <c r="AX82" s="1053"/>
      <c r="AY82" s="1053"/>
      <c r="AZ82" s="1053"/>
      <c r="BA82" s="1053"/>
      <c r="BB82" s="1053"/>
      <c r="BC82" s="1054">
        <v>150</v>
      </c>
      <c r="BD82" s="1054" t="s">
        <v>4845</v>
      </c>
    </row>
    <row r="83" spans="1:56" s="246" customFormat="1" ht="25.7" customHeight="1">
      <c r="A83" s="269"/>
      <c r="B83" s="543"/>
      <c r="C83" s="320" t="s">
        <v>1150</v>
      </c>
      <c r="D83" s="320" t="s">
        <v>2168</v>
      </c>
      <c r="E83" s="320" t="s">
        <v>1150</v>
      </c>
      <c r="F83" s="320"/>
      <c r="G83" s="320" t="s">
        <v>1150</v>
      </c>
      <c r="H83" s="177"/>
      <c r="I83" s="177"/>
      <c r="J83" s="319">
        <v>748</v>
      </c>
      <c r="K83" s="319">
        <v>493</v>
      </c>
      <c r="L83" s="319">
        <v>493</v>
      </c>
      <c r="M83" s="319"/>
      <c r="N83" s="319"/>
      <c r="O83" s="319"/>
      <c r="P83" s="319">
        <v>493</v>
      </c>
      <c r="Q83" s="319">
        <v>493</v>
      </c>
      <c r="R83" s="319" t="s">
        <v>2169</v>
      </c>
      <c r="S83" s="319">
        <v>2</v>
      </c>
      <c r="T83" s="319" t="s">
        <v>391</v>
      </c>
      <c r="U83" s="177"/>
      <c r="V83" s="177"/>
      <c r="W83" s="177"/>
      <c r="X83" s="177"/>
      <c r="Y83" s="177"/>
      <c r="Z83" s="177"/>
      <c r="AA83" s="319"/>
      <c r="AB83" s="320"/>
      <c r="AC83" s="320"/>
      <c r="AD83" s="177"/>
      <c r="AE83" s="177"/>
      <c r="AF83" s="177"/>
      <c r="AG83" s="177"/>
      <c r="AH83" s="177"/>
      <c r="AI83" s="177"/>
      <c r="AJ83" s="177"/>
      <c r="AK83" s="177"/>
      <c r="AL83" s="177"/>
      <c r="AM83" s="177"/>
      <c r="AN83" s="177"/>
      <c r="AO83" s="177"/>
      <c r="AP83" s="177"/>
      <c r="AQ83" s="177"/>
      <c r="AR83" s="177"/>
      <c r="AS83" s="177"/>
      <c r="AT83" s="177"/>
      <c r="AU83" s="177"/>
      <c r="AV83" s="99">
        <v>2008</v>
      </c>
      <c r="AW83" s="99"/>
      <c r="AX83" s="99"/>
      <c r="AY83" s="99"/>
      <c r="AZ83" s="99"/>
      <c r="BA83" s="99"/>
      <c r="BB83" s="99"/>
      <c r="BC83" s="100">
        <v>330</v>
      </c>
      <c r="BD83" s="100"/>
    </row>
    <row r="84" spans="1:56" s="246" customFormat="1" ht="25.7" customHeight="1">
      <c r="A84" s="269"/>
      <c r="B84" s="543"/>
      <c r="C84" s="320" t="s">
        <v>939</v>
      </c>
      <c r="D84" s="320" t="s">
        <v>2170</v>
      </c>
      <c r="E84" s="320" t="s">
        <v>939</v>
      </c>
      <c r="F84" s="320"/>
      <c r="G84" s="320" t="s">
        <v>939</v>
      </c>
      <c r="H84" s="177"/>
      <c r="I84" s="177"/>
      <c r="J84" s="319">
        <v>2928</v>
      </c>
      <c r="K84" s="319">
        <v>693</v>
      </c>
      <c r="L84" s="319">
        <v>693</v>
      </c>
      <c r="M84" s="319"/>
      <c r="N84" s="319"/>
      <c r="O84" s="319"/>
      <c r="P84" s="319">
        <v>733</v>
      </c>
      <c r="Q84" s="319">
        <v>733</v>
      </c>
      <c r="R84" s="319" t="s">
        <v>2171</v>
      </c>
      <c r="S84" s="319">
        <v>2</v>
      </c>
      <c r="T84" s="319" t="s">
        <v>391</v>
      </c>
      <c r="U84" s="177"/>
      <c r="V84" s="177"/>
      <c r="W84" s="177"/>
      <c r="X84" s="177"/>
      <c r="Y84" s="177"/>
      <c r="Z84" s="177"/>
      <c r="AA84" s="319" t="s">
        <v>2172</v>
      </c>
      <c r="AB84" s="320"/>
      <c r="AC84" s="320"/>
      <c r="AD84" s="177"/>
      <c r="AE84" s="177"/>
      <c r="AF84" s="177"/>
      <c r="AG84" s="177"/>
      <c r="AH84" s="177"/>
      <c r="AI84" s="177"/>
      <c r="AJ84" s="177"/>
      <c r="AK84" s="177"/>
      <c r="AL84" s="177"/>
      <c r="AM84" s="177"/>
      <c r="AN84" s="177"/>
      <c r="AO84" s="177"/>
      <c r="AP84" s="177"/>
      <c r="AQ84" s="177"/>
      <c r="AR84" s="177"/>
      <c r="AS84" s="177"/>
      <c r="AT84" s="177"/>
      <c r="AU84" s="177"/>
      <c r="AV84" s="99">
        <v>2012</v>
      </c>
      <c r="AW84" s="99"/>
      <c r="AX84" s="99"/>
      <c r="AY84" s="99"/>
      <c r="AZ84" s="99"/>
      <c r="BA84" s="99"/>
      <c r="BB84" s="99"/>
      <c r="BC84" s="100">
        <v>950</v>
      </c>
      <c r="BD84" s="100"/>
    </row>
    <row r="85" spans="1:56" s="246" customFormat="1" ht="25.7" customHeight="1">
      <c r="A85" s="269"/>
      <c r="B85" s="543"/>
      <c r="C85" s="320" t="s">
        <v>939</v>
      </c>
      <c r="D85" s="320" t="s">
        <v>2173</v>
      </c>
      <c r="E85" s="320" t="s">
        <v>942</v>
      </c>
      <c r="F85" s="723"/>
      <c r="G85" s="320" t="s">
        <v>401</v>
      </c>
      <c r="H85" s="177"/>
      <c r="I85" s="177"/>
      <c r="J85" s="319"/>
      <c r="K85" s="319">
        <v>509.04</v>
      </c>
      <c r="L85" s="319">
        <v>509.04</v>
      </c>
      <c r="M85" s="177"/>
      <c r="N85" s="936"/>
      <c r="O85" s="177"/>
      <c r="P85" s="319">
        <v>1000</v>
      </c>
      <c r="Q85" s="319">
        <v>1000</v>
      </c>
      <c r="R85" s="319" t="s">
        <v>2174</v>
      </c>
      <c r="S85" s="319">
        <v>2</v>
      </c>
      <c r="T85" s="319" t="s">
        <v>391</v>
      </c>
      <c r="U85" s="177"/>
      <c r="V85" s="177"/>
      <c r="W85" s="177"/>
      <c r="X85" s="177"/>
      <c r="Y85" s="177"/>
      <c r="Z85" s="177"/>
      <c r="AA85" s="319"/>
      <c r="AB85" s="320"/>
      <c r="AC85" s="320"/>
      <c r="AD85" s="177"/>
      <c r="AE85" s="177"/>
      <c r="AF85" s="177"/>
      <c r="AG85" s="177"/>
      <c r="AH85" s="177"/>
      <c r="AI85" s="177"/>
      <c r="AJ85" s="177"/>
      <c r="AK85" s="177"/>
      <c r="AL85" s="177"/>
      <c r="AM85" s="177"/>
      <c r="AN85" s="177"/>
      <c r="AO85" s="177"/>
      <c r="AP85" s="177"/>
      <c r="AQ85" s="177"/>
      <c r="AR85" s="177"/>
      <c r="AS85" s="177"/>
      <c r="AT85" s="177"/>
      <c r="AU85" s="177"/>
      <c r="AV85" s="99">
        <v>2009</v>
      </c>
      <c r="AW85" s="99"/>
      <c r="AX85" s="99"/>
      <c r="AY85" s="99"/>
      <c r="AZ85" s="99"/>
      <c r="BA85" s="99"/>
      <c r="BB85" s="99"/>
      <c r="BC85" s="100">
        <v>86</v>
      </c>
      <c r="BD85" s="100" t="s">
        <v>2175</v>
      </c>
    </row>
    <row r="86" spans="1:56" s="246" customFormat="1" ht="25.7" customHeight="1">
      <c r="A86" s="269"/>
      <c r="B86" s="543"/>
      <c r="C86" s="320" t="s">
        <v>913</v>
      </c>
      <c r="D86" s="320" t="s">
        <v>2176</v>
      </c>
      <c r="E86" s="320" t="s">
        <v>2177</v>
      </c>
      <c r="F86" s="723"/>
      <c r="G86" s="320" t="s">
        <v>2177</v>
      </c>
      <c r="H86" s="177"/>
      <c r="I86" s="177"/>
      <c r="J86" s="319">
        <v>10004</v>
      </c>
      <c r="K86" s="319">
        <v>484</v>
      </c>
      <c r="L86" s="319">
        <v>484</v>
      </c>
      <c r="M86" s="177"/>
      <c r="N86" s="936"/>
      <c r="O86" s="177"/>
      <c r="P86" s="319">
        <v>2070</v>
      </c>
      <c r="Q86" s="319">
        <v>2070</v>
      </c>
      <c r="R86" s="319" t="s">
        <v>2178</v>
      </c>
      <c r="S86" s="319">
        <v>1</v>
      </c>
      <c r="T86" s="319" t="s">
        <v>391</v>
      </c>
      <c r="U86" s="177"/>
      <c r="V86" s="177"/>
      <c r="W86" s="177"/>
      <c r="X86" s="177"/>
      <c r="Y86" s="177"/>
      <c r="Z86" s="177"/>
      <c r="AA86" s="319" t="s">
        <v>2179</v>
      </c>
      <c r="AB86" s="320"/>
      <c r="AC86" s="320"/>
      <c r="AD86" s="177"/>
      <c r="AE86" s="177"/>
      <c r="AF86" s="177"/>
      <c r="AG86" s="177"/>
      <c r="AH86" s="177"/>
      <c r="AI86" s="177"/>
      <c r="AJ86" s="177"/>
      <c r="AK86" s="177"/>
      <c r="AL86" s="177"/>
      <c r="AM86" s="177"/>
      <c r="AN86" s="177"/>
      <c r="AO86" s="177"/>
      <c r="AP86" s="177"/>
      <c r="AQ86" s="177"/>
      <c r="AR86" s="177"/>
      <c r="AS86" s="177"/>
      <c r="AT86" s="177"/>
      <c r="AU86" s="177"/>
      <c r="AV86" s="99">
        <v>2009</v>
      </c>
      <c r="AW86" s="99"/>
      <c r="AX86" s="99"/>
      <c r="AY86" s="99"/>
      <c r="AZ86" s="99"/>
      <c r="BA86" s="99"/>
      <c r="BB86" s="99"/>
      <c r="BC86" s="100">
        <v>200</v>
      </c>
      <c r="BD86" s="100"/>
    </row>
    <row r="87" spans="1:56" s="246" customFormat="1" ht="25.7" customHeight="1">
      <c r="A87" s="269"/>
      <c r="B87" s="543"/>
      <c r="C87" s="320" t="s">
        <v>913</v>
      </c>
      <c r="D87" s="320" t="s">
        <v>4846</v>
      </c>
      <c r="E87" s="320" t="s">
        <v>2177</v>
      </c>
      <c r="F87" s="723"/>
      <c r="G87" s="320" t="s">
        <v>2177</v>
      </c>
      <c r="H87" s="177"/>
      <c r="I87" s="177"/>
      <c r="J87" s="319">
        <v>425</v>
      </c>
      <c r="K87" s="319">
        <v>425</v>
      </c>
      <c r="L87" s="319">
        <v>425</v>
      </c>
      <c r="M87" s="177"/>
      <c r="N87" s="936"/>
      <c r="O87" s="177"/>
      <c r="P87" s="319">
        <v>425</v>
      </c>
      <c r="Q87" s="319">
        <v>425</v>
      </c>
      <c r="R87" s="319" t="s">
        <v>4847</v>
      </c>
      <c r="S87" s="319">
        <v>1</v>
      </c>
      <c r="T87" s="319" t="s">
        <v>391</v>
      </c>
      <c r="U87" s="177"/>
      <c r="V87" s="177"/>
      <c r="W87" s="177"/>
      <c r="X87" s="177"/>
      <c r="Y87" s="177"/>
      <c r="Z87" s="177"/>
      <c r="AA87" s="319"/>
      <c r="AB87" s="320"/>
      <c r="AC87" s="320"/>
      <c r="AD87" s="177"/>
      <c r="AE87" s="177"/>
      <c r="AF87" s="177"/>
      <c r="AG87" s="177"/>
      <c r="AH87" s="177"/>
      <c r="AI87" s="177"/>
      <c r="AJ87" s="177"/>
      <c r="AK87" s="177"/>
      <c r="AL87" s="177"/>
      <c r="AM87" s="177"/>
      <c r="AN87" s="177"/>
      <c r="AO87" s="177"/>
      <c r="AP87" s="177"/>
      <c r="AQ87" s="177"/>
      <c r="AR87" s="177"/>
      <c r="AS87" s="177"/>
      <c r="AT87" s="177"/>
      <c r="AU87" s="177"/>
      <c r="AV87" s="99">
        <v>2006</v>
      </c>
      <c r="AW87" s="99"/>
      <c r="AX87" s="99"/>
      <c r="AY87" s="99"/>
      <c r="AZ87" s="99"/>
      <c r="BA87" s="99"/>
      <c r="BB87" s="99"/>
      <c r="BC87" s="100"/>
      <c r="BD87" s="100"/>
    </row>
    <row r="88" spans="1:56" s="246" customFormat="1" ht="25.7" customHeight="1">
      <c r="A88" s="269"/>
      <c r="B88" s="543"/>
      <c r="C88" s="320" t="s">
        <v>913</v>
      </c>
      <c r="D88" s="320" t="s">
        <v>4848</v>
      </c>
      <c r="E88" s="320" t="s">
        <v>2177</v>
      </c>
      <c r="F88" s="723"/>
      <c r="G88" s="320" t="s">
        <v>2177</v>
      </c>
      <c r="H88" s="177"/>
      <c r="I88" s="177"/>
      <c r="J88" s="319">
        <v>500</v>
      </c>
      <c r="K88" s="319">
        <v>500</v>
      </c>
      <c r="L88" s="319">
        <v>500</v>
      </c>
      <c r="M88" s="177"/>
      <c r="N88" s="936"/>
      <c r="O88" s="177"/>
      <c r="P88" s="319">
        <v>500</v>
      </c>
      <c r="Q88" s="319">
        <v>500</v>
      </c>
      <c r="R88" s="319" t="s">
        <v>4847</v>
      </c>
      <c r="S88" s="319">
        <v>1</v>
      </c>
      <c r="T88" s="319" t="s">
        <v>391</v>
      </c>
      <c r="U88" s="177"/>
      <c r="V88" s="177"/>
      <c r="W88" s="177"/>
      <c r="X88" s="177"/>
      <c r="Y88" s="177"/>
      <c r="Z88" s="177"/>
      <c r="AA88" s="319"/>
      <c r="AB88" s="320"/>
      <c r="AC88" s="320"/>
      <c r="AD88" s="177"/>
      <c r="AE88" s="177"/>
      <c r="AF88" s="177"/>
      <c r="AG88" s="177"/>
      <c r="AH88" s="177"/>
      <c r="AI88" s="177"/>
      <c r="AJ88" s="177"/>
      <c r="AK88" s="177"/>
      <c r="AL88" s="177"/>
      <c r="AM88" s="177"/>
      <c r="AN88" s="177"/>
      <c r="AO88" s="177"/>
      <c r="AP88" s="177"/>
      <c r="AQ88" s="177"/>
      <c r="AR88" s="177"/>
      <c r="AS88" s="177"/>
      <c r="AT88" s="177"/>
      <c r="AU88" s="177"/>
      <c r="AV88" s="99">
        <v>2007</v>
      </c>
      <c r="AW88" s="99"/>
      <c r="AX88" s="99"/>
      <c r="AY88" s="99"/>
      <c r="AZ88" s="99"/>
      <c r="BA88" s="99"/>
      <c r="BB88" s="99"/>
      <c r="BC88" s="100"/>
      <c r="BD88" s="100"/>
    </row>
    <row r="89" spans="1:56" s="246" customFormat="1" ht="25.7" customHeight="1">
      <c r="A89" s="269"/>
      <c r="B89" s="543"/>
      <c r="C89" s="320" t="s">
        <v>913</v>
      </c>
      <c r="D89" s="320" t="s">
        <v>4849</v>
      </c>
      <c r="E89" s="320" t="s">
        <v>2177</v>
      </c>
      <c r="F89" s="723"/>
      <c r="G89" s="320" t="s">
        <v>2177</v>
      </c>
      <c r="H89" s="177"/>
      <c r="I89" s="177"/>
      <c r="J89" s="319">
        <v>374</v>
      </c>
      <c r="K89" s="319">
        <v>374</v>
      </c>
      <c r="L89" s="319">
        <v>374</v>
      </c>
      <c r="M89" s="177"/>
      <c r="N89" s="936"/>
      <c r="O89" s="177"/>
      <c r="P89" s="319">
        <v>374</v>
      </c>
      <c r="Q89" s="319">
        <v>374</v>
      </c>
      <c r="R89" s="319" t="s">
        <v>4847</v>
      </c>
      <c r="S89" s="319">
        <v>1</v>
      </c>
      <c r="T89" s="319" t="s">
        <v>391</v>
      </c>
      <c r="U89" s="177"/>
      <c r="V89" s="177"/>
      <c r="W89" s="177"/>
      <c r="X89" s="177"/>
      <c r="Y89" s="177"/>
      <c r="Z89" s="177"/>
      <c r="AA89" s="319"/>
      <c r="AB89" s="320"/>
      <c r="AC89" s="320"/>
      <c r="AD89" s="177"/>
      <c r="AE89" s="177"/>
      <c r="AF89" s="177"/>
      <c r="AG89" s="177"/>
      <c r="AH89" s="177"/>
      <c r="AI89" s="177"/>
      <c r="AJ89" s="177"/>
      <c r="AK89" s="177"/>
      <c r="AL89" s="177"/>
      <c r="AM89" s="177"/>
      <c r="AN89" s="177"/>
      <c r="AO89" s="177"/>
      <c r="AP89" s="177"/>
      <c r="AQ89" s="177"/>
      <c r="AR89" s="177"/>
      <c r="AS89" s="177"/>
      <c r="AT89" s="177"/>
      <c r="AU89" s="177"/>
      <c r="AV89" s="99">
        <v>2010</v>
      </c>
      <c r="AW89" s="99"/>
      <c r="AX89" s="99"/>
      <c r="AY89" s="99"/>
      <c r="AZ89" s="99"/>
      <c r="BA89" s="99"/>
      <c r="BB89" s="99"/>
      <c r="BC89" s="100">
        <v>30</v>
      </c>
      <c r="BD89" s="100"/>
    </row>
    <row r="90" spans="1:56" s="246" customFormat="1" ht="25.7" customHeight="1">
      <c r="A90" s="269"/>
      <c r="B90" s="543"/>
      <c r="C90" s="320" t="s">
        <v>913</v>
      </c>
      <c r="D90" s="320" t="s">
        <v>4850</v>
      </c>
      <c r="E90" s="320" t="s">
        <v>2177</v>
      </c>
      <c r="F90" s="723"/>
      <c r="G90" s="320" t="s">
        <v>2177</v>
      </c>
      <c r="H90" s="177"/>
      <c r="I90" s="177"/>
      <c r="J90" s="319">
        <v>396</v>
      </c>
      <c r="K90" s="319">
        <v>396</v>
      </c>
      <c r="L90" s="319">
        <v>396</v>
      </c>
      <c r="M90" s="177"/>
      <c r="N90" s="936"/>
      <c r="O90" s="177"/>
      <c r="P90" s="319">
        <v>396</v>
      </c>
      <c r="Q90" s="319">
        <v>396</v>
      </c>
      <c r="R90" s="319" t="s">
        <v>4847</v>
      </c>
      <c r="S90" s="319">
        <v>1</v>
      </c>
      <c r="T90" s="319" t="s">
        <v>391</v>
      </c>
      <c r="U90" s="177"/>
      <c r="V90" s="177"/>
      <c r="W90" s="177"/>
      <c r="X90" s="177"/>
      <c r="Y90" s="177"/>
      <c r="Z90" s="177"/>
      <c r="AA90" s="319"/>
      <c r="AB90" s="320"/>
      <c r="AC90" s="320"/>
      <c r="AD90" s="177"/>
      <c r="AE90" s="177"/>
      <c r="AF90" s="177"/>
      <c r="AG90" s="177"/>
      <c r="AH90" s="177"/>
      <c r="AI90" s="177"/>
      <c r="AJ90" s="177"/>
      <c r="AK90" s="177"/>
      <c r="AL90" s="177"/>
      <c r="AM90" s="177"/>
      <c r="AN90" s="177"/>
      <c r="AO90" s="177"/>
      <c r="AP90" s="177"/>
      <c r="AQ90" s="177"/>
      <c r="AR90" s="177"/>
      <c r="AS90" s="177"/>
      <c r="AT90" s="177"/>
      <c r="AU90" s="177"/>
      <c r="AV90" s="99">
        <v>2009</v>
      </c>
      <c r="AW90" s="99"/>
      <c r="AX90" s="99"/>
      <c r="AY90" s="99"/>
      <c r="AZ90" s="99"/>
      <c r="BA90" s="99"/>
      <c r="BB90" s="99"/>
      <c r="BC90" s="100">
        <v>60</v>
      </c>
      <c r="BD90" s="100"/>
    </row>
    <row r="91" spans="1:56" s="246" customFormat="1" ht="25.7" customHeight="1">
      <c r="A91" s="269"/>
      <c r="B91" s="543"/>
      <c r="C91" s="105" t="s">
        <v>2153</v>
      </c>
      <c r="D91" s="105" t="s">
        <v>2180</v>
      </c>
      <c r="E91" s="105" t="s">
        <v>2153</v>
      </c>
      <c r="F91" s="105"/>
      <c r="G91" s="105" t="s">
        <v>2153</v>
      </c>
      <c r="H91" s="99"/>
      <c r="I91" s="99"/>
      <c r="J91" s="100">
        <v>723.9</v>
      </c>
      <c r="K91" s="100">
        <v>360.22</v>
      </c>
      <c r="L91" s="100">
        <v>360</v>
      </c>
      <c r="M91" s="99"/>
      <c r="N91" s="99"/>
      <c r="O91" s="99"/>
      <c r="P91" s="100">
        <v>360</v>
      </c>
      <c r="Q91" s="100">
        <v>360</v>
      </c>
      <c r="R91" s="100" t="s">
        <v>2181</v>
      </c>
      <c r="S91" s="100">
        <v>1</v>
      </c>
      <c r="T91" s="100" t="s">
        <v>391</v>
      </c>
      <c r="U91" s="99"/>
      <c r="V91" s="99"/>
      <c r="W91" s="99"/>
      <c r="X91" s="99"/>
      <c r="Y91" s="99"/>
      <c r="Z91" s="99"/>
      <c r="AA91" s="100" t="s">
        <v>499</v>
      </c>
      <c r="AB91" s="99"/>
      <c r="AC91" s="99"/>
      <c r="AD91" s="99"/>
      <c r="AE91" s="99"/>
      <c r="AF91" s="99"/>
      <c r="AG91" s="99"/>
      <c r="AH91" s="99"/>
      <c r="AI91" s="99"/>
      <c r="AJ91" s="99"/>
      <c r="AK91" s="99"/>
      <c r="AL91" s="99"/>
      <c r="AM91" s="99"/>
      <c r="AN91" s="99"/>
      <c r="AO91" s="99"/>
      <c r="AP91" s="99"/>
      <c r="AQ91" s="99"/>
      <c r="AR91" s="99"/>
      <c r="AS91" s="99"/>
      <c r="AT91" s="99"/>
      <c r="AU91" s="99"/>
      <c r="AV91" s="99">
        <v>2010</v>
      </c>
      <c r="AW91" s="99"/>
      <c r="AX91" s="99"/>
      <c r="AY91" s="99"/>
      <c r="AZ91" s="99"/>
      <c r="BA91" s="99"/>
      <c r="BB91" s="99"/>
      <c r="BC91" s="100">
        <v>140</v>
      </c>
      <c r="BD91" s="100"/>
    </row>
    <row r="92" spans="1:56" s="246" customFormat="1" ht="25.7" customHeight="1">
      <c r="A92" s="269"/>
      <c r="B92" s="543"/>
      <c r="C92" s="320" t="s">
        <v>2153</v>
      </c>
      <c r="D92" s="320" t="s">
        <v>2176</v>
      </c>
      <c r="E92" s="320" t="s">
        <v>942</v>
      </c>
      <c r="F92" s="723"/>
      <c r="G92" s="320" t="s">
        <v>401</v>
      </c>
      <c r="H92" s="177"/>
      <c r="I92" s="177"/>
      <c r="J92" s="319">
        <v>36532</v>
      </c>
      <c r="K92" s="319">
        <v>3616</v>
      </c>
      <c r="L92" s="319">
        <v>3616</v>
      </c>
      <c r="M92" s="177"/>
      <c r="N92" s="936"/>
      <c r="O92" s="177"/>
      <c r="P92" s="319">
        <v>2070</v>
      </c>
      <c r="Q92" s="319">
        <v>2070</v>
      </c>
      <c r="R92" s="319" t="s">
        <v>2182</v>
      </c>
      <c r="S92" s="319">
        <v>5</v>
      </c>
      <c r="T92" s="319" t="s">
        <v>391</v>
      </c>
      <c r="U92" s="177"/>
      <c r="V92" s="177"/>
      <c r="W92" s="177"/>
      <c r="X92" s="177"/>
      <c r="Y92" s="177"/>
      <c r="Z92" s="177"/>
      <c r="AA92" s="319" t="s">
        <v>2172</v>
      </c>
      <c r="AB92" s="320"/>
      <c r="AC92" s="320"/>
      <c r="AD92" s="177"/>
      <c r="AE92" s="177"/>
      <c r="AF92" s="177"/>
      <c r="AG92" s="177"/>
      <c r="AH92" s="177"/>
      <c r="AI92" s="177"/>
      <c r="AJ92" s="177"/>
      <c r="AK92" s="177"/>
      <c r="AL92" s="177"/>
      <c r="AM92" s="177"/>
      <c r="AN92" s="177"/>
      <c r="AO92" s="177"/>
      <c r="AP92" s="177"/>
      <c r="AQ92" s="177"/>
      <c r="AR92" s="177"/>
      <c r="AS92" s="177"/>
      <c r="AT92" s="177"/>
      <c r="AU92" s="177"/>
      <c r="AV92" s="99">
        <v>2006</v>
      </c>
      <c r="AW92" s="99"/>
      <c r="AX92" s="99"/>
      <c r="AY92" s="99"/>
      <c r="AZ92" s="99"/>
      <c r="BA92" s="99"/>
      <c r="BB92" s="99"/>
      <c r="BC92" s="100">
        <v>1669</v>
      </c>
      <c r="BD92" s="100"/>
    </row>
    <row r="93" spans="1:56" s="246" customFormat="1" ht="25.7" customHeight="1">
      <c r="A93" s="269"/>
      <c r="B93" s="543"/>
      <c r="C93" s="105" t="s">
        <v>4851</v>
      </c>
      <c r="D93" s="105" t="s">
        <v>4852</v>
      </c>
      <c r="E93" s="105" t="s">
        <v>4853</v>
      </c>
      <c r="F93" s="105"/>
      <c r="G93" s="105" t="s">
        <v>4853</v>
      </c>
      <c r="H93" s="99"/>
      <c r="I93" s="99"/>
      <c r="J93" s="100">
        <v>12987.6</v>
      </c>
      <c r="K93" s="100">
        <v>396</v>
      </c>
      <c r="L93" s="100">
        <v>396</v>
      </c>
      <c r="M93" s="99"/>
      <c r="N93" s="99"/>
      <c r="O93" s="99"/>
      <c r="P93" s="100">
        <v>396</v>
      </c>
      <c r="Q93" s="100">
        <v>396</v>
      </c>
      <c r="R93" s="100" t="s">
        <v>4854</v>
      </c>
      <c r="S93" s="100">
        <v>1</v>
      </c>
      <c r="T93" s="100" t="s">
        <v>4855</v>
      </c>
      <c r="U93" s="99"/>
      <c r="V93" s="99"/>
      <c r="W93" s="99"/>
      <c r="X93" s="99"/>
      <c r="Y93" s="99"/>
      <c r="Z93" s="99"/>
      <c r="AA93" s="100" t="s">
        <v>4856</v>
      </c>
      <c r="AB93" s="99"/>
      <c r="AC93" s="99"/>
      <c r="AD93" s="99"/>
      <c r="AE93" s="99"/>
      <c r="AF93" s="99"/>
      <c r="AG93" s="99"/>
      <c r="AH93" s="99"/>
      <c r="AI93" s="99"/>
      <c r="AJ93" s="99"/>
      <c r="AK93" s="99"/>
      <c r="AL93" s="99"/>
      <c r="AM93" s="99"/>
      <c r="AN93" s="99"/>
      <c r="AO93" s="99"/>
      <c r="AP93" s="99"/>
      <c r="AQ93" s="99"/>
      <c r="AR93" s="99"/>
      <c r="AS93" s="99"/>
      <c r="AT93" s="99"/>
      <c r="AU93" s="99"/>
      <c r="AV93" s="99">
        <v>2012</v>
      </c>
      <c r="AW93" s="99"/>
      <c r="AX93" s="99"/>
      <c r="AY93" s="99"/>
      <c r="AZ93" s="99"/>
      <c r="BA93" s="99"/>
      <c r="BB93" s="99"/>
      <c r="BC93" s="100">
        <v>291</v>
      </c>
      <c r="BD93" s="100"/>
    </row>
    <row r="94" spans="1:56" s="246" customFormat="1" ht="25.7" customHeight="1">
      <c r="A94" s="269"/>
      <c r="B94" s="543"/>
      <c r="C94" s="105" t="s">
        <v>4851</v>
      </c>
      <c r="D94" s="105" t="s">
        <v>4857</v>
      </c>
      <c r="E94" s="105" t="s">
        <v>4851</v>
      </c>
      <c r="F94" s="105"/>
      <c r="G94" s="105" t="s">
        <v>4851</v>
      </c>
      <c r="H94" s="99"/>
      <c r="I94" s="99"/>
      <c r="J94" s="100">
        <v>4375</v>
      </c>
      <c r="K94" s="100">
        <v>1300</v>
      </c>
      <c r="L94" s="100">
        <v>392</v>
      </c>
      <c r="M94" s="99"/>
      <c r="N94" s="99"/>
      <c r="O94" s="99"/>
      <c r="P94" s="100">
        <v>392</v>
      </c>
      <c r="Q94" s="100">
        <v>392</v>
      </c>
      <c r="R94" s="100" t="s">
        <v>4858</v>
      </c>
      <c r="S94" s="100">
        <v>1</v>
      </c>
      <c r="T94" s="100" t="s">
        <v>4855</v>
      </c>
      <c r="U94" s="99"/>
      <c r="V94" s="99"/>
      <c r="W94" s="99"/>
      <c r="X94" s="99"/>
      <c r="Y94" s="99"/>
      <c r="Z94" s="99"/>
      <c r="AA94" s="100"/>
      <c r="AB94" s="99"/>
      <c r="AC94" s="99"/>
      <c r="AD94" s="99"/>
      <c r="AE94" s="99"/>
      <c r="AF94" s="99"/>
      <c r="AG94" s="99"/>
      <c r="AH94" s="99"/>
      <c r="AI94" s="99"/>
      <c r="AJ94" s="99"/>
      <c r="AK94" s="99"/>
      <c r="AL94" s="99"/>
      <c r="AM94" s="99"/>
      <c r="AN94" s="99"/>
      <c r="AO94" s="99"/>
      <c r="AP94" s="99"/>
      <c r="AQ94" s="99"/>
      <c r="AR94" s="99"/>
      <c r="AS94" s="99"/>
      <c r="AT94" s="99"/>
      <c r="AU94" s="99"/>
      <c r="AV94" s="99">
        <v>2005</v>
      </c>
      <c r="AW94" s="99"/>
      <c r="AX94" s="99"/>
      <c r="AY94" s="99"/>
      <c r="AZ94" s="99"/>
      <c r="BA94" s="99"/>
      <c r="BB94" s="99"/>
      <c r="BC94" s="100">
        <v>45</v>
      </c>
      <c r="BD94" s="100"/>
    </row>
    <row r="95" spans="1:56" s="246" customFormat="1" ht="25.7" customHeight="1">
      <c r="A95" s="269" t="s">
        <v>419</v>
      </c>
      <c r="B95" s="543"/>
      <c r="C95" s="105" t="s">
        <v>4859</v>
      </c>
      <c r="D95" s="105" t="s">
        <v>4860</v>
      </c>
      <c r="E95" s="105" t="s">
        <v>4861</v>
      </c>
      <c r="F95" s="105"/>
      <c r="G95" s="105" t="s">
        <v>4859</v>
      </c>
      <c r="H95" s="99"/>
      <c r="I95" s="99"/>
      <c r="J95" s="100">
        <v>64011</v>
      </c>
      <c r="K95" s="100">
        <v>414</v>
      </c>
      <c r="L95" s="100">
        <v>414</v>
      </c>
      <c r="M95" s="99"/>
      <c r="N95" s="99"/>
      <c r="O95" s="99"/>
      <c r="P95" s="100">
        <v>414</v>
      </c>
      <c r="Q95" s="100">
        <v>414</v>
      </c>
      <c r="R95" s="100" t="s">
        <v>4862</v>
      </c>
      <c r="S95" s="100">
        <v>1</v>
      </c>
      <c r="T95" s="100" t="s">
        <v>4855</v>
      </c>
      <c r="U95" s="99"/>
      <c r="V95" s="99"/>
      <c r="W95" s="99"/>
      <c r="X95" s="99"/>
      <c r="Y95" s="99"/>
      <c r="Z95" s="99"/>
      <c r="AA95" s="100" t="s">
        <v>4863</v>
      </c>
      <c r="AB95" s="99"/>
      <c r="AC95" s="99"/>
      <c r="AD95" s="99"/>
      <c r="AE95" s="99"/>
      <c r="AF95" s="99"/>
      <c r="AG95" s="99"/>
      <c r="AH95" s="99"/>
      <c r="AI95" s="99"/>
      <c r="AJ95" s="99"/>
      <c r="AK95" s="99"/>
      <c r="AL95" s="99"/>
      <c r="AM95" s="99"/>
      <c r="AN95" s="99"/>
      <c r="AO95" s="99"/>
      <c r="AP95" s="99"/>
      <c r="AQ95" s="99"/>
      <c r="AR95" s="99"/>
      <c r="AS95" s="99"/>
      <c r="AT95" s="99"/>
      <c r="AU95" s="99"/>
      <c r="AV95" s="99">
        <v>2014</v>
      </c>
      <c r="AW95" s="99"/>
      <c r="AX95" s="99"/>
      <c r="AY95" s="99"/>
      <c r="AZ95" s="99"/>
      <c r="BA95" s="99"/>
      <c r="BB95" s="99"/>
      <c r="BC95" s="100">
        <v>150</v>
      </c>
      <c r="BD95" s="100"/>
    </row>
    <row r="96" spans="1:56" s="246" customFormat="1" ht="25.7" customHeight="1">
      <c r="A96" s="269"/>
      <c r="B96" s="543"/>
      <c r="C96" s="320" t="s">
        <v>1434</v>
      </c>
      <c r="D96" s="320" t="s">
        <v>2176</v>
      </c>
      <c r="E96" s="320" t="s">
        <v>2183</v>
      </c>
      <c r="F96" s="723"/>
      <c r="G96" s="320" t="s">
        <v>2184</v>
      </c>
      <c r="H96" s="177"/>
      <c r="I96" s="177"/>
      <c r="J96" s="319">
        <v>172961</v>
      </c>
      <c r="K96" s="319">
        <v>769.7</v>
      </c>
      <c r="L96" s="319">
        <v>769.7</v>
      </c>
      <c r="M96" s="177"/>
      <c r="N96" s="936"/>
      <c r="O96" s="177"/>
      <c r="P96" s="319">
        <v>414</v>
      </c>
      <c r="Q96" s="319">
        <v>414</v>
      </c>
      <c r="R96" s="319" t="s">
        <v>2185</v>
      </c>
      <c r="S96" s="319">
        <v>1</v>
      </c>
      <c r="T96" s="319" t="s">
        <v>391</v>
      </c>
      <c r="U96" s="177"/>
      <c r="V96" s="177"/>
      <c r="W96" s="177"/>
      <c r="X96" s="177"/>
      <c r="Y96" s="177"/>
      <c r="Z96" s="177"/>
      <c r="AA96" s="319" t="s">
        <v>2179</v>
      </c>
      <c r="AB96" s="320"/>
      <c r="AC96" s="320"/>
      <c r="AD96" s="177"/>
      <c r="AE96" s="177"/>
      <c r="AF96" s="177"/>
      <c r="AG96" s="177"/>
      <c r="AH96" s="177"/>
      <c r="AI96" s="177"/>
      <c r="AJ96" s="177"/>
      <c r="AK96" s="177"/>
      <c r="AL96" s="177"/>
      <c r="AM96" s="177"/>
      <c r="AN96" s="177"/>
      <c r="AO96" s="177"/>
      <c r="AP96" s="177"/>
      <c r="AQ96" s="177"/>
      <c r="AR96" s="177"/>
      <c r="AS96" s="177"/>
      <c r="AT96" s="177"/>
      <c r="AU96" s="177"/>
      <c r="AV96" s="99">
        <v>2010</v>
      </c>
      <c r="AW96" s="99"/>
      <c r="AX96" s="99"/>
      <c r="AY96" s="99"/>
      <c r="AZ96" s="99"/>
      <c r="BA96" s="99"/>
      <c r="BB96" s="99"/>
      <c r="BC96" s="100">
        <v>545</v>
      </c>
      <c r="BD96" s="100"/>
    </row>
    <row r="97" spans="1:56" s="246" customFormat="1" ht="25.7" customHeight="1">
      <c r="A97" s="269"/>
      <c r="B97" s="566" t="s">
        <v>4864</v>
      </c>
      <c r="C97" s="320" t="s">
        <v>4865</v>
      </c>
      <c r="D97" s="544">
        <f>COUNTA(D98:D103)</f>
        <v>6</v>
      </c>
      <c r="E97" s="177"/>
      <c r="F97" s="665"/>
      <c r="G97" s="177"/>
      <c r="H97" s="177"/>
      <c r="I97" s="177"/>
      <c r="J97" s="319">
        <f t="shared" ref="J97:S97" si="6">SUM(J98:J103)</f>
        <v>13881</v>
      </c>
      <c r="K97" s="319">
        <f t="shared" si="6"/>
        <v>2542.2800000000002</v>
      </c>
      <c r="L97" s="319">
        <f t="shared" si="6"/>
        <v>2542.2800000000002</v>
      </c>
      <c r="M97" s="319">
        <f t="shared" si="6"/>
        <v>0</v>
      </c>
      <c r="N97" s="319">
        <f t="shared" si="6"/>
        <v>0</v>
      </c>
      <c r="O97" s="319">
        <f t="shared" si="6"/>
        <v>0</v>
      </c>
      <c r="P97" s="319"/>
      <c r="Q97" s="319"/>
      <c r="R97" s="319"/>
      <c r="S97" s="319">
        <f t="shared" si="6"/>
        <v>12</v>
      </c>
      <c r="T97" s="319"/>
      <c r="U97" s="177"/>
      <c r="V97" s="177"/>
      <c r="W97" s="177"/>
      <c r="X97" s="177"/>
      <c r="Y97" s="177"/>
      <c r="Z97" s="177"/>
      <c r="AA97" s="319"/>
      <c r="AB97" s="320"/>
      <c r="AC97" s="320"/>
      <c r="AD97" s="177"/>
      <c r="AE97" s="177"/>
      <c r="AF97" s="177"/>
      <c r="AG97" s="177"/>
      <c r="AH97" s="177"/>
      <c r="AI97" s="177"/>
      <c r="AJ97" s="177"/>
      <c r="AK97" s="177"/>
      <c r="AL97" s="177"/>
      <c r="AM97" s="177"/>
      <c r="AN97" s="177"/>
      <c r="AO97" s="177"/>
      <c r="AP97" s="177"/>
      <c r="AQ97" s="177"/>
      <c r="AR97" s="177"/>
      <c r="AS97" s="177"/>
      <c r="AT97" s="177"/>
      <c r="AU97" s="177"/>
      <c r="AV97" s="99"/>
      <c r="AW97" s="99"/>
      <c r="AX97" s="99"/>
      <c r="AY97" s="99"/>
      <c r="AZ97" s="99"/>
      <c r="BA97" s="99"/>
      <c r="BB97" s="99"/>
      <c r="BC97" s="100"/>
      <c r="BD97" s="100"/>
    </row>
    <row r="98" spans="1:56" s="246" customFormat="1" ht="25.7" customHeight="1">
      <c r="A98" s="269"/>
      <c r="B98" s="543"/>
      <c r="C98" s="105" t="s">
        <v>4866</v>
      </c>
      <c r="D98" s="105" t="s">
        <v>4867</v>
      </c>
      <c r="E98" s="105" t="s">
        <v>4866</v>
      </c>
      <c r="F98" s="105"/>
      <c r="G98" s="105" t="s">
        <v>4866</v>
      </c>
      <c r="H98" s="99"/>
      <c r="I98" s="99"/>
      <c r="J98" s="100">
        <v>1900</v>
      </c>
      <c r="K98" s="100"/>
      <c r="L98" s="100"/>
      <c r="M98" s="99"/>
      <c r="N98" s="99"/>
      <c r="O98" s="99"/>
      <c r="P98" s="100">
        <v>748</v>
      </c>
      <c r="Q98" s="100">
        <v>748</v>
      </c>
      <c r="R98" s="100" t="s">
        <v>4868</v>
      </c>
      <c r="S98" s="100">
        <v>2</v>
      </c>
      <c r="T98" s="100" t="s">
        <v>4869</v>
      </c>
      <c r="U98" s="99"/>
      <c r="V98" s="99"/>
      <c r="W98" s="99"/>
      <c r="X98" s="99"/>
      <c r="Y98" s="99"/>
      <c r="Z98" s="99"/>
      <c r="AA98" s="100"/>
      <c r="AB98" s="99"/>
      <c r="AC98" s="99"/>
      <c r="AD98" s="99"/>
      <c r="AE98" s="99"/>
      <c r="AF98" s="99"/>
      <c r="AG98" s="99"/>
      <c r="AH98" s="99"/>
      <c r="AI98" s="99"/>
      <c r="AJ98" s="99"/>
      <c r="AK98" s="99"/>
      <c r="AL98" s="99"/>
      <c r="AM98" s="99"/>
      <c r="AN98" s="99"/>
      <c r="AO98" s="99"/>
      <c r="AP98" s="99"/>
      <c r="AQ98" s="99"/>
      <c r="AR98" s="99"/>
      <c r="AS98" s="99"/>
      <c r="AT98" s="99"/>
      <c r="AU98" s="99"/>
      <c r="AV98" s="99">
        <v>2003</v>
      </c>
      <c r="AW98" s="99"/>
      <c r="AX98" s="99"/>
      <c r="AY98" s="99"/>
      <c r="AZ98" s="99"/>
      <c r="BA98" s="99"/>
      <c r="BB98" s="99"/>
      <c r="BC98" s="100">
        <v>25</v>
      </c>
      <c r="BD98" s="100"/>
    </row>
    <row r="99" spans="1:56" s="246" customFormat="1" ht="25.7" customHeight="1">
      <c r="A99" s="269"/>
      <c r="B99" s="591"/>
      <c r="C99" s="320" t="s">
        <v>4870</v>
      </c>
      <c r="D99" s="320" t="s">
        <v>4871</v>
      </c>
      <c r="E99" s="320" t="s">
        <v>4870</v>
      </c>
      <c r="F99" s="723"/>
      <c r="G99" s="320" t="s">
        <v>4870</v>
      </c>
      <c r="H99" s="177"/>
      <c r="I99" s="177"/>
      <c r="J99" s="319">
        <v>4637</v>
      </c>
      <c r="K99" s="319">
        <v>924.77</v>
      </c>
      <c r="L99" s="319">
        <v>924.77</v>
      </c>
      <c r="M99" s="177"/>
      <c r="N99" s="936"/>
      <c r="O99" s="177"/>
      <c r="P99" s="319">
        <v>374</v>
      </c>
      <c r="Q99" s="319">
        <v>374</v>
      </c>
      <c r="R99" s="319" t="s">
        <v>4872</v>
      </c>
      <c r="S99" s="319">
        <v>4</v>
      </c>
      <c r="T99" s="319" t="s">
        <v>4869</v>
      </c>
      <c r="U99" s="177"/>
      <c r="V99" s="177"/>
      <c r="W99" s="177"/>
      <c r="X99" s="177"/>
      <c r="Y99" s="177"/>
      <c r="Z99" s="177"/>
      <c r="AA99" s="319"/>
      <c r="AB99" s="320"/>
      <c r="AC99" s="320"/>
      <c r="AD99" s="177"/>
      <c r="AE99" s="177"/>
      <c r="AF99" s="177"/>
      <c r="AG99" s="177"/>
      <c r="AH99" s="177"/>
      <c r="AI99" s="177"/>
      <c r="AJ99" s="177"/>
      <c r="AK99" s="177"/>
      <c r="AL99" s="177"/>
      <c r="AM99" s="177"/>
      <c r="AN99" s="177"/>
      <c r="AO99" s="177"/>
      <c r="AP99" s="177"/>
      <c r="AQ99" s="177"/>
      <c r="AR99" s="177"/>
      <c r="AS99" s="177"/>
      <c r="AT99" s="177"/>
      <c r="AU99" s="177"/>
      <c r="AV99" s="99">
        <v>2002</v>
      </c>
      <c r="AW99" s="99"/>
      <c r="AX99" s="99"/>
      <c r="AY99" s="99"/>
      <c r="AZ99" s="99"/>
      <c r="BA99" s="99"/>
      <c r="BB99" s="99"/>
      <c r="BC99" s="100">
        <v>250</v>
      </c>
      <c r="BD99" s="100"/>
    </row>
    <row r="100" spans="1:56" s="246" customFormat="1" ht="25.7" customHeight="1">
      <c r="A100" s="269"/>
      <c r="B100" s="543"/>
      <c r="C100" s="320" t="s">
        <v>4870</v>
      </c>
      <c r="D100" s="320" t="s">
        <v>4873</v>
      </c>
      <c r="E100" s="320" t="s">
        <v>4870</v>
      </c>
      <c r="F100" s="723"/>
      <c r="G100" s="320" t="s">
        <v>4870</v>
      </c>
      <c r="H100" s="177"/>
      <c r="I100" s="177"/>
      <c r="J100" s="319">
        <v>2870</v>
      </c>
      <c r="K100" s="319">
        <v>414</v>
      </c>
      <c r="L100" s="319">
        <v>414</v>
      </c>
      <c r="M100" s="177"/>
      <c r="N100" s="936"/>
      <c r="O100" s="177"/>
      <c r="P100" s="319">
        <v>374</v>
      </c>
      <c r="Q100" s="319">
        <v>374</v>
      </c>
      <c r="R100" s="319" t="s">
        <v>4872</v>
      </c>
      <c r="S100" s="319">
        <v>2</v>
      </c>
      <c r="T100" s="319" t="s">
        <v>4869</v>
      </c>
      <c r="U100" s="177"/>
      <c r="V100" s="177"/>
      <c r="W100" s="177"/>
      <c r="X100" s="177"/>
      <c r="Y100" s="177"/>
      <c r="Z100" s="177"/>
      <c r="AA100" s="319"/>
      <c r="AB100" s="320"/>
      <c r="AC100" s="320"/>
      <c r="AD100" s="177"/>
      <c r="AE100" s="177"/>
      <c r="AF100" s="177"/>
      <c r="AG100" s="177"/>
      <c r="AH100" s="177"/>
      <c r="AI100" s="177"/>
      <c r="AJ100" s="177"/>
      <c r="AK100" s="177"/>
      <c r="AL100" s="177"/>
      <c r="AM100" s="177"/>
      <c r="AN100" s="177"/>
      <c r="AO100" s="177"/>
      <c r="AP100" s="177"/>
      <c r="AQ100" s="177"/>
      <c r="AR100" s="177"/>
      <c r="AS100" s="177"/>
      <c r="AT100" s="177"/>
      <c r="AU100" s="177"/>
      <c r="AV100" s="99">
        <v>2002</v>
      </c>
      <c r="AW100" s="99"/>
      <c r="AX100" s="99"/>
      <c r="AY100" s="99"/>
      <c r="AZ100" s="99"/>
      <c r="BA100" s="99"/>
      <c r="BB100" s="99"/>
      <c r="BC100" s="100">
        <v>162</v>
      </c>
      <c r="BD100" s="100"/>
    </row>
    <row r="101" spans="1:56" s="246" customFormat="1" ht="25.7" customHeight="1">
      <c r="A101" s="269"/>
      <c r="B101" s="543"/>
      <c r="C101" s="105" t="s">
        <v>4870</v>
      </c>
      <c r="D101" s="105" t="s">
        <v>4874</v>
      </c>
      <c r="E101" s="105" t="s">
        <v>4870</v>
      </c>
      <c r="F101" s="105"/>
      <c r="G101" s="105" t="s">
        <v>4870</v>
      </c>
      <c r="H101" s="99"/>
      <c r="I101" s="99"/>
      <c r="J101" s="100">
        <v>2003</v>
      </c>
      <c r="K101" s="100">
        <v>414</v>
      </c>
      <c r="L101" s="319">
        <v>414</v>
      </c>
      <c r="M101" s="99"/>
      <c r="N101" s="99"/>
      <c r="O101" s="99"/>
      <c r="P101" s="319">
        <v>374</v>
      </c>
      <c r="Q101" s="319">
        <v>374</v>
      </c>
      <c r="R101" s="319" t="s">
        <v>4872</v>
      </c>
      <c r="S101" s="100">
        <v>2</v>
      </c>
      <c r="T101" s="319" t="s">
        <v>4869</v>
      </c>
      <c r="U101" s="99"/>
      <c r="V101" s="99"/>
      <c r="W101" s="99"/>
      <c r="X101" s="99"/>
      <c r="Y101" s="99"/>
      <c r="Z101" s="99"/>
      <c r="AA101" s="100"/>
      <c r="AB101" s="99"/>
      <c r="AC101" s="99"/>
      <c r="AD101" s="99"/>
      <c r="AE101" s="99"/>
      <c r="AF101" s="99"/>
      <c r="AG101" s="99"/>
      <c r="AH101" s="99"/>
      <c r="AI101" s="99"/>
      <c r="AJ101" s="99"/>
      <c r="AK101" s="99"/>
      <c r="AL101" s="99"/>
      <c r="AM101" s="99"/>
      <c r="AN101" s="99"/>
      <c r="AO101" s="99"/>
      <c r="AP101" s="99"/>
      <c r="AQ101" s="99"/>
      <c r="AR101" s="99"/>
      <c r="AS101" s="99"/>
      <c r="AT101" s="99"/>
      <c r="AU101" s="99"/>
      <c r="AV101" s="99">
        <v>1994</v>
      </c>
      <c r="AW101" s="99"/>
      <c r="AX101" s="99"/>
      <c r="AY101" s="99"/>
      <c r="AZ101" s="99"/>
      <c r="BA101" s="99"/>
      <c r="BB101" s="99"/>
      <c r="BC101" s="100">
        <v>58</v>
      </c>
      <c r="BD101" s="100"/>
    </row>
    <row r="102" spans="1:56" s="246" customFormat="1" ht="25.7" customHeight="1">
      <c r="A102" s="269"/>
      <c r="B102" s="543"/>
      <c r="C102" s="105" t="s">
        <v>4870</v>
      </c>
      <c r="D102" s="105" t="s">
        <v>4875</v>
      </c>
      <c r="E102" s="105" t="s">
        <v>4870</v>
      </c>
      <c r="F102" s="105"/>
      <c r="G102" s="105" t="s">
        <v>4870</v>
      </c>
      <c r="H102" s="99"/>
      <c r="I102" s="99"/>
      <c r="J102" s="100">
        <v>713</v>
      </c>
      <c r="K102" s="100">
        <v>370.11</v>
      </c>
      <c r="L102" s="100">
        <v>370.11</v>
      </c>
      <c r="M102" s="99"/>
      <c r="N102" s="99"/>
      <c r="O102" s="99"/>
      <c r="P102" s="100"/>
      <c r="Q102" s="100"/>
      <c r="R102" s="100" t="s">
        <v>4876</v>
      </c>
      <c r="S102" s="100">
        <v>1</v>
      </c>
      <c r="T102" s="100" t="s">
        <v>4869</v>
      </c>
      <c r="U102" s="99"/>
      <c r="V102" s="99"/>
      <c r="W102" s="99"/>
      <c r="X102" s="99"/>
      <c r="Y102" s="99"/>
      <c r="Z102" s="99"/>
      <c r="AA102" s="100"/>
      <c r="AB102" s="99"/>
      <c r="AC102" s="99"/>
      <c r="AD102" s="99"/>
      <c r="AE102" s="99"/>
      <c r="AF102" s="99"/>
      <c r="AG102" s="99"/>
      <c r="AH102" s="99"/>
      <c r="AI102" s="99"/>
      <c r="AJ102" s="99"/>
      <c r="AK102" s="99"/>
      <c r="AL102" s="99"/>
      <c r="AM102" s="99"/>
      <c r="AN102" s="99"/>
      <c r="AO102" s="99"/>
      <c r="AP102" s="99"/>
      <c r="AQ102" s="99"/>
      <c r="AR102" s="99"/>
      <c r="AS102" s="99"/>
      <c r="AT102" s="99"/>
      <c r="AU102" s="99"/>
      <c r="AV102" s="99">
        <v>2010</v>
      </c>
      <c r="AW102" s="99"/>
      <c r="AX102" s="99"/>
      <c r="AY102" s="99"/>
      <c r="AZ102" s="99"/>
      <c r="BA102" s="99"/>
      <c r="BB102" s="99"/>
      <c r="BC102" s="100">
        <v>120</v>
      </c>
      <c r="BD102" s="100"/>
    </row>
    <row r="103" spans="1:56" s="246" customFormat="1" ht="25.7" customHeight="1">
      <c r="A103" s="269"/>
      <c r="B103" s="543"/>
      <c r="C103" s="105" t="s">
        <v>4870</v>
      </c>
      <c r="D103" s="582" t="s">
        <v>4877</v>
      </c>
      <c r="E103" s="99" t="s">
        <v>4870</v>
      </c>
      <c r="F103" s="99"/>
      <c r="G103" s="99" t="s">
        <v>4870</v>
      </c>
      <c r="H103" s="99"/>
      <c r="I103" s="99"/>
      <c r="J103" s="100">
        <v>1758</v>
      </c>
      <c r="K103" s="100">
        <v>419.4</v>
      </c>
      <c r="L103" s="100">
        <v>419.4</v>
      </c>
      <c r="M103" s="99"/>
      <c r="N103" s="99"/>
      <c r="O103" s="99"/>
      <c r="P103" s="319">
        <v>374</v>
      </c>
      <c r="Q103" s="100">
        <v>374</v>
      </c>
      <c r="R103" s="319" t="s">
        <v>4872</v>
      </c>
      <c r="S103" s="100">
        <v>1</v>
      </c>
      <c r="T103" s="100" t="s">
        <v>4869</v>
      </c>
      <c r="U103" s="99"/>
      <c r="V103" s="99"/>
      <c r="W103" s="99"/>
      <c r="X103" s="99"/>
      <c r="Y103" s="99"/>
      <c r="Z103" s="99"/>
      <c r="AA103" s="100"/>
      <c r="AB103" s="99"/>
      <c r="AC103" s="99"/>
      <c r="AD103" s="99"/>
      <c r="AE103" s="99"/>
      <c r="AF103" s="99"/>
      <c r="AG103" s="99"/>
      <c r="AH103" s="99"/>
      <c r="AI103" s="99"/>
      <c r="AJ103" s="99"/>
      <c r="AK103" s="99"/>
      <c r="AL103" s="99"/>
      <c r="AM103" s="99"/>
      <c r="AN103" s="99"/>
      <c r="AO103" s="99"/>
      <c r="AP103" s="99"/>
      <c r="AQ103" s="99"/>
      <c r="AR103" s="99"/>
      <c r="AS103" s="99"/>
      <c r="AT103" s="99"/>
      <c r="AU103" s="99"/>
      <c r="AV103" s="99">
        <v>2012</v>
      </c>
      <c r="AW103" s="99"/>
      <c r="AX103" s="99"/>
      <c r="AY103" s="99"/>
      <c r="AZ103" s="99"/>
      <c r="BA103" s="99"/>
      <c r="BB103" s="99"/>
      <c r="BC103" s="100">
        <v>100</v>
      </c>
      <c r="BD103" s="100"/>
    </row>
    <row r="104" spans="1:56" s="246" customFormat="1" ht="25.7" customHeight="1">
      <c r="A104" s="269"/>
      <c r="B104" s="566" t="s">
        <v>4878</v>
      </c>
      <c r="C104" s="105" t="s">
        <v>4865</v>
      </c>
      <c r="D104" s="544">
        <f>COUNTA(D105:D117)</f>
        <v>13</v>
      </c>
      <c r="E104" s="105"/>
      <c r="F104" s="105"/>
      <c r="G104" s="105"/>
      <c r="H104" s="99"/>
      <c r="I104" s="99"/>
      <c r="J104" s="100">
        <f>SUM(J105:J117)</f>
        <v>17178</v>
      </c>
      <c r="K104" s="100">
        <f t="shared" ref="K104:S104" si="7">SUM(K105:K117)</f>
        <v>6082</v>
      </c>
      <c r="L104" s="100">
        <f t="shared" si="7"/>
        <v>6071</v>
      </c>
      <c r="M104" s="100">
        <f t="shared" si="7"/>
        <v>0</v>
      </c>
      <c r="N104" s="100">
        <f t="shared" si="7"/>
        <v>0</v>
      </c>
      <c r="O104" s="100">
        <f t="shared" si="7"/>
        <v>0</v>
      </c>
      <c r="P104" s="100"/>
      <c r="Q104" s="100"/>
      <c r="R104" s="100"/>
      <c r="S104" s="100">
        <f t="shared" si="7"/>
        <v>13</v>
      </c>
      <c r="T104" s="100"/>
      <c r="U104" s="99"/>
      <c r="V104" s="99"/>
      <c r="W104" s="99"/>
      <c r="X104" s="99"/>
      <c r="Y104" s="99"/>
      <c r="Z104" s="99"/>
      <c r="AA104" s="100"/>
      <c r="AB104" s="99"/>
      <c r="AC104" s="99"/>
      <c r="AD104" s="99"/>
      <c r="AE104" s="99"/>
      <c r="AF104" s="99"/>
      <c r="AG104" s="99"/>
      <c r="AH104" s="99"/>
      <c r="AI104" s="99"/>
      <c r="AJ104" s="99"/>
      <c r="AK104" s="99"/>
      <c r="AL104" s="99"/>
      <c r="AM104" s="99"/>
      <c r="AN104" s="99"/>
      <c r="AO104" s="99"/>
      <c r="AP104" s="99"/>
      <c r="AQ104" s="99"/>
      <c r="AR104" s="99"/>
      <c r="AS104" s="99"/>
      <c r="AT104" s="99"/>
      <c r="AU104" s="99"/>
      <c r="AV104" s="99"/>
      <c r="AW104" s="99"/>
      <c r="AX104" s="99"/>
      <c r="AY104" s="99"/>
      <c r="AZ104" s="99"/>
      <c r="BA104" s="99"/>
      <c r="BB104" s="99"/>
      <c r="BC104" s="100"/>
      <c r="BD104" s="100"/>
    </row>
    <row r="105" spans="1:56" s="246" customFormat="1" ht="25.7" customHeight="1">
      <c r="A105" s="269"/>
      <c r="B105" s="591"/>
      <c r="C105" s="105" t="s">
        <v>7263</v>
      </c>
      <c r="D105" s="105" t="s">
        <v>7312</v>
      </c>
      <c r="E105" s="105" t="s">
        <v>7263</v>
      </c>
      <c r="F105" s="105"/>
      <c r="G105" s="320" t="s">
        <v>7266</v>
      </c>
      <c r="H105" s="99"/>
      <c r="I105" s="99"/>
      <c r="J105" s="100">
        <v>2188</v>
      </c>
      <c r="K105" s="100">
        <v>568</v>
      </c>
      <c r="L105" s="100">
        <v>566</v>
      </c>
      <c r="M105" s="99"/>
      <c r="N105" s="99"/>
      <c r="O105" s="99"/>
      <c r="P105" s="100">
        <v>500</v>
      </c>
      <c r="Q105" s="100">
        <v>500</v>
      </c>
      <c r="R105" s="319" t="s">
        <v>2243</v>
      </c>
      <c r="S105" s="100">
        <v>1</v>
      </c>
      <c r="T105" s="100" t="s">
        <v>391</v>
      </c>
      <c r="U105" s="99"/>
      <c r="V105" s="99"/>
      <c r="W105" s="99"/>
      <c r="X105" s="99"/>
      <c r="Y105" s="99"/>
      <c r="Z105" s="99"/>
      <c r="AA105" s="100"/>
      <c r="AB105" s="99"/>
      <c r="AC105" s="99"/>
      <c r="AD105" s="99"/>
      <c r="AE105" s="99"/>
      <c r="AF105" s="99"/>
      <c r="AG105" s="99"/>
      <c r="AH105" s="99"/>
      <c r="AI105" s="99"/>
      <c r="AJ105" s="99"/>
      <c r="AK105" s="99"/>
      <c r="AL105" s="99"/>
      <c r="AM105" s="99"/>
      <c r="AN105" s="99"/>
      <c r="AO105" s="99"/>
      <c r="AP105" s="99"/>
      <c r="AQ105" s="99"/>
      <c r="AR105" s="99"/>
      <c r="AS105" s="99"/>
      <c r="AT105" s="99"/>
      <c r="AU105" s="99"/>
      <c r="AV105" s="99">
        <v>2012</v>
      </c>
      <c r="AW105" s="99"/>
      <c r="AX105" s="99"/>
      <c r="AY105" s="99"/>
      <c r="AZ105" s="99"/>
      <c r="BA105" s="99"/>
      <c r="BB105" s="99"/>
      <c r="BC105" s="100">
        <v>620</v>
      </c>
      <c r="BD105" s="100"/>
    </row>
    <row r="106" spans="1:56" s="246" customFormat="1" ht="25.7" customHeight="1">
      <c r="A106" s="269"/>
      <c r="B106" s="543"/>
      <c r="C106" s="105" t="s">
        <v>7263</v>
      </c>
      <c r="D106" s="320" t="s">
        <v>7313</v>
      </c>
      <c r="E106" s="105" t="s">
        <v>7263</v>
      </c>
      <c r="F106" s="320"/>
      <c r="G106" s="320" t="s">
        <v>7266</v>
      </c>
      <c r="H106" s="665"/>
      <c r="I106" s="177"/>
      <c r="J106" s="319">
        <v>393</v>
      </c>
      <c r="K106" s="319">
        <v>393</v>
      </c>
      <c r="L106" s="319">
        <v>393</v>
      </c>
      <c r="M106" s="177"/>
      <c r="N106" s="936"/>
      <c r="O106" s="177"/>
      <c r="P106" s="319">
        <v>393</v>
      </c>
      <c r="Q106" s="319">
        <v>393</v>
      </c>
      <c r="R106" s="319" t="s">
        <v>2243</v>
      </c>
      <c r="S106" s="319">
        <v>1</v>
      </c>
      <c r="T106" s="319" t="s">
        <v>391</v>
      </c>
      <c r="U106" s="177"/>
      <c r="V106" s="177"/>
      <c r="W106" s="177"/>
      <c r="X106" s="177"/>
      <c r="Y106" s="177"/>
      <c r="Z106" s="177"/>
      <c r="AA106" s="319"/>
      <c r="AB106" s="320"/>
      <c r="AC106" s="320"/>
      <c r="AD106" s="177"/>
      <c r="AE106" s="177"/>
      <c r="AF106" s="177"/>
      <c r="AG106" s="177"/>
      <c r="AH106" s="177"/>
      <c r="AI106" s="177"/>
      <c r="AJ106" s="177"/>
      <c r="AK106" s="177"/>
      <c r="AL106" s="177"/>
      <c r="AM106" s="177"/>
      <c r="AN106" s="177"/>
      <c r="AO106" s="177"/>
      <c r="AP106" s="177"/>
      <c r="AQ106" s="177"/>
      <c r="AR106" s="177"/>
      <c r="AS106" s="177"/>
      <c r="AT106" s="177"/>
      <c r="AU106" s="177"/>
      <c r="AV106" s="320">
        <v>2003</v>
      </c>
      <c r="AW106" s="99"/>
      <c r="AX106" s="99"/>
      <c r="AY106" s="99"/>
      <c r="AZ106" s="99"/>
      <c r="BA106" s="99"/>
      <c r="BB106" s="99"/>
      <c r="BC106" s="319">
        <v>100</v>
      </c>
      <c r="BD106" s="177"/>
    </row>
    <row r="107" spans="1:56" s="246" customFormat="1" ht="25.7" customHeight="1">
      <c r="A107" s="269"/>
      <c r="B107" s="543"/>
      <c r="C107" s="105" t="s">
        <v>7263</v>
      </c>
      <c r="D107" s="320" t="s">
        <v>7314</v>
      </c>
      <c r="E107" s="105" t="s">
        <v>7263</v>
      </c>
      <c r="F107" s="320"/>
      <c r="G107" s="320" t="s">
        <v>7266</v>
      </c>
      <c r="H107" s="665"/>
      <c r="I107" s="177"/>
      <c r="J107" s="319">
        <v>830</v>
      </c>
      <c r="K107" s="319">
        <v>456</v>
      </c>
      <c r="L107" s="319">
        <v>456</v>
      </c>
      <c r="M107" s="177"/>
      <c r="N107" s="936"/>
      <c r="O107" s="177"/>
      <c r="P107" s="319">
        <v>456</v>
      </c>
      <c r="Q107" s="319">
        <v>456</v>
      </c>
      <c r="R107" s="319" t="s">
        <v>2243</v>
      </c>
      <c r="S107" s="319">
        <v>1</v>
      </c>
      <c r="T107" s="319" t="s">
        <v>391</v>
      </c>
      <c r="U107" s="177"/>
      <c r="V107" s="177"/>
      <c r="W107" s="177"/>
      <c r="X107" s="177"/>
      <c r="Y107" s="177"/>
      <c r="Z107" s="177"/>
      <c r="AA107" s="319"/>
      <c r="AB107" s="320"/>
      <c r="AC107" s="320"/>
      <c r="AD107" s="177"/>
      <c r="AE107" s="177"/>
      <c r="AF107" s="177"/>
      <c r="AG107" s="177"/>
      <c r="AH107" s="177"/>
      <c r="AI107" s="177"/>
      <c r="AJ107" s="177"/>
      <c r="AK107" s="177"/>
      <c r="AL107" s="177"/>
      <c r="AM107" s="177"/>
      <c r="AN107" s="177"/>
      <c r="AO107" s="177"/>
      <c r="AP107" s="177"/>
      <c r="AQ107" s="177"/>
      <c r="AR107" s="177"/>
      <c r="AS107" s="177"/>
      <c r="AT107" s="177"/>
      <c r="AU107" s="177"/>
      <c r="AV107" s="320">
        <v>2003</v>
      </c>
      <c r="AW107" s="99"/>
      <c r="AX107" s="99"/>
      <c r="AY107" s="99"/>
      <c r="AZ107" s="99"/>
      <c r="BA107" s="99"/>
      <c r="BB107" s="99"/>
      <c r="BC107" s="319">
        <v>100</v>
      </c>
      <c r="BD107" s="177"/>
    </row>
    <row r="108" spans="1:56" s="246" customFormat="1" ht="25.7" customHeight="1">
      <c r="A108" s="269"/>
      <c r="B108" s="543"/>
      <c r="C108" s="105" t="s">
        <v>7263</v>
      </c>
      <c r="D108" s="320" t="s">
        <v>7315</v>
      </c>
      <c r="E108" s="105" t="s">
        <v>7263</v>
      </c>
      <c r="F108" s="320"/>
      <c r="G108" s="320" t="s">
        <v>7266</v>
      </c>
      <c r="H108" s="665"/>
      <c r="I108" s="177"/>
      <c r="J108" s="319">
        <v>465</v>
      </c>
      <c r="K108" s="319">
        <v>465</v>
      </c>
      <c r="L108" s="319">
        <v>465</v>
      </c>
      <c r="M108" s="177"/>
      <c r="N108" s="936"/>
      <c r="O108" s="177"/>
      <c r="P108" s="319">
        <v>465</v>
      </c>
      <c r="Q108" s="319">
        <v>465</v>
      </c>
      <c r="R108" s="319" t="s">
        <v>2243</v>
      </c>
      <c r="S108" s="319">
        <v>1</v>
      </c>
      <c r="T108" s="319" t="s">
        <v>391</v>
      </c>
      <c r="U108" s="177"/>
      <c r="V108" s="177"/>
      <c r="W108" s="177"/>
      <c r="X108" s="177"/>
      <c r="Y108" s="177"/>
      <c r="Z108" s="177"/>
      <c r="AA108" s="319"/>
      <c r="AB108" s="320"/>
      <c r="AC108" s="320"/>
      <c r="AD108" s="177"/>
      <c r="AE108" s="177"/>
      <c r="AF108" s="177"/>
      <c r="AG108" s="177"/>
      <c r="AH108" s="177"/>
      <c r="AI108" s="177"/>
      <c r="AJ108" s="177"/>
      <c r="AK108" s="177"/>
      <c r="AL108" s="177"/>
      <c r="AM108" s="177"/>
      <c r="AN108" s="177"/>
      <c r="AO108" s="177"/>
      <c r="AP108" s="177"/>
      <c r="AQ108" s="177"/>
      <c r="AR108" s="177"/>
      <c r="AS108" s="177"/>
      <c r="AT108" s="177"/>
      <c r="AU108" s="177"/>
      <c r="AV108" s="320">
        <v>2008</v>
      </c>
      <c r="AW108" s="99"/>
      <c r="AX108" s="99"/>
      <c r="AY108" s="99"/>
      <c r="AZ108" s="99"/>
      <c r="BA108" s="99"/>
      <c r="BB108" s="99"/>
      <c r="BC108" s="319">
        <v>200</v>
      </c>
      <c r="BD108" s="177"/>
    </row>
    <row r="109" spans="1:56" s="246" customFormat="1" ht="25.7" customHeight="1">
      <c r="A109" s="269"/>
      <c r="B109" s="543"/>
      <c r="C109" s="105" t="s">
        <v>7263</v>
      </c>
      <c r="D109" s="320" t="s">
        <v>7316</v>
      </c>
      <c r="E109" s="105" t="s">
        <v>7263</v>
      </c>
      <c r="F109" s="320"/>
      <c r="G109" s="320" t="s">
        <v>7266</v>
      </c>
      <c r="H109" s="665"/>
      <c r="I109" s="177"/>
      <c r="J109" s="319">
        <v>374</v>
      </c>
      <c r="K109" s="319">
        <v>374</v>
      </c>
      <c r="L109" s="319">
        <v>374</v>
      </c>
      <c r="M109" s="177"/>
      <c r="N109" s="936"/>
      <c r="O109" s="177"/>
      <c r="P109" s="319">
        <v>374</v>
      </c>
      <c r="Q109" s="319">
        <v>374</v>
      </c>
      <c r="R109" s="319" t="s">
        <v>2243</v>
      </c>
      <c r="S109" s="319">
        <v>1</v>
      </c>
      <c r="T109" s="319" t="s">
        <v>391</v>
      </c>
      <c r="U109" s="177"/>
      <c r="V109" s="177"/>
      <c r="W109" s="177"/>
      <c r="X109" s="177"/>
      <c r="Y109" s="177"/>
      <c r="Z109" s="177"/>
      <c r="AA109" s="319"/>
      <c r="AB109" s="320"/>
      <c r="AC109" s="320"/>
      <c r="AD109" s="177"/>
      <c r="AE109" s="177"/>
      <c r="AF109" s="177"/>
      <c r="AG109" s="177"/>
      <c r="AH109" s="177"/>
      <c r="AI109" s="177"/>
      <c r="AJ109" s="177"/>
      <c r="AK109" s="177"/>
      <c r="AL109" s="177"/>
      <c r="AM109" s="177"/>
      <c r="AN109" s="177"/>
      <c r="AO109" s="177"/>
      <c r="AP109" s="177"/>
      <c r="AQ109" s="177"/>
      <c r="AR109" s="177"/>
      <c r="AS109" s="177"/>
      <c r="AT109" s="177"/>
      <c r="AU109" s="177"/>
      <c r="AV109" s="320">
        <v>2004</v>
      </c>
      <c r="AW109" s="99"/>
      <c r="AX109" s="99"/>
      <c r="AY109" s="99"/>
      <c r="AZ109" s="99"/>
      <c r="BA109" s="99"/>
      <c r="BB109" s="99"/>
      <c r="BC109" s="319">
        <v>100</v>
      </c>
      <c r="BD109" s="177"/>
    </row>
    <row r="110" spans="1:56" s="246" customFormat="1" ht="25.7" customHeight="1">
      <c r="A110" s="269"/>
      <c r="B110" s="543"/>
      <c r="C110" s="105" t="s">
        <v>7263</v>
      </c>
      <c r="D110" s="320" t="s">
        <v>7317</v>
      </c>
      <c r="E110" s="105" t="s">
        <v>7263</v>
      </c>
      <c r="F110" s="320"/>
      <c r="G110" s="320" t="s">
        <v>7266</v>
      </c>
      <c r="H110" s="665"/>
      <c r="I110" s="177"/>
      <c r="J110" s="319">
        <v>456</v>
      </c>
      <c r="K110" s="319">
        <v>456</v>
      </c>
      <c r="L110" s="319">
        <v>456</v>
      </c>
      <c r="M110" s="177"/>
      <c r="N110" s="936"/>
      <c r="O110" s="177"/>
      <c r="P110" s="319">
        <v>456</v>
      </c>
      <c r="Q110" s="319">
        <v>456</v>
      </c>
      <c r="R110" s="319" t="s">
        <v>2243</v>
      </c>
      <c r="S110" s="319">
        <v>1</v>
      </c>
      <c r="T110" s="319" t="s">
        <v>391</v>
      </c>
      <c r="U110" s="177"/>
      <c r="V110" s="177"/>
      <c r="W110" s="177"/>
      <c r="X110" s="177"/>
      <c r="Y110" s="177"/>
      <c r="Z110" s="177"/>
      <c r="AA110" s="319"/>
      <c r="AB110" s="320"/>
      <c r="AC110" s="320"/>
      <c r="AD110" s="177"/>
      <c r="AE110" s="177"/>
      <c r="AF110" s="177"/>
      <c r="AG110" s="177"/>
      <c r="AH110" s="177"/>
      <c r="AI110" s="177"/>
      <c r="AJ110" s="177"/>
      <c r="AK110" s="177"/>
      <c r="AL110" s="177"/>
      <c r="AM110" s="177"/>
      <c r="AN110" s="177"/>
      <c r="AO110" s="177"/>
      <c r="AP110" s="177"/>
      <c r="AQ110" s="177"/>
      <c r="AR110" s="177"/>
      <c r="AS110" s="177"/>
      <c r="AT110" s="177"/>
      <c r="AU110" s="177"/>
      <c r="AV110" s="320">
        <v>2003</v>
      </c>
      <c r="AW110" s="99"/>
      <c r="AX110" s="99"/>
      <c r="AY110" s="99"/>
      <c r="AZ110" s="99"/>
      <c r="BA110" s="99"/>
      <c r="BB110" s="99"/>
      <c r="BC110" s="319">
        <v>100</v>
      </c>
      <c r="BD110" s="177"/>
    </row>
    <row r="111" spans="1:56" s="246" customFormat="1" ht="25.7" customHeight="1">
      <c r="A111" s="269"/>
      <c r="B111" s="543"/>
      <c r="C111" s="105" t="s">
        <v>7263</v>
      </c>
      <c r="D111" s="320" t="s">
        <v>7318</v>
      </c>
      <c r="E111" s="105" t="s">
        <v>7263</v>
      </c>
      <c r="F111" s="320"/>
      <c r="G111" s="320" t="s">
        <v>7266</v>
      </c>
      <c r="H111" s="665"/>
      <c r="I111" s="177"/>
      <c r="J111" s="319">
        <v>411</v>
      </c>
      <c r="K111" s="319">
        <v>411</v>
      </c>
      <c r="L111" s="319">
        <v>411</v>
      </c>
      <c r="M111" s="177"/>
      <c r="N111" s="936"/>
      <c r="O111" s="177"/>
      <c r="P111" s="319">
        <v>411</v>
      </c>
      <c r="Q111" s="319">
        <v>411</v>
      </c>
      <c r="R111" s="319" t="s">
        <v>2243</v>
      </c>
      <c r="S111" s="319">
        <v>1</v>
      </c>
      <c r="T111" s="319" t="s">
        <v>391</v>
      </c>
      <c r="U111" s="177"/>
      <c r="V111" s="177"/>
      <c r="W111" s="177"/>
      <c r="X111" s="177"/>
      <c r="Y111" s="177"/>
      <c r="Z111" s="177"/>
      <c r="AA111" s="319"/>
      <c r="AB111" s="320"/>
      <c r="AC111" s="320"/>
      <c r="AD111" s="177"/>
      <c r="AE111" s="177"/>
      <c r="AF111" s="177"/>
      <c r="AG111" s="177"/>
      <c r="AH111" s="177"/>
      <c r="AI111" s="177"/>
      <c r="AJ111" s="177"/>
      <c r="AK111" s="177"/>
      <c r="AL111" s="177"/>
      <c r="AM111" s="177"/>
      <c r="AN111" s="177"/>
      <c r="AO111" s="177"/>
      <c r="AP111" s="177"/>
      <c r="AQ111" s="177"/>
      <c r="AR111" s="177"/>
      <c r="AS111" s="177"/>
      <c r="AT111" s="177"/>
      <c r="AU111" s="177"/>
      <c r="AV111" s="320">
        <v>1997</v>
      </c>
      <c r="AW111" s="99"/>
      <c r="AX111" s="99"/>
      <c r="AY111" s="99"/>
      <c r="AZ111" s="99"/>
      <c r="BA111" s="99"/>
      <c r="BB111" s="99"/>
      <c r="BC111" s="319">
        <v>50</v>
      </c>
      <c r="BD111" s="177"/>
    </row>
    <row r="112" spans="1:56" s="246" customFormat="1" ht="25.7" customHeight="1">
      <c r="A112" s="269"/>
      <c r="B112" s="543"/>
      <c r="C112" s="105" t="s">
        <v>7263</v>
      </c>
      <c r="D112" s="320" t="s">
        <v>7319</v>
      </c>
      <c r="E112" s="105" t="s">
        <v>7263</v>
      </c>
      <c r="F112" s="320"/>
      <c r="G112" s="320" t="s">
        <v>7266</v>
      </c>
      <c r="H112" s="665"/>
      <c r="I112" s="177"/>
      <c r="J112" s="319">
        <v>432</v>
      </c>
      <c r="K112" s="319">
        <v>432</v>
      </c>
      <c r="L112" s="319">
        <v>432</v>
      </c>
      <c r="M112" s="177"/>
      <c r="N112" s="936"/>
      <c r="O112" s="177"/>
      <c r="P112" s="319">
        <v>432</v>
      </c>
      <c r="Q112" s="319">
        <v>432</v>
      </c>
      <c r="R112" s="319" t="s">
        <v>2243</v>
      </c>
      <c r="S112" s="319">
        <v>1</v>
      </c>
      <c r="T112" s="319" t="s">
        <v>391</v>
      </c>
      <c r="U112" s="177"/>
      <c r="V112" s="177"/>
      <c r="W112" s="177"/>
      <c r="X112" s="177"/>
      <c r="Y112" s="177"/>
      <c r="Z112" s="177"/>
      <c r="AA112" s="319"/>
      <c r="AB112" s="320"/>
      <c r="AC112" s="320"/>
      <c r="AD112" s="177"/>
      <c r="AE112" s="177"/>
      <c r="AF112" s="177"/>
      <c r="AG112" s="177"/>
      <c r="AH112" s="177"/>
      <c r="AI112" s="177"/>
      <c r="AJ112" s="177"/>
      <c r="AK112" s="177"/>
      <c r="AL112" s="177"/>
      <c r="AM112" s="177"/>
      <c r="AN112" s="177"/>
      <c r="AO112" s="177"/>
      <c r="AP112" s="177"/>
      <c r="AQ112" s="177"/>
      <c r="AR112" s="177"/>
      <c r="AS112" s="177"/>
      <c r="AT112" s="177"/>
      <c r="AU112" s="177"/>
      <c r="AV112" s="320">
        <v>2001</v>
      </c>
      <c r="AW112" s="99"/>
      <c r="AX112" s="99"/>
      <c r="AY112" s="99"/>
      <c r="AZ112" s="99"/>
      <c r="BA112" s="99"/>
      <c r="BB112" s="99"/>
      <c r="BC112" s="319">
        <v>60</v>
      </c>
      <c r="BD112" s="177"/>
    </row>
    <row r="113" spans="1:56" s="246" customFormat="1" ht="25.7" customHeight="1">
      <c r="A113" s="269"/>
      <c r="B113" s="543"/>
      <c r="C113" s="105" t="s">
        <v>7263</v>
      </c>
      <c r="D113" s="320" t="s">
        <v>7320</v>
      </c>
      <c r="E113" s="105" t="s">
        <v>7263</v>
      </c>
      <c r="F113" s="320"/>
      <c r="G113" s="320" t="s">
        <v>7266</v>
      </c>
      <c r="H113" s="665"/>
      <c r="I113" s="177"/>
      <c r="J113" s="319">
        <v>1350</v>
      </c>
      <c r="K113" s="319">
        <v>529</v>
      </c>
      <c r="L113" s="319">
        <v>526</v>
      </c>
      <c r="M113" s="177"/>
      <c r="N113" s="936"/>
      <c r="O113" s="177"/>
      <c r="P113" s="319">
        <v>526</v>
      </c>
      <c r="Q113" s="319">
        <v>432</v>
      </c>
      <c r="R113" s="319" t="s">
        <v>2243</v>
      </c>
      <c r="S113" s="319">
        <v>1</v>
      </c>
      <c r="T113" s="319" t="s">
        <v>391</v>
      </c>
      <c r="U113" s="177"/>
      <c r="V113" s="177"/>
      <c r="W113" s="177"/>
      <c r="X113" s="177"/>
      <c r="Y113" s="177"/>
      <c r="Z113" s="177"/>
      <c r="AA113" s="319" t="s">
        <v>382</v>
      </c>
      <c r="AB113" s="320"/>
      <c r="AC113" s="320"/>
      <c r="AD113" s="177"/>
      <c r="AE113" s="177"/>
      <c r="AF113" s="177"/>
      <c r="AG113" s="177"/>
      <c r="AH113" s="177"/>
      <c r="AI113" s="177"/>
      <c r="AJ113" s="177"/>
      <c r="AK113" s="177"/>
      <c r="AL113" s="177"/>
      <c r="AM113" s="177"/>
      <c r="AN113" s="177"/>
      <c r="AO113" s="177"/>
      <c r="AP113" s="177"/>
      <c r="AQ113" s="177"/>
      <c r="AR113" s="177"/>
      <c r="AS113" s="177"/>
      <c r="AT113" s="177"/>
      <c r="AU113" s="177"/>
      <c r="AV113" s="320">
        <v>2010</v>
      </c>
      <c r="AW113" s="99"/>
      <c r="AX113" s="99"/>
      <c r="AY113" s="99"/>
      <c r="AZ113" s="99"/>
      <c r="BA113" s="99"/>
      <c r="BB113" s="99"/>
      <c r="BC113" s="319">
        <v>330</v>
      </c>
      <c r="BD113" s="177"/>
    </row>
    <row r="114" spans="1:56" s="246" customFormat="1" ht="25.7" customHeight="1">
      <c r="A114" s="269"/>
      <c r="B114" s="543"/>
      <c r="C114" s="105" t="s">
        <v>7263</v>
      </c>
      <c r="D114" s="320" t="s">
        <v>7321</v>
      </c>
      <c r="E114" s="105" t="s">
        <v>7263</v>
      </c>
      <c r="F114" s="320"/>
      <c r="G114" s="320" t="s">
        <v>7266</v>
      </c>
      <c r="H114" s="665"/>
      <c r="I114" s="177"/>
      <c r="J114" s="319">
        <v>1220</v>
      </c>
      <c r="K114" s="319">
        <v>655</v>
      </c>
      <c r="L114" s="319">
        <v>650</v>
      </c>
      <c r="M114" s="177"/>
      <c r="N114" s="936"/>
      <c r="O114" s="177"/>
      <c r="P114" s="319">
        <v>650</v>
      </c>
      <c r="Q114" s="319">
        <v>432</v>
      </c>
      <c r="R114" s="319" t="s">
        <v>2243</v>
      </c>
      <c r="S114" s="319">
        <v>1</v>
      </c>
      <c r="T114" s="319" t="s">
        <v>391</v>
      </c>
      <c r="U114" s="177"/>
      <c r="V114" s="177"/>
      <c r="W114" s="177"/>
      <c r="X114" s="177"/>
      <c r="Y114" s="177"/>
      <c r="Z114" s="177"/>
      <c r="AA114" s="319" t="s">
        <v>382</v>
      </c>
      <c r="AB114" s="320"/>
      <c r="AC114" s="320"/>
      <c r="AD114" s="177"/>
      <c r="AE114" s="177"/>
      <c r="AF114" s="177"/>
      <c r="AG114" s="177"/>
      <c r="AH114" s="177"/>
      <c r="AI114" s="177"/>
      <c r="AJ114" s="177"/>
      <c r="AK114" s="177"/>
      <c r="AL114" s="177"/>
      <c r="AM114" s="177"/>
      <c r="AN114" s="177"/>
      <c r="AO114" s="177"/>
      <c r="AP114" s="177"/>
      <c r="AQ114" s="177"/>
      <c r="AR114" s="177"/>
      <c r="AS114" s="177"/>
      <c r="AT114" s="177"/>
      <c r="AU114" s="177"/>
      <c r="AV114" s="320">
        <v>2014</v>
      </c>
      <c r="AW114" s="99"/>
      <c r="AX114" s="99"/>
      <c r="AY114" s="99"/>
      <c r="AZ114" s="99"/>
      <c r="BA114" s="99"/>
      <c r="BB114" s="99"/>
      <c r="BC114" s="319">
        <v>900</v>
      </c>
      <c r="BD114" s="177"/>
    </row>
    <row r="115" spans="1:56" s="246" customFormat="1" ht="25.7" customHeight="1">
      <c r="A115" s="269"/>
      <c r="B115" s="543"/>
      <c r="C115" s="105" t="s">
        <v>7263</v>
      </c>
      <c r="D115" s="320" t="s">
        <v>7322</v>
      </c>
      <c r="E115" s="105" t="s">
        <v>7263</v>
      </c>
      <c r="F115" s="320"/>
      <c r="G115" s="320" t="s">
        <v>7266</v>
      </c>
      <c r="H115" s="665"/>
      <c r="I115" s="177"/>
      <c r="J115" s="319">
        <v>750</v>
      </c>
      <c r="K115" s="319">
        <v>452</v>
      </c>
      <c r="L115" s="319">
        <v>452</v>
      </c>
      <c r="M115" s="177"/>
      <c r="N115" s="936"/>
      <c r="O115" s="177"/>
      <c r="P115" s="319">
        <v>452</v>
      </c>
      <c r="Q115" s="319">
        <v>452</v>
      </c>
      <c r="R115" s="319" t="s">
        <v>2243</v>
      </c>
      <c r="S115" s="319">
        <v>1</v>
      </c>
      <c r="T115" s="319" t="s">
        <v>391</v>
      </c>
      <c r="U115" s="177"/>
      <c r="V115" s="177"/>
      <c r="W115" s="177"/>
      <c r="X115" s="177"/>
      <c r="Y115" s="177"/>
      <c r="Z115" s="177"/>
      <c r="AA115" s="319"/>
      <c r="AB115" s="320"/>
      <c r="AC115" s="320"/>
      <c r="AD115" s="177"/>
      <c r="AE115" s="177"/>
      <c r="AF115" s="177"/>
      <c r="AG115" s="177"/>
      <c r="AH115" s="177"/>
      <c r="AI115" s="177"/>
      <c r="AJ115" s="177"/>
      <c r="AK115" s="177"/>
      <c r="AL115" s="177"/>
      <c r="AM115" s="177"/>
      <c r="AN115" s="177"/>
      <c r="AO115" s="177"/>
      <c r="AP115" s="177"/>
      <c r="AQ115" s="177"/>
      <c r="AR115" s="177"/>
      <c r="AS115" s="177"/>
      <c r="AT115" s="177"/>
      <c r="AU115" s="177"/>
      <c r="AV115" s="320">
        <v>1997</v>
      </c>
      <c r="AW115" s="99"/>
      <c r="AX115" s="99"/>
      <c r="AY115" s="99"/>
      <c r="AZ115" s="99"/>
      <c r="BA115" s="99"/>
      <c r="BB115" s="99"/>
      <c r="BC115" s="319"/>
      <c r="BD115" s="177"/>
    </row>
    <row r="116" spans="1:56" s="246" customFormat="1" ht="25.7" customHeight="1">
      <c r="A116" s="269"/>
      <c r="B116" s="543"/>
      <c r="C116" s="105" t="s">
        <v>7263</v>
      </c>
      <c r="D116" s="320" t="s">
        <v>7323</v>
      </c>
      <c r="E116" s="105" t="s">
        <v>7263</v>
      </c>
      <c r="F116" s="320"/>
      <c r="G116" s="320" t="s">
        <v>7266</v>
      </c>
      <c r="H116" s="665"/>
      <c r="I116" s="177"/>
      <c r="J116" s="319">
        <v>1780</v>
      </c>
      <c r="K116" s="319">
        <v>432</v>
      </c>
      <c r="L116" s="319">
        <v>432</v>
      </c>
      <c r="M116" s="177"/>
      <c r="N116" s="936"/>
      <c r="O116" s="177"/>
      <c r="P116" s="319">
        <v>432</v>
      </c>
      <c r="Q116" s="319">
        <v>432</v>
      </c>
      <c r="R116" s="319" t="s">
        <v>2243</v>
      </c>
      <c r="S116" s="319">
        <v>1</v>
      </c>
      <c r="T116" s="319" t="s">
        <v>391</v>
      </c>
      <c r="U116" s="177"/>
      <c r="V116" s="177"/>
      <c r="W116" s="177"/>
      <c r="X116" s="177"/>
      <c r="Y116" s="177"/>
      <c r="Z116" s="177"/>
      <c r="AA116" s="319"/>
      <c r="AB116" s="320"/>
      <c r="AC116" s="320"/>
      <c r="AD116" s="177"/>
      <c r="AE116" s="177"/>
      <c r="AF116" s="177"/>
      <c r="AG116" s="177"/>
      <c r="AH116" s="177"/>
      <c r="AI116" s="177"/>
      <c r="AJ116" s="177"/>
      <c r="AK116" s="177"/>
      <c r="AL116" s="177"/>
      <c r="AM116" s="177"/>
      <c r="AN116" s="177"/>
      <c r="AO116" s="177"/>
      <c r="AP116" s="177"/>
      <c r="AQ116" s="177"/>
      <c r="AR116" s="177"/>
      <c r="AS116" s="177"/>
      <c r="AT116" s="177"/>
      <c r="AU116" s="177"/>
      <c r="AV116" s="320">
        <v>1994</v>
      </c>
      <c r="AW116" s="99"/>
      <c r="AX116" s="99"/>
      <c r="AY116" s="99"/>
      <c r="AZ116" s="99"/>
      <c r="BA116" s="99"/>
      <c r="BB116" s="99"/>
      <c r="BC116" s="319"/>
      <c r="BD116" s="149"/>
    </row>
    <row r="117" spans="1:56" s="246" customFormat="1" ht="25.7" customHeight="1">
      <c r="A117" s="269"/>
      <c r="B117" s="543"/>
      <c r="C117" s="105" t="s">
        <v>7263</v>
      </c>
      <c r="D117" s="320" t="s">
        <v>7324</v>
      </c>
      <c r="E117" s="105" t="s">
        <v>7263</v>
      </c>
      <c r="F117" s="320"/>
      <c r="G117" s="320" t="s">
        <v>7325</v>
      </c>
      <c r="H117" s="665"/>
      <c r="I117" s="177"/>
      <c r="J117" s="319">
        <v>6529</v>
      </c>
      <c r="K117" s="319">
        <v>459</v>
      </c>
      <c r="L117" s="319">
        <v>458</v>
      </c>
      <c r="M117" s="177"/>
      <c r="N117" s="936"/>
      <c r="O117" s="177"/>
      <c r="P117" s="319">
        <v>432</v>
      </c>
      <c r="Q117" s="319">
        <v>432</v>
      </c>
      <c r="R117" s="319" t="s">
        <v>2243</v>
      </c>
      <c r="S117" s="319">
        <v>1</v>
      </c>
      <c r="T117" s="319" t="s">
        <v>391</v>
      </c>
      <c r="U117" s="177"/>
      <c r="V117" s="177"/>
      <c r="W117" s="177"/>
      <c r="X117" s="177"/>
      <c r="Y117" s="177"/>
      <c r="Z117" s="177"/>
      <c r="AA117" s="319" t="s">
        <v>382</v>
      </c>
      <c r="AB117" s="320"/>
      <c r="AC117" s="320"/>
      <c r="AD117" s="177"/>
      <c r="AE117" s="177"/>
      <c r="AF117" s="177"/>
      <c r="AG117" s="177"/>
      <c r="AH117" s="177"/>
      <c r="AI117" s="177"/>
      <c r="AJ117" s="177"/>
      <c r="AK117" s="177"/>
      <c r="AL117" s="177"/>
      <c r="AM117" s="177"/>
      <c r="AN117" s="177"/>
      <c r="AO117" s="177"/>
      <c r="AP117" s="177"/>
      <c r="AQ117" s="177"/>
      <c r="AR117" s="177"/>
      <c r="AS117" s="177"/>
      <c r="AT117" s="177"/>
      <c r="AU117" s="177"/>
      <c r="AV117" s="320">
        <v>2016</v>
      </c>
      <c r="AW117" s="99"/>
      <c r="AX117" s="99"/>
      <c r="AY117" s="99"/>
      <c r="AZ117" s="99"/>
      <c r="BA117" s="99"/>
      <c r="BB117" s="99"/>
      <c r="BC117" s="319">
        <v>800</v>
      </c>
      <c r="BD117" s="149"/>
    </row>
    <row r="118" spans="1:56" s="246" customFormat="1" ht="25.7" customHeight="1">
      <c r="A118" s="269"/>
      <c r="B118" s="566" t="s">
        <v>4879</v>
      </c>
      <c r="C118" s="320" t="s">
        <v>4880</v>
      </c>
      <c r="D118" s="544">
        <f>COUNTA(D119:D395)</f>
        <v>277</v>
      </c>
      <c r="E118" s="177"/>
      <c r="F118" s="177"/>
      <c r="G118" s="177"/>
      <c r="H118" s="177"/>
      <c r="I118" s="177"/>
      <c r="J118" s="319">
        <f t="shared" ref="J118:O118" si="8">SUM(J119:J395)</f>
        <v>925056.66000000015</v>
      </c>
      <c r="K118" s="319">
        <f t="shared" si="8"/>
        <v>108467.49000000002</v>
      </c>
      <c r="L118" s="319">
        <f t="shared" si="8"/>
        <v>111133.08</v>
      </c>
      <c r="M118" s="319">
        <f t="shared" si="8"/>
        <v>19885</v>
      </c>
      <c r="N118" s="319">
        <f t="shared" si="8"/>
        <v>19887</v>
      </c>
      <c r="O118" s="319">
        <f t="shared" si="8"/>
        <v>19285</v>
      </c>
      <c r="P118" s="319"/>
      <c r="Q118" s="319"/>
      <c r="R118" s="319"/>
      <c r="S118" s="319">
        <f>SUM(S119:S395)</f>
        <v>319</v>
      </c>
      <c r="T118" s="319"/>
      <c r="U118" s="177"/>
      <c r="V118" s="177"/>
      <c r="W118" s="177"/>
      <c r="X118" s="177"/>
      <c r="Y118" s="177"/>
      <c r="Z118" s="177"/>
      <c r="AA118" s="319"/>
      <c r="AB118" s="320"/>
      <c r="AC118" s="320"/>
      <c r="AD118" s="177"/>
      <c r="AE118" s="177"/>
      <c r="AF118" s="177"/>
      <c r="AG118" s="177"/>
      <c r="AH118" s="177"/>
      <c r="AI118" s="177"/>
      <c r="AJ118" s="177"/>
      <c r="AK118" s="177"/>
      <c r="AL118" s="177"/>
      <c r="AM118" s="177"/>
      <c r="AN118" s="177"/>
      <c r="AO118" s="177"/>
      <c r="AP118" s="177"/>
      <c r="AQ118" s="177"/>
      <c r="AR118" s="177"/>
      <c r="AS118" s="177"/>
      <c r="AT118" s="177"/>
      <c r="AU118" s="177"/>
      <c r="AV118" s="99"/>
      <c r="AW118" s="99"/>
      <c r="AX118" s="99"/>
      <c r="AY118" s="99"/>
      <c r="AZ118" s="99"/>
      <c r="BA118" s="99"/>
      <c r="BB118" s="99"/>
      <c r="BC118" s="319"/>
      <c r="BD118" s="100"/>
    </row>
    <row r="119" spans="1:56" s="246" customFormat="1" ht="25.7" customHeight="1">
      <c r="A119" s="269"/>
      <c r="B119" s="543"/>
      <c r="C119" s="320" t="s">
        <v>9477</v>
      </c>
      <c r="D119" s="320" t="s">
        <v>9478</v>
      </c>
      <c r="E119" s="320" t="s">
        <v>9477</v>
      </c>
      <c r="F119" s="320"/>
      <c r="G119" s="320" t="s">
        <v>9479</v>
      </c>
      <c r="H119" s="177"/>
      <c r="I119" s="177"/>
      <c r="J119" s="319">
        <v>3256</v>
      </c>
      <c r="K119" s="319">
        <f>392.4+2863.44</f>
        <v>3255.84</v>
      </c>
      <c r="L119" s="319">
        <f>507.6+2863.44-175</f>
        <v>3196.04</v>
      </c>
      <c r="M119" s="177"/>
      <c r="N119" s="936"/>
      <c r="O119" s="177"/>
      <c r="P119" s="319">
        <v>2863</v>
      </c>
      <c r="Q119" s="319">
        <v>2863</v>
      </c>
      <c r="R119" s="319" t="s">
        <v>9480</v>
      </c>
      <c r="S119" s="319">
        <v>6</v>
      </c>
      <c r="T119" s="319" t="s">
        <v>9481</v>
      </c>
      <c r="U119" s="177"/>
      <c r="V119" s="177"/>
      <c r="W119" s="177"/>
      <c r="X119" s="177"/>
      <c r="Y119" s="177"/>
      <c r="Z119" s="177"/>
      <c r="AA119" s="319" t="s">
        <v>9482</v>
      </c>
      <c r="AB119" s="320"/>
      <c r="AC119" s="320"/>
      <c r="AD119" s="177"/>
      <c r="AE119" s="177"/>
      <c r="AF119" s="177"/>
      <c r="AG119" s="177"/>
      <c r="AH119" s="177"/>
      <c r="AI119" s="177"/>
      <c r="AJ119" s="177"/>
      <c r="AK119" s="177"/>
      <c r="AL119" s="177"/>
      <c r="AM119" s="177"/>
      <c r="AN119" s="177"/>
      <c r="AO119" s="177"/>
      <c r="AP119" s="177"/>
      <c r="AQ119" s="177"/>
      <c r="AR119" s="177"/>
      <c r="AS119" s="177"/>
      <c r="AT119" s="177"/>
      <c r="AU119" s="177"/>
      <c r="AV119" s="99">
        <v>1999</v>
      </c>
      <c r="AW119" s="99"/>
      <c r="AX119" s="99"/>
      <c r="AY119" s="99"/>
      <c r="AZ119" s="99"/>
      <c r="BA119" s="99"/>
      <c r="BB119" s="99"/>
      <c r="BC119" s="319"/>
      <c r="BD119" s="1055"/>
    </row>
    <row r="120" spans="1:56" s="246" customFormat="1" ht="25.7" customHeight="1">
      <c r="A120" s="269"/>
      <c r="B120" s="543"/>
      <c r="C120" s="320" t="s">
        <v>9483</v>
      </c>
      <c r="D120" s="320" t="s">
        <v>9484</v>
      </c>
      <c r="E120" s="320" t="s">
        <v>9483</v>
      </c>
      <c r="F120" s="320"/>
      <c r="G120" s="320" t="s">
        <v>9485</v>
      </c>
      <c r="H120" s="177"/>
      <c r="I120" s="665"/>
      <c r="J120" s="319">
        <v>525</v>
      </c>
      <c r="K120" s="319">
        <v>497</v>
      </c>
      <c r="L120" s="319">
        <v>497</v>
      </c>
      <c r="M120" s="177"/>
      <c r="N120" s="936"/>
      <c r="O120" s="177"/>
      <c r="P120" s="319">
        <v>440</v>
      </c>
      <c r="Q120" s="319">
        <v>440</v>
      </c>
      <c r="R120" s="319" t="s">
        <v>9486</v>
      </c>
      <c r="S120" s="319">
        <v>1</v>
      </c>
      <c r="T120" s="319" t="s">
        <v>9481</v>
      </c>
      <c r="U120" s="177"/>
      <c r="V120" s="177"/>
      <c r="W120" s="177"/>
      <c r="X120" s="177"/>
      <c r="Y120" s="177"/>
      <c r="Z120" s="177"/>
      <c r="AA120" s="319"/>
      <c r="AB120" s="320"/>
      <c r="AC120" s="320"/>
      <c r="AD120" s="177"/>
      <c r="AE120" s="177"/>
      <c r="AF120" s="177"/>
      <c r="AG120" s="177"/>
      <c r="AH120" s="177"/>
      <c r="AI120" s="177"/>
      <c r="AJ120" s="177"/>
      <c r="AK120" s="177"/>
      <c r="AL120" s="177"/>
      <c r="AM120" s="177"/>
      <c r="AN120" s="177"/>
      <c r="AO120" s="177"/>
      <c r="AP120" s="177"/>
      <c r="AQ120" s="177"/>
      <c r="AR120" s="177"/>
      <c r="AS120" s="177"/>
      <c r="AT120" s="177"/>
      <c r="AU120" s="177"/>
      <c r="AV120" s="320">
        <v>2004</v>
      </c>
      <c r="AW120" s="319">
        <v>211</v>
      </c>
      <c r="AX120" s="320">
        <v>2004</v>
      </c>
      <c r="AY120" s="319">
        <v>211</v>
      </c>
      <c r="AZ120" s="320">
        <v>2004</v>
      </c>
      <c r="BA120" s="319">
        <v>211</v>
      </c>
      <c r="BB120" s="320">
        <v>2004</v>
      </c>
      <c r="BC120" s="319">
        <v>211</v>
      </c>
      <c r="BD120" s="100"/>
    </row>
    <row r="121" spans="1:56" s="246" customFormat="1" ht="25.7" customHeight="1">
      <c r="A121" s="269"/>
      <c r="B121" s="543"/>
      <c r="C121" s="320" t="s">
        <v>9483</v>
      </c>
      <c r="D121" s="320" t="s">
        <v>9487</v>
      </c>
      <c r="E121" s="320" t="s">
        <v>9483</v>
      </c>
      <c r="F121" s="320"/>
      <c r="G121" s="320" t="s">
        <v>9485</v>
      </c>
      <c r="H121" s="177"/>
      <c r="I121" s="665"/>
      <c r="J121" s="319">
        <v>525</v>
      </c>
      <c r="K121" s="319">
        <v>440</v>
      </c>
      <c r="L121" s="319">
        <v>478</v>
      </c>
      <c r="M121" s="177"/>
      <c r="N121" s="936"/>
      <c r="O121" s="177"/>
      <c r="P121" s="319">
        <v>440</v>
      </c>
      <c r="Q121" s="319">
        <v>440</v>
      </c>
      <c r="R121" s="319" t="s">
        <v>9486</v>
      </c>
      <c r="S121" s="319">
        <v>1</v>
      </c>
      <c r="T121" s="319" t="s">
        <v>9481</v>
      </c>
      <c r="U121" s="177"/>
      <c r="V121" s="177"/>
      <c r="W121" s="177"/>
      <c r="X121" s="177"/>
      <c r="Y121" s="177"/>
      <c r="Z121" s="177"/>
      <c r="AA121" s="319"/>
      <c r="AB121" s="320"/>
      <c r="AC121" s="320"/>
      <c r="AD121" s="177"/>
      <c r="AE121" s="177"/>
      <c r="AF121" s="177"/>
      <c r="AG121" s="177"/>
      <c r="AH121" s="177"/>
      <c r="AI121" s="177"/>
      <c r="AJ121" s="177"/>
      <c r="AK121" s="177"/>
      <c r="AL121" s="177"/>
      <c r="AM121" s="177"/>
      <c r="AN121" s="177"/>
      <c r="AO121" s="177"/>
      <c r="AP121" s="177"/>
      <c r="AQ121" s="177"/>
      <c r="AR121" s="177"/>
      <c r="AS121" s="177"/>
      <c r="AT121" s="177"/>
      <c r="AU121" s="177"/>
      <c r="AV121" s="320">
        <v>2004</v>
      </c>
      <c r="AW121" s="319">
        <v>211</v>
      </c>
      <c r="AX121" s="320">
        <v>2004</v>
      </c>
      <c r="AY121" s="319">
        <v>211</v>
      </c>
      <c r="AZ121" s="320">
        <v>2004</v>
      </c>
      <c r="BA121" s="319">
        <v>211</v>
      </c>
      <c r="BB121" s="320">
        <v>2004</v>
      </c>
      <c r="BC121" s="319">
        <v>211</v>
      </c>
      <c r="BD121" s="100"/>
    </row>
    <row r="122" spans="1:56" s="246" customFormat="1" ht="25.7" customHeight="1">
      <c r="A122" s="269"/>
      <c r="B122" s="543"/>
      <c r="C122" s="320" t="s">
        <v>9488</v>
      </c>
      <c r="D122" s="320" t="s">
        <v>9489</v>
      </c>
      <c r="E122" s="320" t="s">
        <v>9488</v>
      </c>
      <c r="F122" s="320"/>
      <c r="G122" s="320" t="s">
        <v>9490</v>
      </c>
      <c r="H122" s="177"/>
      <c r="I122" s="177"/>
      <c r="J122" s="319">
        <v>916</v>
      </c>
      <c r="K122" s="319">
        <v>916</v>
      </c>
      <c r="L122" s="319">
        <v>916</v>
      </c>
      <c r="M122" s="177" t="s">
        <v>9491</v>
      </c>
      <c r="N122" s="936"/>
      <c r="O122" s="177"/>
      <c r="P122" s="319">
        <v>600</v>
      </c>
      <c r="Q122" s="319">
        <v>300</v>
      </c>
      <c r="R122" s="319" t="s">
        <v>9492</v>
      </c>
      <c r="S122" s="319">
        <v>2</v>
      </c>
      <c r="T122" s="319" t="s">
        <v>9481</v>
      </c>
      <c r="U122" s="177"/>
      <c r="V122" s="177"/>
      <c r="W122" s="177"/>
      <c r="X122" s="177"/>
      <c r="Y122" s="177"/>
      <c r="Z122" s="177"/>
      <c r="AA122" s="319"/>
      <c r="AB122" s="320"/>
      <c r="AC122" s="320"/>
      <c r="AD122" s="177"/>
      <c r="AE122" s="177"/>
      <c r="AF122" s="177"/>
      <c r="AG122" s="177"/>
      <c r="AH122" s="177"/>
      <c r="AI122" s="177"/>
      <c r="AJ122" s="177"/>
      <c r="AK122" s="177"/>
      <c r="AL122" s="177"/>
      <c r="AM122" s="177"/>
      <c r="AN122" s="177"/>
      <c r="AO122" s="177"/>
      <c r="AP122" s="177"/>
      <c r="AQ122" s="177"/>
      <c r="AR122" s="177"/>
      <c r="AS122" s="177"/>
      <c r="AT122" s="177"/>
      <c r="AU122" s="177"/>
      <c r="AV122" s="99">
        <v>2007</v>
      </c>
      <c r="AW122" s="99"/>
      <c r="AX122" s="99"/>
      <c r="AY122" s="99"/>
      <c r="AZ122" s="99"/>
      <c r="BA122" s="99"/>
      <c r="BB122" s="99"/>
      <c r="BC122" s="319">
        <v>485</v>
      </c>
      <c r="BD122" s="100"/>
    </row>
    <row r="123" spans="1:56" s="246" customFormat="1" ht="25.7" customHeight="1">
      <c r="A123" s="269"/>
      <c r="B123" s="543"/>
      <c r="C123" s="320" t="s">
        <v>9488</v>
      </c>
      <c r="D123" s="320" t="s">
        <v>9493</v>
      </c>
      <c r="E123" s="320" t="s">
        <v>9488</v>
      </c>
      <c r="F123" s="320"/>
      <c r="G123" s="320" t="s">
        <v>9494</v>
      </c>
      <c r="H123" s="177"/>
      <c r="I123" s="177"/>
      <c r="J123" s="319">
        <v>808</v>
      </c>
      <c r="K123" s="319">
        <v>808</v>
      </c>
      <c r="L123" s="319">
        <v>808</v>
      </c>
      <c r="M123" s="177"/>
      <c r="N123" s="936"/>
      <c r="O123" s="177"/>
      <c r="P123" s="319">
        <v>808</v>
      </c>
      <c r="Q123" s="319">
        <v>808</v>
      </c>
      <c r="R123" s="319" t="s">
        <v>9495</v>
      </c>
      <c r="S123" s="319">
        <v>2</v>
      </c>
      <c r="T123" s="319" t="s">
        <v>9481</v>
      </c>
      <c r="U123" s="177"/>
      <c r="V123" s="177"/>
      <c r="W123" s="177"/>
      <c r="X123" s="177"/>
      <c r="Y123" s="177"/>
      <c r="Z123" s="177"/>
      <c r="AA123" s="319"/>
      <c r="AB123" s="320"/>
      <c r="AC123" s="320"/>
      <c r="AD123" s="177"/>
      <c r="AE123" s="177"/>
      <c r="AF123" s="177"/>
      <c r="AG123" s="177"/>
      <c r="AH123" s="177"/>
      <c r="AI123" s="177"/>
      <c r="AJ123" s="177"/>
      <c r="AK123" s="177"/>
      <c r="AL123" s="177"/>
      <c r="AM123" s="177"/>
      <c r="AN123" s="177"/>
      <c r="AO123" s="177"/>
      <c r="AP123" s="177"/>
      <c r="AQ123" s="177"/>
      <c r="AR123" s="177"/>
      <c r="AS123" s="177"/>
      <c r="AT123" s="177"/>
      <c r="AU123" s="177"/>
      <c r="AV123" s="99">
        <v>2010</v>
      </c>
      <c r="AW123" s="99"/>
      <c r="AX123" s="99"/>
      <c r="AY123" s="99"/>
      <c r="AZ123" s="99"/>
      <c r="BA123" s="99"/>
      <c r="BB123" s="99"/>
      <c r="BC123" s="319"/>
      <c r="BD123" s="100" t="s">
        <v>9496</v>
      </c>
    </row>
    <row r="124" spans="1:56" s="246" customFormat="1" ht="25.7" customHeight="1">
      <c r="A124" s="269"/>
      <c r="B124" s="543"/>
      <c r="C124" s="320" t="s">
        <v>9497</v>
      </c>
      <c r="D124" s="320" t="s">
        <v>9498</v>
      </c>
      <c r="E124" s="320" t="s">
        <v>9497</v>
      </c>
      <c r="F124" s="320"/>
      <c r="G124" s="320" t="s">
        <v>9497</v>
      </c>
      <c r="H124" s="177"/>
      <c r="I124" s="665"/>
      <c r="J124" s="319">
        <v>500</v>
      </c>
      <c r="K124" s="319">
        <v>456</v>
      </c>
      <c r="L124" s="319">
        <v>456</v>
      </c>
      <c r="M124" s="177"/>
      <c r="N124" s="936"/>
      <c r="O124" s="177"/>
      <c r="P124" s="319">
        <v>456</v>
      </c>
      <c r="Q124" s="319">
        <v>456</v>
      </c>
      <c r="R124" s="319" t="s">
        <v>9499</v>
      </c>
      <c r="S124" s="319">
        <v>1</v>
      </c>
      <c r="T124" s="319" t="s">
        <v>9481</v>
      </c>
      <c r="U124" s="177"/>
      <c r="V124" s="177"/>
      <c r="W124" s="177"/>
      <c r="X124" s="177"/>
      <c r="Y124" s="177"/>
      <c r="Z124" s="177"/>
      <c r="AA124" s="319"/>
      <c r="AB124" s="320"/>
      <c r="AC124" s="320"/>
      <c r="AD124" s="177"/>
      <c r="AE124" s="177"/>
      <c r="AF124" s="177"/>
      <c r="AG124" s="177"/>
      <c r="AH124" s="177"/>
      <c r="AI124" s="177"/>
      <c r="AJ124" s="177"/>
      <c r="AK124" s="177"/>
      <c r="AL124" s="177"/>
      <c r="AM124" s="177"/>
      <c r="AN124" s="177"/>
      <c r="AO124" s="177"/>
      <c r="AP124" s="177"/>
      <c r="AQ124" s="177"/>
      <c r="AR124" s="177"/>
      <c r="AS124" s="177"/>
      <c r="AT124" s="177"/>
      <c r="AU124" s="177"/>
      <c r="AV124" s="99">
        <v>2009</v>
      </c>
      <c r="AW124" s="99"/>
      <c r="AX124" s="99"/>
      <c r="AY124" s="99"/>
      <c r="AZ124" s="99"/>
      <c r="BA124" s="99"/>
      <c r="BB124" s="99"/>
      <c r="BC124" s="100">
        <v>300</v>
      </c>
      <c r="BD124" s="100"/>
    </row>
    <row r="125" spans="1:56" s="246" customFormat="1" ht="25.7" customHeight="1">
      <c r="A125" s="269"/>
      <c r="B125" s="543"/>
      <c r="C125" s="320" t="s">
        <v>9497</v>
      </c>
      <c r="D125" s="320" t="s">
        <v>9500</v>
      </c>
      <c r="E125" s="320" t="s">
        <v>9497</v>
      </c>
      <c r="F125" s="320"/>
      <c r="G125" s="320" t="s">
        <v>9497</v>
      </c>
      <c r="H125" s="177"/>
      <c r="I125" s="665"/>
      <c r="J125" s="319">
        <v>612</v>
      </c>
      <c r="K125" s="319">
        <v>612</v>
      </c>
      <c r="L125" s="319">
        <v>612</v>
      </c>
      <c r="M125" s="177"/>
      <c r="N125" s="936"/>
      <c r="O125" s="177"/>
      <c r="P125" s="319">
        <v>600</v>
      </c>
      <c r="Q125" s="319">
        <v>600</v>
      </c>
      <c r="R125" s="319" t="s">
        <v>9501</v>
      </c>
      <c r="S125" s="319">
        <v>1</v>
      </c>
      <c r="T125" s="319" t="s">
        <v>9481</v>
      </c>
      <c r="U125" s="177"/>
      <c r="V125" s="177"/>
      <c r="W125" s="177"/>
      <c r="X125" s="177"/>
      <c r="Y125" s="177"/>
      <c r="Z125" s="177"/>
      <c r="AA125" s="319"/>
      <c r="AB125" s="320"/>
      <c r="AC125" s="320"/>
      <c r="AD125" s="177"/>
      <c r="AE125" s="177"/>
      <c r="AF125" s="177"/>
      <c r="AG125" s="177"/>
      <c r="AH125" s="177"/>
      <c r="AI125" s="177"/>
      <c r="AJ125" s="177"/>
      <c r="AK125" s="177"/>
      <c r="AL125" s="177"/>
      <c r="AM125" s="177"/>
      <c r="AN125" s="177"/>
      <c r="AO125" s="177"/>
      <c r="AP125" s="177"/>
      <c r="AQ125" s="177"/>
      <c r="AR125" s="177"/>
      <c r="AS125" s="177"/>
      <c r="AT125" s="177"/>
      <c r="AU125" s="177"/>
      <c r="AV125" s="99">
        <v>2010</v>
      </c>
      <c r="AW125" s="99"/>
      <c r="AX125" s="99"/>
      <c r="AY125" s="99"/>
      <c r="AZ125" s="99"/>
      <c r="BA125" s="99"/>
      <c r="BB125" s="99"/>
      <c r="BC125" s="100">
        <v>300</v>
      </c>
      <c r="BD125" s="100"/>
    </row>
    <row r="126" spans="1:56" s="246" customFormat="1" ht="25.7" customHeight="1">
      <c r="A126" s="269"/>
      <c r="B126" s="543"/>
      <c r="C126" s="320" t="s">
        <v>9497</v>
      </c>
      <c r="D126" s="320" t="s">
        <v>9502</v>
      </c>
      <c r="E126" s="320" t="s">
        <v>9497</v>
      </c>
      <c r="F126" s="320"/>
      <c r="G126" s="320" t="s">
        <v>9497</v>
      </c>
      <c r="H126" s="177"/>
      <c r="I126" s="665"/>
      <c r="J126" s="319">
        <v>600</v>
      </c>
      <c r="K126" s="319">
        <v>600</v>
      </c>
      <c r="L126" s="319">
        <v>600</v>
      </c>
      <c r="M126" s="177"/>
      <c r="N126" s="936"/>
      <c r="O126" s="177"/>
      <c r="P126" s="319">
        <v>600</v>
      </c>
      <c r="Q126" s="319">
        <v>600</v>
      </c>
      <c r="R126" s="319" t="s">
        <v>9501</v>
      </c>
      <c r="S126" s="319">
        <v>1</v>
      </c>
      <c r="T126" s="319" t="s">
        <v>9481</v>
      </c>
      <c r="U126" s="177"/>
      <c r="V126" s="177"/>
      <c r="W126" s="177"/>
      <c r="X126" s="177"/>
      <c r="Y126" s="177"/>
      <c r="Z126" s="177"/>
      <c r="AA126" s="319"/>
      <c r="AB126" s="320"/>
      <c r="AC126" s="320"/>
      <c r="AD126" s="177"/>
      <c r="AE126" s="177"/>
      <c r="AF126" s="177"/>
      <c r="AG126" s="177"/>
      <c r="AH126" s="177"/>
      <c r="AI126" s="177"/>
      <c r="AJ126" s="177"/>
      <c r="AK126" s="177"/>
      <c r="AL126" s="177"/>
      <c r="AM126" s="177"/>
      <c r="AN126" s="177"/>
      <c r="AO126" s="177"/>
      <c r="AP126" s="177"/>
      <c r="AQ126" s="177"/>
      <c r="AR126" s="177"/>
      <c r="AS126" s="177"/>
      <c r="AT126" s="177"/>
      <c r="AU126" s="177"/>
      <c r="AV126" s="99">
        <v>2009</v>
      </c>
      <c r="AW126" s="99"/>
      <c r="AX126" s="99"/>
      <c r="AY126" s="99"/>
      <c r="AZ126" s="99"/>
      <c r="BA126" s="99"/>
      <c r="BB126" s="99"/>
      <c r="BC126" s="100">
        <v>247</v>
      </c>
      <c r="BD126" s="100"/>
    </row>
    <row r="127" spans="1:56" s="246" customFormat="1" ht="25.7" customHeight="1">
      <c r="A127" s="269"/>
      <c r="B127" s="543"/>
      <c r="C127" s="320" t="s">
        <v>9497</v>
      </c>
      <c r="D127" s="320" t="s">
        <v>9503</v>
      </c>
      <c r="E127" s="320" t="s">
        <v>9497</v>
      </c>
      <c r="F127" s="320"/>
      <c r="G127" s="320" t="s">
        <v>9497</v>
      </c>
      <c r="H127" s="177"/>
      <c r="I127" s="665"/>
      <c r="J127" s="319">
        <v>1258</v>
      </c>
      <c r="K127" s="319">
        <v>314</v>
      </c>
      <c r="L127" s="319">
        <v>314</v>
      </c>
      <c r="M127" s="177"/>
      <c r="N127" s="936"/>
      <c r="O127" s="177"/>
      <c r="P127" s="319">
        <v>300</v>
      </c>
      <c r="Q127" s="319">
        <v>300</v>
      </c>
      <c r="R127" s="319" t="s">
        <v>9499</v>
      </c>
      <c r="S127" s="319">
        <v>1</v>
      </c>
      <c r="T127" s="319" t="s">
        <v>9481</v>
      </c>
      <c r="U127" s="177"/>
      <c r="V127" s="177"/>
      <c r="W127" s="177"/>
      <c r="X127" s="177"/>
      <c r="Y127" s="177"/>
      <c r="Z127" s="177"/>
      <c r="AA127" s="319"/>
      <c r="AB127" s="320"/>
      <c r="AC127" s="320"/>
      <c r="AD127" s="177"/>
      <c r="AE127" s="177"/>
      <c r="AF127" s="177"/>
      <c r="AG127" s="177"/>
      <c r="AH127" s="177"/>
      <c r="AI127" s="177"/>
      <c r="AJ127" s="177"/>
      <c r="AK127" s="177"/>
      <c r="AL127" s="177"/>
      <c r="AM127" s="177"/>
      <c r="AN127" s="177"/>
      <c r="AO127" s="177"/>
      <c r="AP127" s="177"/>
      <c r="AQ127" s="177"/>
      <c r="AR127" s="177"/>
      <c r="AS127" s="177"/>
      <c r="AT127" s="177"/>
      <c r="AU127" s="177"/>
      <c r="AV127" s="99">
        <v>2006</v>
      </c>
      <c r="AW127" s="99"/>
      <c r="AX127" s="99"/>
      <c r="AY127" s="99"/>
      <c r="AZ127" s="99"/>
      <c r="BA127" s="99"/>
      <c r="BB127" s="99"/>
      <c r="BC127" s="100">
        <v>200</v>
      </c>
      <c r="BD127" s="100"/>
    </row>
    <row r="128" spans="1:56" s="246" customFormat="1" ht="25.7" customHeight="1">
      <c r="A128" s="269"/>
      <c r="B128" s="543"/>
      <c r="C128" s="320" t="s">
        <v>9497</v>
      </c>
      <c r="D128" s="320" t="s">
        <v>9504</v>
      </c>
      <c r="E128" s="320" t="s">
        <v>9497</v>
      </c>
      <c r="F128" s="320"/>
      <c r="G128" s="320" t="s">
        <v>9497</v>
      </c>
      <c r="H128" s="177"/>
      <c r="I128" s="665"/>
      <c r="J128" s="319">
        <v>594</v>
      </c>
      <c r="K128" s="319">
        <v>594</v>
      </c>
      <c r="L128" s="319">
        <v>594</v>
      </c>
      <c r="M128" s="177"/>
      <c r="N128" s="936"/>
      <c r="O128" s="177"/>
      <c r="P128" s="319">
        <v>500</v>
      </c>
      <c r="Q128" s="319">
        <v>500</v>
      </c>
      <c r="R128" s="319" t="s">
        <v>9501</v>
      </c>
      <c r="S128" s="319">
        <v>1</v>
      </c>
      <c r="T128" s="319" t="s">
        <v>9481</v>
      </c>
      <c r="U128" s="177"/>
      <c r="V128" s="177"/>
      <c r="W128" s="177"/>
      <c r="X128" s="177"/>
      <c r="Y128" s="177"/>
      <c r="Z128" s="177"/>
      <c r="AA128" s="319"/>
      <c r="AB128" s="320"/>
      <c r="AC128" s="320"/>
      <c r="AD128" s="177"/>
      <c r="AE128" s="177"/>
      <c r="AF128" s="177"/>
      <c r="AG128" s="177"/>
      <c r="AH128" s="177"/>
      <c r="AI128" s="177"/>
      <c r="AJ128" s="177"/>
      <c r="AK128" s="177"/>
      <c r="AL128" s="177"/>
      <c r="AM128" s="177"/>
      <c r="AN128" s="177"/>
      <c r="AO128" s="177"/>
      <c r="AP128" s="177"/>
      <c r="AQ128" s="177"/>
      <c r="AR128" s="177"/>
      <c r="AS128" s="177"/>
      <c r="AT128" s="177"/>
      <c r="AU128" s="177"/>
      <c r="AV128" s="99">
        <v>2010</v>
      </c>
      <c r="AW128" s="99"/>
      <c r="AX128" s="99"/>
      <c r="AY128" s="99"/>
      <c r="AZ128" s="99"/>
      <c r="BA128" s="99"/>
      <c r="BB128" s="99"/>
      <c r="BC128" s="100">
        <v>300</v>
      </c>
      <c r="BD128" s="100"/>
    </row>
    <row r="129" spans="1:56" s="246" customFormat="1" ht="25.7" customHeight="1">
      <c r="A129" s="269"/>
      <c r="B129" s="543"/>
      <c r="C129" s="320" t="s">
        <v>9497</v>
      </c>
      <c r="D129" s="320" t="s">
        <v>9505</v>
      </c>
      <c r="E129" s="320" t="s">
        <v>9497</v>
      </c>
      <c r="F129" s="320"/>
      <c r="G129" s="320" t="s">
        <v>9506</v>
      </c>
      <c r="H129" s="177"/>
      <c r="I129" s="665"/>
      <c r="J129" s="319"/>
      <c r="K129" s="319">
        <v>760</v>
      </c>
      <c r="L129" s="319">
        <v>760</v>
      </c>
      <c r="M129" s="177"/>
      <c r="N129" s="936"/>
      <c r="O129" s="177"/>
      <c r="P129" s="319">
        <v>760</v>
      </c>
      <c r="Q129" s="319">
        <v>760</v>
      </c>
      <c r="R129" s="319" t="s">
        <v>9507</v>
      </c>
      <c r="S129" s="319">
        <v>2</v>
      </c>
      <c r="T129" s="319" t="s">
        <v>9481</v>
      </c>
      <c r="U129" s="177"/>
      <c r="V129" s="177"/>
      <c r="W129" s="177"/>
      <c r="X129" s="177"/>
      <c r="Y129" s="177"/>
      <c r="Z129" s="177"/>
      <c r="AA129" s="319"/>
      <c r="AB129" s="320"/>
      <c r="AC129" s="320"/>
      <c r="AD129" s="177"/>
      <c r="AE129" s="177"/>
      <c r="AF129" s="177"/>
      <c r="AG129" s="177"/>
      <c r="AH129" s="177"/>
      <c r="AI129" s="177"/>
      <c r="AJ129" s="177"/>
      <c r="AK129" s="177"/>
      <c r="AL129" s="177"/>
      <c r="AM129" s="177"/>
      <c r="AN129" s="177"/>
      <c r="AO129" s="177"/>
      <c r="AP129" s="177"/>
      <c r="AQ129" s="177"/>
      <c r="AR129" s="177"/>
      <c r="AS129" s="177"/>
      <c r="AT129" s="177"/>
      <c r="AU129" s="177"/>
      <c r="AV129" s="99">
        <v>2004</v>
      </c>
      <c r="AW129" s="99"/>
      <c r="AX129" s="99"/>
      <c r="AY129" s="99"/>
      <c r="AZ129" s="99"/>
      <c r="BA129" s="99"/>
      <c r="BB129" s="99"/>
      <c r="BC129" s="100">
        <v>211</v>
      </c>
      <c r="BD129" s="100" t="s">
        <v>9508</v>
      </c>
    </row>
    <row r="130" spans="1:56" s="246" customFormat="1" ht="25.7" customHeight="1">
      <c r="A130" s="269"/>
      <c r="B130" s="543"/>
      <c r="C130" s="320" t="s">
        <v>9497</v>
      </c>
      <c r="D130" s="320" t="s">
        <v>9509</v>
      </c>
      <c r="E130" s="320" t="s">
        <v>9497</v>
      </c>
      <c r="F130" s="320"/>
      <c r="G130" s="320" t="s">
        <v>9497</v>
      </c>
      <c r="H130" s="177"/>
      <c r="I130" s="665"/>
      <c r="J130" s="319">
        <v>500</v>
      </c>
      <c r="K130" s="319">
        <v>500</v>
      </c>
      <c r="L130" s="319">
        <v>500</v>
      </c>
      <c r="M130" s="319">
        <v>300</v>
      </c>
      <c r="N130" s="319">
        <v>300</v>
      </c>
      <c r="O130" s="319">
        <v>300</v>
      </c>
      <c r="P130" s="319">
        <v>500</v>
      </c>
      <c r="Q130" s="319">
        <v>500</v>
      </c>
      <c r="R130" s="319" t="s">
        <v>9501</v>
      </c>
      <c r="S130" s="319">
        <v>1</v>
      </c>
      <c r="T130" s="319" t="s">
        <v>9481</v>
      </c>
      <c r="U130" s="177"/>
      <c r="V130" s="177"/>
      <c r="W130" s="177"/>
      <c r="X130" s="177"/>
      <c r="Y130" s="177"/>
      <c r="Z130" s="177"/>
      <c r="AA130" s="319"/>
      <c r="AB130" s="320"/>
      <c r="AC130" s="320"/>
      <c r="AD130" s="177"/>
      <c r="AE130" s="177"/>
      <c r="AF130" s="177"/>
      <c r="AG130" s="177"/>
      <c r="AH130" s="177"/>
      <c r="AI130" s="177"/>
      <c r="AJ130" s="177"/>
      <c r="AK130" s="177"/>
      <c r="AL130" s="177"/>
      <c r="AM130" s="177"/>
      <c r="AN130" s="177"/>
      <c r="AO130" s="177"/>
      <c r="AP130" s="177"/>
      <c r="AQ130" s="177"/>
      <c r="AR130" s="177"/>
      <c r="AS130" s="177"/>
      <c r="AT130" s="177"/>
      <c r="AU130" s="177"/>
      <c r="AV130" s="99">
        <v>2010</v>
      </c>
      <c r="AW130" s="99"/>
      <c r="AX130" s="99"/>
      <c r="AY130" s="99"/>
      <c r="AZ130" s="99"/>
      <c r="BA130" s="99"/>
      <c r="BB130" s="99"/>
      <c r="BC130" s="100">
        <v>267</v>
      </c>
      <c r="BD130" s="100"/>
    </row>
    <row r="131" spans="1:56" s="246" customFormat="1" ht="25.7" customHeight="1">
      <c r="A131" s="269"/>
      <c r="B131" s="543"/>
      <c r="C131" s="320" t="s">
        <v>9497</v>
      </c>
      <c r="D131" s="320" t="s">
        <v>9510</v>
      </c>
      <c r="E131" s="320" t="s">
        <v>9497</v>
      </c>
      <c r="F131" s="320"/>
      <c r="G131" s="320" t="s">
        <v>9497</v>
      </c>
      <c r="H131" s="177"/>
      <c r="I131" s="665"/>
      <c r="J131" s="319">
        <v>513</v>
      </c>
      <c r="K131" s="319">
        <v>513</v>
      </c>
      <c r="L131" s="319">
        <v>513</v>
      </c>
      <c r="M131" s="319">
        <v>300</v>
      </c>
      <c r="N131" s="319">
        <v>300</v>
      </c>
      <c r="O131" s="319">
        <v>300</v>
      </c>
      <c r="P131" s="319">
        <v>500</v>
      </c>
      <c r="Q131" s="319">
        <v>500</v>
      </c>
      <c r="R131" s="319" t="s">
        <v>9501</v>
      </c>
      <c r="S131" s="319">
        <v>1</v>
      </c>
      <c r="T131" s="319" t="s">
        <v>9481</v>
      </c>
      <c r="U131" s="177"/>
      <c r="V131" s="177"/>
      <c r="W131" s="177"/>
      <c r="X131" s="177"/>
      <c r="Y131" s="177"/>
      <c r="Z131" s="177"/>
      <c r="AA131" s="319"/>
      <c r="AB131" s="320"/>
      <c r="AC131" s="320"/>
      <c r="AD131" s="177"/>
      <c r="AE131" s="177"/>
      <c r="AF131" s="177"/>
      <c r="AG131" s="177"/>
      <c r="AH131" s="177"/>
      <c r="AI131" s="177"/>
      <c r="AJ131" s="177"/>
      <c r="AK131" s="177"/>
      <c r="AL131" s="177"/>
      <c r="AM131" s="177"/>
      <c r="AN131" s="177"/>
      <c r="AO131" s="177"/>
      <c r="AP131" s="177"/>
      <c r="AQ131" s="177"/>
      <c r="AR131" s="177"/>
      <c r="AS131" s="177"/>
      <c r="AT131" s="177"/>
      <c r="AU131" s="177"/>
      <c r="AV131" s="99">
        <v>2010</v>
      </c>
      <c r="AW131" s="99"/>
      <c r="AX131" s="99"/>
      <c r="AY131" s="99"/>
      <c r="AZ131" s="99"/>
      <c r="BA131" s="99"/>
      <c r="BB131" s="99"/>
      <c r="BC131" s="100">
        <v>240</v>
      </c>
      <c r="BD131" s="100"/>
    </row>
    <row r="132" spans="1:56" s="246" customFormat="1" ht="25.7" customHeight="1">
      <c r="A132" s="269"/>
      <c r="B132" s="543"/>
      <c r="C132" s="320" t="s">
        <v>9497</v>
      </c>
      <c r="D132" s="320" t="s">
        <v>9511</v>
      </c>
      <c r="E132" s="320" t="s">
        <v>9497</v>
      </c>
      <c r="F132" s="320"/>
      <c r="G132" s="320" t="s">
        <v>9497</v>
      </c>
      <c r="H132" s="177"/>
      <c r="I132" s="665"/>
      <c r="J132" s="319">
        <v>544</v>
      </c>
      <c r="K132" s="319">
        <v>544</v>
      </c>
      <c r="L132" s="319">
        <v>544</v>
      </c>
      <c r="M132" s="319">
        <v>544</v>
      </c>
      <c r="N132" s="319">
        <v>544</v>
      </c>
      <c r="O132" s="319">
        <v>544</v>
      </c>
      <c r="P132" s="319">
        <v>500</v>
      </c>
      <c r="Q132" s="319">
        <v>500</v>
      </c>
      <c r="R132" s="319" t="s">
        <v>9501</v>
      </c>
      <c r="S132" s="319">
        <v>1</v>
      </c>
      <c r="T132" s="319" t="s">
        <v>9481</v>
      </c>
      <c r="U132" s="177"/>
      <c r="V132" s="177"/>
      <c r="W132" s="177"/>
      <c r="X132" s="177"/>
      <c r="Y132" s="177"/>
      <c r="Z132" s="177"/>
      <c r="AA132" s="319"/>
      <c r="AB132" s="320"/>
      <c r="AC132" s="320"/>
      <c r="AD132" s="177"/>
      <c r="AE132" s="177"/>
      <c r="AF132" s="177"/>
      <c r="AG132" s="177"/>
      <c r="AH132" s="177"/>
      <c r="AI132" s="177"/>
      <c r="AJ132" s="177"/>
      <c r="AK132" s="177"/>
      <c r="AL132" s="177"/>
      <c r="AM132" s="177"/>
      <c r="AN132" s="177"/>
      <c r="AO132" s="177"/>
      <c r="AP132" s="177"/>
      <c r="AQ132" s="177"/>
      <c r="AR132" s="177"/>
      <c r="AS132" s="177"/>
      <c r="AT132" s="177"/>
      <c r="AU132" s="177"/>
      <c r="AV132" s="99">
        <v>2009</v>
      </c>
      <c r="AW132" s="99"/>
      <c r="AX132" s="99"/>
      <c r="AY132" s="99"/>
      <c r="AZ132" s="99"/>
      <c r="BA132" s="99"/>
      <c r="BB132" s="99"/>
      <c r="BC132" s="100">
        <v>500</v>
      </c>
      <c r="BD132" s="100"/>
    </row>
    <row r="133" spans="1:56" s="246" customFormat="1" ht="25.7" customHeight="1">
      <c r="A133" s="269"/>
      <c r="B133" s="543"/>
      <c r="C133" s="320" t="s">
        <v>9497</v>
      </c>
      <c r="D133" s="320" t="s">
        <v>9512</v>
      </c>
      <c r="E133" s="320" t="s">
        <v>9497</v>
      </c>
      <c r="F133" s="320"/>
      <c r="G133" s="320" t="s">
        <v>9497</v>
      </c>
      <c r="H133" s="177"/>
      <c r="I133" s="665"/>
      <c r="J133" s="319">
        <v>725.88</v>
      </c>
      <c r="K133" s="319">
        <v>726</v>
      </c>
      <c r="L133" s="319">
        <v>726</v>
      </c>
      <c r="M133" s="319"/>
      <c r="N133" s="319"/>
      <c r="O133" s="319"/>
      <c r="P133" s="319">
        <v>625</v>
      </c>
      <c r="Q133" s="319">
        <v>625</v>
      </c>
      <c r="R133" s="319" t="s">
        <v>9513</v>
      </c>
      <c r="S133" s="319">
        <v>1</v>
      </c>
      <c r="T133" s="319" t="s">
        <v>9481</v>
      </c>
      <c r="U133" s="177"/>
      <c r="V133" s="177"/>
      <c r="W133" s="177"/>
      <c r="X133" s="177"/>
      <c r="Y133" s="177"/>
      <c r="Z133" s="177"/>
      <c r="AA133" s="319"/>
      <c r="AB133" s="320"/>
      <c r="AC133" s="320"/>
      <c r="AD133" s="177"/>
      <c r="AE133" s="177"/>
      <c r="AF133" s="177"/>
      <c r="AG133" s="177"/>
      <c r="AH133" s="177"/>
      <c r="AI133" s="177"/>
      <c r="AJ133" s="177"/>
      <c r="AK133" s="177"/>
      <c r="AL133" s="177"/>
      <c r="AM133" s="177"/>
      <c r="AN133" s="177"/>
      <c r="AO133" s="177"/>
      <c r="AP133" s="177"/>
      <c r="AQ133" s="177"/>
      <c r="AR133" s="177"/>
      <c r="AS133" s="177"/>
      <c r="AT133" s="177"/>
      <c r="AU133" s="177"/>
      <c r="AV133" s="99">
        <v>2011</v>
      </c>
      <c r="AW133" s="99"/>
      <c r="AX133" s="99"/>
      <c r="AY133" s="99"/>
      <c r="AZ133" s="99"/>
      <c r="BA133" s="99"/>
      <c r="BB133" s="99"/>
      <c r="BC133" s="100"/>
      <c r="BD133" s="100"/>
    </row>
    <row r="134" spans="1:56" s="246" customFormat="1" ht="25.7" customHeight="1">
      <c r="A134" s="269"/>
      <c r="B134" s="591"/>
      <c r="C134" s="320" t="s">
        <v>9497</v>
      </c>
      <c r="D134" s="320" t="s">
        <v>9514</v>
      </c>
      <c r="E134" s="320" t="s">
        <v>9497</v>
      </c>
      <c r="F134" s="320"/>
      <c r="G134" s="320" t="s">
        <v>9497</v>
      </c>
      <c r="H134" s="177"/>
      <c r="I134" s="665"/>
      <c r="J134" s="319">
        <v>943.47</v>
      </c>
      <c r="K134" s="319">
        <v>943</v>
      </c>
      <c r="L134" s="319">
        <v>943</v>
      </c>
      <c r="M134" s="319"/>
      <c r="N134" s="319"/>
      <c r="O134" s="319"/>
      <c r="P134" s="319">
        <v>943</v>
      </c>
      <c r="Q134" s="319">
        <v>943</v>
      </c>
      <c r="R134" s="319" t="s">
        <v>9515</v>
      </c>
      <c r="S134" s="319">
        <v>2</v>
      </c>
      <c r="T134" s="319" t="s">
        <v>9481</v>
      </c>
      <c r="U134" s="177"/>
      <c r="V134" s="177"/>
      <c r="W134" s="177"/>
      <c r="X134" s="177"/>
      <c r="Y134" s="177"/>
      <c r="Z134" s="177"/>
      <c r="AA134" s="319"/>
      <c r="AB134" s="320"/>
      <c r="AC134" s="320"/>
      <c r="AD134" s="177"/>
      <c r="AE134" s="177"/>
      <c r="AF134" s="177"/>
      <c r="AG134" s="177"/>
      <c r="AH134" s="177"/>
      <c r="AI134" s="177"/>
      <c r="AJ134" s="177"/>
      <c r="AK134" s="177"/>
      <c r="AL134" s="177"/>
      <c r="AM134" s="177"/>
      <c r="AN134" s="177"/>
      <c r="AO134" s="177"/>
      <c r="AP134" s="177"/>
      <c r="AQ134" s="177"/>
      <c r="AR134" s="177"/>
      <c r="AS134" s="177"/>
      <c r="AT134" s="177"/>
      <c r="AU134" s="177"/>
      <c r="AV134" s="99">
        <v>2009</v>
      </c>
      <c r="AW134" s="99"/>
      <c r="AX134" s="99"/>
      <c r="AY134" s="99"/>
      <c r="AZ134" s="99"/>
      <c r="BA134" s="99"/>
      <c r="BB134" s="99"/>
      <c r="BC134" s="100"/>
      <c r="BD134" s="100"/>
    </row>
    <row r="135" spans="1:56" s="246" customFormat="1" ht="25.7" customHeight="1">
      <c r="A135" s="269"/>
      <c r="B135" s="1056"/>
      <c r="C135" s="320" t="s">
        <v>9497</v>
      </c>
      <c r="D135" s="320" t="s">
        <v>9516</v>
      </c>
      <c r="E135" s="320" t="s">
        <v>9497</v>
      </c>
      <c r="F135" s="320"/>
      <c r="G135" s="320" t="s">
        <v>9497</v>
      </c>
      <c r="H135" s="177"/>
      <c r="I135" s="665"/>
      <c r="J135" s="319">
        <v>551.17999999999995</v>
      </c>
      <c r="K135" s="319">
        <v>551</v>
      </c>
      <c r="L135" s="319">
        <v>551</v>
      </c>
      <c r="M135" s="319"/>
      <c r="N135" s="319"/>
      <c r="O135" s="319"/>
      <c r="P135" s="319">
        <v>500</v>
      </c>
      <c r="Q135" s="319">
        <v>500</v>
      </c>
      <c r="R135" s="319" t="s">
        <v>9501</v>
      </c>
      <c r="S135" s="319">
        <v>1</v>
      </c>
      <c r="T135" s="319" t="s">
        <v>9481</v>
      </c>
      <c r="U135" s="177"/>
      <c r="V135" s="177"/>
      <c r="W135" s="177"/>
      <c r="X135" s="177"/>
      <c r="Y135" s="177"/>
      <c r="Z135" s="177"/>
      <c r="AA135" s="319"/>
      <c r="AB135" s="320"/>
      <c r="AC135" s="320"/>
      <c r="AD135" s="177"/>
      <c r="AE135" s="177"/>
      <c r="AF135" s="177"/>
      <c r="AG135" s="177"/>
      <c r="AH135" s="177"/>
      <c r="AI135" s="177"/>
      <c r="AJ135" s="177"/>
      <c r="AK135" s="177"/>
      <c r="AL135" s="177"/>
      <c r="AM135" s="177"/>
      <c r="AN135" s="177"/>
      <c r="AO135" s="177"/>
      <c r="AP135" s="177"/>
      <c r="AQ135" s="177"/>
      <c r="AR135" s="177"/>
      <c r="AS135" s="177"/>
      <c r="AT135" s="177"/>
      <c r="AU135" s="177"/>
      <c r="AV135" s="99">
        <v>2009</v>
      </c>
      <c r="AW135" s="99"/>
      <c r="AX135" s="99"/>
      <c r="AY135" s="99"/>
      <c r="AZ135" s="99"/>
      <c r="BA135" s="99"/>
      <c r="BB135" s="99"/>
      <c r="BC135" s="100"/>
      <c r="BD135" s="100"/>
    </row>
    <row r="136" spans="1:56" s="246" customFormat="1" ht="25.7" customHeight="1">
      <c r="A136" s="269"/>
      <c r="B136" s="1056"/>
      <c r="C136" s="320" t="s">
        <v>9497</v>
      </c>
      <c r="D136" s="320" t="s">
        <v>9517</v>
      </c>
      <c r="E136" s="320" t="s">
        <v>9497</v>
      </c>
      <c r="F136" s="320"/>
      <c r="G136" s="320" t="s">
        <v>9497</v>
      </c>
      <c r="H136" s="177"/>
      <c r="I136" s="665"/>
      <c r="J136" s="319">
        <v>300</v>
      </c>
      <c r="K136" s="319">
        <v>300</v>
      </c>
      <c r="L136" s="319">
        <v>300</v>
      </c>
      <c r="M136" s="319">
        <v>300</v>
      </c>
      <c r="N136" s="319">
        <v>300</v>
      </c>
      <c r="O136" s="319">
        <v>300</v>
      </c>
      <c r="P136" s="319">
        <v>300</v>
      </c>
      <c r="Q136" s="319">
        <v>300</v>
      </c>
      <c r="R136" s="319" t="s">
        <v>9518</v>
      </c>
      <c r="S136" s="319">
        <v>1</v>
      </c>
      <c r="T136" s="319" t="s">
        <v>9481</v>
      </c>
      <c r="U136" s="177"/>
      <c r="V136" s="177"/>
      <c r="W136" s="177"/>
      <c r="X136" s="177"/>
      <c r="Y136" s="177"/>
      <c r="Z136" s="177"/>
      <c r="AA136" s="319"/>
      <c r="AB136" s="320"/>
      <c r="AC136" s="320"/>
      <c r="AD136" s="177"/>
      <c r="AE136" s="177"/>
      <c r="AF136" s="177"/>
      <c r="AG136" s="177"/>
      <c r="AH136" s="177"/>
      <c r="AI136" s="177"/>
      <c r="AJ136" s="177"/>
      <c r="AK136" s="177"/>
      <c r="AL136" s="177"/>
      <c r="AM136" s="177"/>
      <c r="AN136" s="177"/>
      <c r="AO136" s="177"/>
      <c r="AP136" s="177"/>
      <c r="AQ136" s="177"/>
      <c r="AR136" s="177"/>
      <c r="AS136" s="177"/>
      <c r="AT136" s="177"/>
      <c r="AU136" s="177"/>
      <c r="AV136" s="99">
        <v>2002</v>
      </c>
      <c r="AW136" s="99"/>
      <c r="AX136" s="99"/>
      <c r="AY136" s="99"/>
      <c r="AZ136" s="99"/>
      <c r="BA136" s="99"/>
      <c r="BB136" s="99"/>
      <c r="BC136" s="100"/>
      <c r="BD136" s="100"/>
    </row>
    <row r="137" spans="1:56" s="246" customFormat="1" ht="25.7" customHeight="1">
      <c r="A137" s="269"/>
      <c r="B137" s="1056"/>
      <c r="C137" s="320" t="s">
        <v>9497</v>
      </c>
      <c r="D137" s="320" t="s">
        <v>9519</v>
      </c>
      <c r="E137" s="320" t="s">
        <v>9497</v>
      </c>
      <c r="F137" s="320"/>
      <c r="G137" s="320" t="s">
        <v>9497</v>
      </c>
      <c r="H137" s="177"/>
      <c r="I137" s="665"/>
      <c r="J137" s="319">
        <v>500</v>
      </c>
      <c r="K137" s="319">
        <v>500</v>
      </c>
      <c r="L137" s="319">
        <v>500</v>
      </c>
      <c r="M137" s="319">
        <v>500</v>
      </c>
      <c r="N137" s="319">
        <v>500</v>
      </c>
      <c r="O137" s="319">
        <v>500</v>
      </c>
      <c r="P137" s="319">
        <v>500</v>
      </c>
      <c r="Q137" s="319">
        <v>500</v>
      </c>
      <c r="R137" s="319" t="s">
        <v>9501</v>
      </c>
      <c r="S137" s="319">
        <v>1</v>
      </c>
      <c r="T137" s="319" t="s">
        <v>9481</v>
      </c>
      <c r="U137" s="177"/>
      <c r="V137" s="177"/>
      <c r="W137" s="177"/>
      <c r="X137" s="177"/>
      <c r="Y137" s="177"/>
      <c r="Z137" s="177"/>
      <c r="AA137" s="319"/>
      <c r="AB137" s="320"/>
      <c r="AC137" s="320"/>
      <c r="AD137" s="177"/>
      <c r="AE137" s="177"/>
      <c r="AF137" s="177"/>
      <c r="AG137" s="177"/>
      <c r="AH137" s="177"/>
      <c r="AI137" s="177"/>
      <c r="AJ137" s="177"/>
      <c r="AK137" s="177"/>
      <c r="AL137" s="177"/>
      <c r="AM137" s="177"/>
      <c r="AN137" s="177"/>
      <c r="AO137" s="177"/>
      <c r="AP137" s="177"/>
      <c r="AQ137" s="177"/>
      <c r="AR137" s="177"/>
      <c r="AS137" s="177"/>
      <c r="AT137" s="177"/>
      <c r="AU137" s="177"/>
      <c r="AV137" s="99">
        <v>2012</v>
      </c>
      <c r="AW137" s="99"/>
      <c r="AX137" s="99"/>
      <c r="AY137" s="99"/>
      <c r="AZ137" s="99"/>
      <c r="BA137" s="99"/>
      <c r="BB137" s="99"/>
      <c r="BC137" s="100"/>
      <c r="BD137" s="100"/>
    </row>
    <row r="138" spans="1:56" s="246" customFormat="1" ht="25.7" customHeight="1">
      <c r="A138" s="269"/>
      <c r="B138" s="1056"/>
      <c r="C138" s="320" t="s">
        <v>9497</v>
      </c>
      <c r="D138" s="320" t="s">
        <v>9520</v>
      </c>
      <c r="E138" s="320" t="s">
        <v>9497</v>
      </c>
      <c r="F138" s="320"/>
      <c r="G138" s="320" t="s">
        <v>9497</v>
      </c>
      <c r="H138" s="177"/>
      <c r="I138" s="665"/>
      <c r="J138" s="319">
        <v>7305</v>
      </c>
      <c r="K138" s="319">
        <v>403</v>
      </c>
      <c r="L138" s="319">
        <v>403</v>
      </c>
      <c r="M138" s="319"/>
      <c r="N138" s="319"/>
      <c r="O138" s="319"/>
      <c r="P138" s="319">
        <v>403</v>
      </c>
      <c r="Q138" s="319">
        <v>403</v>
      </c>
      <c r="R138" s="319"/>
      <c r="S138" s="319">
        <v>1</v>
      </c>
      <c r="T138" s="319" t="s">
        <v>9481</v>
      </c>
      <c r="U138" s="177"/>
      <c r="V138" s="177"/>
      <c r="W138" s="177"/>
      <c r="X138" s="177"/>
      <c r="Y138" s="177"/>
      <c r="Z138" s="177"/>
      <c r="AA138" s="319"/>
      <c r="AB138" s="320"/>
      <c r="AC138" s="320"/>
      <c r="AD138" s="177"/>
      <c r="AE138" s="177"/>
      <c r="AF138" s="177"/>
      <c r="AG138" s="177"/>
      <c r="AH138" s="177"/>
      <c r="AI138" s="177"/>
      <c r="AJ138" s="177"/>
      <c r="AK138" s="177"/>
      <c r="AL138" s="177"/>
      <c r="AM138" s="177"/>
      <c r="AN138" s="177"/>
      <c r="AO138" s="177"/>
      <c r="AP138" s="177"/>
      <c r="AQ138" s="177"/>
      <c r="AR138" s="177"/>
      <c r="AS138" s="177"/>
      <c r="AT138" s="177"/>
      <c r="AU138" s="177"/>
      <c r="AV138" s="99">
        <v>2013</v>
      </c>
      <c r="AW138" s="99"/>
      <c r="AX138" s="99"/>
      <c r="AY138" s="99"/>
      <c r="AZ138" s="99"/>
      <c r="BA138" s="99"/>
      <c r="BB138" s="99"/>
      <c r="BC138" s="100"/>
      <c r="BD138" s="100"/>
    </row>
    <row r="139" spans="1:56" s="246" customFormat="1" ht="25.7" customHeight="1">
      <c r="A139" s="269"/>
      <c r="B139" s="1056"/>
      <c r="C139" s="320" t="s">
        <v>9497</v>
      </c>
      <c r="D139" s="320" t="s">
        <v>9521</v>
      </c>
      <c r="E139" s="320" t="s">
        <v>9497</v>
      </c>
      <c r="F139" s="320"/>
      <c r="G139" s="320" t="s">
        <v>9497</v>
      </c>
      <c r="H139" s="177"/>
      <c r="I139" s="665"/>
      <c r="J139" s="319">
        <v>748</v>
      </c>
      <c r="K139" s="319">
        <v>748</v>
      </c>
      <c r="L139" s="319">
        <v>748</v>
      </c>
      <c r="M139" s="319"/>
      <c r="N139" s="319"/>
      <c r="O139" s="319"/>
      <c r="P139" s="319">
        <v>600</v>
      </c>
      <c r="Q139" s="319">
        <v>600</v>
      </c>
      <c r="R139" s="319" t="s">
        <v>9522</v>
      </c>
      <c r="S139" s="319">
        <v>2</v>
      </c>
      <c r="T139" s="319" t="s">
        <v>9481</v>
      </c>
      <c r="U139" s="177"/>
      <c r="V139" s="177"/>
      <c r="W139" s="177"/>
      <c r="X139" s="177"/>
      <c r="Y139" s="177"/>
      <c r="Z139" s="177"/>
      <c r="AA139" s="319"/>
      <c r="AB139" s="320"/>
      <c r="AC139" s="320"/>
      <c r="AD139" s="177"/>
      <c r="AE139" s="177"/>
      <c r="AF139" s="177"/>
      <c r="AG139" s="177"/>
      <c r="AH139" s="177"/>
      <c r="AI139" s="177"/>
      <c r="AJ139" s="177"/>
      <c r="AK139" s="177"/>
      <c r="AL139" s="177"/>
      <c r="AM139" s="177"/>
      <c r="AN139" s="177"/>
      <c r="AO139" s="177"/>
      <c r="AP139" s="177"/>
      <c r="AQ139" s="177"/>
      <c r="AR139" s="177"/>
      <c r="AS139" s="177"/>
      <c r="AT139" s="177"/>
      <c r="AU139" s="177"/>
      <c r="AV139" s="99">
        <v>2012</v>
      </c>
      <c r="AW139" s="99"/>
      <c r="AX139" s="99"/>
      <c r="AY139" s="99"/>
      <c r="AZ139" s="99"/>
      <c r="BA139" s="99"/>
      <c r="BB139" s="99"/>
      <c r="BC139" s="100"/>
      <c r="BD139" s="100"/>
    </row>
    <row r="140" spans="1:56" s="246" customFormat="1" ht="25.7" customHeight="1">
      <c r="A140" s="269"/>
      <c r="B140" s="1056"/>
      <c r="C140" s="320" t="s">
        <v>9497</v>
      </c>
      <c r="D140" s="320" t="s">
        <v>9523</v>
      </c>
      <c r="E140" s="320" t="s">
        <v>9497</v>
      </c>
      <c r="F140" s="320"/>
      <c r="G140" s="320" t="s">
        <v>9497</v>
      </c>
      <c r="H140" s="177"/>
      <c r="I140" s="665"/>
      <c r="J140" s="319">
        <v>2163</v>
      </c>
      <c r="K140" s="319"/>
      <c r="L140" s="319"/>
      <c r="M140" s="319"/>
      <c r="N140" s="319"/>
      <c r="O140" s="319"/>
      <c r="P140" s="319">
        <v>400</v>
      </c>
      <c r="Q140" s="319">
        <v>400</v>
      </c>
      <c r="R140" s="319" t="s">
        <v>9515</v>
      </c>
      <c r="S140" s="319">
        <v>1</v>
      </c>
      <c r="T140" s="319" t="s">
        <v>9481</v>
      </c>
      <c r="U140" s="177"/>
      <c r="V140" s="177"/>
      <c r="W140" s="177"/>
      <c r="X140" s="177"/>
      <c r="Y140" s="177"/>
      <c r="Z140" s="177"/>
      <c r="AA140" s="319"/>
      <c r="AB140" s="320"/>
      <c r="AC140" s="320"/>
      <c r="AD140" s="177"/>
      <c r="AE140" s="177"/>
      <c r="AF140" s="177"/>
      <c r="AG140" s="177"/>
      <c r="AH140" s="177"/>
      <c r="AI140" s="177"/>
      <c r="AJ140" s="177"/>
      <c r="AK140" s="177"/>
      <c r="AL140" s="177"/>
      <c r="AM140" s="177"/>
      <c r="AN140" s="177"/>
      <c r="AO140" s="177"/>
      <c r="AP140" s="177"/>
      <c r="AQ140" s="177"/>
      <c r="AR140" s="177"/>
      <c r="AS140" s="177"/>
      <c r="AT140" s="177"/>
      <c r="AU140" s="177"/>
      <c r="AV140" s="99">
        <v>2013</v>
      </c>
      <c r="AW140" s="99"/>
      <c r="AX140" s="99"/>
      <c r="AY140" s="99"/>
      <c r="AZ140" s="99"/>
      <c r="BA140" s="99"/>
      <c r="BB140" s="99"/>
      <c r="BC140" s="100"/>
      <c r="BD140" s="100"/>
    </row>
    <row r="141" spans="1:56" s="246" customFormat="1" ht="25.7" customHeight="1">
      <c r="A141" s="269"/>
      <c r="B141" s="1056"/>
      <c r="C141" s="320" t="s">
        <v>2954</v>
      </c>
      <c r="D141" s="320" t="s">
        <v>2997</v>
      </c>
      <c r="E141" s="320" t="s">
        <v>2954</v>
      </c>
      <c r="F141" s="320"/>
      <c r="G141" s="320" t="s">
        <v>2954</v>
      </c>
      <c r="H141" s="177"/>
      <c r="I141" s="665"/>
      <c r="J141" s="319">
        <v>3044</v>
      </c>
      <c r="K141" s="319">
        <v>1026</v>
      </c>
      <c r="L141" s="319">
        <v>1425</v>
      </c>
      <c r="M141" s="319"/>
      <c r="N141" s="319"/>
      <c r="O141" s="319"/>
      <c r="P141" s="319"/>
      <c r="Q141" s="319"/>
      <c r="R141" s="319"/>
      <c r="S141" s="319">
        <v>1</v>
      </c>
      <c r="T141" s="319" t="s">
        <v>391</v>
      </c>
      <c r="U141" s="177"/>
      <c r="V141" s="177"/>
      <c r="W141" s="177"/>
      <c r="X141" s="177"/>
      <c r="Y141" s="177"/>
      <c r="Z141" s="177"/>
      <c r="AA141" s="319"/>
      <c r="AB141" s="320"/>
      <c r="AC141" s="320"/>
      <c r="AD141" s="177"/>
      <c r="AE141" s="177"/>
      <c r="AF141" s="177"/>
      <c r="AG141" s="177"/>
      <c r="AH141" s="177"/>
      <c r="AI141" s="177"/>
      <c r="AJ141" s="177"/>
      <c r="AK141" s="177"/>
      <c r="AL141" s="177"/>
      <c r="AM141" s="177"/>
      <c r="AN141" s="177"/>
      <c r="AO141" s="177"/>
      <c r="AP141" s="177"/>
      <c r="AQ141" s="177"/>
      <c r="AR141" s="177"/>
      <c r="AS141" s="177"/>
      <c r="AT141" s="177"/>
      <c r="AU141" s="177"/>
      <c r="AV141" s="99">
        <v>2013</v>
      </c>
      <c r="AW141" s="99"/>
      <c r="AX141" s="99"/>
      <c r="AY141" s="99"/>
      <c r="AZ141" s="99"/>
      <c r="BA141" s="99"/>
      <c r="BB141" s="99"/>
      <c r="BC141" s="100">
        <v>299</v>
      </c>
      <c r="BD141" s="100"/>
    </row>
    <row r="142" spans="1:56" s="246" customFormat="1" ht="25.7" customHeight="1">
      <c r="A142" s="269"/>
      <c r="B142" s="1056"/>
      <c r="C142" s="320" t="s">
        <v>2954</v>
      </c>
      <c r="D142" s="320" t="s">
        <v>2998</v>
      </c>
      <c r="E142" s="320" t="s">
        <v>2954</v>
      </c>
      <c r="F142" s="320"/>
      <c r="G142" s="320" t="s">
        <v>2954</v>
      </c>
      <c r="H142" s="177"/>
      <c r="I142" s="665"/>
      <c r="J142" s="319">
        <v>432</v>
      </c>
      <c r="K142" s="319">
        <v>432</v>
      </c>
      <c r="L142" s="319">
        <v>432</v>
      </c>
      <c r="M142" s="319"/>
      <c r="N142" s="319"/>
      <c r="O142" s="319"/>
      <c r="P142" s="319">
        <v>432</v>
      </c>
      <c r="Q142" s="319">
        <v>432</v>
      </c>
      <c r="R142" s="319"/>
      <c r="S142" s="319">
        <v>1</v>
      </c>
      <c r="T142" s="319" t="s">
        <v>391</v>
      </c>
      <c r="U142" s="177"/>
      <c r="V142" s="177"/>
      <c r="W142" s="177"/>
      <c r="X142" s="177"/>
      <c r="Y142" s="177"/>
      <c r="Z142" s="177"/>
      <c r="AA142" s="319"/>
      <c r="AB142" s="320"/>
      <c r="AC142" s="320"/>
      <c r="AD142" s="177"/>
      <c r="AE142" s="177"/>
      <c r="AF142" s="177"/>
      <c r="AG142" s="177"/>
      <c r="AH142" s="177"/>
      <c r="AI142" s="177"/>
      <c r="AJ142" s="177"/>
      <c r="AK142" s="177"/>
      <c r="AL142" s="177"/>
      <c r="AM142" s="177"/>
      <c r="AN142" s="177"/>
      <c r="AO142" s="177"/>
      <c r="AP142" s="177"/>
      <c r="AQ142" s="177"/>
      <c r="AR142" s="177"/>
      <c r="AS142" s="177"/>
      <c r="AT142" s="177"/>
      <c r="AU142" s="177"/>
      <c r="AV142" s="99">
        <v>2011</v>
      </c>
      <c r="AW142" s="99"/>
      <c r="AX142" s="99"/>
      <c r="AY142" s="99"/>
      <c r="AZ142" s="99"/>
      <c r="BA142" s="99"/>
      <c r="BB142" s="99"/>
      <c r="BC142" s="100"/>
      <c r="BD142" s="100"/>
    </row>
    <row r="143" spans="1:56" s="246" customFormat="1" ht="25.7" customHeight="1">
      <c r="A143" s="269"/>
      <c r="B143" s="1056"/>
      <c r="C143" s="320" t="s">
        <v>2954</v>
      </c>
      <c r="D143" s="320" t="s">
        <v>2999</v>
      </c>
      <c r="E143" s="320" t="s">
        <v>2954</v>
      </c>
      <c r="F143" s="320"/>
      <c r="G143" s="320" t="s">
        <v>2954</v>
      </c>
      <c r="H143" s="177"/>
      <c r="I143" s="665"/>
      <c r="J143" s="319">
        <v>1320</v>
      </c>
      <c r="K143" s="319"/>
      <c r="L143" s="319"/>
      <c r="M143" s="319"/>
      <c r="N143" s="319"/>
      <c r="O143" s="319"/>
      <c r="P143" s="319">
        <v>414</v>
      </c>
      <c r="Q143" s="319">
        <v>414</v>
      </c>
      <c r="R143" s="319"/>
      <c r="S143" s="319">
        <v>1</v>
      </c>
      <c r="T143" s="319" t="s">
        <v>391</v>
      </c>
      <c r="U143" s="177"/>
      <c r="V143" s="177"/>
      <c r="W143" s="177"/>
      <c r="X143" s="177"/>
      <c r="Y143" s="177"/>
      <c r="Z143" s="177"/>
      <c r="AA143" s="319"/>
      <c r="AB143" s="320"/>
      <c r="AC143" s="320"/>
      <c r="AD143" s="177"/>
      <c r="AE143" s="177"/>
      <c r="AF143" s="177"/>
      <c r="AG143" s="177"/>
      <c r="AH143" s="177"/>
      <c r="AI143" s="177"/>
      <c r="AJ143" s="177"/>
      <c r="AK143" s="177"/>
      <c r="AL143" s="177"/>
      <c r="AM143" s="177"/>
      <c r="AN143" s="177"/>
      <c r="AO143" s="177"/>
      <c r="AP143" s="177"/>
      <c r="AQ143" s="177"/>
      <c r="AR143" s="177"/>
      <c r="AS143" s="177"/>
      <c r="AT143" s="177"/>
      <c r="AU143" s="177"/>
      <c r="AV143" s="99">
        <v>2009</v>
      </c>
      <c r="AW143" s="99"/>
      <c r="AX143" s="99"/>
      <c r="AY143" s="99"/>
      <c r="AZ143" s="99"/>
      <c r="BA143" s="99"/>
      <c r="BB143" s="99"/>
      <c r="BC143" s="100"/>
      <c r="BD143" s="100"/>
    </row>
    <row r="144" spans="1:56" s="246" customFormat="1" ht="25.7" customHeight="1">
      <c r="A144" s="269"/>
      <c r="B144" s="1056"/>
      <c r="C144" s="320" t="s">
        <v>2954</v>
      </c>
      <c r="D144" s="320" t="s">
        <v>3000</v>
      </c>
      <c r="E144" s="320"/>
      <c r="F144" s="320"/>
      <c r="G144" s="320" t="s">
        <v>9497</v>
      </c>
      <c r="H144" s="177"/>
      <c r="I144" s="665"/>
      <c r="J144" s="319">
        <v>1367</v>
      </c>
      <c r="K144" s="319"/>
      <c r="L144" s="319"/>
      <c r="M144" s="319"/>
      <c r="N144" s="319"/>
      <c r="O144" s="319"/>
      <c r="P144" s="319">
        <v>330</v>
      </c>
      <c r="Q144" s="319">
        <v>330</v>
      </c>
      <c r="R144" s="319"/>
      <c r="S144" s="319">
        <v>1</v>
      </c>
      <c r="T144" s="319" t="s">
        <v>391</v>
      </c>
      <c r="U144" s="177"/>
      <c r="V144" s="177"/>
      <c r="W144" s="177"/>
      <c r="X144" s="177"/>
      <c r="Y144" s="177"/>
      <c r="Z144" s="177"/>
      <c r="AA144" s="319"/>
      <c r="AB144" s="320"/>
      <c r="AC144" s="320"/>
      <c r="AD144" s="177"/>
      <c r="AE144" s="177"/>
      <c r="AF144" s="177"/>
      <c r="AG144" s="177"/>
      <c r="AH144" s="177"/>
      <c r="AI144" s="177"/>
      <c r="AJ144" s="177"/>
      <c r="AK144" s="177"/>
      <c r="AL144" s="177"/>
      <c r="AM144" s="177"/>
      <c r="AN144" s="177"/>
      <c r="AO144" s="177"/>
      <c r="AP144" s="177"/>
      <c r="AQ144" s="177"/>
      <c r="AR144" s="177"/>
      <c r="AS144" s="177"/>
      <c r="AT144" s="177"/>
      <c r="AU144" s="177"/>
      <c r="AV144" s="99">
        <v>1999</v>
      </c>
      <c r="AW144" s="99"/>
      <c r="AX144" s="99"/>
      <c r="AY144" s="99"/>
      <c r="AZ144" s="99"/>
      <c r="BA144" s="99"/>
      <c r="BB144" s="99"/>
      <c r="BC144" s="100"/>
      <c r="BD144" s="100"/>
    </row>
    <row r="145" spans="1:56" s="246" customFormat="1" ht="25.7" customHeight="1">
      <c r="A145" s="269"/>
      <c r="B145" s="1056"/>
      <c r="C145" s="320" t="s">
        <v>2954</v>
      </c>
      <c r="D145" s="320" t="s">
        <v>3001</v>
      </c>
      <c r="E145" s="320"/>
      <c r="F145" s="320"/>
      <c r="G145" s="320" t="s">
        <v>9497</v>
      </c>
      <c r="H145" s="177"/>
      <c r="I145" s="665"/>
      <c r="J145" s="319">
        <v>406</v>
      </c>
      <c r="K145" s="319"/>
      <c r="L145" s="319"/>
      <c r="M145" s="319"/>
      <c r="N145" s="319"/>
      <c r="O145" s="319"/>
      <c r="P145" s="319">
        <v>406</v>
      </c>
      <c r="Q145" s="319">
        <v>406</v>
      </c>
      <c r="R145" s="319"/>
      <c r="S145" s="319">
        <v>1</v>
      </c>
      <c r="T145" s="319" t="s">
        <v>391</v>
      </c>
      <c r="U145" s="177"/>
      <c r="V145" s="177"/>
      <c r="W145" s="177"/>
      <c r="X145" s="177"/>
      <c r="Y145" s="177"/>
      <c r="Z145" s="177"/>
      <c r="AA145" s="319"/>
      <c r="AB145" s="320"/>
      <c r="AC145" s="320"/>
      <c r="AD145" s="177"/>
      <c r="AE145" s="177"/>
      <c r="AF145" s="177"/>
      <c r="AG145" s="177"/>
      <c r="AH145" s="177"/>
      <c r="AI145" s="177"/>
      <c r="AJ145" s="177"/>
      <c r="AK145" s="177"/>
      <c r="AL145" s="177"/>
      <c r="AM145" s="177"/>
      <c r="AN145" s="177"/>
      <c r="AO145" s="177"/>
      <c r="AP145" s="177"/>
      <c r="AQ145" s="177"/>
      <c r="AR145" s="177"/>
      <c r="AS145" s="177"/>
      <c r="AT145" s="177"/>
      <c r="AU145" s="177"/>
      <c r="AV145" s="99">
        <v>2001</v>
      </c>
      <c r="AW145" s="99"/>
      <c r="AX145" s="99"/>
      <c r="AY145" s="99"/>
      <c r="AZ145" s="99"/>
      <c r="BA145" s="99"/>
      <c r="BB145" s="99"/>
      <c r="BC145" s="100"/>
      <c r="BD145" s="100"/>
    </row>
    <row r="146" spans="1:56" s="246" customFormat="1" ht="25.7" customHeight="1">
      <c r="A146" s="269"/>
      <c r="B146" s="1056"/>
      <c r="C146" s="320" t="s">
        <v>2954</v>
      </c>
      <c r="D146" s="320" t="s">
        <v>3002</v>
      </c>
      <c r="E146" s="320"/>
      <c r="F146" s="320"/>
      <c r="G146" s="320" t="s">
        <v>9497</v>
      </c>
      <c r="H146" s="177"/>
      <c r="I146" s="665"/>
      <c r="J146" s="319">
        <v>20600</v>
      </c>
      <c r="K146" s="319">
        <v>450</v>
      </c>
      <c r="L146" s="319">
        <v>450</v>
      </c>
      <c r="M146" s="319"/>
      <c r="N146" s="319"/>
      <c r="O146" s="319"/>
      <c r="P146" s="319">
        <v>450</v>
      </c>
      <c r="Q146" s="319">
        <v>450</v>
      </c>
      <c r="R146" s="319"/>
      <c r="S146" s="319">
        <v>1</v>
      </c>
      <c r="T146" s="319" t="s">
        <v>391</v>
      </c>
      <c r="U146" s="177"/>
      <c r="V146" s="177"/>
      <c r="W146" s="177"/>
      <c r="X146" s="177"/>
      <c r="Y146" s="177"/>
      <c r="Z146" s="177"/>
      <c r="AA146" s="319"/>
      <c r="AB146" s="320"/>
      <c r="AC146" s="320"/>
      <c r="AD146" s="177"/>
      <c r="AE146" s="177"/>
      <c r="AF146" s="177"/>
      <c r="AG146" s="177"/>
      <c r="AH146" s="177"/>
      <c r="AI146" s="177"/>
      <c r="AJ146" s="177"/>
      <c r="AK146" s="177"/>
      <c r="AL146" s="177"/>
      <c r="AM146" s="177"/>
      <c r="AN146" s="177"/>
      <c r="AO146" s="177"/>
      <c r="AP146" s="177"/>
      <c r="AQ146" s="177"/>
      <c r="AR146" s="177"/>
      <c r="AS146" s="177"/>
      <c r="AT146" s="177"/>
      <c r="AU146" s="177"/>
      <c r="AV146" s="99">
        <v>2014</v>
      </c>
      <c r="AW146" s="99"/>
      <c r="AX146" s="99"/>
      <c r="AY146" s="99"/>
      <c r="AZ146" s="99"/>
      <c r="BA146" s="99"/>
      <c r="BB146" s="99"/>
      <c r="BC146" s="100"/>
      <c r="BD146" s="100"/>
    </row>
    <row r="147" spans="1:56" s="246" customFormat="1" ht="25.7" customHeight="1">
      <c r="A147" s="269"/>
      <c r="B147" s="1056"/>
      <c r="C147" s="320" t="s">
        <v>2954</v>
      </c>
      <c r="D147" s="320" t="s">
        <v>3003</v>
      </c>
      <c r="E147" s="320" t="s">
        <v>2954</v>
      </c>
      <c r="F147" s="320"/>
      <c r="G147" s="320" t="s">
        <v>2954</v>
      </c>
      <c r="H147" s="177"/>
      <c r="I147" s="665"/>
      <c r="J147" s="319">
        <v>486</v>
      </c>
      <c r="K147" s="319">
        <v>486</v>
      </c>
      <c r="L147" s="319">
        <v>486</v>
      </c>
      <c r="M147" s="177"/>
      <c r="N147" s="936"/>
      <c r="O147" s="177"/>
      <c r="P147" s="319">
        <v>486</v>
      </c>
      <c r="Q147" s="319">
        <v>486</v>
      </c>
      <c r="R147" s="319" t="s">
        <v>2909</v>
      </c>
      <c r="S147" s="319">
        <v>1</v>
      </c>
      <c r="T147" s="319" t="s">
        <v>391</v>
      </c>
      <c r="U147" s="177"/>
      <c r="V147" s="177"/>
      <c r="W147" s="177"/>
      <c r="X147" s="177"/>
      <c r="Y147" s="177"/>
      <c r="Z147" s="177"/>
      <c r="AA147" s="319"/>
      <c r="AB147" s="320"/>
      <c r="AC147" s="320"/>
      <c r="AD147" s="177"/>
      <c r="AE147" s="177"/>
      <c r="AF147" s="177"/>
      <c r="AG147" s="177"/>
      <c r="AH147" s="177"/>
      <c r="AI147" s="177"/>
      <c r="AJ147" s="177"/>
      <c r="AK147" s="177"/>
      <c r="AL147" s="177"/>
      <c r="AM147" s="177"/>
      <c r="AN147" s="177"/>
      <c r="AO147" s="177"/>
      <c r="AP147" s="177"/>
      <c r="AQ147" s="177"/>
      <c r="AR147" s="177"/>
      <c r="AS147" s="177"/>
      <c r="AT147" s="177"/>
      <c r="AU147" s="177"/>
      <c r="AV147" s="99">
        <v>2014</v>
      </c>
      <c r="AW147" s="99"/>
      <c r="AX147" s="99"/>
      <c r="AY147" s="99"/>
      <c r="AZ147" s="99"/>
      <c r="BA147" s="99"/>
      <c r="BB147" s="99"/>
      <c r="BC147" s="100">
        <v>450</v>
      </c>
      <c r="BD147" s="100"/>
    </row>
    <row r="148" spans="1:56" s="246" customFormat="1" ht="25.7" customHeight="1">
      <c r="A148" s="269"/>
      <c r="B148" s="1056"/>
      <c r="C148" s="320" t="s">
        <v>2954</v>
      </c>
      <c r="D148" s="320" t="s">
        <v>3004</v>
      </c>
      <c r="E148" s="320"/>
      <c r="F148" s="320"/>
      <c r="G148" s="320" t="s">
        <v>9497</v>
      </c>
      <c r="H148" s="177"/>
      <c r="I148" s="665"/>
      <c r="J148" s="319">
        <v>1100</v>
      </c>
      <c r="K148" s="319"/>
      <c r="L148" s="319"/>
      <c r="M148" s="319"/>
      <c r="N148" s="319"/>
      <c r="O148" s="319"/>
      <c r="P148" s="319">
        <v>1100</v>
      </c>
      <c r="Q148" s="319">
        <v>1100</v>
      </c>
      <c r="R148" s="319"/>
      <c r="S148" s="319">
        <v>2</v>
      </c>
      <c r="T148" s="319" t="s">
        <v>391</v>
      </c>
      <c r="U148" s="177"/>
      <c r="V148" s="177"/>
      <c r="W148" s="177"/>
      <c r="X148" s="177"/>
      <c r="Y148" s="177"/>
      <c r="Z148" s="177"/>
      <c r="AA148" s="319"/>
      <c r="AB148" s="320"/>
      <c r="AC148" s="320"/>
      <c r="AD148" s="177"/>
      <c r="AE148" s="177"/>
      <c r="AF148" s="177"/>
      <c r="AG148" s="177"/>
      <c r="AH148" s="177"/>
      <c r="AI148" s="177"/>
      <c r="AJ148" s="177"/>
      <c r="AK148" s="177"/>
      <c r="AL148" s="177"/>
      <c r="AM148" s="177"/>
      <c r="AN148" s="177"/>
      <c r="AO148" s="177"/>
      <c r="AP148" s="177"/>
      <c r="AQ148" s="177"/>
      <c r="AR148" s="177"/>
      <c r="AS148" s="177"/>
      <c r="AT148" s="177"/>
      <c r="AU148" s="177"/>
      <c r="AV148" s="99">
        <v>2007</v>
      </c>
      <c r="AW148" s="99"/>
      <c r="AX148" s="99"/>
      <c r="AY148" s="99"/>
      <c r="AZ148" s="99"/>
      <c r="BA148" s="99"/>
      <c r="BB148" s="99"/>
      <c r="BC148" s="100"/>
      <c r="BD148" s="100"/>
    </row>
    <row r="149" spans="1:56" s="246" customFormat="1" ht="25.7" customHeight="1">
      <c r="A149" s="269"/>
      <c r="B149" s="1056"/>
      <c r="C149" s="320" t="s">
        <v>2954</v>
      </c>
      <c r="D149" s="320" t="s">
        <v>3005</v>
      </c>
      <c r="E149" s="320"/>
      <c r="F149" s="320"/>
      <c r="G149" s="320" t="s">
        <v>9497</v>
      </c>
      <c r="H149" s="177"/>
      <c r="I149" s="665"/>
      <c r="J149" s="319">
        <v>1612.8</v>
      </c>
      <c r="K149" s="319"/>
      <c r="L149" s="319"/>
      <c r="M149" s="319"/>
      <c r="N149" s="319"/>
      <c r="O149" s="319"/>
      <c r="P149" s="319">
        <v>1612.8</v>
      </c>
      <c r="Q149" s="319">
        <v>1612.8</v>
      </c>
      <c r="R149" s="319"/>
      <c r="S149" s="319">
        <v>2</v>
      </c>
      <c r="T149" s="319" t="s">
        <v>391</v>
      </c>
      <c r="U149" s="177"/>
      <c r="V149" s="177"/>
      <c r="W149" s="177"/>
      <c r="X149" s="177"/>
      <c r="Y149" s="177"/>
      <c r="Z149" s="177"/>
      <c r="AA149" s="319"/>
      <c r="AB149" s="320"/>
      <c r="AC149" s="320"/>
      <c r="AD149" s="177"/>
      <c r="AE149" s="177"/>
      <c r="AF149" s="177"/>
      <c r="AG149" s="177"/>
      <c r="AH149" s="177"/>
      <c r="AI149" s="177"/>
      <c r="AJ149" s="177"/>
      <c r="AK149" s="177"/>
      <c r="AL149" s="177"/>
      <c r="AM149" s="177"/>
      <c r="AN149" s="177"/>
      <c r="AO149" s="177"/>
      <c r="AP149" s="177"/>
      <c r="AQ149" s="177"/>
      <c r="AR149" s="177"/>
      <c r="AS149" s="177"/>
      <c r="AT149" s="177"/>
      <c r="AU149" s="177"/>
      <c r="AV149" s="99">
        <v>2009</v>
      </c>
      <c r="AW149" s="99"/>
      <c r="AX149" s="99"/>
      <c r="AY149" s="99"/>
      <c r="AZ149" s="99"/>
      <c r="BA149" s="99"/>
      <c r="BB149" s="99"/>
      <c r="BC149" s="100"/>
      <c r="BD149" s="100"/>
    </row>
    <row r="150" spans="1:56" s="246" customFormat="1" ht="25.7" customHeight="1">
      <c r="A150" s="269"/>
      <c r="B150" s="1056"/>
      <c r="C150" s="320" t="s">
        <v>9497</v>
      </c>
      <c r="D150" s="320" t="s">
        <v>9524</v>
      </c>
      <c r="E150" s="320" t="s">
        <v>9497</v>
      </c>
      <c r="F150" s="320"/>
      <c r="G150" s="320" t="s">
        <v>9497</v>
      </c>
      <c r="H150" s="177"/>
      <c r="I150" s="665"/>
      <c r="J150" s="319">
        <v>444</v>
      </c>
      <c r="K150" s="319">
        <v>444</v>
      </c>
      <c r="L150" s="319">
        <v>444</v>
      </c>
      <c r="M150" s="319"/>
      <c r="N150" s="319"/>
      <c r="O150" s="319"/>
      <c r="P150" s="319">
        <v>444</v>
      </c>
      <c r="Q150" s="319">
        <v>444</v>
      </c>
      <c r="R150" s="319" t="s">
        <v>2909</v>
      </c>
      <c r="S150" s="319">
        <v>1</v>
      </c>
      <c r="T150" s="319" t="s">
        <v>9481</v>
      </c>
      <c r="U150" s="177"/>
      <c r="V150" s="177"/>
      <c r="W150" s="177"/>
      <c r="X150" s="177"/>
      <c r="Y150" s="177"/>
      <c r="Z150" s="177"/>
      <c r="AA150" s="319"/>
      <c r="AB150" s="320"/>
      <c r="AC150" s="320"/>
      <c r="AD150" s="177"/>
      <c r="AE150" s="177"/>
      <c r="AF150" s="177"/>
      <c r="AG150" s="177"/>
      <c r="AH150" s="177"/>
      <c r="AI150" s="177"/>
      <c r="AJ150" s="177"/>
      <c r="AK150" s="177"/>
      <c r="AL150" s="177"/>
      <c r="AM150" s="177"/>
      <c r="AN150" s="177"/>
      <c r="AO150" s="177"/>
      <c r="AP150" s="177"/>
      <c r="AQ150" s="177"/>
      <c r="AR150" s="177"/>
      <c r="AS150" s="177"/>
      <c r="AT150" s="177"/>
      <c r="AU150" s="177"/>
      <c r="AV150" s="99">
        <v>2010</v>
      </c>
      <c r="AW150" s="99"/>
      <c r="AX150" s="99"/>
      <c r="AY150" s="99"/>
      <c r="AZ150" s="99"/>
      <c r="BA150" s="99"/>
      <c r="BB150" s="99"/>
      <c r="BC150" s="100"/>
      <c r="BD150" s="100"/>
    </row>
    <row r="151" spans="1:56" s="246" customFormat="1" ht="25.7" customHeight="1">
      <c r="A151" s="269"/>
      <c r="B151" s="1056"/>
      <c r="C151" s="320" t="s">
        <v>9497</v>
      </c>
      <c r="D151" s="320" t="s">
        <v>9525</v>
      </c>
      <c r="E151" s="320" t="s">
        <v>9497</v>
      </c>
      <c r="F151" s="320"/>
      <c r="G151" s="320" t="s">
        <v>9497</v>
      </c>
      <c r="H151" s="177"/>
      <c r="I151" s="665"/>
      <c r="J151" s="319">
        <v>372</v>
      </c>
      <c r="K151" s="319">
        <v>372</v>
      </c>
      <c r="L151" s="319">
        <v>372</v>
      </c>
      <c r="M151" s="319"/>
      <c r="N151" s="319"/>
      <c r="O151" s="319"/>
      <c r="P151" s="319">
        <v>372</v>
      </c>
      <c r="Q151" s="319">
        <v>372</v>
      </c>
      <c r="R151" s="319" t="s">
        <v>9515</v>
      </c>
      <c r="S151" s="319">
        <v>1</v>
      </c>
      <c r="T151" s="319" t="s">
        <v>9481</v>
      </c>
      <c r="U151" s="177"/>
      <c r="V151" s="177"/>
      <c r="W151" s="177"/>
      <c r="X151" s="177"/>
      <c r="Y151" s="177"/>
      <c r="Z151" s="177"/>
      <c r="AA151" s="319"/>
      <c r="AB151" s="320"/>
      <c r="AC151" s="320"/>
      <c r="AD151" s="177"/>
      <c r="AE151" s="177"/>
      <c r="AF151" s="177"/>
      <c r="AG151" s="177"/>
      <c r="AH151" s="177"/>
      <c r="AI151" s="177"/>
      <c r="AJ151" s="177"/>
      <c r="AK151" s="177"/>
      <c r="AL151" s="177"/>
      <c r="AM151" s="177"/>
      <c r="AN151" s="177"/>
      <c r="AO151" s="177"/>
      <c r="AP151" s="177"/>
      <c r="AQ151" s="177"/>
      <c r="AR151" s="177"/>
      <c r="AS151" s="177"/>
      <c r="AT151" s="177"/>
      <c r="AU151" s="177"/>
      <c r="AV151" s="99">
        <v>2013</v>
      </c>
      <c r="AW151" s="99"/>
      <c r="AX151" s="99"/>
      <c r="AY151" s="99"/>
      <c r="AZ151" s="99"/>
      <c r="BA151" s="99"/>
      <c r="BB151" s="99"/>
      <c r="BC151" s="100"/>
      <c r="BD151" s="100"/>
    </row>
    <row r="152" spans="1:56" s="246" customFormat="1" ht="25.7" customHeight="1">
      <c r="A152" s="269"/>
      <c r="B152" s="1056"/>
      <c r="C152" s="320" t="s">
        <v>2954</v>
      </c>
      <c r="D152" s="320" t="s">
        <v>9526</v>
      </c>
      <c r="E152" s="320" t="s">
        <v>2954</v>
      </c>
      <c r="F152" s="320"/>
      <c r="G152" s="320" t="s">
        <v>2954</v>
      </c>
      <c r="H152" s="177"/>
      <c r="I152" s="665"/>
      <c r="J152" s="319">
        <v>16377</v>
      </c>
      <c r="K152" s="246">
        <v>488.7</v>
      </c>
      <c r="L152" s="319">
        <v>457.5</v>
      </c>
      <c r="M152" s="319"/>
      <c r="N152" s="319"/>
      <c r="O152" s="319"/>
      <c r="P152" s="319">
        <v>457.5</v>
      </c>
      <c r="Q152" s="319">
        <v>457.5</v>
      </c>
      <c r="R152" s="319" t="s">
        <v>9527</v>
      </c>
      <c r="S152" s="319">
        <v>1</v>
      </c>
      <c r="T152" s="319" t="s">
        <v>9481</v>
      </c>
      <c r="U152" s="177"/>
      <c r="V152" s="177"/>
      <c r="W152" s="177"/>
      <c r="X152" s="177"/>
      <c r="Y152" s="177"/>
      <c r="Z152" s="177"/>
      <c r="AA152" s="319"/>
      <c r="AB152" s="320"/>
      <c r="AC152" s="320"/>
      <c r="AD152" s="177"/>
      <c r="AE152" s="177"/>
      <c r="AF152" s="177"/>
      <c r="AG152" s="177"/>
      <c r="AH152" s="177"/>
      <c r="AI152" s="177"/>
      <c r="AJ152" s="177"/>
      <c r="AK152" s="177"/>
      <c r="AL152" s="177"/>
      <c r="AM152" s="177"/>
      <c r="AN152" s="177"/>
      <c r="AO152" s="177"/>
      <c r="AP152" s="177"/>
      <c r="AQ152" s="177"/>
      <c r="AR152" s="177"/>
      <c r="AS152" s="177"/>
      <c r="AT152" s="177"/>
      <c r="AU152" s="177"/>
      <c r="AV152" s="99">
        <v>2015</v>
      </c>
      <c r="AW152" s="99"/>
      <c r="AX152" s="99"/>
      <c r="AY152" s="99"/>
      <c r="AZ152" s="99"/>
      <c r="BA152" s="99"/>
      <c r="BB152" s="99"/>
      <c r="BC152" s="100">
        <v>282</v>
      </c>
      <c r="BD152" s="100"/>
    </row>
    <row r="153" spans="1:56" s="246" customFormat="1" ht="25.7" customHeight="1">
      <c r="A153" s="269"/>
      <c r="B153" s="1056"/>
      <c r="C153" s="320" t="s">
        <v>2954</v>
      </c>
      <c r="D153" s="320" t="s">
        <v>9528</v>
      </c>
      <c r="E153" s="320" t="s">
        <v>2954</v>
      </c>
      <c r="F153" s="320"/>
      <c r="G153" s="320" t="s">
        <v>2954</v>
      </c>
      <c r="H153" s="177"/>
      <c r="I153" s="665"/>
      <c r="J153" s="319">
        <v>112661</v>
      </c>
      <c r="K153" s="319">
        <v>459.2</v>
      </c>
      <c r="L153" s="319">
        <v>457.5</v>
      </c>
      <c r="M153" s="319"/>
      <c r="N153" s="319"/>
      <c r="O153" s="319"/>
      <c r="P153" s="319">
        <v>457.5</v>
      </c>
      <c r="Q153" s="319">
        <v>457.5</v>
      </c>
      <c r="R153" s="319" t="s">
        <v>9527</v>
      </c>
      <c r="S153" s="319">
        <v>1</v>
      </c>
      <c r="T153" s="319" t="s">
        <v>9481</v>
      </c>
      <c r="U153" s="177"/>
      <c r="V153" s="177"/>
      <c r="W153" s="177"/>
      <c r="X153" s="177"/>
      <c r="Y153" s="177"/>
      <c r="Z153" s="177"/>
      <c r="AA153" s="319"/>
      <c r="AB153" s="320"/>
      <c r="AC153" s="320"/>
      <c r="AD153" s="177"/>
      <c r="AE153" s="177"/>
      <c r="AF153" s="177"/>
      <c r="AG153" s="177"/>
      <c r="AH153" s="177"/>
      <c r="AI153" s="177"/>
      <c r="AJ153" s="177"/>
      <c r="AK153" s="177"/>
      <c r="AL153" s="177"/>
      <c r="AM153" s="177"/>
      <c r="AN153" s="177"/>
      <c r="AO153" s="177"/>
      <c r="AP153" s="177"/>
      <c r="AQ153" s="177"/>
      <c r="AR153" s="177"/>
      <c r="AS153" s="177"/>
      <c r="AT153" s="177"/>
      <c r="AU153" s="177"/>
      <c r="AV153" s="99">
        <v>2015</v>
      </c>
      <c r="AW153" s="99"/>
      <c r="AX153" s="99"/>
      <c r="AY153" s="99"/>
      <c r="AZ153" s="99"/>
      <c r="BA153" s="99"/>
      <c r="BB153" s="99"/>
      <c r="BC153" s="100">
        <v>294</v>
      </c>
      <c r="BD153" s="100"/>
    </row>
    <row r="154" spans="1:56" s="246" customFormat="1" ht="25.7" customHeight="1">
      <c r="A154" s="269"/>
      <c r="B154" s="1056"/>
      <c r="C154" s="320" t="s">
        <v>9529</v>
      </c>
      <c r="D154" s="320" t="s">
        <v>9530</v>
      </c>
      <c r="E154" s="320" t="s">
        <v>9529</v>
      </c>
      <c r="F154" s="320"/>
      <c r="G154" s="320" t="s">
        <v>9494</v>
      </c>
      <c r="H154" s="177"/>
      <c r="I154" s="177"/>
      <c r="J154" s="319">
        <v>1455</v>
      </c>
      <c r="K154" s="319">
        <v>869</v>
      </c>
      <c r="L154" s="319">
        <v>869</v>
      </c>
      <c r="M154" s="177"/>
      <c r="N154" s="936"/>
      <c r="O154" s="177"/>
      <c r="P154" s="319">
        <v>600</v>
      </c>
      <c r="Q154" s="319">
        <v>300</v>
      </c>
      <c r="R154" s="319" t="s">
        <v>9492</v>
      </c>
      <c r="S154" s="319">
        <v>2</v>
      </c>
      <c r="T154" s="319" t="s">
        <v>9481</v>
      </c>
      <c r="U154" s="177"/>
      <c r="V154" s="177"/>
      <c r="W154" s="177"/>
      <c r="X154" s="177"/>
      <c r="Y154" s="177"/>
      <c r="Z154" s="177"/>
      <c r="AA154" s="319"/>
      <c r="AB154" s="320"/>
      <c r="AC154" s="320"/>
      <c r="AD154" s="177"/>
      <c r="AE154" s="177"/>
      <c r="AF154" s="177"/>
      <c r="AG154" s="177"/>
      <c r="AH154" s="177"/>
      <c r="AI154" s="177"/>
      <c r="AJ154" s="177"/>
      <c r="AK154" s="177"/>
      <c r="AL154" s="177"/>
      <c r="AM154" s="177"/>
      <c r="AN154" s="177"/>
      <c r="AO154" s="177"/>
      <c r="AP154" s="177"/>
      <c r="AQ154" s="177"/>
      <c r="AR154" s="177"/>
      <c r="AS154" s="177"/>
      <c r="AT154" s="177"/>
      <c r="AU154" s="177"/>
      <c r="AV154" s="99">
        <v>2014</v>
      </c>
      <c r="AW154" s="99"/>
      <c r="AX154" s="99"/>
      <c r="AY154" s="99"/>
      <c r="AZ154" s="99"/>
      <c r="BA154" s="99"/>
      <c r="BB154" s="99"/>
      <c r="BC154" s="319">
        <v>610</v>
      </c>
      <c r="BD154" s="662"/>
    </row>
    <row r="155" spans="1:56" s="246" customFormat="1" ht="25.7" customHeight="1">
      <c r="A155" s="269"/>
      <c r="B155" s="1056"/>
      <c r="C155" s="320" t="s">
        <v>9529</v>
      </c>
      <c r="D155" s="320" t="s">
        <v>9531</v>
      </c>
      <c r="E155" s="320" t="s">
        <v>9529</v>
      </c>
      <c r="F155" s="320"/>
      <c r="G155" s="320" t="s">
        <v>9494</v>
      </c>
      <c r="H155" s="177"/>
      <c r="I155" s="177"/>
      <c r="J155" s="319">
        <v>123019</v>
      </c>
      <c r="K155" s="319">
        <v>880</v>
      </c>
      <c r="L155" s="319">
        <v>880</v>
      </c>
      <c r="M155" s="177"/>
      <c r="N155" s="936"/>
      <c r="O155" s="177"/>
      <c r="P155" s="319">
        <v>1760</v>
      </c>
      <c r="Q155" s="319">
        <v>880</v>
      </c>
      <c r="R155" s="319" t="s">
        <v>9492</v>
      </c>
      <c r="S155" s="319">
        <v>2</v>
      </c>
      <c r="T155" s="319" t="s">
        <v>9481</v>
      </c>
      <c r="U155" s="177"/>
      <c r="V155" s="177"/>
      <c r="W155" s="177"/>
      <c r="X155" s="177"/>
      <c r="Y155" s="177"/>
      <c r="Z155" s="177"/>
      <c r="AA155" s="319"/>
      <c r="AB155" s="320"/>
      <c r="AC155" s="320"/>
      <c r="AD155" s="177"/>
      <c r="AE155" s="177"/>
      <c r="AF155" s="177"/>
      <c r="AG155" s="177"/>
      <c r="AH155" s="177"/>
      <c r="AI155" s="177"/>
      <c r="AJ155" s="177"/>
      <c r="AK155" s="177"/>
      <c r="AL155" s="177"/>
      <c r="AM155" s="177"/>
      <c r="AN155" s="177"/>
      <c r="AO155" s="177"/>
      <c r="AP155" s="177"/>
      <c r="AQ155" s="177"/>
      <c r="AR155" s="177"/>
      <c r="AS155" s="177"/>
      <c r="AT155" s="177"/>
      <c r="AU155" s="177"/>
      <c r="AV155" s="99" t="s">
        <v>9532</v>
      </c>
      <c r="AW155" s="99"/>
      <c r="AX155" s="99"/>
      <c r="AY155" s="99"/>
      <c r="AZ155" s="99"/>
      <c r="BA155" s="99"/>
      <c r="BB155" s="99"/>
      <c r="BC155" s="319"/>
      <c r="BD155" s="662"/>
    </row>
    <row r="156" spans="1:56" s="246" customFormat="1" ht="25.7" customHeight="1">
      <c r="A156" s="269"/>
      <c r="B156" s="1056"/>
      <c r="C156" s="320" t="s">
        <v>9529</v>
      </c>
      <c r="D156" s="320" t="s">
        <v>9533</v>
      </c>
      <c r="E156" s="320" t="s">
        <v>9529</v>
      </c>
      <c r="F156" s="320"/>
      <c r="G156" s="320" t="s">
        <v>9494</v>
      </c>
      <c r="H156" s="177"/>
      <c r="I156" s="177"/>
      <c r="J156" s="319">
        <v>3001</v>
      </c>
      <c r="K156" s="319">
        <v>418</v>
      </c>
      <c r="L156" s="319">
        <v>418</v>
      </c>
      <c r="M156" s="177"/>
      <c r="N156" s="936"/>
      <c r="O156" s="177"/>
      <c r="P156" s="319">
        <v>418</v>
      </c>
      <c r="Q156" s="319">
        <v>418</v>
      </c>
      <c r="R156" s="319" t="s">
        <v>9492</v>
      </c>
      <c r="S156" s="319">
        <v>1</v>
      </c>
      <c r="T156" s="319" t="s">
        <v>9481</v>
      </c>
      <c r="U156" s="177"/>
      <c r="V156" s="177"/>
      <c r="W156" s="177"/>
      <c r="X156" s="177"/>
      <c r="Y156" s="177"/>
      <c r="Z156" s="177"/>
      <c r="AA156" s="319"/>
      <c r="AB156" s="320"/>
      <c r="AC156" s="320"/>
      <c r="AD156" s="177"/>
      <c r="AE156" s="177"/>
      <c r="AF156" s="177"/>
      <c r="AG156" s="177"/>
      <c r="AH156" s="177"/>
      <c r="AI156" s="177"/>
      <c r="AJ156" s="177"/>
      <c r="AK156" s="177"/>
      <c r="AL156" s="177"/>
      <c r="AM156" s="177"/>
      <c r="AN156" s="177"/>
      <c r="AO156" s="177"/>
      <c r="AP156" s="177"/>
      <c r="AQ156" s="177"/>
      <c r="AR156" s="177"/>
      <c r="AS156" s="177"/>
      <c r="AT156" s="177"/>
      <c r="AU156" s="177"/>
      <c r="AV156" s="99" t="s">
        <v>9534</v>
      </c>
      <c r="AW156" s="99"/>
      <c r="AX156" s="99"/>
      <c r="AY156" s="99"/>
      <c r="AZ156" s="99"/>
      <c r="BA156" s="99"/>
      <c r="BB156" s="99"/>
      <c r="BC156" s="319"/>
      <c r="BD156" s="662"/>
    </row>
    <row r="157" spans="1:56" s="246" customFormat="1" ht="25.7" customHeight="1">
      <c r="A157" s="269"/>
      <c r="B157" s="1056"/>
      <c r="C157" s="320" t="s">
        <v>9529</v>
      </c>
      <c r="D157" s="320" t="s">
        <v>9535</v>
      </c>
      <c r="E157" s="320" t="s">
        <v>9529</v>
      </c>
      <c r="F157" s="320"/>
      <c r="G157" s="320" t="s">
        <v>9494</v>
      </c>
      <c r="H157" s="177"/>
      <c r="I157" s="177"/>
      <c r="J157" s="319">
        <v>11636</v>
      </c>
      <c r="K157" s="319">
        <v>890</v>
      </c>
      <c r="L157" s="319">
        <v>890</v>
      </c>
      <c r="M157" s="177"/>
      <c r="N157" s="936"/>
      <c r="O157" s="177"/>
      <c r="P157" s="319">
        <v>1780</v>
      </c>
      <c r="Q157" s="319">
        <v>890</v>
      </c>
      <c r="R157" s="319" t="s">
        <v>9492</v>
      </c>
      <c r="S157" s="319">
        <v>2</v>
      </c>
      <c r="T157" s="319" t="s">
        <v>9481</v>
      </c>
      <c r="U157" s="177"/>
      <c r="V157" s="177"/>
      <c r="W157" s="177"/>
      <c r="X157" s="177"/>
      <c r="Y157" s="177"/>
      <c r="Z157" s="177"/>
      <c r="AA157" s="319"/>
      <c r="AB157" s="320"/>
      <c r="AC157" s="320"/>
      <c r="AD157" s="177"/>
      <c r="AE157" s="177"/>
      <c r="AF157" s="177"/>
      <c r="AG157" s="177"/>
      <c r="AH157" s="177"/>
      <c r="AI157" s="177"/>
      <c r="AJ157" s="177"/>
      <c r="AK157" s="177"/>
      <c r="AL157" s="177"/>
      <c r="AM157" s="177"/>
      <c r="AN157" s="177"/>
      <c r="AO157" s="177"/>
      <c r="AP157" s="177"/>
      <c r="AQ157" s="177"/>
      <c r="AR157" s="177"/>
      <c r="AS157" s="177"/>
      <c r="AT157" s="177"/>
      <c r="AU157" s="177"/>
      <c r="AV157" s="99" t="s">
        <v>9534</v>
      </c>
      <c r="AW157" s="99"/>
      <c r="AX157" s="99"/>
      <c r="AY157" s="99"/>
      <c r="AZ157" s="99"/>
      <c r="BA157" s="99"/>
      <c r="BB157" s="99"/>
      <c r="BC157" s="319"/>
      <c r="BD157" s="662"/>
    </row>
    <row r="158" spans="1:56" s="246" customFormat="1" ht="25.7" customHeight="1">
      <c r="A158" s="269"/>
      <c r="B158" s="1056"/>
      <c r="C158" s="320" t="s">
        <v>9529</v>
      </c>
      <c r="D158" s="320" t="s">
        <v>9536</v>
      </c>
      <c r="E158" s="320" t="s">
        <v>9529</v>
      </c>
      <c r="F158" s="320"/>
      <c r="G158" s="320" t="s">
        <v>9494</v>
      </c>
      <c r="H158" s="177"/>
      <c r="I158" s="177"/>
      <c r="J158" s="319">
        <v>8122</v>
      </c>
      <c r="K158" s="319">
        <v>374</v>
      </c>
      <c r="L158" s="319">
        <v>374</v>
      </c>
      <c r="M158" s="177"/>
      <c r="N158" s="936"/>
      <c r="O158" s="177"/>
      <c r="P158" s="319">
        <v>374</v>
      </c>
      <c r="Q158" s="319">
        <v>374</v>
      </c>
      <c r="R158" s="319" t="s">
        <v>9492</v>
      </c>
      <c r="S158" s="319">
        <v>1</v>
      </c>
      <c r="T158" s="319" t="s">
        <v>9481</v>
      </c>
      <c r="U158" s="177"/>
      <c r="V158" s="177"/>
      <c r="W158" s="177"/>
      <c r="X158" s="177"/>
      <c r="Y158" s="177"/>
      <c r="Z158" s="177"/>
      <c r="AA158" s="319"/>
      <c r="AB158" s="320"/>
      <c r="AC158" s="320"/>
      <c r="AD158" s="177"/>
      <c r="AE158" s="177"/>
      <c r="AF158" s="177"/>
      <c r="AG158" s="177"/>
      <c r="AH158" s="177"/>
      <c r="AI158" s="177"/>
      <c r="AJ158" s="177"/>
      <c r="AK158" s="177"/>
      <c r="AL158" s="177"/>
      <c r="AM158" s="177"/>
      <c r="AN158" s="177"/>
      <c r="AO158" s="177"/>
      <c r="AP158" s="177"/>
      <c r="AQ158" s="177"/>
      <c r="AR158" s="177"/>
      <c r="AS158" s="177"/>
      <c r="AT158" s="177"/>
      <c r="AU158" s="177"/>
      <c r="AV158" s="99">
        <v>2016</v>
      </c>
      <c r="AW158" s="99"/>
      <c r="AX158" s="99"/>
      <c r="AY158" s="99"/>
      <c r="AZ158" s="99"/>
      <c r="BA158" s="99"/>
      <c r="BB158" s="99"/>
      <c r="BC158" s="319"/>
      <c r="BD158" s="662"/>
    </row>
    <row r="159" spans="1:56" s="246" customFormat="1" ht="25.7" customHeight="1">
      <c r="A159" s="269"/>
      <c r="B159" s="1056"/>
      <c r="C159" s="105" t="s">
        <v>9537</v>
      </c>
      <c r="D159" s="582" t="s">
        <v>9538</v>
      </c>
      <c r="E159" s="99" t="s">
        <v>9537</v>
      </c>
      <c r="F159" s="320"/>
      <c r="G159" s="99" t="s">
        <v>9539</v>
      </c>
      <c r="H159" s="177"/>
      <c r="I159" s="665"/>
      <c r="J159" s="100">
        <v>26250</v>
      </c>
      <c r="K159" s="100">
        <v>1327</v>
      </c>
      <c r="L159" s="100">
        <v>2607</v>
      </c>
      <c r="M159" s="177"/>
      <c r="N159" s="936"/>
      <c r="O159" s="177"/>
      <c r="P159" s="319">
        <v>1200</v>
      </c>
      <c r="Q159" s="100">
        <v>1200</v>
      </c>
      <c r="R159" s="100" t="s">
        <v>9540</v>
      </c>
      <c r="S159" s="100">
        <v>4</v>
      </c>
      <c r="T159" s="100" t="s">
        <v>9481</v>
      </c>
      <c r="U159" s="177"/>
      <c r="V159" s="177"/>
      <c r="W159" s="177"/>
      <c r="X159" s="177"/>
      <c r="Y159" s="177"/>
      <c r="Z159" s="177"/>
      <c r="AA159" s="100"/>
      <c r="AB159" s="320"/>
      <c r="AC159" s="320"/>
      <c r="AD159" s="177"/>
      <c r="AE159" s="177"/>
      <c r="AF159" s="177"/>
      <c r="AG159" s="177"/>
      <c r="AH159" s="177"/>
      <c r="AI159" s="177"/>
      <c r="AJ159" s="177"/>
      <c r="AK159" s="177"/>
      <c r="AL159" s="177"/>
      <c r="AM159" s="177"/>
      <c r="AN159" s="177"/>
      <c r="AO159" s="177"/>
      <c r="AP159" s="177"/>
      <c r="AQ159" s="177"/>
      <c r="AR159" s="177"/>
      <c r="AS159" s="177"/>
      <c r="AT159" s="177"/>
      <c r="AU159" s="177"/>
      <c r="AV159" s="99">
        <v>2012</v>
      </c>
      <c r="AW159" s="99"/>
      <c r="AX159" s="99"/>
      <c r="AY159" s="99"/>
      <c r="AZ159" s="99"/>
      <c r="BA159" s="99"/>
      <c r="BB159" s="99"/>
      <c r="BC159" s="100">
        <v>2110</v>
      </c>
      <c r="BD159" s="100"/>
    </row>
    <row r="160" spans="1:56" s="246" customFormat="1" ht="25.7" customHeight="1">
      <c r="A160" s="269"/>
      <c r="B160" s="1056"/>
      <c r="C160" s="320" t="s">
        <v>9541</v>
      </c>
      <c r="D160" s="320" t="s">
        <v>9542</v>
      </c>
      <c r="E160" s="320" t="s">
        <v>9541</v>
      </c>
      <c r="F160" s="320"/>
      <c r="G160" s="320" t="s">
        <v>15419</v>
      </c>
      <c r="H160" s="177"/>
      <c r="I160" s="665"/>
      <c r="J160" s="319">
        <v>2485</v>
      </c>
      <c r="K160" s="319">
        <v>1473</v>
      </c>
      <c r="L160" s="319">
        <v>1468</v>
      </c>
      <c r="M160" s="177"/>
      <c r="N160" s="936"/>
      <c r="O160" s="177"/>
      <c r="P160" s="319">
        <v>1320</v>
      </c>
      <c r="Q160" s="319">
        <v>1320</v>
      </c>
      <c r="R160" s="319" t="s">
        <v>9543</v>
      </c>
      <c r="S160" s="319">
        <v>3</v>
      </c>
      <c r="T160" s="319" t="s">
        <v>9481</v>
      </c>
      <c r="U160" s="177"/>
      <c r="V160" s="177"/>
      <c r="W160" s="177"/>
      <c r="X160" s="177"/>
      <c r="Y160" s="177"/>
      <c r="Z160" s="177"/>
      <c r="AA160" s="319"/>
      <c r="AB160" s="320"/>
      <c r="AC160" s="320"/>
      <c r="AD160" s="177"/>
      <c r="AE160" s="177"/>
      <c r="AF160" s="177"/>
      <c r="AG160" s="177"/>
      <c r="AH160" s="177"/>
      <c r="AI160" s="177"/>
      <c r="AJ160" s="177"/>
      <c r="AK160" s="177"/>
      <c r="AL160" s="177"/>
      <c r="AM160" s="177"/>
      <c r="AN160" s="177"/>
      <c r="AO160" s="177"/>
      <c r="AP160" s="177"/>
      <c r="AQ160" s="177"/>
      <c r="AR160" s="177"/>
      <c r="AS160" s="177"/>
      <c r="AT160" s="177"/>
      <c r="AU160" s="177"/>
      <c r="AV160" s="99">
        <v>2004</v>
      </c>
      <c r="AW160" s="99"/>
      <c r="AX160" s="99"/>
      <c r="AY160" s="99"/>
      <c r="AZ160" s="99"/>
      <c r="BA160" s="99"/>
      <c r="BB160" s="99"/>
      <c r="BC160" s="100">
        <v>904</v>
      </c>
      <c r="BD160" s="100" t="s">
        <v>9544</v>
      </c>
    </row>
    <row r="161" spans="1:56" s="246" customFormat="1" ht="25.7" customHeight="1">
      <c r="A161" s="269"/>
      <c r="B161" s="1056"/>
      <c r="C161" s="320" t="s">
        <v>9545</v>
      </c>
      <c r="D161" s="320" t="s">
        <v>9546</v>
      </c>
      <c r="E161" s="320" t="s">
        <v>9545</v>
      </c>
      <c r="F161" s="320"/>
      <c r="G161" s="320" t="s">
        <v>9545</v>
      </c>
      <c r="H161" s="177"/>
      <c r="I161" s="665"/>
      <c r="J161" s="319">
        <v>2600</v>
      </c>
      <c r="K161" s="319">
        <v>546</v>
      </c>
      <c r="L161" s="319">
        <v>500</v>
      </c>
      <c r="M161" s="177"/>
      <c r="N161" s="936"/>
      <c r="O161" s="177"/>
      <c r="P161" s="319">
        <v>500</v>
      </c>
      <c r="Q161" s="319">
        <v>500</v>
      </c>
      <c r="R161" s="319" t="s">
        <v>9501</v>
      </c>
      <c r="S161" s="319">
        <v>1</v>
      </c>
      <c r="T161" s="319" t="s">
        <v>9481</v>
      </c>
      <c r="U161" s="177"/>
      <c r="V161" s="177"/>
      <c r="W161" s="177"/>
      <c r="X161" s="177"/>
      <c r="Y161" s="177"/>
      <c r="Z161" s="177"/>
      <c r="AA161" s="319"/>
      <c r="AB161" s="320"/>
      <c r="AC161" s="320"/>
      <c r="AD161" s="177"/>
      <c r="AE161" s="177"/>
      <c r="AF161" s="177"/>
      <c r="AG161" s="177"/>
      <c r="AH161" s="177"/>
      <c r="AI161" s="177"/>
      <c r="AJ161" s="177"/>
      <c r="AK161" s="177"/>
      <c r="AL161" s="177"/>
      <c r="AM161" s="177"/>
      <c r="AN161" s="177"/>
      <c r="AO161" s="177"/>
      <c r="AP161" s="177"/>
      <c r="AQ161" s="177"/>
      <c r="AR161" s="177"/>
      <c r="AS161" s="177"/>
      <c r="AT161" s="177"/>
      <c r="AU161" s="177"/>
      <c r="AV161" s="99">
        <v>2007</v>
      </c>
      <c r="AW161" s="99"/>
      <c r="AX161" s="99"/>
      <c r="AY161" s="99"/>
      <c r="AZ161" s="99"/>
      <c r="BA161" s="99"/>
      <c r="BB161" s="99"/>
      <c r="BC161" s="100">
        <v>100</v>
      </c>
      <c r="BD161" s="100"/>
    </row>
    <row r="162" spans="1:56" s="246" customFormat="1" ht="25.7" customHeight="1">
      <c r="A162" s="269"/>
      <c r="B162" s="1056"/>
      <c r="C162" s="320" t="s">
        <v>9545</v>
      </c>
      <c r="D162" s="320" t="s">
        <v>9547</v>
      </c>
      <c r="E162" s="320" t="s">
        <v>9545</v>
      </c>
      <c r="F162" s="105"/>
      <c r="G162" s="320" t="s">
        <v>9545</v>
      </c>
      <c r="H162" s="99"/>
      <c r="I162" s="99"/>
      <c r="J162" s="319">
        <v>1448</v>
      </c>
      <c r="K162" s="319">
        <v>395</v>
      </c>
      <c r="L162" s="319">
        <v>395</v>
      </c>
      <c r="M162" s="99"/>
      <c r="N162" s="99"/>
      <c r="O162" s="99"/>
      <c r="P162" s="319">
        <v>300</v>
      </c>
      <c r="Q162" s="319">
        <v>300</v>
      </c>
      <c r="R162" s="319" t="s">
        <v>9522</v>
      </c>
      <c r="S162" s="319">
        <v>1</v>
      </c>
      <c r="T162" s="319" t="s">
        <v>9481</v>
      </c>
      <c r="U162" s="99"/>
      <c r="V162" s="99"/>
      <c r="W162" s="99"/>
      <c r="X162" s="99"/>
      <c r="Y162" s="99"/>
      <c r="Z162" s="99"/>
      <c r="AA162" s="319"/>
      <c r="AB162" s="99"/>
      <c r="AC162" s="99"/>
      <c r="AD162" s="99"/>
      <c r="AE162" s="99"/>
      <c r="AF162" s="99"/>
      <c r="AG162" s="99"/>
      <c r="AH162" s="99"/>
      <c r="AI162" s="99"/>
      <c r="AJ162" s="99"/>
      <c r="AK162" s="99"/>
      <c r="AL162" s="99"/>
      <c r="AM162" s="99"/>
      <c r="AN162" s="99"/>
      <c r="AO162" s="99"/>
      <c r="AP162" s="99"/>
      <c r="AQ162" s="99"/>
      <c r="AR162" s="99"/>
      <c r="AS162" s="99"/>
      <c r="AT162" s="99"/>
      <c r="AU162" s="99"/>
      <c r="AV162" s="99">
        <v>2004</v>
      </c>
      <c r="AW162" s="99"/>
      <c r="AX162" s="99"/>
      <c r="AY162" s="99"/>
      <c r="AZ162" s="99"/>
      <c r="BA162" s="99"/>
      <c r="BB162" s="99"/>
      <c r="BC162" s="100">
        <v>100</v>
      </c>
      <c r="BD162" s="100"/>
    </row>
    <row r="163" spans="1:56" s="246" customFormat="1" ht="25.7" customHeight="1">
      <c r="A163" s="269"/>
      <c r="B163" s="1056"/>
      <c r="C163" s="320" t="s">
        <v>9545</v>
      </c>
      <c r="D163" s="320" t="s">
        <v>9548</v>
      </c>
      <c r="E163" s="320" t="s">
        <v>9545</v>
      </c>
      <c r="F163" s="105"/>
      <c r="G163" s="320" t="s">
        <v>9545</v>
      </c>
      <c r="H163" s="99"/>
      <c r="I163" s="99"/>
      <c r="J163" s="319">
        <v>1300</v>
      </c>
      <c r="K163" s="319"/>
      <c r="L163" s="319"/>
      <c r="M163" s="99"/>
      <c r="N163" s="99"/>
      <c r="O163" s="99"/>
      <c r="P163" s="319">
        <v>1300</v>
      </c>
      <c r="Q163" s="319">
        <v>1300</v>
      </c>
      <c r="R163" s="319"/>
      <c r="S163" s="319">
        <v>2</v>
      </c>
      <c r="T163" s="319" t="s">
        <v>9481</v>
      </c>
      <c r="U163" s="99"/>
      <c r="V163" s="99"/>
      <c r="W163" s="99"/>
      <c r="X163" s="99"/>
      <c r="Y163" s="99"/>
      <c r="Z163" s="99"/>
      <c r="AA163" s="319"/>
      <c r="AB163" s="99"/>
      <c r="AC163" s="99"/>
      <c r="AD163" s="99"/>
      <c r="AE163" s="99"/>
      <c r="AF163" s="99"/>
      <c r="AG163" s="99"/>
      <c r="AH163" s="99"/>
      <c r="AI163" s="99"/>
      <c r="AJ163" s="99"/>
      <c r="AK163" s="99"/>
      <c r="AL163" s="99"/>
      <c r="AM163" s="99"/>
      <c r="AN163" s="99"/>
      <c r="AO163" s="99"/>
      <c r="AP163" s="99"/>
      <c r="AQ163" s="99"/>
      <c r="AR163" s="99"/>
      <c r="AS163" s="99"/>
      <c r="AT163" s="99"/>
      <c r="AU163" s="99"/>
      <c r="AV163" s="99"/>
      <c r="AW163" s="99"/>
      <c r="AX163" s="99"/>
      <c r="AY163" s="99"/>
      <c r="AZ163" s="99"/>
      <c r="BA163" s="99"/>
      <c r="BB163" s="99"/>
      <c r="BC163" s="100"/>
      <c r="BD163" s="100"/>
    </row>
    <row r="164" spans="1:56" s="246" customFormat="1" ht="25.7" customHeight="1">
      <c r="A164" s="269"/>
      <c r="B164" s="1056"/>
      <c r="C164" s="320" t="s">
        <v>9545</v>
      </c>
      <c r="D164" s="320" t="s">
        <v>9549</v>
      </c>
      <c r="E164" s="320" t="s">
        <v>9545</v>
      </c>
      <c r="F164" s="105"/>
      <c r="G164" s="320" t="s">
        <v>9545</v>
      </c>
      <c r="H164" s="99"/>
      <c r="I164" s="99"/>
      <c r="J164" s="319">
        <v>2500</v>
      </c>
      <c r="K164" s="319"/>
      <c r="L164" s="319"/>
      <c r="M164" s="99"/>
      <c r="N164" s="99"/>
      <c r="O164" s="99"/>
      <c r="P164" s="319">
        <v>2500</v>
      </c>
      <c r="Q164" s="319">
        <v>2500</v>
      </c>
      <c r="R164" s="319"/>
      <c r="S164" s="319">
        <v>1</v>
      </c>
      <c r="T164" s="319" t="s">
        <v>9481</v>
      </c>
      <c r="U164" s="99"/>
      <c r="V164" s="99"/>
      <c r="W164" s="99"/>
      <c r="X164" s="99"/>
      <c r="Y164" s="99"/>
      <c r="Z164" s="99"/>
      <c r="AA164" s="319"/>
      <c r="AB164" s="99"/>
      <c r="AC164" s="99"/>
      <c r="AD164" s="99"/>
      <c r="AE164" s="99"/>
      <c r="AF164" s="99"/>
      <c r="AG164" s="99"/>
      <c r="AH164" s="99"/>
      <c r="AI164" s="99"/>
      <c r="AJ164" s="99"/>
      <c r="AK164" s="99"/>
      <c r="AL164" s="99"/>
      <c r="AM164" s="99"/>
      <c r="AN164" s="99"/>
      <c r="AO164" s="99"/>
      <c r="AP164" s="99"/>
      <c r="AQ164" s="99"/>
      <c r="AR164" s="99"/>
      <c r="AS164" s="99"/>
      <c r="AT164" s="99"/>
      <c r="AU164" s="99"/>
      <c r="AV164" s="99">
        <v>2004</v>
      </c>
      <c r="AW164" s="99"/>
      <c r="AX164" s="99"/>
      <c r="AY164" s="99"/>
      <c r="AZ164" s="99"/>
      <c r="BA164" s="99"/>
      <c r="BB164" s="99"/>
      <c r="BC164" s="100"/>
      <c r="BD164" s="100"/>
    </row>
    <row r="165" spans="1:56" s="246" customFormat="1" ht="25.7" customHeight="1">
      <c r="A165" s="269"/>
      <c r="B165" s="1056"/>
      <c r="C165" s="320" t="s">
        <v>9545</v>
      </c>
      <c r="D165" s="320" t="s">
        <v>9550</v>
      </c>
      <c r="E165" s="320" t="s">
        <v>9545</v>
      </c>
      <c r="F165" s="105"/>
      <c r="G165" s="320" t="s">
        <v>9545</v>
      </c>
      <c r="H165" s="99"/>
      <c r="I165" s="99"/>
      <c r="J165" s="319">
        <v>380</v>
      </c>
      <c r="K165" s="319"/>
      <c r="L165" s="319"/>
      <c r="M165" s="99"/>
      <c r="N165" s="99"/>
      <c r="O165" s="99"/>
      <c r="P165" s="319">
        <v>380</v>
      </c>
      <c r="Q165" s="319">
        <v>380</v>
      </c>
      <c r="R165" s="319"/>
      <c r="S165" s="319">
        <v>1</v>
      </c>
      <c r="T165" s="319" t="s">
        <v>9481</v>
      </c>
      <c r="U165" s="99"/>
      <c r="V165" s="99"/>
      <c r="W165" s="99"/>
      <c r="X165" s="99"/>
      <c r="Y165" s="99"/>
      <c r="Z165" s="99"/>
      <c r="AA165" s="319"/>
      <c r="AB165" s="99"/>
      <c r="AC165" s="99"/>
      <c r="AD165" s="99"/>
      <c r="AE165" s="99"/>
      <c r="AF165" s="99"/>
      <c r="AG165" s="99"/>
      <c r="AH165" s="99"/>
      <c r="AI165" s="99"/>
      <c r="AJ165" s="99"/>
      <c r="AK165" s="99"/>
      <c r="AL165" s="99"/>
      <c r="AM165" s="99"/>
      <c r="AN165" s="99"/>
      <c r="AO165" s="99"/>
      <c r="AP165" s="99"/>
      <c r="AQ165" s="99"/>
      <c r="AR165" s="99"/>
      <c r="AS165" s="99"/>
      <c r="AT165" s="99"/>
      <c r="AU165" s="99"/>
      <c r="AV165" s="99">
        <v>2006</v>
      </c>
      <c r="AW165" s="99"/>
      <c r="AX165" s="99"/>
      <c r="AY165" s="99"/>
      <c r="AZ165" s="99"/>
      <c r="BA165" s="99"/>
      <c r="BB165" s="99"/>
      <c r="BC165" s="100"/>
      <c r="BD165" s="100"/>
    </row>
    <row r="166" spans="1:56" s="246" customFormat="1" ht="25.7" customHeight="1">
      <c r="A166" s="269"/>
      <c r="B166" s="1056"/>
      <c r="C166" s="320" t="s">
        <v>9545</v>
      </c>
      <c r="D166" s="320" t="s">
        <v>9551</v>
      </c>
      <c r="E166" s="320" t="s">
        <v>9545</v>
      </c>
      <c r="F166" s="105"/>
      <c r="G166" s="320" t="s">
        <v>9545</v>
      </c>
      <c r="H166" s="99"/>
      <c r="I166" s="99"/>
      <c r="J166" s="319">
        <v>920</v>
      </c>
      <c r="K166" s="319"/>
      <c r="L166" s="319"/>
      <c r="M166" s="99"/>
      <c r="N166" s="99"/>
      <c r="O166" s="99"/>
      <c r="P166" s="319">
        <v>920</v>
      </c>
      <c r="Q166" s="319">
        <v>920</v>
      </c>
      <c r="R166" s="319"/>
      <c r="S166" s="319">
        <v>2</v>
      </c>
      <c r="T166" s="319" t="s">
        <v>9481</v>
      </c>
      <c r="U166" s="99"/>
      <c r="V166" s="99"/>
      <c r="W166" s="99"/>
      <c r="X166" s="99"/>
      <c r="Y166" s="99"/>
      <c r="Z166" s="99"/>
      <c r="AA166" s="319"/>
      <c r="AB166" s="99"/>
      <c r="AC166" s="99"/>
      <c r="AD166" s="99"/>
      <c r="AE166" s="99"/>
      <c r="AF166" s="99"/>
      <c r="AG166" s="99"/>
      <c r="AH166" s="99"/>
      <c r="AI166" s="99"/>
      <c r="AJ166" s="99"/>
      <c r="AK166" s="99"/>
      <c r="AL166" s="99"/>
      <c r="AM166" s="99"/>
      <c r="AN166" s="99"/>
      <c r="AO166" s="99"/>
      <c r="AP166" s="99"/>
      <c r="AQ166" s="99"/>
      <c r="AR166" s="99"/>
      <c r="AS166" s="99"/>
      <c r="AT166" s="99"/>
      <c r="AU166" s="99"/>
      <c r="AV166" s="99">
        <v>2011</v>
      </c>
      <c r="AW166" s="99"/>
      <c r="AX166" s="99"/>
      <c r="AY166" s="99"/>
      <c r="AZ166" s="99"/>
      <c r="BA166" s="99"/>
      <c r="BB166" s="99"/>
      <c r="BC166" s="100"/>
      <c r="BD166" s="100"/>
    </row>
    <row r="167" spans="1:56" s="246" customFormat="1" ht="25.7" customHeight="1">
      <c r="A167" s="269"/>
      <c r="B167" s="1056"/>
      <c r="C167" s="320" t="s">
        <v>9545</v>
      </c>
      <c r="D167" s="320" t="s">
        <v>9552</v>
      </c>
      <c r="E167" s="320" t="s">
        <v>9545</v>
      </c>
      <c r="F167" s="105"/>
      <c r="G167" s="320" t="s">
        <v>9545</v>
      </c>
      <c r="H167" s="99"/>
      <c r="I167" s="99"/>
      <c r="J167" s="319">
        <v>729</v>
      </c>
      <c r="K167" s="319"/>
      <c r="L167" s="319"/>
      <c r="M167" s="99"/>
      <c r="N167" s="99"/>
      <c r="O167" s="99"/>
      <c r="P167" s="319">
        <v>729</v>
      </c>
      <c r="Q167" s="319">
        <v>729</v>
      </c>
      <c r="R167" s="319"/>
      <c r="S167" s="319">
        <v>1</v>
      </c>
      <c r="T167" s="319" t="s">
        <v>9481</v>
      </c>
      <c r="U167" s="99"/>
      <c r="V167" s="99"/>
      <c r="W167" s="99"/>
      <c r="X167" s="99"/>
      <c r="Y167" s="99"/>
      <c r="Z167" s="99"/>
      <c r="AA167" s="319"/>
      <c r="AB167" s="99"/>
      <c r="AC167" s="99"/>
      <c r="AD167" s="99"/>
      <c r="AE167" s="99"/>
      <c r="AF167" s="99"/>
      <c r="AG167" s="99"/>
      <c r="AH167" s="99"/>
      <c r="AI167" s="99"/>
      <c r="AJ167" s="99"/>
      <c r="AK167" s="99"/>
      <c r="AL167" s="99"/>
      <c r="AM167" s="99"/>
      <c r="AN167" s="99"/>
      <c r="AO167" s="99"/>
      <c r="AP167" s="99"/>
      <c r="AQ167" s="99"/>
      <c r="AR167" s="99"/>
      <c r="AS167" s="99"/>
      <c r="AT167" s="99"/>
      <c r="AU167" s="99"/>
      <c r="AV167" s="99">
        <v>2011</v>
      </c>
      <c r="AW167" s="99"/>
      <c r="AX167" s="99"/>
      <c r="AY167" s="99"/>
      <c r="AZ167" s="99"/>
      <c r="BA167" s="99"/>
      <c r="BB167" s="99"/>
      <c r="BC167" s="100"/>
      <c r="BD167" s="100"/>
    </row>
    <row r="168" spans="1:56" s="246" customFormat="1" ht="25.7" customHeight="1">
      <c r="A168" s="269"/>
      <c r="B168" s="1056"/>
      <c r="C168" s="320" t="s">
        <v>9545</v>
      </c>
      <c r="D168" s="320" t="s">
        <v>9553</v>
      </c>
      <c r="E168" s="320" t="s">
        <v>9545</v>
      </c>
      <c r="F168" s="105"/>
      <c r="G168" s="320" t="s">
        <v>9545</v>
      </c>
      <c r="H168" s="99"/>
      <c r="I168" s="99"/>
      <c r="J168" s="319">
        <v>400</v>
      </c>
      <c r="K168" s="319"/>
      <c r="L168" s="319"/>
      <c r="M168" s="99"/>
      <c r="N168" s="99"/>
      <c r="O168" s="99"/>
      <c r="P168" s="319">
        <v>400</v>
      </c>
      <c r="Q168" s="319">
        <v>400</v>
      </c>
      <c r="R168" s="319"/>
      <c r="S168" s="319">
        <v>1</v>
      </c>
      <c r="T168" s="319" t="s">
        <v>9481</v>
      </c>
      <c r="U168" s="99"/>
      <c r="V168" s="99"/>
      <c r="W168" s="99"/>
      <c r="X168" s="99"/>
      <c r="Y168" s="99"/>
      <c r="Z168" s="99"/>
      <c r="AA168" s="319"/>
      <c r="AB168" s="99"/>
      <c r="AC168" s="99"/>
      <c r="AD168" s="99"/>
      <c r="AE168" s="99"/>
      <c r="AF168" s="99"/>
      <c r="AG168" s="99"/>
      <c r="AH168" s="99"/>
      <c r="AI168" s="99"/>
      <c r="AJ168" s="99"/>
      <c r="AK168" s="99"/>
      <c r="AL168" s="99"/>
      <c r="AM168" s="99"/>
      <c r="AN168" s="99"/>
      <c r="AO168" s="99"/>
      <c r="AP168" s="99"/>
      <c r="AQ168" s="99"/>
      <c r="AR168" s="99"/>
      <c r="AS168" s="99"/>
      <c r="AT168" s="99"/>
      <c r="AU168" s="99"/>
      <c r="AV168" s="99">
        <v>2012</v>
      </c>
      <c r="AW168" s="99"/>
      <c r="AX168" s="99"/>
      <c r="AY168" s="99"/>
      <c r="AZ168" s="99"/>
      <c r="BA168" s="99"/>
      <c r="BB168" s="99"/>
      <c r="BC168" s="100"/>
      <c r="BD168" s="100"/>
    </row>
    <row r="169" spans="1:56" s="246" customFormat="1" ht="25.7" customHeight="1">
      <c r="A169" s="269"/>
      <c r="B169" s="1056"/>
      <c r="C169" s="320" t="s">
        <v>9545</v>
      </c>
      <c r="D169" s="320" t="s">
        <v>9554</v>
      </c>
      <c r="E169" s="320" t="s">
        <v>9545</v>
      </c>
      <c r="F169" s="105"/>
      <c r="G169" s="320" t="s">
        <v>9545</v>
      </c>
      <c r="H169" s="99"/>
      <c r="I169" s="99"/>
      <c r="J169" s="319">
        <v>720</v>
      </c>
      <c r="K169" s="319"/>
      <c r="L169" s="319"/>
      <c r="M169" s="99"/>
      <c r="N169" s="99"/>
      <c r="O169" s="99"/>
      <c r="P169" s="319">
        <v>720</v>
      </c>
      <c r="Q169" s="319">
        <v>720</v>
      </c>
      <c r="R169" s="319"/>
      <c r="S169" s="319">
        <v>1</v>
      </c>
      <c r="T169" s="319" t="s">
        <v>9481</v>
      </c>
      <c r="U169" s="99"/>
      <c r="V169" s="99"/>
      <c r="W169" s="99"/>
      <c r="X169" s="99"/>
      <c r="Y169" s="99"/>
      <c r="Z169" s="99"/>
      <c r="AA169" s="319"/>
      <c r="AB169" s="99"/>
      <c r="AC169" s="99"/>
      <c r="AD169" s="99"/>
      <c r="AE169" s="99"/>
      <c r="AF169" s="99"/>
      <c r="AG169" s="99"/>
      <c r="AH169" s="99"/>
      <c r="AI169" s="99"/>
      <c r="AJ169" s="99"/>
      <c r="AK169" s="99"/>
      <c r="AL169" s="99"/>
      <c r="AM169" s="99"/>
      <c r="AN169" s="99"/>
      <c r="AO169" s="99"/>
      <c r="AP169" s="99"/>
      <c r="AQ169" s="99"/>
      <c r="AR169" s="99"/>
      <c r="AS169" s="99"/>
      <c r="AT169" s="99"/>
      <c r="AU169" s="99"/>
      <c r="AV169" s="99">
        <v>2011</v>
      </c>
      <c r="AW169" s="99"/>
      <c r="AX169" s="99"/>
      <c r="AY169" s="99"/>
      <c r="AZ169" s="99"/>
      <c r="BA169" s="99"/>
      <c r="BB169" s="99"/>
      <c r="BC169" s="100"/>
      <c r="BD169" s="100"/>
    </row>
    <row r="170" spans="1:56" s="246" customFormat="1" ht="25.7" customHeight="1">
      <c r="A170" s="269"/>
      <c r="B170" s="1056"/>
      <c r="C170" s="320" t="s">
        <v>9545</v>
      </c>
      <c r="D170" s="320" t="s">
        <v>9555</v>
      </c>
      <c r="E170" s="320" t="s">
        <v>9545</v>
      </c>
      <c r="F170" s="105"/>
      <c r="G170" s="320" t="s">
        <v>9545</v>
      </c>
      <c r="H170" s="99"/>
      <c r="I170" s="99"/>
      <c r="J170" s="319">
        <v>2400</v>
      </c>
      <c r="K170" s="319"/>
      <c r="L170" s="319"/>
      <c r="M170" s="99"/>
      <c r="N170" s="99"/>
      <c r="O170" s="99"/>
      <c r="P170" s="319">
        <v>2400</v>
      </c>
      <c r="Q170" s="319">
        <v>2400</v>
      </c>
      <c r="R170" s="319"/>
      <c r="S170" s="319">
        <v>3</v>
      </c>
      <c r="T170" s="319" t="s">
        <v>9481</v>
      </c>
      <c r="U170" s="99"/>
      <c r="V170" s="99"/>
      <c r="W170" s="99"/>
      <c r="X170" s="99"/>
      <c r="Y170" s="99"/>
      <c r="Z170" s="99"/>
      <c r="AA170" s="319"/>
      <c r="AB170" s="99"/>
      <c r="AC170" s="99"/>
      <c r="AD170" s="99"/>
      <c r="AE170" s="99"/>
      <c r="AF170" s="99"/>
      <c r="AG170" s="99"/>
      <c r="AH170" s="99"/>
      <c r="AI170" s="99"/>
      <c r="AJ170" s="99"/>
      <c r="AK170" s="99"/>
      <c r="AL170" s="99"/>
      <c r="AM170" s="99"/>
      <c r="AN170" s="99"/>
      <c r="AO170" s="99"/>
      <c r="AP170" s="99"/>
      <c r="AQ170" s="99"/>
      <c r="AR170" s="99"/>
      <c r="AS170" s="99"/>
      <c r="AT170" s="99"/>
      <c r="AU170" s="99"/>
      <c r="AV170" s="99">
        <v>2003</v>
      </c>
      <c r="AW170" s="99"/>
      <c r="AX170" s="99"/>
      <c r="AY170" s="99"/>
      <c r="AZ170" s="99"/>
      <c r="BA170" s="99"/>
      <c r="BB170" s="99"/>
      <c r="BC170" s="100"/>
      <c r="BD170" s="100"/>
    </row>
    <row r="171" spans="1:56" s="246" customFormat="1" ht="25.7" customHeight="1">
      <c r="A171" s="269"/>
      <c r="B171" s="1056"/>
      <c r="C171" s="320" t="s">
        <v>9545</v>
      </c>
      <c r="D171" s="320" t="s">
        <v>9556</v>
      </c>
      <c r="E171" s="320" t="s">
        <v>9545</v>
      </c>
      <c r="F171" s="105"/>
      <c r="G171" s="320" t="s">
        <v>9545</v>
      </c>
      <c r="H171" s="99"/>
      <c r="I171" s="99"/>
      <c r="J171" s="319">
        <v>13084</v>
      </c>
      <c r="K171" s="319"/>
      <c r="L171" s="319"/>
      <c r="M171" s="99"/>
      <c r="N171" s="99"/>
      <c r="O171" s="99"/>
      <c r="P171" s="319">
        <v>828</v>
      </c>
      <c r="Q171" s="319">
        <v>828</v>
      </c>
      <c r="R171" s="319"/>
      <c r="S171" s="319">
        <v>2</v>
      </c>
      <c r="T171" s="319" t="s">
        <v>9481</v>
      </c>
      <c r="U171" s="99"/>
      <c r="V171" s="99"/>
      <c r="W171" s="99"/>
      <c r="X171" s="99"/>
      <c r="Y171" s="99"/>
      <c r="Z171" s="99"/>
      <c r="AA171" s="319"/>
      <c r="AB171" s="99"/>
      <c r="AC171" s="99"/>
      <c r="AD171" s="99"/>
      <c r="AE171" s="99"/>
      <c r="AF171" s="99"/>
      <c r="AG171" s="99"/>
      <c r="AH171" s="99"/>
      <c r="AI171" s="99"/>
      <c r="AJ171" s="99"/>
      <c r="AK171" s="99"/>
      <c r="AL171" s="99"/>
      <c r="AM171" s="99"/>
      <c r="AN171" s="99"/>
      <c r="AO171" s="99"/>
      <c r="AP171" s="99"/>
      <c r="AQ171" s="99"/>
      <c r="AR171" s="99"/>
      <c r="AS171" s="99"/>
      <c r="AT171" s="99"/>
      <c r="AU171" s="99"/>
      <c r="AV171" s="99">
        <v>2015</v>
      </c>
      <c r="AW171" s="99"/>
      <c r="AX171" s="99"/>
      <c r="AY171" s="99"/>
      <c r="AZ171" s="99"/>
      <c r="BA171" s="99"/>
      <c r="BB171" s="99"/>
      <c r="BC171" s="100"/>
      <c r="BD171" s="100"/>
    </row>
    <row r="172" spans="1:56" s="246" customFormat="1" ht="25.7" customHeight="1">
      <c r="A172" s="276"/>
      <c r="B172" s="1056"/>
      <c r="C172" s="105" t="s">
        <v>9557</v>
      </c>
      <c r="D172" s="105" t="s">
        <v>9558</v>
      </c>
      <c r="E172" s="105" t="s">
        <v>9557</v>
      </c>
      <c r="F172" s="105"/>
      <c r="G172" s="105" t="s">
        <v>9557</v>
      </c>
      <c r="H172" s="99"/>
      <c r="I172" s="99"/>
      <c r="J172" s="100">
        <v>414</v>
      </c>
      <c r="K172" s="100"/>
      <c r="L172" s="100"/>
      <c r="M172" s="99"/>
      <c r="N172" s="99"/>
      <c r="O172" s="99"/>
      <c r="P172" s="319">
        <v>414</v>
      </c>
      <c r="Q172" s="100">
        <v>414</v>
      </c>
      <c r="R172" s="319" t="s">
        <v>9559</v>
      </c>
      <c r="S172" s="100">
        <v>1</v>
      </c>
      <c r="T172" s="319" t="s">
        <v>9481</v>
      </c>
      <c r="U172" s="99"/>
      <c r="V172" s="99"/>
      <c r="W172" s="99"/>
      <c r="X172" s="99"/>
      <c r="Y172" s="99"/>
      <c r="Z172" s="99"/>
      <c r="AA172" s="100" t="s">
        <v>9560</v>
      </c>
      <c r="AB172" s="99"/>
      <c r="AC172" s="99"/>
      <c r="AD172" s="99"/>
      <c r="AE172" s="99"/>
      <c r="AF172" s="99"/>
      <c r="AG172" s="99"/>
      <c r="AH172" s="99"/>
      <c r="AI172" s="99"/>
      <c r="AJ172" s="99"/>
      <c r="AK172" s="99"/>
      <c r="AL172" s="99"/>
      <c r="AM172" s="99"/>
      <c r="AN172" s="99"/>
      <c r="AO172" s="99"/>
      <c r="AP172" s="99"/>
      <c r="AQ172" s="99"/>
      <c r="AR172" s="99"/>
      <c r="AS172" s="99"/>
      <c r="AT172" s="99"/>
      <c r="AU172" s="99"/>
      <c r="AV172" s="99">
        <v>2009</v>
      </c>
      <c r="AW172" s="99"/>
      <c r="AX172" s="99"/>
      <c r="AY172" s="99"/>
      <c r="AZ172" s="99"/>
      <c r="BA172" s="99"/>
      <c r="BB172" s="99"/>
      <c r="BC172" s="100">
        <v>18</v>
      </c>
      <c r="BD172" s="100" t="s">
        <v>9561</v>
      </c>
    </row>
    <row r="173" spans="1:56" s="246" customFormat="1" ht="25.7" customHeight="1">
      <c r="A173" s="269"/>
      <c r="B173" s="1056"/>
      <c r="C173" s="105" t="s">
        <v>9557</v>
      </c>
      <c r="D173" s="105" t="s">
        <v>9562</v>
      </c>
      <c r="E173" s="105" t="s">
        <v>9557</v>
      </c>
      <c r="F173" s="105"/>
      <c r="G173" s="105" t="s">
        <v>9557</v>
      </c>
      <c r="H173" s="105"/>
      <c r="I173" s="105"/>
      <c r="J173" s="319">
        <v>414</v>
      </c>
      <c r="K173" s="105"/>
      <c r="L173" s="105"/>
      <c r="M173" s="105"/>
      <c r="N173" s="105"/>
      <c r="O173" s="105"/>
      <c r="P173" s="319">
        <v>414</v>
      </c>
      <c r="Q173" s="100">
        <v>414</v>
      </c>
      <c r="R173" s="319" t="s">
        <v>9559</v>
      </c>
      <c r="S173" s="105">
        <v>1</v>
      </c>
      <c r="T173" s="319" t="s">
        <v>9481</v>
      </c>
      <c r="U173" s="105"/>
      <c r="V173" s="105"/>
      <c r="W173" s="105"/>
      <c r="X173" s="105"/>
      <c r="Y173" s="105"/>
      <c r="Z173" s="105"/>
      <c r="AA173" s="105" t="s">
        <v>9560</v>
      </c>
      <c r="AB173" s="105"/>
      <c r="AC173" s="105"/>
      <c r="AD173" s="105"/>
      <c r="AE173" s="105"/>
      <c r="AF173" s="105"/>
      <c r="AG173" s="105"/>
      <c r="AH173" s="105"/>
      <c r="AI173" s="105"/>
      <c r="AJ173" s="105"/>
      <c r="AK173" s="105"/>
      <c r="AL173" s="105"/>
      <c r="AM173" s="105"/>
      <c r="AN173" s="105"/>
      <c r="AO173" s="105"/>
      <c r="AP173" s="105"/>
      <c r="AQ173" s="105"/>
      <c r="AR173" s="105"/>
      <c r="AS173" s="105"/>
      <c r="AT173" s="105"/>
      <c r="AU173" s="105"/>
      <c r="AV173" s="105">
        <v>2009</v>
      </c>
      <c r="AW173" s="105"/>
      <c r="AX173" s="105"/>
      <c r="AY173" s="105"/>
      <c r="AZ173" s="105"/>
      <c r="BA173" s="105"/>
      <c r="BB173" s="105"/>
      <c r="BC173" s="105" t="s">
        <v>9560</v>
      </c>
      <c r="BD173" s="673"/>
    </row>
    <row r="174" spans="1:56" s="246" customFormat="1" ht="25.7" customHeight="1">
      <c r="A174" s="269"/>
      <c r="B174" s="1056"/>
      <c r="C174" s="105" t="s">
        <v>9557</v>
      </c>
      <c r="D174" s="105" t="s">
        <v>9563</v>
      </c>
      <c r="E174" s="105" t="s">
        <v>9557</v>
      </c>
      <c r="F174" s="320"/>
      <c r="G174" s="105" t="s">
        <v>9557</v>
      </c>
      <c r="H174" s="177"/>
      <c r="I174" s="665"/>
      <c r="J174" s="319">
        <v>414</v>
      </c>
      <c r="K174" s="105"/>
      <c r="L174" s="105"/>
      <c r="M174" s="319">
        <v>500</v>
      </c>
      <c r="N174" s="319">
        <v>500</v>
      </c>
      <c r="O174" s="319">
        <v>500</v>
      </c>
      <c r="P174" s="319">
        <v>414</v>
      </c>
      <c r="Q174" s="100">
        <v>414</v>
      </c>
      <c r="R174" s="319" t="s">
        <v>9559</v>
      </c>
      <c r="S174" s="105">
        <v>1</v>
      </c>
      <c r="T174" s="319" t="s">
        <v>9481</v>
      </c>
      <c r="U174" s="177"/>
      <c r="V174" s="177"/>
      <c r="W174" s="177"/>
      <c r="X174" s="177"/>
      <c r="Y174" s="177"/>
      <c r="Z174" s="177"/>
      <c r="AA174" s="105" t="s">
        <v>9560</v>
      </c>
      <c r="AB174" s="320"/>
      <c r="AC174" s="320"/>
      <c r="AD174" s="177"/>
      <c r="AE174" s="177"/>
      <c r="AF174" s="177"/>
      <c r="AG174" s="177"/>
      <c r="AH174" s="177"/>
      <c r="AI174" s="177"/>
      <c r="AJ174" s="177"/>
      <c r="AK174" s="177"/>
      <c r="AL174" s="177"/>
      <c r="AM174" s="177"/>
      <c r="AN174" s="177"/>
      <c r="AO174" s="177"/>
      <c r="AP174" s="177"/>
      <c r="AQ174" s="177"/>
      <c r="AR174" s="177"/>
      <c r="AS174" s="177"/>
      <c r="AT174" s="177"/>
      <c r="AU174" s="177"/>
      <c r="AV174" s="105">
        <v>2005</v>
      </c>
      <c r="AW174" s="105"/>
      <c r="AX174" s="105"/>
      <c r="AY174" s="105"/>
      <c r="AZ174" s="105"/>
      <c r="BA174" s="105"/>
      <c r="BB174" s="105"/>
      <c r="BC174" s="105"/>
      <c r="BD174" s="100" t="s">
        <v>9561</v>
      </c>
    </row>
    <row r="175" spans="1:56" s="246" customFormat="1" ht="25.7" customHeight="1">
      <c r="A175" s="269"/>
      <c r="B175" s="1056"/>
      <c r="C175" s="105" t="s">
        <v>9557</v>
      </c>
      <c r="D175" s="582" t="s">
        <v>9564</v>
      </c>
      <c r="E175" s="105" t="s">
        <v>9557</v>
      </c>
      <c r="F175" s="320"/>
      <c r="G175" s="105" t="s">
        <v>9557</v>
      </c>
      <c r="H175" s="177"/>
      <c r="I175" s="665"/>
      <c r="J175" s="100">
        <v>414</v>
      </c>
      <c r="K175" s="100"/>
      <c r="L175" s="100"/>
      <c r="M175" s="319">
        <v>500</v>
      </c>
      <c r="N175" s="319">
        <v>500</v>
      </c>
      <c r="O175" s="319">
        <v>500</v>
      </c>
      <c r="P175" s="100">
        <v>414</v>
      </c>
      <c r="Q175" s="100">
        <v>414</v>
      </c>
      <c r="R175" s="319" t="s">
        <v>9559</v>
      </c>
      <c r="S175" s="100">
        <v>1</v>
      </c>
      <c r="T175" s="319" t="s">
        <v>9481</v>
      </c>
      <c r="U175" s="177"/>
      <c r="V175" s="177"/>
      <c r="W175" s="177"/>
      <c r="X175" s="177"/>
      <c r="Y175" s="177"/>
      <c r="Z175" s="177"/>
      <c r="AA175" s="105"/>
      <c r="AB175" s="320"/>
      <c r="AC175" s="320"/>
      <c r="AD175" s="177"/>
      <c r="AE175" s="177"/>
      <c r="AF175" s="177"/>
      <c r="AG175" s="177"/>
      <c r="AH175" s="177"/>
      <c r="AI175" s="177"/>
      <c r="AJ175" s="177"/>
      <c r="AK175" s="177"/>
      <c r="AL175" s="177"/>
      <c r="AM175" s="177"/>
      <c r="AN175" s="177"/>
      <c r="AO175" s="177"/>
      <c r="AP175" s="177"/>
      <c r="AQ175" s="177"/>
      <c r="AR175" s="177"/>
      <c r="AS175" s="177"/>
      <c r="AT175" s="177"/>
      <c r="AU175" s="177"/>
      <c r="AV175" s="105">
        <v>2012</v>
      </c>
      <c r="AW175" s="105"/>
      <c r="AX175" s="105"/>
      <c r="AY175" s="105"/>
      <c r="AZ175" s="105"/>
      <c r="BA175" s="105"/>
      <c r="BB175" s="105"/>
      <c r="BC175" s="105"/>
      <c r="BD175" s="100" t="s">
        <v>9561</v>
      </c>
    </row>
    <row r="176" spans="1:56" s="246" customFormat="1" ht="25.7" customHeight="1">
      <c r="A176" s="269"/>
      <c r="B176" s="1056"/>
      <c r="C176" s="105" t="s">
        <v>9557</v>
      </c>
      <c r="D176" s="582" t="s">
        <v>9565</v>
      </c>
      <c r="E176" s="105" t="s">
        <v>9557</v>
      </c>
      <c r="F176" s="320"/>
      <c r="G176" s="105" t="s">
        <v>9557</v>
      </c>
      <c r="H176" s="177"/>
      <c r="I176" s="665"/>
      <c r="J176" s="100">
        <v>414</v>
      </c>
      <c r="K176" s="100"/>
      <c r="L176" s="100"/>
      <c r="M176" s="319"/>
      <c r="N176" s="319"/>
      <c r="O176" s="319"/>
      <c r="P176" s="100">
        <v>414</v>
      </c>
      <c r="Q176" s="100">
        <v>414</v>
      </c>
      <c r="R176" s="319" t="s">
        <v>9559</v>
      </c>
      <c r="S176" s="100">
        <v>1</v>
      </c>
      <c r="T176" s="319" t="s">
        <v>9481</v>
      </c>
      <c r="U176" s="177"/>
      <c r="V176" s="177"/>
      <c r="W176" s="177"/>
      <c r="X176" s="177"/>
      <c r="Y176" s="177"/>
      <c r="Z176" s="177"/>
      <c r="AA176" s="105"/>
      <c r="AB176" s="320"/>
      <c r="AC176" s="320"/>
      <c r="AD176" s="177"/>
      <c r="AE176" s="177"/>
      <c r="AF176" s="177"/>
      <c r="AG176" s="177"/>
      <c r="AH176" s="177"/>
      <c r="AI176" s="177"/>
      <c r="AJ176" s="177"/>
      <c r="AK176" s="177"/>
      <c r="AL176" s="177"/>
      <c r="AM176" s="177"/>
      <c r="AN176" s="177"/>
      <c r="AO176" s="177"/>
      <c r="AP176" s="177"/>
      <c r="AQ176" s="177"/>
      <c r="AR176" s="177"/>
      <c r="AS176" s="177"/>
      <c r="AT176" s="177"/>
      <c r="AU176" s="177"/>
      <c r="AV176" s="105">
        <v>2015</v>
      </c>
      <c r="AW176" s="105"/>
      <c r="AX176" s="105"/>
      <c r="AY176" s="105"/>
      <c r="AZ176" s="105"/>
      <c r="BA176" s="105"/>
      <c r="BB176" s="105"/>
      <c r="BC176" s="105">
        <v>180</v>
      </c>
      <c r="BD176" s="100" t="s">
        <v>9561</v>
      </c>
    </row>
    <row r="177" spans="1:56" s="246" customFormat="1" ht="25.7" customHeight="1">
      <c r="A177" s="269"/>
      <c r="B177" s="1056"/>
      <c r="C177" s="320" t="s">
        <v>9566</v>
      </c>
      <c r="D177" s="320" t="s">
        <v>9567</v>
      </c>
      <c r="E177" s="320" t="s">
        <v>9566</v>
      </c>
      <c r="F177" s="320"/>
      <c r="G177" s="320" t="s">
        <v>9568</v>
      </c>
      <c r="H177" s="177"/>
      <c r="I177" s="665"/>
      <c r="J177" s="319">
        <v>500</v>
      </c>
      <c r="K177" s="319">
        <v>500</v>
      </c>
      <c r="L177" s="319">
        <v>500</v>
      </c>
      <c r="M177" s="319">
        <v>500</v>
      </c>
      <c r="N177" s="319">
        <v>500</v>
      </c>
      <c r="O177" s="319">
        <v>500</v>
      </c>
      <c r="P177" s="319">
        <v>500</v>
      </c>
      <c r="Q177" s="319">
        <v>500</v>
      </c>
      <c r="R177" s="319" t="s">
        <v>9569</v>
      </c>
      <c r="S177" s="319">
        <v>1</v>
      </c>
      <c r="T177" s="319" t="s">
        <v>9481</v>
      </c>
      <c r="U177" s="177"/>
      <c r="V177" s="177"/>
      <c r="W177" s="177"/>
      <c r="X177" s="177"/>
      <c r="Y177" s="177"/>
      <c r="Z177" s="177"/>
      <c r="AA177" s="319"/>
      <c r="AB177" s="320"/>
      <c r="AC177" s="320"/>
      <c r="AD177" s="177"/>
      <c r="AE177" s="177"/>
      <c r="AF177" s="177"/>
      <c r="AG177" s="177"/>
      <c r="AH177" s="177"/>
      <c r="AI177" s="177"/>
      <c r="AJ177" s="177"/>
      <c r="AK177" s="177"/>
      <c r="AL177" s="177"/>
      <c r="AM177" s="177"/>
      <c r="AN177" s="177"/>
      <c r="AO177" s="177"/>
      <c r="AP177" s="177"/>
      <c r="AQ177" s="177"/>
      <c r="AR177" s="177"/>
      <c r="AS177" s="177"/>
      <c r="AT177" s="177"/>
      <c r="AU177" s="177"/>
      <c r="AV177" s="99">
        <v>2008</v>
      </c>
      <c r="AW177" s="99"/>
      <c r="AX177" s="99"/>
      <c r="AY177" s="99"/>
      <c r="AZ177" s="99"/>
      <c r="BA177" s="99"/>
      <c r="BB177" s="99"/>
      <c r="BC177" s="100">
        <v>200</v>
      </c>
      <c r="BD177" s="100"/>
    </row>
    <row r="178" spans="1:56" s="246" customFormat="1" ht="25.7" customHeight="1">
      <c r="A178" s="269"/>
      <c r="B178" s="1056"/>
      <c r="C178" s="320" t="s">
        <v>9566</v>
      </c>
      <c r="D178" s="320" t="s">
        <v>9570</v>
      </c>
      <c r="E178" s="320" t="s">
        <v>9566</v>
      </c>
      <c r="F178" s="320"/>
      <c r="G178" s="320" t="s">
        <v>9568</v>
      </c>
      <c r="H178" s="177"/>
      <c r="I178" s="665"/>
      <c r="J178" s="319">
        <v>1000</v>
      </c>
      <c r="K178" s="319">
        <v>1000</v>
      </c>
      <c r="L178" s="319">
        <v>1000</v>
      </c>
      <c r="M178" s="319">
        <v>500</v>
      </c>
      <c r="N178" s="319">
        <v>500</v>
      </c>
      <c r="O178" s="319">
        <v>500</v>
      </c>
      <c r="P178" s="319">
        <v>1000</v>
      </c>
      <c r="Q178" s="319">
        <v>1000</v>
      </c>
      <c r="R178" s="319" t="s">
        <v>9569</v>
      </c>
      <c r="S178" s="319">
        <v>2</v>
      </c>
      <c r="T178" s="319" t="s">
        <v>9481</v>
      </c>
      <c r="U178" s="177"/>
      <c r="V178" s="177"/>
      <c r="W178" s="177"/>
      <c r="X178" s="177"/>
      <c r="Y178" s="177"/>
      <c r="Z178" s="177"/>
      <c r="AA178" s="319"/>
      <c r="AB178" s="320"/>
      <c r="AC178" s="320"/>
      <c r="AD178" s="177"/>
      <c r="AE178" s="177"/>
      <c r="AF178" s="177"/>
      <c r="AG178" s="177"/>
      <c r="AH178" s="177"/>
      <c r="AI178" s="177"/>
      <c r="AJ178" s="177"/>
      <c r="AK178" s="177"/>
      <c r="AL178" s="177"/>
      <c r="AM178" s="177"/>
      <c r="AN178" s="177"/>
      <c r="AO178" s="177"/>
      <c r="AP178" s="177"/>
      <c r="AQ178" s="177"/>
      <c r="AR178" s="177"/>
      <c r="AS178" s="177"/>
      <c r="AT178" s="177"/>
      <c r="AU178" s="177"/>
      <c r="AV178" s="99">
        <v>2008</v>
      </c>
      <c r="AW178" s="99"/>
      <c r="AX178" s="99"/>
      <c r="AY178" s="99"/>
      <c r="AZ178" s="99"/>
      <c r="BA178" s="99"/>
      <c r="BB178" s="99"/>
      <c r="BC178" s="100">
        <v>450</v>
      </c>
      <c r="BD178" s="100"/>
    </row>
    <row r="179" spans="1:56" s="246" customFormat="1" ht="25.7" customHeight="1">
      <c r="A179" s="269"/>
      <c r="B179" s="1056"/>
      <c r="C179" s="320" t="s">
        <v>9566</v>
      </c>
      <c r="D179" s="320" t="s">
        <v>9571</v>
      </c>
      <c r="E179" s="320" t="s">
        <v>9566</v>
      </c>
      <c r="F179" s="320"/>
      <c r="G179" s="320" t="s">
        <v>9568</v>
      </c>
      <c r="H179" s="320" t="s">
        <v>9572</v>
      </c>
      <c r="I179" s="177"/>
      <c r="J179" s="319">
        <v>500</v>
      </c>
      <c r="K179" s="319">
        <v>500</v>
      </c>
      <c r="L179" s="319">
        <v>500</v>
      </c>
      <c r="M179" s="319">
        <v>500</v>
      </c>
      <c r="N179" s="319">
        <v>500</v>
      </c>
      <c r="O179" s="319">
        <v>500</v>
      </c>
      <c r="P179" s="319">
        <v>500</v>
      </c>
      <c r="Q179" s="319">
        <v>500</v>
      </c>
      <c r="R179" s="319" t="s">
        <v>9569</v>
      </c>
      <c r="S179" s="319">
        <v>1</v>
      </c>
      <c r="T179" s="319" t="s">
        <v>9481</v>
      </c>
      <c r="U179" s="319">
        <v>1</v>
      </c>
      <c r="V179" s="319" t="s">
        <v>9481</v>
      </c>
      <c r="W179" s="177"/>
      <c r="X179" s="177"/>
      <c r="Y179" s="177"/>
      <c r="Z179" s="177"/>
      <c r="AA179" s="319"/>
      <c r="AB179" s="177"/>
      <c r="AC179" s="319"/>
      <c r="AD179" s="320"/>
      <c r="AE179" s="320"/>
      <c r="AF179" s="177"/>
      <c r="AG179" s="177"/>
      <c r="AH179" s="177"/>
      <c r="AI179" s="177"/>
      <c r="AJ179" s="177"/>
      <c r="AK179" s="177"/>
      <c r="AL179" s="177"/>
      <c r="AM179" s="177"/>
      <c r="AN179" s="177"/>
      <c r="AO179" s="177"/>
      <c r="AP179" s="177"/>
      <c r="AQ179" s="177"/>
      <c r="AR179" s="177"/>
      <c r="AS179" s="177"/>
      <c r="AT179" s="177"/>
      <c r="AU179" s="177"/>
      <c r="AV179" s="99">
        <v>2009</v>
      </c>
      <c r="AW179" s="99"/>
      <c r="AX179" s="99"/>
      <c r="AY179" s="99"/>
      <c r="AZ179" s="99"/>
      <c r="BA179" s="99"/>
      <c r="BB179" s="99"/>
      <c r="BC179" s="100">
        <v>350</v>
      </c>
      <c r="BD179" s="100"/>
    </row>
    <row r="180" spans="1:56" s="246" customFormat="1" ht="25.7" customHeight="1">
      <c r="A180" s="269"/>
      <c r="B180" s="1056"/>
      <c r="C180" s="320" t="s">
        <v>9566</v>
      </c>
      <c r="D180" s="320" t="s">
        <v>9573</v>
      </c>
      <c r="E180" s="320" t="s">
        <v>9566</v>
      </c>
      <c r="F180" s="320"/>
      <c r="G180" s="320" t="s">
        <v>9568</v>
      </c>
      <c r="H180" s="320" t="s">
        <v>9572</v>
      </c>
      <c r="I180" s="177"/>
      <c r="J180" s="319">
        <v>500</v>
      </c>
      <c r="K180" s="319">
        <v>500</v>
      </c>
      <c r="L180" s="319">
        <v>500</v>
      </c>
      <c r="M180" s="319">
        <v>500</v>
      </c>
      <c r="N180" s="319">
        <v>500</v>
      </c>
      <c r="O180" s="319">
        <v>500</v>
      </c>
      <c r="P180" s="319">
        <v>500</v>
      </c>
      <c r="Q180" s="319">
        <v>500</v>
      </c>
      <c r="R180" s="319" t="s">
        <v>9569</v>
      </c>
      <c r="S180" s="319">
        <v>1</v>
      </c>
      <c r="T180" s="319" t="s">
        <v>9481</v>
      </c>
      <c r="U180" s="319">
        <v>1</v>
      </c>
      <c r="V180" s="319" t="s">
        <v>9481</v>
      </c>
      <c r="W180" s="177"/>
      <c r="X180" s="177"/>
      <c r="Y180" s="177"/>
      <c r="Z180" s="177"/>
      <c r="AA180" s="319"/>
      <c r="AB180" s="177"/>
      <c r="AC180" s="319"/>
      <c r="AD180" s="320"/>
      <c r="AE180" s="320"/>
      <c r="AF180" s="177"/>
      <c r="AG180" s="177"/>
      <c r="AH180" s="177"/>
      <c r="AI180" s="177"/>
      <c r="AJ180" s="177"/>
      <c r="AK180" s="177"/>
      <c r="AL180" s="177"/>
      <c r="AM180" s="177"/>
      <c r="AN180" s="177"/>
      <c r="AO180" s="177"/>
      <c r="AP180" s="177"/>
      <c r="AQ180" s="177"/>
      <c r="AR180" s="177"/>
      <c r="AS180" s="177"/>
      <c r="AT180" s="177"/>
      <c r="AU180" s="177"/>
      <c r="AV180" s="99">
        <v>2009</v>
      </c>
      <c r="AW180" s="99"/>
      <c r="AX180" s="99"/>
      <c r="AY180" s="99"/>
      <c r="AZ180" s="99"/>
      <c r="BA180" s="99"/>
      <c r="BB180" s="99"/>
      <c r="BC180" s="100">
        <v>250</v>
      </c>
      <c r="BD180" s="100"/>
    </row>
    <row r="181" spans="1:56" s="246" customFormat="1" ht="25.7" customHeight="1">
      <c r="A181" s="269"/>
      <c r="B181" s="1056"/>
      <c r="C181" s="320" t="s">
        <v>9566</v>
      </c>
      <c r="D181" s="320" t="s">
        <v>9574</v>
      </c>
      <c r="E181" s="320" t="s">
        <v>9566</v>
      </c>
      <c r="F181" s="320"/>
      <c r="G181" s="320" t="s">
        <v>9568</v>
      </c>
      <c r="H181" s="320" t="s">
        <v>9572</v>
      </c>
      <c r="I181" s="177"/>
      <c r="J181" s="319">
        <v>500</v>
      </c>
      <c r="K181" s="319">
        <v>500</v>
      </c>
      <c r="L181" s="319">
        <v>500</v>
      </c>
      <c r="M181" s="319">
        <v>500</v>
      </c>
      <c r="N181" s="319">
        <v>500</v>
      </c>
      <c r="O181" s="319">
        <v>500</v>
      </c>
      <c r="P181" s="319">
        <v>500</v>
      </c>
      <c r="Q181" s="319">
        <v>500</v>
      </c>
      <c r="R181" s="319" t="s">
        <v>9569</v>
      </c>
      <c r="S181" s="319">
        <v>1</v>
      </c>
      <c r="T181" s="319" t="s">
        <v>9481</v>
      </c>
      <c r="U181" s="319">
        <v>1</v>
      </c>
      <c r="V181" s="319" t="s">
        <v>9481</v>
      </c>
      <c r="W181" s="177"/>
      <c r="X181" s="177"/>
      <c r="Y181" s="177"/>
      <c r="Z181" s="177"/>
      <c r="AA181" s="177"/>
      <c r="AB181" s="177"/>
      <c r="AC181" s="319"/>
      <c r="AD181" s="320"/>
      <c r="AE181" s="320"/>
      <c r="AF181" s="177"/>
      <c r="AG181" s="177"/>
      <c r="AH181" s="177"/>
      <c r="AI181" s="177"/>
      <c r="AJ181" s="177"/>
      <c r="AK181" s="177"/>
      <c r="AL181" s="177"/>
      <c r="AM181" s="177"/>
      <c r="AN181" s="177"/>
      <c r="AO181" s="177"/>
      <c r="AP181" s="177"/>
      <c r="AQ181" s="177"/>
      <c r="AR181" s="177"/>
      <c r="AS181" s="177"/>
      <c r="AT181" s="177"/>
      <c r="AU181" s="177"/>
      <c r="AV181" s="177">
        <v>2008</v>
      </c>
      <c r="AW181" s="177"/>
      <c r="AX181" s="99">
        <v>2008</v>
      </c>
      <c r="AY181" s="99"/>
      <c r="AZ181" s="99"/>
      <c r="BA181" s="99"/>
      <c r="BB181" s="99"/>
      <c r="BC181" s="99">
        <v>200</v>
      </c>
      <c r="BD181" s="99"/>
    </row>
    <row r="182" spans="1:56" s="246" customFormat="1" ht="25.7" customHeight="1">
      <c r="A182" s="269"/>
      <c r="B182" s="1056"/>
      <c r="C182" s="320" t="s">
        <v>9566</v>
      </c>
      <c r="D182" s="320" t="s">
        <v>9575</v>
      </c>
      <c r="E182" s="320" t="s">
        <v>9566</v>
      </c>
      <c r="F182" s="320"/>
      <c r="G182" s="320" t="s">
        <v>9568</v>
      </c>
      <c r="H182" s="319"/>
      <c r="I182" s="319"/>
      <c r="J182" s="319">
        <v>500</v>
      </c>
      <c r="K182" s="319">
        <v>500</v>
      </c>
      <c r="L182" s="319">
        <v>500</v>
      </c>
      <c r="M182" s="577"/>
      <c r="N182" s="577"/>
      <c r="O182" s="577"/>
      <c r="P182" s="319">
        <v>500</v>
      </c>
      <c r="Q182" s="319">
        <v>500</v>
      </c>
      <c r="R182" s="319" t="s">
        <v>9569</v>
      </c>
      <c r="S182" s="319">
        <v>1</v>
      </c>
      <c r="T182" s="319" t="s">
        <v>9481</v>
      </c>
      <c r="U182" s="319"/>
      <c r="V182" s="319"/>
      <c r="W182" s="577"/>
      <c r="X182" s="319"/>
      <c r="Y182" s="319"/>
      <c r="Z182" s="319"/>
      <c r="AA182" s="177"/>
      <c r="AB182" s="319"/>
      <c r="AC182" s="319"/>
      <c r="AD182" s="319"/>
      <c r="AE182" s="319"/>
      <c r="AF182" s="319"/>
      <c r="AG182" s="577"/>
      <c r="AH182" s="577"/>
      <c r="AI182" s="319"/>
      <c r="AJ182" s="319"/>
      <c r="AK182" s="319"/>
      <c r="AL182" s="319"/>
      <c r="AM182" s="319"/>
      <c r="AN182" s="319"/>
      <c r="AO182" s="319"/>
      <c r="AP182" s="577"/>
      <c r="AQ182" s="577"/>
      <c r="AR182" s="577"/>
      <c r="AS182" s="577"/>
      <c r="AT182" s="577"/>
      <c r="AU182" s="577"/>
      <c r="AV182" s="177">
        <v>2009</v>
      </c>
      <c r="AW182" s="177"/>
      <c r="AX182" s="99">
        <v>2008</v>
      </c>
      <c r="AY182" s="99"/>
      <c r="AZ182" s="99"/>
      <c r="BA182" s="99"/>
      <c r="BB182" s="99"/>
      <c r="BC182" s="99">
        <v>200</v>
      </c>
      <c r="BD182" s="99"/>
    </row>
    <row r="183" spans="1:56" s="246" customFormat="1" ht="25.7" customHeight="1">
      <c r="A183" s="269"/>
      <c r="B183" s="576"/>
      <c r="C183" s="320" t="s">
        <v>9566</v>
      </c>
      <c r="D183" s="320" t="s">
        <v>9576</v>
      </c>
      <c r="E183" s="320" t="s">
        <v>9566</v>
      </c>
      <c r="F183" s="320"/>
      <c r="G183" s="320" t="s">
        <v>9568</v>
      </c>
      <c r="H183" s="319"/>
      <c r="I183" s="319"/>
      <c r="J183" s="319">
        <v>500</v>
      </c>
      <c r="K183" s="319">
        <v>500</v>
      </c>
      <c r="L183" s="319">
        <v>500</v>
      </c>
      <c r="M183" s="577"/>
      <c r="N183" s="577"/>
      <c r="O183" s="577"/>
      <c r="P183" s="319">
        <v>500</v>
      </c>
      <c r="Q183" s="319">
        <v>500</v>
      </c>
      <c r="R183" s="319" t="s">
        <v>9569</v>
      </c>
      <c r="S183" s="319">
        <v>1</v>
      </c>
      <c r="T183" s="319" t="s">
        <v>9481</v>
      </c>
      <c r="U183" s="319"/>
      <c r="V183" s="319"/>
      <c r="W183" s="577"/>
      <c r="X183" s="319"/>
      <c r="Y183" s="319"/>
      <c r="Z183" s="319"/>
      <c r="AA183" s="177"/>
      <c r="AB183" s="319"/>
      <c r="AC183" s="319"/>
      <c r="AD183" s="319"/>
      <c r="AE183" s="319"/>
      <c r="AF183" s="319"/>
      <c r="AG183" s="577"/>
      <c r="AH183" s="577"/>
      <c r="AI183" s="319"/>
      <c r="AJ183" s="319"/>
      <c r="AK183" s="319"/>
      <c r="AL183" s="319"/>
      <c r="AM183" s="319"/>
      <c r="AN183" s="319"/>
      <c r="AO183" s="319"/>
      <c r="AP183" s="577"/>
      <c r="AQ183" s="577"/>
      <c r="AR183" s="577"/>
      <c r="AS183" s="577"/>
      <c r="AT183" s="577"/>
      <c r="AU183" s="577"/>
      <c r="AV183" s="177">
        <v>2009</v>
      </c>
      <c r="AW183" s="177"/>
      <c r="AX183" s="99">
        <v>2009</v>
      </c>
      <c r="AY183" s="99"/>
      <c r="AZ183" s="99"/>
      <c r="BA183" s="99"/>
      <c r="BB183" s="99"/>
      <c r="BC183" s="99">
        <v>200</v>
      </c>
      <c r="BD183" s="99"/>
    </row>
    <row r="184" spans="1:56" s="246" customFormat="1" ht="25.7" customHeight="1">
      <c r="A184" s="269"/>
      <c r="B184" s="1056"/>
      <c r="C184" s="320" t="s">
        <v>9566</v>
      </c>
      <c r="D184" s="320" t="s">
        <v>9577</v>
      </c>
      <c r="E184" s="320" t="s">
        <v>9566</v>
      </c>
      <c r="F184" s="320"/>
      <c r="G184" s="320" t="s">
        <v>9568</v>
      </c>
      <c r="H184" s="319"/>
      <c r="I184" s="319"/>
      <c r="J184" s="1057">
        <v>437</v>
      </c>
      <c r="K184" s="1057">
        <v>437</v>
      </c>
      <c r="L184" s="1057">
        <v>437</v>
      </c>
      <c r="M184" s="577"/>
      <c r="N184" s="577"/>
      <c r="O184" s="577"/>
      <c r="P184" s="706">
        <v>437</v>
      </c>
      <c r="Q184" s="706">
        <v>437</v>
      </c>
      <c r="R184" s="319" t="s">
        <v>9578</v>
      </c>
      <c r="S184" s="319">
        <v>1</v>
      </c>
      <c r="T184" s="319" t="s">
        <v>9481</v>
      </c>
      <c r="U184" s="319"/>
      <c r="V184" s="319"/>
      <c r="W184" s="577"/>
      <c r="X184" s="319"/>
      <c r="Y184" s="319"/>
      <c r="Z184" s="319"/>
      <c r="AA184" s="319"/>
      <c r="AB184" s="319"/>
      <c r="AC184" s="319"/>
      <c r="AD184" s="319"/>
      <c r="AE184" s="319"/>
      <c r="AF184" s="319"/>
      <c r="AG184" s="577"/>
      <c r="AH184" s="577"/>
      <c r="AI184" s="319"/>
      <c r="AJ184" s="319"/>
      <c r="AK184" s="319"/>
      <c r="AL184" s="319"/>
      <c r="AM184" s="319"/>
      <c r="AN184" s="319"/>
      <c r="AO184" s="319"/>
      <c r="AP184" s="577"/>
      <c r="AQ184" s="577"/>
      <c r="AR184" s="577"/>
      <c r="AS184" s="577"/>
      <c r="AT184" s="577"/>
      <c r="AU184" s="577"/>
      <c r="AV184" s="706">
        <v>2012</v>
      </c>
      <c r="AW184" s="99"/>
      <c r="AX184" s="99"/>
      <c r="AY184" s="99"/>
      <c r="AZ184" s="99"/>
      <c r="BA184" s="99"/>
      <c r="BB184" s="99"/>
      <c r="BC184" s="100">
        <v>210</v>
      </c>
      <c r="BD184" s="100" t="s">
        <v>9579</v>
      </c>
    </row>
    <row r="185" spans="1:56" s="246" customFormat="1" ht="25.7" customHeight="1">
      <c r="A185" s="269"/>
      <c r="B185" s="1056"/>
      <c r="C185" s="320" t="s">
        <v>9566</v>
      </c>
      <c r="D185" s="320" t="s">
        <v>9580</v>
      </c>
      <c r="E185" s="320" t="s">
        <v>9566</v>
      </c>
      <c r="F185" s="320"/>
      <c r="G185" s="320" t="s">
        <v>9568</v>
      </c>
      <c r="H185" s="319"/>
      <c r="I185" s="319"/>
      <c r="J185" s="1057">
        <v>800</v>
      </c>
      <c r="K185" s="1057" t="s">
        <v>9581</v>
      </c>
      <c r="L185" s="1057">
        <v>437</v>
      </c>
      <c r="M185" s="577"/>
      <c r="N185" s="577"/>
      <c r="O185" s="577"/>
      <c r="P185" s="706">
        <v>437</v>
      </c>
      <c r="Q185" s="706">
        <v>437</v>
      </c>
      <c r="R185" s="319" t="s">
        <v>9582</v>
      </c>
      <c r="S185" s="319">
        <v>1</v>
      </c>
      <c r="T185" s="319" t="s">
        <v>9481</v>
      </c>
      <c r="U185" s="319"/>
      <c r="V185" s="319"/>
      <c r="W185" s="577"/>
      <c r="X185" s="319"/>
      <c r="Y185" s="319"/>
      <c r="Z185" s="319"/>
      <c r="AA185" s="319"/>
      <c r="AB185" s="319"/>
      <c r="AC185" s="319"/>
      <c r="AD185" s="319"/>
      <c r="AE185" s="319"/>
      <c r="AF185" s="319"/>
      <c r="AG185" s="577"/>
      <c r="AH185" s="577"/>
      <c r="AI185" s="319"/>
      <c r="AJ185" s="319"/>
      <c r="AK185" s="319"/>
      <c r="AL185" s="319"/>
      <c r="AM185" s="319"/>
      <c r="AN185" s="319"/>
      <c r="AO185" s="319"/>
      <c r="AP185" s="577"/>
      <c r="AQ185" s="577"/>
      <c r="AR185" s="577"/>
      <c r="AS185" s="577"/>
      <c r="AT185" s="577"/>
      <c r="AU185" s="577"/>
      <c r="AV185" s="706">
        <v>2013</v>
      </c>
      <c r="AW185" s="99"/>
      <c r="AX185" s="99"/>
      <c r="AY185" s="99"/>
      <c r="AZ185" s="99"/>
      <c r="BA185" s="99"/>
      <c r="BB185" s="99"/>
      <c r="BC185" s="100">
        <v>403</v>
      </c>
      <c r="BD185" s="100"/>
    </row>
    <row r="186" spans="1:56" s="246" customFormat="1" ht="25.7" customHeight="1">
      <c r="A186" s="269"/>
      <c r="B186" s="1056"/>
      <c r="C186" s="320" t="s">
        <v>9566</v>
      </c>
      <c r="D186" s="320" t="s">
        <v>9583</v>
      </c>
      <c r="E186" s="320" t="s">
        <v>9566</v>
      </c>
      <c r="F186" s="320"/>
      <c r="G186" s="320" t="s">
        <v>9568</v>
      </c>
      <c r="H186" s="319"/>
      <c r="I186" s="319"/>
      <c r="J186" s="1057">
        <v>374</v>
      </c>
      <c r="K186" s="1057" t="s">
        <v>9581</v>
      </c>
      <c r="L186" s="1057">
        <v>374</v>
      </c>
      <c r="M186" s="577"/>
      <c r="N186" s="577"/>
      <c r="O186" s="577"/>
      <c r="P186" s="706">
        <v>374</v>
      </c>
      <c r="Q186" s="706">
        <v>374</v>
      </c>
      <c r="R186" s="319" t="s">
        <v>9584</v>
      </c>
      <c r="S186" s="319">
        <v>1</v>
      </c>
      <c r="T186" s="319" t="s">
        <v>9481</v>
      </c>
      <c r="U186" s="319"/>
      <c r="V186" s="319"/>
      <c r="W186" s="577"/>
      <c r="X186" s="319"/>
      <c r="Y186" s="319"/>
      <c r="Z186" s="319"/>
      <c r="AA186" s="319"/>
      <c r="AB186" s="319"/>
      <c r="AC186" s="319"/>
      <c r="AD186" s="319"/>
      <c r="AE186" s="319"/>
      <c r="AF186" s="319"/>
      <c r="AG186" s="577"/>
      <c r="AH186" s="577"/>
      <c r="AI186" s="319"/>
      <c r="AJ186" s="319"/>
      <c r="AK186" s="319"/>
      <c r="AL186" s="319"/>
      <c r="AM186" s="319"/>
      <c r="AN186" s="319"/>
      <c r="AO186" s="319"/>
      <c r="AP186" s="577"/>
      <c r="AQ186" s="577"/>
      <c r="AR186" s="577"/>
      <c r="AS186" s="577"/>
      <c r="AT186" s="577"/>
      <c r="AU186" s="577"/>
      <c r="AV186" s="706">
        <v>2010</v>
      </c>
      <c r="AW186" s="99"/>
      <c r="AX186" s="99"/>
      <c r="AY186" s="99"/>
      <c r="AZ186" s="99"/>
      <c r="BA186" s="99"/>
      <c r="BB186" s="99"/>
      <c r="BC186" s="100">
        <v>98</v>
      </c>
      <c r="BD186" s="100"/>
    </row>
    <row r="187" spans="1:56" s="246" customFormat="1" ht="25.7" customHeight="1">
      <c r="A187" s="269"/>
      <c r="B187" s="1056"/>
      <c r="C187" s="320" t="s">
        <v>9585</v>
      </c>
      <c r="D187" s="320" t="s">
        <v>9586</v>
      </c>
      <c r="E187" s="320" t="s">
        <v>9585</v>
      </c>
      <c r="F187" s="320"/>
      <c r="G187" s="320" t="s">
        <v>9585</v>
      </c>
      <c r="H187" s="319"/>
      <c r="I187" s="319"/>
      <c r="J187" s="319">
        <v>4998</v>
      </c>
      <c r="K187" s="319">
        <v>481.25</v>
      </c>
      <c r="L187" s="319">
        <v>481.25</v>
      </c>
      <c r="M187" s="577"/>
      <c r="N187" s="577"/>
      <c r="O187" s="577"/>
      <c r="P187" s="319">
        <v>456.95</v>
      </c>
      <c r="Q187" s="319">
        <v>456.95</v>
      </c>
      <c r="R187" s="319" t="s">
        <v>9587</v>
      </c>
      <c r="S187" s="319">
        <v>1</v>
      </c>
      <c r="T187" s="319" t="s">
        <v>9481</v>
      </c>
      <c r="U187" s="319"/>
      <c r="V187" s="319"/>
      <c r="W187" s="577"/>
      <c r="X187" s="319"/>
      <c r="Y187" s="319"/>
      <c r="Z187" s="319"/>
      <c r="AA187" s="319"/>
      <c r="AB187" s="319"/>
      <c r="AC187" s="319"/>
      <c r="AD187" s="319"/>
      <c r="AE187" s="319"/>
      <c r="AF187" s="319"/>
      <c r="AG187" s="577"/>
      <c r="AH187" s="577"/>
      <c r="AI187" s="319"/>
      <c r="AJ187" s="319"/>
      <c r="AK187" s="319"/>
      <c r="AL187" s="319"/>
      <c r="AM187" s="319"/>
      <c r="AN187" s="319"/>
      <c r="AO187" s="319"/>
      <c r="AP187" s="577"/>
      <c r="AQ187" s="577"/>
      <c r="AR187" s="577"/>
      <c r="AS187" s="577"/>
      <c r="AT187" s="577"/>
      <c r="AU187" s="577"/>
      <c r="AV187" s="99">
        <v>2012</v>
      </c>
      <c r="AW187" s="99"/>
      <c r="AX187" s="99"/>
      <c r="AY187" s="99"/>
      <c r="AZ187" s="99"/>
      <c r="BA187" s="99"/>
      <c r="BB187" s="99"/>
      <c r="BC187" s="100">
        <v>314</v>
      </c>
      <c r="BD187" s="100"/>
    </row>
    <row r="188" spans="1:56" s="289" customFormat="1" ht="25.7" customHeight="1">
      <c r="A188" s="269"/>
      <c r="B188" s="1056"/>
      <c r="C188" s="320" t="s">
        <v>9588</v>
      </c>
      <c r="D188" s="320" t="s">
        <v>9589</v>
      </c>
      <c r="E188" s="320" t="s">
        <v>9588</v>
      </c>
      <c r="F188" s="320"/>
      <c r="G188" s="320" t="s">
        <v>9588</v>
      </c>
      <c r="H188" s="319"/>
      <c r="I188" s="319"/>
      <c r="J188" s="1057">
        <v>450</v>
      </c>
      <c r="K188" s="1057">
        <v>350</v>
      </c>
      <c r="L188" s="1057">
        <v>350</v>
      </c>
      <c r="M188" s="577"/>
      <c r="N188" s="577"/>
      <c r="O188" s="577"/>
      <c r="P188" s="706">
        <v>350</v>
      </c>
      <c r="Q188" s="706">
        <v>350</v>
      </c>
      <c r="R188" s="319" t="s">
        <v>9492</v>
      </c>
      <c r="S188" s="319">
        <v>1</v>
      </c>
      <c r="T188" s="319" t="s">
        <v>9481</v>
      </c>
      <c r="U188" s="319"/>
      <c r="V188" s="319"/>
      <c r="W188" s="577"/>
      <c r="X188" s="319"/>
      <c r="Y188" s="319"/>
      <c r="Z188" s="319"/>
      <c r="AA188" s="319"/>
      <c r="AB188" s="319"/>
      <c r="AC188" s="319"/>
      <c r="AD188" s="319"/>
      <c r="AE188" s="319"/>
      <c r="AF188" s="319"/>
      <c r="AG188" s="577"/>
      <c r="AH188" s="577"/>
      <c r="AI188" s="319"/>
      <c r="AJ188" s="319"/>
      <c r="AK188" s="319"/>
      <c r="AL188" s="319"/>
      <c r="AM188" s="319"/>
      <c r="AN188" s="319"/>
      <c r="AO188" s="319"/>
      <c r="AP188" s="577"/>
      <c r="AQ188" s="577"/>
      <c r="AR188" s="577"/>
      <c r="AS188" s="577"/>
      <c r="AT188" s="577"/>
      <c r="AU188" s="577"/>
      <c r="AV188" s="706">
        <v>2002</v>
      </c>
      <c r="AW188" s="99"/>
      <c r="AX188" s="99"/>
      <c r="AY188" s="99"/>
      <c r="AZ188" s="99"/>
      <c r="BA188" s="99"/>
      <c r="BB188" s="99"/>
      <c r="BC188" s="100">
        <v>250</v>
      </c>
      <c r="BD188" s="100"/>
    </row>
    <row r="189" spans="1:56" s="246" customFormat="1" ht="25.7" customHeight="1">
      <c r="A189" s="269"/>
      <c r="B189" s="1056"/>
      <c r="C189" s="320" t="s">
        <v>9588</v>
      </c>
      <c r="D189" s="320" t="s">
        <v>9590</v>
      </c>
      <c r="E189" s="320" t="s">
        <v>9588</v>
      </c>
      <c r="F189" s="320"/>
      <c r="G189" s="320" t="s">
        <v>9588</v>
      </c>
      <c r="H189" s="319"/>
      <c r="I189" s="319"/>
      <c r="J189" s="1057">
        <v>2000</v>
      </c>
      <c r="K189" s="1057">
        <v>1200</v>
      </c>
      <c r="L189" s="1057">
        <v>1200</v>
      </c>
      <c r="M189" s="577"/>
      <c r="N189" s="577"/>
      <c r="O189" s="577"/>
      <c r="P189" s="706">
        <v>1200</v>
      </c>
      <c r="Q189" s="706">
        <v>1200</v>
      </c>
      <c r="R189" s="319" t="s">
        <v>9492</v>
      </c>
      <c r="S189" s="319">
        <v>3</v>
      </c>
      <c r="T189" s="319" t="s">
        <v>9481</v>
      </c>
      <c r="U189" s="319"/>
      <c r="V189" s="319"/>
      <c r="W189" s="577"/>
      <c r="X189" s="319"/>
      <c r="Y189" s="319"/>
      <c r="Z189" s="319"/>
      <c r="AA189" s="319"/>
      <c r="AB189" s="319"/>
      <c r="AC189" s="319"/>
      <c r="AD189" s="319"/>
      <c r="AE189" s="319"/>
      <c r="AF189" s="319"/>
      <c r="AG189" s="577"/>
      <c r="AH189" s="577"/>
      <c r="AI189" s="319"/>
      <c r="AJ189" s="319"/>
      <c r="AK189" s="319"/>
      <c r="AL189" s="319"/>
      <c r="AM189" s="319"/>
      <c r="AN189" s="319"/>
      <c r="AO189" s="319"/>
      <c r="AP189" s="577"/>
      <c r="AQ189" s="577"/>
      <c r="AR189" s="577"/>
      <c r="AS189" s="577"/>
      <c r="AT189" s="577"/>
      <c r="AU189" s="577"/>
      <c r="AV189" s="706">
        <v>2001</v>
      </c>
      <c r="AW189" s="99"/>
      <c r="AX189" s="99"/>
      <c r="AY189" s="99"/>
      <c r="AZ189" s="99"/>
      <c r="BA189" s="99"/>
      <c r="BB189" s="99"/>
      <c r="BC189" s="100">
        <v>180</v>
      </c>
      <c r="BD189" s="100"/>
    </row>
    <row r="190" spans="1:56" s="246" customFormat="1" ht="25.7" customHeight="1">
      <c r="A190" s="269"/>
      <c r="B190" s="1056"/>
      <c r="C190" s="320" t="s">
        <v>9588</v>
      </c>
      <c r="D190" s="320" t="s">
        <v>9591</v>
      </c>
      <c r="E190" s="320" t="s">
        <v>9588</v>
      </c>
      <c r="F190" s="320"/>
      <c r="G190" s="320" t="s">
        <v>9588</v>
      </c>
      <c r="H190" s="319"/>
      <c r="I190" s="319"/>
      <c r="J190" s="1057">
        <v>1500</v>
      </c>
      <c r="K190" s="1057">
        <v>350</v>
      </c>
      <c r="L190" s="1057">
        <v>350</v>
      </c>
      <c r="M190" s="577"/>
      <c r="N190" s="577"/>
      <c r="O190" s="577"/>
      <c r="P190" s="706">
        <v>350</v>
      </c>
      <c r="Q190" s="706">
        <v>350</v>
      </c>
      <c r="R190" s="319" t="s">
        <v>9492</v>
      </c>
      <c r="S190" s="319">
        <v>1</v>
      </c>
      <c r="T190" s="319" t="s">
        <v>9481</v>
      </c>
      <c r="U190" s="319"/>
      <c r="V190" s="319"/>
      <c r="W190" s="577"/>
      <c r="X190" s="319"/>
      <c r="Y190" s="319"/>
      <c r="Z190" s="319"/>
      <c r="AA190" s="319"/>
      <c r="AB190" s="319"/>
      <c r="AC190" s="319"/>
      <c r="AD190" s="319"/>
      <c r="AE190" s="319"/>
      <c r="AF190" s="319"/>
      <c r="AG190" s="577"/>
      <c r="AH190" s="577"/>
      <c r="AI190" s="319"/>
      <c r="AJ190" s="319"/>
      <c r="AK190" s="319"/>
      <c r="AL190" s="319"/>
      <c r="AM190" s="319"/>
      <c r="AN190" s="319"/>
      <c r="AO190" s="319"/>
      <c r="AP190" s="577"/>
      <c r="AQ190" s="577"/>
      <c r="AR190" s="577"/>
      <c r="AS190" s="577"/>
      <c r="AT190" s="577"/>
      <c r="AU190" s="577"/>
      <c r="AV190" s="706">
        <v>2004</v>
      </c>
      <c r="AW190" s="99"/>
      <c r="AX190" s="99"/>
      <c r="AY190" s="99"/>
      <c r="AZ190" s="99"/>
      <c r="BA190" s="99"/>
      <c r="BB190" s="99"/>
      <c r="BC190" s="100">
        <v>28</v>
      </c>
      <c r="BD190" s="100"/>
    </row>
    <row r="191" spans="1:56" s="246" customFormat="1" ht="25.7" customHeight="1">
      <c r="A191" s="269"/>
      <c r="B191" s="1056"/>
      <c r="C191" s="320" t="s">
        <v>9588</v>
      </c>
      <c r="D191" s="320" t="s">
        <v>9592</v>
      </c>
      <c r="E191" s="320" t="s">
        <v>9588</v>
      </c>
      <c r="F191" s="320"/>
      <c r="G191" s="320" t="s">
        <v>9588</v>
      </c>
      <c r="H191" s="319"/>
      <c r="I191" s="319"/>
      <c r="J191" s="1057">
        <v>1355</v>
      </c>
      <c r="K191" s="1057">
        <v>450</v>
      </c>
      <c r="L191" s="1057">
        <v>450</v>
      </c>
      <c r="M191" s="577"/>
      <c r="N191" s="577"/>
      <c r="O191" s="577"/>
      <c r="P191" s="706">
        <v>450</v>
      </c>
      <c r="Q191" s="706">
        <v>450</v>
      </c>
      <c r="R191" s="319" t="s">
        <v>9492</v>
      </c>
      <c r="S191" s="319">
        <v>1</v>
      </c>
      <c r="T191" s="319" t="s">
        <v>9481</v>
      </c>
      <c r="U191" s="319"/>
      <c r="V191" s="319"/>
      <c r="W191" s="577"/>
      <c r="X191" s="319"/>
      <c r="Y191" s="319"/>
      <c r="Z191" s="319"/>
      <c r="AA191" s="319"/>
      <c r="AB191" s="319"/>
      <c r="AC191" s="319"/>
      <c r="AD191" s="319"/>
      <c r="AE191" s="319"/>
      <c r="AF191" s="319"/>
      <c r="AG191" s="577"/>
      <c r="AH191" s="577"/>
      <c r="AI191" s="319"/>
      <c r="AJ191" s="319"/>
      <c r="AK191" s="319"/>
      <c r="AL191" s="319"/>
      <c r="AM191" s="319"/>
      <c r="AN191" s="319"/>
      <c r="AO191" s="319"/>
      <c r="AP191" s="577"/>
      <c r="AQ191" s="577"/>
      <c r="AR191" s="577"/>
      <c r="AS191" s="577"/>
      <c r="AT191" s="577"/>
      <c r="AU191" s="577"/>
      <c r="AV191" s="706">
        <v>1994</v>
      </c>
      <c r="AW191" s="99"/>
      <c r="AX191" s="99"/>
      <c r="AY191" s="99"/>
      <c r="AZ191" s="99"/>
      <c r="BA191" s="99"/>
      <c r="BB191" s="99"/>
      <c r="BC191" s="100">
        <v>18</v>
      </c>
      <c r="BD191" s="100"/>
    </row>
    <row r="192" spans="1:56" s="246" customFormat="1" ht="25.7" customHeight="1">
      <c r="A192" s="269"/>
      <c r="B192" s="1056"/>
      <c r="C192" s="320" t="s">
        <v>9588</v>
      </c>
      <c r="D192" s="320" t="s">
        <v>9593</v>
      </c>
      <c r="E192" s="320" t="s">
        <v>9588</v>
      </c>
      <c r="F192" s="320"/>
      <c r="G192" s="320" t="s">
        <v>9588</v>
      </c>
      <c r="H192" s="319"/>
      <c r="I192" s="319"/>
      <c r="J192" s="1057">
        <v>500</v>
      </c>
      <c r="K192" s="1057">
        <v>350</v>
      </c>
      <c r="L192" s="1057">
        <v>350</v>
      </c>
      <c r="M192" s="577"/>
      <c r="N192" s="577"/>
      <c r="O192" s="577"/>
      <c r="P192" s="706">
        <v>350</v>
      </c>
      <c r="Q192" s="706">
        <v>350</v>
      </c>
      <c r="R192" s="319" t="s">
        <v>9492</v>
      </c>
      <c r="S192" s="319">
        <v>1</v>
      </c>
      <c r="T192" s="319" t="s">
        <v>9481</v>
      </c>
      <c r="U192" s="319"/>
      <c r="V192" s="319"/>
      <c r="W192" s="577"/>
      <c r="X192" s="319"/>
      <c r="Y192" s="319"/>
      <c r="Z192" s="319"/>
      <c r="AA192" s="319"/>
      <c r="AB192" s="319"/>
      <c r="AC192" s="319"/>
      <c r="AD192" s="319"/>
      <c r="AE192" s="319"/>
      <c r="AF192" s="319"/>
      <c r="AG192" s="577"/>
      <c r="AH192" s="577"/>
      <c r="AI192" s="319"/>
      <c r="AJ192" s="319"/>
      <c r="AK192" s="319"/>
      <c r="AL192" s="319"/>
      <c r="AM192" s="319"/>
      <c r="AN192" s="319"/>
      <c r="AO192" s="319"/>
      <c r="AP192" s="577"/>
      <c r="AQ192" s="577"/>
      <c r="AR192" s="577"/>
      <c r="AS192" s="577"/>
      <c r="AT192" s="577"/>
      <c r="AU192" s="577"/>
      <c r="AV192" s="706">
        <v>2007</v>
      </c>
      <c r="AW192" s="99"/>
      <c r="AX192" s="99"/>
      <c r="AY192" s="99"/>
      <c r="AZ192" s="99"/>
      <c r="BA192" s="99"/>
      <c r="BB192" s="99"/>
      <c r="BC192" s="100">
        <v>117</v>
      </c>
      <c r="BD192" s="100"/>
    </row>
    <row r="193" spans="1:56" s="246" customFormat="1" ht="25.7" customHeight="1">
      <c r="A193" s="269"/>
      <c r="B193" s="1056"/>
      <c r="C193" s="320" t="s">
        <v>9588</v>
      </c>
      <c r="D193" s="320" t="s">
        <v>9594</v>
      </c>
      <c r="E193" s="320" t="s">
        <v>9588</v>
      </c>
      <c r="F193" s="320"/>
      <c r="G193" s="320" t="s">
        <v>9588</v>
      </c>
      <c r="H193" s="319"/>
      <c r="I193" s="319"/>
      <c r="J193" s="1057">
        <v>1069</v>
      </c>
      <c r="K193" s="1057">
        <v>350</v>
      </c>
      <c r="L193" s="1057">
        <v>350</v>
      </c>
      <c r="M193" s="577"/>
      <c r="N193" s="577"/>
      <c r="O193" s="577"/>
      <c r="P193" s="706">
        <v>350</v>
      </c>
      <c r="Q193" s="706">
        <v>350</v>
      </c>
      <c r="R193" s="319" t="s">
        <v>9492</v>
      </c>
      <c r="S193" s="319">
        <v>1</v>
      </c>
      <c r="T193" s="319" t="s">
        <v>9481</v>
      </c>
      <c r="U193" s="319"/>
      <c r="V193" s="319"/>
      <c r="W193" s="577"/>
      <c r="X193" s="319"/>
      <c r="Y193" s="319"/>
      <c r="Z193" s="319"/>
      <c r="AA193" s="319"/>
      <c r="AB193" s="319"/>
      <c r="AC193" s="319"/>
      <c r="AD193" s="319"/>
      <c r="AE193" s="319"/>
      <c r="AF193" s="319"/>
      <c r="AG193" s="577"/>
      <c r="AH193" s="577"/>
      <c r="AI193" s="319"/>
      <c r="AJ193" s="319"/>
      <c r="AK193" s="319"/>
      <c r="AL193" s="319"/>
      <c r="AM193" s="319"/>
      <c r="AN193" s="319"/>
      <c r="AO193" s="319"/>
      <c r="AP193" s="577"/>
      <c r="AQ193" s="577"/>
      <c r="AR193" s="577"/>
      <c r="AS193" s="577"/>
      <c r="AT193" s="577"/>
      <c r="AU193" s="577"/>
      <c r="AV193" s="706"/>
      <c r="AW193" s="99"/>
      <c r="AX193" s="99"/>
      <c r="AY193" s="99"/>
      <c r="AZ193" s="99"/>
      <c r="BA193" s="99"/>
      <c r="BB193" s="99"/>
      <c r="BC193" s="100"/>
      <c r="BD193" s="100"/>
    </row>
    <row r="194" spans="1:56" s="246" customFormat="1" ht="25.7" customHeight="1">
      <c r="A194" s="269"/>
      <c r="B194" s="1056"/>
      <c r="C194" s="320" t="s">
        <v>9588</v>
      </c>
      <c r="D194" s="320" t="s">
        <v>9595</v>
      </c>
      <c r="E194" s="320" t="s">
        <v>9588</v>
      </c>
      <c r="F194" s="320"/>
      <c r="G194" s="320" t="s">
        <v>9588</v>
      </c>
      <c r="H194" s="319"/>
      <c r="I194" s="319"/>
      <c r="J194" s="1057">
        <v>374</v>
      </c>
      <c r="K194" s="1057">
        <v>350</v>
      </c>
      <c r="L194" s="1057">
        <v>350</v>
      </c>
      <c r="M194" s="577"/>
      <c r="N194" s="577"/>
      <c r="O194" s="577"/>
      <c r="P194" s="706">
        <v>350</v>
      </c>
      <c r="Q194" s="706">
        <v>350</v>
      </c>
      <c r="R194" s="319" t="s">
        <v>9492</v>
      </c>
      <c r="S194" s="319">
        <v>1</v>
      </c>
      <c r="T194" s="319" t="s">
        <v>9481</v>
      </c>
      <c r="U194" s="319"/>
      <c r="V194" s="319"/>
      <c r="W194" s="577"/>
      <c r="X194" s="319"/>
      <c r="Y194" s="319"/>
      <c r="Z194" s="319"/>
      <c r="AA194" s="319"/>
      <c r="AB194" s="319"/>
      <c r="AC194" s="319"/>
      <c r="AD194" s="319"/>
      <c r="AE194" s="319"/>
      <c r="AF194" s="319"/>
      <c r="AG194" s="577"/>
      <c r="AH194" s="577"/>
      <c r="AI194" s="319"/>
      <c r="AJ194" s="319"/>
      <c r="AK194" s="319"/>
      <c r="AL194" s="319"/>
      <c r="AM194" s="319"/>
      <c r="AN194" s="319"/>
      <c r="AO194" s="319"/>
      <c r="AP194" s="577"/>
      <c r="AQ194" s="577"/>
      <c r="AR194" s="577"/>
      <c r="AS194" s="577"/>
      <c r="AT194" s="577"/>
      <c r="AU194" s="577"/>
      <c r="AV194" s="706">
        <v>2001</v>
      </c>
      <c r="AW194" s="99"/>
      <c r="AX194" s="99"/>
      <c r="AY194" s="99"/>
      <c r="AZ194" s="99"/>
      <c r="BA194" s="99"/>
      <c r="BB194" s="99"/>
      <c r="BC194" s="100">
        <v>41</v>
      </c>
      <c r="BD194" s="100"/>
    </row>
    <row r="195" spans="1:56" s="246" customFormat="1" ht="25.7" customHeight="1">
      <c r="A195" s="269"/>
      <c r="B195" s="1056"/>
      <c r="C195" s="320" t="s">
        <v>9588</v>
      </c>
      <c r="D195" s="320" t="s">
        <v>9596</v>
      </c>
      <c r="E195" s="320" t="s">
        <v>9588</v>
      </c>
      <c r="F195" s="320"/>
      <c r="G195" s="320" t="s">
        <v>9588</v>
      </c>
      <c r="H195" s="319"/>
      <c r="I195" s="319"/>
      <c r="J195" s="1057">
        <v>500</v>
      </c>
      <c r="K195" s="1057">
        <v>500</v>
      </c>
      <c r="L195" s="1057">
        <v>500</v>
      </c>
      <c r="M195" s="577"/>
      <c r="N195" s="577"/>
      <c r="O195" s="577"/>
      <c r="P195" s="706">
        <v>300</v>
      </c>
      <c r="Q195" s="706">
        <v>300</v>
      </c>
      <c r="R195" s="319" t="s">
        <v>9492</v>
      </c>
      <c r="S195" s="319">
        <v>1</v>
      </c>
      <c r="T195" s="319" t="s">
        <v>9481</v>
      </c>
      <c r="U195" s="319"/>
      <c r="V195" s="319"/>
      <c r="W195" s="577"/>
      <c r="X195" s="319"/>
      <c r="Y195" s="319"/>
      <c r="Z195" s="319"/>
      <c r="AA195" s="319"/>
      <c r="AB195" s="319"/>
      <c r="AC195" s="319"/>
      <c r="AD195" s="319"/>
      <c r="AE195" s="319"/>
      <c r="AF195" s="319"/>
      <c r="AG195" s="577"/>
      <c r="AH195" s="577"/>
      <c r="AI195" s="319"/>
      <c r="AJ195" s="319"/>
      <c r="AK195" s="319"/>
      <c r="AL195" s="319"/>
      <c r="AM195" s="319"/>
      <c r="AN195" s="319"/>
      <c r="AO195" s="319"/>
      <c r="AP195" s="577"/>
      <c r="AQ195" s="577"/>
      <c r="AR195" s="577"/>
      <c r="AS195" s="577"/>
      <c r="AT195" s="577"/>
      <c r="AU195" s="577"/>
      <c r="AV195" s="706">
        <v>2004</v>
      </c>
      <c r="AW195" s="99"/>
      <c r="AX195" s="99"/>
      <c r="AY195" s="99"/>
      <c r="AZ195" s="99"/>
      <c r="BA195" s="99"/>
      <c r="BB195" s="99"/>
      <c r="BC195" s="100"/>
      <c r="BD195" s="100"/>
    </row>
    <row r="196" spans="1:56" s="246" customFormat="1" ht="25.7" customHeight="1">
      <c r="A196" s="269"/>
      <c r="B196" s="1056"/>
      <c r="C196" s="320" t="s">
        <v>9588</v>
      </c>
      <c r="D196" s="320" t="s">
        <v>9597</v>
      </c>
      <c r="E196" s="320" t="s">
        <v>9588</v>
      </c>
      <c r="F196" s="320"/>
      <c r="G196" s="320" t="s">
        <v>9588</v>
      </c>
      <c r="H196" s="319"/>
      <c r="I196" s="319"/>
      <c r="J196" s="1057">
        <v>470</v>
      </c>
      <c r="K196" s="1057">
        <v>470</v>
      </c>
      <c r="L196" s="1057">
        <v>470</v>
      </c>
      <c r="M196" s="577"/>
      <c r="N196" s="577"/>
      <c r="O196" s="577"/>
      <c r="P196" s="706">
        <v>300</v>
      </c>
      <c r="Q196" s="706">
        <v>300</v>
      </c>
      <c r="R196" s="319" t="s">
        <v>9492</v>
      </c>
      <c r="S196" s="319">
        <v>1</v>
      </c>
      <c r="T196" s="319" t="s">
        <v>9481</v>
      </c>
      <c r="U196" s="319"/>
      <c r="V196" s="319"/>
      <c r="W196" s="577"/>
      <c r="X196" s="319"/>
      <c r="Y196" s="319"/>
      <c r="Z196" s="319"/>
      <c r="AA196" s="319"/>
      <c r="AB196" s="319"/>
      <c r="AC196" s="319"/>
      <c r="AD196" s="319"/>
      <c r="AE196" s="319"/>
      <c r="AF196" s="319"/>
      <c r="AG196" s="577"/>
      <c r="AH196" s="577"/>
      <c r="AI196" s="319"/>
      <c r="AJ196" s="319"/>
      <c r="AK196" s="319"/>
      <c r="AL196" s="319"/>
      <c r="AM196" s="319"/>
      <c r="AN196" s="319"/>
      <c r="AO196" s="319"/>
      <c r="AP196" s="577"/>
      <c r="AQ196" s="577"/>
      <c r="AR196" s="577"/>
      <c r="AS196" s="577"/>
      <c r="AT196" s="577"/>
      <c r="AU196" s="577"/>
      <c r="AV196" s="706">
        <v>2008</v>
      </c>
      <c r="AW196" s="99"/>
      <c r="AX196" s="99"/>
      <c r="AY196" s="99"/>
      <c r="AZ196" s="99"/>
      <c r="BA196" s="99"/>
      <c r="BB196" s="99"/>
      <c r="BC196" s="100"/>
      <c r="BD196" s="100"/>
    </row>
    <row r="197" spans="1:56" s="246" customFormat="1" ht="25.7" customHeight="1">
      <c r="A197" s="269"/>
      <c r="B197" s="1056"/>
      <c r="C197" s="320" t="s">
        <v>9588</v>
      </c>
      <c r="D197" s="320" t="s">
        <v>9598</v>
      </c>
      <c r="E197" s="320" t="s">
        <v>9588</v>
      </c>
      <c r="F197" s="320"/>
      <c r="G197" s="320" t="s">
        <v>9599</v>
      </c>
      <c r="H197" s="319"/>
      <c r="I197" s="319"/>
      <c r="J197" s="1057">
        <v>500</v>
      </c>
      <c r="K197" s="1057">
        <v>500</v>
      </c>
      <c r="L197" s="1057">
        <v>500</v>
      </c>
      <c r="M197" s="577"/>
      <c r="N197" s="577"/>
      <c r="O197" s="577"/>
      <c r="P197" s="706">
        <v>300</v>
      </c>
      <c r="Q197" s="706">
        <v>300</v>
      </c>
      <c r="R197" s="319" t="s">
        <v>9492</v>
      </c>
      <c r="S197" s="319">
        <v>1</v>
      </c>
      <c r="T197" s="319" t="s">
        <v>9481</v>
      </c>
      <c r="U197" s="319"/>
      <c r="V197" s="319"/>
      <c r="W197" s="577"/>
      <c r="X197" s="319"/>
      <c r="Y197" s="319"/>
      <c r="Z197" s="319"/>
      <c r="AA197" s="319"/>
      <c r="AB197" s="319"/>
      <c r="AC197" s="319"/>
      <c r="AD197" s="319"/>
      <c r="AE197" s="319"/>
      <c r="AF197" s="319"/>
      <c r="AG197" s="577"/>
      <c r="AH197" s="577"/>
      <c r="AI197" s="319"/>
      <c r="AJ197" s="319"/>
      <c r="AK197" s="319"/>
      <c r="AL197" s="319"/>
      <c r="AM197" s="319"/>
      <c r="AN197" s="319"/>
      <c r="AO197" s="319"/>
      <c r="AP197" s="577"/>
      <c r="AQ197" s="577"/>
      <c r="AR197" s="577"/>
      <c r="AS197" s="577"/>
      <c r="AT197" s="577"/>
      <c r="AU197" s="577"/>
      <c r="AV197" s="706">
        <v>2008</v>
      </c>
      <c r="AW197" s="99"/>
      <c r="AX197" s="99"/>
      <c r="AY197" s="99"/>
      <c r="AZ197" s="99"/>
      <c r="BA197" s="99"/>
      <c r="BB197" s="99"/>
      <c r="BC197" s="100"/>
      <c r="BD197" s="100"/>
    </row>
    <row r="198" spans="1:56" s="246" customFormat="1" ht="25.7" customHeight="1">
      <c r="A198" s="269"/>
      <c r="B198" s="1056"/>
      <c r="C198" s="320" t="s">
        <v>9588</v>
      </c>
      <c r="D198" s="320" t="s">
        <v>9600</v>
      </c>
      <c r="E198" s="320" t="s">
        <v>9588</v>
      </c>
      <c r="F198" s="320"/>
      <c r="G198" s="320" t="s">
        <v>9601</v>
      </c>
      <c r="H198" s="319"/>
      <c r="I198" s="319"/>
      <c r="J198" s="1057">
        <v>644</v>
      </c>
      <c r="K198" s="1057">
        <v>530</v>
      </c>
      <c r="L198" s="1057">
        <v>530</v>
      </c>
      <c r="M198" s="577"/>
      <c r="N198" s="577"/>
      <c r="O198" s="577"/>
      <c r="P198" s="706">
        <v>414</v>
      </c>
      <c r="Q198" s="706">
        <v>414</v>
      </c>
      <c r="R198" s="319" t="s">
        <v>9602</v>
      </c>
      <c r="S198" s="319">
        <v>1</v>
      </c>
      <c r="T198" s="319" t="s">
        <v>9481</v>
      </c>
      <c r="U198" s="319"/>
      <c r="V198" s="319"/>
      <c r="W198" s="577"/>
      <c r="X198" s="319"/>
      <c r="Y198" s="319"/>
      <c r="Z198" s="319"/>
      <c r="AA198" s="319"/>
      <c r="AB198" s="319"/>
      <c r="AC198" s="319"/>
      <c r="AD198" s="319"/>
      <c r="AE198" s="319"/>
      <c r="AF198" s="319"/>
      <c r="AG198" s="577"/>
      <c r="AH198" s="577"/>
      <c r="AI198" s="319"/>
      <c r="AJ198" s="319"/>
      <c r="AK198" s="319"/>
      <c r="AL198" s="319"/>
      <c r="AM198" s="319"/>
      <c r="AN198" s="319"/>
      <c r="AO198" s="319"/>
      <c r="AP198" s="577"/>
      <c r="AQ198" s="577"/>
      <c r="AR198" s="577"/>
      <c r="AS198" s="577"/>
      <c r="AT198" s="577"/>
      <c r="AU198" s="577"/>
      <c r="AV198" s="706">
        <v>2008</v>
      </c>
      <c r="AW198" s="99"/>
      <c r="AX198" s="99"/>
      <c r="AY198" s="99"/>
      <c r="AZ198" s="99"/>
      <c r="BA198" s="99"/>
      <c r="BB198" s="99"/>
      <c r="BC198" s="100"/>
      <c r="BD198" s="100"/>
    </row>
    <row r="199" spans="1:56" s="246" customFormat="1" ht="25.7" customHeight="1">
      <c r="A199" s="269"/>
      <c r="B199" s="1056"/>
      <c r="C199" s="320" t="s">
        <v>9588</v>
      </c>
      <c r="D199" s="320" t="s">
        <v>9603</v>
      </c>
      <c r="E199" s="320" t="s">
        <v>9588</v>
      </c>
      <c r="F199" s="320"/>
      <c r="G199" s="320" t="s">
        <v>9601</v>
      </c>
      <c r="H199" s="177"/>
      <c r="I199" s="177"/>
      <c r="J199" s="1057">
        <v>500</v>
      </c>
      <c r="K199" s="1057">
        <v>500</v>
      </c>
      <c r="L199" s="1057">
        <v>500</v>
      </c>
      <c r="M199" s="177" t="s">
        <v>9491</v>
      </c>
      <c r="N199" s="936"/>
      <c r="O199" s="177"/>
      <c r="P199" s="706">
        <v>300</v>
      </c>
      <c r="Q199" s="706">
        <v>300</v>
      </c>
      <c r="R199" s="319" t="s">
        <v>9492</v>
      </c>
      <c r="S199" s="319">
        <v>1</v>
      </c>
      <c r="T199" s="319" t="s">
        <v>9481</v>
      </c>
      <c r="U199" s="177"/>
      <c r="V199" s="177"/>
      <c r="W199" s="177"/>
      <c r="X199" s="177"/>
      <c r="Y199" s="177"/>
      <c r="Z199" s="177"/>
      <c r="AA199" s="319"/>
      <c r="AB199" s="320"/>
      <c r="AC199" s="320"/>
      <c r="AD199" s="177"/>
      <c r="AE199" s="177"/>
      <c r="AF199" s="177"/>
      <c r="AG199" s="177"/>
      <c r="AH199" s="177"/>
      <c r="AI199" s="177"/>
      <c r="AJ199" s="177"/>
      <c r="AK199" s="177"/>
      <c r="AL199" s="177"/>
      <c r="AM199" s="177"/>
      <c r="AN199" s="177"/>
      <c r="AO199" s="177"/>
      <c r="AP199" s="177"/>
      <c r="AQ199" s="177"/>
      <c r="AR199" s="177"/>
      <c r="AS199" s="177"/>
      <c r="AT199" s="177"/>
      <c r="AU199" s="177"/>
      <c r="AV199" s="706">
        <v>2009</v>
      </c>
      <c r="AW199" s="99"/>
      <c r="AX199" s="99"/>
      <c r="AY199" s="99"/>
      <c r="AZ199" s="99"/>
      <c r="BA199" s="99"/>
      <c r="BB199" s="99"/>
      <c r="BC199" s="100"/>
      <c r="BD199" s="100"/>
    </row>
    <row r="200" spans="1:56" s="246" customFormat="1" ht="25.7" customHeight="1">
      <c r="A200" s="269"/>
      <c r="B200" s="1056"/>
      <c r="C200" s="320" t="s">
        <v>9588</v>
      </c>
      <c r="D200" s="320" t="s">
        <v>9604</v>
      </c>
      <c r="E200" s="320" t="s">
        <v>9588</v>
      </c>
      <c r="F200" s="320"/>
      <c r="G200" s="320" t="s">
        <v>9601</v>
      </c>
      <c r="H200" s="177"/>
      <c r="I200" s="665"/>
      <c r="J200" s="1057">
        <v>380</v>
      </c>
      <c r="K200" s="1057">
        <v>380</v>
      </c>
      <c r="L200" s="1057">
        <v>380</v>
      </c>
      <c r="M200" s="177"/>
      <c r="N200" s="936"/>
      <c r="O200" s="177"/>
      <c r="P200" s="706">
        <v>300</v>
      </c>
      <c r="Q200" s="706">
        <v>300</v>
      </c>
      <c r="R200" s="319" t="s">
        <v>9492</v>
      </c>
      <c r="S200" s="319">
        <v>1</v>
      </c>
      <c r="T200" s="319" t="s">
        <v>9481</v>
      </c>
      <c r="U200" s="177"/>
      <c r="V200" s="177"/>
      <c r="W200" s="177"/>
      <c r="X200" s="177"/>
      <c r="Y200" s="177"/>
      <c r="Z200" s="177"/>
      <c r="AA200" s="319"/>
      <c r="AB200" s="320"/>
      <c r="AC200" s="320"/>
      <c r="AD200" s="177"/>
      <c r="AE200" s="177"/>
      <c r="AF200" s="177"/>
      <c r="AG200" s="177"/>
      <c r="AH200" s="177"/>
      <c r="AI200" s="177"/>
      <c r="AJ200" s="177"/>
      <c r="AK200" s="177"/>
      <c r="AL200" s="177"/>
      <c r="AM200" s="177"/>
      <c r="AN200" s="177"/>
      <c r="AO200" s="177"/>
      <c r="AP200" s="177"/>
      <c r="AQ200" s="177"/>
      <c r="AR200" s="177"/>
      <c r="AS200" s="177"/>
      <c r="AT200" s="177"/>
      <c r="AU200" s="177"/>
      <c r="AV200" s="706">
        <v>2009</v>
      </c>
      <c r="AW200" s="99"/>
      <c r="AX200" s="99"/>
      <c r="AY200" s="99"/>
      <c r="AZ200" s="99"/>
      <c r="BA200" s="99"/>
      <c r="BB200" s="99"/>
      <c r="BC200" s="100">
        <v>150</v>
      </c>
      <c r="BD200" s="100"/>
    </row>
    <row r="201" spans="1:56" s="246" customFormat="1" ht="25.7" customHeight="1">
      <c r="A201" s="269"/>
      <c r="B201" s="1056"/>
      <c r="C201" s="320" t="s">
        <v>9588</v>
      </c>
      <c r="D201" s="320" t="s">
        <v>9605</v>
      </c>
      <c r="E201" s="320" t="s">
        <v>9588</v>
      </c>
      <c r="F201" s="320"/>
      <c r="G201" s="320" t="s">
        <v>9601</v>
      </c>
      <c r="H201" s="177"/>
      <c r="I201" s="665"/>
      <c r="J201" s="1057">
        <v>500</v>
      </c>
      <c r="K201" s="1057">
        <v>500</v>
      </c>
      <c r="L201" s="1057">
        <v>500</v>
      </c>
      <c r="M201" s="177"/>
      <c r="N201" s="936"/>
      <c r="O201" s="177"/>
      <c r="P201" s="706">
        <v>500</v>
      </c>
      <c r="Q201" s="706">
        <v>500</v>
      </c>
      <c r="R201" s="319" t="s">
        <v>9606</v>
      </c>
      <c r="S201" s="319">
        <v>1</v>
      </c>
      <c r="T201" s="319" t="s">
        <v>9481</v>
      </c>
      <c r="U201" s="177"/>
      <c r="V201" s="177"/>
      <c r="W201" s="177"/>
      <c r="X201" s="177"/>
      <c r="Y201" s="177"/>
      <c r="Z201" s="177"/>
      <c r="AA201" s="319"/>
      <c r="AB201" s="320"/>
      <c r="AC201" s="320"/>
      <c r="AD201" s="177"/>
      <c r="AE201" s="177"/>
      <c r="AF201" s="177"/>
      <c r="AG201" s="177"/>
      <c r="AH201" s="177"/>
      <c r="AI201" s="177"/>
      <c r="AJ201" s="177"/>
      <c r="AK201" s="177"/>
      <c r="AL201" s="177"/>
      <c r="AM201" s="177"/>
      <c r="AN201" s="177"/>
      <c r="AO201" s="177"/>
      <c r="AP201" s="177"/>
      <c r="AQ201" s="177"/>
      <c r="AR201" s="177"/>
      <c r="AS201" s="177"/>
      <c r="AT201" s="177"/>
      <c r="AU201" s="177"/>
      <c r="AV201" s="706">
        <v>2007</v>
      </c>
      <c r="AW201" s="99"/>
      <c r="AX201" s="99"/>
      <c r="AY201" s="99"/>
      <c r="AZ201" s="99"/>
      <c r="BA201" s="99"/>
      <c r="BB201" s="99"/>
      <c r="BC201" s="100"/>
      <c r="BD201" s="100"/>
    </row>
    <row r="202" spans="1:56" s="246" customFormat="1" ht="25.7" customHeight="1">
      <c r="A202" s="269"/>
      <c r="B202" s="1056"/>
      <c r="C202" s="320" t="s">
        <v>9588</v>
      </c>
      <c r="D202" s="320" t="s">
        <v>9607</v>
      </c>
      <c r="E202" s="320" t="s">
        <v>9588</v>
      </c>
      <c r="F202" s="320"/>
      <c r="G202" s="320" t="s">
        <v>9601</v>
      </c>
      <c r="H202" s="177"/>
      <c r="I202" s="665"/>
      <c r="J202" s="1057">
        <v>414</v>
      </c>
      <c r="K202" s="1057">
        <v>414</v>
      </c>
      <c r="L202" s="1057">
        <v>414</v>
      </c>
      <c r="M202" s="177"/>
      <c r="N202" s="936"/>
      <c r="O202" s="177"/>
      <c r="P202" s="706">
        <v>414</v>
      </c>
      <c r="Q202" s="706">
        <v>414</v>
      </c>
      <c r="R202" s="319" t="s">
        <v>9608</v>
      </c>
      <c r="S202" s="319">
        <v>1</v>
      </c>
      <c r="T202" s="319" t="s">
        <v>9481</v>
      </c>
      <c r="U202" s="177"/>
      <c r="V202" s="177"/>
      <c r="W202" s="177"/>
      <c r="X202" s="177"/>
      <c r="Y202" s="177"/>
      <c r="Z202" s="177"/>
      <c r="AA202" s="319"/>
      <c r="AB202" s="320"/>
      <c r="AC202" s="320"/>
      <c r="AD202" s="177"/>
      <c r="AE202" s="177"/>
      <c r="AF202" s="177"/>
      <c r="AG202" s="177"/>
      <c r="AH202" s="177"/>
      <c r="AI202" s="177"/>
      <c r="AJ202" s="177"/>
      <c r="AK202" s="177"/>
      <c r="AL202" s="177"/>
      <c r="AM202" s="177"/>
      <c r="AN202" s="177"/>
      <c r="AO202" s="177"/>
      <c r="AP202" s="177"/>
      <c r="AQ202" s="177"/>
      <c r="AR202" s="177"/>
      <c r="AS202" s="177"/>
      <c r="AT202" s="177"/>
      <c r="AU202" s="177"/>
      <c r="AV202" s="706">
        <v>2008</v>
      </c>
      <c r="AW202" s="99"/>
      <c r="AX202" s="99"/>
      <c r="AY202" s="99"/>
      <c r="AZ202" s="99"/>
      <c r="BA202" s="99"/>
      <c r="BB202" s="99"/>
      <c r="BC202" s="100"/>
      <c r="BD202" s="100"/>
    </row>
    <row r="203" spans="1:56" s="246" customFormat="1" ht="25.7" customHeight="1">
      <c r="A203" s="269"/>
      <c r="B203" s="1056"/>
      <c r="C203" s="320" t="s">
        <v>9588</v>
      </c>
      <c r="D203" s="320" t="s">
        <v>9609</v>
      </c>
      <c r="E203" s="320" t="s">
        <v>9588</v>
      </c>
      <c r="F203" s="320"/>
      <c r="G203" s="320" t="s">
        <v>9601</v>
      </c>
      <c r="H203" s="177"/>
      <c r="I203" s="665"/>
      <c r="J203" s="1057">
        <v>456</v>
      </c>
      <c r="K203" s="1057"/>
      <c r="L203" s="1057"/>
      <c r="M203" s="177"/>
      <c r="N203" s="936"/>
      <c r="O203" s="177"/>
      <c r="P203" s="706">
        <v>456</v>
      </c>
      <c r="Q203" s="706">
        <v>456</v>
      </c>
      <c r="R203" s="319" t="s">
        <v>9610</v>
      </c>
      <c r="S203" s="319">
        <v>1</v>
      </c>
      <c r="T203" s="319" t="s">
        <v>9481</v>
      </c>
      <c r="U203" s="177"/>
      <c r="V203" s="177"/>
      <c r="W203" s="177"/>
      <c r="X203" s="177"/>
      <c r="Y203" s="177"/>
      <c r="Z203" s="177"/>
      <c r="AA203" s="319"/>
      <c r="AB203" s="320"/>
      <c r="AC203" s="320"/>
      <c r="AD203" s="177"/>
      <c r="AE203" s="177"/>
      <c r="AF203" s="177"/>
      <c r="AG203" s="177"/>
      <c r="AH203" s="177"/>
      <c r="AI203" s="177"/>
      <c r="AJ203" s="177"/>
      <c r="AK203" s="177"/>
      <c r="AL203" s="177"/>
      <c r="AM203" s="177"/>
      <c r="AN203" s="177"/>
      <c r="AO203" s="177"/>
      <c r="AP203" s="177"/>
      <c r="AQ203" s="177"/>
      <c r="AR203" s="177"/>
      <c r="AS203" s="177"/>
      <c r="AT203" s="177"/>
      <c r="AU203" s="177"/>
      <c r="AV203" s="706">
        <v>2008</v>
      </c>
      <c r="AW203" s="99"/>
      <c r="AX203" s="99"/>
      <c r="AY203" s="99"/>
      <c r="AZ203" s="99"/>
      <c r="BA203" s="99"/>
      <c r="BB203" s="99"/>
      <c r="BC203" s="100"/>
      <c r="BD203" s="100"/>
    </row>
    <row r="204" spans="1:56" s="246" customFormat="1" ht="25.7" customHeight="1">
      <c r="A204" s="269"/>
      <c r="B204" s="1056"/>
      <c r="C204" s="320" t="s">
        <v>9588</v>
      </c>
      <c r="D204" s="320" t="s">
        <v>9611</v>
      </c>
      <c r="E204" s="320" t="s">
        <v>9588</v>
      </c>
      <c r="F204" s="320"/>
      <c r="G204" s="320" t="s">
        <v>9588</v>
      </c>
      <c r="H204" s="177"/>
      <c r="I204" s="177"/>
      <c r="J204" s="319">
        <v>350</v>
      </c>
      <c r="K204" s="319">
        <v>350</v>
      </c>
      <c r="L204" s="319"/>
      <c r="M204" s="177"/>
      <c r="N204" s="936"/>
      <c r="O204" s="177"/>
      <c r="P204" s="319">
        <v>350</v>
      </c>
      <c r="Q204" s="319">
        <v>350</v>
      </c>
      <c r="R204" s="319" t="s">
        <v>9612</v>
      </c>
      <c r="S204" s="319">
        <v>1</v>
      </c>
      <c r="T204" s="319" t="s">
        <v>9481</v>
      </c>
      <c r="U204" s="177"/>
      <c r="V204" s="177"/>
      <c r="W204" s="177"/>
      <c r="X204" s="177"/>
      <c r="Y204" s="177"/>
      <c r="Z204" s="177"/>
      <c r="AA204" s="319"/>
      <c r="AB204" s="320"/>
      <c r="AC204" s="320"/>
      <c r="AD204" s="177"/>
      <c r="AE204" s="177"/>
      <c r="AF204" s="177"/>
      <c r="AG204" s="177"/>
      <c r="AH204" s="177"/>
      <c r="AI204" s="177"/>
      <c r="AJ204" s="177"/>
      <c r="AK204" s="177"/>
      <c r="AL204" s="177"/>
      <c r="AM204" s="177"/>
      <c r="AN204" s="177"/>
      <c r="AO204" s="177"/>
      <c r="AP204" s="177"/>
      <c r="AQ204" s="177"/>
      <c r="AR204" s="177"/>
      <c r="AS204" s="177"/>
      <c r="AT204" s="177"/>
      <c r="AU204" s="177"/>
      <c r="AV204" s="99"/>
      <c r="AW204" s="99"/>
      <c r="AX204" s="99"/>
      <c r="AY204" s="99"/>
      <c r="AZ204" s="99"/>
      <c r="BA204" s="99"/>
      <c r="BB204" s="99"/>
      <c r="BC204" s="319"/>
      <c r="BD204" s="100"/>
    </row>
    <row r="205" spans="1:56" s="246" customFormat="1" ht="25.7" customHeight="1">
      <c r="A205" s="269"/>
      <c r="B205" s="1056"/>
      <c r="C205" s="105" t="s">
        <v>9588</v>
      </c>
      <c r="D205" s="582" t="s">
        <v>9613</v>
      </c>
      <c r="E205" s="99" t="s">
        <v>9588</v>
      </c>
      <c r="F205" s="99"/>
      <c r="G205" s="99" t="s">
        <v>9601</v>
      </c>
      <c r="H205" s="99"/>
      <c r="I205" s="99"/>
      <c r="J205" s="100">
        <v>390</v>
      </c>
      <c r="K205" s="100"/>
      <c r="L205" s="100"/>
      <c r="M205" s="99"/>
      <c r="N205" s="99"/>
      <c r="O205" s="99"/>
      <c r="P205" s="100">
        <v>390</v>
      </c>
      <c r="Q205" s="100">
        <v>390</v>
      </c>
      <c r="R205" s="319" t="s">
        <v>9610</v>
      </c>
      <c r="S205" s="100">
        <v>1</v>
      </c>
      <c r="T205" s="100" t="s">
        <v>9481</v>
      </c>
      <c r="U205" s="99"/>
      <c r="V205" s="99"/>
      <c r="W205" s="99"/>
      <c r="X205" s="99"/>
      <c r="Y205" s="99"/>
      <c r="Z205" s="99"/>
      <c r="AA205" s="100"/>
      <c r="AB205" s="99"/>
      <c r="AC205" s="99"/>
      <c r="AD205" s="99"/>
      <c r="AE205" s="99"/>
      <c r="AF205" s="99"/>
      <c r="AG205" s="99"/>
      <c r="AH205" s="99"/>
      <c r="AI205" s="99"/>
      <c r="AJ205" s="99"/>
      <c r="AK205" s="99"/>
      <c r="AL205" s="99"/>
      <c r="AM205" s="99"/>
      <c r="AN205" s="99"/>
      <c r="AO205" s="99"/>
      <c r="AP205" s="99"/>
      <c r="AQ205" s="99"/>
      <c r="AR205" s="99"/>
      <c r="AS205" s="99"/>
      <c r="AT205" s="99"/>
      <c r="AU205" s="99"/>
      <c r="AV205" s="99">
        <v>2014</v>
      </c>
      <c r="AW205" s="99"/>
      <c r="AX205" s="99"/>
      <c r="AY205" s="99"/>
      <c r="AZ205" s="99"/>
      <c r="BA205" s="99"/>
      <c r="BB205" s="99"/>
      <c r="BC205" s="100"/>
      <c r="BD205" s="100"/>
    </row>
    <row r="206" spans="1:56" s="246" customFormat="1" ht="25.7" customHeight="1">
      <c r="A206" s="269"/>
      <c r="B206" s="1056"/>
      <c r="C206" s="320" t="s">
        <v>9614</v>
      </c>
      <c r="D206" s="320" t="s">
        <v>9615</v>
      </c>
      <c r="E206" s="320" t="s">
        <v>9614</v>
      </c>
      <c r="F206" s="320"/>
      <c r="G206" s="320" t="s">
        <v>9614</v>
      </c>
      <c r="H206" s="177"/>
      <c r="I206" s="177"/>
      <c r="J206" s="319"/>
      <c r="K206" s="319"/>
      <c r="L206" s="319"/>
      <c r="M206" s="177"/>
      <c r="N206" s="936"/>
      <c r="O206" s="177"/>
      <c r="P206" s="319">
        <v>2970</v>
      </c>
      <c r="Q206" s="319">
        <v>594</v>
      </c>
      <c r="R206" s="319" t="s">
        <v>9616</v>
      </c>
      <c r="S206" s="319">
        <v>5</v>
      </c>
      <c r="T206" s="319" t="s">
        <v>9481</v>
      </c>
      <c r="U206" s="177"/>
      <c r="V206" s="177"/>
      <c r="W206" s="177"/>
      <c r="X206" s="177"/>
      <c r="Y206" s="177"/>
      <c r="Z206" s="177"/>
      <c r="AA206" s="319"/>
      <c r="AB206" s="320"/>
      <c r="AC206" s="320"/>
      <c r="AD206" s="177"/>
      <c r="AE206" s="177"/>
      <c r="AF206" s="177"/>
      <c r="AG206" s="177"/>
      <c r="AH206" s="177"/>
      <c r="AI206" s="177"/>
      <c r="AJ206" s="177"/>
      <c r="AK206" s="177"/>
      <c r="AL206" s="177"/>
      <c r="AM206" s="177"/>
      <c r="AN206" s="177"/>
      <c r="AO206" s="177"/>
      <c r="AP206" s="177"/>
      <c r="AQ206" s="177"/>
      <c r="AR206" s="177"/>
      <c r="AS206" s="177"/>
      <c r="AT206" s="177"/>
      <c r="AU206" s="177"/>
      <c r="AV206" s="99">
        <v>2007</v>
      </c>
      <c r="AW206" s="99"/>
      <c r="AX206" s="99"/>
      <c r="AY206" s="99"/>
      <c r="AZ206" s="99"/>
      <c r="BA206" s="99"/>
      <c r="BB206" s="99"/>
      <c r="BC206" s="319">
        <v>245</v>
      </c>
      <c r="BD206" s="100"/>
    </row>
    <row r="207" spans="1:56" s="246" customFormat="1" ht="25.7" customHeight="1">
      <c r="A207" s="269"/>
      <c r="B207" s="1056"/>
      <c r="C207" s="320" t="s">
        <v>9614</v>
      </c>
      <c r="D207" s="320" t="s">
        <v>9617</v>
      </c>
      <c r="E207" s="320" t="s">
        <v>9614</v>
      </c>
      <c r="F207" s="320"/>
      <c r="G207" s="320" t="s">
        <v>9614</v>
      </c>
      <c r="H207" s="177"/>
      <c r="I207" s="177"/>
      <c r="J207" s="319"/>
      <c r="K207" s="319"/>
      <c r="L207" s="319"/>
      <c r="M207" s="177"/>
      <c r="N207" s="936"/>
      <c r="O207" s="177"/>
      <c r="P207" s="319">
        <v>1344</v>
      </c>
      <c r="Q207" s="319">
        <v>672</v>
      </c>
      <c r="R207" s="319" t="s">
        <v>9618</v>
      </c>
      <c r="S207" s="319">
        <v>2</v>
      </c>
      <c r="T207" s="319" t="s">
        <v>391</v>
      </c>
      <c r="U207" s="177"/>
      <c r="V207" s="177"/>
      <c r="W207" s="177"/>
      <c r="X207" s="177"/>
      <c r="Y207" s="177"/>
      <c r="Z207" s="177"/>
      <c r="AA207" s="319"/>
      <c r="AB207" s="320"/>
      <c r="AC207" s="320"/>
      <c r="AD207" s="177"/>
      <c r="AE207" s="177"/>
      <c r="AF207" s="177"/>
      <c r="AG207" s="177"/>
      <c r="AH207" s="177"/>
      <c r="AI207" s="177"/>
      <c r="AJ207" s="177"/>
      <c r="AK207" s="177"/>
      <c r="AL207" s="177"/>
      <c r="AM207" s="177"/>
      <c r="AN207" s="177"/>
      <c r="AO207" s="177"/>
      <c r="AP207" s="177"/>
      <c r="AQ207" s="177"/>
      <c r="AR207" s="177"/>
      <c r="AS207" s="177"/>
      <c r="AT207" s="177"/>
      <c r="AU207" s="177"/>
      <c r="AV207" s="99"/>
      <c r="AW207" s="99"/>
      <c r="AX207" s="99"/>
      <c r="AY207" s="99"/>
      <c r="AZ207" s="99"/>
      <c r="BA207" s="99"/>
      <c r="BB207" s="99"/>
      <c r="BC207" s="319"/>
      <c r="BD207" s="100" t="s">
        <v>15563</v>
      </c>
    </row>
    <row r="208" spans="1:56" s="246" customFormat="1" ht="25.7" customHeight="1">
      <c r="A208" s="269"/>
      <c r="B208" s="1056"/>
      <c r="C208" s="320" t="s">
        <v>9614</v>
      </c>
      <c r="D208" s="320" t="s">
        <v>9619</v>
      </c>
      <c r="E208" s="320" t="s">
        <v>9614</v>
      </c>
      <c r="F208" s="320"/>
      <c r="G208" s="320" t="s">
        <v>9614</v>
      </c>
      <c r="H208" s="177"/>
      <c r="I208" s="177"/>
      <c r="J208" s="319"/>
      <c r="K208" s="319"/>
      <c r="L208" s="319"/>
      <c r="M208" s="177"/>
      <c r="N208" s="936"/>
      <c r="O208" s="177"/>
      <c r="P208" s="319">
        <v>414</v>
      </c>
      <c r="Q208" s="319">
        <v>414</v>
      </c>
      <c r="R208" s="319" t="s">
        <v>9495</v>
      </c>
      <c r="S208" s="319">
        <v>1</v>
      </c>
      <c r="T208" s="319" t="s">
        <v>9481</v>
      </c>
      <c r="U208" s="177"/>
      <c r="V208" s="177"/>
      <c r="W208" s="177"/>
      <c r="X208" s="177"/>
      <c r="Y208" s="177"/>
      <c r="Z208" s="177"/>
      <c r="AA208" s="319"/>
      <c r="AB208" s="320"/>
      <c r="AC208" s="320"/>
      <c r="AD208" s="177"/>
      <c r="AE208" s="177"/>
      <c r="AF208" s="177"/>
      <c r="AG208" s="177"/>
      <c r="AH208" s="177"/>
      <c r="AI208" s="177"/>
      <c r="AJ208" s="177"/>
      <c r="AK208" s="177"/>
      <c r="AL208" s="177"/>
      <c r="AM208" s="177"/>
      <c r="AN208" s="177"/>
      <c r="AO208" s="177"/>
      <c r="AP208" s="177"/>
      <c r="AQ208" s="177"/>
      <c r="AR208" s="177"/>
      <c r="AS208" s="177"/>
      <c r="AT208" s="177"/>
      <c r="AU208" s="177"/>
      <c r="AV208" s="99"/>
      <c r="AW208" s="99"/>
      <c r="AX208" s="99"/>
      <c r="AY208" s="99"/>
      <c r="AZ208" s="99"/>
      <c r="BA208" s="99"/>
      <c r="BB208" s="99"/>
      <c r="BC208" s="319"/>
      <c r="BD208" s="100" t="s">
        <v>9620</v>
      </c>
    </row>
    <row r="209" spans="1:56" s="246" customFormat="1" ht="25.7" customHeight="1">
      <c r="A209" s="269"/>
      <c r="B209" s="1056"/>
      <c r="C209" s="320" t="s">
        <v>9614</v>
      </c>
      <c r="D209" s="320" t="s">
        <v>9621</v>
      </c>
      <c r="E209" s="320" t="s">
        <v>9614</v>
      </c>
      <c r="F209" s="320"/>
      <c r="G209" s="320" t="s">
        <v>9614</v>
      </c>
      <c r="H209" s="177"/>
      <c r="I209" s="177"/>
      <c r="J209" s="319"/>
      <c r="K209" s="319"/>
      <c r="L209" s="319"/>
      <c r="M209" s="177"/>
      <c r="N209" s="936"/>
      <c r="O209" s="177"/>
      <c r="P209" s="319">
        <v>1188</v>
      </c>
      <c r="Q209" s="319">
        <v>594</v>
      </c>
      <c r="R209" s="319" t="s">
        <v>9616</v>
      </c>
      <c r="S209" s="319">
        <v>2</v>
      </c>
      <c r="T209" s="319" t="s">
        <v>9481</v>
      </c>
      <c r="U209" s="177"/>
      <c r="V209" s="177"/>
      <c r="W209" s="177"/>
      <c r="X209" s="177"/>
      <c r="Y209" s="177"/>
      <c r="Z209" s="177"/>
      <c r="AA209" s="319"/>
      <c r="AB209" s="320"/>
      <c r="AC209" s="320"/>
      <c r="AD209" s="177"/>
      <c r="AE209" s="177"/>
      <c r="AF209" s="177"/>
      <c r="AG209" s="177"/>
      <c r="AH209" s="177"/>
      <c r="AI209" s="177"/>
      <c r="AJ209" s="177"/>
      <c r="AK209" s="177"/>
      <c r="AL209" s="177"/>
      <c r="AM209" s="177"/>
      <c r="AN209" s="177"/>
      <c r="AO209" s="177"/>
      <c r="AP209" s="177"/>
      <c r="AQ209" s="177"/>
      <c r="AR209" s="177"/>
      <c r="AS209" s="177"/>
      <c r="AT209" s="177"/>
      <c r="AU209" s="177"/>
      <c r="AV209" s="99"/>
      <c r="AW209" s="99"/>
      <c r="AX209" s="99"/>
      <c r="AY209" s="99"/>
      <c r="AZ209" s="99"/>
      <c r="BA209" s="99"/>
      <c r="BB209" s="99"/>
      <c r="BC209" s="319"/>
      <c r="BD209" s="100"/>
    </row>
    <row r="210" spans="1:56" s="246" customFormat="1" ht="25.7" customHeight="1">
      <c r="A210" s="269"/>
      <c r="B210" s="1056"/>
      <c r="C210" s="320" t="s">
        <v>9614</v>
      </c>
      <c r="D210" s="320" t="s">
        <v>9622</v>
      </c>
      <c r="E210" s="320" t="s">
        <v>9614</v>
      </c>
      <c r="F210" s="320"/>
      <c r="G210" s="320" t="s">
        <v>9614</v>
      </c>
      <c r="H210" s="177"/>
      <c r="I210" s="177"/>
      <c r="J210" s="319"/>
      <c r="K210" s="319"/>
      <c r="L210" s="319"/>
      <c r="M210" s="177"/>
      <c r="N210" s="936"/>
      <c r="O210" s="177"/>
      <c r="P210" s="319">
        <v>560</v>
      </c>
      <c r="Q210" s="319">
        <v>560</v>
      </c>
      <c r="R210" s="319" t="s">
        <v>9623</v>
      </c>
      <c r="S210" s="319">
        <v>1</v>
      </c>
      <c r="T210" s="319" t="s">
        <v>9481</v>
      </c>
      <c r="U210" s="177"/>
      <c r="V210" s="177"/>
      <c r="W210" s="177"/>
      <c r="X210" s="177"/>
      <c r="Y210" s="177"/>
      <c r="Z210" s="177"/>
      <c r="AA210" s="319"/>
      <c r="AB210" s="320"/>
      <c r="AC210" s="320"/>
      <c r="AD210" s="177"/>
      <c r="AE210" s="177"/>
      <c r="AF210" s="177"/>
      <c r="AG210" s="177"/>
      <c r="AH210" s="177"/>
      <c r="AI210" s="177"/>
      <c r="AJ210" s="177"/>
      <c r="AK210" s="177"/>
      <c r="AL210" s="177"/>
      <c r="AM210" s="177"/>
      <c r="AN210" s="177"/>
      <c r="AO210" s="177"/>
      <c r="AP210" s="177"/>
      <c r="AQ210" s="177"/>
      <c r="AR210" s="177"/>
      <c r="AS210" s="177"/>
      <c r="AT210" s="177"/>
      <c r="AU210" s="177"/>
      <c r="AV210" s="99"/>
      <c r="AW210" s="99"/>
      <c r="AX210" s="99"/>
      <c r="AY210" s="99"/>
      <c r="AZ210" s="99"/>
      <c r="BA210" s="99"/>
      <c r="BB210" s="99"/>
      <c r="BC210" s="319"/>
      <c r="BD210" s="100"/>
    </row>
    <row r="211" spans="1:56" s="246" customFormat="1" ht="25.7" customHeight="1">
      <c r="A211" s="269"/>
      <c r="B211" s="1056"/>
      <c r="C211" s="320" t="s">
        <v>9614</v>
      </c>
      <c r="D211" s="320" t="s">
        <v>9624</v>
      </c>
      <c r="E211" s="320" t="s">
        <v>9614</v>
      </c>
      <c r="F211" s="320"/>
      <c r="G211" s="320" t="s">
        <v>9614</v>
      </c>
      <c r="H211" s="177"/>
      <c r="I211" s="177"/>
      <c r="J211" s="319"/>
      <c r="K211" s="319"/>
      <c r="L211" s="319"/>
      <c r="M211" s="177"/>
      <c r="N211" s="936"/>
      <c r="O211" s="177"/>
      <c r="P211" s="690">
        <v>553.35</v>
      </c>
      <c r="Q211" s="690">
        <v>553.35</v>
      </c>
      <c r="R211" s="319" t="s">
        <v>9625</v>
      </c>
      <c r="S211" s="319">
        <v>1</v>
      </c>
      <c r="T211" s="319" t="s">
        <v>9481</v>
      </c>
      <c r="U211" s="177"/>
      <c r="V211" s="177"/>
      <c r="W211" s="177"/>
      <c r="X211" s="177"/>
      <c r="Y211" s="177"/>
      <c r="Z211" s="177"/>
      <c r="AA211" s="319"/>
      <c r="AB211" s="320"/>
      <c r="AC211" s="320"/>
      <c r="AD211" s="177"/>
      <c r="AE211" s="177"/>
      <c r="AF211" s="177"/>
      <c r="AG211" s="177"/>
      <c r="AH211" s="177"/>
      <c r="AI211" s="177"/>
      <c r="AJ211" s="177"/>
      <c r="AK211" s="177"/>
      <c r="AL211" s="177"/>
      <c r="AM211" s="177"/>
      <c r="AN211" s="177"/>
      <c r="AO211" s="177"/>
      <c r="AP211" s="177"/>
      <c r="AQ211" s="177"/>
      <c r="AR211" s="177"/>
      <c r="AS211" s="177"/>
      <c r="AT211" s="177"/>
      <c r="AU211" s="177"/>
      <c r="AV211" s="99"/>
      <c r="AW211" s="99"/>
      <c r="AX211" s="99"/>
      <c r="AY211" s="99"/>
      <c r="AZ211" s="99"/>
      <c r="BA211" s="99"/>
      <c r="BB211" s="99"/>
      <c r="BC211" s="319"/>
      <c r="BD211" s="100"/>
    </row>
    <row r="212" spans="1:56" s="246" customFormat="1" ht="25.7" customHeight="1">
      <c r="A212" s="269"/>
      <c r="B212" s="1056"/>
      <c r="C212" s="320" t="s">
        <v>9614</v>
      </c>
      <c r="D212" s="320" t="s">
        <v>9626</v>
      </c>
      <c r="E212" s="320" t="s">
        <v>9614</v>
      </c>
      <c r="F212" s="320"/>
      <c r="G212" s="320" t="s">
        <v>9614</v>
      </c>
      <c r="H212" s="177"/>
      <c r="I212" s="177"/>
      <c r="J212" s="319"/>
      <c r="K212" s="319"/>
      <c r="L212" s="319"/>
      <c r="M212" s="177"/>
      <c r="N212" s="936"/>
      <c r="O212" s="177"/>
      <c r="P212" s="319">
        <v>594</v>
      </c>
      <c r="Q212" s="319">
        <v>594</v>
      </c>
      <c r="R212" s="319" t="s">
        <v>9627</v>
      </c>
      <c r="S212" s="319">
        <v>1</v>
      </c>
      <c r="T212" s="319" t="s">
        <v>9481</v>
      </c>
      <c r="U212" s="177"/>
      <c r="V212" s="177"/>
      <c r="W212" s="177"/>
      <c r="X212" s="177"/>
      <c r="Y212" s="177"/>
      <c r="Z212" s="177"/>
      <c r="AA212" s="319"/>
      <c r="AB212" s="320"/>
      <c r="AC212" s="320"/>
      <c r="AD212" s="177"/>
      <c r="AE212" s="177"/>
      <c r="AF212" s="177"/>
      <c r="AG212" s="177"/>
      <c r="AH212" s="177"/>
      <c r="AI212" s="177"/>
      <c r="AJ212" s="177"/>
      <c r="AK212" s="177"/>
      <c r="AL212" s="177"/>
      <c r="AM212" s="177"/>
      <c r="AN212" s="177"/>
      <c r="AO212" s="177"/>
      <c r="AP212" s="177"/>
      <c r="AQ212" s="177"/>
      <c r="AR212" s="177"/>
      <c r="AS212" s="177"/>
      <c r="AT212" s="177"/>
      <c r="AU212" s="177"/>
      <c r="AV212" s="99"/>
      <c r="AW212" s="99"/>
      <c r="AX212" s="99"/>
      <c r="AY212" s="99"/>
      <c r="AZ212" s="99"/>
      <c r="BA212" s="99"/>
      <c r="BB212" s="99"/>
      <c r="BC212" s="319"/>
      <c r="BD212" s="100"/>
    </row>
    <row r="213" spans="1:56" s="246" customFormat="1" ht="25.7" customHeight="1">
      <c r="A213" s="269"/>
      <c r="B213" s="1056"/>
      <c r="C213" s="320" t="s">
        <v>9614</v>
      </c>
      <c r="D213" s="320" t="s">
        <v>9628</v>
      </c>
      <c r="E213" s="320" t="s">
        <v>9614</v>
      </c>
      <c r="F213" s="320"/>
      <c r="G213" s="320" t="s">
        <v>9614</v>
      </c>
      <c r="H213" s="177"/>
      <c r="I213" s="177"/>
      <c r="J213" s="319"/>
      <c r="K213" s="319"/>
      <c r="L213" s="319"/>
      <c r="M213" s="177"/>
      <c r="N213" s="936"/>
      <c r="O213" s="177"/>
      <c r="P213" s="319">
        <v>431</v>
      </c>
      <c r="Q213" s="319">
        <v>431</v>
      </c>
      <c r="R213" s="319" t="s">
        <v>9629</v>
      </c>
      <c r="S213" s="319">
        <v>1</v>
      </c>
      <c r="T213" s="319" t="s">
        <v>9481</v>
      </c>
      <c r="U213" s="177"/>
      <c r="V213" s="177"/>
      <c r="W213" s="177"/>
      <c r="X213" s="177"/>
      <c r="Y213" s="177"/>
      <c r="Z213" s="177"/>
      <c r="AA213" s="319"/>
      <c r="AB213" s="320"/>
      <c r="AC213" s="320"/>
      <c r="AD213" s="177"/>
      <c r="AE213" s="177"/>
      <c r="AF213" s="177"/>
      <c r="AG213" s="177"/>
      <c r="AH213" s="177"/>
      <c r="AI213" s="177"/>
      <c r="AJ213" s="177"/>
      <c r="AK213" s="177"/>
      <c r="AL213" s="177"/>
      <c r="AM213" s="177"/>
      <c r="AN213" s="177"/>
      <c r="AO213" s="177"/>
      <c r="AP213" s="177"/>
      <c r="AQ213" s="177"/>
      <c r="AR213" s="177"/>
      <c r="AS213" s="177"/>
      <c r="AT213" s="177"/>
      <c r="AU213" s="177"/>
      <c r="AV213" s="99"/>
      <c r="AW213" s="99"/>
      <c r="AX213" s="99"/>
      <c r="AY213" s="99"/>
      <c r="AZ213" s="99"/>
      <c r="BA213" s="99"/>
      <c r="BB213" s="99"/>
      <c r="BC213" s="319"/>
      <c r="BD213" s="100"/>
    </row>
    <row r="214" spans="1:56" s="246" customFormat="1" ht="25.7" customHeight="1">
      <c r="A214" s="269"/>
      <c r="B214" s="1056"/>
      <c r="C214" s="320" t="s">
        <v>9614</v>
      </c>
      <c r="D214" s="320" t="s">
        <v>9630</v>
      </c>
      <c r="E214" s="320" t="s">
        <v>9614</v>
      </c>
      <c r="F214" s="320"/>
      <c r="G214" s="320" t="s">
        <v>9614</v>
      </c>
      <c r="H214" s="177"/>
      <c r="I214" s="177"/>
      <c r="J214" s="319"/>
      <c r="K214" s="319"/>
      <c r="L214" s="319"/>
      <c r="M214" s="177"/>
      <c r="N214" s="936"/>
      <c r="O214" s="177"/>
      <c r="P214" s="319">
        <v>594</v>
      </c>
      <c r="Q214" s="319">
        <v>594</v>
      </c>
      <c r="R214" s="319" t="s">
        <v>9631</v>
      </c>
      <c r="S214" s="319">
        <v>1</v>
      </c>
      <c r="T214" s="319" t="s">
        <v>9481</v>
      </c>
      <c r="U214" s="177"/>
      <c r="V214" s="177"/>
      <c r="W214" s="177"/>
      <c r="X214" s="177"/>
      <c r="Y214" s="177"/>
      <c r="Z214" s="177"/>
      <c r="AA214" s="319"/>
      <c r="AB214" s="320"/>
      <c r="AC214" s="320"/>
      <c r="AD214" s="177"/>
      <c r="AE214" s="177"/>
      <c r="AF214" s="177"/>
      <c r="AG214" s="177"/>
      <c r="AH214" s="177"/>
      <c r="AI214" s="177"/>
      <c r="AJ214" s="177"/>
      <c r="AK214" s="177"/>
      <c r="AL214" s="177"/>
      <c r="AM214" s="177"/>
      <c r="AN214" s="177"/>
      <c r="AO214" s="177"/>
      <c r="AP214" s="177"/>
      <c r="AQ214" s="177"/>
      <c r="AR214" s="177"/>
      <c r="AS214" s="177"/>
      <c r="AT214" s="177"/>
      <c r="AU214" s="177"/>
      <c r="AV214" s="99"/>
      <c r="AW214" s="99"/>
      <c r="AX214" s="99"/>
      <c r="AY214" s="99"/>
      <c r="AZ214" s="99"/>
      <c r="BA214" s="99"/>
      <c r="BB214" s="99"/>
      <c r="BC214" s="319"/>
      <c r="BD214" s="100"/>
    </row>
    <row r="215" spans="1:56" s="246" customFormat="1" ht="25.7" customHeight="1">
      <c r="A215" s="269"/>
      <c r="B215" s="1056"/>
      <c r="C215" s="320" t="s">
        <v>9614</v>
      </c>
      <c r="D215" s="320" t="s">
        <v>9632</v>
      </c>
      <c r="E215" s="320" t="s">
        <v>9614</v>
      </c>
      <c r="F215" s="320"/>
      <c r="G215" s="320" t="s">
        <v>9614</v>
      </c>
      <c r="H215" s="177"/>
      <c r="I215" s="177"/>
      <c r="J215" s="319"/>
      <c r="K215" s="319"/>
      <c r="L215" s="319"/>
      <c r="M215" s="177"/>
      <c r="N215" s="936"/>
      <c r="O215" s="177"/>
      <c r="P215" s="319">
        <v>328.99</v>
      </c>
      <c r="Q215" s="319">
        <v>328.99</v>
      </c>
      <c r="R215" s="319" t="s">
        <v>9633</v>
      </c>
      <c r="S215" s="319">
        <v>1</v>
      </c>
      <c r="T215" s="319" t="s">
        <v>9481</v>
      </c>
      <c r="U215" s="177"/>
      <c r="V215" s="177"/>
      <c r="W215" s="177"/>
      <c r="X215" s="177"/>
      <c r="Y215" s="177"/>
      <c r="Z215" s="177"/>
      <c r="AA215" s="319"/>
      <c r="AB215" s="320"/>
      <c r="AC215" s="320"/>
      <c r="AD215" s="177"/>
      <c r="AE215" s="177"/>
      <c r="AF215" s="177"/>
      <c r="AG215" s="177"/>
      <c r="AH215" s="177"/>
      <c r="AI215" s="177"/>
      <c r="AJ215" s="177"/>
      <c r="AK215" s="177"/>
      <c r="AL215" s="177"/>
      <c r="AM215" s="177"/>
      <c r="AN215" s="177"/>
      <c r="AO215" s="177"/>
      <c r="AP215" s="177"/>
      <c r="AQ215" s="177"/>
      <c r="AR215" s="177"/>
      <c r="AS215" s="177"/>
      <c r="AT215" s="177"/>
      <c r="AU215" s="177"/>
      <c r="AV215" s="99"/>
      <c r="AW215" s="99"/>
      <c r="AX215" s="99"/>
      <c r="AY215" s="99"/>
      <c r="AZ215" s="99"/>
      <c r="BA215" s="99"/>
      <c r="BB215" s="99"/>
      <c r="BC215" s="319"/>
      <c r="BD215" s="100"/>
    </row>
    <row r="216" spans="1:56" s="246" customFormat="1" ht="25.7" customHeight="1">
      <c r="A216" s="269"/>
      <c r="B216" s="1056"/>
      <c r="C216" s="320" t="s">
        <v>9614</v>
      </c>
      <c r="D216" s="320" t="s">
        <v>9634</v>
      </c>
      <c r="E216" s="320" t="s">
        <v>9614</v>
      </c>
      <c r="F216" s="320"/>
      <c r="G216" s="320" t="s">
        <v>9614</v>
      </c>
      <c r="H216" s="177"/>
      <c r="I216" s="177"/>
      <c r="J216" s="319"/>
      <c r="K216" s="319"/>
      <c r="L216" s="319"/>
      <c r="M216" s="177"/>
      <c r="N216" s="936"/>
      <c r="O216" s="177"/>
      <c r="P216" s="319">
        <v>594</v>
      </c>
      <c r="Q216" s="319">
        <v>594</v>
      </c>
      <c r="R216" s="319" t="s">
        <v>9635</v>
      </c>
      <c r="S216" s="319">
        <v>1</v>
      </c>
      <c r="T216" s="319" t="s">
        <v>9481</v>
      </c>
      <c r="U216" s="177"/>
      <c r="V216" s="177"/>
      <c r="W216" s="177"/>
      <c r="X216" s="177"/>
      <c r="Y216" s="177"/>
      <c r="Z216" s="177"/>
      <c r="AA216" s="319"/>
      <c r="AB216" s="320"/>
      <c r="AC216" s="320"/>
      <c r="AD216" s="177"/>
      <c r="AE216" s="177"/>
      <c r="AF216" s="177"/>
      <c r="AG216" s="177"/>
      <c r="AH216" s="177"/>
      <c r="AI216" s="177"/>
      <c r="AJ216" s="177"/>
      <c r="AK216" s="177"/>
      <c r="AL216" s="177"/>
      <c r="AM216" s="177"/>
      <c r="AN216" s="177"/>
      <c r="AO216" s="177"/>
      <c r="AP216" s="177"/>
      <c r="AQ216" s="177"/>
      <c r="AR216" s="177"/>
      <c r="AS216" s="177"/>
      <c r="AT216" s="177"/>
      <c r="AU216" s="177"/>
      <c r="AV216" s="99"/>
      <c r="AW216" s="99"/>
      <c r="AX216" s="99"/>
      <c r="AY216" s="99"/>
      <c r="AZ216" s="99"/>
      <c r="BA216" s="99"/>
      <c r="BB216" s="99"/>
      <c r="BC216" s="319"/>
      <c r="BD216" s="100"/>
    </row>
    <row r="217" spans="1:56" s="246" customFormat="1" ht="25.7" customHeight="1">
      <c r="A217" s="269"/>
      <c r="B217" s="1056"/>
      <c r="C217" s="320" t="s">
        <v>9614</v>
      </c>
      <c r="D217" s="320" t="s">
        <v>9636</v>
      </c>
      <c r="E217" s="320" t="s">
        <v>9614</v>
      </c>
      <c r="F217" s="320"/>
      <c r="G217" s="320" t="s">
        <v>9614</v>
      </c>
      <c r="H217" s="177"/>
      <c r="I217" s="177"/>
      <c r="J217" s="319"/>
      <c r="K217" s="319"/>
      <c r="L217" s="319"/>
      <c r="M217" s="177"/>
      <c r="N217" s="936"/>
      <c r="O217" s="177"/>
      <c r="P217" s="319">
        <v>621</v>
      </c>
      <c r="Q217" s="319">
        <v>621</v>
      </c>
      <c r="R217" s="319" t="s">
        <v>9637</v>
      </c>
      <c r="S217" s="319">
        <v>1</v>
      </c>
      <c r="T217" s="319" t="s">
        <v>9481</v>
      </c>
      <c r="U217" s="177"/>
      <c r="V217" s="177"/>
      <c r="W217" s="177"/>
      <c r="X217" s="177"/>
      <c r="Y217" s="177"/>
      <c r="Z217" s="177"/>
      <c r="AA217" s="319"/>
      <c r="AB217" s="320"/>
      <c r="AC217" s="320"/>
      <c r="AD217" s="177"/>
      <c r="AE217" s="177"/>
      <c r="AF217" s="177"/>
      <c r="AG217" s="177"/>
      <c r="AH217" s="177"/>
      <c r="AI217" s="177"/>
      <c r="AJ217" s="177"/>
      <c r="AK217" s="177"/>
      <c r="AL217" s="177"/>
      <c r="AM217" s="177"/>
      <c r="AN217" s="177"/>
      <c r="AO217" s="177"/>
      <c r="AP217" s="177"/>
      <c r="AQ217" s="177"/>
      <c r="AR217" s="177"/>
      <c r="AS217" s="177"/>
      <c r="AT217" s="177"/>
      <c r="AU217" s="177"/>
      <c r="AV217" s="99"/>
      <c r="AW217" s="99"/>
      <c r="AX217" s="99"/>
      <c r="AY217" s="99"/>
      <c r="AZ217" s="99"/>
      <c r="BA217" s="99"/>
      <c r="BB217" s="99"/>
      <c r="BC217" s="319"/>
      <c r="BD217" s="100"/>
    </row>
    <row r="218" spans="1:56" s="246" customFormat="1" ht="25.7" customHeight="1">
      <c r="A218" s="269"/>
      <c r="B218" s="1056"/>
      <c r="C218" s="320" t="s">
        <v>9638</v>
      </c>
      <c r="D218" s="320" t="s">
        <v>9639</v>
      </c>
      <c r="E218" s="320" t="s">
        <v>9638</v>
      </c>
      <c r="F218" s="320"/>
      <c r="G218" s="320" t="s">
        <v>9638</v>
      </c>
      <c r="H218" s="177"/>
      <c r="I218" s="177"/>
      <c r="J218" s="319">
        <v>429</v>
      </c>
      <c r="K218" s="319"/>
      <c r="L218" s="319"/>
      <c r="M218" s="177"/>
      <c r="N218" s="936"/>
      <c r="O218" s="177"/>
      <c r="P218" s="319">
        <v>374</v>
      </c>
      <c r="Q218" s="319">
        <v>374</v>
      </c>
      <c r="R218" s="319" t="s">
        <v>9640</v>
      </c>
      <c r="S218" s="319">
        <v>1</v>
      </c>
      <c r="T218" s="319" t="s">
        <v>9481</v>
      </c>
      <c r="U218" s="177"/>
      <c r="V218" s="177"/>
      <c r="W218" s="177"/>
      <c r="X218" s="177"/>
      <c r="Y218" s="177"/>
      <c r="Z218" s="177"/>
      <c r="AA218" s="319" t="s">
        <v>9641</v>
      </c>
      <c r="AB218" s="320"/>
      <c r="AC218" s="320"/>
      <c r="AD218" s="177"/>
      <c r="AE218" s="177"/>
      <c r="AF218" s="177"/>
      <c r="AG218" s="177"/>
      <c r="AH218" s="177"/>
      <c r="AI218" s="177"/>
      <c r="AJ218" s="177"/>
      <c r="AK218" s="177"/>
      <c r="AL218" s="177"/>
      <c r="AM218" s="177"/>
      <c r="AN218" s="177"/>
      <c r="AO218" s="177"/>
      <c r="AP218" s="177"/>
      <c r="AQ218" s="177"/>
      <c r="AR218" s="177"/>
      <c r="AS218" s="177"/>
      <c r="AT218" s="177"/>
      <c r="AU218" s="177"/>
      <c r="AV218" s="99">
        <v>2013</v>
      </c>
      <c r="AW218" s="99"/>
      <c r="AX218" s="99"/>
      <c r="AY218" s="99"/>
      <c r="AZ218" s="99"/>
      <c r="BA218" s="99"/>
      <c r="BB218" s="99"/>
      <c r="BC218" s="319">
        <v>290</v>
      </c>
      <c r="BD218" s="100"/>
    </row>
    <row r="219" spans="1:56" s="246" customFormat="1" ht="25.7" customHeight="1">
      <c r="A219" s="269"/>
      <c r="B219" s="1056"/>
      <c r="C219" s="320" t="s">
        <v>9642</v>
      </c>
      <c r="D219" s="320" t="s">
        <v>9643</v>
      </c>
      <c r="E219" s="320" t="s">
        <v>9642</v>
      </c>
      <c r="F219" s="320"/>
      <c r="G219" s="320" t="s">
        <v>9494</v>
      </c>
      <c r="H219" s="177"/>
      <c r="I219" s="177"/>
      <c r="J219" s="319">
        <v>1218</v>
      </c>
      <c r="K219" s="319">
        <v>1218</v>
      </c>
      <c r="L219" s="319">
        <v>1218</v>
      </c>
      <c r="M219" s="177"/>
      <c r="N219" s="936"/>
      <c r="O219" s="177"/>
      <c r="P219" s="319">
        <v>960</v>
      </c>
      <c r="Q219" s="319">
        <v>960</v>
      </c>
      <c r="R219" s="319" t="s">
        <v>9644</v>
      </c>
      <c r="S219" s="319">
        <v>2</v>
      </c>
      <c r="T219" s="319" t="s">
        <v>9481</v>
      </c>
      <c r="U219" s="177"/>
      <c r="V219" s="177"/>
      <c r="W219" s="177"/>
      <c r="X219" s="177"/>
      <c r="Y219" s="177"/>
      <c r="Z219" s="177"/>
      <c r="AA219" s="319"/>
      <c r="AB219" s="320"/>
      <c r="AC219" s="320"/>
      <c r="AD219" s="177"/>
      <c r="AE219" s="177"/>
      <c r="AF219" s="177"/>
      <c r="AG219" s="177"/>
      <c r="AH219" s="177"/>
      <c r="AI219" s="177"/>
      <c r="AJ219" s="177"/>
      <c r="AK219" s="177"/>
      <c r="AL219" s="177"/>
      <c r="AM219" s="177"/>
      <c r="AN219" s="177"/>
      <c r="AO219" s="177"/>
      <c r="AP219" s="177"/>
      <c r="AQ219" s="177"/>
      <c r="AR219" s="177"/>
      <c r="AS219" s="177"/>
      <c r="AT219" s="177"/>
      <c r="AU219" s="177"/>
      <c r="AV219" s="99">
        <v>2003</v>
      </c>
      <c r="AW219" s="99"/>
      <c r="AX219" s="99"/>
      <c r="AY219" s="99"/>
      <c r="AZ219" s="99"/>
      <c r="BA219" s="99"/>
      <c r="BB219" s="99"/>
      <c r="BC219" s="100"/>
      <c r="BD219" s="100"/>
    </row>
    <row r="220" spans="1:56" s="246" customFormat="1" ht="25.7" customHeight="1">
      <c r="A220" s="269"/>
      <c r="B220" s="1056"/>
      <c r="C220" s="320" t="s">
        <v>9642</v>
      </c>
      <c r="D220" s="320" t="s">
        <v>9645</v>
      </c>
      <c r="E220" s="320" t="s">
        <v>9642</v>
      </c>
      <c r="F220" s="320"/>
      <c r="G220" s="320" t="s">
        <v>9642</v>
      </c>
      <c r="H220" s="177"/>
      <c r="I220" s="665"/>
      <c r="J220" s="319">
        <v>961</v>
      </c>
      <c r="K220" s="319">
        <v>374</v>
      </c>
      <c r="L220" s="319">
        <v>374</v>
      </c>
      <c r="M220" s="177"/>
      <c r="N220" s="936"/>
      <c r="O220" s="177"/>
      <c r="P220" s="319">
        <v>374</v>
      </c>
      <c r="Q220" s="319">
        <v>374</v>
      </c>
      <c r="R220" s="319" t="s">
        <v>9646</v>
      </c>
      <c r="S220" s="319">
        <v>1</v>
      </c>
      <c r="T220" s="319" t="s">
        <v>9481</v>
      </c>
      <c r="U220" s="177"/>
      <c r="V220" s="177"/>
      <c r="W220" s="177"/>
      <c r="X220" s="177"/>
      <c r="Y220" s="177"/>
      <c r="Z220" s="177"/>
      <c r="AA220" s="319"/>
      <c r="AB220" s="320"/>
      <c r="AC220" s="320"/>
      <c r="AD220" s="177"/>
      <c r="AE220" s="177"/>
      <c r="AF220" s="177"/>
      <c r="AG220" s="177"/>
      <c r="AH220" s="177"/>
      <c r="AI220" s="177"/>
      <c r="AJ220" s="177"/>
      <c r="AK220" s="177"/>
      <c r="AL220" s="177"/>
      <c r="AM220" s="177"/>
      <c r="AN220" s="177"/>
      <c r="AO220" s="177"/>
      <c r="AP220" s="177"/>
      <c r="AQ220" s="177"/>
      <c r="AR220" s="177"/>
      <c r="AS220" s="177"/>
      <c r="AT220" s="177"/>
      <c r="AU220" s="177"/>
      <c r="AV220" s="99">
        <v>2011</v>
      </c>
      <c r="AW220" s="99"/>
      <c r="AX220" s="99"/>
      <c r="AY220" s="99"/>
      <c r="AZ220" s="99"/>
      <c r="BA220" s="99"/>
      <c r="BB220" s="99"/>
      <c r="BC220" s="100">
        <v>389</v>
      </c>
      <c r="BD220" s="100"/>
    </row>
    <row r="221" spans="1:56" s="246" customFormat="1" ht="25.7" customHeight="1">
      <c r="A221" s="269"/>
      <c r="B221" s="1056"/>
      <c r="C221" s="320" t="s">
        <v>9642</v>
      </c>
      <c r="D221" s="320" t="s">
        <v>9647</v>
      </c>
      <c r="E221" s="320" t="s">
        <v>9642</v>
      </c>
      <c r="F221" s="320"/>
      <c r="G221" s="320" t="s">
        <v>9494</v>
      </c>
      <c r="H221" s="177"/>
      <c r="I221" s="665"/>
      <c r="J221" s="319">
        <v>637.53</v>
      </c>
      <c r="K221" s="319"/>
      <c r="L221" s="319">
        <v>638</v>
      </c>
      <c r="M221" s="177"/>
      <c r="N221" s="936"/>
      <c r="O221" s="177"/>
      <c r="P221" s="319">
        <v>400</v>
      </c>
      <c r="Q221" s="319">
        <v>400</v>
      </c>
      <c r="R221" s="319" t="s">
        <v>9648</v>
      </c>
      <c r="S221" s="319">
        <v>1</v>
      </c>
      <c r="T221" s="319" t="s">
        <v>9649</v>
      </c>
      <c r="U221" s="177"/>
      <c r="V221" s="177"/>
      <c r="W221" s="177"/>
      <c r="X221" s="177"/>
      <c r="Y221" s="177"/>
      <c r="Z221" s="177"/>
      <c r="AA221" s="319"/>
      <c r="AB221" s="320"/>
      <c r="AC221" s="320"/>
      <c r="AD221" s="177"/>
      <c r="AE221" s="177"/>
      <c r="AF221" s="177"/>
      <c r="AG221" s="177"/>
      <c r="AH221" s="177"/>
      <c r="AI221" s="177"/>
      <c r="AJ221" s="177"/>
      <c r="AK221" s="177"/>
      <c r="AL221" s="177"/>
      <c r="AM221" s="177"/>
      <c r="AN221" s="177"/>
      <c r="AO221" s="177"/>
      <c r="AP221" s="177"/>
      <c r="AQ221" s="177"/>
      <c r="AR221" s="177"/>
      <c r="AS221" s="177"/>
      <c r="AT221" s="177"/>
      <c r="AU221" s="177"/>
      <c r="AV221" s="99">
        <v>2014</v>
      </c>
      <c r="AW221" s="99"/>
      <c r="AX221" s="99"/>
      <c r="AY221" s="99"/>
      <c r="AZ221" s="99"/>
      <c r="BA221" s="99"/>
      <c r="BB221" s="99"/>
      <c r="BC221" s="100"/>
      <c r="BD221" s="1086"/>
    </row>
    <row r="222" spans="1:56" s="246" customFormat="1" ht="25.7" customHeight="1">
      <c r="A222" s="269"/>
      <c r="B222" s="1056"/>
      <c r="C222" s="320" t="s">
        <v>9650</v>
      </c>
      <c r="D222" s="320" t="s">
        <v>9651</v>
      </c>
      <c r="E222" s="320" t="s">
        <v>9650</v>
      </c>
      <c r="F222" s="320"/>
      <c r="G222" s="320" t="s">
        <v>9652</v>
      </c>
      <c r="H222" s="177"/>
      <c r="I222" s="665"/>
      <c r="J222" s="319">
        <v>999</v>
      </c>
      <c r="K222" s="319">
        <v>389</v>
      </c>
      <c r="L222" s="319">
        <v>389</v>
      </c>
      <c r="M222" s="177"/>
      <c r="N222" s="936"/>
      <c r="O222" s="177"/>
      <c r="P222" s="319">
        <v>389</v>
      </c>
      <c r="Q222" s="319">
        <v>389</v>
      </c>
      <c r="R222" s="319" t="s">
        <v>9653</v>
      </c>
      <c r="S222" s="319">
        <v>1</v>
      </c>
      <c r="T222" s="319" t="s">
        <v>9481</v>
      </c>
      <c r="U222" s="177"/>
      <c r="V222" s="177"/>
      <c r="W222" s="177"/>
      <c r="X222" s="177"/>
      <c r="Y222" s="177"/>
      <c r="Z222" s="177"/>
      <c r="AA222" s="319" t="s">
        <v>9482</v>
      </c>
      <c r="AB222" s="320"/>
      <c r="AC222" s="320"/>
      <c r="AD222" s="177"/>
      <c r="AE222" s="177"/>
      <c r="AF222" s="177"/>
      <c r="AG222" s="177"/>
      <c r="AH222" s="177"/>
      <c r="AI222" s="177"/>
      <c r="AJ222" s="177"/>
      <c r="AK222" s="177"/>
      <c r="AL222" s="177"/>
      <c r="AM222" s="177"/>
      <c r="AN222" s="177"/>
      <c r="AO222" s="177"/>
      <c r="AP222" s="177"/>
      <c r="AQ222" s="177"/>
      <c r="AR222" s="177"/>
      <c r="AS222" s="177"/>
      <c r="AT222" s="177"/>
      <c r="AU222" s="177"/>
      <c r="AV222" s="99">
        <v>2010</v>
      </c>
      <c r="AW222" s="99"/>
      <c r="AX222" s="99"/>
      <c r="AY222" s="99"/>
      <c r="AZ222" s="99"/>
      <c r="BA222" s="99"/>
      <c r="BB222" s="99"/>
      <c r="BC222" s="319">
        <v>307</v>
      </c>
      <c r="BD222" s="1055"/>
    </row>
    <row r="223" spans="1:56" s="246" customFormat="1" ht="25.7" customHeight="1">
      <c r="A223" s="269"/>
      <c r="B223" s="1056"/>
      <c r="C223" s="320" t="s">
        <v>9650</v>
      </c>
      <c r="D223" s="320" t="s">
        <v>9654</v>
      </c>
      <c r="E223" s="320" t="s">
        <v>9650</v>
      </c>
      <c r="F223" s="320"/>
      <c r="G223" s="320" t="s">
        <v>9655</v>
      </c>
      <c r="H223" s="177"/>
      <c r="I223" s="665"/>
      <c r="J223" s="319" t="s">
        <v>9656</v>
      </c>
      <c r="K223" s="319">
        <v>391</v>
      </c>
      <c r="L223" s="319">
        <v>391</v>
      </c>
      <c r="M223" s="177"/>
      <c r="N223" s="936"/>
      <c r="O223" s="177"/>
      <c r="P223" s="319">
        <v>300</v>
      </c>
      <c r="Q223" s="319">
        <v>300</v>
      </c>
      <c r="R223" s="319" t="s">
        <v>9522</v>
      </c>
      <c r="S223" s="319">
        <v>1</v>
      </c>
      <c r="T223" s="319" t="s">
        <v>9481</v>
      </c>
      <c r="U223" s="177"/>
      <c r="V223" s="177"/>
      <c r="W223" s="177"/>
      <c r="X223" s="177"/>
      <c r="Y223" s="177"/>
      <c r="Z223" s="177"/>
      <c r="AA223" s="319" t="s">
        <v>9641</v>
      </c>
      <c r="AB223" s="320"/>
      <c r="AC223" s="320"/>
      <c r="AD223" s="177"/>
      <c r="AE223" s="177"/>
      <c r="AF223" s="177"/>
      <c r="AG223" s="177"/>
      <c r="AH223" s="177"/>
      <c r="AI223" s="177"/>
      <c r="AJ223" s="177"/>
      <c r="AK223" s="177"/>
      <c r="AL223" s="177"/>
      <c r="AM223" s="177"/>
      <c r="AN223" s="177"/>
      <c r="AO223" s="177"/>
      <c r="AP223" s="177"/>
      <c r="AQ223" s="177"/>
      <c r="AR223" s="177"/>
      <c r="AS223" s="177"/>
      <c r="AT223" s="177"/>
      <c r="AU223" s="177"/>
      <c r="AV223" s="99">
        <v>2008</v>
      </c>
      <c r="AW223" s="99"/>
      <c r="AX223" s="99"/>
      <c r="AY223" s="99"/>
      <c r="AZ223" s="99"/>
      <c r="BA223" s="99"/>
      <c r="BB223" s="99"/>
      <c r="BC223" s="319">
        <v>71</v>
      </c>
      <c r="BD223" s="319"/>
    </row>
    <row r="224" spans="1:56" s="246" customFormat="1" ht="25.7" customHeight="1">
      <c r="A224" s="269"/>
      <c r="B224" s="1056"/>
      <c r="C224" s="320" t="s">
        <v>9650</v>
      </c>
      <c r="D224" s="320" t="s">
        <v>9657</v>
      </c>
      <c r="E224" s="320" t="s">
        <v>9650</v>
      </c>
      <c r="F224" s="320"/>
      <c r="G224" s="320" t="s">
        <v>9658</v>
      </c>
      <c r="H224" s="177"/>
      <c r="I224" s="665"/>
      <c r="J224" s="319">
        <v>29777</v>
      </c>
      <c r="K224" s="319">
        <v>477</v>
      </c>
      <c r="L224" s="319">
        <v>477</v>
      </c>
      <c r="M224" s="177"/>
      <c r="N224" s="936"/>
      <c r="O224" s="177"/>
      <c r="P224" s="319">
        <v>477</v>
      </c>
      <c r="Q224" s="319">
        <v>477</v>
      </c>
      <c r="R224" s="319" t="s">
        <v>9659</v>
      </c>
      <c r="S224" s="319">
        <v>1</v>
      </c>
      <c r="T224" s="319" t="s">
        <v>9481</v>
      </c>
      <c r="U224" s="177"/>
      <c r="V224" s="177"/>
      <c r="W224" s="177"/>
      <c r="X224" s="177"/>
      <c r="Y224" s="177"/>
      <c r="Z224" s="177"/>
      <c r="AA224" s="319"/>
      <c r="AB224" s="320"/>
      <c r="AC224" s="320"/>
      <c r="AD224" s="177"/>
      <c r="AE224" s="177"/>
      <c r="AF224" s="177"/>
      <c r="AG224" s="177"/>
      <c r="AH224" s="177"/>
      <c r="AI224" s="177"/>
      <c r="AJ224" s="177"/>
      <c r="AK224" s="177"/>
      <c r="AL224" s="177"/>
      <c r="AM224" s="177"/>
      <c r="AN224" s="177"/>
      <c r="AO224" s="177"/>
      <c r="AP224" s="177"/>
      <c r="AQ224" s="177"/>
      <c r="AR224" s="177"/>
      <c r="AS224" s="177"/>
      <c r="AT224" s="177"/>
      <c r="AU224" s="177"/>
      <c r="AV224" s="99">
        <v>2013</v>
      </c>
      <c r="AW224" s="99"/>
      <c r="AX224" s="99"/>
      <c r="AY224" s="99"/>
      <c r="AZ224" s="99"/>
      <c r="BA224" s="99"/>
      <c r="BB224" s="99"/>
      <c r="BC224" s="319"/>
      <c r="BD224" s="319"/>
    </row>
    <row r="225" spans="1:56" s="246" customFormat="1" ht="25.7" customHeight="1">
      <c r="A225" s="269"/>
      <c r="B225" s="1056"/>
      <c r="C225" s="320" t="s">
        <v>9660</v>
      </c>
      <c r="D225" s="320" t="s">
        <v>9661</v>
      </c>
      <c r="E225" s="320" t="s">
        <v>9660</v>
      </c>
      <c r="F225" s="320"/>
      <c r="G225" s="320" t="s">
        <v>9660</v>
      </c>
      <c r="H225" s="177"/>
      <c r="I225" s="665"/>
      <c r="J225" s="319">
        <v>3376</v>
      </c>
      <c r="K225" s="319">
        <v>406</v>
      </c>
      <c r="L225" s="319">
        <v>406</v>
      </c>
      <c r="M225" s="177"/>
      <c r="N225" s="936"/>
      <c r="O225" s="177"/>
      <c r="P225" s="319">
        <v>300</v>
      </c>
      <c r="Q225" s="319">
        <v>300</v>
      </c>
      <c r="R225" s="319" t="s">
        <v>9644</v>
      </c>
      <c r="S225" s="319">
        <v>1</v>
      </c>
      <c r="T225" s="319" t="s">
        <v>9481</v>
      </c>
      <c r="U225" s="177"/>
      <c r="V225" s="177"/>
      <c r="W225" s="177"/>
      <c r="X225" s="177"/>
      <c r="Y225" s="177"/>
      <c r="Z225" s="177"/>
      <c r="AA225" s="319"/>
      <c r="AB225" s="320"/>
      <c r="AC225" s="320"/>
      <c r="AD225" s="177"/>
      <c r="AE225" s="177"/>
      <c r="AF225" s="177"/>
      <c r="AG225" s="177"/>
      <c r="AH225" s="177"/>
      <c r="AI225" s="177"/>
      <c r="AJ225" s="177"/>
      <c r="AK225" s="177"/>
      <c r="AL225" s="177"/>
      <c r="AM225" s="177"/>
      <c r="AN225" s="177"/>
      <c r="AO225" s="177"/>
      <c r="AP225" s="177"/>
      <c r="AQ225" s="177"/>
      <c r="AR225" s="177"/>
      <c r="AS225" s="177"/>
      <c r="AT225" s="177"/>
      <c r="AU225" s="177"/>
      <c r="AV225" s="99">
        <v>2007</v>
      </c>
      <c r="AW225" s="99"/>
      <c r="AX225" s="99"/>
      <c r="AY225" s="99"/>
      <c r="AZ225" s="99"/>
      <c r="BA225" s="99"/>
      <c r="BB225" s="99"/>
      <c r="BC225" s="319">
        <v>85</v>
      </c>
      <c r="BD225" s="100"/>
    </row>
    <row r="226" spans="1:56" s="246" customFormat="1" ht="25.7" customHeight="1">
      <c r="A226" s="269"/>
      <c r="B226" s="1056"/>
      <c r="C226" s="320" t="s">
        <v>9660</v>
      </c>
      <c r="D226" s="320" t="s">
        <v>9662</v>
      </c>
      <c r="E226" s="320" t="s">
        <v>9660</v>
      </c>
      <c r="F226" s="320"/>
      <c r="G226" s="320" t="s">
        <v>9660</v>
      </c>
      <c r="H226" s="177"/>
      <c r="I226" s="665"/>
      <c r="J226" s="319">
        <v>468</v>
      </c>
      <c r="K226" s="319">
        <v>468</v>
      </c>
      <c r="L226" s="319">
        <v>468</v>
      </c>
      <c r="M226" s="177"/>
      <c r="N226" s="936"/>
      <c r="O226" s="177"/>
      <c r="P226" s="319">
        <v>468</v>
      </c>
      <c r="Q226" s="319">
        <v>468</v>
      </c>
      <c r="R226" s="319" t="s">
        <v>9663</v>
      </c>
      <c r="S226" s="319">
        <v>1</v>
      </c>
      <c r="T226" s="319" t="s">
        <v>9481</v>
      </c>
      <c r="U226" s="177"/>
      <c r="V226" s="177"/>
      <c r="W226" s="177"/>
      <c r="X226" s="177"/>
      <c r="Y226" s="177"/>
      <c r="Z226" s="177"/>
      <c r="AA226" s="319"/>
      <c r="AB226" s="320"/>
      <c r="AC226" s="320"/>
      <c r="AD226" s="177"/>
      <c r="AE226" s="177"/>
      <c r="AF226" s="177"/>
      <c r="AG226" s="177"/>
      <c r="AH226" s="177"/>
      <c r="AI226" s="177"/>
      <c r="AJ226" s="177"/>
      <c r="AK226" s="177"/>
      <c r="AL226" s="177"/>
      <c r="AM226" s="177"/>
      <c r="AN226" s="177"/>
      <c r="AO226" s="177"/>
      <c r="AP226" s="177"/>
      <c r="AQ226" s="177"/>
      <c r="AR226" s="177"/>
      <c r="AS226" s="177"/>
      <c r="AT226" s="177"/>
      <c r="AU226" s="177"/>
      <c r="AV226" s="99">
        <v>2006</v>
      </c>
      <c r="AW226" s="99"/>
      <c r="AX226" s="99"/>
      <c r="AY226" s="99"/>
      <c r="AZ226" s="99"/>
      <c r="BA226" s="99"/>
      <c r="BB226" s="99"/>
      <c r="BC226" s="319">
        <v>80</v>
      </c>
      <c r="BD226" s="100"/>
    </row>
    <row r="227" spans="1:56" s="246" customFormat="1" ht="25.7" customHeight="1">
      <c r="A227" s="269"/>
      <c r="B227" s="1056"/>
      <c r="C227" s="320" t="s">
        <v>9660</v>
      </c>
      <c r="D227" s="320" t="s">
        <v>9664</v>
      </c>
      <c r="E227" s="320" t="s">
        <v>9660</v>
      </c>
      <c r="F227" s="320"/>
      <c r="G227" s="320" t="s">
        <v>9660</v>
      </c>
      <c r="H227" s="177"/>
      <c r="I227" s="177"/>
      <c r="J227" s="319"/>
      <c r="K227" s="319">
        <v>638.62</v>
      </c>
      <c r="L227" s="319">
        <v>638.62</v>
      </c>
      <c r="M227" s="177"/>
      <c r="N227" s="936"/>
      <c r="O227" s="177"/>
      <c r="P227" s="319">
        <v>520</v>
      </c>
      <c r="Q227" s="319">
        <v>520</v>
      </c>
      <c r="R227" s="319" t="s">
        <v>9663</v>
      </c>
      <c r="S227" s="319">
        <v>1</v>
      </c>
      <c r="T227" s="319" t="s">
        <v>9481</v>
      </c>
      <c r="U227" s="177"/>
      <c r="V227" s="177"/>
      <c r="W227" s="177"/>
      <c r="X227" s="177"/>
      <c r="Y227" s="177"/>
      <c r="Z227" s="177"/>
      <c r="AA227" s="319"/>
      <c r="AB227" s="320"/>
      <c r="AC227" s="320"/>
      <c r="AD227" s="177"/>
      <c r="AE227" s="177"/>
      <c r="AF227" s="177"/>
      <c r="AG227" s="177"/>
      <c r="AH227" s="177"/>
      <c r="AI227" s="177"/>
      <c r="AJ227" s="177"/>
      <c r="AK227" s="177"/>
      <c r="AL227" s="177"/>
      <c r="AM227" s="177"/>
      <c r="AN227" s="177"/>
      <c r="AO227" s="177"/>
      <c r="AP227" s="177"/>
      <c r="AQ227" s="177"/>
      <c r="AR227" s="177"/>
      <c r="AS227" s="177"/>
      <c r="AT227" s="177"/>
      <c r="AU227" s="177"/>
      <c r="AV227" s="99">
        <v>2012</v>
      </c>
      <c r="AW227" s="99"/>
      <c r="AX227" s="99"/>
      <c r="AY227" s="99"/>
      <c r="AZ227" s="99"/>
      <c r="BA227" s="99"/>
      <c r="BB227" s="99"/>
      <c r="BC227" s="100"/>
      <c r="BD227" s="662" t="s">
        <v>9665</v>
      </c>
    </row>
    <row r="228" spans="1:56" s="246" customFormat="1" ht="25.7" customHeight="1">
      <c r="A228" s="269"/>
      <c r="B228" s="1056"/>
      <c r="C228" s="320" t="s">
        <v>9660</v>
      </c>
      <c r="D228" s="320" t="s">
        <v>9666</v>
      </c>
      <c r="E228" s="320" t="s">
        <v>9660</v>
      </c>
      <c r="F228" s="320"/>
      <c r="G228" s="320" t="s">
        <v>9660</v>
      </c>
      <c r="H228" s="177"/>
      <c r="I228" s="177"/>
      <c r="J228" s="319">
        <v>247</v>
      </c>
      <c r="K228" s="319">
        <v>246.5</v>
      </c>
      <c r="L228" s="319">
        <v>246.5</v>
      </c>
      <c r="M228" s="177"/>
      <c r="N228" s="936"/>
      <c r="O228" s="177"/>
      <c r="P228" s="319">
        <v>300</v>
      </c>
      <c r="Q228" s="319">
        <v>300</v>
      </c>
      <c r="R228" s="319" t="s">
        <v>9644</v>
      </c>
      <c r="S228" s="319">
        <v>1</v>
      </c>
      <c r="T228" s="319" t="s">
        <v>9481</v>
      </c>
      <c r="U228" s="177"/>
      <c r="V228" s="177"/>
      <c r="W228" s="177"/>
      <c r="X228" s="177"/>
      <c r="Y228" s="177"/>
      <c r="Z228" s="177"/>
      <c r="AA228" s="319"/>
      <c r="AB228" s="320"/>
      <c r="AC228" s="320"/>
      <c r="AD228" s="177"/>
      <c r="AE228" s="177"/>
      <c r="AF228" s="177"/>
      <c r="AG228" s="177"/>
      <c r="AH228" s="177"/>
      <c r="AI228" s="177"/>
      <c r="AJ228" s="177"/>
      <c r="AK228" s="177"/>
      <c r="AL228" s="177"/>
      <c r="AM228" s="177"/>
      <c r="AN228" s="177"/>
      <c r="AO228" s="177"/>
      <c r="AP228" s="177"/>
      <c r="AQ228" s="177"/>
      <c r="AR228" s="177"/>
      <c r="AS228" s="177"/>
      <c r="AT228" s="177"/>
      <c r="AU228" s="177"/>
      <c r="AV228" s="99">
        <v>2012</v>
      </c>
      <c r="AW228" s="99"/>
      <c r="AX228" s="99"/>
      <c r="AY228" s="99"/>
      <c r="AZ228" s="99"/>
      <c r="BA228" s="99"/>
      <c r="BB228" s="99"/>
      <c r="BC228" s="100"/>
      <c r="BD228" s="100"/>
    </row>
    <row r="229" spans="1:56" s="246" customFormat="1" ht="25.7" customHeight="1">
      <c r="A229" s="269"/>
      <c r="B229" s="1056"/>
      <c r="C229" s="320" t="s">
        <v>9660</v>
      </c>
      <c r="D229" s="320" t="s">
        <v>9667</v>
      </c>
      <c r="E229" s="320" t="s">
        <v>9660</v>
      </c>
      <c r="F229" s="320"/>
      <c r="G229" s="320" t="s">
        <v>9660</v>
      </c>
      <c r="H229" s="177"/>
      <c r="I229" s="177"/>
      <c r="J229" s="319">
        <v>396</v>
      </c>
      <c r="K229" s="319">
        <v>396</v>
      </c>
      <c r="L229" s="319">
        <v>396</v>
      </c>
      <c r="M229" s="177"/>
      <c r="N229" s="936"/>
      <c r="O229" s="177"/>
      <c r="P229" s="319">
        <v>300</v>
      </c>
      <c r="Q229" s="319">
        <v>300</v>
      </c>
      <c r="R229" s="319" t="s">
        <v>9644</v>
      </c>
      <c r="S229" s="319">
        <v>1</v>
      </c>
      <c r="T229" s="319" t="s">
        <v>9481</v>
      </c>
      <c r="U229" s="177"/>
      <c r="V229" s="177"/>
      <c r="W229" s="177"/>
      <c r="X229" s="177"/>
      <c r="Y229" s="177"/>
      <c r="Z229" s="177"/>
      <c r="AA229" s="319"/>
      <c r="AB229" s="320"/>
      <c r="AC229" s="320"/>
      <c r="AD229" s="177"/>
      <c r="AE229" s="177"/>
      <c r="AF229" s="177"/>
      <c r="AG229" s="177"/>
      <c r="AH229" s="177"/>
      <c r="AI229" s="177"/>
      <c r="AJ229" s="177"/>
      <c r="AK229" s="177"/>
      <c r="AL229" s="177"/>
      <c r="AM229" s="177"/>
      <c r="AN229" s="177"/>
      <c r="AO229" s="177"/>
      <c r="AP229" s="177"/>
      <c r="AQ229" s="177"/>
      <c r="AR229" s="177"/>
      <c r="AS229" s="177"/>
      <c r="AT229" s="177"/>
      <c r="AU229" s="177"/>
      <c r="AV229" s="99">
        <v>2007</v>
      </c>
      <c r="AW229" s="99"/>
      <c r="AX229" s="99"/>
      <c r="AY229" s="99"/>
      <c r="AZ229" s="99"/>
      <c r="BA229" s="99"/>
      <c r="BB229" s="99"/>
      <c r="BC229" s="100"/>
      <c r="BD229" s="100"/>
    </row>
    <row r="230" spans="1:56" s="246" customFormat="1" ht="25.7" customHeight="1">
      <c r="A230" s="269"/>
      <c r="B230" s="1056"/>
      <c r="C230" s="320" t="s">
        <v>9660</v>
      </c>
      <c r="D230" s="320" t="s">
        <v>9668</v>
      </c>
      <c r="E230" s="320" t="s">
        <v>9660</v>
      </c>
      <c r="F230" s="320"/>
      <c r="G230" s="320" t="s">
        <v>9660</v>
      </c>
      <c r="H230" s="177"/>
      <c r="I230" s="177"/>
      <c r="J230" s="319">
        <v>300</v>
      </c>
      <c r="K230" s="319">
        <v>300</v>
      </c>
      <c r="L230" s="319">
        <v>300</v>
      </c>
      <c r="M230" s="177"/>
      <c r="N230" s="936"/>
      <c r="O230" s="177"/>
      <c r="P230" s="319">
        <v>300</v>
      </c>
      <c r="Q230" s="319">
        <v>300</v>
      </c>
      <c r="R230" s="319" t="s">
        <v>9644</v>
      </c>
      <c r="S230" s="319">
        <v>1</v>
      </c>
      <c r="T230" s="319" t="s">
        <v>9481</v>
      </c>
      <c r="U230" s="177"/>
      <c r="V230" s="177"/>
      <c r="W230" s="177"/>
      <c r="X230" s="177"/>
      <c r="Y230" s="177"/>
      <c r="Z230" s="177"/>
      <c r="AA230" s="319"/>
      <c r="AB230" s="320"/>
      <c r="AC230" s="320"/>
      <c r="AD230" s="177"/>
      <c r="AE230" s="177"/>
      <c r="AF230" s="177"/>
      <c r="AG230" s="177"/>
      <c r="AH230" s="177"/>
      <c r="AI230" s="177"/>
      <c r="AJ230" s="177"/>
      <c r="AK230" s="177"/>
      <c r="AL230" s="177"/>
      <c r="AM230" s="177"/>
      <c r="AN230" s="177"/>
      <c r="AO230" s="177"/>
      <c r="AP230" s="177"/>
      <c r="AQ230" s="177"/>
      <c r="AR230" s="177"/>
      <c r="AS230" s="177"/>
      <c r="AT230" s="177"/>
      <c r="AU230" s="177"/>
      <c r="AV230" s="99">
        <v>2007</v>
      </c>
      <c r="AW230" s="99"/>
      <c r="AX230" s="99"/>
      <c r="AY230" s="99"/>
      <c r="AZ230" s="99"/>
      <c r="BA230" s="99"/>
      <c r="BB230" s="99"/>
      <c r="BC230" s="100"/>
      <c r="BD230" s="100"/>
    </row>
    <row r="231" spans="1:56" s="246" customFormat="1" ht="25.7" customHeight="1">
      <c r="A231" s="269"/>
      <c r="B231" s="1056"/>
      <c r="C231" s="105" t="s">
        <v>9660</v>
      </c>
      <c r="D231" s="582" t="s">
        <v>9669</v>
      </c>
      <c r="E231" s="99" t="s">
        <v>9660</v>
      </c>
      <c r="F231" s="99"/>
      <c r="G231" s="99" t="s">
        <v>9660</v>
      </c>
      <c r="H231" s="99"/>
      <c r="I231" s="99"/>
      <c r="J231" s="100">
        <v>1983</v>
      </c>
      <c r="K231" s="100">
        <v>374</v>
      </c>
      <c r="L231" s="100">
        <v>374</v>
      </c>
      <c r="M231" s="99"/>
      <c r="N231" s="99"/>
      <c r="O231" s="99"/>
      <c r="P231" s="100">
        <v>374</v>
      </c>
      <c r="Q231" s="100">
        <v>374</v>
      </c>
      <c r="R231" s="319" t="s">
        <v>9644</v>
      </c>
      <c r="S231" s="100">
        <v>1</v>
      </c>
      <c r="T231" s="100" t="s">
        <v>9481</v>
      </c>
      <c r="U231" s="99"/>
      <c r="V231" s="99"/>
      <c r="W231" s="99"/>
      <c r="X231" s="99"/>
      <c r="Y231" s="99"/>
      <c r="Z231" s="99"/>
      <c r="AA231" s="100"/>
      <c r="AB231" s="99"/>
      <c r="AC231" s="99"/>
      <c r="AD231" s="99"/>
      <c r="AE231" s="99"/>
      <c r="AF231" s="99"/>
      <c r="AG231" s="99"/>
      <c r="AH231" s="99"/>
      <c r="AI231" s="99"/>
      <c r="AJ231" s="99"/>
      <c r="AK231" s="99"/>
      <c r="AL231" s="99"/>
      <c r="AM231" s="99"/>
      <c r="AN231" s="99"/>
      <c r="AO231" s="99"/>
      <c r="AP231" s="99"/>
      <c r="AQ231" s="99"/>
      <c r="AR231" s="99"/>
      <c r="AS231" s="99"/>
      <c r="AT231" s="99"/>
      <c r="AU231" s="99"/>
      <c r="AV231" s="99">
        <v>2013</v>
      </c>
      <c r="AW231" s="99"/>
      <c r="AX231" s="99"/>
      <c r="AY231" s="99"/>
      <c r="AZ231" s="99"/>
      <c r="BA231" s="99"/>
      <c r="BB231" s="99"/>
      <c r="BC231" s="100">
        <v>136</v>
      </c>
      <c r="BD231" s="100"/>
    </row>
    <row r="232" spans="1:56" s="246" customFormat="1" ht="25.7" customHeight="1">
      <c r="A232" s="269"/>
      <c r="B232" s="1056"/>
      <c r="C232" s="105" t="s">
        <v>9670</v>
      </c>
      <c r="D232" s="582" t="s">
        <v>9671</v>
      </c>
      <c r="E232" s="99" t="s">
        <v>9670</v>
      </c>
      <c r="F232" s="99"/>
      <c r="G232" s="99" t="s">
        <v>9670</v>
      </c>
      <c r="H232" s="99"/>
      <c r="I232" s="99"/>
      <c r="J232" s="100">
        <v>5234</v>
      </c>
      <c r="K232" s="100">
        <v>500</v>
      </c>
      <c r="L232" s="100">
        <v>500</v>
      </c>
      <c r="M232" s="99"/>
      <c r="N232" s="99"/>
      <c r="O232" s="99"/>
      <c r="P232" s="100">
        <v>300</v>
      </c>
      <c r="Q232" s="100">
        <v>300</v>
      </c>
      <c r="R232" s="100" t="s">
        <v>9672</v>
      </c>
      <c r="S232" s="100">
        <v>1</v>
      </c>
      <c r="T232" s="100" t="s">
        <v>9481</v>
      </c>
      <c r="U232" s="99"/>
      <c r="V232" s="99"/>
      <c r="W232" s="99"/>
      <c r="X232" s="99"/>
      <c r="Y232" s="99"/>
      <c r="Z232" s="99"/>
      <c r="AA232" s="100"/>
      <c r="AB232" s="99"/>
      <c r="AC232" s="99"/>
      <c r="AD232" s="99"/>
      <c r="AE232" s="99"/>
      <c r="AF232" s="99"/>
      <c r="AG232" s="99"/>
      <c r="AH232" s="99"/>
      <c r="AI232" s="99"/>
      <c r="AJ232" s="99"/>
      <c r="AK232" s="99"/>
      <c r="AL232" s="99"/>
      <c r="AM232" s="99"/>
      <c r="AN232" s="99"/>
      <c r="AO232" s="99"/>
      <c r="AP232" s="99"/>
      <c r="AQ232" s="99"/>
      <c r="AR232" s="99"/>
      <c r="AS232" s="99"/>
      <c r="AT232" s="99"/>
      <c r="AU232" s="99"/>
      <c r="AV232" s="99">
        <v>1992</v>
      </c>
      <c r="AW232" s="99"/>
      <c r="AX232" s="99"/>
      <c r="AY232" s="99"/>
      <c r="AZ232" s="99"/>
      <c r="BA232" s="99"/>
      <c r="BB232" s="99"/>
      <c r="BC232" s="100">
        <v>50</v>
      </c>
      <c r="BD232" s="100"/>
    </row>
    <row r="233" spans="1:56" s="246" customFormat="1" ht="25.7" customHeight="1">
      <c r="A233" s="269"/>
      <c r="B233" s="1056"/>
      <c r="C233" s="105" t="s">
        <v>9670</v>
      </c>
      <c r="D233" s="582" t="s">
        <v>9673</v>
      </c>
      <c r="E233" s="99" t="s">
        <v>9670</v>
      </c>
      <c r="F233" s="99"/>
      <c r="G233" s="99" t="s">
        <v>9670</v>
      </c>
      <c r="H233" s="99"/>
      <c r="I233" s="99"/>
      <c r="J233" s="100">
        <v>16482</v>
      </c>
      <c r="K233" s="100">
        <v>555.26</v>
      </c>
      <c r="L233" s="100">
        <v>555.26</v>
      </c>
      <c r="M233" s="99"/>
      <c r="N233" s="99"/>
      <c r="O233" s="99"/>
      <c r="P233" s="100">
        <v>300</v>
      </c>
      <c r="Q233" s="100">
        <v>300</v>
      </c>
      <c r="R233" s="100" t="s">
        <v>9672</v>
      </c>
      <c r="S233" s="100">
        <v>1</v>
      </c>
      <c r="T233" s="100" t="s">
        <v>9481</v>
      </c>
      <c r="U233" s="99"/>
      <c r="V233" s="99"/>
      <c r="W233" s="99"/>
      <c r="X233" s="99"/>
      <c r="Y233" s="99"/>
      <c r="Z233" s="99"/>
      <c r="AA233" s="100"/>
      <c r="AB233" s="99"/>
      <c r="AC233" s="99"/>
      <c r="AD233" s="99"/>
      <c r="AE233" s="99"/>
      <c r="AF233" s="99"/>
      <c r="AG233" s="99"/>
      <c r="AH233" s="99"/>
      <c r="AI233" s="99"/>
      <c r="AJ233" s="99"/>
      <c r="AK233" s="99"/>
      <c r="AL233" s="99"/>
      <c r="AM233" s="99"/>
      <c r="AN233" s="99"/>
      <c r="AO233" s="99"/>
      <c r="AP233" s="99"/>
      <c r="AQ233" s="99"/>
      <c r="AR233" s="99"/>
      <c r="AS233" s="99"/>
      <c r="AT233" s="99"/>
      <c r="AU233" s="99"/>
      <c r="AV233" s="99">
        <v>2010</v>
      </c>
      <c r="AW233" s="99"/>
      <c r="AX233" s="99"/>
      <c r="AY233" s="99"/>
      <c r="AZ233" s="99"/>
      <c r="BA233" s="99"/>
      <c r="BB233" s="99"/>
      <c r="BC233" s="100">
        <v>100</v>
      </c>
      <c r="BD233" s="100"/>
    </row>
    <row r="234" spans="1:56" s="246" customFormat="1" ht="25.7" customHeight="1">
      <c r="A234" s="269"/>
      <c r="B234" s="543"/>
      <c r="C234" s="105" t="s">
        <v>9670</v>
      </c>
      <c r="D234" s="582" t="s">
        <v>9674</v>
      </c>
      <c r="E234" s="99" t="s">
        <v>9670</v>
      </c>
      <c r="F234" s="105"/>
      <c r="G234" s="99" t="s">
        <v>9670</v>
      </c>
      <c r="H234" s="105"/>
      <c r="I234" s="105"/>
      <c r="J234" s="100">
        <v>657</v>
      </c>
      <c r="K234" s="100">
        <v>393.75</v>
      </c>
      <c r="L234" s="100">
        <v>393.75</v>
      </c>
      <c r="M234" s="105"/>
      <c r="N234" s="105"/>
      <c r="O234" s="105"/>
      <c r="P234" s="100">
        <v>300</v>
      </c>
      <c r="Q234" s="100">
        <v>300</v>
      </c>
      <c r="R234" s="100" t="s">
        <v>9672</v>
      </c>
      <c r="S234" s="100">
        <v>1</v>
      </c>
      <c r="T234" s="100" t="s">
        <v>9481</v>
      </c>
      <c r="U234" s="105"/>
      <c r="V234" s="105"/>
      <c r="W234" s="105"/>
      <c r="X234" s="105"/>
      <c r="Y234" s="105"/>
      <c r="Z234" s="105"/>
      <c r="AA234" s="100"/>
      <c r="AB234" s="105"/>
      <c r="AC234" s="105"/>
      <c r="AD234" s="105"/>
      <c r="AE234" s="105"/>
      <c r="AF234" s="105"/>
      <c r="AG234" s="105"/>
      <c r="AH234" s="105"/>
      <c r="AI234" s="105"/>
      <c r="AJ234" s="105"/>
      <c r="AK234" s="105"/>
      <c r="AL234" s="105"/>
      <c r="AM234" s="105"/>
      <c r="AN234" s="105"/>
      <c r="AO234" s="105"/>
      <c r="AP234" s="105"/>
      <c r="AQ234" s="105"/>
      <c r="AR234" s="105"/>
      <c r="AS234" s="105"/>
      <c r="AT234" s="105"/>
      <c r="AU234" s="105"/>
      <c r="AV234" s="99">
        <v>2016</v>
      </c>
      <c r="AW234" s="99"/>
      <c r="AX234" s="99"/>
      <c r="AY234" s="99"/>
      <c r="AZ234" s="99"/>
      <c r="BA234" s="99"/>
      <c r="BB234" s="99"/>
      <c r="BC234" s="100">
        <v>39</v>
      </c>
      <c r="BD234" s="100"/>
    </row>
    <row r="235" spans="1:56" s="246" customFormat="1" ht="25.7" customHeight="1">
      <c r="A235" s="269"/>
      <c r="B235" s="543"/>
      <c r="C235" s="105" t="s">
        <v>9670</v>
      </c>
      <c r="D235" s="582" t="s">
        <v>9675</v>
      </c>
      <c r="E235" s="99" t="s">
        <v>9670</v>
      </c>
      <c r="F235" s="105"/>
      <c r="G235" s="99" t="s">
        <v>9670</v>
      </c>
      <c r="H235" s="105"/>
      <c r="I235" s="105"/>
      <c r="J235" s="100">
        <v>350</v>
      </c>
      <c r="K235" s="100">
        <v>350</v>
      </c>
      <c r="L235" s="100">
        <v>350</v>
      </c>
      <c r="M235" s="105"/>
      <c r="N235" s="105"/>
      <c r="O235" s="105"/>
      <c r="P235" s="100">
        <v>300</v>
      </c>
      <c r="Q235" s="100">
        <v>300</v>
      </c>
      <c r="R235" s="100" t="s">
        <v>9672</v>
      </c>
      <c r="S235" s="100">
        <v>1</v>
      </c>
      <c r="T235" s="100" t="s">
        <v>9481</v>
      </c>
      <c r="U235" s="105"/>
      <c r="V235" s="105"/>
      <c r="W235" s="105"/>
      <c r="X235" s="105"/>
      <c r="Y235" s="105"/>
      <c r="Z235" s="105"/>
      <c r="AA235" s="100"/>
      <c r="AB235" s="105"/>
      <c r="AC235" s="105"/>
      <c r="AD235" s="105"/>
      <c r="AE235" s="105"/>
      <c r="AF235" s="105"/>
      <c r="AG235" s="105"/>
      <c r="AH235" s="105"/>
      <c r="AI235" s="105"/>
      <c r="AJ235" s="105"/>
      <c r="AK235" s="105"/>
      <c r="AL235" s="105"/>
      <c r="AM235" s="105"/>
      <c r="AN235" s="105"/>
      <c r="AO235" s="105"/>
      <c r="AP235" s="105"/>
      <c r="AQ235" s="105"/>
      <c r="AR235" s="105"/>
      <c r="AS235" s="105"/>
      <c r="AT235" s="105"/>
      <c r="AU235" s="105"/>
      <c r="AV235" s="99">
        <v>2007</v>
      </c>
      <c r="AW235" s="99"/>
      <c r="AX235" s="99"/>
      <c r="AY235" s="99"/>
      <c r="AZ235" s="99"/>
      <c r="BA235" s="99"/>
      <c r="BB235" s="99"/>
      <c r="BC235" s="100">
        <v>50</v>
      </c>
      <c r="BD235" s="100"/>
    </row>
    <row r="236" spans="1:56" s="246" customFormat="1" ht="25.7" customHeight="1">
      <c r="A236" s="269"/>
      <c r="B236" s="543"/>
      <c r="C236" s="105" t="s">
        <v>9670</v>
      </c>
      <c r="D236" s="582" t="s">
        <v>9676</v>
      </c>
      <c r="E236" s="99" t="s">
        <v>9670</v>
      </c>
      <c r="F236" s="320"/>
      <c r="G236" s="99" t="s">
        <v>9670</v>
      </c>
      <c r="H236" s="177"/>
      <c r="I236" s="665"/>
      <c r="J236" s="100">
        <v>850</v>
      </c>
      <c r="K236" s="100">
        <v>453</v>
      </c>
      <c r="L236" s="100">
        <v>453</v>
      </c>
      <c r="M236" s="319">
        <v>500</v>
      </c>
      <c r="N236" s="319">
        <v>500</v>
      </c>
      <c r="O236" s="319">
        <v>500</v>
      </c>
      <c r="P236" s="100">
        <v>300</v>
      </c>
      <c r="Q236" s="100">
        <v>300</v>
      </c>
      <c r="R236" s="100" t="s">
        <v>9672</v>
      </c>
      <c r="S236" s="100">
        <v>1</v>
      </c>
      <c r="T236" s="100" t="s">
        <v>9481</v>
      </c>
      <c r="U236" s="177"/>
      <c r="V236" s="177"/>
      <c r="W236" s="177"/>
      <c r="X236" s="177"/>
      <c r="Y236" s="177"/>
      <c r="Z236" s="177"/>
      <c r="AA236" s="100"/>
      <c r="AB236" s="320"/>
      <c r="AC236" s="320"/>
      <c r="AD236" s="177"/>
      <c r="AE236" s="177"/>
      <c r="AF236" s="177"/>
      <c r="AG236" s="177"/>
      <c r="AH236" s="177"/>
      <c r="AI236" s="177"/>
      <c r="AJ236" s="177"/>
      <c r="AK236" s="177"/>
      <c r="AL236" s="177"/>
      <c r="AM236" s="177"/>
      <c r="AN236" s="177"/>
      <c r="AO236" s="177"/>
      <c r="AP236" s="177"/>
      <c r="AQ236" s="177"/>
      <c r="AR236" s="177"/>
      <c r="AS236" s="177"/>
      <c r="AT236" s="177"/>
      <c r="AU236" s="177"/>
      <c r="AV236" s="99">
        <v>2010</v>
      </c>
      <c r="AW236" s="99"/>
      <c r="AX236" s="99"/>
      <c r="AY236" s="99"/>
      <c r="AZ236" s="99"/>
      <c r="BA236" s="99"/>
      <c r="BB236" s="99"/>
      <c r="BC236" s="100">
        <v>95</v>
      </c>
      <c r="BD236" s="100"/>
    </row>
    <row r="237" spans="1:56" s="246" customFormat="1" ht="25.7" customHeight="1">
      <c r="A237" s="269"/>
      <c r="B237" s="543"/>
      <c r="C237" s="105" t="s">
        <v>9670</v>
      </c>
      <c r="D237" s="582" t="s">
        <v>9677</v>
      </c>
      <c r="E237" s="99" t="s">
        <v>9670</v>
      </c>
      <c r="F237" s="320"/>
      <c r="G237" s="99" t="s">
        <v>9670</v>
      </c>
      <c r="H237" s="177"/>
      <c r="I237" s="665"/>
      <c r="J237" s="100">
        <v>618</v>
      </c>
      <c r="K237" s="100">
        <v>336</v>
      </c>
      <c r="L237" s="100">
        <v>336</v>
      </c>
      <c r="M237" s="319">
        <v>500</v>
      </c>
      <c r="N237" s="319">
        <v>500</v>
      </c>
      <c r="O237" s="319">
        <v>500</v>
      </c>
      <c r="P237" s="100">
        <v>300</v>
      </c>
      <c r="Q237" s="100">
        <v>300</v>
      </c>
      <c r="R237" s="100" t="s">
        <v>9672</v>
      </c>
      <c r="S237" s="100">
        <v>1</v>
      </c>
      <c r="T237" s="100" t="s">
        <v>9481</v>
      </c>
      <c r="U237" s="177"/>
      <c r="V237" s="177"/>
      <c r="W237" s="177"/>
      <c r="X237" s="177"/>
      <c r="Y237" s="177"/>
      <c r="Z237" s="177"/>
      <c r="AA237" s="100"/>
      <c r="AB237" s="320"/>
      <c r="AC237" s="320"/>
      <c r="AD237" s="177"/>
      <c r="AE237" s="177"/>
      <c r="AF237" s="177"/>
      <c r="AG237" s="177"/>
      <c r="AH237" s="177"/>
      <c r="AI237" s="177"/>
      <c r="AJ237" s="177"/>
      <c r="AK237" s="177"/>
      <c r="AL237" s="177"/>
      <c r="AM237" s="177"/>
      <c r="AN237" s="177"/>
      <c r="AO237" s="177"/>
      <c r="AP237" s="177"/>
      <c r="AQ237" s="177"/>
      <c r="AR237" s="177"/>
      <c r="AS237" s="177"/>
      <c r="AT237" s="177"/>
      <c r="AU237" s="177"/>
      <c r="AV237" s="99">
        <v>2001</v>
      </c>
      <c r="AW237" s="99"/>
      <c r="AX237" s="99"/>
      <c r="AY237" s="99"/>
      <c r="AZ237" s="99"/>
      <c r="BA237" s="99"/>
      <c r="BB237" s="99"/>
      <c r="BC237" s="100">
        <v>32</v>
      </c>
      <c r="BD237" s="100"/>
    </row>
    <row r="238" spans="1:56" s="246" customFormat="1" ht="25.7" customHeight="1">
      <c r="A238" s="269"/>
      <c r="B238" s="1056"/>
      <c r="C238" s="105" t="s">
        <v>9670</v>
      </c>
      <c r="D238" s="582" t="s">
        <v>9678</v>
      </c>
      <c r="E238" s="99" t="s">
        <v>9670</v>
      </c>
      <c r="F238" s="320"/>
      <c r="G238" s="99" t="s">
        <v>9670</v>
      </c>
      <c r="H238" s="177"/>
      <c r="I238" s="665"/>
      <c r="J238" s="100">
        <v>991</v>
      </c>
      <c r="K238" s="100">
        <v>385</v>
      </c>
      <c r="L238" s="100">
        <v>385</v>
      </c>
      <c r="M238" s="319">
        <v>500</v>
      </c>
      <c r="N238" s="319">
        <v>500</v>
      </c>
      <c r="O238" s="319">
        <v>500</v>
      </c>
      <c r="P238" s="100">
        <v>300</v>
      </c>
      <c r="Q238" s="100">
        <v>300</v>
      </c>
      <c r="R238" s="100" t="s">
        <v>9672</v>
      </c>
      <c r="S238" s="100">
        <v>1</v>
      </c>
      <c r="T238" s="100" t="s">
        <v>9481</v>
      </c>
      <c r="U238" s="177"/>
      <c r="V238" s="177"/>
      <c r="W238" s="177"/>
      <c r="X238" s="177"/>
      <c r="Y238" s="177"/>
      <c r="Z238" s="177"/>
      <c r="AA238" s="100"/>
      <c r="AB238" s="320"/>
      <c r="AC238" s="320"/>
      <c r="AD238" s="177"/>
      <c r="AE238" s="177"/>
      <c r="AF238" s="177"/>
      <c r="AG238" s="177"/>
      <c r="AH238" s="177"/>
      <c r="AI238" s="177"/>
      <c r="AJ238" s="177"/>
      <c r="AK238" s="177"/>
      <c r="AL238" s="177"/>
      <c r="AM238" s="177"/>
      <c r="AN238" s="177"/>
      <c r="AO238" s="177"/>
      <c r="AP238" s="177"/>
      <c r="AQ238" s="177"/>
      <c r="AR238" s="177"/>
      <c r="AS238" s="177"/>
      <c r="AT238" s="177"/>
      <c r="AU238" s="177"/>
      <c r="AV238" s="99">
        <v>2010</v>
      </c>
      <c r="AW238" s="99"/>
      <c r="AX238" s="99"/>
      <c r="AY238" s="99"/>
      <c r="AZ238" s="99"/>
      <c r="BA238" s="99"/>
      <c r="BB238" s="99"/>
      <c r="BC238" s="100">
        <v>23</v>
      </c>
      <c r="BD238" s="100"/>
    </row>
    <row r="239" spans="1:56" s="246" customFormat="1" ht="25.7" customHeight="1">
      <c r="A239" s="269"/>
      <c r="B239" s="1056"/>
      <c r="C239" s="105" t="s">
        <v>9670</v>
      </c>
      <c r="D239" s="582" t="s">
        <v>9679</v>
      </c>
      <c r="E239" s="99" t="s">
        <v>9670</v>
      </c>
      <c r="F239" s="320"/>
      <c r="G239" s="99" t="s">
        <v>9670</v>
      </c>
      <c r="H239" s="177"/>
      <c r="I239" s="665"/>
      <c r="J239" s="100">
        <v>449</v>
      </c>
      <c r="K239" s="100">
        <v>336</v>
      </c>
      <c r="L239" s="100">
        <v>336</v>
      </c>
      <c r="M239" s="319">
        <v>500</v>
      </c>
      <c r="N239" s="319">
        <v>500</v>
      </c>
      <c r="O239" s="319">
        <v>500</v>
      </c>
      <c r="P239" s="100">
        <v>300</v>
      </c>
      <c r="Q239" s="100">
        <v>300</v>
      </c>
      <c r="R239" s="100" t="s">
        <v>9672</v>
      </c>
      <c r="S239" s="100">
        <v>1</v>
      </c>
      <c r="T239" s="100" t="s">
        <v>9481</v>
      </c>
      <c r="U239" s="177"/>
      <c r="V239" s="177"/>
      <c r="W239" s="177"/>
      <c r="X239" s="177"/>
      <c r="Y239" s="177"/>
      <c r="Z239" s="177"/>
      <c r="AA239" s="100"/>
      <c r="AB239" s="320"/>
      <c r="AC239" s="320"/>
      <c r="AD239" s="177"/>
      <c r="AE239" s="177"/>
      <c r="AF239" s="177"/>
      <c r="AG239" s="177"/>
      <c r="AH239" s="177"/>
      <c r="AI239" s="177"/>
      <c r="AJ239" s="177"/>
      <c r="AK239" s="177"/>
      <c r="AL239" s="177"/>
      <c r="AM239" s="177"/>
      <c r="AN239" s="177"/>
      <c r="AO239" s="177"/>
      <c r="AP239" s="177"/>
      <c r="AQ239" s="177"/>
      <c r="AR239" s="177"/>
      <c r="AS239" s="177"/>
      <c r="AT239" s="177"/>
      <c r="AU239" s="177"/>
      <c r="AV239" s="99">
        <v>2001</v>
      </c>
      <c r="AW239" s="99"/>
      <c r="AX239" s="99"/>
      <c r="AY239" s="99"/>
      <c r="AZ239" s="99"/>
      <c r="BA239" s="99"/>
      <c r="BB239" s="99"/>
      <c r="BC239" s="100">
        <v>25</v>
      </c>
      <c r="BD239" s="100"/>
    </row>
    <row r="240" spans="1:56" s="246" customFormat="1" ht="25.7" customHeight="1">
      <c r="A240" s="269"/>
      <c r="B240" s="1056"/>
      <c r="C240" s="105" t="s">
        <v>9670</v>
      </c>
      <c r="D240" s="582" t="s">
        <v>9680</v>
      </c>
      <c r="E240" s="99" t="s">
        <v>9670</v>
      </c>
      <c r="F240" s="320"/>
      <c r="G240" s="99" t="s">
        <v>9670</v>
      </c>
      <c r="H240" s="177"/>
      <c r="I240" s="665"/>
      <c r="J240" s="100">
        <v>430</v>
      </c>
      <c r="K240" s="100">
        <v>374</v>
      </c>
      <c r="L240" s="100">
        <v>374</v>
      </c>
      <c r="M240" s="319">
        <v>500</v>
      </c>
      <c r="N240" s="319">
        <v>500</v>
      </c>
      <c r="O240" s="319">
        <v>500</v>
      </c>
      <c r="P240" s="100">
        <v>300</v>
      </c>
      <c r="Q240" s="100">
        <v>300</v>
      </c>
      <c r="R240" s="100" t="s">
        <v>9672</v>
      </c>
      <c r="S240" s="100">
        <v>1</v>
      </c>
      <c r="T240" s="100" t="s">
        <v>9481</v>
      </c>
      <c r="U240" s="177"/>
      <c r="V240" s="177"/>
      <c r="W240" s="177"/>
      <c r="X240" s="177"/>
      <c r="Y240" s="177"/>
      <c r="Z240" s="177"/>
      <c r="AA240" s="100"/>
      <c r="AB240" s="320"/>
      <c r="AC240" s="320"/>
      <c r="AD240" s="177"/>
      <c r="AE240" s="177"/>
      <c r="AF240" s="177"/>
      <c r="AG240" s="177"/>
      <c r="AH240" s="177"/>
      <c r="AI240" s="177"/>
      <c r="AJ240" s="177"/>
      <c r="AK240" s="177"/>
      <c r="AL240" s="177"/>
      <c r="AM240" s="177"/>
      <c r="AN240" s="177"/>
      <c r="AO240" s="177"/>
      <c r="AP240" s="177"/>
      <c r="AQ240" s="177"/>
      <c r="AR240" s="177"/>
      <c r="AS240" s="177"/>
      <c r="AT240" s="177"/>
      <c r="AU240" s="177"/>
      <c r="AV240" s="99">
        <v>2006</v>
      </c>
      <c r="AW240" s="99"/>
      <c r="AX240" s="99"/>
      <c r="AY240" s="99"/>
      <c r="AZ240" s="99"/>
      <c r="BA240" s="99"/>
      <c r="BB240" s="99"/>
      <c r="BC240" s="100">
        <v>161</v>
      </c>
      <c r="BD240" s="100"/>
    </row>
    <row r="241" spans="1:56" s="246" customFormat="1" ht="25.7" customHeight="1">
      <c r="A241" s="269"/>
      <c r="B241" s="1056"/>
      <c r="C241" s="105" t="s">
        <v>9670</v>
      </c>
      <c r="D241" s="582" t="s">
        <v>2253</v>
      </c>
      <c r="E241" s="99" t="s">
        <v>9670</v>
      </c>
      <c r="F241" s="320"/>
      <c r="G241" s="99" t="s">
        <v>9670</v>
      </c>
      <c r="H241" s="177"/>
      <c r="I241" s="665"/>
      <c r="J241" s="100">
        <v>885</v>
      </c>
      <c r="K241" s="100">
        <v>374</v>
      </c>
      <c r="L241" s="100">
        <v>374</v>
      </c>
      <c r="M241" s="319">
        <v>500</v>
      </c>
      <c r="N241" s="319">
        <v>500</v>
      </c>
      <c r="O241" s="319">
        <v>500</v>
      </c>
      <c r="P241" s="100">
        <v>300</v>
      </c>
      <c r="Q241" s="100">
        <v>300</v>
      </c>
      <c r="R241" s="100" t="s">
        <v>9672</v>
      </c>
      <c r="S241" s="100">
        <v>1</v>
      </c>
      <c r="T241" s="100" t="s">
        <v>9481</v>
      </c>
      <c r="U241" s="177"/>
      <c r="V241" s="177"/>
      <c r="W241" s="177"/>
      <c r="X241" s="177"/>
      <c r="Y241" s="177"/>
      <c r="Z241" s="177"/>
      <c r="AA241" s="100"/>
      <c r="AB241" s="320"/>
      <c r="AC241" s="320"/>
      <c r="AD241" s="177"/>
      <c r="AE241" s="177"/>
      <c r="AF241" s="177"/>
      <c r="AG241" s="177"/>
      <c r="AH241" s="177"/>
      <c r="AI241" s="177"/>
      <c r="AJ241" s="177"/>
      <c r="AK241" s="177"/>
      <c r="AL241" s="177"/>
      <c r="AM241" s="177"/>
      <c r="AN241" s="177"/>
      <c r="AO241" s="177"/>
      <c r="AP241" s="177"/>
      <c r="AQ241" s="177"/>
      <c r="AR241" s="177"/>
      <c r="AS241" s="177"/>
      <c r="AT241" s="177"/>
      <c r="AU241" s="177"/>
      <c r="AV241" s="99">
        <v>2009</v>
      </c>
      <c r="AW241" s="99"/>
      <c r="AX241" s="99"/>
      <c r="AY241" s="99"/>
      <c r="AZ241" s="99"/>
      <c r="BA241" s="99"/>
      <c r="BB241" s="99"/>
      <c r="BC241" s="100">
        <v>156</v>
      </c>
      <c r="BD241" s="100"/>
    </row>
    <row r="242" spans="1:56" s="246" customFormat="1" ht="25.7" customHeight="1">
      <c r="A242" s="269"/>
      <c r="B242" s="1056"/>
      <c r="C242" s="105" t="s">
        <v>9670</v>
      </c>
      <c r="D242" s="582" t="s">
        <v>9681</v>
      </c>
      <c r="E242" s="99" t="s">
        <v>9670</v>
      </c>
      <c r="F242" s="320"/>
      <c r="G242" s="99" t="s">
        <v>9670</v>
      </c>
      <c r="H242" s="319"/>
      <c r="I242" s="319"/>
      <c r="J242" s="100">
        <v>4030</v>
      </c>
      <c r="K242" s="100">
        <v>347</v>
      </c>
      <c r="L242" s="100">
        <v>347</v>
      </c>
      <c r="M242" s="577"/>
      <c r="N242" s="577"/>
      <c r="O242" s="577"/>
      <c r="P242" s="100">
        <v>300</v>
      </c>
      <c r="Q242" s="100">
        <v>300</v>
      </c>
      <c r="R242" s="100" t="s">
        <v>9672</v>
      </c>
      <c r="S242" s="100">
        <v>1</v>
      </c>
      <c r="T242" s="100" t="s">
        <v>9481</v>
      </c>
      <c r="U242" s="319"/>
      <c r="V242" s="319"/>
      <c r="W242" s="577"/>
      <c r="X242" s="319"/>
      <c r="Y242" s="319"/>
      <c r="Z242" s="319"/>
      <c r="AA242" s="100"/>
      <c r="AB242" s="319"/>
      <c r="AC242" s="319"/>
      <c r="AD242" s="319"/>
      <c r="AE242" s="319"/>
      <c r="AF242" s="319"/>
      <c r="AG242" s="577"/>
      <c r="AH242" s="577"/>
      <c r="AI242" s="319"/>
      <c r="AJ242" s="319"/>
      <c r="AK242" s="319"/>
      <c r="AL242" s="319"/>
      <c r="AM242" s="319"/>
      <c r="AN242" s="319"/>
      <c r="AO242" s="319"/>
      <c r="AP242" s="577"/>
      <c r="AQ242" s="577"/>
      <c r="AR242" s="577"/>
      <c r="AS242" s="577"/>
      <c r="AT242" s="577"/>
      <c r="AU242" s="577"/>
      <c r="AV242" s="99">
        <v>2008</v>
      </c>
      <c r="AW242" s="99"/>
      <c r="AX242" s="99"/>
      <c r="AY242" s="99"/>
      <c r="AZ242" s="99"/>
      <c r="BA242" s="99"/>
      <c r="BB242" s="99"/>
      <c r="BC242" s="100">
        <v>45</v>
      </c>
      <c r="BD242" s="100"/>
    </row>
    <row r="243" spans="1:56" s="246" customFormat="1" ht="25.7" customHeight="1">
      <c r="A243" s="269"/>
      <c r="B243" s="1056"/>
      <c r="C243" s="105" t="s">
        <v>9670</v>
      </c>
      <c r="D243" s="582" t="s">
        <v>9682</v>
      </c>
      <c r="E243" s="99" t="s">
        <v>9670</v>
      </c>
      <c r="F243" s="320"/>
      <c r="G243" s="99" t="s">
        <v>9670</v>
      </c>
      <c r="H243" s="319"/>
      <c r="I243" s="319"/>
      <c r="J243" s="100">
        <v>38285</v>
      </c>
      <c r="K243" s="100">
        <v>500</v>
      </c>
      <c r="L243" s="100">
        <v>500</v>
      </c>
      <c r="M243" s="577"/>
      <c r="N243" s="577"/>
      <c r="O243" s="577"/>
      <c r="P243" s="100">
        <v>300</v>
      </c>
      <c r="Q243" s="100">
        <v>300</v>
      </c>
      <c r="R243" s="100" t="s">
        <v>9672</v>
      </c>
      <c r="S243" s="100">
        <v>1</v>
      </c>
      <c r="T243" s="100" t="s">
        <v>9481</v>
      </c>
      <c r="U243" s="319"/>
      <c r="V243" s="319"/>
      <c r="W243" s="577"/>
      <c r="X243" s="319"/>
      <c r="Y243" s="319"/>
      <c r="Z243" s="319"/>
      <c r="AA243" s="100"/>
      <c r="AB243" s="319"/>
      <c r="AC243" s="319"/>
      <c r="AD243" s="319"/>
      <c r="AE243" s="319"/>
      <c r="AF243" s="319"/>
      <c r="AG243" s="577"/>
      <c r="AH243" s="577"/>
      <c r="AI243" s="319"/>
      <c r="AJ243" s="319"/>
      <c r="AK243" s="319"/>
      <c r="AL243" s="319"/>
      <c r="AM243" s="319"/>
      <c r="AN243" s="319"/>
      <c r="AO243" s="319"/>
      <c r="AP243" s="577"/>
      <c r="AQ243" s="577"/>
      <c r="AR243" s="577"/>
      <c r="AS243" s="577"/>
      <c r="AT243" s="577"/>
      <c r="AU243" s="577"/>
      <c r="AV243" s="99">
        <v>2016</v>
      </c>
      <c r="AW243" s="99"/>
      <c r="AX243" s="99"/>
      <c r="AY243" s="99"/>
      <c r="AZ243" s="99"/>
      <c r="BA243" s="99"/>
      <c r="BB243" s="99"/>
      <c r="BC243" s="100">
        <v>680</v>
      </c>
      <c r="BD243" s="100"/>
    </row>
    <row r="244" spans="1:56" s="246" customFormat="1" ht="25.7" customHeight="1">
      <c r="A244" s="269"/>
      <c r="B244" s="1056"/>
      <c r="C244" s="105" t="s">
        <v>9670</v>
      </c>
      <c r="D244" s="582" t="s">
        <v>9683</v>
      </c>
      <c r="E244" s="99" t="s">
        <v>9670</v>
      </c>
      <c r="F244" s="320"/>
      <c r="G244" s="99" t="s">
        <v>9670</v>
      </c>
      <c r="H244" s="319"/>
      <c r="I244" s="319"/>
      <c r="J244" s="100">
        <v>471</v>
      </c>
      <c r="K244" s="100">
        <v>336</v>
      </c>
      <c r="L244" s="100">
        <v>336</v>
      </c>
      <c r="M244" s="577"/>
      <c r="N244" s="577"/>
      <c r="O244" s="577"/>
      <c r="P244" s="100">
        <v>300</v>
      </c>
      <c r="Q244" s="100">
        <v>300</v>
      </c>
      <c r="R244" s="100" t="s">
        <v>9672</v>
      </c>
      <c r="S244" s="100">
        <v>1</v>
      </c>
      <c r="T244" s="100" t="s">
        <v>9481</v>
      </c>
      <c r="U244" s="319"/>
      <c r="V244" s="319"/>
      <c r="W244" s="577"/>
      <c r="X244" s="319"/>
      <c r="Y244" s="319"/>
      <c r="Z244" s="319"/>
      <c r="AA244" s="100"/>
      <c r="AB244" s="319"/>
      <c r="AC244" s="319"/>
      <c r="AD244" s="319"/>
      <c r="AE244" s="319"/>
      <c r="AF244" s="319"/>
      <c r="AG244" s="577"/>
      <c r="AH244" s="577"/>
      <c r="AI244" s="319"/>
      <c r="AJ244" s="319"/>
      <c r="AK244" s="319"/>
      <c r="AL244" s="319"/>
      <c r="AM244" s="319"/>
      <c r="AN244" s="319"/>
      <c r="AO244" s="319"/>
      <c r="AP244" s="577"/>
      <c r="AQ244" s="577"/>
      <c r="AR244" s="577"/>
      <c r="AS244" s="577"/>
      <c r="AT244" s="577"/>
      <c r="AU244" s="577"/>
      <c r="AV244" s="99">
        <v>2003</v>
      </c>
      <c r="AW244" s="99"/>
      <c r="AX244" s="99"/>
      <c r="AY244" s="99"/>
      <c r="AZ244" s="99"/>
      <c r="BA244" s="99"/>
      <c r="BB244" s="99"/>
      <c r="BC244" s="100">
        <v>25</v>
      </c>
      <c r="BD244" s="100"/>
    </row>
    <row r="245" spans="1:56" s="246" customFormat="1" ht="25.7" customHeight="1">
      <c r="A245" s="279"/>
      <c r="B245" s="1056"/>
      <c r="C245" s="105" t="s">
        <v>9670</v>
      </c>
      <c r="D245" s="582" t="s">
        <v>9684</v>
      </c>
      <c r="E245" s="99" t="s">
        <v>9670</v>
      </c>
      <c r="F245" s="320"/>
      <c r="G245" s="99" t="s">
        <v>9670</v>
      </c>
      <c r="H245" s="319"/>
      <c r="I245" s="319"/>
      <c r="J245" s="100">
        <v>660</v>
      </c>
      <c r="K245" s="100">
        <v>352</v>
      </c>
      <c r="L245" s="100">
        <v>352</v>
      </c>
      <c r="M245" s="577"/>
      <c r="N245" s="577"/>
      <c r="O245" s="577"/>
      <c r="P245" s="100">
        <v>300</v>
      </c>
      <c r="Q245" s="100">
        <v>300</v>
      </c>
      <c r="R245" s="100" t="s">
        <v>9672</v>
      </c>
      <c r="S245" s="100">
        <v>1</v>
      </c>
      <c r="T245" s="100" t="s">
        <v>9481</v>
      </c>
      <c r="U245" s="319"/>
      <c r="V245" s="319"/>
      <c r="W245" s="577"/>
      <c r="X245" s="319"/>
      <c r="Y245" s="319"/>
      <c r="Z245" s="319"/>
      <c r="AA245" s="100"/>
      <c r="AB245" s="319"/>
      <c r="AC245" s="319"/>
      <c r="AD245" s="319"/>
      <c r="AE245" s="319"/>
      <c r="AF245" s="319"/>
      <c r="AG245" s="577"/>
      <c r="AH245" s="577"/>
      <c r="AI245" s="319"/>
      <c r="AJ245" s="319"/>
      <c r="AK245" s="319"/>
      <c r="AL245" s="319"/>
      <c r="AM245" s="319"/>
      <c r="AN245" s="319"/>
      <c r="AO245" s="319"/>
      <c r="AP245" s="577"/>
      <c r="AQ245" s="577"/>
      <c r="AR245" s="577"/>
      <c r="AS245" s="577"/>
      <c r="AT245" s="577"/>
      <c r="AU245" s="577"/>
      <c r="AV245" s="99">
        <v>1999</v>
      </c>
      <c r="AW245" s="99"/>
      <c r="AX245" s="99"/>
      <c r="AY245" s="99"/>
      <c r="AZ245" s="99"/>
      <c r="BA245" s="99"/>
      <c r="BB245" s="99"/>
      <c r="BC245" s="100">
        <v>36</v>
      </c>
      <c r="BD245" s="100"/>
    </row>
    <row r="246" spans="1:56" s="246" customFormat="1" ht="25.7" customHeight="1">
      <c r="A246" s="276"/>
      <c r="B246" s="1056"/>
      <c r="C246" s="105" t="s">
        <v>9670</v>
      </c>
      <c r="D246" s="582" t="s">
        <v>9685</v>
      </c>
      <c r="E246" s="99" t="s">
        <v>9670</v>
      </c>
      <c r="F246" s="320"/>
      <c r="G246" s="99" t="s">
        <v>9670</v>
      </c>
      <c r="H246" s="319"/>
      <c r="I246" s="319"/>
      <c r="J246" s="100">
        <v>660</v>
      </c>
      <c r="K246" s="100">
        <v>396</v>
      </c>
      <c r="L246" s="100">
        <v>396</v>
      </c>
      <c r="M246" s="577"/>
      <c r="N246" s="577"/>
      <c r="O246" s="577"/>
      <c r="P246" s="100">
        <v>300</v>
      </c>
      <c r="Q246" s="100">
        <v>300</v>
      </c>
      <c r="R246" s="100" t="s">
        <v>9672</v>
      </c>
      <c r="S246" s="100">
        <v>1</v>
      </c>
      <c r="T246" s="100" t="s">
        <v>9481</v>
      </c>
      <c r="U246" s="319"/>
      <c r="V246" s="319"/>
      <c r="W246" s="577"/>
      <c r="X246" s="319"/>
      <c r="Y246" s="319"/>
      <c r="Z246" s="319"/>
      <c r="AA246" s="100"/>
      <c r="AB246" s="319"/>
      <c r="AC246" s="319"/>
      <c r="AD246" s="319"/>
      <c r="AE246" s="319"/>
      <c r="AF246" s="319"/>
      <c r="AG246" s="577"/>
      <c r="AH246" s="577"/>
      <c r="AI246" s="319"/>
      <c r="AJ246" s="319"/>
      <c r="AK246" s="319"/>
      <c r="AL246" s="319"/>
      <c r="AM246" s="319"/>
      <c r="AN246" s="319"/>
      <c r="AO246" s="319"/>
      <c r="AP246" s="577"/>
      <c r="AQ246" s="577"/>
      <c r="AR246" s="577"/>
      <c r="AS246" s="577"/>
      <c r="AT246" s="577"/>
      <c r="AU246" s="577"/>
      <c r="AV246" s="99">
        <v>2003</v>
      </c>
      <c r="AW246" s="99"/>
      <c r="AX246" s="99"/>
      <c r="AY246" s="99"/>
      <c r="AZ246" s="99"/>
      <c r="BA246" s="99"/>
      <c r="BB246" s="99"/>
      <c r="BC246" s="100">
        <v>48</v>
      </c>
      <c r="BD246" s="100"/>
    </row>
    <row r="247" spans="1:56" s="246" customFormat="1" ht="25.7" customHeight="1">
      <c r="A247" s="276"/>
      <c r="B247" s="1056"/>
      <c r="C247" s="105" t="s">
        <v>9670</v>
      </c>
      <c r="D247" s="582" t="s">
        <v>9686</v>
      </c>
      <c r="E247" s="99" t="s">
        <v>9670</v>
      </c>
      <c r="F247" s="320"/>
      <c r="G247" s="99" t="s">
        <v>9670</v>
      </c>
      <c r="H247" s="319"/>
      <c r="I247" s="319"/>
      <c r="J247" s="100">
        <v>3901</v>
      </c>
      <c r="K247" s="100">
        <v>341</v>
      </c>
      <c r="L247" s="100">
        <v>341</v>
      </c>
      <c r="M247" s="577"/>
      <c r="N247" s="577"/>
      <c r="O247" s="577"/>
      <c r="P247" s="100">
        <v>300</v>
      </c>
      <c r="Q247" s="100">
        <v>300</v>
      </c>
      <c r="R247" s="100" t="s">
        <v>9672</v>
      </c>
      <c r="S247" s="100">
        <v>1</v>
      </c>
      <c r="T247" s="100" t="s">
        <v>9481</v>
      </c>
      <c r="U247" s="319"/>
      <c r="V247" s="319"/>
      <c r="W247" s="577"/>
      <c r="X247" s="319"/>
      <c r="Y247" s="319"/>
      <c r="Z247" s="319"/>
      <c r="AA247" s="100"/>
      <c r="AB247" s="319"/>
      <c r="AC247" s="319"/>
      <c r="AD247" s="319"/>
      <c r="AE247" s="319"/>
      <c r="AF247" s="319"/>
      <c r="AG247" s="577"/>
      <c r="AH247" s="577"/>
      <c r="AI247" s="319"/>
      <c r="AJ247" s="319"/>
      <c r="AK247" s="319"/>
      <c r="AL247" s="319"/>
      <c r="AM247" s="319"/>
      <c r="AN247" s="319"/>
      <c r="AO247" s="319"/>
      <c r="AP247" s="577"/>
      <c r="AQ247" s="577"/>
      <c r="AR247" s="577"/>
      <c r="AS247" s="577"/>
      <c r="AT247" s="577"/>
      <c r="AU247" s="577"/>
      <c r="AV247" s="99">
        <v>2006</v>
      </c>
      <c r="AW247" s="99"/>
      <c r="AX247" s="99"/>
      <c r="AY247" s="99"/>
      <c r="AZ247" s="99"/>
      <c r="BA247" s="99"/>
      <c r="BB247" s="99"/>
      <c r="BC247" s="100">
        <v>44</v>
      </c>
      <c r="BD247" s="100"/>
    </row>
    <row r="248" spans="1:56" s="246" customFormat="1" ht="25.7" customHeight="1">
      <c r="A248" s="276"/>
      <c r="B248" s="1056"/>
      <c r="C248" s="105" t="s">
        <v>9670</v>
      </c>
      <c r="D248" s="582" t="s">
        <v>9687</v>
      </c>
      <c r="E248" s="99" t="s">
        <v>9670</v>
      </c>
      <c r="F248" s="320"/>
      <c r="G248" s="99" t="s">
        <v>9670</v>
      </c>
      <c r="H248" s="319"/>
      <c r="I248" s="319"/>
      <c r="J248" s="100">
        <v>7735</v>
      </c>
      <c r="K248" s="100">
        <f>374*2</f>
        <v>748</v>
      </c>
      <c r="L248" s="100">
        <v>748</v>
      </c>
      <c r="M248" s="577"/>
      <c r="N248" s="577"/>
      <c r="O248" s="577"/>
      <c r="P248" s="100">
        <v>300</v>
      </c>
      <c r="Q248" s="100">
        <v>300</v>
      </c>
      <c r="R248" s="100" t="s">
        <v>4888</v>
      </c>
      <c r="S248" s="100">
        <v>2</v>
      </c>
      <c r="T248" s="100" t="s">
        <v>3268</v>
      </c>
      <c r="U248" s="319"/>
      <c r="V248" s="319"/>
      <c r="W248" s="577"/>
      <c r="X248" s="319"/>
      <c r="Y248" s="319"/>
      <c r="Z248" s="319"/>
      <c r="AA248" s="100"/>
      <c r="AB248" s="319"/>
      <c r="AC248" s="319"/>
      <c r="AD248" s="319"/>
      <c r="AE248" s="319"/>
      <c r="AF248" s="319"/>
      <c r="AG248" s="577"/>
      <c r="AH248" s="577"/>
      <c r="AI248" s="319"/>
      <c r="AJ248" s="319"/>
      <c r="AK248" s="319"/>
      <c r="AL248" s="319"/>
      <c r="AM248" s="319"/>
      <c r="AN248" s="319"/>
      <c r="AO248" s="319"/>
      <c r="AP248" s="577"/>
      <c r="AQ248" s="577"/>
      <c r="AR248" s="577"/>
      <c r="AS248" s="577"/>
      <c r="AT248" s="577"/>
      <c r="AU248" s="577"/>
      <c r="AV248" s="99">
        <v>2008</v>
      </c>
      <c r="AW248" s="99"/>
      <c r="AX248" s="99"/>
      <c r="AY248" s="99"/>
      <c r="AZ248" s="99"/>
      <c r="BA248" s="99"/>
      <c r="BB248" s="99"/>
      <c r="BC248" s="100">
        <v>20</v>
      </c>
      <c r="BD248" s="100"/>
    </row>
    <row r="249" spans="1:56" s="246" customFormat="1" ht="25.7" customHeight="1">
      <c r="A249" s="276"/>
      <c r="B249" s="1056"/>
      <c r="C249" s="105" t="s">
        <v>3269</v>
      </c>
      <c r="D249" s="582" t="s">
        <v>4889</v>
      </c>
      <c r="E249" s="99" t="s">
        <v>3269</v>
      </c>
      <c r="F249" s="320"/>
      <c r="G249" s="99" t="s">
        <v>3269</v>
      </c>
      <c r="H249" s="319"/>
      <c r="I249" s="319"/>
      <c r="J249" s="100">
        <v>4136</v>
      </c>
      <c r="K249" s="100">
        <v>391</v>
      </c>
      <c r="L249" s="100">
        <v>391</v>
      </c>
      <c r="M249" s="577"/>
      <c r="N249" s="577"/>
      <c r="O249" s="577"/>
      <c r="P249" s="100">
        <v>300</v>
      </c>
      <c r="Q249" s="100">
        <v>300</v>
      </c>
      <c r="R249" s="100" t="s">
        <v>4888</v>
      </c>
      <c r="S249" s="100">
        <v>1</v>
      </c>
      <c r="T249" s="100" t="s">
        <v>3268</v>
      </c>
      <c r="U249" s="319"/>
      <c r="V249" s="319"/>
      <c r="W249" s="577"/>
      <c r="X249" s="319"/>
      <c r="Y249" s="319"/>
      <c r="Z249" s="319"/>
      <c r="AA249" s="100"/>
      <c r="AB249" s="319"/>
      <c r="AC249" s="319"/>
      <c r="AD249" s="319"/>
      <c r="AE249" s="319"/>
      <c r="AF249" s="319"/>
      <c r="AG249" s="577"/>
      <c r="AH249" s="577"/>
      <c r="AI249" s="319"/>
      <c r="AJ249" s="319"/>
      <c r="AK249" s="319"/>
      <c r="AL249" s="319"/>
      <c r="AM249" s="319"/>
      <c r="AN249" s="319"/>
      <c r="AO249" s="319"/>
      <c r="AP249" s="577"/>
      <c r="AQ249" s="577"/>
      <c r="AR249" s="577"/>
      <c r="AS249" s="577"/>
      <c r="AT249" s="577"/>
      <c r="AU249" s="577"/>
      <c r="AV249" s="99">
        <v>2005</v>
      </c>
      <c r="AW249" s="99"/>
      <c r="AX249" s="99"/>
      <c r="AY249" s="99"/>
      <c r="AZ249" s="99"/>
      <c r="BA249" s="99"/>
      <c r="BB249" s="99"/>
      <c r="BC249" s="100">
        <v>40</v>
      </c>
      <c r="BD249" s="100"/>
    </row>
    <row r="250" spans="1:56" s="246" customFormat="1" ht="25.7" customHeight="1">
      <c r="A250" s="276"/>
      <c r="B250" s="1056"/>
      <c r="C250" s="105" t="s">
        <v>3269</v>
      </c>
      <c r="D250" s="582" t="s">
        <v>4890</v>
      </c>
      <c r="E250" s="99" t="s">
        <v>3269</v>
      </c>
      <c r="F250" s="320"/>
      <c r="G250" s="99" t="s">
        <v>3269</v>
      </c>
      <c r="H250" s="177"/>
      <c r="I250" s="177"/>
      <c r="J250" s="100">
        <v>25690</v>
      </c>
      <c r="K250" s="100">
        <v>495</v>
      </c>
      <c r="L250" s="100">
        <v>495</v>
      </c>
      <c r="M250" s="319"/>
      <c r="N250" s="319"/>
      <c r="O250" s="319"/>
      <c r="P250" s="100">
        <v>300</v>
      </c>
      <c r="Q250" s="100">
        <v>300</v>
      </c>
      <c r="R250" s="100" t="s">
        <v>4888</v>
      </c>
      <c r="S250" s="100">
        <v>1</v>
      </c>
      <c r="T250" s="100" t="s">
        <v>3268</v>
      </c>
      <c r="U250" s="177"/>
      <c r="V250" s="177"/>
      <c r="W250" s="177"/>
      <c r="X250" s="177"/>
      <c r="Y250" s="177"/>
      <c r="Z250" s="177"/>
      <c r="AA250" s="100"/>
      <c r="AB250" s="320"/>
      <c r="AC250" s="320"/>
      <c r="AD250" s="177"/>
      <c r="AE250" s="177"/>
      <c r="AF250" s="177"/>
      <c r="AG250" s="177"/>
      <c r="AH250" s="177"/>
      <c r="AI250" s="177"/>
      <c r="AJ250" s="177"/>
      <c r="AK250" s="177"/>
      <c r="AL250" s="177"/>
      <c r="AM250" s="177"/>
      <c r="AN250" s="177"/>
      <c r="AO250" s="177"/>
      <c r="AP250" s="177"/>
      <c r="AQ250" s="177"/>
      <c r="AR250" s="177"/>
      <c r="AS250" s="177"/>
      <c r="AT250" s="177"/>
      <c r="AU250" s="177"/>
      <c r="AV250" s="99">
        <v>2010</v>
      </c>
      <c r="AW250" s="99"/>
      <c r="AX250" s="99"/>
      <c r="AY250" s="99"/>
      <c r="AZ250" s="99"/>
      <c r="BA250" s="99"/>
      <c r="BB250" s="99"/>
      <c r="BC250" s="100">
        <v>80</v>
      </c>
      <c r="BD250" s="100"/>
    </row>
    <row r="251" spans="1:56" s="246" customFormat="1" ht="25.7" customHeight="1">
      <c r="A251" s="276"/>
      <c r="B251" s="1056"/>
      <c r="C251" s="105" t="s">
        <v>3269</v>
      </c>
      <c r="D251" s="582" t="s">
        <v>4891</v>
      </c>
      <c r="E251" s="99" t="s">
        <v>3269</v>
      </c>
      <c r="F251" s="320"/>
      <c r="G251" s="99" t="s">
        <v>3269</v>
      </c>
      <c r="H251" s="177"/>
      <c r="I251" s="665"/>
      <c r="J251" s="100">
        <v>760</v>
      </c>
      <c r="K251" s="100">
        <v>338</v>
      </c>
      <c r="L251" s="100">
        <v>338</v>
      </c>
      <c r="M251" s="177"/>
      <c r="N251" s="936"/>
      <c r="O251" s="177"/>
      <c r="P251" s="100">
        <v>300</v>
      </c>
      <c r="Q251" s="100">
        <v>300</v>
      </c>
      <c r="R251" s="100" t="s">
        <v>4888</v>
      </c>
      <c r="S251" s="100">
        <v>1</v>
      </c>
      <c r="T251" s="100" t="s">
        <v>3268</v>
      </c>
      <c r="U251" s="177"/>
      <c r="V251" s="177"/>
      <c r="W251" s="177"/>
      <c r="X251" s="177"/>
      <c r="Y251" s="177"/>
      <c r="Z251" s="177"/>
      <c r="AA251" s="100"/>
      <c r="AB251" s="320"/>
      <c r="AC251" s="320"/>
      <c r="AD251" s="177"/>
      <c r="AE251" s="177"/>
      <c r="AF251" s="177"/>
      <c r="AG251" s="177"/>
      <c r="AH251" s="177"/>
      <c r="AI251" s="177"/>
      <c r="AJ251" s="177"/>
      <c r="AK251" s="177"/>
      <c r="AL251" s="177"/>
      <c r="AM251" s="177"/>
      <c r="AN251" s="177"/>
      <c r="AO251" s="177"/>
      <c r="AP251" s="177"/>
      <c r="AQ251" s="177"/>
      <c r="AR251" s="177"/>
      <c r="AS251" s="177"/>
      <c r="AT251" s="177"/>
      <c r="AU251" s="177"/>
      <c r="AV251" s="99">
        <v>2004</v>
      </c>
      <c r="AW251" s="99"/>
      <c r="AX251" s="99"/>
      <c r="AY251" s="99"/>
      <c r="AZ251" s="99"/>
      <c r="BA251" s="99"/>
      <c r="BB251" s="99"/>
      <c r="BC251" s="100">
        <v>68</v>
      </c>
      <c r="BD251" s="100"/>
    </row>
    <row r="252" spans="1:56" s="246" customFormat="1" ht="25.7" customHeight="1">
      <c r="A252" s="276"/>
      <c r="B252" s="1056"/>
      <c r="C252" s="105" t="s">
        <v>3269</v>
      </c>
      <c r="D252" s="582" t="s">
        <v>4892</v>
      </c>
      <c r="E252" s="99" t="s">
        <v>3269</v>
      </c>
      <c r="F252" s="320"/>
      <c r="G252" s="99" t="s">
        <v>3269</v>
      </c>
      <c r="H252" s="177"/>
      <c r="I252" s="665"/>
      <c r="J252" s="100">
        <v>560</v>
      </c>
      <c r="K252" s="100">
        <v>440</v>
      </c>
      <c r="L252" s="100">
        <v>440</v>
      </c>
      <c r="M252" s="177"/>
      <c r="N252" s="936"/>
      <c r="O252" s="177"/>
      <c r="P252" s="100">
        <v>300</v>
      </c>
      <c r="Q252" s="100">
        <v>300</v>
      </c>
      <c r="R252" s="100" t="s">
        <v>4888</v>
      </c>
      <c r="S252" s="100">
        <v>1</v>
      </c>
      <c r="T252" s="100" t="s">
        <v>3268</v>
      </c>
      <c r="U252" s="177"/>
      <c r="V252" s="177"/>
      <c r="W252" s="177"/>
      <c r="X252" s="177"/>
      <c r="Y252" s="177"/>
      <c r="Z252" s="177"/>
      <c r="AA252" s="100"/>
      <c r="AB252" s="320"/>
      <c r="AC252" s="320"/>
      <c r="AD252" s="177"/>
      <c r="AE252" s="177"/>
      <c r="AF252" s="177"/>
      <c r="AG252" s="177"/>
      <c r="AH252" s="177"/>
      <c r="AI252" s="177"/>
      <c r="AJ252" s="177"/>
      <c r="AK252" s="177"/>
      <c r="AL252" s="177"/>
      <c r="AM252" s="177"/>
      <c r="AN252" s="177"/>
      <c r="AO252" s="177"/>
      <c r="AP252" s="177"/>
      <c r="AQ252" s="177"/>
      <c r="AR252" s="177"/>
      <c r="AS252" s="177"/>
      <c r="AT252" s="177"/>
      <c r="AU252" s="177"/>
      <c r="AV252" s="99">
        <v>2007</v>
      </c>
      <c r="AW252" s="99"/>
      <c r="AX252" s="99"/>
      <c r="AY252" s="99"/>
      <c r="AZ252" s="99"/>
      <c r="BA252" s="99"/>
      <c r="BB252" s="99"/>
      <c r="BC252" s="100">
        <v>104</v>
      </c>
      <c r="BD252" s="100"/>
    </row>
    <row r="253" spans="1:56" s="246" customFormat="1" ht="25.7" customHeight="1">
      <c r="A253" s="276"/>
      <c r="B253" s="1056"/>
      <c r="C253" s="105" t="s">
        <v>3269</v>
      </c>
      <c r="D253" s="582" t="s">
        <v>4893</v>
      </c>
      <c r="E253" s="99" t="s">
        <v>3269</v>
      </c>
      <c r="F253" s="320"/>
      <c r="G253" s="99" t="s">
        <v>3269</v>
      </c>
      <c r="H253" s="177"/>
      <c r="I253" s="665"/>
      <c r="J253" s="100">
        <v>5809</v>
      </c>
      <c r="K253" s="100">
        <v>332.8</v>
      </c>
      <c r="L253" s="100">
        <v>332.8</v>
      </c>
      <c r="M253" s="177"/>
      <c r="N253" s="936"/>
      <c r="O253" s="177"/>
      <c r="P253" s="100">
        <v>304</v>
      </c>
      <c r="Q253" s="100">
        <v>304</v>
      </c>
      <c r="R253" s="100" t="s">
        <v>4894</v>
      </c>
      <c r="S253" s="100">
        <v>1</v>
      </c>
      <c r="T253" s="100" t="s">
        <v>3268</v>
      </c>
      <c r="U253" s="177"/>
      <c r="V253" s="177"/>
      <c r="W253" s="177"/>
      <c r="X253" s="177"/>
      <c r="Y253" s="177"/>
      <c r="Z253" s="177"/>
      <c r="AA253" s="100"/>
      <c r="AB253" s="320"/>
      <c r="AC253" s="320"/>
      <c r="AD253" s="177"/>
      <c r="AE253" s="177"/>
      <c r="AF253" s="177"/>
      <c r="AG253" s="177"/>
      <c r="AH253" s="177"/>
      <c r="AI253" s="177"/>
      <c r="AJ253" s="177"/>
      <c r="AK253" s="177"/>
      <c r="AL253" s="177"/>
      <c r="AM253" s="177"/>
      <c r="AN253" s="177"/>
      <c r="AO253" s="177"/>
      <c r="AP253" s="177"/>
      <c r="AQ253" s="177"/>
      <c r="AR253" s="177"/>
      <c r="AS253" s="177"/>
      <c r="AT253" s="177"/>
      <c r="AU253" s="177"/>
      <c r="AV253" s="99">
        <v>2009</v>
      </c>
      <c r="AW253" s="99"/>
      <c r="AX253" s="99"/>
      <c r="AY253" s="99"/>
      <c r="AZ253" s="99"/>
      <c r="BA253" s="99"/>
      <c r="BB253" s="99"/>
      <c r="BC253" s="100">
        <v>100</v>
      </c>
      <c r="BD253" s="100"/>
    </row>
    <row r="254" spans="1:56" s="246" customFormat="1" ht="25.7" customHeight="1">
      <c r="A254" s="276"/>
      <c r="B254" s="1056"/>
      <c r="C254" s="105" t="s">
        <v>3269</v>
      </c>
      <c r="D254" s="582" t="s">
        <v>4895</v>
      </c>
      <c r="E254" s="99" t="s">
        <v>3269</v>
      </c>
      <c r="F254" s="99" t="s">
        <v>3269</v>
      </c>
      <c r="G254" s="99" t="s">
        <v>3269</v>
      </c>
      <c r="H254" s="100">
        <v>427</v>
      </c>
      <c r="I254" s="100">
        <v>427</v>
      </c>
      <c r="J254" s="100">
        <v>12801</v>
      </c>
      <c r="K254" s="100">
        <v>427</v>
      </c>
      <c r="L254" s="100">
        <v>427</v>
      </c>
      <c r="M254" s="100">
        <v>300</v>
      </c>
      <c r="N254" s="100">
        <v>300</v>
      </c>
      <c r="O254" s="100" t="s">
        <v>4888</v>
      </c>
      <c r="P254" s="100">
        <v>300</v>
      </c>
      <c r="Q254" s="100">
        <v>300</v>
      </c>
      <c r="R254" s="100" t="s">
        <v>4888</v>
      </c>
      <c r="S254" s="100">
        <v>1</v>
      </c>
      <c r="T254" s="100" t="s">
        <v>3268</v>
      </c>
      <c r="U254" s="100" t="s">
        <v>3280</v>
      </c>
      <c r="V254" s="177"/>
      <c r="W254" s="177"/>
      <c r="X254" s="177"/>
      <c r="Y254" s="177"/>
      <c r="Z254" s="177"/>
      <c r="AA254" s="100"/>
      <c r="AB254" s="320"/>
      <c r="AC254" s="320"/>
      <c r="AD254" s="177"/>
      <c r="AE254" s="177"/>
      <c r="AF254" s="177"/>
      <c r="AG254" s="177"/>
      <c r="AH254" s="177"/>
      <c r="AI254" s="177"/>
      <c r="AJ254" s="177"/>
      <c r="AK254" s="177"/>
      <c r="AL254" s="177"/>
      <c r="AM254" s="177"/>
      <c r="AN254" s="177"/>
      <c r="AO254" s="177"/>
      <c r="AP254" s="177"/>
      <c r="AQ254" s="177"/>
      <c r="AR254" s="177"/>
      <c r="AS254" s="177"/>
      <c r="AT254" s="177"/>
      <c r="AU254" s="177"/>
      <c r="AV254" s="99">
        <v>2012</v>
      </c>
      <c r="AW254" s="100"/>
      <c r="AX254" s="100" t="s">
        <v>3280</v>
      </c>
      <c r="AY254" s="99"/>
      <c r="AZ254" s="99"/>
      <c r="BA254" s="99"/>
      <c r="BB254" s="99"/>
      <c r="BC254" s="100"/>
      <c r="BD254" s="100"/>
    </row>
    <row r="255" spans="1:56" s="246" customFormat="1" ht="25.7" customHeight="1">
      <c r="A255" s="276"/>
      <c r="B255" s="1056"/>
      <c r="C255" s="105" t="s">
        <v>3269</v>
      </c>
      <c r="D255" s="582" t="s">
        <v>4896</v>
      </c>
      <c r="E255" s="99" t="s">
        <v>3269</v>
      </c>
      <c r="F255" s="320"/>
      <c r="G255" s="99" t="s">
        <v>3269</v>
      </c>
      <c r="H255" s="177"/>
      <c r="I255" s="665"/>
      <c r="J255" s="100">
        <v>1016</v>
      </c>
      <c r="K255" s="100">
        <v>327</v>
      </c>
      <c r="L255" s="100">
        <v>327</v>
      </c>
      <c r="M255" s="177"/>
      <c r="N255" s="936"/>
      <c r="O255" s="177"/>
      <c r="P255" s="100">
        <v>300</v>
      </c>
      <c r="Q255" s="100">
        <v>300</v>
      </c>
      <c r="R255" s="100" t="s">
        <v>4888</v>
      </c>
      <c r="S255" s="100">
        <v>1</v>
      </c>
      <c r="T255" s="100" t="s">
        <v>3268</v>
      </c>
      <c r="U255" s="177"/>
      <c r="V255" s="177"/>
      <c r="W255" s="177"/>
      <c r="X255" s="177"/>
      <c r="Y255" s="177"/>
      <c r="Z255" s="177"/>
      <c r="AA255" s="100"/>
      <c r="AB255" s="320"/>
      <c r="AC255" s="320"/>
      <c r="AD255" s="177"/>
      <c r="AE255" s="177"/>
      <c r="AF255" s="177"/>
      <c r="AG255" s="177"/>
      <c r="AH255" s="177"/>
      <c r="AI255" s="177"/>
      <c r="AJ255" s="177"/>
      <c r="AK255" s="177"/>
      <c r="AL255" s="177"/>
      <c r="AM255" s="177"/>
      <c r="AN255" s="177"/>
      <c r="AO255" s="177"/>
      <c r="AP255" s="177"/>
      <c r="AQ255" s="177"/>
      <c r="AR255" s="177"/>
      <c r="AS255" s="177"/>
      <c r="AT255" s="177"/>
      <c r="AU255" s="177"/>
      <c r="AV255" s="99">
        <v>2012</v>
      </c>
      <c r="AW255" s="99"/>
      <c r="AX255" s="99"/>
      <c r="AY255" s="99"/>
      <c r="AZ255" s="99"/>
      <c r="BA255" s="99"/>
      <c r="BB255" s="99"/>
      <c r="BC255" s="100"/>
      <c r="BD255" s="100"/>
    </row>
    <row r="256" spans="1:56" s="246" customFormat="1" ht="25.7" customHeight="1">
      <c r="A256" s="276"/>
      <c r="B256" s="1056"/>
      <c r="C256" s="105" t="s">
        <v>3269</v>
      </c>
      <c r="D256" s="582" t="s">
        <v>9688</v>
      </c>
      <c r="E256" s="99" t="s">
        <v>3269</v>
      </c>
      <c r="F256" s="320"/>
      <c r="G256" s="99" t="s">
        <v>3269</v>
      </c>
      <c r="H256" s="319"/>
      <c r="I256" s="319"/>
      <c r="J256" s="100">
        <v>24925</v>
      </c>
      <c r="K256" s="100">
        <v>500</v>
      </c>
      <c r="L256" s="100">
        <v>500</v>
      </c>
      <c r="M256" s="577"/>
      <c r="N256" s="577"/>
      <c r="O256" s="577"/>
      <c r="P256" s="100">
        <v>500</v>
      </c>
      <c r="Q256" s="100">
        <v>500</v>
      </c>
      <c r="R256" s="100" t="s">
        <v>4888</v>
      </c>
      <c r="S256" s="100">
        <v>1</v>
      </c>
      <c r="T256" s="100" t="s">
        <v>3268</v>
      </c>
      <c r="U256" s="319"/>
      <c r="V256" s="319"/>
      <c r="W256" s="577"/>
      <c r="X256" s="319"/>
      <c r="Y256" s="319"/>
      <c r="Z256" s="319"/>
      <c r="AA256" s="100"/>
      <c r="AB256" s="319"/>
      <c r="AC256" s="319"/>
      <c r="AD256" s="319"/>
      <c r="AE256" s="319"/>
      <c r="AF256" s="319"/>
      <c r="AG256" s="577"/>
      <c r="AH256" s="577"/>
      <c r="AI256" s="319"/>
      <c r="AJ256" s="319"/>
      <c r="AK256" s="319"/>
      <c r="AL256" s="319"/>
      <c r="AM256" s="319"/>
      <c r="AN256" s="319"/>
      <c r="AO256" s="319"/>
      <c r="AP256" s="577"/>
      <c r="AQ256" s="577"/>
      <c r="AR256" s="577"/>
      <c r="AS256" s="577"/>
      <c r="AT256" s="577"/>
      <c r="AU256" s="577"/>
      <c r="AV256" s="99">
        <v>2016</v>
      </c>
      <c r="AW256" s="99"/>
      <c r="AX256" s="99"/>
      <c r="AY256" s="99"/>
      <c r="AZ256" s="99"/>
      <c r="BA256" s="99"/>
      <c r="BB256" s="99"/>
      <c r="BC256" s="100">
        <v>50</v>
      </c>
      <c r="BD256" s="100"/>
    </row>
    <row r="257" spans="1:56" s="246" customFormat="1" ht="25.7" customHeight="1">
      <c r="A257" s="276"/>
      <c r="B257" s="1056"/>
      <c r="C257" s="320" t="s">
        <v>3274</v>
      </c>
      <c r="D257" s="320" t="s">
        <v>4897</v>
      </c>
      <c r="E257" s="320" t="s">
        <v>3274</v>
      </c>
      <c r="F257" s="320"/>
      <c r="G257" s="320" t="s">
        <v>3274</v>
      </c>
      <c r="H257" s="177"/>
      <c r="I257" s="665"/>
      <c r="J257" s="319">
        <v>2041</v>
      </c>
      <c r="K257" s="319">
        <v>85</v>
      </c>
      <c r="L257" s="319">
        <v>85</v>
      </c>
      <c r="M257" s="177"/>
      <c r="N257" s="936"/>
      <c r="O257" s="177"/>
      <c r="P257" s="319">
        <v>575</v>
      </c>
      <c r="Q257" s="319">
        <v>575</v>
      </c>
      <c r="R257" s="319" t="s">
        <v>1744</v>
      </c>
      <c r="S257" s="319">
        <v>1</v>
      </c>
      <c r="T257" s="319" t="s">
        <v>3268</v>
      </c>
      <c r="U257" s="177"/>
      <c r="V257" s="177"/>
      <c r="W257" s="177"/>
      <c r="X257" s="177"/>
      <c r="Y257" s="177"/>
      <c r="Z257" s="177"/>
      <c r="AA257" s="319"/>
      <c r="AB257" s="320"/>
      <c r="AC257" s="320"/>
      <c r="AD257" s="177"/>
      <c r="AE257" s="177"/>
      <c r="AF257" s="177"/>
      <c r="AG257" s="177"/>
      <c r="AH257" s="177"/>
      <c r="AI257" s="177"/>
      <c r="AJ257" s="177"/>
      <c r="AK257" s="177"/>
      <c r="AL257" s="177"/>
      <c r="AM257" s="177"/>
      <c r="AN257" s="177"/>
      <c r="AO257" s="177"/>
      <c r="AP257" s="177"/>
      <c r="AQ257" s="177"/>
      <c r="AR257" s="177"/>
      <c r="AS257" s="177"/>
      <c r="AT257" s="177"/>
      <c r="AU257" s="177"/>
      <c r="AV257" s="99">
        <v>1980</v>
      </c>
      <c r="AW257" s="99"/>
      <c r="AX257" s="99"/>
      <c r="AY257" s="99"/>
      <c r="AZ257" s="99"/>
      <c r="BA257" s="99"/>
      <c r="BB257" s="99"/>
      <c r="BC257" s="100">
        <v>154</v>
      </c>
      <c r="BD257" s="100"/>
    </row>
    <row r="258" spans="1:56" s="246" customFormat="1" ht="25.7" customHeight="1">
      <c r="A258" s="276"/>
      <c r="B258" s="1056"/>
      <c r="C258" s="320" t="s">
        <v>3274</v>
      </c>
      <c r="D258" s="320" t="s">
        <v>4898</v>
      </c>
      <c r="E258" s="320" t="s">
        <v>3274</v>
      </c>
      <c r="F258" s="320"/>
      <c r="G258" s="320" t="s">
        <v>3274</v>
      </c>
      <c r="H258" s="177"/>
      <c r="I258" s="665"/>
      <c r="J258" s="319">
        <v>929</v>
      </c>
      <c r="K258" s="686"/>
      <c r="L258" s="686"/>
      <c r="M258" s="177"/>
      <c r="N258" s="936"/>
      <c r="O258" s="177"/>
      <c r="P258" s="319">
        <v>575</v>
      </c>
      <c r="Q258" s="319">
        <v>575</v>
      </c>
      <c r="R258" s="319" t="s">
        <v>4899</v>
      </c>
      <c r="S258" s="319">
        <v>1</v>
      </c>
      <c r="T258" s="319" t="s">
        <v>3268</v>
      </c>
      <c r="U258" s="177"/>
      <c r="V258" s="177"/>
      <c r="W258" s="177"/>
      <c r="X258" s="177"/>
      <c r="Y258" s="177"/>
      <c r="Z258" s="177"/>
      <c r="AA258" s="319"/>
      <c r="AB258" s="320"/>
      <c r="AC258" s="320"/>
      <c r="AD258" s="177"/>
      <c r="AE258" s="177"/>
      <c r="AF258" s="177"/>
      <c r="AG258" s="177"/>
      <c r="AH258" s="177"/>
      <c r="AI258" s="177"/>
      <c r="AJ258" s="177"/>
      <c r="AK258" s="177"/>
      <c r="AL258" s="177"/>
      <c r="AM258" s="177"/>
      <c r="AN258" s="177"/>
      <c r="AO258" s="177"/>
      <c r="AP258" s="177"/>
      <c r="AQ258" s="177"/>
      <c r="AR258" s="177"/>
      <c r="AS258" s="177"/>
      <c r="AT258" s="177"/>
      <c r="AU258" s="177"/>
      <c r="AV258" s="99">
        <v>2001</v>
      </c>
      <c r="AW258" s="99"/>
      <c r="AX258" s="99"/>
      <c r="AY258" s="99"/>
      <c r="AZ258" s="99"/>
      <c r="BA258" s="99"/>
      <c r="BB258" s="99"/>
      <c r="BC258" s="100">
        <v>20</v>
      </c>
      <c r="BD258" s="100"/>
    </row>
    <row r="259" spans="1:56" s="246" customFormat="1" ht="25.7" customHeight="1">
      <c r="A259" s="276"/>
      <c r="B259" s="1056"/>
      <c r="C259" s="320" t="s">
        <v>3274</v>
      </c>
      <c r="D259" s="320" t="s">
        <v>4900</v>
      </c>
      <c r="E259" s="320" t="s">
        <v>3274</v>
      </c>
      <c r="F259" s="320"/>
      <c r="G259" s="320" t="s">
        <v>3274</v>
      </c>
      <c r="H259" s="177"/>
      <c r="I259" s="665"/>
      <c r="J259" s="319">
        <v>1926</v>
      </c>
      <c r="K259" s="686"/>
      <c r="L259" s="686"/>
      <c r="M259" s="177"/>
      <c r="N259" s="936"/>
      <c r="O259" s="177"/>
      <c r="P259" s="319">
        <v>575</v>
      </c>
      <c r="Q259" s="319">
        <v>575</v>
      </c>
      <c r="R259" s="319" t="s">
        <v>2243</v>
      </c>
      <c r="S259" s="319">
        <v>1</v>
      </c>
      <c r="T259" s="319" t="s">
        <v>3268</v>
      </c>
      <c r="U259" s="177"/>
      <c r="V259" s="177"/>
      <c r="W259" s="177"/>
      <c r="X259" s="177"/>
      <c r="Y259" s="177"/>
      <c r="Z259" s="177"/>
      <c r="AA259" s="319"/>
      <c r="AB259" s="320"/>
      <c r="AC259" s="320"/>
      <c r="AD259" s="177"/>
      <c r="AE259" s="177"/>
      <c r="AF259" s="177"/>
      <c r="AG259" s="177"/>
      <c r="AH259" s="177"/>
      <c r="AI259" s="177"/>
      <c r="AJ259" s="177"/>
      <c r="AK259" s="177"/>
      <c r="AL259" s="177"/>
      <c r="AM259" s="177"/>
      <c r="AN259" s="177"/>
      <c r="AO259" s="177"/>
      <c r="AP259" s="177"/>
      <c r="AQ259" s="177"/>
      <c r="AR259" s="177"/>
      <c r="AS259" s="177"/>
      <c r="AT259" s="177"/>
      <c r="AU259" s="177"/>
      <c r="AV259" s="99">
        <v>2006</v>
      </c>
      <c r="AW259" s="99"/>
      <c r="AX259" s="99"/>
      <c r="AY259" s="99"/>
      <c r="AZ259" s="99"/>
      <c r="BA259" s="99"/>
      <c r="BB259" s="99"/>
      <c r="BC259" s="100">
        <v>69</v>
      </c>
      <c r="BD259" s="100"/>
    </row>
    <row r="260" spans="1:56" s="246" customFormat="1" ht="25.7" customHeight="1">
      <c r="A260" s="276"/>
      <c r="B260" s="1056"/>
      <c r="C260" s="320" t="s">
        <v>3274</v>
      </c>
      <c r="D260" s="320" t="s">
        <v>4901</v>
      </c>
      <c r="E260" s="320" t="s">
        <v>3274</v>
      </c>
      <c r="F260" s="320"/>
      <c r="G260" s="320" t="s">
        <v>3274</v>
      </c>
      <c r="H260" s="177"/>
      <c r="I260" s="665"/>
      <c r="J260" s="319">
        <v>1456</v>
      </c>
      <c r="K260" s="319">
        <v>83.2</v>
      </c>
      <c r="L260" s="319">
        <v>83</v>
      </c>
      <c r="M260" s="177"/>
      <c r="N260" s="936"/>
      <c r="O260" s="177"/>
      <c r="P260" s="319">
        <v>575</v>
      </c>
      <c r="Q260" s="319">
        <v>575</v>
      </c>
      <c r="R260" s="319" t="s">
        <v>2243</v>
      </c>
      <c r="S260" s="319">
        <v>1</v>
      </c>
      <c r="T260" s="319" t="s">
        <v>3268</v>
      </c>
      <c r="U260" s="177"/>
      <c r="V260" s="177"/>
      <c r="W260" s="177"/>
      <c r="X260" s="177"/>
      <c r="Y260" s="177"/>
      <c r="Z260" s="177"/>
      <c r="AA260" s="319"/>
      <c r="AB260" s="320"/>
      <c r="AC260" s="320"/>
      <c r="AD260" s="177"/>
      <c r="AE260" s="177"/>
      <c r="AF260" s="177"/>
      <c r="AG260" s="177"/>
      <c r="AH260" s="177"/>
      <c r="AI260" s="177"/>
      <c r="AJ260" s="177"/>
      <c r="AK260" s="177"/>
      <c r="AL260" s="177"/>
      <c r="AM260" s="177"/>
      <c r="AN260" s="177"/>
      <c r="AO260" s="177"/>
      <c r="AP260" s="177"/>
      <c r="AQ260" s="177"/>
      <c r="AR260" s="177"/>
      <c r="AS260" s="177"/>
      <c r="AT260" s="177"/>
      <c r="AU260" s="177"/>
      <c r="AV260" s="99">
        <v>1990</v>
      </c>
      <c r="AW260" s="99"/>
      <c r="AX260" s="99"/>
      <c r="AY260" s="99"/>
      <c r="AZ260" s="99"/>
      <c r="BA260" s="99"/>
      <c r="BB260" s="99"/>
      <c r="BC260" s="100">
        <v>20</v>
      </c>
      <c r="BD260" s="100"/>
    </row>
    <row r="261" spans="1:56" s="246" customFormat="1" ht="25.7" customHeight="1">
      <c r="A261" s="276"/>
      <c r="B261" s="1056"/>
      <c r="C261" s="105" t="s">
        <v>3274</v>
      </c>
      <c r="D261" s="582" t="s">
        <v>4902</v>
      </c>
      <c r="E261" s="99" t="s">
        <v>3274</v>
      </c>
      <c r="F261" s="320"/>
      <c r="G261" s="99" t="s">
        <v>3274</v>
      </c>
      <c r="H261" s="177"/>
      <c r="I261" s="665"/>
      <c r="J261" s="100">
        <v>2314</v>
      </c>
      <c r="K261" s="100"/>
      <c r="L261" s="100"/>
      <c r="M261" s="177"/>
      <c r="N261" s="936"/>
      <c r="O261" s="177"/>
      <c r="P261" s="319">
        <v>500</v>
      </c>
      <c r="Q261" s="100">
        <v>500</v>
      </c>
      <c r="R261" s="100" t="s">
        <v>1744</v>
      </c>
      <c r="S261" s="100">
        <v>1</v>
      </c>
      <c r="T261" s="100" t="s">
        <v>3268</v>
      </c>
      <c r="U261" s="177"/>
      <c r="V261" s="177"/>
      <c r="W261" s="177"/>
      <c r="X261" s="177"/>
      <c r="Y261" s="177"/>
      <c r="Z261" s="177"/>
      <c r="AA261" s="100"/>
      <c r="AB261" s="320"/>
      <c r="AC261" s="320"/>
      <c r="AD261" s="177"/>
      <c r="AE261" s="177"/>
      <c r="AF261" s="177"/>
      <c r="AG261" s="177"/>
      <c r="AH261" s="177"/>
      <c r="AI261" s="177"/>
      <c r="AJ261" s="177"/>
      <c r="AK261" s="177"/>
      <c r="AL261" s="177"/>
      <c r="AM261" s="177"/>
      <c r="AN261" s="177"/>
      <c r="AO261" s="177"/>
      <c r="AP261" s="177"/>
      <c r="AQ261" s="177"/>
      <c r="AR261" s="177"/>
      <c r="AS261" s="177"/>
      <c r="AT261" s="177"/>
      <c r="AU261" s="177"/>
      <c r="AV261" s="99">
        <v>2009</v>
      </c>
      <c r="AW261" s="99"/>
      <c r="AX261" s="99"/>
      <c r="AY261" s="99"/>
      <c r="AZ261" s="99"/>
      <c r="BA261" s="99"/>
      <c r="BB261" s="99"/>
      <c r="BC261" s="100"/>
      <c r="BD261" s="100"/>
    </row>
    <row r="262" spans="1:56" s="246" customFormat="1" ht="25.7" customHeight="1">
      <c r="A262" s="276"/>
      <c r="B262" s="1056"/>
      <c r="C262" s="105" t="s">
        <v>3274</v>
      </c>
      <c r="D262" s="582" t="s">
        <v>4903</v>
      </c>
      <c r="E262" s="99" t="s">
        <v>3274</v>
      </c>
      <c r="F262" s="320"/>
      <c r="G262" s="99" t="s">
        <v>3274</v>
      </c>
      <c r="H262" s="319"/>
      <c r="I262" s="665"/>
      <c r="J262" s="100">
        <v>500</v>
      </c>
      <c r="K262" s="100"/>
      <c r="L262" s="100"/>
      <c r="M262" s="177"/>
      <c r="N262" s="936"/>
      <c r="O262" s="177"/>
      <c r="P262" s="100">
        <v>500</v>
      </c>
      <c r="Q262" s="100">
        <v>500</v>
      </c>
      <c r="R262" s="100" t="s">
        <v>1744</v>
      </c>
      <c r="S262" s="100">
        <v>1</v>
      </c>
      <c r="T262" s="100" t="s">
        <v>3268</v>
      </c>
      <c r="U262" s="177"/>
      <c r="V262" s="177"/>
      <c r="W262" s="177"/>
      <c r="X262" s="177"/>
      <c r="Y262" s="177"/>
      <c r="Z262" s="177"/>
      <c r="AA262" s="100"/>
      <c r="AB262" s="99">
        <v>2011</v>
      </c>
      <c r="AC262" s="100">
        <v>250</v>
      </c>
      <c r="AD262" s="100" t="s">
        <v>4904</v>
      </c>
      <c r="AE262" s="177"/>
      <c r="AF262" s="177"/>
      <c r="AG262" s="177"/>
      <c r="AH262" s="177"/>
      <c r="AI262" s="177"/>
      <c r="AJ262" s="177"/>
      <c r="AK262" s="177"/>
      <c r="AL262" s="177"/>
      <c r="AM262" s="177"/>
      <c r="AN262" s="177"/>
      <c r="AO262" s="177"/>
      <c r="AP262" s="177"/>
      <c r="AQ262" s="177"/>
      <c r="AR262" s="177"/>
      <c r="AS262" s="177"/>
      <c r="AT262" s="177"/>
      <c r="AU262" s="177"/>
      <c r="AV262" s="99">
        <v>2012</v>
      </c>
      <c r="AW262" s="99"/>
      <c r="AX262" s="99"/>
      <c r="AY262" s="99"/>
      <c r="AZ262" s="99"/>
      <c r="BA262" s="99"/>
      <c r="BB262" s="99"/>
      <c r="BC262" s="100"/>
      <c r="BD262" s="100"/>
    </row>
    <row r="263" spans="1:56" s="246" customFormat="1" ht="25.7" customHeight="1">
      <c r="A263" s="276"/>
      <c r="B263" s="1056"/>
      <c r="C263" s="105" t="s">
        <v>3274</v>
      </c>
      <c r="D263" s="582" t="s">
        <v>4905</v>
      </c>
      <c r="E263" s="99" t="s">
        <v>3274</v>
      </c>
      <c r="F263" s="320"/>
      <c r="G263" s="99" t="s">
        <v>3274</v>
      </c>
      <c r="H263" s="177"/>
      <c r="I263" s="665"/>
      <c r="J263" s="100">
        <v>500</v>
      </c>
      <c r="K263" s="100"/>
      <c r="L263" s="100"/>
      <c r="M263" s="177"/>
      <c r="N263" s="936"/>
      <c r="O263" s="177"/>
      <c r="P263" s="319">
        <v>300</v>
      </c>
      <c r="Q263" s="100">
        <v>300</v>
      </c>
      <c r="R263" s="100" t="s">
        <v>4883</v>
      </c>
      <c r="S263" s="100">
        <v>1</v>
      </c>
      <c r="T263" s="100" t="s">
        <v>3268</v>
      </c>
      <c r="U263" s="177"/>
      <c r="V263" s="177"/>
      <c r="W263" s="177"/>
      <c r="X263" s="177"/>
      <c r="Y263" s="177"/>
      <c r="Z263" s="177"/>
      <c r="AA263" s="100"/>
      <c r="AB263" s="320"/>
      <c r="AC263" s="320"/>
      <c r="AD263" s="177"/>
      <c r="AE263" s="177"/>
      <c r="AF263" s="177"/>
      <c r="AG263" s="177"/>
      <c r="AH263" s="177"/>
      <c r="AI263" s="177"/>
      <c r="AJ263" s="177"/>
      <c r="AK263" s="177"/>
      <c r="AL263" s="177"/>
      <c r="AM263" s="177"/>
      <c r="AN263" s="177"/>
      <c r="AO263" s="177"/>
      <c r="AP263" s="177"/>
      <c r="AQ263" s="177"/>
      <c r="AR263" s="177"/>
      <c r="AS263" s="177"/>
      <c r="AT263" s="177"/>
      <c r="AU263" s="177"/>
      <c r="AV263" s="99">
        <v>2014</v>
      </c>
      <c r="AW263" s="99"/>
      <c r="AX263" s="99"/>
      <c r="AY263" s="99"/>
      <c r="AZ263" s="99"/>
      <c r="BA263" s="99"/>
      <c r="BB263" s="99"/>
      <c r="BC263" s="100"/>
      <c r="BD263" s="100"/>
    </row>
    <row r="264" spans="1:56" s="246" customFormat="1" ht="25.7" customHeight="1">
      <c r="A264" s="276"/>
      <c r="B264" s="1056"/>
      <c r="C264" s="105" t="s">
        <v>3274</v>
      </c>
      <c r="D264" s="582" t="s">
        <v>4906</v>
      </c>
      <c r="E264" s="99" t="s">
        <v>3274</v>
      </c>
      <c r="F264" s="320"/>
      <c r="G264" s="99" t="s">
        <v>3274</v>
      </c>
      <c r="H264" s="177"/>
      <c r="I264" s="665"/>
      <c r="J264" s="100">
        <v>500</v>
      </c>
      <c r="K264" s="100"/>
      <c r="L264" s="100"/>
      <c r="M264" s="177"/>
      <c r="N264" s="936"/>
      <c r="O264" s="177"/>
      <c r="P264" s="319">
        <v>300</v>
      </c>
      <c r="Q264" s="100">
        <v>300</v>
      </c>
      <c r="R264" s="100" t="s">
        <v>4883</v>
      </c>
      <c r="S264" s="100">
        <v>1</v>
      </c>
      <c r="T264" s="100" t="s">
        <v>3268</v>
      </c>
      <c r="U264" s="177"/>
      <c r="V264" s="177"/>
      <c r="W264" s="177"/>
      <c r="X264" s="177"/>
      <c r="Y264" s="177"/>
      <c r="Z264" s="177"/>
      <c r="AA264" s="100"/>
      <c r="AB264" s="320"/>
      <c r="AC264" s="320"/>
      <c r="AD264" s="177"/>
      <c r="AE264" s="177"/>
      <c r="AF264" s="177"/>
      <c r="AG264" s="177"/>
      <c r="AH264" s="177"/>
      <c r="AI264" s="177"/>
      <c r="AJ264" s="177"/>
      <c r="AK264" s="177"/>
      <c r="AL264" s="177"/>
      <c r="AM264" s="177"/>
      <c r="AN264" s="177"/>
      <c r="AO264" s="177"/>
      <c r="AP264" s="177"/>
      <c r="AQ264" s="177"/>
      <c r="AR264" s="177"/>
      <c r="AS264" s="177"/>
      <c r="AT264" s="177"/>
      <c r="AU264" s="177"/>
      <c r="AV264" s="99">
        <v>2014</v>
      </c>
      <c r="AW264" s="99"/>
      <c r="AX264" s="99"/>
      <c r="AY264" s="99"/>
      <c r="AZ264" s="99"/>
      <c r="BA264" s="99"/>
      <c r="BB264" s="99"/>
      <c r="BC264" s="100"/>
      <c r="BD264" s="100"/>
    </row>
    <row r="265" spans="1:56" s="246" customFormat="1" ht="25.7" customHeight="1">
      <c r="A265" s="276"/>
      <c r="B265" s="1056"/>
      <c r="C265" s="105" t="s">
        <v>3274</v>
      </c>
      <c r="D265" s="582" t="s">
        <v>4907</v>
      </c>
      <c r="E265" s="99" t="s">
        <v>3274</v>
      </c>
      <c r="F265" s="320"/>
      <c r="G265" s="99" t="s">
        <v>3274</v>
      </c>
      <c r="H265" s="177"/>
      <c r="I265" s="665"/>
      <c r="J265" s="100">
        <v>500</v>
      </c>
      <c r="K265" s="100"/>
      <c r="L265" s="100"/>
      <c r="M265" s="177"/>
      <c r="N265" s="936"/>
      <c r="O265" s="177"/>
      <c r="P265" s="319">
        <v>300</v>
      </c>
      <c r="Q265" s="100">
        <v>300</v>
      </c>
      <c r="R265" s="100" t="s">
        <v>4883</v>
      </c>
      <c r="S265" s="100">
        <v>1</v>
      </c>
      <c r="T265" s="100" t="s">
        <v>3268</v>
      </c>
      <c r="U265" s="177"/>
      <c r="V265" s="177"/>
      <c r="W265" s="177"/>
      <c r="X265" s="177"/>
      <c r="Y265" s="177"/>
      <c r="Z265" s="177"/>
      <c r="AA265" s="100"/>
      <c r="AB265" s="320"/>
      <c r="AC265" s="320"/>
      <c r="AD265" s="177"/>
      <c r="AE265" s="177"/>
      <c r="AF265" s="177"/>
      <c r="AG265" s="177"/>
      <c r="AH265" s="177"/>
      <c r="AI265" s="177"/>
      <c r="AJ265" s="177"/>
      <c r="AK265" s="177"/>
      <c r="AL265" s="177"/>
      <c r="AM265" s="177"/>
      <c r="AN265" s="177"/>
      <c r="AO265" s="177"/>
      <c r="AP265" s="177"/>
      <c r="AQ265" s="177"/>
      <c r="AR265" s="177"/>
      <c r="AS265" s="177"/>
      <c r="AT265" s="177"/>
      <c r="AU265" s="177"/>
      <c r="AV265" s="99">
        <v>2014</v>
      </c>
      <c r="AW265" s="99"/>
      <c r="AX265" s="99"/>
      <c r="AY265" s="99"/>
      <c r="AZ265" s="99"/>
      <c r="BA265" s="99"/>
      <c r="BB265" s="99"/>
      <c r="BC265" s="100"/>
      <c r="BD265" s="100"/>
    </row>
    <row r="266" spans="1:56" s="246" customFormat="1" ht="25.7" customHeight="1">
      <c r="A266" s="276"/>
      <c r="B266" s="1056"/>
      <c r="C266" s="105" t="s">
        <v>3274</v>
      </c>
      <c r="D266" s="582" t="s">
        <v>4908</v>
      </c>
      <c r="E266" s="99" t="s">
        <v>3274</v>
      </c>
      <c r="F266" s="320"/>
      <c r="G266" s="99" t="s">
        <v>3274</v>
      </c>
      <c r="H266" s="177"/>
      <c r="I266" s="665"/>
      <c r="J266" s="100">
        <v>500</v>
      </c>
      <c r="K266" s="100"/>
      <c r="L266" s="100"/>
      <c r="M266" s="177"/>
      <c r="N266" s="936"/>
      <c r="O266" s="177"/>
      <c r="P266" s="319">
        <v>300</v>
      </c>
      <c r="Q266" s="100">
        <v>300</v>
      </c>
      <c r="R266" s="100" t="s">
        <v>4883</v>
      </c>
      <c r="S266" s="100">
        <v>1</v>
      </c>
      <c r="T266" s="100" t="s">
        <v>3268</v>
      </c>
      <c r="U266" s="177"/>
      <c r="V266" s="177"/>
      <c r="W266" s="177"/>
      <c r="X266" s="177"/>
      <c r="Y266" s="177"/>
      <c r="Z266" s="177"/>
      <c r="AA266" s="100"/>
      <c r="AB266" s="320"/>
      <c r="AC266" s="320"/>
      <c r="AD266" s="177"/>
      <c r="AE266" s="177"/>
      <c r="AF266" s="177"/>
      <c r="AG266" s="177"/>
      <c r="AH266" s="177"/>
      <c r="AI266" s="177"/>
      <c r="AJ266" s="177"/>
      <c r="AK266" s="177"/>
      <c r="AL266" s="177"/>
      <c r="AM266" s="177"/>
      <c r="AN266" s="177"/>
      <c r="AO266" s="177"/>
      <c r="AP266" s="177"/>
      <c r="AQ266" s="177"/>
      <c r="AR266" s="177"/>
      <c r="AS266" s="177"/>
      <c r="AT266" s="177"/>
      <c r="AU266" s="177"/>
      <c r="AV266" s="99">
        <v>2014</v>
      </c>
      <c r="AW266" s="99"/>
      <c r="AX266" s="99"/>
      <c r="AY266" s="99"/>
      <c r="AZ266" s="99"/>
      <c r="BA266" s="99"/>
      <c r="BB266" s="99"/>
      <c r="BC266" s="100"/>
      <c r="BD266" s="100"/>
    </row>
    <row r="267" spans="1:56" s="246" customFormat="1" ht="25.7" customHeight="1">
      <c r="A267" s="276"/>
      <c r="B267" s="1056"/>
      <c r="C267" s="105" t="s">
        <v>3274</v>
      </c>
      <c r="D267" s="582" t="s">
        <v>4909</v>
      </c>
      <c r="E267" s="99" t="s">
        <v>3274</v>
      </c>
      <c r="F267" s="320"/>
      <c r="G267" s="99" t="s">
        <v>3274</v>
      </c>
      <c r="H267" s="319"/>
      <c r="I267" s="665"/>
      <c r="J267" s="100">
        <v>500</v>
      </c>
      <c r="K267" s="100"/>
      <c r="L267" s="100"/>
      <c r="M267" s="177"/>
      <c r="N267" s="936"/>
      <c r="O267" s="177"/>
      <c r="P267" s="100">
        <v>300</v>
      </c>
      <c r="Q267" s="100">
        <v>300</v>
      </c>
      <c r="R267" s="100" t="s">
        <v>4883</v>
      </c>
      <c r="S267" s="100">
        <v>1</v>
      </c>
      <c r="T267" s="100" t="s">
        <v>3268</v>
      </c>
      <c r="U267" s="177"/>
      <c r="V267" s="177"/>
      <c r="W267" s="177"/>
      <c r="X267" s="177"/>
      <c r="Y267" s="177"/>
      <c r="Z267" s="177"/>
      <c r="AA267" s="100"/>
      <c r="AB267" s="99">
        <v>2011</v>
      </c>
      <c r="AC267" s="100">
        <v>250</v>
      </c>
      <c r="AD267" s="100" t="s">
        <v>4904</v>
      </c>
      <c r="AE267" s="177"/>
      <c r="AF267" s="177"/>
      <c r="AG267" s="177"/>
      <c r="AH267" s="177"/>
      <c r="AI267" s="177"/>
      <c r="AJ267" s="177"/>
      <c r="AK267" s="177"/>
      <c r="AL267" s="177"/>
      <c r="AM267" s="177"/>
      <c r="AN267" s="177"/>
      <c r="AO267" s="177"/>
      <c r="AP267" s="177"/>
      <c r="AQ267" s="177"/>
      <c r="AR267" s="177"/>
      <c r="AS267" s="177"/>
      <c r="AT267" s="177"/>
      <c r="AU267" s="177"/>
      <c r="AV267" s="99">
        <v>2014</v>
      </c>
      <c r="AW267" s="99"/>
      <c r="AX267" s="99"/>
      <c r="AY267" s="99"/>
      <c r="AZ267" s="99"/>
      <c r="BA267" s="99"/>
      <c r="BB267" s="99"/>
      <c r="BC267" s="100"/>
      <c r="BD267" s="100"/>
    </row>
    <row r="268" spans="1:56" s="246" customFormat="1" ht="25.7" customHeight="1">
      <c r="A268" s="276"/>
      <c r="B268" s="1056"/>
      <c r="C268" s="105" t="s">
        <v>3274</v>
      </c>
      <c r="D268" s="582" t="s">
        <v>9689</v>
      </c>
      <c r="E268" s="99" t="s">
        <v>3274</v>
      </c>
      <c r="F268" s="320"/>
      <c r="G268" s="99" t="s">
        <v>3274</v>
      </c>
      <c r="H268" s="319"/>
      <c r="I268" s="665"/>
      <c r="J268" s="100">
        <v>3149</v>
      </c>
      <c r="K268" s="100">
        <v>52.1</v>
      </c>
      <c r="L268" s="100">
        <v>52.1</v>
      </c>
      <c r="M268" s="177"/>
      <c r="N268" s="936"/>
      <c r="O268" s="177"/>
      <c r="P268" s="100">
        <v>1669</v>
      </c>
      <c r="Q268" s="100">
        <v>1669</v>
      </c>
      <c r="R268" s="100" t="s">
        <v>9466</v>
      </c>
      <c r="S268" s="100">
        <v>1</v>
      </c>
      <c r="T268" s="100" t="s">
        <v>3268</v>
      </c>
      <c r="U268" s="177"/>
      <c r="V268" s="177"/>
      <c r="W268" s="177"/>
      <c r="X268" s="177"/>
      <c r="Y268" s="177"/>
      <c r="Z268" s="177"/>
      <c r="AA268" s="100"/>
      <c r="AB268" s="99"/>
      <c r="AC268" s="100"/>
      <c r="AD268" s="100"/>
      <c r="AE268" s="177"/>
      <c r="AF268" s="177"/>
      <c r="AG268" s="177"/>
      <c r="AH268" s="177"/>
      <c r="AI268" s="177"/>
      <c r="AJ268" s="177"/>
      <c r="AK268" s="177"/>
      <c r="AL268" s="177"/>
      <c r="AM268" s="177"/>
      <c r="AN268" s="177"/>
      <c r="AO268" s="177"/>
      <c r="AP268" s="177"/>
      <c r="AQ268" s="177"/>
      <c r="AR268" s="177"/>
      <c r="AS268" s="177"/>
      <c r="AT268" s="177"/>
      <c r="AU268" s="177"/>
      <c r="AV268" s="99">
        <v>2016</v>
      </c>
      <c r="AW268" s="99"/>
      <c r="AX268" s="99"/>
      <c r="AY268" s="99"/>
      <c r="AZ268" s="99"/>
      <c r="BA268" s="99"/>
      <c r="BB268" s="99"/>
      <c r="BC268" s="100"/>
      <c r="BD268" s="100"/>
    </row>
    <row r="269" spans="1:56" s="246" customFormat="1" ht="25.7" customHeight="1">
      <c r="A269" s="276"/>
      <c r="B269" s="1056"/>
      <c r="C269" s="105" t="s">
        <v>3586</v>
      </c>
      <c r="D269" s="582" t="s">
        <v>4910</v>
      </c>
      <c r="E269" s="99" t="s">
        <v>3586</v>
      </c>
      <c r="F269" s="320"/>
      <c r="G269" s="99" t="s">
        <v>3587</v>
      </c>
      <c r="H269" s="100" t="s">
        <v>4911</v>
      </c>
      <c r="I269" s="100" t="s">
        <v>4911</v>
      </c>
      <c r="J269" s="100" t="s">
        <v>4911</v>
      </c>
      <c r="K269" s="100" t="s">
        <v>4911</v>
      </c>
      <c r="L269" s="100" t="s">
        <v>4912</v>
      </c>
      <c r="M269" s="100" t="s">
        <v>4912</v>
      </c>
      <c r="N269" s="100" t="s">
        <v>4913</v>
      </c>
      <c r="O269" s="100" t="s">
        <v>4914</v>
      </c>
      <c r="P269" s="100" t="s">
        <v>4911</v>
      </c>
      <c r="Q269" s="100" t="s">
        <v>4911</v>
      </c>
      <c r="R269" s="100" t="s">
        <v>4912</v>
      </c>
      <c r="S269" s="100" t="s">
        <v>4913</v>
      </c>
      <c r="T269" s="100" t="s">
        <v>4914</v>
      </c>
      <c r="U269" s="177"/>
      <c r="V269" s="177"/>
      <c r="W269" s="177"/>
      <c r="X269" s="177"/>
      <c r="Y269" s="177"/>
      <c r="Z269" s="177"/>
      <c r="AA269" s="100" t="s">
        <v>9467</v>
      </c>
      <c r="AB269" s="99"/>
      <c r="AC269" s="100"/>
      <c r="AD269" s="100"/>
      <c r="AE269" s="177"/>
      <c r="AF269" s="177"/>
      <c r="AG269" s="177"/>
      <c r="AH269" s="177"/>
      <c r="AI269" s="177"/>
      <c r="AJ269" s="177"/>
      <c r="AK269" s="177"/>
      <c r="AL269" s="177"/>
      <c r="AM269" s="177"/>
      <c r="AN269" s="177"/>
      <c r="AO269" s="177"/>
      <c r="AP269" s="177"/>
      <c r="AQ269" s="177"/>
      <c r="AR269" s="177"/>
      <c r="AS269" s="177"/>
      <c r="AT269" s="177"/>
      <c r="AU269" s="177"/>
      <c r="AV269" s="99">
        <v>2013</v>
      </c>
      <c r="AW269" s="99"/>
      <c r="AX269" s="99"/>
      <c r="AY269" s="99"/>
      <c r="AZ269" s="99"/>
      <c r="BA269" s="99"/>
      <c r="BB269" s="99"/>
      <c r="BC269" s="100">
        <v>7500</v>
      </c>
      <c r="BD269" s="100"/>
    </row>
    <row r="270" spans="1:56" s="246" customFormat="1" ht="25.7" customHeight="1">
      <c r="A270" s="276"/>
      <c r="B270" s="1056"/>
      <c r="C270" s="105" t="s">
        <v>3586</v>
      </c>
      <c r="D270" s="582" t="s">
        <v>4915</v>
      </c>
      <c r="E270" s="99" t="s">
        <v>3586</v>
      </c>
      <c r="F270" s="320"/>
      <c r="G270" s="99" t="s">
        <v>3586</v>
      </c>
      <c r="H270" s="319"/>
      <c r="I270" s="665"/>
      <c r="J270" s="100">
        <v>7149</v>
      </c>
      <c r="K270" s="100"/>
      <c r="L270" s="100"/>
      <c r="M270" s="177"/>
      <c r="N270" s="936"/>
      <c r="O270" s="177"/>
      <c r="P270" s="100">
        <v>600</v>
      </c>
      <c r="Q270" s="100">
        <v>300</v>
      </c>
      <c r="R270" s="100" t="s">
        <v>4883</v>
      </c>
      <c r="S270" s="100">
        <v>2</v>
      </c>
      <c r="T270" s="100" t="s">
        <v>3268</v>
      </c>
      <c r="U270" s="177"/>
      <c r="V270" s="177"/>
      <c r="W270" s="177"/>
      <c r="X270" s="177"/>
      <c r="Y270" s="177"/>
      <c r="Z270" s="177"/>
      <c r="AA270" s="100"/>
      <c r="AB270" s="99"/>
      <c r="AC270" s="100"/>
      <c r="AD270" s="100"/>
      <c r="AE270" s="177"/>
      <c r="AF270" s="177"/>
      <c r="AG270" s="177"/>
      <c r="AH270" s="177"/>
      <c r="AI270" s="177"/>
      <c r="AJ270" s="177"/>
      <c r="AK270" s="177"/>
      <c r="AL270" s="177"/>
      <c r="AM270" s="177"/>
      <c r="AN270" s="177"/>
      <c r="AO270" s="177"/>
      <c r="AP270" s="177"/>
      <c r="AQ270" s="177"/>
      <c r="AR270" s="177"/>
      <c r="AS270" s="177"/>
      <c r="AT270" s="177"/>
      <c r="AU270" s="177"/>
      <c r="AV270" s="99">
        <v>2009</v>
      </c>
      <c r="AW270" s="99"/>
      <c r="AX270" s="99"/>
      <c r="AY270" s="99"/>
      <c r="AZ270" s="99"/>
      <c r="BA270" s="99"/>
      <c r="BB270" s="99"/>
      <c r="BC270" s="100">
        <v>2000</v>
      </c>
      <c r="BD270" s="100"/>
    </row>
    <row r="271" spans="1:56" s="246" customFormat="1" ht="25.7" customHeight="1">
      <c r="A271" s="276"/>
      <c r="B271" s="1056"/>
      <c r="C271" s="105" t="s">
        <v>3586</v>
      </c>
      <c r="D271" s="582" t="s">
        <v>4916</v>
      </c>
      <c r="E271" s="99" t="s">
        <v>3586</v>
      </c>
      <c r="F271" s="320"/>
      <c r="G271" s="99" t="s">
        <v>3586</v>
      </c>
      <c r="H271" s="319"/>
      <c r="I271" s="665"/>
      <c r="J271" s="100">
        <v>10265</v>
      </c>
      <c r="K271" s="100"/>
      <c r="L271" s="100"/>
      <c r="M271" s="177"/>
      <c r="N271" s="936"/>
      <c r="O271" s="177"/>
      <c r="P271" s="100">
        <v>1000</v>
      </c>
      <c r="Q271" s="100">
        <v>500</v>
      </c>
      <c r="R271" s="100" t="s">
        <v>4917</v>
      </c>
      <c r="S271" s="100">
        <v>2</v>
      </c>
      <c r="T271" s="100" t="s">
        <v>3268</v>
      </c>
      <c r="U271" s="177"/>
      <c r="V271" s="177"/>
      <c r="W271" s="177"/>
      <c r="X271" s="177"/>
      <c r="Y271" s="177"/>
      <c r="Z271" s="177"/>
      <c r="AA271" s="100"/>
      <c r="AB271" s="99"/>
      <c r="AC271" s="100"/>
      <c r="AD271" s="100"/>
      <c r="AE271" s="177"/>
      <c r="AF271" s="177"/>
      <c r="AG271" s="177"/>
      <c r="AH271" s="177"/>
      <c r="AI271" s="177"/>
      <c r="AJ271" s="177"/>
      <c r="AK271" s="177"/>
      <c r="AL271" s="177"/>
      <c r="AM271" s="177"/>
      <c r="AN271" s="177"/>
      <c r="AO271" s="177"/>
      <c r="AP271" s="177"/>
      <c r="AQ271" s="177"/>
      <c r="AR271" s="177"/>
      <c r="AS271" s="177"/>
      <c r="AT271" s="177"/>
      <c r="AU271" s="177"/>
      <c r="AV271" s="99">
        <v>2001</v>
      </c>
      <c r="AW271" s="99"/>
      <c r="AX271" s="99"/>
      <c r="AY271" s="99"/>
      <c r="AZ271" s="99"/>
      <c r="BA271" s="99"/>
      <c r="BB271" s="99"/>
      <c r="BC271" s="100">
        <v>500</v>
      </c>
      <c r="BD271" s="100"/>
    </row>
    <row r="272" spans="1:56" s="246" customFormat="1" ht="25.7" customHeight="1">
      <c r="A272" s="276"/>
      <c r="B272" s="1056"/>
      <c r="C272" s="105" t="s">
        <v>3586</v>
      </c>
      <c r="D272" s="582" t="s">
        <v>4918</v>
      </c>
      <c r="E272" s="99" t="s">
        <v>3586</v>
      </c>
      <c r="F272" s="320"/>
      <c r="G272" s="99" t="s">
        <v>3586</v>
      </c>
      <c r="H272" s="319"/>
      <c r="I272" s="665"/>
      <c r="J272" s="100">
        <v>432</v>
      </c>
      <c r="K272" s="100"/>
      <c r="L272" s="100"/>
      <c r="M272" s="177"/>
      <c r="N272" s="936"/>
      <c r="O272" s="177"/>
      <c r="P272" s="100">
        <v>300</v>
      </c>
      <c r="Q272" s="100">
        <v>300</v>
      </c>
      <c r="R272" s="100" t="s">
        <v>4883</v>
      </c>
      <c r="S272" s="100">
        <v>1</v>
      </c>
      <c r="T272" s="100" t="s">
        <v>3268</v>
      </c>
      <c r="U272" s="177"/>
      <c r="V272" s="177"/>
      <c r="W272" s="177"/>
      <c r="X272" s="177"/>
      <c r="Y272" s="177"/>
      <c r="Z272" s="177"/>
      <c r="AA272" s="100"/>
      <c r="AB272" s="99"/>
      <c r="AC272" s="100"/>
      <c r="AD272" s="100"/>
      <c r="AE272" s="177"/>
      <c r="AF272" s="177"/>
      <c r="AG272" s="177"/>
      <c r="AH272" s="177"/>
      <c r="AI272" s="177"/>
      <c r="AJ272" s="177"/>
      <c r="AK272" s="177"/>
      <c r="AL272" s="177"/>
      <c r="AM272" s="177"/>
      <c r="AN272" s="177"/>
      <c r="AO272" s="177"/>
      <c r="AP272" s="177"/>
      <c r="AQ272" s="177"/>
      <c r="AR272" s="177"/>
      <c r="AS272" s="177"/>
      <c r="AT272" s="177"/>
      <c r="AU272" s="177"/>
      <c r="AV272" s="99">
        <v>2013</v>
      </c>
      <c r="AW272" s="99"/>
      <c r="AX272" s="99"/>
      <c r="AY272" s="99"/>
      <c r="AZ272" s="99"/>
      <c r="BA272" s="99"/>
      <c r="BB272" s="99"/>
      <c r="BC272" s="100">
        <v>78</v>
      </c>
      <c r="BD272" s="100"/>
    </row>
    <row r="273" spans="1:56" s="246" customFormat="1" ht="25.7" customHeight="1">
      <c r="A273" s="276"/>
      <c r="B273" s="1056"/>
      <c r="C273" s="105" t="s">
        <v>3586</v>
      </c>
      <c r="D273" s="582" t="s">
        <v>4919</v>
      </c>
      <c r="E273" s="99" t="s">
        <v>3586</v>
      </c>
      <c r="F273" s="320"/>
      <c r="G273" s="99" t="s">
        <v>3586</v>
      </c>
      <c r="H273" s="319"/>
      <c r="I273" s="665"/>
      <c r="J273" s="100">
        <v>13430</v>
      </c>
      <c r="K273" s="100"/>
      <c r="L273" s="100"/>
      <c r="M273" s="177"/>
      <c r="N273" s="936"/>
      <c r="O273" s="177"/>
      <c r="P273" s="100">
        <v>600</v>
      </c>
      <c r="Q273" s="100">
        <v>300</v>
      </c>
      <c r="R273" s="100" t="s">
        <v>4883</v>
      </c>
      <c r="S273" s="100">
        <v>2</v>
      </c>
      <c r="T273" s="100" t="s">
        <v>3268</v>
      </c>
      <c r="U273" s="177"/>
      <c r="V273" s="177"/>
      <c r="W273" s="177"/>
      <c r="X273" s="177"/>
      <c r="Y273" s="177"/>
      <c r="Z273" s="177"/>
      <c r="AA273" s="100"/>
      <c r="AB273" s="99"/>
      <c r="AC273" s="100"/>
      <c r="AD273" s="100"/>
      <c r="AE273" s="177"/>
      <c r="AF273" s="177"/>
      <c r="AG273" s="177"/>
      <c r="AH273" s="177"/>
      <c r="AI273" s="177"/>
      <c r="AJ273" s="177"/>
      <c r="AK273" s="177"/>
      <c r="AL273" s="177"/>
      <c r="AM273" s="177"/>
      <c r="AN273" s="177"/>
      <c r="AO273" s="177"/>
      <c r="AP273" s="177"/>
      <c r="AQ273" s="177"/>
      <c r="AR273" s="177"/>
      <c r="AS273" s="177"/>
      <c r="AT273" s="177"/>
      <c r="AU273" s="177"/>
      <c r="AV273" s="99"/>
      <c r="AW273" s="99"/>
      <c r="AX273" s="99"/>
      <c r="AY273" s="99"/>
      <c r="AZ273" s="99"/>
      <c r="BA273" s="99"/>
      <c r="BB273" s="99"/>
      <c r="BC273" s="100"/>
      <c r="BD273" s="100"/>
    </row>
    <row r="274" spans="1:56" s="246" customFormat="1" ht="25.7" customHeight="1">
      <c r="A274" s="276"/>
      <c r="B274" s="1056"/>
      <c r="C274" s="105" t="s">
        <v>3586</v>
      </c>
      <c r="D274" s="582" t="s">
        <v>9690</v>
      </c>
      <c r="E274" s="99" t="s">
        <v>3586</v>
      </c>
      <c r="F274" s="320"/>
      <c r="G274" s="99" t="s">
        <v>3586</v>
      </c>
      <c r="H274" s="319"/>
      <c r="I274" s="665"/>
      <c r="J274" s="100">
        <v>3000</v>
      </c>
      <c r="K274" s="100"/>
      <c r="L274" s="100"/>
      <c r="M274" s="177"/>
      <c r="N274" s="936"/>
      <c r="O274" s="177"/>
      <c r="P274" s="100">
        <v>300</v>
      </c>
      <c r="Q274" s="100">
        <v>300</v>
      </c>
      <c r="R274" s="100" t="s">
        <v>4883</v>
      </c>
      <c r="S274" s="100">
        <v>1</v>
      </c>
      <c r="T274" s="100" t="s">
        <v>3268</v>
      </c>
      <c r="U274" s="177"/>
      <c r="V274" s="177"/>
      <c r="W274" s="177"/>
      <c r="X274" s="177"/>
      <c r="Y274" s="177"/>
      <c r="Z274" s="177"/>
      <c r="AA274" s="100"/>
      <c r="AB274" s="99"/>
      <c r="AC274" s="100"/>
      <c r="AD274" s="100"/>
      <c r="AE274" s="177"/>
      <c r="AF274" s="177"/>
      <c r="AG274" s="177"/>
      <c r="AH274" s="177"/>
      <c r="AI274" s="177"/>
      <c r="AJ274" s="177"/>
      <c r="AK274" s="177"/>
      <c r="AL274" s="177"/>
      <c r="AM274" s="177"/>
      <c r="AN274" s="177"/>
      <c r="AO274" s="177"/>
      <c r="AP274" s="177"/>
      <c r="AQ274" s="177"/>
      <c r="AR274" s="177"/>
      <c r="AS274" s="177"/>
      <c r="AT274" s="177"/>
      <c r="AU274" s="177"/>
      <c r="AV274" s="99">
        <v>2016</v>
      </c>
      <c r="AW274" s="99"/>
      <c r="AX274" s="99"/>
      <c r="AY274" s="99"/>
      <c r="AZ274" s="99"/>
      <c r="BA274" s="99"/>
      <c r="BB274" s="99"/>
      <c r="BC274" s="100">
        <v>237</v>
      </c>
      <c r="BD274" s="100"/>
    </row>
    <row r="275" spans="1:56" s="246" customFormat="1" ht="25.7" customHeight="1">
      <c r="A275" s="276"/>
      <c r="B275" s="1056"/>
      <c r="C275" s="105" t="s">
        <v>3273</v>
      </c>
      <c r="D275" s="582" t="s">
        <v>4920</v>
      </c>
      <c r="E275" s="99" t="s">
        <v>3273</v>
      </c>
      <c r="F275" s="99"/>
      <c r="G275" s="99" t="s">
        <v>3273</v>
      </c>
      <c r="H275" s="99"/>
      <c r="I275" s="99"/>
      <c r="J275" s="100">
        <v>26788</v>
      </c>
      <c r="K275" s="100">
        <v>374</v>
      </c>
      <c r="L275" s="100">
        <v>374</v>
      </c>
      <c r="M275" s="99"/>
      <c r="N275" s="99"/>
      <c r="O275" s="99"/>
      <c r="P275" s="319">
        <v>300</v>
      </c>
      <c r="Q275" s="100">
        <v>300</v>
      </c>
      <c r="R275" s="100" t="s">
        <v>4885</v>
      </c>
      <c r="S275" s="100">
        <v>1</v>
      </c>
      <c r="T275" s="100" t="s">
        <v>3268</v>
      </c>
      <c r="U275" s="99"/>
      <c r="V275" s="99"/>
      <c r="W275" s="99"/>
      <c r="X275" s="99"/>
      <c r="Y275" s="99"/>
      <c r="Z275" s="99"/>
      <c r="AA275" s="100"/>
      <c r="AB275" s="99"/>
      <c r="AC275" s="99"/>
      <c r="AD275" s="99"/>
      <c r="AE275" s="99"/>
      <c r="AF275" s="99"/>
      <c r="AG275" s="99"/>
      <c r="AH275" s="99"/>
      <c r="AI275" s="99"/>
      <c r="AJ275" s="99"/>
      <c r="AK275" s="99"/>
      <c r="AL275" s="99"/>
      <c r="AM275" s="99"/>
      <c r="AN275" s="99"/>
      <c r="AO275" s="99"/>
      <c r="AP275" s="99"/>
      <c r="AQ275" s="99"/>
      <c r="AR275" s="99"/>
      <c r="AS275" s="99"/>
      <c r="AT275" s="99"/>
      <c r="AU275" s="99"/>
      <c r="AV275" s="99">
        <v>2013</v>
      </c>
      <c r="AW275" s="99"/>
      <c r="AX275" s="99"/>
      <c r="AY275" s="99"/>
      <c r="AZ275" s="99"/>
      <c r="BA275" s="99"/>
      <c r="BB275" s="99"/>
      <c r="BC275" s="100">
        <v>120</v>
      </c>
      <c r="BD275" s="100"/>
    </row>
    <row r="276" spans="1:56" s="246" customFormat="1" ht="25.7" customHeight="1">
      <c r="A276" s="276"/>
      <c r="B276" s="1056"/>
      <c r="C276" s="105" t="s">
        <v>3273</v>
      </c>
      <c r="D276" s="582" t="s">
        <v>4921</v>
      </c>
      <c r="E276" s="99" t="s">
        <v>3273</v>
      </c>
      <c r="F276" s="99"/>
      <c r="G276" s="99" t="s">
        <v>3273</v>
      </c>
      <c r="H276" s="99"/>
      <c r="I276" s="99"/>
      <c r="J276" s="100">
        <v>13581</v>
      </c>
      <c r="K276" s="100">
        <v>374</v>
      </c>
      <c r="L276" s="100">
        <v>374</v>
      </c>
      <c r="M276" s="99"/>
      <c r="N276" s="99"/>
      <c r="O276" s="99"/>
      <c r="P276" s="100">
        <v>300</v>
      </c>
      <c r="Q276" s="100">
        <v>300</v>
      </c>
      <c r="R276" s="100" t="s">
        <v>2254</v>
      </c>
      <c r="S276" s="100">
        <v>1</v>
      </c>
      <c r="T276" s="100" t="s">
        <v>3268</v>
      </c>
      <c r="U276" s="99"/>
      <c r="V276" s="99"/>
      <c r="W276" s="99"/>
      <c r="X276" s="99"/>
      <c r="Y276" s="99"/>
      <c r="Z276" s="99"/>
      <c r="AA276" s="100"/>
      <c r="AB276" s="99"/>
      <c r="AC276" s="99"/>
      <c r="AD276" s="99"/>
      <c r="AE276" s="99"/>
      <c r="AF276" s="99"/>
      <c r="AG276" s="99"/>
      <c r="AH276" s="99"/>
      <c r="AI276" s="99"/>
      <c r="AJ276" s="99"/>
      <c r="AK276" s="99"/>
      <c r="AL276" s="99"/>
      <c r="AM276" s="99"/>
      <c r="AN276" s="99"/>
      <c r="AO276" s="99"/>
      <c r="AP276" s="99"/>
      <c r="AQ276" s="99"/>
      <c r="AR276" s="99"/>
      <c r="AS276" s="99"/>
      <c r="AT276" s="99"/>
      <c r="AU276" s="99"/>
      <c r="AV276" s="99">
        <v>2013</v>
      </c>
      <c r="AW276" s="99"/>
      <c r="AX276" s="99"/>
      <c r="AY276" s="99"/>
      <c r="AZ276" s="99"/>
      <c r="BA276" s="99"/>
      <c r="BB276" s="99"/>
      <c r="BC276" s="100">
        <v>120</v>
      </c>
      <c r="BD276" s="100"/>
    </row>
    <row r="277" spans="1:56" s="246" customFormat="1" ht="25.7" customHeight="1">
      <c r="A277" s="276"/>
      <c r="B277" s="1056"/>
      <c r="C277" s="105" t="s">
        <v>3273</v>
      </c>
      <c r="D277" s="582" t="s">
        <v>4922</v>
      </c>
      <c r="E277" s="99" t="s">
        <v>3273</v>
      </c>
      <c r="F277" s="99"/>
      <c r="G277" s="99" t="s">
        <v>3273</v>
      </c>
      <c r="H277" s="99"/>
      <c r="I277" s="99"/>
      <c r="J277" s="100">
        <v>19477</v>
      </c>
      <c r="K277" s="100">
        <v>389.76</v>
      </c>
      <c r="L277" s="100">
        <v>389.76</v>
      </c>
      <c r="M277" s="99"/>
      <c r="N277" s="99"/>
      <c r="O277" s="99"/>
      <c r="P277" s="100">
        <v>300</v>
      </c>
      <c r="Q277" s="100">
        <v>300</v>
      </c>
      <c r="R277" s="100" t="s">
        <v>2254</v>
      </c>
      <c r="S277" s="100">
        <v>1</v>
      </c>
      <c r="T277" s="100" t="s">
        <v>3268</v>
      </c>
      <c r="U277" s="99"/>
      <c r="V277" s="99"/>
      <c r="W277" s="99"/>
      <c r="X277" s="99"/>
      <c r="Y277" s="99"/>
      <c r="Z277" s="99"/>
      <c r="AA277" s="100"/>
      <c r="AB277" s="99"/>
      <c r="AC277" s="99"/>
      <c r="AD277" s="99"/>
      <c r="AE277" s="99"/>
      <c r="AF277" s="99"/>
      <c r="AG277" s="99"/>
      <c r="AH277" s="99"/>
      <c r="AI277" s="99"/>
      <c r="AJ277" s="99"/>
      <c r="AK277" s="99"/>
      <c r="AL277" s="99"/>
      <c r="AM277" s="99"/>
      <c r="AN277" s="99"/>
      <c r="AO277" s="99"/>
      <c r="AP277" s="99"/>
      <c r="AQ277" s="99"/>
      <c r="AR277" s="99"/>
      <c r="AS277" s="99"/>
      <c r="AT277" s="99"/>
      <c r="AU277" s="99"/>
      <c r="AV277" s="99">
        <v>2013</v>
      </c>
      <c r="AW277" s="99"/>
      <c r="AX277" s="99"/>
      <c r="AY277" s="99"/>
      <c r="AZ277" s="99"/>
      <c r="BA277" s="99"/>
      <c r="BB277" s="99"/>
      <c r="BC277" s="100">
        <v>120</v>
      </c>
      <c r="BD277" s="100"/>
    </row>
    <row r="278" spans="1:56" s="246" customFormat="1" ht="25.7" customHeight="1">
      <c r="A278" s="276"/>
      <c r="B278" s="1056"/>
      <c r="C278" s="105" t="s">
        <v>3273</v>
      </c>
      <c r="D278" s="582" t="s">
        <v>4923</v>
      </c>
      <c r="E278" s="99" t="s">
        <v>3273</v>
      </c>
      <c r="F278" s="99"/>
      <c r="G278" s="99" t="s">
        <v>3273</v>
      </c>
      <c r="H278" s="99"/>
      <c r="I278" s="99"/>
      <c r="J278" s="100">
        <v>1754</v>
      </c>
      <c r="K278" s="100">
        <v>457.5</v>
      </c>
      <c r="L278" s="100">
        <v>457.5</v>
      </c>
      <c r="M278" s="99"/>
      <c r="N278" s="99"/>
      <c r="O278" s="99"/>
      <c r="P278" s="100">
        <v>300</v>
      </c>
      <c r="Q278" s="100">
        <v>300</v>
      </c>
      <c r="R278" s="100" t="s">
        <v>2254</v>
      </c>
      <c r="S278" s="100">
        <v>1</v>
      </c>
      <c r="T278" s="100" t="s">
        <v>3268</v>
      </c>
      <c r="U278" s="99"/>
      <c r="V278" s="99"/>
      <c r="W278" s="99"/>
      <c r="X278" s="99"/>
      <c r="Y278" s="99"/>
      <c r="Z278" s="99"/>
      <c r="AA278" s="100"/>
      <c r="AB278" s="99"/>
      <c r="AC278" s="99"/>
      <c r="AD278" s="99"/>
      <c r="AE278" s="99"/>
      <c r="AF278" s="99"/>
      <c r="AG278" s="99"/>
      <c r="AH278" s="99"/>
      <c r="AI278" s="99"/>
      <c r="AJ278" s="99"/>
      <c r="AK278" s="99"/>
      <c r="AL278" s="99"/>
      <c r="AM278" s="99"/>
      <c r="AN278" s="99"/>
      <c r="AO278" s="99"/>
      <c r="AP278" s="99"/>
      <c r="AQ278" s="99"/>
      <c r="AR278" s="99"/>
      <c r="AS278" s="99"/>
      <c r="AT278" s="99"/>
      <c r="AU278" s="99"/>
      <c r="AV278" s="99">
        <v>2013</v>
      </c>
      <c r="AW278" s="99"/>
      <c r="AX278" s="99"/>
      <c r="AY278" s="99"/>
      <c r="AZ278" s="99"/>
      <c r="BA278" s="99"/>
      <c r="BB278" s="99"/>
      <c r="BC278" s="100">
        <v>120</v>
      </c>
      <c r="BD278" s="100"/>
    </row>
    <row r="279" spans="1:56" s="246" customFormat="1" ht="25.7" customHeight="1">
      <c r="A279" s="276"/>
      <c r="B279" s="1056"/>
      <c r="C279" s="105" t="s">
        <v>3273</v>
      </c>
      <c r="D279" s="582" t="s">
        <v>4924</v>
      </c>
      <c r="E279" s="99" t="s">
        <v>3273</v>
      </c>
      <c r="F279" s="99" t="s">
        <v>3273</v>
      </c>
      <c r="G279" s="99" t="s">
        <v>3273</v>
      </c>
      <c r="H279" s="100">
        <v>5193.8</v>
      </c>
      <c r="I279" s="100">
        <v>445.76</v>
      </c>
      <c r="J279" s="100">
        <v>5193.8</v>
      </c>
      <c r="K279" s="100">
        <v>445.76</v>
      </c>
      <c r="L279" s="100">
        <v>445.76</v>
      </c>
      <c r="M279" s="100" t="s">
        <v>2254</v>
      </c>
      <c r="N279" s="100">
        <v>1</v>
      </c>
      <c r="O279" s="100" t="s">
        <v>3268</v>
      </c>
      <c r="P279" s="100">
        <v>300</v>
      </c>
      <c r="Q279" s="100">
        <v>300</v>
      </c>
      <c r="R279" s="100" t="s">
        <v>2254</v>
      </c>
      <c r="S279" s="100">
        <v>1</v>
      </c>
      <c r="T279" s="100" t="s">
        <v>3268</v>
      </c>
      <c r="U279" s="99"/>
      <c r="V279" s="99"/>
      <c r="W279" s="99"/>
      <c r="X279" s="99"/>
      <c r="Y279" s="99"/>
      <c r="Z279" s="99"/>
      <c r="AA279" s="100"/>
      <c r="AB279" s="99"/>
      <c r="AC279" s="99"/>
      <c r="AD279" s="99"/>
      <c r="AE279" s="99"/>
      <c r="AF279" s="99"/>
      <c r="AG279" s="99"/>
      <c r="AH279" s="99"/>
      <c r="AI279" s="99"/>
      <c r="AJ279" s="99"/>
      <c r="AK279" s="99"/>
      <c r="AL279" s="99"/>
      <c r="AM279" s="99"/>
      <c r="AN279" s="99"/>
      <c r="AO279" s="99"/>
      <c r="AP279" s="99"/>
      <c r="AQ279" s="99"/>
      <c r="AR279" s="99"/>
      <c r="AS279" s="99"/>
      <c r="AT279" s="99"/>
      <c r="AU279" s="99"/>
      <c r="AV279" s="99">
        <v>2014</v>
      </c>
      <c r="AW279" s="100">
        <v>210</v>
      </c>
      <c r="AX279" s="100" t="s">
        <v>3588</v>
      </c>
      <c r="AY279" s="99"/>
      <c r="AZ279" s="99"/>
      <c r="BA279" s="99"/>
      <c r="BB279" s="99"/>
      <c r="BC279" s="100">
        <v>210</v>
      </c>
      <c r="BD279" s="100"/>
    </row>
    <row r="280" spans="1:56" s="246" customFormat="1" ht="25.7" customHeight="1">
      <c r="A280" s="276"/>
      <c r="B280" s="1056"/>
      <c r="C280" s="105" t="s">
        <v>3273</v>
      </c>
      <c r="D280" s="582" t="s">
        <v>4925</v>
      </c>
      <c r="E280" s="99" t="s">
        <v>3273</v>
      </c>
      <c r="F280" s="99" t="s">
        <v>3273</v>
      </c>
      <c r="G280" s="99" t="s">
        <v>3273</v>
      </c>
      <c r="H280" s="100">
        <v>2150</v>
      </c>
      <c r="I280" s="100">
        <v>414</v>
      </c>
      <c r="J280" s="100">
        <v>2150</v>
      </c>
      <c r="K280" s="100">
        <v>414</v>
      </c>
      <c r="L280" s="100">
        <v>414</v>
      </c>
      <c r="M280" s="100" t="s">
        <v>2254</v>
      </c>
      <c r="N280" s="100">
        <v>1</v>
      </c>
      <c r="O280" s="100" t="s">
        <v>3268</v>
      </c>
      <c r="P280" s="100">
        <v>300</v>
      </c>
      <c r="Q280" s="100">
        <v>300</v>
      </c>
      <c r="R280" s="100" t="s">
        <v>2254</v>
      </c>
      <c r="S280" s="100">
        <v>1</v>
      </c>
      <c r="T280" s="100" t="s">
        <v>3268</v>
      </c>
      <c r="U280" s="99"/>
      <c r="V280" s="99"/>
      <c r="W280" s="99"/>
      <c r="X280" s="99"/>
      <c r="Y280" s="99"/>
      <c r="Z280" s="99"/>
      <c r="AA280" s="100"/>
      <c r="AB280" s="99"/>
      <c r="AC280" s="99"/>
      <c r="AD280" s="99"/>
      <c r="AE280" s="99"/>
      <c r="AF280" s="99"/>
      <c r="AG280" s="99"/>
      <c r="AH280" s="99"/>
      <c r="AI280" s="99"/>
      <c r="AJ280" s="99"/>
      <c r="AK280" s="99"/>
      <c r="AL280" s="99"/>
      <c r="AM280" s="99"/>
      <c r="AN280" s="99"/>
      <c r="AO280" s="99"/>
      <c r="AP280" s="99"/>
      <c r="AQ280" s="99"/>
      <c r="AR280" s="99"/>
      <c r="AS280" s="99"/>
      <c r="AT280" s="99"/>
      <c r="AU280" s="99"/>
      <c r="AV280" s="99">
        <v>2014</v>
      </c>
      <c r="AW280" s="100">
        <v>120</v>
      </c>
      <c r="AX280" s="100" t="s">
        <v>3588</v>
      </c>
      <c r="AY280" s="99"/>
      <c r="AZ280" s="99"/>
      <c r="BA280" s="99"/>
      <c r="BB280" s="99"/>
      <c r="BC280" s="100">
        <v>120</v>
      </c>
      <c r="BD280" s="100"/>
    </row>
    <row r="281" spans="1:56" s="246" customFormat="1" ht="25.7" customHeight="1">
      <c r="A281" s="276"/>
      <c r="B281" s="1056"/>
      <c r="C281" s="105" t="s">
        <v>3275</v>
      </c>
      <c r="D281" s="105" t="s">
        <v>4926</v>
      </c>
      <c r="E281" s="105" t="s">
        <v>3275</v>
      </c>
      <c r="F281" s="320"/>
      <c r="G281" s="105" t="s">
        <v>60</v>
      </c>
      <c r="H281" s="177"/>
      <c r="I281" s="665"/>
      <c r="J281" s="319"/>
      <c r="K281" s="105">
        <v>600</v>
      </c>
      <c r="L281" s="105">
        <v>600</v>
      </c>
      <c r="M281" s="177"/>
      <c r="N281" s="936"/>
      <c r="O281" s="177"/>
      <c r="P281" s="319">
        <v>600</v>
      </c>
      <c r="Q281" s="100">
        <v>600</v>
      </c>
      <c r="R281" s="319" t="s">
        <v>4885</v>
      </c>
      <c r="S281" s="105">
        <v>2</v>
      </c>
      <c r="T281" s="319" t="s">
        <v>3268</v>
      </c>
      <c r="U281" s="177"/>
      <c r="V281" s="177"/>
      <c r="W281" s="177"/>
      <c r="X281" s="177"/>
      <c r="Y281" s="177"/>
      <c r="Z281" s="177"/>
      <c r="AA281" s="105" t="s">
        <v>3259</v>
      </c>
      <c r="AB281" s="320"/>
      <c r="AC281" s="320"/>
      <c r="AD281" s="177"/>
      <c r="AE281" s="177"/>
      <c r="AF281" s="177"/>
      <c r="AG281" s="177"/>
      <c r="AH281" s="177"/>
      <c r="AI281" s="177"/>
      <c r="AJ281" s="177"/>
      <c r="AK281" s="177"/>
      <c r="AL281" s="177"/>
      <c r="AM281" s="177"/>
      <c r="AN281" s="177"/>
      <c r="AO281" s="177"/>
      <c r="AP281" s="177"/>
      <c r="AQ281" s="177"/>
      <c r="AR281" s="177"/>
      <c r="AS281" s="177"/>
      <c r="AT281" s="177"/>
      <c r="AU281" s="177"/>
      <c r="AV281" s="105">
        <v>2009</v>
      </c>
      <c r="AW281" s="105"/>
      <c r="AX281" s="105"/>
      <c r="AY281" s="105"/>
      <c r="AZ281" s="105"/>
      <c r="BA281" s="105"/>
      <c r="BB281" s="105"/>
      <c r="BC281" s="105">
        <v>250</v>
      </c>
      <c r="BD281" s="105" t="s">
        <v>4927</v>
      </c>
    </row>
    <row r="282" spans="1:56" s="246" customFormat="1" ht="25.7" customHeight="1">
      <c r="A282" s="276"/>
      <c r="B282" s="1056"/>
      <c r="C282" s="105" t="s">
        <v>3275</v>
      </c>
      <c r="D282" s="105" t="s">
        <v>4928</v>
      </c>
      <c r="E282" s="105" t="s">
        <v>3275</v>
      </c>
      <c r="F282" s="320"/>
      <c r="G282" s="105" t="s">
        <v>3275</v>
      </c>
      <c r="H282" s="177"/>
      <c r="I282" s="665"/>
      <c r="J282" s="319">
        <v>379</v>
      </c>
      <c r="K282" s="105">
        <v>379</v>
      </c>
      <c r="L282" s="105">
        <v>379</v>
      </c>
      <c r="M282" s="319">
        <v>379</v>
      </c>
      <c r="N282" s="105">
        <v>379</v>
      </c>
      <c r="O282" s="105">
        <v>379</v>
      </c>
      <c r="P282" s="319">
        <v>379</v>
      </c>
      <c r="Q282" s="105">
        <v>379</v>
      </c>
      <c r="R282" s="319" t="s">
        <v>4929</v>
      </c>
      <c r="S282" s="105">
        <v>1</v>
      </c>
      <c r="T282" s="319" t="s">
        <v>3268</v>
      </c>
      <c r="U282" s="177"/>
      <c r="V282" s="177"/>
      <c r="W282" s="177"/>
      <c r="X282" s="177"/>
      <c r="Y282" s="177"/>
      <c r="Z282" s="177"/>
      <c r="AA282" s="105" t="s">
        <v>3259</v>
      </c>
      <c r="AB282" s="320"/>
      <c r="AC282" s="320"/>
      <c r="AD282" s="177"/>
      <c r="AE282" s="177"/>
      <c r="AF282" s="177"/>
      <c r="AG282" s="177"/>
      <c r="AH282" s="177"/>
      <c r="AI282" s="177"/>
      <c r="AJ282" s="177"/>
      <c r="AK282" s="177"/>
      <c r="AL282" s="177"/>
      <c r="AM282" s="177"/>
      <c r="AN282" s="177"/>
      <c r="AO282" s="177"/>
      <c r="AP282" s="177"/>
      <c r="AQ282" s="177"/>
      <c r="AR282" s="177"/>
      <c r="AS282" s="177"/>
      <c r="AT282" s="177"/>
      <c r="AU282" s="177"/>
      <c r="AV282" s="105">
        <v>2009</v>
      </c>
      <c r="AW282" s="105"/>
      <c r="AX282" s="105"/>
      <c r="AY282" s="105"/>
      <c r="AZ282" s="105"/>
      <c r="BA282" s="105"/>
      <c r="BB282" s="105"/>
      <c r="BC282" s="105">
        <v>70</v>
      </c>
      <c r="BD282" s="105" t="s">
        <v>9468</v>
      </c>
    </row>
    <row r="283" spans="1:56" s="246" customFormat="1" ht="25.7" customHeight="1">
      <c r="A283" s="276"/>
      <c r="B283" s="1056"/>
      <c r="C283" s="320" t="s">
        <v>3275</v>
      </c>
      <c r="D283" s="320" t="s">
        <v>4930</v>
      </c>
      <c r="E283" s="320" t="s">
        <v>3275</v>
      </c>
      <c r="F283" s="320"/>
      <c r="G283" s="320" t="s">
        <v>3275</v>
      </c>
      <c r="H283" s="177"/>
      <c r="I283" s="177"/>
      <c r="J283" s="319">
        <v>300</v>
      </c>
      <c r="K283" s="319">
        <v>300</v>
      </c>
      <c r="L283" s="319">
        <v>300</v>
      </c>
      <c r="M283" s="177"/>
      <c r="N283" s="936"/>
      <c r="O283" s="177"/>
      <c r="P283" s="319">
        <v>300</v>
      </c>
      <c r="Q283" s="319">
        <v>300</v>
      </c>
      <c r="R283" s="319" t="s">
        <v>4885</v>
      </c>
      <c r="S283" s="319">
        <v>1</v>
      </c>
      <c r="T283" s="319" t="s">
        <v>3268</v>
      </c>
      <c r="U283" s="177"/>
      <c r="V283" s="177"/>
      <c r="W283" s="177"/>
      <c r="X283" s="177"/>
      <c r="Y283" s="177"/>
      <c r="Z283" s="177"/>
      <c r="AA283" s="105" t="s">
        <v>3259</v>
      </c>
      <c r="AB283" s="320"/>
      <c r="AC283" s="320"/>
      <c r="AD283" s="177"/>
      <c r="AE283" s="177"/>
      <c r="AF283" s="177"/>
      <c r="AG283" s="177"/>
      <c r="AH283" s="177"/>
      <c r="AI283" s="177"/>
      <c r="AJ283" s="177"/>
      <c r="AK283" s="177"/>
      <c r="AL283" s="177"/>
      <c r="AM283" s="177"/>
      <c r="AN283" s="177"/>
      <c r="AO283" s="177"/>
      <c r="AP283" s="177"/>
      <c r="AQ283" s="177"/>
      <c r="AR283" s="177"/>
      <c r="AS283" s="177"/>
      <c r="AT283" s="177"/>
      <c r="AU283" s="177"/>
      <c r="AV283" s="99">
        <v>2009</v>
      </c>
      <c r="AW283" s="99"/>
      <c r="AX283" s="99"/>
      <c r="AY283" s="99"/>
      <c r="AZ283" s="99"/>
      <c r="BA283" s="99"/>
      <c r="BB283" s="99"/>
      <c r="BC283" s="100">
        <v>120</v>
      </c>
      <c r="BD283" s="105"/>
    </row>
    <row r="284" spans="1:56" s="246" customFormat="1" ht="25.7" customHeight="1">
      <c r="A284" s="276"/>
      <c r="B284" s="1056"/>
      <c r="C284" s="320" t="s">
        <v>3275</v>
      </c>
      <c r="D284" s="320" t="s">
        <v>9469</v>
      </c>
      <c r="E284" s="320" t="s">
        <v>3275</v>
      </c>
      <c r="F284" s="320"/>
      <c r="G284" s="320" t="s">
        <v>3275</v>
      </c>
      <c r="H284" s="177"/>
      <c r="I284" s="177"/>
      <c r="J284" s="319">
        <v>300</v>
      </c>
      <c r="K284" s="319">
        <v>300</v>
      </c>
      <c r="L284" s="319">
        <v>300</v>
      </c>
      <c r="M284" s="177"/>
      <c r="N284" s="936"/>
      <c r="O284" s="177"/>
      <c r="P284" s="319">
        <v>300</v>
      </c>
      <c r="Q284" s="319">
        <v>300</v>
      </c>
      <c r="R284" s="319" t="s">
        <v>2254</v>
      </c>
      <c r="S284" s="319">
        <v>1</v>
      </c>
      <c r="T284" s="319" t="s">
        <v>3268</v>
      </c>
      <c r="U284" s="177"/>
      <c r="V284" s="177"/>
      <c r="W284" s="177"/>
      <c r="X284" s="177"/>
      <c r="Y284" s="177"/>
      <c r="Z284" s="177"/>
      <c r="AA284" s="105"/>
      <c r="AB284" s="320"/>
      <c r="AC284" s="320"/>
      <c r="AD284" s="177"/>
      <c r="AE284" s="177"/>
      <c r="AF284" s="177"/>
      <c r="AG284" s="177"/>
      <c r="AH284" s="177"/>
      <c r="AI284" s="177"/>
      <c r="AJ284" s="177"/>
      <c r="AK284" s="177"/>
      <c r="AL284" s="177"/>
      <c r="AM284" s="177"/>
      <c r="AN284" s="177"/>
      <c r="AO284" s="177"/>
      <c r="AP284" s="177"/>
      <c r="AQ284" s="177"/>
      <c r="AR284" s="177"/>
      <c r="AS284" s="177"/>
      <c r="AT284" s="177"/>
      <c r="AU284" s="177"/>
      <c r="AV284" s="99">
        <v>2004</v>
      </c>
      <c r="AW284" s="99"/>
      <c r="AX284" s="99"/>
      <c r="AY284" s="99"/>
      <c r="AZ284" s="99"/>
      <c r="BA284" s="99"/>
      <c r="BB284" s="99"/>
      <c r="BC284" s="100"/>
      <c r="BD284" s="105"/>
    </row>
    <row r="285" spans="1:56" s="246" customFormat="1" ht="25.7" customHeight="1">
      <c r="A285" s="276"/>
      <c r="B285" s="1056"/>
      <c r="C285" s="320" t="s">
        <v>3275</v>
      </c>
      <c r="D285" s="320" t="s">
        <v>9691</v>
      </c>
      <c r="E285" s="320" t="s">
        <v>3275</v>
      </c>
      <c r="F285" s="320"/>
      <c r="G285" s="320" t="s">
        <v>3275</v>
      </c>
      <c r="H285" s="177"/>
      <c r="I285" s="177"/>
      <c r="J285" s="319">
        <v>300</v>
      </c>
      <c r="K285" s="319">
        <v>300</v>
      </c>
      <c r="L285" s="319">
        <v>300</v>
      </c>
      <c r="M285" s="177"/>
      <c r="N285" s="936"/>
      <c r="O285" s="177"/>
      <c r="P285" s="319">
        <v>300</v>
      </c>
      <c r="Q285" s="319">
        <v>300</v>
      </c>
      <c r="R285" s="319" t="s">
        <v>4885</v>
      </c>
      <c r="S285" s="319">
        <v>1</v>
      </c>
      <c r="T285" s="319" t="s">
        <v>3268</v>
      </c>
      <c r="U285" s="177"/>
      <c r="V285" s="177"/>
      <c r="W285" s="177"/>
      <c r="X285" s="177"/>
      <c r="Y285" s="177"/>
      <c r="Z285" s="177"/>
      <c r="AA285" s="105"/>
      <c r="AB285" s="320"/>
      <c r="AC285" s="320"/>
      <c r="AD285" s="177"/>
      <c r="AE285" s="177"/>
      <c r="AF285" s="177"/>
      <c r="AG285" s="177"/>
      <c r="AH285" s="177"/>
      <c r="AI285" s="177"/>
      <c r="AJ285" s="177"/>
      <c r="AK285" s="177"/>
      <c r="AL285" s="177"/>
      <c r="AM285" s="177"/>
      <c r="AN285" s="177"/>
      <c r="AO285" s="177"/>
      <c r="AP285" s="177"/>
      <c r="AQ285" s="177"/>
      <c r="AR285" s="177"/>
      <c r="AS285" s="177"/>
      <c r="AT285" s="177"/>
      <c r="AU285" s="177"/>
      <c r="AV285" s="99">
        <v>2011</v>
      </c>
      <c r="AW285" s="99"/>
      <c r="AX285" s="99"/>
      <c r="AY285" s="99"/>
      <c r="AZ285" s="99"/>
      <c r="BA285" s="99"/>
      <c r="BB285" s="99"/>
      <c r="BC285" s="100"/>
      <c r="BD285" s="105"/>
    </row>
    <row r="286" spans="1:56" s="246" customFormat="1" ht="25.7" customHeight="1">
      <c r="A286" s="276"/>
      <c r="B286" s="1056"/>
      <c r="C286" s="320" t="s">
        <v>3275</v>
      </c>
      <c r="D286" s="320" t="s">
        <v>9692</v>
      </c>
      <c r="E286" s="320" t="s">
        <v>3275</v>
      </c>
      <c r="F286" s="320"/>
      <c r="G286" s="320" t="s">
        <v>3275</v>
      </c>
      <c r="H286" s="177"/>
      <c r="I286" s="177"/>
      <c r="J286" s="319">
        <v>300</v>
      </c>
      <c r="K286" s="319">
        <v>300</v>
      </c>
      <c r="L286" s="319">
        <v>300</v>
      </c>
      <c r="M286" s="177"/>
      <c r="N286" s="936"/>
      <c r="O286" s="177"/>
      <c r="P286" s="319">
        <v>300</v>
      </c>
      <c r="Q286" s="319">
        <v>300</v>
      </c>
      <c r="R286" s="319" t="s">
        <v>2254</v>
      </c>
      <c r="S286" s="319">
        <v>1</v>
      </c>
      <c r="T286" s="319" t="s">
        <v>3268</v>
      </c>
      <c r="U286" s="177"/>
      <c r="V286" s="177"/>
      <c r="W286" s="177"/>
      <c r="X286" s="177"/>
      <c r="Y286" s="177"/>
      <c r="Z286" s="177"/>
      <c r="AA286" s="105"/>
      <c r="AB286" s="320"/>
      <c r="AC286" s="320"/>
      <c r="AD286" s="177"/>
      <c r="AE286" s="177"/>
      <c r="AF286" s="177"/>
      <c r="AG286" s="177"/>
      <c r="AH286" s="177"/>
      <c r="AI286" s="177"/>
      <c r="AJ286" s="177"/>
      <c r="AK286" s="177"/>
      <c r="AL286" s="177"/>
      <c r="AM286" s="177"/>
      <c r="AN286" s="177"/>
      <c r="AO286" s="177"/>
      <c r="AP286" s="177"/>
      <c r="AQ286" s="177"/>
      <c r="AR286" s="177"/>
      <c r="AS286" s="177"/>
      <c r="AT286" s="177"/>
      <c r="AU286" s="177"/>
      <c r="AV286" s="99">
        <v>2006</v>
      </c>
      <c r="AW286" s="99"/>
      <c r="AX286" s="99"/>
      <c r="AY286" s="99"/>
      <c r="AZ286" s="99"/>
      <c r="BA286" s="99"/>
      <c r="BB286" s="99"/>
      <c r="BC286" s="100"/>
      <c r="BD286" s="105"/>
    </row>
    <row r="287" spans="1:56" s="246" customFormat="1" ht="25.7" customHeight="1">
      <c r="A287" s="276"/>
      <c r="B287" s="1056"/>
      <c r="C287" s="320" t="s">
        <v>3275</v>
      </c>
      <c r="D287" s="320" t="s">
        <v>4931</v>
      </c>
      <c r="E287" s="320" t="s">
        <v>3275</v>
      </c>
      <c r="F287" s="320"/>
      <c r="G287" s="320" t="s">
        <v>3275</v>
      </c>
      <c r="H287" s="177"/>
      <c r="I287" s="665"/>
      <c r="J287" s="319">
        <v>300</v>
      </c>
      <c r="K287" s="319">
        <v>300</v>
      </c>
      <c r="L287" s="319">
        <v>300</v>
      </c>
      <c r="M287" s="177"/>
      <c r="N287" s="936"/>
      <c r="O287" s="177"/>
      <c r="P287" s="319">
        <v>300</v>
      </c>
      <c r="Q287" s="319">
        <v>300</v>
      </c>
      <c r="R287" s="319" t="s">
        <v>4885</v>
      </c>
      <c r="S287" s="319">
        <v>1</v>
      </c>
      <c r="T287" s="319" t="s">
        <v>3268</v>
      </c>
      <c r="U287" s="177"/>
      <c r="V287" s="177"/>
      <c r="W287" s="177"/>
      <c r="X287" s="177"/>
      <c r="Y287" s="177"/>
      <c r="Z287" s="177"/>
      <c r="AA287" s="105" t="s">
        <v>3259</v>
      </c>
      <c r="AB287" s="320"/>
      <c r="AC287" s="320"/>
      <c r="AD287" s="177"/>
      <c r="AE287" s="177"/>
      <c r="AF287" s="177"/>
      <c r="AG287" s="177"/>
      <c r="AH287" s="177"/>
      <c r="AI287" s="177"/>
      <c r="AJ287" s="177"/>
      <c r="AK287" s="177"/>
      <c r="AL287" s="177"/>
      <c r="AM287" s="177"/>
      <c r="AN287" s="177"/>
      <c r="AO287" s="177"/>
      <c r="AP287" s="177"/>
      <c r="AQ287" s="177"/>
      <c r="AR287" s="177"/>
      <c r="AS287" s="177"/>
      <c r="AT287" s="177"/>
      <c r="AU287" s="177"/>
      <c r="AV287" s="99">
        <v>2009</v>
      </c>
      <c r="AW287" s="99"/>
      <c r="AX287" s="99"/>
      <c r="AY287" s="99"/>
      <c r="AZ287" s="99"/>
      <c r="BA287" s="99"/>
      <c r="BB287" s="99"/>
      <c r="BC287" s="100">
        <v>70</v>
      </c>
      <c r="BD287" s="105"/>
    </row>
    <row r="288" spans="1:56" s="246" customFormat="1" ht="25.7" customHeight="1">
      <c r="A288" s="276"/>
      <c r="B288" s="1056"/>
      <c r="C288" s="320" t="s">
        <v>3275</v>
      </c>
      <c r="D288" s="320" t="s">
        <v>4932</v>
      </c>
      <c r="E288" s="320" t="s">
        <v>3275</v>
      </c>
      <c r="F288" s="320"/>
      <c r="G288" s="320" t="s">
        <v>3275</v>
      </c>
      <c r="H288" s="177"/>
      <c r="I288" s="665"/>
      <c r="J288" s="319">
        <v>300</v>
      </c>
      <c r="K288" s="319">
        <v>300</v>
      </c>
      <c r="L288" s="319">
        <v>300</v>
      </c>
      <c r="M288" s="177"/>
      <c r="N288" s="936"/>
      <c r="O288" s="177"/>
      <c r="P288" s="319">
        <v>300</v>
      </c>
      <c r="Q288" s="319">
        <v>300</v>
      </c>
      <c r="R288" s="319" t="s">
        <v>4885</v>
      </c>
      <c r="S288" s="319">
        <v>1</v>
      </c>
      <c r="T288" s="319" t="s">
        <v>3268</v>
      </c>
      <c r="U288" s="177"/>
      <c r="V288" s="177"/>
      <c r="W288" s="177"/>
      <c r="X288" s="177"/>
      <c r="Y288" s="177"/>
      <c r="Z288" s="177"/>
      <c r="AA288" s="105" t="s">
        <v>3259</v>
      </c>
      <c r="AB288" s="320"/>
      <c r="AC288" s="320"/>
      <c r="AD288" s="177"/>
      <c r="AE288" s="177"/>
      <c r="AF288" s="177"/>
      <c r="AG288" s="177"/>
      <c r="AH288" s="177"/>
      <c r="AI288" s="177"/>
      <c r="AJ288" s="177"/>
      <c r="AK288" s="177"/>
      <c r="AL288" s="177"/>
      <c r="AM288" s="177"/>
      <c r="AN288" s="177"/>
      <c r="AO288" s="177"/>
      <c r="AP288" s="177"/>
      <c r="AQ288" s="177"/>
      <c r="AR288" s="177"/>
      <c r="AS288" s="177"/>
      <c r="AT288" s="177"/>
      <c r="AU288" s="177"/>
      <c r="AV288" s="99">
        <v>2009</v>
      </c>
      <c r="AW288" s="99"/>
      <c r="AX288" s="99"/>
      <c r="AY288" s="99"/>
      <c r="AZ288" s="99"/>
      <c r="BA288" s="99"/>
      <c r="BB288" s="99"/>
      <c r="BC288" s="100">
        <v>150</v>
      </c>
      <c r="BD288" s="105"/>
    </row>
    <row r="289" spans="1:56" s="246" customFormat="1" ht="25.7" customHeight="1">
      <c r="A289" s="276"/>
      <c r="B289" s="1056"/>
      <c r="C289" s="320" t="s">
        <v>3275</v>
      </c>
      <c r="D289" s="320" t="s">
        <v>4933</v>
      </c>
      <c r="E289" s="320" t="s">
        <v>3275</v>
      </c>
      <c r="F289" s="320"/>
      <c r="G289" s="320" t="s">
        <v>3275</v>
      </c>
      <c r="H289" s="177"/>
      <c r="I289" s="665"/>
      <c r="J289" s="319">
        <v>600</v>
      </c>
      <c r="K289" s="319">
        <v>600</v>
      </c>
      <c r="L289" s="319">
        <v>600</v>
      </c>
      <c r="M289" s="177"/>
      <c r="N289" s="936"/>
      <c r="O289" s="177"/>
      <c r="P289" s="319">
        <v>600</v>
      </c>
      <c r="Q289" s="319">
        <v>600</v>
      </c>
      <c r="R289" s="319" t="s">
        <v>4885</v>
      </c>
      <c r="S289" s="319">
        <v>2</v>
      </c>
      <c r="T289" s="319" t="s">
        <v>3268</v>
      </c>
      <c r="U289" s="177"/>
      <c r="V289" s="177"/>
      <c r="W289" s="177"/>
      <c r="X289" s="177"/>
      <c r="Y289" s="177"/>
      <c r="Z289" s="177"/>
      <c r="AA289" s="105" t="s">
        <v>3259</v>
      </c>
      <c r="AB289" s="320"/>
      <c r="AC289" s="320"/>
      <c r="AD289" s="177"/>
      <c r="AE289" s="177"/>
      <c r="AF289" s="177"/>
      <c r="AG289" s="177"/>
      <c r="AH289" s="177"/>
      <c r="AI289" s="177"/>
      <c r="AJ289" s="177"/>
      <c r="AK289" s="177"/>
      <c r="AL289" s="177"/>
      <c r="AM289" s="177"/>
      <c r="AN289" s="177"/>
      <c r="AO289" s="177"/>
      <c r="AP289" s="177"/>
      <c r="AQ289" s="177"/>
      <c r="AR289" s="177"/>
      <c r="AS289" s="177"/>
      <c r="AT289" s="177"/>
      <c r="AU289" s="177"/>
      <c r="AV289" s="99">
        <v>2010</v>
      </c>
      <c r="AW289" s="99"/>
      <c r="AX289" s="99"/>
      <c r="AY289" s="99"/>
      <c r="AZ289" s="99"/>
      <c r="BA289" s="99"/>
      <c r="BB289" s="99"/>
      <c r="BC289" s="100">
        <v>250</v>
      </c>
      <c r="BD289" s="105"/>
    </row>
    <row r="290" spans="1:56" s="246" customFormat="1" ht="25.7" customHeight="1">
      <c r="A290" s="276"/>
      <c r="B290" s="1056"/>
      <c r="C290" s="320" t="s">
        <v>3275</v>
      </c>
      <c r="D290" s="320" t="s">
        <v>4934</v>
      </c>
      <c r="E290" s="320" t="s">
        <v>3275</v>
      </c>
      <c r="F290" s="320"/>
      <c r="G290" s="320" t="s">
        <v>3275</v>
      </c>
      <c r="H290" s="177"/>
      <c r="I290" s="665"/>
      <c r="J290" s="319">
        <v>300</v>
      </c>
      <c r="K290" s="319">
        <v>300</v>
      </c>
      <c r="L290" s="319">
        <v>300</v>
      </c>
      <c r="M290" s="177"/>
      <c r="N290" s="936"/>
      <c r="O290" s="177"/>
      <c r="P290" s="319">
        <v>300</v>
      </c>
      <c r="Q290" s="319">
        <v>300</v>
      </c>
      <c r="R290" s="319" t="s">
        <v>4885</v>
      </c>
      <c r="S290" s="319">
        <v>1</v>
      </c>
      <c r="T290" s="319" t="s">
        <v>3268</v>
      </c>
      <c r="U290" s="177"/>
      <c r="V290" s="177"/>
      <c r="W290" s="177"/>
      <c r="X290" s="177"/>
      <c r="Y290" s="177"/>
      <c r="Z290" s="177"/>
      <c r="AA290" s="105" t="s">
        <v>3259</v>
      </c>
      <c r="AB290" s="320"/>
      <c r="AC290" s="320"/>
      <c r="AD290" s="177"/>
      <c r="AE290" s="177"/>
      <c r="AF290" s="177"/>
      <c r="AG290" s="177"/>
      <c r="AH290" s="177"/>
      <c r="AI290" s="177"/>
      <c r="AJ290" s="177"/>
      <c r="AK290" s="177"/>
      <c r="AL290" s="177"/>
      <c r="AM290" s="177"/>
      <c r="AN290" s="177"/>
      <c r="AO290" s="177"/>
      <c r="AP290" s="177"/>
      <c r="AQ290" s="177"/>
      <c r="AR290" s="177"/>
      <c r="AS290" s="177"/>
      <c r="AT290" s="177"/>
      <c r="AU290" s="177"/>
      <c r="AV290" s="99">
        <v>2004</v>
      </c>
      <c r="AW290" s="99"/>
      <c r="AX290" s="99"/>
      <c r="AY290" s="99"/>
      <c r="AZ290" s="99"/>
      <c r="BA290" s="99"/>
      <c r="BB290" s="99"/>
      <c r="BC290" s="100">
        <v>70</v>
      </c>
      <c r="BD290" s="105"/>
    </row>
    <row r="291" spans="1:56" s="246" customFormat="1" ht="25.7" customHeight="1">
      <c r="A291" s="276"/>
      <c r="B291" s="1056"/>
      <c r="C291" s="320" t="s">
        <v>3275</v>
      </c>
      <c r="D291" s="320" t="s">
        <v>9470</v>
      </c>
      <c r="E291" s="320" t="s">
        <v>3275</v>
      </c>
      <c r="F291" s="320"/>
      <c r="G291" s="320" t="s">
        <v>3275</v>
      </c>
      <c r="H291" s="177"/>
      <c r="I291" s="665"/>
      <c r="J291" s="319">
        <v>300</v>
      </c>
      <c r="K291" s="319">
        <v>300</v>
      </c>
      <c r="L291" s="319">
        <v>300</v>
      </c>
      <c r="M291" s="177"/>
      <c r="N291" s="936"/>
      <c r="O291" s="177"/>
      <c r="P291" s="319">
        <v>300</v>
      </c>
      <c r="Q291" s="319">
        <v>300</v>
      </c>
      <c r="R291" s="319" t="s">
        <v>4885</v>
      </c>
      <c r="S291" s="319">
        <v>1</v>
      </c>
      <c r="T291" s="319" t="s">
        <v>3268</v>
      </c>
      <c r="U291" s="177"/>
      <c r="V291" s="177"/>
      <c r="W291" s="177"/>
      <c r="X291" s="177"/>
      <c r="Y291" s="177"/>
      <c r="Z291" s="177"/>
      <c r="AA291" s="105"/>
      <c r="AB291" s="320"/>
      <c r="AC291" s="320"/>
      <c r="AD291" s="177"/>
      <c r="AE291" s="177"/>
      <c r="AF291" s="177"/>
      <c r="AG291" s="177"/>
      <c r="AH291" s="177"/>
      <c r="AI291" s="177"/>
      <c r="AJ291" s="177"/>
      <c r="AK291" s="177"/>
      <c r="AL291" s="177"/>
      <c r="AM291" s="177"/>
      <c r="AN291" s="177"/>
      <c r="AO291" s="177"/>
      <c r="AP291" s="177"/>
      <c r="AQ291" s="177"/>
      <c r="AR291" s="177"/>
      <c r="AS291" s="177"/>
      <c r="AT291" s="177"/>
      <c r="AU291" s="177"/>
      <c r="AV291" s="99">
        <v>2000</v>
      </c>
      <c r="AW291" s="99"/>
      <c r="AX291" s="99"/>
      <c r="AY291" s="99"/>
      <c r="AZ291" s="99"/>
      <c r="BA291" s="99"/>
      <c r="BB291" s="99"/>
      <c r="BC291" s="100"/>
      <c r="BD291" s="105"/>
    </row>
    <row r="292" spans="1:56" s="246" customFormat="1" ht="25.7" customHeight="1">
      <c r="A292" s="276"/>
      <c r="B292" s="1056"/>
      <c r="C292" s="320" t="s">
        <v>3275</v>
      </c>
      <c r="D292" s="320" t="s">
        <v>9693</v>
      </c>
      <c r="E292" s="320" t="s">
        <v>3275</v>
      </c>
      <c r="F292" s="320"/>
      <c r="G292" s="320" t="s">
        <v>3275</v>
      </c>
      <c r="H292" s="177"/>
      <c r="I292" s="665"/>
      <c r="J292" s="319">
        <v>300</v>
      </c>
      <c r="K292" s="319">
        <v>300</v>
      </c>
      <c r="L292" s="319">
        <v>300</v>
      </c>
      <c r="M292" s="177"/>
      <c r="N292" s="936"/>
      <c r="O292" s="177"/>
      <c r="P292" s="319">
        <v>300</v>
      </c>
      <c r="Q292" s="319">
        <v>300</v>
      </c>
      <c r="R292" s="319" t="s">
        <v>4885</v>
      </c>
      <c r="S292" s="319">
        <v>1</v>
      </c>
      <c r="T292" s="319" t="s">
        <v>3268</v>
      </c>
      <c r="U292" s="177"/>
      <c r="V292" s="177"/>
      <c r="W292" s="177"/>
      <c r="X292" s="177"/>
      <c r="Y292" s="177"/>
      <c r="Z292" s="177"/>
      <c r="AA292" s="105"/>
      <c r="AB292" s="320"/>
      <c r="AC292" s="320"/>
      <c r="AD292" s="177"/>
      <c r="AE292" s="177"/>
      <c r="AF292" s="177"/>
      <c r="AG292" s="177"/>
      <c r="AH292" s="177"/>
      <c r="AI292" s="177"/>
      <c r="AJ292" s="177"/>
      <c r="AK292" s="177"/>
      <c r="AL292" s="177"/>
      <c r="AM292" s="177"/>
      <c r="AN292" s="177"/>
      <c r="AO292" s="177"/>
      <c r="AP292" s="177"/>
      <c r="AQ292" s="177"/>
      <c r="AR292" s="177"/>
      <c r="AS292" s="177"/>
      <c r="AT292" s="177"/>
      <c r="AU292" s="177"/>
      <c r="AV292" s="99">
        <v>2011</v>
      </c>
      <c r="AW292" s="99"/>
      <c r="AX292" s="99"/>
      <c r="AY292" s="99"/>
      <c r="AZ292" s="99"/>
      <c r="BA292" s="99"/>
      <c r="BB292" s="99"/>
      <c r="BC292" s="100"/>
      <c r="BD292" s="105"/>
    </row>
    <row r="293" spans="1:56" s="246" customFormat="1" ht="25.7" customHeight="1">
      <c r="A293" s="276"/>
      <c r="B293" s="1056"/>
      <c r="C293" s="320" t="s">
        <v>3275</v>
      </c>
      <c r="D293" s="320" t="s">
        <v>9694</v>
      </c>
      <c r="E293" s="320" t="s">
        <v>3275</v>
      </c>
      <c r="F293" s="320"/>
      <c r="G293" s="320" t="s">
        <v>3275</v>
      </c>
      <c r="H293" s="177"/>
      <c r="I293" s="665"/>
      <c r="J293" s="319">
        <v>300</v>
      </c>
      <c r="K293" s="319">
        <v>300</v>
      </c>
      <c r="L293" s="319">
        <v>300</v>
      </c>
      <c r="M293" s="177"/>
      <c r="N293" s="936"/>
      <c r="O293" s="177"/>
      <c r="P293" s="319">
        <v>300</v>
      </c>
      <c r="Q293" s="319">
        <v>300</v>
      </c>
      <c r="R293" s="319" t="s">
        <v>4885</v>
      </c>
      <c r="S293" s="319">
        <v>1</v>
      </c>
      <c r="T293" s="319" t="s">
        <v>3268</v>
      </c>
      <c r="U293" s="177"/>
      <c r="V293" s="177"/>
      <c r="W293" s="177"/>
      <c r="X293" s="177"/>
      <c r="Y293" s="177"/>
      <c r="Z293" s="177"/>
      <c r="AA293" s="105"/>
      <c r="AB293" s="320"/>
      <c r="AC293" s="320"/>
      <c r="AD293" s="177"/>
      <c r="AE293" s="177"/>
      <c r="AF293" s="177"/>
      <c r="AG293" s="177"/>
      <c r="AH293" s="177"/>
      <c r="AI293" s="177"/>
      <c r="AJ293" s="177"/>
      <c r="AK293" s="177"/>
      <c r="AL293" s="177"/>
      <c r="AM293" s="177"/>
      <c r="AN293" s="177"/>
      <c r="AO293" s="177"/>
      <c r="AP293" s="177"/>
      <c r="AQ293" s="177"/>
      <c r="AR293" s="177"/>
      <c r="AS293" s="177"/>
      <c r="AT293" s="177"/>
      <c r="AU293" s="177"/>
      <c r="AV293" s="99">
        <v>2013</v>
      </c>
      <c r="AW293" s="99"/>
      <c r="AX293" s="99"/>
      <c r="AY293" s="99"/>
      <c r="AZ293" s="99"/>
      <c r="BA293" s="99"/>
      <c r="BB293" s="99"/>
      <c r="BC293" s="100"/>
      <c r="BD293" s="105"/>
    </row>
    <row r="294" spans="1:56" s="246" customFormat="1" ht="25.7" customHeight="1">
      <c r="A294" s="276"/>
      <c r="B294" s="1056"/>
      <c r="C294" s="320" t="s">
        <v>3275</v>
      </c>
      <c r="D294" s="320" t="s">
        <v>9695</v>
      </c>
      <c r="E294" s="320" t="s">
        <v>3275</v>
      </c>
      <c r="F294" s="320"/>
      <c r="G294" s="320" t="s">
        <v>3275</v>
      </c>
      <c r="H294" s="177"/>
      <c r="I294" s="665"/>
      <c r="J294" s="319">
        <v>300</v>
      </c>
      <c r="K294" s="319">
        <v>300</v>
      </c>
      <c r="L294" s="319">
        <v>300</v>
      </c>
      <c r="M294" s="177"/>
      <c r="N294" s="936"/>
      <c r="O294" s="177"/>
      <c r="P294" s="319">
        <v>300</v>
      </c>
      <c r="Q294" s="319">
        <v>300</v>
      </c>
      <c r="R294" s="319" t="s">
        <v>4885</v>
      </c>
      <c r="S294" s="319">
        <v>1</v>
      </c>
      <c r="T294" s="319" t="s">
        <v>3268</v>
      </c>
      <c r="U294" s="177"/>
      <c r="V294" s="177"/>
      <c r="W294" s="177"/>
      <c r="X294" s="177"/>
      <c r="Y294" s="177"/>
      <c r="Z294" s="177"/>
      <c r="AA294" s="105"/>
      <c r="AB294" s="320"/>
      <c r="AC294" s="320"/>
      <c r="AD294" s="177"/>
      <c r="AE294" s="177"/>
      <c r="AF294" s="177"/>
      <c r="AG294" s="177"/>
      <c r="AH294" s="177"/>
      <c r="AI294" s="177"/>
      <c r="AJ294" s="177"/>
      <c r="AK294" s="177"/>
      <c r="AL294" s="177"/>
      <c r="AM294" s="177"/>
      <c r="AN294" s="177"/>
      <c r="AO294" s="177"/>
      <c r="AP294" s="177"/>
      <c r="AQ294" s="177"/>
      <c r="AR294" s="177"/>
      <c r="AS294" s="177"/>
      <c r="AT294" s="177"/>
      <c r="AU294" s="177"/>
      <c r="AV294" s="99">
        <v>2005</v>
      </c>
      <c r="AW294" s="99"/>
      <c r="AX294" s="99"/>
      <c r="AY294" s="99"/>
      <c r="AZ294" s="99"/>
      <c r="BA294" s="99"/>
      <c r="BB294" s="99"/>
      <c r="BC294" s="100"/>
      <c r="BD294" s="105"/>
    </row>
    <row r="295" spans="1:56" s="246" customFormat="1" ht="25.7" customHeight="1">
      <c r="A295" s="276"/>
      <c r="B295" s="1056"/>
      <c r="C295" s="320" t="s">
        <v>3275</v>
      </c>
      <c r="D295" s="320" t="s">
        <v>9696</v>
      </c>
      <c r="E295" s="320" t="s">
        <v>3275</v>
      </c>
      <c r="F295" s="320"/>
      <c r="G295" s="320" t="s">
        <v>3275</v>
      </c>
      <c r="H295" s="177"/>
      <c r="I295" s="665"/>
      <c r="J295" s="319">
        <v>1200</v>
      </c>
      <c r="K295" s="319">
        <v>1200</v>
      </c>
      <c r="L295" s="319">
        <v>1200</v>
      </c>
      <c r="M295" s="319">
        <v>1200</v>
      </c>
      <c r="N295" s="319">
        <v>1200</v>
      </c>
      <c r="O295" s="319">
        <v>1200</v>
      </c>
      <c r="P295" s="319">
        <v>1200</v>
      </c>
      <c r="Q295" s="319">
        <v>1200</v>
      </c>
      <c r="R295" s="319" t="s">
        <v>9697</v>
      </c>
      <c r="S295" s="319">
        <v>2</v>
      </c>
      <c r="T295" s="319" t="s">
        <v>3268</v>
      </c>
      <c r="U295" s="177"/>
      <c r="V295" s="177"/>
      <c r="W295" s="177"/>
      <c r="X295" s="177"/>
      <c r="Y295" s="177"/>
      <c r="Z295" s="177"/>
      <c r="AA295" s="105"/>
      <c r="AB295" s="320"/>
      <c r="AC295" s="320"/>
      <c r="AD295" s="177"/>
      <c r="AE295" s="177"/>
      <c r="AF295" s="177"/>
      <c r="AG295" s="177"/>
      <c r="AH295" s="177"/>
      <c r="AI295" s="177"/>
      <c r="AJ295" s="177"/>
      <c r="AK295" s="177"/>
      <c r="AL295" s="177"/>
      <c r="AM295" s="177"/>
      <c r="AN295" s="177"/>
      <c r="AO295" s="177"/>
      <c r="AP295" s="177"/>
      <c r="AQ295" s="177"/>
      <c r="AR295" s="177"/>
      <c r="AS295" s="177"/>
      <c r="AT295" s="177"/>
      <c r="AU295" s="177"/>
      <c r="AV295" s="99">
        <v>2003</v>
      </c>
      <c r="AW295" s="99"/>
      <c r="AX295" s="99"/>
      <c r="AY295" s="99"/>
      <c r="AZ295" s="99"/>
      <c r="BA295" s="99"/>
      <c r="BB295" s="99"/>
      <c r="BC295" s="100"/>
      <c r="BD295" s="105"/>
    </row>
    <row r="296" spans="1:56" s="246" customFormat="1" ht="25.7" customHeight="1">
      <c r="A296" s="276"/>
      <c r="B296" s="1056"/>
      <c r="C296" s="320" t="s">
        <v>3275</v>
      </c>
      <c r="D296" s="320" t="s">
        <v>9698</v>
      </c>
      <c r="E296" s="320" t="s">
        <v>3275</v>
      </c>
      <c r="F296" s="320"/>
      <c r="G296" s="320" t="s">
        <v>3275</v>
      </c>
      <c r="H296" s="177"/>
      <c r="I296" s="665"/>
      <c r="J296" s="319">
        <v>340</v>
      </c>
      <c r="K296" s="319">
        <v>340</v>
      </c>
      <c r="L296" s="319">
        <v>340</v>
      </c>
      <c r="M296" s="319">
        <v>340</v>
      </c>
      <c r="N296" s="319">
        <v>340</v>
      </c>
      <c r="O296" s="319">
        <v>340</v>
      </c>
      <c r="P296" s="319">
        <v>340</v>
      </c>
      <c r="Q296" s="319">
        <v>340</v>
      </c>
      <c r="R296" s="319" t="s">
        <v>4936</v>
      </c>
      <c r="S296" s="319">
        <v>1</v>
      </c>
      <c r="T296" s="319" t="s">
        <v>3268</v>
      </c>
      <c r="U296" s="177"/>
      <c r="V296" s="177"/>
      <c r="W296" s="177"/>
      <c r="X296" s="177"/>
      <c r="Y296" s="177"/>
      <c r="Z296" s="177"/>
      <c r="AA296" s="105"/>
      <c r="AB296" s="320"/>
      <c r="AC296" s="320"/>
      <c r="AD296" s="177"/>
      <c r="AE296" s="177"/>
      <c r="AF296" s="177"/>
      <c r="AG296" s="177"/>
      <c r="AH296" s="177"/>
      <c r="AI296" s="177"/>
      <c r="AJ296" s="177"/>
      <c r="AK296" s="177"/>
      <c r="AL296" s="177"/>
      <c r="AM296" s="177"/>
      <c r="AN296" s="177"/>
      <c r="AO296" s="177"/>
      <c r="AP296" s="177"/>
      <c r="AQ296" s="177"/>
      <c r="AR296" s="177"/>
      <c r="AS296" s="177"/>
      <c r="AT296" s="177"/>
      <c r="AU296" s="177"/>
      <c r="AV296" s="99">
        <v>2007</v>
      </c>
      <c r="AW296" s="99"/>
      <c r="AX296" s="99"/>
      <c r="AY296" s="99"/>
      <c r="AZ296" s="99"/>
      <c r="BA296" s="99"/>
      <c r="BB296" s="99"/>
      <c r="BC296" s="100"/>
      <c r="BD296" s="105"/>
    </row>
    <row r="297" spans="1:56" s="246" customFormat="1" ht="25.7" customHeight="1">
      <c r="A297" s="276"/>
      <c r="B297" s="1056"/>
      <c r="C297" s="320" t="s">
        <v>3275</v>
      </c>
      <c r="D297" s="320" t="s">
        <v>9699</v>
      </c>
      <c r="E297" s="320" t="s">
        <v>3275</v>
      </c>
      <c r="F297" s="320"/>
      <c r="G297" s="320" t="s">
        <v>3275</v>
      </c>
      <c r="H297" s="177"/>
      <c r="I297" s="665"/>
      <c r="J297" s="319">
        <v>480</v>
      </c>
      <c r="K297" s="319">
        <v>480</v>
      </c>
      <c r="L297" s="319">
        <v>480</v>
      </c>
      <c r="M297" s="319">
        <v>480</v>
      </c>
      <c r="N297" s="319">
        <v>480</v>
      </c>
      <c r="O297" s="319">
        <v>480</v>
      </c>
      <c r="P297" s="319">
        <v>480</v>
      </c>
      <c r="Q297" s="319">
        <v>480</v>
      </c>
      <c r="R297" s="319">
        <v>480</v>
      </c>
      <c r="S297" s="319">
        <v>1</v>
      </c>
      <c r="T297" s="319" t="s">
        <v>3268</v>
      </c>
      <c r="U297" s="177"/>
      <c r="V297" s="177"/>
      <c r="W297" s="177"/>
      <c r="X297" s="177"/>
      <c r="Y297" s="177"/>
      <c r="Z297" s="177"/>
      <c r="AA297" s="105"/>
      <c r="AB297" s="320"/>
      <c r="AC297" s="320"/>
      <c r="AD297" s="177"/>
      <c r="AE297" s="177"/>
      <c r="AF297" s="177"/>
      <c r="AG297" s="177"/>
      <c r="AH297" s="177"/>
      <c r="AI297" s="177"/>
      <c r="AJ297" s="177"/>
      <c r="AK297" s="177"/>
      <c r="AL297" s="177"/>
      <c r="AM297" s="177"/>
      <c r="AN297" s="177"/>
      <c r="AO297" s="177"/>
      <c r="AP297" s="177"/>
      <c r="AQ297" s="177"/>
      <c r="AR297" s="177"/>
      <c r="AS297" s="177"/>
      <c r="AT297" s="177"/>
      <c r="AU297" s="177"/>
      <c r="AV297" s="99">
        <v>2009</v>
      </c>
      <c r="AW297" s="99"/>
      <c r="AX297" s="99"/>
      <c r="AY297" s="99"/>
      <c r="AZ297" s="99"/>
      <c r="BA297" s="99"/>
      <c r="BB297" s="99"/>
      <c r="BC297" s="100"/>
      <c r="BD297" s="105"/>
    </row>
    <row r="298" spans="1:56" s="246" customFormat="1" ht="25.7" customHeight="1">
      <c r="A298" s="276"/>
      <c r="B298" s="1056"/>
      <c r="C298" s="320" t="s">
        <v>3275</v>
      </c>
      <c r="D298" s="320" t="s">
        <v>9700</v>
      </c>
      <c r="E298" s="320" t="s">
        <v>3275</v>
      </c>
      <c r="F298" s="320"/>
      <c r="G298" s="320" t="s">
        <v>3275</v>
      </c>
      <c r="H298" s="177"/>
      <c r="I298" s="665"/>
      <c r="J298" s="319">
        <v>460</v>
      </c>
      <c r="K298" s="319">
        <v>460</v>
      </c>
      <c r="L298" s="319">
        <v>460</v>
      </c>
      <c r="M298" s="319">
        <v>460</v>
      </c>
      <c r="N298" s="319">
        <v>460</v>
      </c>
      <c r="O298" s="319">
        <v>460</v>
      </c>
      <c r="P298" s="319">
        <v>460</v>
      </c>
      <c r="Q298" s="319">
        <v>460</v>
      </c>
      <c r="R298" s="319">
        <v>460</v>
      </c>
      <c r="S298" s="319">
        <v>1</v>
      </c>
      <c r="T298" s="319" t="s">
        <v>3268</v>
      </c>
      <c r="U298" s="177"/>
      <c r="V298" s="177"/>
      <c r="W298" s="177"/>
      <c r="X298" s="177"/>
      <c r="Y298" s="177"/>
      <c r="Z298" s="177"/>
      <c r="AA298" s="105"/>
      <c r="AB298" s="320"/>
      <c r="AC298" s="320"/>
      <c r="AD298" s="177"/>
      <c r="AE298" s="177"/>
      <c r="AF298" s="177"/>
      <c r="AG298" s="177"/>
      <c r="AH298" s="177"/>
      <c r="AI298" s="177"/>
      <c r="AJ298" s="177"/>
      <c r="AK298" s="177"/>
      <c r="AL298" s="177"/>
      <c r="AM298" s="177"/>
      <c r="AN298" s="177"/>
      <c r="AO298" s="177"/>
      <c r="AP298" s="177"/>
      <c r="AQ298" s="177"/>
      <c r="AR298" s="177"/>
      <c r="AS298" s="177"/>
      <c r="AT298" s="177"/>
      <c r="AU298" s="177"/>
      <c r="AV298" s="99">
        <v>2006</v>
      </c>
      <c r="AW298" s="99"/>
      <c r="AX298" s="99"/>
      <c r="AY298" s="99"/>
      <c r="AZ298" s="99"/>
      <c r="BA298" s="99"/>
      <c r="BB298" s="99"/>
      <c r="BC298" s="100"/>
      <c r="BD298" s="105"/>
    </row>
    <row r="299" spans="1:56" s="246" customFormat="1" ht="25.7" customHeight="1">
      <c r="A299" s="276"/>
      <c r="B299" s="1056"/>
      <c r="C299" s="320" t="s">
        <v>3275</v>
      </c>
      <c r="D299" s="320" t="s">
        <v>9471</v>
      </c>
      <c r="E299" s="320" t="s">
        <v>3275</v>
      </c>
      <c r="F299" s="320"/>
      <c r="G299" s="320" t="s">
        <v>3275</v>
      </c>
      <c r="H299" s="177"/>
      <c r="I299" s="665"/>
      <c r="J299" s="319">
        <v>500</v>
      </c>
      <c r="K299" s="319">
        <v>500</v>
      </c>
      <c r="L299" s="319">
        <v>500</v>
      </c>
      <c r="M299" s="319">
        <v>500</v>
      </c>
      <c r="N299" s="319">
        <v>500</v>
      </c>
      <c r="O299" s="319">
        <v>500</v>
      </c>
      <c r="P299" s="319">
        <v>500</v>
      </c>
      <c r="Q299" s="319">
        <v>500</v>
      </c>
      <c r="R299" s="319" t="s">
        <v>4886</v>
      </c>
      <c r="S299" s="319">
        <v>1</v>
      </c>
      <c r="T299" s="319" t="s">
        <v>3268</v>
      </c>
      <c r="U299" s="177"/>
      <c r="V299" s="177"/>
      <c r="W299" s="177"/>
      <c r="X299" s="177"/>
      <c r="Y299" s="177"/>
      <c r="Z299" s="177"/>
      <c r="AA299" s="105"/>
      <c r="AB299" s="320"/>
      <c r="AC299" s="320"/>
      <c r="AD299" s="177"/>
      <c r="AE299" s="177"/>
      <c r="AF299" s="177"/>
      <c r="AG299" s="177"/>
      <c r="AH299" s="177"/>
      <c r="AI299" s="177"/>
      <c r="AJ299" s="177"/>
      <c r="AK299" s="177"/>
      <c r="AL299" s="177"/>
      <c r="AM299" s="177"/>
      <c r="AN299" s="177"/>
      <c r="AO299" s="177"/>
      <c r="AP299" s="177"/>
      <c r="AQ299" s="177"/>
      <c r="AR299" s="177"/>
      <c r="AS299" s="177"/>
      <c r="AT299" s="177"/>
      <c r="AU299" s="177"/>
      <c r="AV299" s="99">
        <v>2009</v>
      </c>
      <c r="AW299" s="99"/>
      <c r="AX299" s="99"/>
      <c r="AY299" s="99"/>
      <c r="AZ299" s="99"/>
      <c r="BA299" s="99"/>
      <c r="BB299" s="99"/>
      <c r="BC299" s="100"/>
      <c r="BD299" s="105"/>
    </row>
    <row r="300" spans="1:56" s="246" customFormat="1" ht="25.7" customHeight="1">
      <c r="A300" s="276"/>
      <c r="B300" s="1056"/>
      <c r="C300" s="320" t="s">
        <v>3275</v>
      </c>
      <c r="D300" s="320" t="s">
        <v>9701</v>
      </c>
      <c r="E300" s="320" t="s">
        <v>3275</v>
      </c>
      <c r="F300" s="320"/>
      <c r="G300" s="320" t="s">
        <v>3275</v>
      </c>
      <c r="H300" s="177"/>
      <c r="I300" s="665"/>
      <c r="J300" s="319">
        <v>374</v>
      </c>
      <c r="K300" s="319">
        <v>374</v>
      </c>
      <c r="L300" s="319">
        <v>374</v>
      </c>
      <c r="M300" s="319">
        <v>374</v>
      </c>
      <c r="N300" s="319">
        <v>374</v>
      </c>
      <c r="O300" s="319">
        <v>374</v>
      </c>
      <c r="P300" s="319">
        <v>374</v>
      </c>
      <c r="Q300" s="319">
        <v>374</v>
      </c>
      <c r="R300" s="319" t="s">
        <v>9702</v>
      </c>
      <c r="S300" s="319">
        <v>1</v>
      </c>
      <c r="T300" s="319" t="s">
        <v>3268</v>
      </c>
      <c r="U300" s="177"/>
      <c r="V300" s="177"/>
      <c r="W300" s="177"/>
      <c r="X300" s="177"/>
      <c r="Y300" s="177"/>
      <c r="Z300" s="177"/>
      <c r="AA300" s="105"/>
      <c r="AB300" s="320"/>
      <c r="AC300" s="320"/>
      <c r="AD300" s="177"/>
      <c r="AE300" s="177"/>
      <c r="AF300" s="177"/>
      <c r="AG300" s="177"/>
      <c r="AH300" s="177"/>
      <c r="AI300" s="177"/>
      <c r="AJ300" s="177"/>
      <c r="AK300" s="177"/>
      <c r="AL300" s="177"/>
      <c r="AM300" s="177"/>
      <c r="AN300" s="177"/>
      <c r="AO300" s="177"/>
      <c r="AP300" s="177"/>
      <c r="AQ300" s="177"/>
      <c r="AR300" s="177"/>
      <c r="AS300" s="177"/>
      <c r="AT300" s="177"/>
      <c r="AU300" s="177"/>
      <c r="AV300" s="99">
        <v>2009</v>
      </c>
      <c r="AW300" s="99"/>
      <c r="AX300" s="99"/>
      <c r="AY300" s="99"/>
      <c r="AZ300" s="99"/>
      <c r="BA300" s="99"/>
      <c r="BB300" s="99"/>
      <c r="BC300" s="100"/>
      <c r="BD300" s="105"/>
    </row>
    <row r="301" spans="1:56" s="246" customFormat="1" ht="25.7" customHeight="1">
      <c r="A301" s="276"/>
      <c r="B301" s="1056"/>
      <c r="C301" s="320" t="s">
        <v>3275</v>
      </c>
      <c r="D301" s="320" t="s">
        <v>9703</v>
      </c>
      <c r="E301" s="320" t="s">
        <v>3275</v>
      </c>
      <c r="F301" s="320"/>
      <c r="G301" s="320" t="s">
        <v>3275</v>
      </c>
      <c r="H301" s="177"/>
      <c r="I301" s="665"/>
      <c r="J301" s="319">
        <v>460</v>
      </c>
      <c r="K301" s="319">
        <v>460</v>
      </c>
      <c r="L301" s="319">
        <v>460</v>
      </c>
      <c r="M301" s="319">
        <v>460</v>
      </c>
      <c r="N301" s="319">
        <v>460</v>
      </c>
      <c r="O301" s="319">
        <v>460</v>
      </c>
      <c r="P301" s="319">
        <v>460</v>
      </c>
      <c r="Q301" s="319">
        <v>460</v>
      </c>
      <c r="R301" s="319" t="s">
        <v>9704</v>
      </c>
      <c r="S301" s="319">
        <v>1</v>
      </c>
      <c r="T301" s="319" t="s">
        <v>3268</v>
      </c>
      <c r="U301" s="177"/>
      <c r="V301" s="177"/>
      <c r="W301" s="177"/>
      <c r="X301" s="177"/>
      <c r="Y301" s="177"/>
      <c r="Z301" s="177"/>
      <c r="AA301" s="105"/>
      <c r="AB301" s="320"/>
      <c r="AC301" s="320"/>
      <c r="AD301" s="177"/>
      <c r="AE301" s="177"/>
      <c r="AF301" s="177"/>
      <c r="AG301" s="177"/>
      <c r="AH301" s="177"/>
      <c r="AI301" s="177"/>
      <c r="AJ301" s="177"/>
      <c r="AK301" s="177"/>
      <c r="AL301" s="177"/>
      <c r="AM301" s="177"/>
      <c r="AN301" s="177"/>
      <c r="AO301" s="177"/>
      <c r="AP301" s="177"/>
      <c r="AQ301" s="177"/>
      <c r="AR301" s="177"/>
      <c r="AS301" s="177"/>
      <c r="AT301" s="177"/>
      <c r="AU301" s="177"/>
      <c r="AV301" s="99">
        <v>2010</v>
      </c>
      <c r="AW301" s="99"/>
      <c r="AX301" s="99"/>
      <c r="AY301" s="99"/>
      <c r="AZ301" s="99"/>
      <c r="BA301" s="99"/>
      <c r="BB301" s="99"/>
      <c r="BC301" s="100"/>
      <c r="BD301" s="105"/>
    </row>
    <row r="302" spans="1:56" s="246" customFormat="1" ht="25.7" customHeight="1">
      <c r="A302" s="276"/>
      <c r="B302" s="1056"/>
      <c r="C302" s="320" t="s">
        <v>3275</v>
      </c>
      <c r="D302" s="320" t="s">
        <v>9705</v>
      </c>
      <c r="E302" s="320" t="s">
        <v>3275</v>
      </c>
      <c r="F302" s="320"/>
      <c r="G302" s="320" t="s">
        <v>3275</v>
      </c>
      <c r="H302" s="177"/>
      <c r="I302" s="665"/>
      <c r="J302" s="319">
        <v>300</v>
      </c>
      <c r="K302" s="319">
        <v>300</v>
      </c>
      <c r="L302" s="319">
        <v>300</v>
      </c>
      <c r="M302" s="319">
        <v>300</v>
      </c>
      <c r="N302" s="319">
        <v>300</v>
      </c>
      <c r="O302" s="319">
        <v>300</v>
      </c>
      <c r="P302" s="319">
        <v>300</v>
      </c>
      <c r="Q302" s="319">
        <v>300</v>
      </c>
      <c r="R302" s="319" t="s">
        <v>4884</v>
      </c>
      <c r="S302" s="319">
        <v>1</v>
      </c>
      <c r="T302" s="319" t="s">
        <v>3268</v>
      </c>
      <c r="U302" s="177"/>
      <c r="V302" s="177"/>
      <c r="W302" s="177"/>
      <c r="X302" s="177"/>
      <c r="Y302" s="177"/>
      <c r="Z302" s="177"/>
      <c r="AA302" s="105"/>
      <c r="AB302" s="320"/>
      <c r="AC302" s="320"/>
      <c r="AD302" s="177"/>
      <c r="AE302" s="177"/>
      <c r="AF302" s="177"/>
      <c r="AG302" s="177"/>
      <c r="AH302" s="177"/>
      <c r="AI302" s="177"/>
      <c r="AJ302" s="177"/>
      <c r="AK302" s="177"/>
      <c r="AL302" s="177"/>
      <c r="AM302" s="177"/>
      <c r="AN302" s="177"/>
      <c r="AO302" s="177"/>
      <c r="AP302" s="177"/>
      <c r="AQ302" s="177"/>
      <c r="AR302" s="177"/>
      <c r="AS302" s="177"/>
      <c r="AT302" s="177"/>
      <c r="AU302" s="177"/>
      <c r="AV302" s="99">
        <v>2012</v>
      </c>
      <c r="AW302" s="99"/>
      <c r="AX302" s="99"/>
      <c r="AY302" s="99"/>
      <c r="AZ302" s="99"/>
      <c r="BA302" s="99"/>
      <c r="BB302" s="99"/>
      <c r="BC302" s="100"/>
      <c r="BD302" s="105"/>
    </row>
    <row r="303" spans="1:56" s="246" customFormat="1" ht="25.7" customHeight="1">
      <c r="A303" s="276"/>
      <c r="B303" s="1056"/>
      <c r="C303" s="320" t="s">
        <v>3275</v>
      </c>
      <c r="D303" s="320" t="s">
        <v>9706</v>
      </c>
      <c r="E303" s="320" t="s">
        <v>3275</v>
      </c>
      <c r="F303" s="320"/>
      <c r="G303" s="320" t="s">
        <v>3275</v>
      </c>
      <c r="H303" s="177"/>
      <c r="I303" s="665"/>
      <c r="J303" s="319">
        <v>300</v>
      </c>
      <c r="K303" s="319">
        <v>300</v>
      </c>
      <c r="L303" s="319">
        <v>300</v>
      </c>
      <c r="M303" s="319">
        <v>300</v>
      </c>
      <c r="N303" s="319">
        <v>300</v>
      </c>
      <c r="O303" s="319">
        <v>300</v>
      </c>
      <c r="P303" s="319">
        <v>300</v>
      </c>
      <c r="Q303" s="319">
        <v>300</v>
      </c>
      <c r="R303" s="319" t="s">
        <v>4884</v>
      </c>
      <c r="S303" s="319">
        <v>1</v>
      </c>
      <c r="T303" s="319" t="s">
        <v>3268</v>
      </c>
      <c r="U303" s="177"/>
      <c r="V303" s="177"/>
      <c r="W303" s="177"/>
      <c r="X303" s="177"/>
      <c r="Y303" s="177"/>
      <c r="Z303" s="177"/>
      <c r="AA303" s="105"/>
      <c r="AB303" s="320"/>
      <c r="AC303" s="320"/>
      <c r="AD303" s="177"/>
      <c r="AE303" s="177"/>
      <c r="AF303" s="177"/>
      <c r="AG303" s="177"/>
      <c r="AH303" s="177"/>
      <c r="AI303" s="177"/>
      <c r="AJ303" s="177"/>
      <c r="AK303" s="177"/>
      <c r="AL303" s="177"/>
      <c r="AM303" s="177"/>
      <c r="AN303" s="177"/>
      <c r="AO303" s="177"/>
      <c r="AP303" s="177"/>
      <c r="AQ303" s="177"/>
      <c r="AR303" s="177"/>
      <c r="AS303" s="177"/>
      <c r="AT303" s="177"/>
      <c r="AU303" s="177"/>
      <c r="AV303" s="99">
        <v>2012</v>
      </c>
      <c r="AW303" s="99"/>
      <c r="AX303" s="99"/>
      <c r="AY303" s="99"/>
      <c r="AZ303" s="99"/>
      <c r="BA303" s="99"/>
      <c r="BB303" s="99"/>
      <c r="BC303" s="100"/>
      <c r="BD303" s="105"/>
    </row>
    <row r="304" spans="1:56" s="246" customFormat="1" ht="25.7" customHeight="1">
      <c r="A304" s="276"/>
      <c r="B304" s="1056"/>
      <c r="C304" s="320" t="s">
        <v>3275</v>
      </c>
      <c r="D304" s="320" t="s">
        <v>9707</v>
      </c>
      <c r="E304" s="320" t="s">
        <v>3275</v>
      </c>
      <c r="F304" s="320"/>
      <c r="G304" s="320" t="s">
        <v>3275</v>
      </c>
      <c r="H304" s="177"/>
      <c r="I304" s="665"/>
      <c r="J304" s="319">
        <v>374</v>
      </c>
      <c r="K304" s="319">
        <v>374</v>
      </c>
      <c r="L304" s="319">
        <v>374</v>
      </c>
      <c r="M304" s="319">
        <v>374</v>
      </c>
      <c r="N304" s="319">
        <v>374</v>
      </c>
      <c r="O304" s="319">
        <v>374</v>
      </c>
      <c r="P304" s="319">
        <v>374</v>
      </c>
      <c r="Q304" s="319">
        <v>374</v>
      </c>
      <c r="R304" s="319" t="s">
        <v>9702</v>
      </c>
      <c r="S304" s="319">
        <v>1</v>
      </c>
      <c r="T304" s="319" t="s">
        <v>3268</v>
      </c>
      <c r="U304" s="177"/>
      <c r="V304" s="177"/>
      <c r="W304" s="177"/>
      <c r="X304" s="177"/>
      <c r="Y304" s="177"/>
      <c r="Z304" s="177"/>
      <c r="AA304" s="105"/>
      <c r="AB304" s="320"/>
      <c r="AC304" s="320"/>
      <c r="AD304" s="177"/>
      <c r="AE304" s="177"/>
      <c r="AF304" s="177"/>
      <c r="AG304" s="177"/>
      <c r="AH304" s="177"/>
      <c r="AI304" s="177"/>
      <c r="AJ304" s="177"/>
      <c r="AK304" s="177"/>
      <c r="AL304" s="177"/>
      <c r="AM304" s="177"/>
      <c r="AN304" s="177"/>
      <c r="AO304" s="177"/>
      <c r="AP304" s="177"/>
      <c r="AQ304" s="177"/>
      <c r="AR304" s="177"/>
      <c r="AS304" s="177"/>
      <c r="AT304" s="177"/>
      <c r="AU304" s="177"/>
      <c r="AV304" s="99">
        <v>2013</v>
      </c>
      <c r="AW304" s="99"/>
      <c r="AX304" s="99"/>
      <c r="AY304" s="99"/>
      <c r="AZ304" s="99"/>
      <c r="BA304" s="99"/>
      <c r="BB304" s="99"/>
      <c r="BC304" s="100"/>
      <c r="BD304" s="105"/>
    </row>
    <row r="305" spans="1:56" s="246" customFormat="1" ht="25.7" customHeight="1">
      <c r="A305" s="276"/>
      <c r="B305" s="1056"/>
      <c r="C305" s="320" t="s">
        <v>3275</v>
      </c>
      <c r="D305" s="320" t="s">
        <v>9708</v>
      </c>
      <c r="E305" s="320" t="s">
        <v>3275</v>
      </c>
      <c r="F305" s="320"/>
      <c r="G305" s="320" t="s">
        <v>3275</v>
      </c>
      <c r="H305" s="177"/>
      <c r="I305" s="665"/>
      <c r="J305" s="319">
        <v>300</v>
      </c>
      <c r="K305" s="319">
        <v>300</v>
      </c>
      <c r="L305" s="319">
        <v>300</v>
      </c>
      <c r="M305" s="319">
        <v>300</v>
      </c>
      <c r="N305" s="319">
        <v>300</v>
      </c>
      <c r="O305" s="319">
        <v>300</v>
      </c>
      <c r="P305" s="319">
        <v>300</v>
      </c>
      <c r="Q305" s="319">
        <v>300</v>
      </c>
      <c r="R305" s="319" t="s">
        <v>4885</v>
      </c>
      <c r="S305" s="319">
        <v>2</v>
      </c>
      <c r="T305" s="319" t="s">
        <v>3268</v>
      </c>
      <c r="U305" s="177"/>
      <c r="V305" s="177"/>
      <c r="W305" s="177"/>
      <c r="X305" s="177"/>
      <c r="Y305" s="177"/>
      <c r="Z305" s="177"/>
      <c r="AA305" s="105"/>
      <c r="AB305" s="320"/>
      <c r="AC305" s="320"/>
      <c r="AD305" s="177"/>
      <c r="AE305" s="177"/>
      <c r="AF305" s="177"/>
      <c r="AG305" s="177"/>
      <c r="AH305" s="177"/>
      <c r="AI305" s="177"/>
      <c r="AJ305" s="177"/>
      <c r="AK305" s="177"/>
      <c r="AL305" s="177"/>
      <c r="AM305" s="177"/>
      <c r="AN305" s="177"/>
      <c r="AO305" s="177"/>
      <c r="AP305" s="177"/>
      <c r="AQ305" s="177"/>
      <c r="AR305" s="177"/>
      <c r="AS305" s="177"/>
      <c r="AT305" s="177"/>
      <c r="AU305" s="177"/>
      <c r="AV305" s="99">
        <v>2009</v>
      </c>
      <c r="AW305" s="99"/>
      <c r="AX305" s="99"/>
      <c r="AY305" s="99"/>
      <c r="AZ305" s="99"/>
      <c r="BA305" s="99"/>
      <c r="BB305" s="99"/>
      <c r="BC305" s="100"/>
      <c r="BD305" s="105"/>
    </row>
    <row r="306" spans="1:56" s="246" customFormat="1" ht="25.7" customHeight="1">
      <c r="A306" s="276"/>
      <c r="B306" s="1056"/>
      <c r="C306" s="320" t="s">
        <v>3275</v>
      </c>
      <c r="D306" s="320" t="s">
        <v>9709</v>
      </c>
      <c r="E306" s="320" t="s">
        <v>3275</v>
      </c>
      <c r="F306" s="320"/>
      <c r="G306" s="320" t="s">
        <v>3275</v>
      </c>
      <c r="H306" s="177"/>
      <c r="I306" s="665"/>
      <c r="J306" s="319">
        <v>500</v>
      </c>
      <c r="K306" s="319">
        <v>500</v>
      </c>
      <c r="L306" s="319">
        <v>500</v>
      </c>
      <c r="M306" s="319">
        <v>500</v>
      </c>
      <c r="N306" s="319">
        <v>500</v>
      </c>
      <c r="O306" s="319">
        <v>500</v>
      </c>
      <c r="P306" s="319">
        <v>500</v>
      </c>
      <c r="Q306" s="319">
        <v>500</v>
      </c>
      <c r="R306" s="319" t="s">
        <v>4886</v>
      </c>
      <c r="S306" s="319">
        <v>1</v>
      </c>
      <c r="T306" s="319" t="s">
        <v>3268</v>
      </c>
      <c r="U306" s="177"/>
      <c r="V306" s="177"/>
      <c r="W306" s="177"/>
      <c r="X306" s="177"/>
      <c r="Y306" s="177"/>
      <c r="Z306" s="177"/>
      <c r="AA306" s="105"/>
      <c r="AB306" s="320"/>
      <c r="AC306" s="320"/>
      <c r="AD306" s="177"/>
      <c r="AE306" s="177"/>
      <c r="AF306" s="177"/>
      <c r="AG306" s="177"/>
      <c r="AH306" s="177"/>
      <c r="AI306" s="177"/>
      <c r="AJ306" s="177"/>
      <c r="AK306" s="177"/>
      <c r="AL306" s="177"/>
      <c r="AM306" s="177"/>
      <c r="AN306" s="177"/>
      <c r="AO306" s="177"/>
      <c r="AP306" s="177"/>
      <c r="AQ306" s="177"/>
      <c r="AR306" s="177"/>
      <c r="AS306" s="177"/>
      <c r="AT306" s="177"/>
      <c r="AU306" s="177"/>
      <c r="AV306" s="99">
        <v>2010</v>
      </c>
      <c r="AW306" s="99"/>
      <c r="AX306" s="99"/>
      <c r="AY306" s="99"/>
      <c r="AZ306" s="99"/>
      <c r="BA306" s="99"/>
      <c r="BB306" s="99"/>
      <c r="BC306" s="100"/>
      <c r="BD306" s="105"/>
    </row>
    <row r="307" spans="1:56" s="246" customFormat="1" ht="25.7" customHeight="1">
      <c r="A307" s="276"/>
      <c r="B307" s="1056"/>
      <c r="C307" s="320" t="s">
        <v>3275</v>
      </c>
      <c r="D307" s="320" t="s">
        <v>9710</v>
      </c>
      <c r="E307" s="320" t="s">
        <v>3275</v>
      </c>
      <c r="F307" s="320"/>
      <c r="G307" s="320" t="s">
        <v>3275</v>
      </c>
      <c r="H307" s="177"/>
      <c r="I307" s="665"/>
      <c r="J307" s="319">
        <v>500</v>
      </c>
      <c r="K307" s="319">
        <v>500</v>
      </c>
      <c r="L307" s="319">
        <v>500</v>
      </c>
      <c r="M307" s="319">
        <v>500</v>
      </c>
      <c r="N307" s="319">
        <v>500</v>
      </c>
      <c r="O307" s="319">
        <v>500</v>
      </c>
      <c r="P307" s="319">
        <v>500</v>
      </c>
      <c r="Q307" s="319">
        <v>500</v>
      </c>
      <c r="R307" s="319" t="s">
        <v>4886</v>
      </c>
      <c r="S307" s="319">
        <v>1</v>
      </c>
      <c r="T307" s="319" t="s">
        <v>3268</v>
      </c>
      <c r="U307" s="177"/>
      <c r="V307" s="177"/>
      <c r="W307" s="177"/>
      <c r="X307" s="177"/>
      <c r="Y307" s="177"/>
      <c r="Z307" s="177"/>
      <c r="AA307" s="105"/>
      <c r="AB307" s="320"/>
      <c r="AC307" s="320"/>
      <c r="AD307" s="177"/>
      <c r="AE307" s="177"/>
      <c r="AF307" s="177"/>
      <c r="AG307" s="177"/>
      <c r="AH307" s="177"/>
      <c r="AI307" s="177"/>
      <c r="AJ307" s="177"/>
      <c r="AK307" s="177"/>
      <c r="AL307" s="177"/>
      <c r="AM307" s="177"/>
      <c r="AN307" s="177"/>
      <c r="AO307" s="177"/>
      <c r="AP307" s="177"/>
      <c r="AQ307" s="177"/>
      <c r="AR307" s="177"/>
      <c r="AS307" s="177"/>
      <c r="AT307" s="177"/>
      <c r="AU307" s="177"/>
      <c r="AV307" s="99">
        <v>2010</v>
      </c>
      <c r="AW307" s="99"/>
      <c r="AX307" s="99"/>
      <c r="AY307" s="99"/>
      <c r="AZ307" s="99"/>
      <c r="BA307" s="99"/>
      <c r="BB307" s="99"/>
      <c r="BC307" s="100"/>
      <c r="BD307" s="105"/>
    </row>
    <row r="308" spans="1:56" s="246" customFormat="1" ht="25.7" customHeight="1">
      <c r="A308" s="276"/>
      <c r="B308" s="1056"/>
      <c r="C308" s="320" t="s">
        <v>3275</v>
      </c>
      <c r="D308" s="320" t="s">
        <v>9472</v>
      </c>
      <c r="E308" s="320" t="s">
        <v>3275</v>
      </c>
      <c r="F308" s="320"/>
      <c r="G308" s="320" t="s">
        <v>3275</v>
      </c>
      <c r="H308" s="177"/>
      <c r="I308" s="665"/>
      <c r="J308" s="319">
        <v>500</v>
      </c>
      <c r="K308" s="319">
        <v>500</v>
      </c>
      <c r="L308" s="319">
        <v>500</v>
      </c>
      <c r="M308" s="319">
        <v>500</v>
      </c>
      <c r="N308" s="319">
        <v>500</v>
      </c>
      <c r="O308" s="319">
        <v>500</v>
      </c>
      <c r="P308" s="319">
        <v>500</v>
      </c>
      <c r="Q308" s="319">
        <v>500</v>
      </c>
      <c r="R308" s="319" t="s">
        <v>4886</v>
      </c>
      <c r="S308" s="319">
        <v>1</v>
      </c>
      <c r="T308" s="319" t="s">
        <v>3268</v>
      </c>
      <c r="U308" s="177"/>
      <c r="V308" s="177"/>
      <c r="W308" s="177"/>
      <c r="X308" s="177"/>
      <c r="Y308" s="177"/>
      <c r="Z308" s="177"/>
      <c r="AA308" s="105"/>
      <c r="AB308" s="320"/>
      <c r="AC308" s="320"/>
      <c r="AD308" s="177"/>
      <c r="AE308" s="177"/>
      <c r="AF308" s="177"/>
      <c r="AG308" s="177"/>
      <c r="AH308" s="177"/>
      <c r="AI308" s="177"/>
      <c r="AJ308" s="177"/>
      <c r="AK308" s="177"/>
      <c r="AL308" s="177"/>
      <c r="AM308" s="177"/>
      <c r="AN308" s="177"/>
      <c r="AO308" s="177"/>
      <c r="AP308" s="177"/>
      <c r="AQ308" s="177"/>
      <c r="AR308" s="177"/>
      <c r="AS308" s="177"/>
      <c r="AT308" s="177"/>
      <c r="AU308" s="177"/>
      <c r="AV308" s="99">
        <v>2010</v>
      </c>
      <c r="AW308" s="99"/>
      <c r="AX308" s="99"/>
      <c r="AY308" s="99"/>
      <c r="AZ308" s="99"/>
      <c r="BA308" s="99"/>
      <c r="BB308" s="99"/>
      <c r="BC308" s="100"/>
      <c r="BD308" s="105"/>
    </row>
    <row r="309" spans="1:56" s="246" customFormat="1" ht="25.7" customHeight="1">
      <c r="A309" s="276"/>
      <c r="B309" s="1056"/>
      <c r="C309" s="320" t="s">
        <v>3275</v>
      </c>
      <c r="D309" s="320" t="s">
        <v>9473</v>
      </c>
      <c r="E309" s="320" t="s">
        <v>3275</v>
      </c>
      <c r="F309" s="320"/>
      <c r="G309" s="320" t="s">
        <v>3275</v>
      </c>
      <c r="H309" s="177"/>
      <c r="I309" s="665"/>
      <c r="J309" s="319">
        <v>500</v>
      </c>
      <c r="K309" s="319">
        <v>500</v>
      </c>
      <c r="L309" s="319">
        <v>500</v>
      </c>
      <c r="M309" s="319">
        <v>500</v>
      </c>
      <c r="N309" s="319">
        <v>500</v>
      </c>
      <c r="O309" s="319">
        <v>500</v>
      </c>
      <c r="P309" s="319">
        <v>500</v>
      </c>
      <c r="Q309" s="319">
        <v>500</v>
      </c>
      <c r="R309" s="319" t="s">
        <v>4886</v>
      </c>
      <c r="S309" s="319">
        <v>1</v>
      </c>
      <c r="T309" s="319" t="s">
        <v>3268</v>
      </c>
      <c r="U309" s="177"/>
      <c r="V309" s="177"/>
      <c r="W309" s="177"/>
      <c r="X309" s="177"/>
      <c r="Y309" s="177"/>
      <c r="Z309" s="177"/>
      <c r="AA309" s="105"/>
      <c r="AB309" s="320"/>
      <c r="AC309" s="320"/>
      <c r="AD309" s="177"/>
      <c r="AE309" s="177"/>
      <c r="AF309" s="177"/>
      <c r="AG309" s="177"/>
      <c r="AH309" s="177"/>
      <c r="AI309" s="177"/>
      <c r="AJ309" s="177"/>
      <c r="AK309" s="177"/>
      <c r="AL309" s="177"/>
      <c r="AM309" s="177"/>
      <c r="AN309" s="177"/>
      <c r="AO309" s="177"/>
      <c r="AP309" s="177"/>
      <c r="AQ309" s="177"/>
      <c r="AR309" s="177"/>
      <c r="AS309" s="177"/>
      <c r="AT309" s="177"/>
      <c r="AU309" s="177"/>
      <c r="AV309" s="99">
        <v>2010</v>
      </c>
      <c r="AW309" s="99"/>
      <c r="AX309" s="99"/>
      <c r="AY309" s="99"/>
      <c r="AZ309" s="99"/>
      <c r="BA309" s="99"/>
      <c r="BB309" s="99"/>
      <c r="BC309" s="100"/>
      <c r="BD309" s="105"/>
    </row>
    <row r="310" spans="1:56" s="246" customFormat="1" ht="25.7" customHeight="1">
      <c r="A310" s="276"/>
      <c r="B310" s="1056"/>
      <c r="C310" s="320" t="s">
        <v>3275</v>
      </c>
      <c r="D310" s="320" t="s">
        <v>9474</v>
      </c>
      <c r="E310" s="320" t="s">
        <v>3275</v>
      </c>
      <c r="F310" s="320"/>
      <c r="G310" s="320" t="s">
        <v>3275</v>
      </c>
      <c r="H310" s="177"/>
      <c r="I310" s="665"/>
      <c r="J310" s="319">
        <v>500</v>
      </c>
      <c r="K310" s="319">
        <v>500</v>
      </c>
      <c r="L310" s="319">
        <v>500</v>
      </c>
      <c r="M310" s="319">
        <v>500</v>
      </c>
      <c r="N310" s="319">
        <v>500</v>
      </c>
      <c r="O310" s="319">
        <v>500</v>
      </c>
      <c r="P310" s="319">
        <v>500</v>
      </c>
      <c r="Q310" s="319">
        <v>500</v>
      </c>
      <c r="R310" s="319" t="s">
        <v>4886</v>
      </c>
      <c r="S310" s="319">
        <v>1</v>
      </c>
      <c r="T310" s="319" t="s">
        <v>3268</v>
      </c>
      <c r="U310" s="177"/>
      <c r="V310" s="177"/>
      <c r="W310" s="177"/>
      <c r="X310" s="177"/>
      <c r="Y310" s="177"/>
      <c r="Z310" s="177"/>
      <c r="AA310" s="105"/>
      <c r="AB310" s="320"/>
      <c r="AC310" s="320"/>
      <c r="AD310" s="177"/>
      <c r="AE310" s="177"/>
      <c r="AF310" s="177"/>
      <c r="AG310" s="177"/>
      <c r="AH310" s="177"/>
      <c r="AI310" s="177"/>
      <c r="AJ310" s="177"/>
      <c r="AK310" s="177"/>
      <c r="AL310" s="177"/>
      <c r="AM310" s="177"/>
      <c r="AN310" s="177"/>
      <c r="AO310" s="177"/>
      <c r="AP310" s="177"/>
      <c r="AQ310" s="177"/>
      <c r="AR310" s="177"/>
      <c r="AS310" s="177"/>
      <c r="AT310" s="177"/>
      <c r="AU310" s="177"/>
      <c r="AV310" s="99">
        <v>2011</v>
      </c>
      <c r="AW310" s="99"/>
      <c r="AX310" s="99"/>
      <c r="AY310" s="99"/>
      <c r="AZ310" s="99"/>
      <c r="BA310" s="99"/>
      <c r="BB310" s="99"/>
      <c r="BC310" s="100"/>
      <c r="BD310" s="105"/>
    </row>
    <row r="311" spans="1:56" s="246" customFormat="1" ht="25.7" customHeight="1">
      <c r="A311" s="276"/>
      <c r="B311" s="1056"/>
      <c r="C311" s="320" t="s">
        <v>3275</v>
      </c>
      <c r="D311" s="320" t="s">
        <v>9475</v>
      </c>
      <c r="E311" s="320" t="s">
        <v>3275</v>
      </c>
      <c r="F311" s="320"/>
      <c r="G311" s="320" t="s">
        <v>3275</v>
      </c>
      <c r="H311" s="177"/>
      <c r="I311" s="665"/>
      <c r="J311" s="319">
        <v>300</v>
      </c>
      <c r="K311" s="319">
        <v>300</v>
      </c>
      <c r="L311" s="319">
        <v>300</v>
      </c>
      <c r="M311" s="319">
        <v>300</v>
      </c>
      <c r="N311" s="319">
        <v>300</v>
      </c>
      <c r="O311" s="319">
        <v>300</v>
      </c>
      <c r="P311" s="319">
        <v>300</v>
      </c>
      <c r="Q311" s="319">
        <v>300</v>
      </c>
      <c r="R311" s="319" t="s">
        <v>4886</v>
      </c>
      <c r="S311" s="319">
        <v>1</v>
      </c>
      <c r="T311" s="319" t="s">
        <v>3268</v>
      </c>
      <c r="U311" s="177"/>
      <c r="V311" s="177"/>
      <c r="W311" s="177"/>
      <c r="X311" s="177"/>
      <c r="Y311" s="177"/>
      <c r="Z311" s="177"/>
      <c r="AA311" s="105"/>
      <c r="AB311" s="320"/>
      <c r="AC311" s="320"/>
      <c r="AD311" s="177"/>
      <c r="AE311" s="177"/>
      <c r="AF311" s="177"/>
      <c r="AG311" s="177"/>
      <c r="AH311" s="177"/>
      <c r="AI311" s="177"/>
      <c r="AJ311" s="177"/>
      <c r="AK311" s="177"/>
      <c r="AL311" s="177"/>
      <c r="AM311" s="177"/>
      <c r="AN311" s="177"/>
      <c r="AO311" s="177"/>
      <c r="AP311" s="177"/>
      <c r="AQ311" s="177"/>
      <c r="AR311" s="177"/>
      <c r="AS311" s="177"/>
      <c r="AT311" s="177"/>
      <c r="AU311" s="177"/>
      <c r="AV311" s="99">
        <v>2011</v>
      </c>
      <c r="AW311" s="99"/>
      <c r="AX311" s="99"/>
      <c r="AY311" s="99"/>
      <c r="AZ311" s="99"/>
      <c r="BA311" s="99"/>
      <c r="BB311" s="99"/>
      <c r="BC311" s="100"/>
      <c r="BD311" s="105"/>
    </row>
    <row r="312" spans="1:56" s="246" customFormat="1" ht="25.7" customHeight="1">
      <c r="A312" s="276"/>
      <c r="B312" s="1056"/>
      <c r="C312" s="320" t="s">
        <v>3275</v>
      </c>
      <c r="D312" s="320" t="s">
        <v>9711</v>
      </c>
      <c r="E312" s="320" t="s">
        <v>3275</v>
      </c>
      <c r="F312" s="320"/>
      <c r="G312" s="320" t="s">
        <v>3275</v>
      </c>
      <c r="H312" s="177"/>
      <c r="I312" s="665"/>
      <c r="J312" s="319">
        <v>300</v>
      </c>
      <c r="K312" s="319">
        <v>300</v>
      </c>
      <c r="L312" s="319">
        <v>300</v>
      </c>
      <c r="M312" s="319">
        <v>300</v>
      </c>
      <c r="N312" s="319">
        <v>300</v>
      </c>
      <c r="O312" s="319">
        <v>300</v>
      </c>
      <c r="P312" s="319">
        <v>300</v>
      </c>
      <c r="Q312" s="319">
        <v>300</v>
      </c>
      <c r="R312" s="319" t="s">
        <v>4885</v>
      </c>
      <c r="S312" s="319">
        <v>2</v>
      </c>
      <c r="T312" s="319" t="s">
        <v>3268</v>
      </c>
      <c r="U312" s="177"/>
      <c r="V312" s="177"/>
      <c r="W312" s="177"/>
      <c r="X312" s="177"/>
      <c r="Y312" s="177"/>
      <c r="Z312" s="177"/>
      <c r="AA312" s="105"/>
      <c r="AB312" s="320"/>
      <c r="AC312" s="320"/>
      <c r="AD312" s="177"/>
      <c r="AE312" s="177"/>
      <c r="AF312" s="177"/>
      <c r="AG312" s="177"/>
      <c r="AH312" s="177"/>
      <c r="AI312" s="177"/>
      <c r="AJ312" s="177"/>
      <c r="AK312" s="177"/>
      <c r="AL312" s="177"/>
      <c r="AM312" s="177"/>
      <c r="AN312" s="177"/>
      <c r="AO312" s="177"/>
      <c r="AP312" s="177"/>
      <c r="AQ312" s="177"/>
      <c r="AR312" s="177"/>
      <c r="AS312" s="177"/>
      <c r="AT312" s="177"/>
      <c r="AU312" s="177"/>
      <c r="AV312" s="99">
        <v>2011</v>
      </c>
      <c r="AW312" s="99"/>
      <c r="AX312" s="99"/>
      <c r="AY312" s="99"/>
      <c r="AZ312" s="99"/>
      <c r="BA312" s="99"/>
      <c r="BB312" s="99"/>
      <c r="BC312" s="100"/>
      <c r="BD312" s="105"/>
    </row>
    <row r="313" spans="1:56" s="246" customFormat="1" ht="25.7" customHeight="1">
      <c r="A313" s="276"/>
      <c r="B313" s="1056"/>
      <c r="C313" s="320" t="s">
        <v>3275</v>
      </c>
      <c r="D313" s="320" t="s">
        <v>9712</v>
      </c>
      <c r="E313" s="320" t="s">
        <v>3275</v>
      </c>
      <c r="F313" s="320"/>
      <c r="G313" s="320" t="s">
        <v>3275</v>
      </c>
      <c r="H313" s="177"/>
      <c r="I313" s="665"/>
      <c r="J313" s="319">
        <v>300</v>
      </c>
      <c r="K313" s="319">
        <v>300</v>
      </c>
      <c r="L313" s="319">
        <v>300</v>
      </c>
      <c r="M313" s="319">
        <v>300</v>
      </c>
      <c r="N313" s="319">
        <v>300</v>
      </c>
      <c r="O313" s="319">
        <v>300</v>
      </c>
      <c r="P313" s="319">
        <v>300</v>
      </c>
      <c r="Q313" s="319">
        <v>300</v>
      </c>
      <c r="R313" s="319" t="s">
        <v>4885</v>
      </c>
      <c r="S313" s="319">
        <v>1</v>
      </c>
      <c r="T313" s="319" t="s">
        <v>3268</v>
      </c>
      <c r="U313" s="177"/>
      <c r="V313" s="177"/>
      <c r="W313" s="177"/>
      <c r="X313" s="177"/>
      <c r="Y313" s="177"/>
      <c r="Z313" s="177"/>
      <c r="AA313" s="105"/>
      <c r="AB313" s="320"/>
      <c r="AC313" s="320"/>
      <c r="AD313" s="177"/>
      <c r="AE313" s="177"/>
      <c r="AF313" s="177"/>
      <c r="AG313" s="177"/>
      <c r="AH313" s="177"/>
      <c r="AI313" s="177"/>
      <c r="AJ313" s="177"/>
      <c r="AK313" s="177"/>
      <c r="AL313" s="177"/>
      <c r="AM313" s="177"/>
      <c r="AN313" s="177"/>
      <c r="AO313" s="177"/>
      <c r="AP313" s="177"/>
      <c r="AQ313" s="177"/>
      <c r="AR313" s="177"/>
      <c r="AS313" s="177"/>
      <c r="AT313" s="177"/>
      <c r="AU313" s="177"/>
      <c r="AV313" s="99">
        <v>2015</v>
      </c>
      <c r="AW313" s="99"/>
      <c r="AX313" s="99"/>
      <c r="AY313" s="99"/>
      <c r="AZ313" s="99"/>
      <c r="BA313" s="99"/>
      <c r="BB313" s="99"/>
      <c r="BC313" s="100"/>
      <c r="BD313" s="105"/>
    </row>
    <row r="314" spans="1:56" s="246" customFormat="1" ht="25.7" customHeight="1">
      <c r="A314" s="276"/>
      <c r="B314" s="1056"/>
      <c r="C314" s="320" t="s">
        <v>3275</v>
      </c>
      <c r="D314" s="320" t="s">
        <v>9476</v>
      </c>
      <c r="E314" s="320" t="s">
        <v>3275</v>
      </c>
      <c r="F314" s="320"/>
      <c r="G314" s="320" t="s">
        <v>3275</v>
      </c>
      <c r="H314" s="177"/>
      <c r="I314" s="665"/>
      <c r="J314" s="319">
        <v>414</v>
      </c>
      <c r="K314" s="319">
        <v>414</v>
      </c>
      <c r="L314" s="319">
        <v>414</v>
      </c>
      <c r="M314" s="319">
        <v>414</v>
      </c>
      <c r="N314" s="319">
        <v>414</v>
      </c>
      <c r="O314" s="319">
        <v>414</v>
      </c>
      <c r="P314" s="319">
        <v>414</v>
      </c>
      <c r="Q314" s="319">
        <v>414</v>
      </c>
      <c r="R314" s="319" t="s">
        <v>4790</v>
      </c>
      <c r="S314" s="319">
        <v>1</v>
      </c>
      <c r="T314" s="319" t="s">
        <v>3268</v>
      </c>
      <c r="U314" s="177"/>
      <c r="V314" s="177"/>
      <c r="W314" s="177"/>
      <c r="X314" s="177"/>
      <c r="Y314" s="177"/>
      <c r="Z314" s="177"/>
      <c r="AA314" s="105"/>
      <c r="AB314" s="320"/>
      <c r="AC314" s="320"/>
      <c r="AD314" s="177"/>
      <c r="AE314" s="177"/>
      <c r="AF314" s="177"/>
      <c r="AG314" s="177"/>
      <c r="AH314" s="177"/>
      <c r="AI314" s="177"/>
      <c r="AJ314" s="177"/>
      <c r="AK314" s="177"/>
      <c r="AL314" s="177"/>
      <c r="AM314" s="177"/>
      <c r="AN314" s="177"/>
      <c r="AO314" s="177"/>
      <c r="AP314" s="177"/>
      <c r="AQ314" s="177"/>
      <c r="AR314" s="177"/>
      <c r="AS314" s="177"/>
      <c r="AT314" s="177"/>
      <c r="AU314" s="177"/>
      <c r="AV314" s="99">
        <v>2015</v>
      </c>
      <c r="AW314" s="99"/>
      <c r="AX314" s="99"/>
      <c r="AY314" s="99"/>
      <c r="AZ314" s="99"/>
      <c r="BA314" s="99"/>
      <c r="BB314" s="99"/>
      <c r="BC314" s="100"/>
      <c r="BD314" s="105"/>
    </row>
    <row r="315" spans="1:56" s="246" customFormat="1" ht="25.7" customHeight="1">
      <c r="A315" s="276"/>
      <c r="B315" s="1056"/>
      <c r="C315" s="320" t="s">
        <v>3275</v>
      </c>
      <c r="D315" s="320" t="s">
        <v>4935</v>
      </c>
      <c r="E315" s="320" t="s">
        <v>3275</v>
      </c>
      <c r="F315" s="320"/>
      <c r="G315" s="320" t="s">
        <v>3275</v>
      </c>
      <c r="H315" s="177"/>
      <c r="I315" s="665"/>
      <c r="J315" s="319">
        <v>340</v>
      </c>
      <c r="K315" s="319">
        <v>340</v>
      </c>
      <c r="L315" s="319">
        <v>340</v>
      </c>
      <c r="M315" s="177"/>
      <c r="N315" s="936"/>
      <c r="O315" s="177"/>
      <c r="P315" s="319">
        <v>340</v>
      </c>
      <c r="Q315" s="319">
        <v>340</v>
      </c>
      <c r="R315" s="319" t="s">
        <v>4936</v>
      </c>
      <c r="S315" s="319">
        <v>1</v>
      </c>
      <c r="T315" s="319" t="s">
        <v>3268</v>
      </c>
      <c r="U315" s="177"/>
      <c r="V315" s="177"/>
      <c r="W315" s="177"/>
      <c r="X315" s="177"/>
      <c r="Y315" s="177"/>
      <c r="Z315" s="177"/>
      <c r="AA315" s="105" t="s">
        <v>3259</v>
      </c>
      <c r="AB315" s="320"/>
      <c r="AC315" s="320"/>
      <c r="AD315" s="177"/>
      <c r="AE315" s="177"/>
      <c r="AF315" s="177"/>
      <c r="AG315" s="177"/>
      <c r="AH315" s="177"/>
      <c r="AI315" s="177"/>
      <c r="AJ315" s="177"/>
      <c r="AK315" s="177"/>
      <c r="AL315" s="177"/>
      <c r="AM315" s="177"/>
      <c r="AN315" s="177"/>
      <c r="AO315" s="177"/>
      <c r="AP315" s="177"/>
      <c r="AQ315" s="177"/>
      <c r="AR315" s="177"/>
      <c r="AS315" s="177"/>
      <c r="AT315" s="177"/>
      <c r="AU315" s="177"/>
      <c r="AV315" s="99">
        <v>2010</v>
      </c>
      <c r="AW315" s="99"/>
      <c r="AX315" s="99"/>
      <c r="AY315" s="99"/>
      <c r="AZ315" s="99"/>
      <c r="BA315" s="99"/>
      <c r="BB315" s="99"/>
      <c r="BC315" s="100">
        <v>120</v>
      </c>
      <c r="BD315" s="105"/>
    </row>
    <row r="316" spans="1:56" s="246" customFormat="1" ht="25.7" customHeight="1">
      <c r="A316" s="276"/>
      <c r="B316" s="1056"/>
      <c r="C316" s="320" t="s">
        <v>3275</v>
      </c>
      <c r="D316" s="320" t="s">
        <v>4937</v>
      </c>
      <c r="E316" s="320" t="s">
        <v>3275</v>
      </c>
      <c r="F316" s="320"/>
      <c r="G316" s="320" t="s">
        <v>3275</v>
      </c>
      <c r="H316" s="177"/>
      <c r="I316" s="665"/>
      <c r="J316" s="1057">
        <v>300</v>
      </c>
      <c r="K316" s="1057">
        <v>300</v>
      </c>
      <c r="L316" s="1057">
        <v>300</v>
      </c>
      <c r="M316" s="177"/>
      <c r="N316" s="936"/>
      <c r="O316" s="177"/>
      <c r="P316" s="706">
        <v>300</v>
      </c>
      <c r="Q316" s="706">
        <v>300</v>
      </c>
      <c r="R316" s="319" t="s">
        <v>4885</v>
      </c>
      <c r="S316" s="319">
        <v>1</v>
      </c>
      <c r="T316" s="319" t="s">
        <v>3268</v>
      </c>
      <c r="U316" s="177"/>
      <c r="V316" s="177"/>
      <c r="W316" s="177"/>
      <c r="X316" s="177"/>
      <c r="Y316" s="177"/>
      <c r="Z316" s="177"/>
      <c r="AA316" s="105" t="s">
        <v>3259</v>
      </c>
      <c r="AB316" s="320"/>
      <c r="AC316" s="320"/>
      <c r="AD316" s="177"/>
      <c r="AE316" s="177"/>
      <c r="AF316" s="177"/>
      <c r="AG316" s="177"/>
      <c r="AH316" s="177"/>
      <c r="AI316" s="177"/>
      <c r="AJ316" s="177"/>
      <c r="AK316" s="177"/>
      <c r="AL316" s="177"/>
      <c r="AM316" s="177"/>
      <c r="AN316" s="177"/>
      <c r="AO316" s="177"/>
      <c r="AP316" s="177"/>
      <c r="AQ316" s="177"/>
      <c r="AR316" s="177"/>
      <c r="AS316" s="177"/>
      <c r="AT316" s="177"/>
      <c r="AU316" s="177"/>
      <c r="AV316" s="706">
        <v>2010</v>
      </c>
      <c r="AW316" s="99"/>
      <c r="AX316" s="99"/>
      <c r="AY316" s="99"/>
      <c r="AZ316" s="99"/>
      <c r="BA316" s="99"/>
      <c r="BB316" s="99"/>
      <c r="BC316" s="100">
        <v>120</v>
      </c>
      <c r="BD316" s="105"/>
    </row>
    <row r="317" spans="1:56" s="246" customFormat="1" ht="25.7" customHeight="1">
      <c r="A317" s="276"/>
      <c r="B317" s="1056"/>
      <c r="C317" s="320" t="s">
        <v>3275</v>
      </c>
      <c r="D317" s="320" t="s">
        <v>4938</v>
      </c>
      <c r="E317" s="320" t="s">
        <v>3275</v>
      </c>
      <c r="F317" s="320"/>
      <c r="G317" s="320" t="s">
        <v>3275</v>
      </c>
      <c r="H317" s="177"/>
      <c r="I317" s="665"/>
      <c r="J317" s="1057">
        <v>300</v>
      </c>
      <c r="K317" s="1057">
        <v>300</v>
      </c>
      <c r="L317" s="1057">
        <v>300</v>
      </c>
      <c r="M317" s="177"/>
      <c r="N317" s="936"/>
      <c r="O317" s="177"/>
      <c r="P317" s="706">
        <v>300</v>
      </c>
      <c r="Q317" s="706">
        <v>300</v>
      </c>
      <c r="R317" s="319" t="s">
        <v>4885</v>
      </c>
      <c r="S317" s="319">
        <v>1</v>
      </c>
      <c r="T317" s="319" t="s">
        <v>3268</v>
      </c>
      <c r="U317" s="177"/>
      <c r="V317" s="177"/>
      <c r="W317" s="177"/>
      <c r="X317" s="177"/>
      <c r="Y317" s="177"/>
      <c r="Z317" s="177"/>
      <c r="AA317" s="105" t="s">
        <v>3259</v>
      </c>
      <c r="AB317" s="320"/>
      <c r="AC317" s="320"/>
      <c r="AD317" s="177"/>
      <c r="AE317" s="177"/>
      <c r="AF317" s="177"/>
      <c r="AG317" s="177"/>
      <c r="AH317" s="177"/>
      <c r="AI317" s="177"/>
      <c r="AJ317" s="177"/>
      <c r="AK317" s="177"/>
      <c r="AL317" s="177"/>
      <c r="AM317" s="177"/>
      <c r="AN317" s="177"/>
      <c r="AO317" s="177"/>
      <c r="AP317" s="177"/>
      <c r="AQ317" s="177"/>
      <c r="AR317" s="177"/>
      <c r="AS317" s="177"/>
      <c r="AT317" s="177"/>
      <c r="AU317" s="177"/>
      <c r="AV317" s="706">
        <v>2009</v>
      </c>
      <c r="AW317" s="99"/>
      <c r="AX317" s="99"/>
      <c r="AY317" s="99"/>
      <c r="AZ317" s="99"/>
      <c r="BA317" s="99"/>
      <c r="BB317" s="99"/>
      <c r="BC317" s="100">
        <v>100</v>
      </c>
      <c r="BD317" s="105"/>
    </row>
    <row r="318" spans="1:56" s="246" customFormat="1" ht="25.7" customHeight="1">
      <c r="A318" s="276"/>
      <c r="B318" s="1056"/>
      <c r="C318" s="320" t="s">
        <v>3275</v>
      </c>
      <c r="D318" s="320" t="s">
        <v>4939</v>
      </c>
      <c r="E318" s="320" t="s">
        <v>3275</v>
      </c>
      <c r="F318" s="320"/>
      <c r="G318" s="320" t="s">
        <v>3275</v>
      </c>
      <c r="H318" s="177"/>
      <c r="I318" s="665"/>
      <c r="J318" s="1057">
        <v>300</v>
      </c>
      <c r="K318" s="1057">
        <v>300</v>
      </c>
      <c r="L318" s="1057">
        <v>300</v>
      </c>
      <c r="M318" s="177"/>
      <c r="N318" s="936"/>
      <c r="O318" s="177"/>
      <c r="P318" s="706">
        <v>300</v>
      </c>
      <c r="Q318" s="706">
        <v>300</v>
      </c>
      <c r="R318" s="319" t="s">
        <v>4885</v>
      </c>
      <c r="S318" s="319">
        <v>1</v>
      </c>
      <c r="T318" s="319" t="s">
        <v>3268</v>
      </c>
      <c r="U318" s="177"/>
      <c r="V318" s="177"/>
      <c r="W318" s="177"/>
      <c r="X318" s="177"/>
      <c r="Y318" s="177"/>
      <c r="Z318" s="177"/>
      <c r="AA318" s="105" t="s">
        <v>3259</v>
      </c>
      <c r="AB318" s="320"/>
      <c r="AC318" s="320"/>
      <c r="AD318" s="177"/>
      <c r="AE318" s="177"/>
      <c r="AF318" s="177"/>
      <c r="AG318" s="177"/>
      <c r="AH318" s="177"/>
      <c r="AI318" s="177"/>
      <c r="AJ318" s="177"/>
      <c r="AK318" s="177"/>
      <c r="AL318" s="177"/>
      <c r="AM318" s="177"/>
      <c r="AN318" s="177"/>
      <c r="AO318" s="177"/>
      <c r="AP318" s="177"/>
      <c r="AQ318" s="177"/>
      <c r="AR318" s="177"/>
      <c r="AS318" s="177"/>
      <c r="AT318" s="177"/>
      <c r="AU318" s="177"/>
      <c r="AV318" s="706">
        <v>2009</v>
      </c>
      <c r="AW318" s="99"/>
      <c r="AX318" s="99"/>
      <c r="AY318" s="99"/>
      <c r="AZ318" s="99"/>
      <c r="BA318" s="99"/>
      <c r="BB318" s="99"/>
      <c r="BC318" s="100">
        <v>70</v>
      </c>
      <c r="BD318" s="105"/>
    </row>
    <row r="319" spans="1:56" s="246" customFormat="1" ht="25.7" customHeight="1">
      <c r="A319" s="276"/>
      <c r="B319" s="1056"/>
      <c r="C319" s="320" t="s">
        <v>3275</v>
      </c>
      <c r="D319" s="320" t="s">
        <v>4940</v>
      </c>
      <c r="E319" s="320" t="s">
        <v>3275</v>
      </c>
      <c r="F319" s="320"/>
      <c r="G319" s="320" t="s">
        <v>3275</v>
      </c>
      <c r="H319" s="177"/>
      <c r="I319" s="665"/>
      <c r="J319" s="1057">
        <v>960</v>
      </c>
      <c r="K319" s="1057">
        <v>960</v>
      </c>
      <c r="L319" s="1057">
        <v>960</v>
      </c>
      <c r="M319" s="1057">
        <v>960</v>
      </c>
      <c r="N319" s="1057">
        <v>960</v>
      </c>
      <c r="O319" s="1057">
        <v>960</v>
      </c>
      <c r="P319" s="1057">
        <v>960</v>
      </c>
      <c r="Q319" s="1057">
        <v>960</v>
      </c>
      <c r="R319" s="319" t="s">
        <v>4941</v>
      </c>
      <c r="S319" s="319">
        <v>2</v>
      </c>
      <c r="T319" s="319" t="s">
        <v>3268</v>
      </c>
      <c r="U319" s="177"/>
      <c r="V319" s="177"/>
      <c r="W319" s="177"/>
      <c r="X319" s="177"/>
      <c r="Y319" s="177"/>
      <c r="Z319" s="177"/>
      <c r="AA319" s="105" t="s">
        <v>3259</v>
      </c>
      <c r="AB319" s="320"/>
      <c r="AC319" s="320"/>
      <c r="AD319" s="177"/>
      <c r="AE319" s="177"/>
      <c r="AF319" s="177"/>
      <c r="AG319" s="177"/>
      <c r="AH319" s="177"/>
      <c r="AI319" s="177"/>
      <c r="AJ319" s="177"/>
      <c r="AK319" s="177"/>
      <c r="AL319" s="177"/>
      <c r="AM319" s="177"/>
      <c r="AN319" s="177"/>
      <c r="AO319" s="177"/>
      <c r="AP319" s="177"/>
      <c r="AQ319" s="177"/>
      <c r="AR319" s="177"/>
      <c r="AS319" s="177"/>
      <c r="AT319" s="177"/>
      <c r="AU319" s="177"/>
      <c r="AV319" s="706">
        <v>2010</v>
      </c>
      <c r="AW319" s="99"/>
      <c r="AX319" s="99"/>
      <c r="AY319" s="99"/>
      <c r="AZ319" s="99"/>
      <c r="BA319" s="99"/>
      <c r="BB319" s="99"/>
      <c r="BC319" s="100">
        <v>120</v>
      </c>
      <c r="BD319" s="105"/>
    </row>
    <row r="320" spans="1:56" s="246" customFormat="1" ht="25.7" customHeight="1">
      <c r="A320" s="276"/>
      <c r="B320" s="1056"/>
      <c r="C320" s="320" t="s">
        <v>3275</v>
      </c>
      <c r="D320" s="320" t="s">
        <v>4942</v>
      </c>
      <c r="E320" s="320" t="s">
        <v>3275</v>
      </c>
      <c r="F320" s="320"/>
      <c r="G320" s="320" t="s">
        <v>3275</v>
      </c>
      <c r="H320" s="177"/>
      <c r="I320" s="665"/>
      <c r="J320" s="1057">
        <v>550</v>
      </c>
      <c r="K320" s="1057">
        <v>550</v>
      </c>
      <c r="L320" s="1057">
        <v>550</v>
      </c>
      <c r="M320" s="177"/>
      <c r="N320" s="936"/>
      <c r="O320" s="177"/>
      <c r="P320" s="706">
        <v>550</v>
      </c>
      <c r="Q320" s="706">
        <v>550</v>
      </c>
      <c r="R320" s="319" t="s">
        <v>4751</v>
      </c>
      <c r="S320" s="319">
        <v>1</v>
      </c>
      <c r="T320" s="319" t="s">
        <v>3268</v>
      </c>
      <c r="U320" s="177"/>
      <c r="V320" s="177"/>
      <c r="W320" s="177"/>
      <c r="X320" s="177"/>
      <c r="Y320" s="177"/>
      <c r="Z320" s="177"/>
      <c r="AA320" s="105" t="s">
        <v>3259</v>
      </c>
      <c r="AB320" s="320"/>
      <c r="AC320" s="320"/>
      <c r="AD320" s="177"/>
      <c r="AE320" s="177"/>
      <c r="AF320" s="177"/>
      <c r="AG320" s="177"/>
      <c r="AH320" s="177"/>
      <c r="AI320" s="177"/>
      <c r="AJ320" s="177"/>
      <c r="AK320" s="177"/>
      <c r="AL320" s="177"/>
      <c r="AM320" s="177"/>
      <c r="AN320" s="177"/>
      <c r="AO320" s="177"/>
      <c r="AP320" s="177"/>
      <c r="AQ320" s="177"/>
      <c r="AR320" s="177"/>
      <c r="AS320" s="177"/>
      <c r="AT320" s="177"/>
      <c r="AU320" s="177"/>
      <c r="AV320" s="706">
        <v>2010</v>
      </c>
      <c r="AW320" s="99"/>
      <c r="AX320" s="99"/>
      <c r="AY320" s="99"/>
      <c r="AZ320" s="99"/>
      <c r="BA320" s="99"/>
      <c r="BB320" s="99"/>
      <c r="BC320" s="100">
        <v>200</v>
      </c>
      <c r="BD320" s="105"/>
    </row>
    <row r="321" spans="1:56" s="246" customFormat="1" ht="25.7" customHeight="1">
      <c r="A321" s="276"/>
      <c r="B321" s="1056"/>
      <c r="C321" s="320" t="s">
        <v>3275</v>
      </c>
      <c r="D321" s="320" t="s">
        <v>4943</v>
      </c>
      <c r="E321" s="320" t="s">
        <v>3275</v>
      </c>
      <c r="F321" s="320"/>
      <c r="G321" s="320" t="s">
        <v>3275</v>
      </c>
      <c r="H321" s="177"/>
      <c r="I321" s="665"/>
      <c r="J321" s="1057">
        <v>600</v>
      </c>
      <c r="K321" s="1057">
        <v>600</v>
      </c>
      <c r="L321" s="1057">
        <v>600</v>
      </c>
      <c r="M321" s="177"/>
      <c r="N321" s="936"/>
      <c r="O321" s="177"/>
      <c r="P321" s="706">
        <v>600</v>
      </c>
      <c r="Q321" s="706">
        <v>600</v>
      </c>
      <c r="R321" s="319" t="s">
        <v>4885</v>
      </c>
      <c r="S321" s="319">
        <v>2</v>
      </c>
      <c r="T321" s="319" t="s">
        <v>3268</v>
      </c>
      <c r="U321" s="177"/>
      <c r="V321" s="177"/>
      <c r="W321" s="177"/>
      <c r="X321" s="177"/>
      <c r="Y321" s="177"/>
      <c r="Z321" s="177"/>
      <c r="AA321" s="105" t="s">
        <v>3259</v>
      </c>
      <c r="AB321" s="320"/>
      <c r="AC321" s="320"/>
      <c r="AD321" s="177"/>
      <c r="AE321" s="177"/>
      <c r="AF321" s="177"/>
      <c r="AG321" s="177"/>
      <c r="AH321" s="177"/>
      <c r="AI321" s="177"/>
      <c r="AJ321" s="177"/>
      <c r="AK321" s="177"/>
      <c r="AL321" s="177"/>
      <c r="AM321" s="177"/>
      <c r="AN321" s="177"/>
      <c r="AO321" s="177"/>
      <c r="AP321" s="177"/>
      <c r="AQ321" s="177"/>
      <c r="AR321" s="177"/>
      <c r="AS321" s="177"/>
      <c r="AT321" s="177"/>
      <c r="AU321" s="177"/>
      <c r="AV321" s="706">
        <v>2009</v>
      </c>
      <c r="AW321" s="99"/>
      <c r="AX321" s="99"/>
      <c r="AY321" s="99"/>
      <c r="AZ321" s="99"/>
      <c r="BA321" s="99"/>
      <c r="BB321" s="99"/>
      <c r="BC321" s="100">
        <v>250</v>
      </c>
      <c r="BD321" s="105"/>
    </row>
    <row r="322" spans="1:56" s="246" customFormat="1" ht="25.7" customHeight="1">
      <c r="A322" s="276"/>
      <c r="B322" s="1056"/>
      <c r="C322" s="320" t="s">
        <v>3275</v>
      </c>
      <c r="D322" s="320" t="s">
        <v>4944</v>
      </c>
      <c r="E322" s="320" t="s">
        <v>3275</v>
      </c>
      <c r="F322" s="320"/>
      <c r="G322" s="320" t="s">
        <v>3275</v>
      </c>
      <c r="H322" s="177"/>
      <c r="I322" s="665"/>
      <c r="J322" s="1057">
        <v>300</v>
      </c>
      <c r="K322" s="1057">
        <v>300</v>
      </c>
      <c r="L322" s="1057">
        <v>300</v>
      </c>
      <c r="M322" s="177"/>
      <c r="N322" s="936"/>
      <c r="O322" s="177"/>
      <c r="P322" s="706">
        <v>300</v>
      </c>
      <c r="Q322" s="706">
        <v>300</v>
      </c>
      <c r="R322" s="319" t="s">
        <v>4885</v>
      </c>
      <c r="S322" s="319">
        <v>2</v>
      </c>
      <c r="T322" s="319" t="s">
        <v>3268</v>
      </c>
      <c r="U322" s="177"/>
      <c r="V322" s="177"/>
      <c r="W322" s="177"/>
      <c r="X322" s="177"/>
      <c r="Y322" s="177"/>
      <c r="Z322" s="177"/>
      <c r="AA322" s="105" t="s">
        <v>3259</v>
      </c>
      <c r="AB322" s="320"/>
      <c r="AC322" s="320"/>
      <c r="AD322" s="177"/>
      <c r="AE322" s="177"/>
      <c r="AF322" s="177"/>
      <c r="AG322" s="177"/>
      <c r="AH322" s="177"/>
      <c r="AI322" s="177"/>
      <c r="AJ322" s="177"/>
      <c r="AK322" s="177"/>
      <c r="AL322" s="177"/>
      <c r="AM322" s="177"/>
      <c r="AN322" s="177"/>
      <c r="AO322" s="177"/>
      <c r="AP322" s="177"/>
      <c r="AQ322" s="177"/>
      <c r="AR322" s="177"/>
      <c r="AS322" s="177"/>
      <c r="AT322" s="177"/>
      <c r="AU322" s="177"/>
      <c r="AV322" s="706">
        <v>2010</v>
      </c>
      <c r="AW322" s="99"/>
      <c r="AX322" s="99"/>
      <c r="AY322" s="99"/>
      <c r="AZ322" s="99"/>
      <c r="BA322" s="99"/>
      <c r="BB322" s="99"/>
      <c r="BC322" s="100">
        <v>150</v>
      </c>
      <c r="BD322" s="105"/>
    </row>
    <row r="323" spans="1:56" s="246" customFormat="1" ht="25.7" customHeight="1">
      <c r="A323" s="276"/>
      <c r="B323" s="1056"/>
      <c r="C323" s="320" t="s">
        <v>3275</v>
      </c>
      <c r="D323" s="320" t="s">
        <v>4945</v>
      </c>
      <c r="E323" s="320" t="s">
        <v>3275</v>
      </c>
      <c r="F323" s="320"/>
      <c r="G323" s="320" t="s">
        <v>3275</v>
      </c>
      <c r="H323" s="177"/>
      <c r="I323" s="665"/>
      <c r="J323" s="1057">
        <v>300</v>
      </c>
      <c r="K323" s="1057">
        <v>300</v>
      </c>
      <c r="L323" s="1057">
        <v>300</v>
      </c>
      <c r="M323" s="177"/>
      <c r="N323" s="936"/>
      <c r="O323" s="177"/>
      <c r="P323" s="706">
        <v>300</v>
      </c>
      <c r="Q323" s="706">
        <v>300</v>
      </c>
      <c r="R323" s="319" t="s">
        <v>4885</v>
      </c>
      <c r="S323" s="319">
        <v>1</v>
      </c>
      <c r="T323" s="319" t="s">
        <v>3268</v>
      </c>
      <c r="U323" s="177"/>
      <c r="V323" s="177"/>
      <c r="W323" s="177"/>
      <c r="X323" s="177"/>
      <c r="Y323" s="177"/>
      <c r="Z323" s="177"/>
      <c r="AA323" s="105" t="s">
        <v>3259</v>
      </c>
      <c r="AB323" s="320"/>
      <c r="AC323" s="320"/>
      <c r="AD323" s="177"/>
      <c r="AE323" s="177"/>
      <c r="AF323" s="177"/>
      <c r="AG323" s="177"/>
      <c r="AH323" s="177"/>
      <c r="AI323" s="177"/>
      <c r="AJ323" s="177"/>
      <c r="AK323" s="177"/>
      <c r="AL323" s="177"/>
      <c r="AM323" s="177"/>
      <c r="AN323" s="177"/>
      <c r="AO323" s="177"/>
      <c r="AP323" s="177"/>
      <c r="AQ323" s="177"/>
      <c r="AR323" s="177"/>
      <c r="AS323" s="177"/>
      <c r="AT323" s="177"/>
      <c r="AU323" s="177"/>
      <c r="AV323" s="706">
        <v>2010</v>
      </c>
      <c r="AW323" s="99"/>
      <c r="AX323" s="99"/>
      <c r="AY323" s="99"/>
      <c r="AZ323" s="99"/>
      <c r="BA323" s="99"/>
      <c r="BB323" s="99"/>
      <c r="BC323" s="100">
        <v>120</v>
      </c>
      <c r="BD323" s="105"/>
    </row>
    <row r="324" spans="1:56" s="246" customFormat="1" ht="25.7" customHeight="1">
      <c r="A324" s="276"/>
      <c r="B324" s="1056"/>
      <c r="C324" s="320" t="s">
        <v>3275</v>
      </c>
      <c r="D324" s="320" t="s">
        <v>4946</v>
      </c>
      <c r="E324" s="320" t="s">
        <v>3275</v>
      </c>
      <c r="F324" s="320"/>
      <c r="G324" s="320" t="s">
        <v>3275</v>
      </c>
      <c r="H324" s="177"/>
      <c r="I324" s="665"/>
      <c r="J324" s="1057">
        <v>300</v>
      </c>
      <c r="K324" s="1057">
        <v>300</v>
      </c>
      <c r="L324" s="1057">
        <v>300</v>
      </c>
      <c r="M324" s="1057">
        <v>300</v>
      </c>
      <c r="N324" s="1057">
        <v>300</v>
      </c>
      <c r="O324" s="1057">
        <v>300</v>
      </c>
      <c r="P324" s="1057">
        <v>300</v>
      </c>
      <c r="Q324" s="1057">
        <v>300</v>
      </c>
      <c r="R324" s="319" t="s">
        <v>4947</v>
      </c>
      <c r="S324" s="319">
        <v>1</v>
      </c>
      <c r="T324" s="319" t="s">
        <v>3268</v>
      </c>
      <c r="U324" s="177"/>
      <c r="V324" s="177"/>
      <c r="W324" s="177"/>
      <c r="X324" s="177"/>
      <c r="Y324" s="177"/>
      <c r="Z324" s="177"/>
      <c r="AA324" s="105" t="s">
        <v>3259</v>
      </c>
      <c r="AB324" s="320"/>
      <c r="AC324" s="320"/>
      <c r="AD324" s="177"/>
      <c r="AE324" s="177"/>
      <c r="AF324" s="177"/>
      <c r="AG324" s="177"/>
      <c r="AH324" s="177"/>
      <c r="AI324" s="177"/>
      <c r="AJ324" s="177"/>
      <c r="AK324" s="177"/>
      <c r="AL324" s="177"/>
      <c r="AM324" s="177"/>
      <c r="AN324" s="177"/>
      <c r="AO324" s="177"/>
      <c r="AP324" s="177"/>
      <c r="AQ324" s="177"/>
      <c r="AR324" s="177"/>
      <c r="AS324" s="177"/>
      <c r="AT324" s="177"/>
      <c r="AU324" s="177"/>
      <c r="AV324" s="706">
        <v>2013</v>
      </c>
      <c r="AW324" s="99"/>
      <c r="AX324" s="99"/>
      <c r="AY324" s="99"/>
      <c r="AZ324" s="99"/>
      <c r="BA324" s="99"/>
      <c r="BB324" s="99"/>
      <c r="BC324" s="100">
        <v>150</v>
      </c>
      <c r="BD324" s="105"/>
    </row>
    <row r="325" spans="1:56" s="246" customFormat="1" ht="25.7" customHeight="1">
      <c r="A325" s="276"/>
      <c r="B325" s="1056"/>
      <c r="C325" s="320" t="s">
        <v>3275</v>
      </c>
      <c r="D325" s="320" t="s">
        <v>4948</v>
      </c>
      <c r="E325" s="320" t="s">
        <v>3275</v>
      </c>
      <c r="F325" s="320"/>
      <c r="G325" s="320" t="s">
        <v>3275</v>
      </c>
      <c r="H325" s="177"/>
      <c r="I325" s="665"/>
      <c r="J325" s="1057">
        <v>460</v>
      </c>
      <c r="K325" s="1057">
        <v>460</v>
      </c>
      <c r="L325" s="1057">
        <v>460</v>
      </c>
      <c r="M325" s="177"/>
      <c r="N325" s="936"/>
      <c r="O325" s="177"/>
      <c r="P325" s="706">
        <v>460</v>
      </c>
      <c r="Q325" s="706">
        <v>460</v>
      </c>
      <c r="R325" s="319" t="s">
        <v>4949</v>
      </c>
      <c r="S325" s="319">
        <v>1</v>
      </c>
      <c r="T325" s="319" t="s">
        <v>3268</v>
      </c>
      <c r="U325" s="177"/>
      <c r="V325" s="177"/>
      <c r="W325" s="177"/>
      <c r="X325" s="177"/>
      <c r="Y325" s="177"/>
      <c r="Z325" s="177"/>
      <c r="AA325" s="105" t="s">
        <v>3259</v>
      </c>
      <c r="AB325" s="320"/>
      <c r="AC325" s="320"/>
      <c r="AD325" s="177"/>
      <c r="AE325" s="177"/>
      <c r="AF325" s="177"/>
      <c r="AG325" s="177"/>
      <c r="AH325" s="177"/>
      <c r="AI325" s="177"/>
      <c r="AJ325" s="177"/>
      <c r="AK325" s="177"/>
      <c r="AL325" s="177"/>
      <c r="AM325" s="177"/>
      <c r="AN325" s="177"/>
      <c r="AO325" s="177"/>
      <c r="AP325" s="177"/>
      <c r="AQ325" s="177"/>
      <c r="AR325" s="177"/>
      <c r="AS325" s="177"/>
      <c r="AT325" s="177"/>
      <c r="AU325" s="177"/>
      <c r="AV325" s="706">
        <v>2013</v>
      </c>
      <c r="AW325" s="99"/>
      <c r="AX325" s="99"/>
      <c r="AY325" s="99"/>
      <c r="AZ325" s="99"/>
      <c r="BA325" s="99"/>
      <c r="BB325" s="99"/>
      <c r="BC325" s="100">
        <v>120</v>
      </c>
      <c r="BD325" s="105" t="s">
        <v>15538</v>
      </c>
    </row>
    <row r="326" spans="1:56" s="246" customFormat="1" ht="25.7" customHeight="1">
      <c r="A326" s="276"/>
      <c r="B326" s="1056"/>
      <c r="C326" s="320" t="s">
        <v>3275</v>
      </c>
      <c r="D326" s="320" t="s">
        <v>4950</v>
      </c>
      <c r="E326" s="320" t="s">
        <v>3275</v>
      </c>
      <c r="F326" s="320"/>
      <c r="G326" s="320" t="s">
        <v>3275</v>
      </c>
      <c r="H326" s="177"/>
      <c r="I326" s="665"/>
      <c r="J326" s="1057">
        <v>300</v>
      </c>
      <c r="K326" s="1057">
        <v>300</v>
      </c>
      <c r="L326" s="1057">
        <v>300</v>
      </c>
      <c r="M326" s="1057">
        <v>300</v>
      </c>
      <c r="N326" s="1057">
        <v>300</v>
      </c>
      <c r="O326" s="1057">
        <v>300</v>
      </c>
      <c r="P326" s="1057">
        <v>300</v>
      </c>
      <c r="Q326" s="1057">
        <v>300</v>
      </c>
      <c r="R326" s="319" t="s">
        <v>4951</v>
      </c>
      <c r="S326" s="319">
        <v>1</v>
      </c>
      <c r="T326" s="319" t="s">
        <v>3268</v>
      </c>
      <c r="U326" s="177"/>
      <c r="V326" s="177"/>
      <c r="W326" s="177"/>
      <c r="X326" s="177"/>
      <c r="Y326" s="177"/>
      <c r="Z326" s="177"/>
      <c r="AA326" s="105" t="s">
        <v>3259</v>
      </c>
      <c r="AB326" s="320"/>
      <c r="AC326" s="320"/>
      <c r="AD326" s="177"/>
      <c r="AE326" s="177"/>
      <c r="AF326" s="177"/>
      <c r="AG326" s="177"/>
      <c r="AH326" s="177"/>
      <c r="AI326" s="177"/>
      <c r="AJ326" s="177"/>
      <c r="AK326" s="177"/>
      <c r="AL326" s="177"/>
      <c r="AM326" s="177"/>
      <c r="AN326" s="177"/>
      <c r="AO326" s="177"/>
      <c r="AP326" s="177"/>
      <c r="AQ326" s="177"/>
      <c r="AR326" s="177"/>
      <c r="AS326" s="177"/>
      <c r="AT326" s="177"/>
      <c r="AU326" s="177"/>
      <c r="AV326" s="706">
        <v>2014</v>
      </c>
      <c r="AW326" s="99"/>
      <c r="AX326" s="99"/>
      <c r="AY326" s="99"/>
      <c r="AZ326" s="99"/>
      <c r="BA326" s="99"/>
      <c r="BB326" s="99"/>
      <c r="BC326" s="100">
        <v>110</v>
      </c>
      <c r="BD326" s="105" t="s">
        <v>15539</v>
      </c>
    </row>
    <row r="327" spans="1:56" s="246" customFormat="1" ht="25.7" customHeight="1">
      <c r="A327" s="276"/>
      <c r="B327" s="1056"/>
      <c r="C327" s="320" t="s">
        <v>3275</v>
      </c>
      <c r="D327" s="320" t="s">
        <v>4952</v>
      </c>
      <c r="E327" s="320" t="s">
        <v>3275</v>
      </c>
      <c r="F327" s="320"/>
      <c r="G327" s="320" t="s">
        <v>3275</v>
      </c>
      <c r="H327" s="177"/>
      <c r="I327" s="665"/>
      <c r="J327" s="1057">
        <v>374</v>
      </c>
      <c r="K327" s="1057">
        <v>374</v>
      </c>
      <c r="L327" s="1057">
        <v>374</v>
      </c>
      <c r="M327" s="177"/>
      <c r="N327" s="936"/>
      <c r="O327" s="177"/>
      <c r="P327" s="706">
        <v>374</v>
      </c>
      <c r="Q327" s="706">
        <v>374</v>
      </c>
      <c r="R327" s="319" t="s">
        <v>4953</v>
      </c>
      <c r="S327" s="319">
        <v>1</v>
      </c>
      <c r="T327" s="319" t="s">
        <v>3268</v>
      </c>
      <c r="U327" s="177"/>
      <c r="V327" s="177"/>
      <c r="W327" s="177"/>
      <c r="X327" s="177"/>
      <c r="Y327" s="177"/>
      <c r="Z327" s="177"/>
      <c r="AA327" s="105" t="s">
        <v>3259</v>
      </c>
      <c r="AB327" s="320"/>
      <c r="AC327" s="320"/>
      <c r="AD327" s="177"/>
      <c r="AE327" s="177"/>
      <c r="AF327" s="177"/>
      <c r="AG327" s="177"/>
      <c r="AH327" s="177"/>
      <c r="AI327" s="177"/>
      <c r="AJ327" s="177"/>
      <c r="AK327" s="177"/>
      <c r="AL327" s="177"/>
      <c r="AM327" s="177"/>
      <c r="AN327" s="177"/>
      <c r="AO327" s="177"/>
      <c r="AP327" s="177"/>
      <c r="AQ327" s="177"/>
      <c r="AR327" s="177"/>
      <c r="AS327" s="177"/>
      <c r="AT327" s="177"/>
      <c r="AU327" s="177"/>
      <c r="AV327" s="706">
        <v>2014</v>
      </c>
      <c r="AW327" s="99"/>
      <c r="AX327" s="99"/>
      <c r="AY327" s="99"/>
      <c r="AZ327" s="99"/>
      <c r="BA327" s="99"/>
      <c r="BB327" s="99"/>
      <c r="BC327" s="100">
        <v>150</v>
      </c>
      <c r="BD327" s="105" t="s">
        <v>15540</v>
      </c>
    </row>
    <row r="328" spans="1:56" s="246" customFormat="1" ht="25.7" customHeight="1">
      <c r="A328" s="276"/>
      <c r="B328" s="1056"/>
      <c r="C328" s="320" t="s">
        <v>3589</v>
      </c>
      <c r="D328" s="320" t="s">
        <v>4954</v>
      </c>
      <c r="E328" s="320" t="s">
        <v>3589</v>
      </c>
      <c r="F328" s="320"/>
      <c r="G328" s="320" t="s">
        <v>60</v>
      </c>
      <c r="H328" s="177"/>
      <c r="I328" s="665"/>
      <c r="J328" s="864">
        <v>24499</v>
      </c>
      <c r="K328" s="864">
        <v>597.32000000000005</v>
      </c>
      <c r="L328" s="864">
        <v>594.36</v>
      </c>
      <c r="M328" s="177"/>
      <c r="N328" s="936"/>
      <c r="O328" s="177"/>
      <c r="P328" s="319">
        <v>500</v>
      </c>
      <c r="Q328" s="319">
        <v>500</v>
      </c>
      <c r="R328" s="319" t="s">
        <v>4886</v>
      </c>
      <c r="S328" s="319">
        <v>1</v>
      </c>
      <c r="T328" s="319" t="s">
        <v>3268</v>
      </c>
      <c r="U328" s="177"/>
      <c r="V328" s="177"/>
      <c r="W328" s="177"/>
      <c r="X328" s="177"/>
      <c r="Y328" s="177"/>
      <c r="Z328" s="177"/>
      <c r="AA328" s="319"/>
      <c r="AB328" s="320"/>
      <c r="AC328" s="320"/>
      <c r="AD328" s="177"/>
      <c r="AE328" s="177"/>
      <c r="AF328" s="177"/>
      <c r="AG328" s="177"/>
      <c r="AH328" s="177"/>
      <c r="AI328" s="177"/>
      <c r="AJ328" s="177"/>
      <c r="AK328" s="177"/>
      <c r="AL328" s="177"/>
      <c r="AM328" s="177"/>
      <c r="AN328" s="177"/>
      <c r="AO328" s="177"/>
      <c r="AP328" s="177"/>
      <c r="AQ328" s="177"/>
      <c r="AR328" s="177"/>
      <c r="AS328" s="177"/>
      <c r="AT328" s="177"/>
      <c r="AU328" s="177"/>
      <c r="AV328" s="99">
        <v>2010</v>
      </c>
      <c r="AW328" s="99"/>
      <c r="AX328" s="99"/>
      <c r="AY328" s="99"/>
      <c r="AZ328" s="99"/>
      <c r="BA328" s="99"/>
      <c r="BB328" s="99"/>
      <c r="BC328" s="319">
        <v>15319</v>
      </c>
      <c r="BD328" s="100" t="s">
        <v>4955</v>
      </c>
    </row>
    <row r="329" spans="1:56" s="246" customFormat="1" ht="25.7" customHeight="1">
      <c r="A329" s="276"/>
      <c r="B329" s="1056"/>
      <c r="C329" s="320" t="s">
        <v>3589</v>
      </c>
      <c r="D329" s="320" t="s">
        <v>4956</v>
      </c>
      <c r="E329" s="320" t="s">
        <v>3589</v>
      </c>
      <c r="F329" s="320"/>
      <c r="G329" s="320" t="s">
        <v>3589</v>
      </c>
      <c r="H329" s="177"/>
      <c r="I329" s="177"/>
      <c r="J329" s="1058">
        <v>46289</v>
      </c>
      <c r="K329" s="864">
        <v>391</v>
      </c>
      <c r="L329" s="864">
        <v>391</v>
      </c>
      <c r="M329" s="319"/>
      <c r="N329" s="319"/>
      <c r="O329" s="319"/>
      <c r="P329" s="319">
        <v>391</v>
      </c>
      <c r="Q329" s="319">
        <v>391</v>
      </c>
      <c r="R329" s="319" t="s">
        <v>4885</v>
      </c>
      <c r="S329" s="319">
        <v>1</v>
      </c>
      <c r="T329" s="319" t="s">
        <v>3268</v>
      </c>
      <c r="U329" s="177"/>
      <c r="V329" s="177"/>
      <c r="W329" s="177"/>
      <c r="X329" s="177"/>
      <c r="Y329" s="177"/>
      <c r="Z329" s="177"/>
      <c r="AA329" s="319"/>
      <c r="AB329" s="320"/>
      <c r="AC329" s="320"/>
      <c r="AD329" s="177"/>
      <c r="AE329" s="177"/>
      <c r="AF329" s="177"/>
      <c r="AG329" s="177"/>
      <c r="AH329" s="177"/>
      <c r="AI329" s="177"/>
      <c r="AJ329" s="177"/>
      <c r="AK329" s="177"/>
      <c r="AL329" s="177"/>
      <c r="AM329" s="177"/>
      <c r="AN329" s="177"/>
      <c r="AO329" s="177"/>
      <c r="AP329" s="177"/>
      <c r="AQ329" s="177"/>
      <c r="AR329" s="177"/>
      <c r="AS329" s="177"/>
      <c r="AT329" s="177"/>
      <c r="AU329" s="177"/>
      <c r="AV329" s="99">
        <v>2012</v>
      </c>
      <c r="AW329" s="99"/>
      <c r="AX329" s="99"/>
      <c r="AY329" s="99"/>
      <c r="AZ329" s="99"/>
      <c r="BA329" s="99"/>
      <c r="BB329" s="99"/>
      <c r="BC329" s="319">
        <v>151</v>
      </c>
      <c r="BD329" s="100"/>
    </row>
    <row r="330" spans="1:56" s="246" customFormat="1" ht="25.7" customHeight="1">
      <c r="A330" s="276"/>
      <c r="B330" s="1056"/>
      <c r="C330" s="320" t="s">
        <v>3589</v>
      </c>
      <c r="D330" s="320" t="s">
        <v>4957</v>
      </c>
      <c r="E330" s="320" t="s">
        <v>3589</v>
      </c>
      <c r="F330" s="320"/>
      <c r="G330" s="320" t="s">
        <v>3589</v>
      </c>
      <c r="H330" s="177"/>
      <c r="I330" s="177"/>
      <c r="J330" s="864">
        <v>1238</v>
      </c>
      <c r="K330" s="864">
        <v>391</v>
      </c>
      <c r="L330" s="864">
        <v>391</v>
      </c>
      <c r="M330" s="319"/>
      <c r="N330" s="319"/>
      <c r="O330" s="319"/>
      <c r="P330" s="319">
        <v>391</v>
      </c>
      <c r="Q330" s="319">
        <v>391</v>
      </c>
      <c r="R330" s="319" t="s">
        <v>4885</v>
      </c>
      <c r="S330" s="319">
        <v>1</v>
      </c>
      <c r="T330" s="319" t="s">
        <v>3268</v>
      </c>
      <c r="U330" s="177"/>
      <c r="V330" s="177"/>
      <c r="W330" s="177"/>
      <c r="X330" s="177"/>
      <c r="Y330" s="177"/>
      <c r="Z330" s="177"/>
      <c r="AA330" s="319"/>
      <c r="AB330" s="320"/>
      <c r="AC330" s="320"/>
      <c r="AD330" s="177"/>
      <c r="AE330" s="177"/>
      <c r="AF330" s="177"/>
      <c r="AG330" s="177"/>
      <c r="AH330" s="177"/>
      <c r="AI330" s="177"/>
      <c r="AJ330" s="177"/>
      <c r="AK330" s="177"/>
      <c r="AL330" s="177"/>
      <c r="AM330" s="177"/>
      <c r="AN330" s="177"/>
      <c r="AO330" s="177"/>
      <c r="AP330" s="177"/>
      <c r="AQ330" s="177"/>
      <c r="AR330" s="177"/>
      <c r="AS330" s="177"/>
      <c r="AT330" s="177"/>
      <c r="AU330" s="177"/>
      <c r="AV330" s="99">
        <v>2012</v>
      </c>
      <c r="AW330" s="99"/>
      <c r="AX330" s="99"/>
      <c r="AY330" s="99"/>
      <c r="AZ330" s="99"/>
      <c r="BA330" s="99"/>
      <c r="BB330" s="99"/>
      <c r="BC330" s="319">
        <v>148</v>
      </c>
      <c r="BD330" s="100"/>
    </row>
    <row r="331" spans="1:56" s="246" customFormat="1" ht="25.7" customHeight="1">
      <c r="A331" s="276"/>
      <c r="B331" s="1056"/>
      <c r="C331" s="105" t="s">
        <v>3277</v>
      </c>
      <c r="D331" s="582" t="s">
        <v>4958</v>
      </c>
      <c r="E331" s="99" t="s">
        <v>3277</v>
      </c>
      <c r="F331" s="99"/>
      <c r="G331" s="99" t="s">
        <v>4959</v>
      </c>
      <c r="H331" s="99"/>
      <c r="I331" s="99"/>
      <c r="J331" s="100">
        <v>374</v>
      </c>
      <c r="K331" s="100">
        <v>374</v>
      </c>
      <c r="L331" s="100">
        <v>374</v>
      </c>
      <c r="M331" s="99"/>
      <c r="N331" s="99"/>
      <c r="O331" s="99"/>
      <c r="P331" s="100">
        <v>374</v>
      </c>
      <c r="Q331" s="100">
        <v>374</v>
      </c>
      <c r="R331" s="100" t="s">
        <v>4885</v>
      </c>
      <c r="S331" s="100">
        <v>1</v>
      </c>
      <c r="T331" s="100" t="s">
        <v>3268</v>
      </c>
      <c r="U331" s="99"/>
      <c r="V331" s="99"/>
      <c r="W331" s="99"/>
      <c r="X331" s="99"/>
      <c r="Y331" s="99"/>
      <c r="Z331" s="99"/>
      <c r="AA331" s="100"/>
      <c r="AB331" s="99"/>
      <c r="AC331" s="99"/>
      <c r="AD331" s="99"/>
      <c r="AE331" s="99"/>
      <c r="AF331" s="99"/>
      <c r="AG331" s="99"/>
      <c r="AH331" s="99"/>
      <c r="AI331" s="99"/>
      <c r="AJ331" s="99"/>
      <c r="AK331" s="99"/>
      <c r="AL331" s="99"/>
      <c r="AM331" s="99"/>
      <c r="AN331" s="99"/>
      <c r="AO331" s="99"/>
      <c r="AP331" s="99"/>
      <c r="AQ331" s="99"/>
      <c r="AR331" s="99"/>
      <c r="AS331" s="99"/>
      <c r="AT331" s="99"/>
      <c r="AU331" s="99"/>
      <c r="AV331" s="99">
        <v>2015</v>
      </c>
      <c r="AW331" s="99"/>
      <c r="AX331" s="99"/>
      <c r="AY331" s="99"/>
      <c r="AZ331" s="99"/>
      <c r="BA331" s="99"/>
      <c r="BB331" s="99"/>
      <c r="BC331" s="100">
        <v>60</v>
      </c>
      <c r="BD331" s="100"/>
    </row>
    <row r="332" spans="1:56" s="246" customFormat="1" ht="25.7" customHeight="1">
      <c r="A332" s="276"/>
      <c r="B332" s="1056"/>
      <c r="C332" s="105" t="s">
        <v>3277</v>
      </c>
      <c r="D332" s="582" t="s">
        <v>4960</v>
      </c>
      <c r="E332" s="99" t="s">
        <v>3277</v>
      </c>
      <c r="F332" s="99"/>
      <c r="G332" s="99" t="s">
        <v>4961</v>
      </c>
      <c r="H332" s="99"/>
      <c r="I332" s="99"/>
      <c r="J332" s="100">
        <v>748</v>
      </c>
      <c r="K332" s="100">
        <v>748</v>
      </c>
      <c r="L332" s="100">
        <v>748</v>
      </c>
      <c r="M332" s="99"/>
      <c r="N332" s="99"/>
      <c r="O332" s="99"/>
      <c r="P332" s="100">
        <v>748</v>
      </c>
      <c r="Q332" s="100">
        <v>748</v>
      </c>
      <c r="R332" s="100" t="s">
        <v>4885</v>
      </c>
      <c r="S332" s="100">
        <v>2</v>
      </c>
      <c r="T332" s="100" t="s">
        <v>3268</v>
      </c>
      <c r="U332" s="99"/>
      <c r="V332" s="99"/>
      <c r="W332" s="99"/>
      <c r="X332" s="99"/>
      <c r="Y332" s="99"/>
      <c r="Z332" s="99"/>
      <c r="AA332" s="100"/>
      <c r="AB332" s="99"/>
      <c r="AC332" s="99"/>
      <c r="AD332" s="99"/>
      <c r="AE332" s="99"/>
      <c r="AF332" s="99"/>
      <c r="AG332" s="99"/>
      <c r="AH332" s="99"/>
      <c r="AI332" s="99"/>
      <c r="AJ332" s="99"/>
      <c r="AK332" s="99"/>
      <c r="AL332" s="99"/>
      <c r="AM332" s="99"/>
      <c r="AN332" s="99"/>
      <c r="AO332" s="99"/>
      <c r="AP332" s="99"/>
      <c r="AQ332" s="99"/>
      <c r="AR332" s="99"/>
      <c r="AS332" s="99"/>
      <c r="AT332" s="99"/>
      <c r="AU332" s="99"/>
      <c r="AV332" s="99">
        <v>2015</v>
      </c>
      <c r="AW332" s="99"/>
      <c r="AX332" s="99"/>
      <c r="AY332" s="99"/>
      <c r="AZ332" s="99"/>
      <c r="BA332" s="99"/>
      <c r="BB332" s="99"/>
      <c r="BC332" s="100"/>
      <c r="BD332" s="100"/>
    </row>
    <row r="333" spans="1:56" s="246" customFormat="1" ht="25.7" customHeight="1">
      <c r="A333" s="276"/>
      <c r="B333" s="1056"/>
      <c r="C333" s="320" t="s">
        <v>3592</v>
      </c>
      <c r="D333" s="723" t="s">
        <v>4962</v>
      </c>
      <c r="E333" s="320" t="s">
        <v>3592</v>
      </c>
      <c r="F333" s="320"/>
      <c r="G333" s="320" t="s">
        <v>4963</v>
      </c>
      <c r="H333" s="177"/>
      <c r="I333" s="665"/>
      <c r="J333" s="319">
        <v>0</v>
      </c>
      <c r="K333" s="319">
        <v>396</v>
      </c>
      <c r="L333" s="319">
        <v>396</v>
      </c>
      <c r="M333" s="177"/>
      <c r="N333" s="936"/>
      <c r="O333" s="177"/>
      <c r="P333" s="319">
        <v>396</v>
      </c>
      <c r="Q333" s="319">
        <v>396</v>
      </c>
      <c r="R333" s="319" t="s">
        <v>2255</v>
      </c>
      <c r="S333" s="319">
        <v>1</v>
      </c>
      <c r="T333" s="319" t="s">
        <v>3268</v>
      </c>
      <c r="U333" s="177"/>
      <c r="V333" s="177"/>
      <c r="W333" s="177"/>
      <c r="X333" s="177"/>
      <c r="Y333" s="177"/>
      <c r="Z333" s="177"/>
      <c r="AA333" s="319"/>
      <c r="AB333" s="320"/>
      <c r="AC333" s="320"/>
      <c r="AD333" s="177"/>
      <c r="AE333" s="177"/>
      <c r="AF333" s="177"/>
      <c r="AG333" s="177"/>
      <c r="AH333" s="177"/>
      <c r="AI333" s="177"/>
      <c r="AJ333" s="177"/>
      <c r="AK333" s="177"/>
      <c r="AL333" s="177"/>
      <c r="AM333" s="177"/>
      <c r="AN333" s="177"/>
      <c r="AO333" s="177"/>
      <c r="AP333" s="177"/>
      <c r="AQ333" s="177"/>
      <c r="AR333" s="177"/>
      <c r="AS333" s="177"/>
      <c r="AT333" s="177"/>
      <c r="AU333" s="177"/>
      <c r="AV333" s="99">
        <v>2006</v>
      </c>
      <c r="AW333" s="99"/>
      <c r="AX333" s="99"/>
      <c r="AY333" s="99"/>
      <c r="AZ333" s="99"/>
      <c r="BA333" s="99"/>
      <c r="BB333" s="99"/>
      <c r="BC333" s="100">
        <v>110</v>
      </c>
      <c r="BD333" s="100" t="s">
        <v>4964</v>
      </c>
    </row>
    <row r="334" spans="1:56" s="246" customFormat="1" ht="25.7" customHeight="1">
      <c r="A334" s="276"/>
      <c r="B334" s="1056"/>
      <c r="C334" s="320" t="s">
        <v>3592</v>
      </c>
      <c r="D334" s="930" t="s">
        <v>4965</v>
      </c>
      <c r="E334" s="320" t="s">
        <v>3592</v>
      </c>
      <c r="F334" s="320"/>
      <c r="G334" s="320" t="s">
        <v>4963</v>
      </c>
      <c r="H334" s="177"/>
      <c r="I334" s="665"/>
      <c r="J334" s="319"/>
      <c r="K334" s="319">
        <v>446</v>
      </c>
      <c r="L334" s="319">
        <v>446</v>
      </c>
      <c r="M334" s="177"/>
      <c r="N334" s="936"/>
      <c r="O334" s="177"/>
      <c r="P334" s="319">
        <v>396</v>
      </c>
      <c r="Q334" s="319">
        <v>396</v>
      </c>
      <c r="R334" s="319" t="s">
        <v>2255</v>
      </c>
      <c r="S334" s="319">
        <v>1</v>
      </c>
      <c r="T334" s="319" t="s">
        <v>3268</v>
      </c>
      <c r="U334" s="177"/>
      <c r="V334" s="177"/>
      <c r="W334" s="177"/>
      <c r="X334" s="177"/>
      <c r="Y334" s="177"/>
      <c r="Z334" s="177"/>
      <c r="AA334" s="319"/>
      <c r="AB334" s="320"/>
      <c r="AC334" s="320"/>
      <c r="AD334" s="177"/>
      <c r="AE334" s="177"/>
      <c r="AF334" s="177"/>
      <c r="AG334" s="177"/>
      <c r="AH334" s="177"/>
      <c r="AI334" s="177"/>
      <c r="AJ334" s="177"/>
      <c r="AK334" s="177"/>
      <c r="AL334" s="177"/>
      <c r="AM334" s="177"/>
      <c r="AN334" s="177"/>
      <c r="AO334" s="177"/>
      <c r="AP334" s="177"/>
      <c r="AQ334" s="177"/>
      <c r="AR334" s="177"/>
      <c r="AS334" s="177"/>
      <c r="AT334" s="177"/>
      <c r="AU334" s="177"/>
      <c r="AV334" s="99">
        <v>2009</v>
      </c>
      <c r="AW334" s="99"/>
      <c r="AX334" s="99"/>
      <c r="AY334" s="99"/>
      <c r="AZ334" s="99"/>
      <c r="BA334" s="99"/>
      <c r="BB334" s="99"/>
      <c r="BC334" s="100">
        <v>165</v>
      </c>
      <c r="BD334" s="100" t="s">
        <v>4966</v>
      </c>
    </row>
    <row r="335" spans="1:56" s="246" customFormat="1" ht="25.7" customHeight="1">
      <c r="A335" s="276"/>
      <c r="B335" s="1056"/>
      <c r="C335" s="320" t="s">
        <v>3592</v>
      </c>
      <c r="D335" s="930" t="s">
        <v>4967</v>
      </c>
      <c r="E335" s="320" t="s">
        <v>3592</v>
      </c>
      <c r="F335" s="320"/>
      <c r="G335" s="320" t="s">
        <v>4963</v>
      </c>
      <c r="H335" s="177"/>
      <c r="I335" s="665"/>
      <c r="J335" s="319">
        <v>7847</v>
      </c>
      <c r="K335" s="319">
        <v>490.51</v>
      </c>
      <c r="L335" s="319">
        <v>490.51</v>
      </c>
      <c r="M335" s="177"/>
      <c r="N335" s="936"/>
      <c r="O335" s="177"/>
      <c r="P335" s="319">
        <v>414</v>
      </c>
      <c r="Q335" s="319">
        <v>414</v>
      </c>
      <c r="R335" s="319" t="s">
        <v>4887</v>
      </c>
      <c r="S335" s="319">
        <v>1</v>
      </c>
      <c r="T335" s="319" t="s">
        <v>3268</v>
      </c>
      <c r="U335" s="177"/>
      <c r="V335" s="177"/>
      <c r="W335" s="177"/>
      <c r="X335" s="177"/>
      <c r="Y335" s="177"/>
      <c r="Z335" s="177"/>
      <c r="AA335" s="319"/>
      <c r="AB335" s="320"/>
      <c r="AC335" s="320"/>
      <c r="AD335" s="177"/>
      <c r="AE335" s="177"/>
      <c r="AF335" s="177"/>
      <c r="AG335" s="177"/>
      <c r="AH335" s="177"/>
      <c r="AI335" s="177"/>
      <c r="AJ335" s="177"/>
      <c r="AK335" s="177"/>
      <c r="AL335" s="177"/>
      <c r="AM335" s="177"/>
      <c r="AN335" s="177"/>
      <c r="AO335" s="177"/>
      <c r="AP335" s="177"/>
      <c r="AQ335" s="177"/>
      <c r="AR335" s="177"/>
      <c r="AS335" s="177"/>
      <c r="AT335" s="177"/>
      <c r="AU335" s="177"/>
      <c r="AV335" s="99">
        <v>2009</v>
      </c>
      <c r="AW335" s="99"/>
      <c r="AX335" s="99"/>
      <c r="AY335" s="99"/>
      <c r="AZ335" s="99"/>
      <c r="BA335" s="99"/>
      <c r="BB335" s="99"/>
      <c r="BC335" s="100">
        <v>240</v>
      </c>
      <c r="BD335" s="100"/>
    </row>
    <row r="336" spans="1:56" s="246" customFormat="1" ht="25.7" customHeight="1">
      <c r="A336" s="276"/>
      <c r="B336" s="1056"/>
      <c r="C336" s="320" t="s">
        <v>3592</v>
      </c>
      <c r="D336" s="930" t="s">
        <v>4968</v>
      </c>
      <c r="E336" s="320" t="s">
        <v>3592</v>
      </c>
      <c r="F336" s="320"/>
      <c r="G336" s="320" t="s">
        <v>4963</v>
      </c>
      <c r="H336" s="177"/>
      <c r="I336" s="665"/>
      <c r="J336" s="319"/>
      <c r="K336" s="319">
        <v>621</v>
      </c>
      <c r="L336" s="319">
        <v>621</v>
      </c>
      <c r="M336" s="177"/>
      <c r="N336" s="936"/>
      <c r="O336" s="177"/>
      <c r="P336" s="319">
        <v>621</v>
      </c>
      <c r="Q336" s="319">
        <v>621</v>
      </c>
      <c r="R336" s="319" t="s">
        <v>4969</v>
      </c>
      <c r="S336" s="319">
        <v>1</v>
      </c>
      <c r="T336" s="319" t="s">
        <v>3268</v>
      </c>
      <c r="U336" s="177"/>
      <c r="V336" s="177"/>
      <c r="W336" s="177"/>
      <c r="X336" s="177"/>
      <c r="Y336" s="177"/>
      <c r="Z336" s="177"/>
      <c r="AA336" s="319"/>
      <c r="AB336" s="320"/>
      <c r="AC336" s="320"/>
      <c r="AD336" s="177"/>
      <c r="AE336" s="177"/>
      <c r="AF336" s="177"/>
      <c r="AG336" s="177"/>
      <c r="AH336" s="177"/>
      <c r="AI336" s="177"/>
      <c r="AJ336" s="177"/>
      <c r="AK336" s="177"/>
      <c r="AL336" s="177"/>
      <c r="AM336" s="177"/>
      <c r="AN336" s="177"/>
      <c r="AO336" s="177"/>
      <c r="AP336" s="177"/>
      <c r="AQ336" s="177"/>
      <c r="AR336" s="177"/>
      <c r="AS336" s="177"/>
      <c r="AT336" s="177"/>
      <c r="AU336" s="177"/>
      <c r="AV336" s="99">
        <v>2010</v>
      </c>
      <c r="AW336" s="99"/>
      <c r="AX336" s="99"/>
      <c r="AY336" s="99"/>
      <c r="AZ336" s="99"/>
      <c r="BA336" s="99"/>
      <c r="BB336" s="99"/>
      <c r="BC336" s="100">
        <v>230</v>
      </c>
      <c r="BD336" s="100" t="s">
        <v>4970</v>
      </c>
    </row>
    <row r="337" spans="1:56" s="246" customFormat="1" ht="25.7" customHeight="1">
      <c r="A337" s="276"/>
      <c r="B337" s="1056"/>
      <c r="C337" s="320" t="s">
        <v>3592</v>
      </c>
      <c r="D337" s="930" t="s">
        <v>4971</v>
      </c>
      <c r="E337" s="320" t="s">
        <v>3592</v>
      </c>
      <c r="F337" s="320"/>
      <c r="G337" s="320" t="s">
        <v>4963</v>
      </c>
      <c r="H337" s="177"/>
      <c r="I337" s="665"/>
      <c r="J337" s="319"/>
      <c r="K337" s="319">
        <v>644</v>
      </c>
      <c r="L337" s="319">
        <v>644</v>
      </c>
      <c r="M337" s="177"/>
      <c r="N337" s="936"/>
      <c r="O337" s="177"/>
      <c r="P337" s="319">
        <v>644</v>
      </c>
      <c r="Q337" s="319">
        <v>644</v>
      </c>
      <c r="R337" s="319" t="s">
        <v>4972</v>
      </c>
      <c r="S337" s="319">
        <v>1</v>
      </c>
      <c r="T337" s="319" t="s">
        <v>3268</v>
      </c>
      <c r="U337" s="177"/>
      <c r="V337" s="177"/>
      <c r="W337" s="177"/>
      <c r="X337" s="177"/>
      <c r="Y337" s="177"/>
      <c r="Z337" s="177"/>
      <c r="AA337" s="319"/>
      <c r="AB337" s="320"/>
      <c r="AC337" s="320"/>
      <c r="AD337" s="177"/>
      <c r="AE337" s="177"/>
      <c r="AF337" s="177"/>
      <c r="AG337" s="177"/>
      <c r="AH337" s="177"/>
      <c r="AI337" s="177"/>
      <c r="AJ337" s="177"/>
      <c r="AK337" s="177"/>
      <c r="AL337" s="177"/>
      <c r="AM337" s="177"/>
      <c r="AN337" s="177"/>
      <c r="AO337" s="177"/>
      <c r="AP337" s="177"/>
      <c r="AQ337" s="177"/>
      <c r="AR337" s="177"/>
      <c r="AS337" s="177"/>
      <c r="AT337" s="177"/>
      <c r="AU337" s="177"/>
      <c r="AV337" s="99">
        <v>2010</v>
      </c>
      <c r="AW337" s="99"/>
      <c r="AX337" s="99"/>
      <c r="AY337" s="99"/>
      <c r="AZ337" s="99"/>
      <c r="BA337" s="99"/>
      <c r="BB337" s="99"/>
      <c r="BC337" s="100">
        <v>230</v>
      </c>
      <c r="BD337" s="100" t="s">
        <v>4973</v>
      </c>
    </row>
    <row r="338" spans="1:56" s="246" customFormat="1" ht="25.7" customHeight="1">
      <c r="A338" s="276"/>
      <c r="B338" s="1056"/>
      <c r="C338" s="320" t="s">
        <v>3592</v>
      </c>
      <c r="D338" s="930" t="s">
        <v>4974</v>
      </c>
      <c r="E338" s="320" t="s">
        <v>3592</v>
      </c>
      <c r="F338" s="320"/>
      <c r="G338" s="320" t="s">
        <v>4963</v>
      </c>
      <c r="H338" s="177"/>
      <c r="I338" s="665"/>
      <c r="J338" s="319"/>
      <c r="K338" s="319">
        <v>713</v>
      </c>
      <c r="L338" s="319">
        <v>713</v>
      </c>
      <c r="M338" s="177"/>
      <c r="N338" s="936"/>
      <c r="O338" s="177"/>
      <c r="P338" s="319">
        <v>644</v>
      </c>
      <c r="Q338" s="319">
        <v>644</v>
      </c>
      <c r="R338" s="319" t="s">
        <v>2256</v>
      </c>
      <c r="S338" s="319">
        <v>1</v>
      </c>
      <c r="T338" s="319" t="s">
        <v>3268</v>
      </c>
      <c r="U338" s="177"/>
      <c r="V338" s="177"/>
      <c r="W338" s="177"/>
      <c r="X338" s="177"/>
      <c r="Y338" s="177"/>
      <c r="Z338" s="177"/>
      <c r="AA338" s="319"/>
      <c r="AB338" s="320"/>
      <c r="AC338" s="320"/>
      <c r="AD338" s="177"/>
      <c r="AE338" s="177"/>
      <c r="AF338" s="177"/>
      <c r="AG338" s="177"/>
      <c r="AH338" s="177"/>
      <c r="AI338" s="177"/>
      <c r="AJ338" s="177"/>
      <c r="AK338" s="177"/>
      <c r="AL338" s="177"/>
      <c r="AM338" s="177"/>
      <c r="AN338" s="177"/>
      <c r="AO338" s="177"/>
      <c r="AP338" s="177"/>
      <c r="AQ338" s="177"/>
      <c r="AR338" s="177"/>
      <c r="AS338" s="177"/>
      <c r="AT338" s="177"/>
      <c r="AU338" s="177"/>
      <c r="AV338" s="99">
        <v>2010</v>
      </c>
      <c r="AW338" s="99"/>
      <c r="AX338" s="99"/>
      <c r="AY338" s="99"/>
      <c r="AZ338" s="99"/>
      <c r="BA338" s="99"/>
      <c r="BB338" s="99"/>
      <c r="BC338" s="100">
        <v>230</v>
      </c>
      <c r="BD338" s="100" t="s">
        <v>4975</v>
      </c>
    </row>
    <row r="339" spans="1:56" s="246" customFormat="1" ht="25.7" customHeight="1">
      <c r="A339" s="276"/>
      <c r="B339" s="1056"/>
      <c r="C339" s="320" t="s">
        <v>3592</v>
      </c>
      <c r="D339" s="930" t="s">
        <v>4976</v>
      </c>
      <c r="E339" s="320" t="s">
        <v>3592</v>
      </c>
      <c r="F339" s="320"/>
      <c r="G339" s="320" t="s">
        <v>4963</v>
      </c>
      <c r="H339" s="177"/>
      <c r="I339" s="177"/>
      <c r="J339" s="319">
        <v>399</v>
      </c>
      <c r="K339" s="319">
        <v>399</v>
      </c>
      <c r="L339" s="319">
        <v>399</v>
      </c>
      <c r="M339" s="177"/>
      <c r="N339" s="936"/>
      <c r="O339" s="177"/>
      <c r="P339" s="319">
        <v>399</v>
      </c>
      <c r="Q339" s="319">
        <v>399</v>
      </c>
      <c r="R339" s="319" t="s">
        <v>2255</v>
      </c>
      <c r="S339" s="319">
        <v>1</v>
      </c>
      <c r="T339" s="319" t="s">
        <v>3268</v>
      </c>
      <c r="U339" s="177"/>
      <c r="V339" s="177"/>
      <c r="W339" s="177"/>
      <c r="X339" s="177"/>
      <c r="Y339" s="177"/>
      <c r="Z339" s="177"/>
      <c r="AA339" s="319"/>
      <c r="AB339" s="320"/>
      <c r="AC339" s="320"/>
      <c r="AD339" s="177"/>
      <c r="AE339" s="177"/>
      <c r="AF339" s="177"/>
      <c r="AG339" s="177"/>
      <c r="AH339" s="177"/>
      <c r="AI339" s="177"/>
      <c r="AJ339" s="177"/>
      <c r="AK339" s="177"/>
      <c r="AL339" s="177"/>
      <c r="AM339" s="177"/>
      <c r="AN339" s="177"/>
      <c r="AO339" s="177"/>
      <c r="AP339" s="177"/>
      <c r="AQ339" s="177"/>
      <c r="AR339" s="177"/>
      <c r="AS339" s="177"/>
      <c r="AT339" s="177"/>
      <c r="AU339" s="177"/>
      <c r="AV339" s="99">
        <v>2010</v>
      </c>
      <c r="AW339" s="99"/>
      <c r="AX339" s="99"/>
      <c r="AY339" s="99"/>
      <c r="AZ339" s="99"/>
      <c r="BA339" s="99"/>
      <c r="BB339" s="99"/>
      <c r="BC339" s="100">
        <v>190</v>
      </c>
      <c r="BD339" s="100"/>
    </row>
    <row r="340" spans="1:56" s="246" customFormat="1" ht="25.7" customHeight="1">
      <c r="A340" s="276"/>
      <c r="B340" s="147"/>
      <c r="C340" s="320" t="s">
        <v>3592</v>
      </c>
      <c r="D340" s="930" t="s">
        <v>4977</v>
      </c>
      <c r="E340" s="320" t="s">
        <v>3592</v>
      </c>
      <c r="F340" s="320"/>
      <c r="G340" s="320" t="s">
        <v>4963</v>
      </c>
      <c r="H340" s="319"/>
      <c r="I340" s="319"/>
      <c r="J340" s="319"/>
      <c r="K340" s="319">
        <v>696.6</v>
      </c>
      <c r="L340" s="319">
        <v>696.6</v>
      </c>
      <c r="M340" s="577"/>
      <c r="N340" s="577"/>
      <c r="O340" s="577"/>
      <c r="P340" s="319">
        <v>696.6</v>
      </c>
      <c r="Q340" s="319">
        <v>696.6</v>
      </c>
      <c r="R340" s="319" t="s">
        <v>4972</v>
      </c>
      <c r="S340" s="319">
        <v>1</v>
      </c>
      <c r="T340" s="319" t="s">
        <v>3268</v>
      </c>
      <c r="U340" s="319"/>
      <c r="V340" s="319"/>
      <c r="W340" s="577"/>
      <c r="X340" s="319"/>
      <c r="Y340" s="319"/>
      <c r="Z340" s="319"/>
      <c r="AA340" s="319"/>
      <c r="AB340" s="319"/>
      <c r="AC340" s="319"/>
      <c r="AD340" s="319"/>
      <c r="AE340" s="319"/>
      <c r="AF340" s="319"/>
      <c r="AG340" s="577"/>
      <c r="AH340" s="577"/>
      <c r="AI340" s="319"/>
      <c r="AJ340" s="319"/>
      <c r="AK340" s="319"/>
      <c r="AL340" s="319"/>
      <c r="AM340" s="319"/>
      <c r="AN340" s="319"/>
      <c r="AO340" s="319"/>
      <c r="AP340" s="577"/>
      <c r="AQ340" s="577"/>
      <c r="AR340" s="577"/>
      <c r="AS340" s="577"/>
      <c r="AT340" s="577"/>
      <c r="AU340" s="577"/>
      <c r="AV340" s="99">
        <v>2011</v>
      </c>
      <c r="AW340" s="99"/>
      <c r="AX340" s="99"/>
      <c r="AY340" s="99"/>
      <c r="AZ340" s="99"/>
      <c r="BA340" s="99"/>
      <c r="BB340" s="99"/>
      <c r="BC340" s="100">
        <v>250</v>
      </c>
      <c r="BD340" s="100" t="s">
        <v>4904</v>
      </c>
    </row>
    <row r="341" spans="1:56" s="246" customFormat="1" ht="25.7" customHeight="1">
      <c r="A341" s="276"/>
      <c r="B341" s="576"/>
      <c r="C341" s="320" t="s">
        <v>3592</v>
      </c>
      <c r="D341" s="930" t="s">
        <v>4978</v>
      </c>
      <c r="E341" s="320" t="s">
        <v>3592</v>
      </c>
      <c r="F341" s="320"/>
      <c r="G341" s="320" t="s">
        <v>4963</v>
      </c>
      <c r="H341" s="319"/>
      <c r="I341" s="319"/>
      <c r="J341" s="319">
        <v>397</v>
      </c>
      <c r="K341" s="319">
        <v>397</v>
      </c>
      <c r="L341" s="319">
        <v>397</v>
      </c>
      <c r="M341" s="577"/>
      <c r="N341" s="577"/>
      <c r="O341" s="577"/>
      <c r="P341" s="319">
        <v>644</v>
      </c>
      <c r="Q341" s="319">
        <v>397</v>
      </c>
      <c r="R341" s="319" t="s">
        <v>2255</v>
      </c>
      <c r="S341" s="319">
        <v>1</v>
      </c>
      <c r="T341" s="319" t="s">
        <v>3268</v>
      </c>
      <c r="U341" s="319"/>
      <c r="V341" s="319"/>
      <c r="W341" s="577"/>
      <c r="X341" s="319"/>
      <c r="Y341" s="319"/>
      <c r="Z341" s="319"/>
      <c r="AA341" s="319"/>
      <c r="AB341" s="319"/>
      <c r="AC341" s="319"/>
      <c r="AD341" s="319"/>
      <c r="AE341" s="319"/>
      <c r="AF341" s="319"/>
      <c r="AG341" s="577"/>
      <c r="AH341" s="577"/>
      <c r="AI341" s="319"/>
      <c r="AJ341" s="319"/>
      <c r="AK341" s="319"/>
      <c r="AL341" s="319"/>
      <c r="AM341" s="319"/>
      <c r="AN341" s="319"/>
      <c r="AO341" s="319"/>
      <c r="AP341" s="577"/>
      <c r="AQ341" s="577"/>
      <c r="AR341" s="577"/>
      <c r="AS341" s="577"/>
      <c r="AT341" s="577"/>
      <c r="AU341" s="577"/>
      <c r="AV341" s="99">
        <v>2006</v>
      </c>
      <c r="AW341" s="99"/>
      <c r="AX341" s="99"/>
      <c r="AY341" s="99"/>
      <c r="AZ341" s="99"/>
      <c r="BA341" s="99"/>
      <c r="BB341" s="99"/>
      <c r="BC341" s="100">
        <v>110</v>
      </c>
      <c r="BD341" s="100"/>
    </row>
    <row r="342" spans="1:56" s="246" customFormat="1" ht="25.7" customHeight="1">
      <c r="A342" s="276"/>
      <c r="B342" s="576"/>
      <c r="C342" s="320" t="s">
        <v>3592</v>
      </c>
      <c r="D342" s="930" t="s">
        <v>4979</v>
      </c>
      <c r="E342" s="320" t="s">
        <v>3592</v>
      </c>
      <c r="F342" s="320"/>
      <c r="G342" s="320" t="s">
        <v>4963</v>
      </c>
      <c r="H342" s="177"/>
      <c r="I342" s="177"/>
      <c r="J342" s="319"/>
      <c r="K342" s="319">
        <v>500</v>
      </c>
      <c r="L342" s="319">
        <v>500</v>
      </c>
      <c r="M342" s="177"/>
      <c r="N342" s="936"/>
      <c r="O342" s="177"/>
      <c r="P342" s="319">
        <v>500</v>
      </c>
      <c r="Q342" s="319">
        <v>500</v>
      </c>
      <c r="R342" s="319" t="s">
        <v>2252</v>
      </c>
      <c r="S342" s="319">
        <v>1</v>
      </c>
      <c r="T342" s="319" t="s">
        <v>3268</v>
      </c>
      <c r="U342" s="177"/>
      <c r="V342" s="177"/>
      <c r="W342" s="177"/>
      <c r="X342" s="177"/>
      <c r="Y342" s="177"/>
      <c r="Z342" s="177"/>
      <c r="AA342" s="319"/>
      <c r="AB342" s="320"/>
      <c r="AC342" s="320"/>
      <c r="AD342" s="177"/>
      <c r="AE342" s="177"/>
      <c r="AF342" s="177"/>
      <c r="AG342" s="177"/>
      <c r="AH342" s="177"/>
      <c r="AI342" s="177"/>
      <c r="AJ342" s="177"/>
      <c r="AK342" s="177"/>
      <c r="AL342" s="177"/>
      <c r="AM342" s="177"/>
      <c r="AN342" s="177"/>
      <c r="AO342" s="177"/>
      <c r="AP342" s="177"/>
      <c r="AQ342" s="177"/>
      <c r="AR342" s="177"/>
      <c r="AS342" s="177"/>
      <c r="AT342" s="177"/>
      <c r="AU342" s="177"/>
      <c r="AV342" s="99">
        <v>2002</v>
      </c>
      <c r="AW342" s="99"/>
      <c r="AX342" s="99"/>
      <c r="AY342" s="99"/>
      <c r="AZ342" s="99"/>
      <c r="BA342" s="99"/>
      <c r="BB342" s="99"/>
      <c r="BC342" s="100">
        <v>100</v>
      </c>
      <c r="BD342" s="100" t="s">
        <v>4980</v>
      </c>
    </row>
    <row r="343" spans="1:56" s="246" customFormat="1" ht="25.7" customHeight="1">
      <c r="A343" s="276"/>
      <c r="B343" s="576"/>
      <c r="C343" s="320" t="s">
        <v>3592</v>
      </c>
      <c r="D343" s="930" t="s">
        <v>4981</v>
      </c>
      <c r="E343" s="320" t="s">
        <v>3592</v>
      </c>
      <c r="F343" s="320"/>
      <c r="G343" s="320" t="s">
        <v>4963</v>
      </c>
      <c r="H343" s="177"/>
      <c r="I343" s="177"/>
      <c r="J343" s="319">
        <v>1796</v>
      </c>
      <c r="K343" s="319">
        <v>588</v>
      </c>
      <c r="L343" s="319">
        <v>588</v>
      </c>
      <c r="M343" s="177"/>
      <c r="N343" s="936"/>
      <c r="O343" s="177"/>
      <c r="P343" s="319">
        <v>560</v>
      </c>
      <c r="Q343" s="319">
        <v>560</v>
      </c>
      <c r="R343" s="319" t="s">
        <v>4982</v>
      </c>
      <c r="S343" s="319">
        <v>1</v>
      </c>
      <c r="T343" s="319" t="s">
        <v>3268</v>
      </c>
      <c r="U343" s="177"/>
      <c r="V343" s="177"/>
      <c r="W343" s="177"/>
      <c r="X343" s="177"/>
      <c r="Y343" s="177"/>
      <c r="Z343" s="177"/>
      <c r="AA343" s="319"/>
      <c r="AB343" s="320"/>
      <c r="AC343" s="320"/>
      <c r="AD343" s="177"/>
      <c r="AE343" s="177"/>
      <c r="AF343" s="177"/>
      <c r="AG343" s="177"/>
      <c r="AH343" s="177"/>
      <c r="AI343" s="177"/>
      <c r="AJ343" s="177"/>
      <c r="AK343" s="177"/>
      <c r="AL343" s="177"/>
      <c r="AM343" s="177"/>
      <c r="AN343" s="177"/>
      <c r="AO343" s="177"/>
      <c r="AP343" s="177"/>
      <c r="AQ343" s="177"/>
      <c r="AR343" s="177"/>
      <c r="AS343" s="177"/>
      <c r="AT343" s="177"/>
      <c r="AU343" s="177"/>
      <c r="AV343" s="99">
        <v>2013</v>
      </c>
      <c r="AW343" s="99"/>
      <c r="AX343" s="99"/>
      <c r="AY343" s="99"/>
      <c r="AZ343" s="99"/>
      <c r="BA343" s="99"/>
      <c r="BB343" s="99"/>
      <c r="BC343" s="100">
        <v>300</v>
      </c>
      <c r="BD343" s="100"/>
    </row>
    <row r="344" spans="1:56" s="246" customFormat="1" ht="25.7" customHeight="1">
      <c r="A344" s="276"/>
      <c r="B344" s="576"/>
      <c r="C344" s="320" t="s">
        <v>3592</v>
      </c>
      <c r="D344" s="930" t="s">
        <v>4983</v>
      </c>
      <c r="E344" s="320" t="s">
        <v>3592</v>
      </c>
      <c r="F344" s="320"/>
      <c r="G344" s="320" t="s">
        <v>4963</v>
      </c>
      <c r="H344" s="177"/>
      <c r="I344" s="177"/>
      <c r="J344" s="319">
        <v>456</v>
      </c>
      <c r="K344" s="319">
        <v>456</v>
      </c>
      <c r="L344" s="319">
        <v>456</v>
      </c>
      <c r="M344" s="177"/>
      <c r="N344" s="936"/>
      <c r="O344" s="177"/>
      <c r="P344" s="319">
        <v>456</v>
      </c>
      <c r="Q344" s="319">
        <v>456</v>
      </c>
      <c r="R344" s="319" t="s">
        <v>4984</v>
      </c>
      <c r="S344" s="319">
        <v>1</v>
      </c>
      <c r="T344" s="319" t="s">
        <v>3268</v>
      </c>
      <c r="U344" s="177"/>
      <c r="V344" s="177"/>
      <c r="W344" s="177"/>
      <c r="X344" s="177"/>
      <c r="Y344" s="177"/>
      <c r="Z344" s="177"/>
      <c r="AA344" s="319"/>
      <c r="AB344" s="320"/>
      <c r="AC344" s="320"/>
      <c r="AD344" s="177"/>
      <c r="AE344" s="177"/>
      <c r="AF344" s="177"/>
      <c r="AG344" s="177"/>
      <c r="AH344" s="177"/>
      <c r="AI344" s="177"/>
      <c r="AJ344" s="177"/>
      <c r="AK344" s="177"/>
      <c r="AL344" s="177"/>
      <c r="AM344" s="177"/>
      <c r="AN344" s="177"/>
      <c r="AO344" s="177"/>
      <c r="AP344" s="177"/>
      <c r="AQ344" s="177"/>
      <c r="AR344" s="177"/>
      <c r="AS344" s="177"/>
      <c r="AT344" s="177"/>
      <c r="AU344" s="177"/>
      <c r="AV344" s="99">
        <v>2014</v>
      </c>
      <c r="AW344" s="99"/>
      <c r="AX344" s="99"/>
      <c r="AY344" s="99"/>
      <c r="AZ344" s="99"/>
      <c r="BA344" s="99"/>
      <c r="BB344" s="99"/>
      <c r="BC344" s="100">
        <v>200</v>
      </c>
      <c r="BD344" s="100"/>
    </row>
    <row r="345" spans="1:56" s="246" customFormat="1" ht="25.7" customHeight="1">
      <c r="A345" s="276"/>
      <c r="B345" s="576"/>
      <c r="C345" s="320" t="s">
        <v>3592</v>
      </c>
      <c r="D345" s="930" t="s">
        <v>4985</v>
      </c>
      <c r="E345" s="320" t="s">
        <v>3592</v>
      </c>
      <c r="F345" s="320"/>
      <c r="G345" s="320" t="s">
        <v>4963</v>
      </c>
      <c r="H345" s="177"/>
      <c r="I345" s="177"/>
      <c r="J345" s="319">
        <v>2900</v>
      </c>
      <c r="K345" s="319">
        <v>456</v>
      </c>
      <c r="L345" s="319">
        <v>456</v>
      </c>
      <c r="M345" s="177"/>
      <c r="N345" s="936"/>
      <c r="O345" s="177"/>
      <c r="P345" s="319">
        <v>456</v>
      </c>
      <c r="Q345" s="319">
        <v>456</v>
      </c>
      <c r="R345" s="319" t="s">
        <v>4984</v>
      </c>
      <c r="S345" s="319">
        <v>1</v>
      </c>
      <c r="T345" s="319" t="s">
        <v>3268</v>
      </c>
      <c r="U345" s="177"/>
      <c r="V345" s="177"/>
      <c r="W345" s="177"/>
      <c r="X345" s="177"/>
      <c r="Y345" s="177"/>
      <c r="Z345" s="177"/>
      <c r="AA345" s="319"/>
      <c r="AB345" s="320"/>
      <c r="AC345" s="320"/>
      <c r="AD345" s="177"/>
      <c r="AE345" s="177"/>
      <c r="AF345" s="177"/>
      <c r="AG345" s="177"/>
      <c r="AH345" s="177"/>
      <c r="AI345" s="177"/>
      <c r="AJ345" s="177"/>
      <c r="AK345" s="177"/>
      <c r="AL345" s="177"/>
      <c r="AM345" s="177"/>
      <c r="AN345" s="177"/>
      <c r="AO345" s="177"/>
      <c r="AP345" s="177"/>
      <c r="AQ345" s="177"/>
      <c r="AR345" s="177"/>
      <c r="AS345" s="177"/>
      <c r="AT345" s="177"/>
      <c r="AU345" s="177"/>
      <c r="AV345" s="99">
        <v>2014</v>
      </c>
      <c r="AW345" s="99"/>
      <c r="AX345" s="99"/>
      <c r="AY345" s="99"/>
      <c r="AZ345" s="99"/>
      <c r="BA345" s="99"/>
      <c r="BB345" s="99"/>
      <c r="BC345" s="100">
        <v>200</v>
      </c>
      <c r="BD345" s="100"/>
    </row>
    <row r="346" spans="1:56" s="246" customFormat="1" ht="25.7" customHeight="1">
      <c r="A346" s="276"/>
      <c r="B346" s="576"/>
      <c r="C346" s="320" t="s">
        <v>3999</v>
      </c>
      <c r="D346" s="320" t="s">
        <v>4986</v>
      </c>
      <c r="E346" s="320" t="s">
        <v>3999</v>
      </c>
      <c r="F346" s="320"/>
      <c r="G346" s="320" t="s">
        <v>3999</v>
      </c>
      <c r="H346" s="177"/>
      <c r="I346" s="177"/>
      <c r="J346" s="319">
        <v>1700</v>
      </c>
      <c r="K346" s="319">
        <v>1700</v>
      </c>
      <c r="L346" s="319">
        <v>1700</v>
      </c>
      <c r="M346" s="177"/>
      <c r="N346" s="936"/>
      <c r="O346" s="177"/>
      <c r="P346" s="319"/>
      <c r="Q346" s="319"/>
      <c r="R346" s="319"/>
      <c r="S346" s="319">
        <v>1</v>
      </c>
      <c r="T346" s="319" t="s">
        <v>3292</v>
      </c>
      <c r="U346" s="177"/>
      <c r="V346" s="177"/>
      <c r="W346" s="177"/>
      <c r="X346" s="177"/>
      <c r="Y346" s="177"/>
      <c r="Z346" s="177"/>
      <c r="AA346" s="319"/>
      <c r="AB346" s="320"/>
      <c r="AC346" s="320"/>
      <c r="AD346" s="177"/>
      <c r="AE346" s="177"/>
      <c r="AF346" s="177"/>
      <c r="AG346" s="177"/>
      <c r="AH346" s="177"/>
      <c r="AI346" s="177"/>
      <c r="AJ346" s="177"/>
      <c r="AK346" s="177"/>
      <c r="AL346" s="177"/>
      <c r="AM346" s="177"/>
      <c r="AN346" s="177"/>
      <c r="AO346" s="177"/>
      <c r="AP346" s="177"/>
      <c r="AQ346" s="177"/>
      <c r="AR346" s="177"/>
      <c r="AS346" s="177"/>
      <c r="AT346" s="177"/>
      <c r="AU346" s="177"/>
      <c r="AV346" s="99">
        <v>2010</v>
      </c>
      <c r="AW346" s="99"/>
      <c r="AX346" s="99"/>
      <c r="AY346" s="99"/>
      <c r="AZ346" s="99"/>
      <c r="BA346" s="99"/>
      <c r="BB346" s="99"/>
      <c r="BC346" s="319">
        <v>200</v>
      </c>
      <c r="BD346" s="662"/>
    </row>
    <row r="347" spans="1:56" s="246" customFormat="1" ht="25.7" customHeight="1">
      <c r="A347" s="276"/>
      <c r="B347" s="576"/>
      <c r="C347" s="320" t="s">
        <v>3999</v>
      </c>
      <c r="D347" s="320" t="s">
        <v>4987</v>
      </c>
      <c r="E347" s="320" t="s">
        <v>3999</v>
      </c>
      <c r="F347" s="320"/>
      <c r="G347" s="320" t="s">
        <v>3999</v>
      </c>
      <c r="H347" s="177"/>
      <c r="I347" s="177"/>
      <c r="J347" s="319">
        <v>918</v>
      </c>
      <c r="K347" s="319"/>
      <c r="L347" s="319"/>
      <c r="M347" s="177"/>
      <c r="N347" s="936"/>
      <c r="O347" s="177"/>
      <c r="P347" s="319">
        <v>600</v>
      </c>
      <c r="Q347" s="319">
        <v>600</v>
      </c>
      <c r="R347" s="319" t="s">
        <v>2251</v>
      </c>
      <c r="S347" s="319">
        <v>2</v>
      </c>
      <c r="T347" s="319" t="s">
        <v>3268</v>
      </c>
      <c r="U347" s="177"/>
      <c r="V347" s="177"/>
      <c r="W347" s="177"/>
      <c r="X347" s="177"/>
      <c r="Y347" s="177"/>
      <c r="Z347" s="177"/>
      <c r="AA347" s="319"/>
      <c r="AB347" s="320"/>
      <c r="AC347" s="320"/>
      <c r="AD347" s="177"/>
      <c r="AE347" s="177"/>
      <c r="AF347" s="177"/>
      <c r="AG347" s="177"/>
      <c r="AH347" s="177"/>
      <c r="AI347" s="177"/>
      <c r="AJ347" s="177"/>
      <c r="AK347" s="177"/>
      <c r="AL347" s="177"/>
      <c r="AM347" s="177"/>
      <c r="AN347" s="177"/>
      <c r="AO347" s="177"/>
      <c r="AP347" s="177"/>
      <c r="AQ347" s="177"/>
      <c r="AR347" s="177"/>
      <c r="AS347" s="177"/>
      <c r="AT347" s="177"/>
      <c r="AU347" s="177"/>
      <c r="AV347" s="1450">
        <v>2014</v>
      </c>
      <c r="AW347" s="99"/>
      <c r="AX347" s="99"/>
      <c r="AY347" s="99"/>
      <c r="AZ347" s="99"/>
      <c r="BA347" s="99"/>
      <c r="BB347" s="99"/>
      <c r="BC347" s="1372">
        <v>620</v>
      </c>
      <c r="BD347" s="100" t="s">
        <v>4988</v>
      </c>
    </row>
    <row r="348" spans="1:56" s="246" customFormat="1" ht="25.7" customHeight="1">
      <c r="A348" s="276"/>
      <c r="B348" s="576"/>
      <c r="C348" s="320" t="s">
        <v>3999</v>
      </c>
      <c r="D348" s="320" t="s">
        <v>4989</v>
      </c>
      <c r="E348" s="320" t="s">
        <v>3999</v>
      </c>
      <c r="F348" s="320"/>
      <c r="G348" s="320" t="s">
        <v>3999</v>
      </c>
      <c r="H348" s="177"/>
      <c r="I348" s="177"/>
      <c r="J348" s="319">
        <v>424</v>
      </c>
      <c r="K348" s="319"/>
      <c r="L348" s="319"/>
      <c r="M348" s="177"/>
      <c r="N348" s="936"/>
      <c r="O348" s="177"/>
      <c r="P348" s="319">
        <v>300</v>
      </c>
      <c r="Q348" s="319">
        <v>300</v>
      </c>
      <c r="R348" s="319" t="s">
        <v>2251</v>
      </c>
      <c r="S348" s="319">
        <v>1</v>
      </c>
      <c r="T348" s="319" t="s">
        <v>3268</v>
      </c>
      <c r="U348" s="177"/>
      <c r="V348" s="177"/>
      <c r="W348" s="177"/>
      <c r="X348" s="177"/>
      <c r="Y348" s="177"/>
      <c r="Z348" s="177"/>
      <c r="AA348" s="319"/>
      <c r="AB348" s="320"/>
      <c r="AC348" s="320"/>
      <c r="AD348" s="177"/>
      <c r="AE348" s="177"/>
      <c r="AF348" s="177"/>
      <c r="AG348" s="177"/>
      <c r="AH348" s="177"/>
      <c r="AI348" s="177"/>
      <c r="AJ348" s="177"/>
      <c r="AK348" s="177"/>
      <c r="AL348" s="177"/>
      <c r="AM348" s="177"/>
      <c r="AN348" s="177"/>
      <c r="AO348" s="177"/>
      <c r="AP348" s="177"/>
      <c r="AQ348" s="177"/>
      <c r="AR348" s="177"/>
      <c r="AS348" s="177"/>
      <c r="AT348" s="177"/>
      <c r="AU348" s="177"/>
      <c r="AV348" s="1450"/>
      <c r="AW348" s="99"/>
      <c r="AX348" s="99"/>
      <c r="AY348" s="99"/>
      <c r="AZ348" s="99"/>
      <c r="BA348" s="99"/>
      <c r="BB348" s="99"/>
      <c r="BC348" s="1372"/>
      <c r="BD348" s="100" t="s">
        <v>4990</v>
      </c>
    </row>
    <row r="349" spans="1:56" s="246" customFormat="1" ht="25.7" customHeight="1">
      <c r="A349" s="276"/>
      <c r="B349" s="576"/>
      <c r="C349" s="320" t="s">
        <v>3999</v>
      </c>
      <c r="D349" s="320" t="s">
        <v>4991</v>
      </c>
      <c r="E349" s="320" t="s">
        <v>3999</v>
      </c>
      <c r="F349" s="320"/>
      <c r="G349" s="320" t="s">
        <v>3999</v>
      </c>
      <c r="H349" s="177"/>
      <c r="I349" s="177"/>
      <c r="J349" s="319">
        <v>434</v>
      </c>
      <c r="K349" s="319"/>
      <c r="L349" s="319"/>
      <c r="M349" s="177"/>
      <c r="N349" s="936"/>
      <c r="O349" s="177"/>
      <c r="P349" s="319">
        <v>300</v>
      </c>
      <c r="Q349" s="319">
        <v>300</v>
      </c>
      <c r="R349" s="319" t="s">
        <v>2251</v>
      </c>
      <c r="S349" s="319">
        <v>1</v>
      </c>
      <c r="T349" s="319" t="s">
        <v>3268</v>
      </c>
      <c r="U349" s="177"/>
      <c r="V349" s="177"/>
      <c r="W349" s="177"/>
      <c r="X349" s="177"/>
      <c r="Y349" s="177"/>
      <c r="Z349" s="177"/>
      <c r="AA349" s="319"/>
      <c r="AB349" s="320"/>
      <c r="AC349" s="320"/>
      <c r="AD349" s="177"/>
      <c r="AE349" s="177"/>
      <c r="AF349" s="177"/>
      <c r="AG349" s="177"/>
      <c r="AH349" s="177"/>
      <c r="AI349" s="177"/>
      <c r="AJ349" s="177"/>
      <c r="AK349" s="177"/>
      <c r="AL349" s="177"/>
      <c r="AM349" s="177"/>
      <c r="AN349" s="177"/>
      <c r="AO349" s="177"/>
      <c r="AP349" s="177"/>
      <c r="AQ349" s="177"/>
      <c r="AR349" s="177"/>
      <c r="AS349" s="177"/>
      <c r="AT349" s="177"/>
      <c r="AU349" s="177"/>
      <c r="AV349" s="1450"/>
      <c r="AW349" s="99"/>
      <c r="AX349" s="99"/>
      <c r="AY349" s="99"/>
      <c r="AZ349" s="99"/>
      <c r="BA349" s="99"/>
      <c r="BB349" s="99"/>
      <c r="BC349" s="1372"/>
      <c r="BD349" s="100" t="s">
        <v>4992</v>
      </c>
    </row>
    <row r="350" spans="1:56" s="246" customFormat="1" ht="25.7" customHeight="1">
      <c r="A350" s="276"/>
      <c r="B350" s="576"/>
      <c r="C350" s="320" t="s">
        <v>3999</v>
      </c>
      <c r="D350" s="320" t="s">
        <v>4993</v>
      </c>
      <c r="E350" s="320" t="s">
        <v>3999</v>
      </c>
      <c r="F350" s="320"/>
      <c r="G350" s="320" t="s">
        <v>3999</v>
      </c>
      <c r="H350" s="177"/>
      <c r="I350" s="177"/>
      <c r="J350" s="319">
        <v>456</v>
      </c>
      <c r="K350" s="319"/>
      <c r="L350" s="319"/>
      <c r="M350" s="177"/>
      <c r="N350" s="936"/>
      <c r="O350" s="177"/>
      <c r="P350" s="319">
        <v>300</v>
      </c>
      <c r="Q350" s="319">
        <v>300</v>
      </c>
      <c r="R350" s="319" t="s">
        <v>2251</v>
      </c>
      <c r="S350" s="319">
        <v>1</v>
      </c>
      <c r="T350" s="319" t="s">
        <v>3268</v>
      </c>
      <c r="U350" s="177"/>
      <c r="V350" s="177"/>
      <c r="W350" s="177"/>
      <c r="X350" s="177"/>
      <c r="Y350" s="177"/>
      <c r="Z350" s="177"/>
      <c r="AA350" s="319"/>
      <c r="AB350" s="320"/>
      <c r="AC350" s="320"/>
      <c r="AD350" s="177"/>
      <c r="AE350" s="177"/>
      <c r="AF350" s="177"/>
      <c r="AG350" s="177"/>
      <c r="AH350" s="177"/>
      <c r="AI350" s="177"/>
      <c r="AJ350" s="177"/>
      <c r="AK350" s="177"/>
      <c r="AL350" s="177"/>
      <c r="AM350" s="177"/>
      <c r="AN350" s="177"/>
      <c r="AO350" s="177"/>
      <c r="AP350" s="177"/>
      <c r="AQ350" s="177"/>
      <c r="AR350" s="177"/>
      <c r="AS350" s="177"/>
      <c r="AT350" s="177"/>
      <c r="AU350" s="177"/>
      <c r="AV350" s="1450"/>
      <c r="AW350" s="99"/>
      <c r="AX350" s="99"/>
      <c r="AY350" s="99"/>
      <c r="AZ350" s="99"/>
      <c r="BA350" s="99"/>
      <c r="BB350" s="99"/>
      <c r="BC350" s="1372"/>
      <c r="BD350" s="100" t="s">
        <v>4994</v>
      </c>
    </row>
    <row r="351" spans="1:56" s="246" customFormat="1" ht="25.7" customHeight="1">
      <c r="A351" s="276"/>
      <c r="B351" s="576"/>
      <c r="C351" s="320" t="s">
        <v>3737</v>
      </c>
      <c r="D351" s="320" t="s">
        <v>4995</v>
      </c>
      <c r="E351" s="320" t="s">
        <v>3737</v>
      </c>
      <c r="F351" s="320"/>
      <c r="G351" s="320" t="s">
        <v>3737</v>
      </c>
      <c r="H351" s="177"/>
      <c r="I351" s="665"/>
      <c r="J351" s="319">
        <v>836</v>
      </c>
      <c r="K351" s="319">
        <v>836</v>
      </c>
      <c r="L351" s="319">
        <v>836</v>
      </c>
      <c r="M351" s="177"/>
      <c r="N351" s="936"/>
      <c r="O351" s="177"/>
      <c r="P351" s="319">
        <v>600</v>
      </c>
      <c r="Q351" s="319">
        <v>600</v>
      </c>
      <c r="R351" s="319" t="s">
        <v>4820</v>
      </c>
      <c r="S351" s="319">
        <v>2</v>
      </c>
      <c r="T351" s="319" t="s">
        <v>3268</v>
      </c>
      <c r="U351" s="177"/>
      <c r="V351" s="177"/>
      <c r="W351" s="177"/>
      <c r="X351" s="177"/>
      <c r="Y351" s="177"/>
      <c r="Z351" s="177"/>
      <c r="AA351" s="319"/>
      <c r="AB351" s="320"/>
      <c r="AC351" s="320"/>
      <c r="AD351" s="177"/>
      <c r="AE351" s="177"/>
      <c r="AF351" s="177"/>
      <c r="AG351" s="177"/>
      <c r="AH351" s="177"/>
      <c r="AI351" s="177"/>
      <c r="AJ351" s="177"/>
      <c r="AK351" s="177"/>
      <c r="AL351" s="177"/>
      <c r="AM351" s="177"/>
      <c r="AN351" s="177"/>
      <c r="AO351" s="177"/>
      <c r="AP351" s="177"/>
      <c r="AQ351" s="177"/>
      <c r="AR351" s="177"/>
      <c r="AS351" s="177"/>
      <c r="AT351" s="177"/>
      <c r="AU351" s="177"/>
      <c r="AV351" s="99">
        <v>2006</v>
      </c>
      <c r="AW351" s="99"/>
      <c r="AX351" s="99"/>
      <c r="AY351" s="99"/>
      <c r="AZ351" s="99"/>
      <c r="BA351" s="99"/>
      <c r="BB351" s="99"/>
      <c r="BC351" s="100">
        <v>110</v>
      </c>
      <c r="BD351" s="100"/>
    </row>
    <row r="352" spans="1:56" s="246" customFormat="1" ht="25.7" customHeight="1">
      <c r="A352" s="276"/>
      <c r="B352" s="576"/>
      <c r="C352" s="320" t="s">
        <v>3737</v>
      </c>
      <c r="D352" s="320" t="s">
        <v>4996</v>
      </c>
      <c r="E352" s="320" t="s">
        <v>3737</v>
      </c>
      <c r="F352" s="320"/>
      <c r="G352" s="320" t="s">
        <v>3737</v>
      </c>
      <c r="H352" s="177"/>
      <c r="I352" s="665"/>
      <c r="J352" s="319">
        <v>1059</v>
      </c>
      <c r="K352" s="319">
        <v>396</v>
      </c>
      <c r="L352" s="319">
        <v>396</v>
      </c>
      <c r="M352" s="177"/>
      <c r="N352" s="936"/>
      <c r="O352" s="177"/>
      <c r="P352" s="319">
        <v>396</v>
      </c>
      <c r="Q352" s="319">
        <v>396</v>
      </c>
      <c r="R352" s="319" t="s">
        <v>4823</v>
      </c>
      <c r="S352" s="319">
        <v>1</v>
      </c>
      <c r="T352" s="319" t="s">
        <v>3268</v>
      </c>
      <c r="U352" s="177"/>
      <c r="V352" s="177"/>
      <c r="W352" s="177"/>
      <c r="X352" s="177"/>
      <c r="Y352" s="177"/>
      <c r="Z352" s="177"/>
      <c r="AA352" s="319"/>
      <c r="AB352" s="320"/>
      <c r="AC352" s="320"/>
      <c r="AD352" s="177"/>
      <c r="AE352" s="177"/>
      <c r="AF352" s="177"/>
      <c r="AG352" s="177"/>
      <c r="AH352" s="177"/>
      <c r="AI352" s="177"/>
      <c r="AJ352" s="177"/>
      <c r="AK352" s="177"/>
      <c r="AL352" s="177"/>
      <c r="AM352" s="177"/>
      <c r="AN352" s="177"/>
      <c r="AO352" s="177"/>
      <c r="AP352" s="177"/>
      <c r="AQ352" s="177"/>
      <c r="AR352" s="177"/>
      <c r="AS352" s="177"/>
      <c r="AT352" s="177"/>
      <c r="AU352" s="177"/>
      <c r="AV352" s="99">
        <v>2004</v>
      </c>
      <c r="AW352" s="99"/>
      <c r="AX352" s="99"/>
      <c r="AY352" s="99"/>
      <c r="AZ352" s="99"/>
      <c r="BA352" s="99"/>
      <c r="BB352" s="99"/>
      <c r="BC352" s="100">
        <v>85</v>
      </c>
      <c r="BD352" s="100"/>
    </row>
    <row r="353" spans="1:56" s="246" customFormat="1" ht="25.7" customHeight="1">
      <c r="A353" s="276"/>
      <c r="B353" s="576"/>
      <c r="C353" s="320" t="s">
        <v>3737</v>
      </c>
      <c r="D353" s="320" t="s">
        <v>4997</v>
      </c>
      <c r="E353" s="320" t="s">
        <v>3737</v>
      </c>
      <c r="F353" s="99"/>
      <c r="G353" s="320" t="s">
        <v>3737</v>
      </c>
      <c r="H353" s="99"/>
      <c r="I353" s="99"/>
      <c r="J353" s="319">
        <v>450</v>
      </c>
      <c r="K353" s="319">
        <v>450</v>
      </c>
      <c r="L353" s="319">
        <v>450</v>
      </c>
      <c r="M353" s="99"/>
      <c r="N353" s="99"/>
      <c r="O353" s="99"/>
      <c r="P353" s="319">
        <v>450</v>
      </c>
      <c r="Q353" s="319">
        <v>450</v>
      </c>
      <c r="R353" s="319" t="s">
        <v>4820</v>
      </c>
      <c r="S353" s="319">
        <v>1</v>
      </c>
      <c r="T353" s="319" t="s">
        <v>3268</v>
      </c>
      <c r="U353" s="99"/>
      <c r="V353" s="99"/>
      <c r="W353" s="99"/>
      <c r="X353" s="99"/>
      <c r="Y353" s="99"/>
      <c r="Z353" s="99"/>
      <c r="AA353" s="319"/>
      <c r="AB353" s="99"/>
      <c r="AC353" s="99"/>
      <c r="AD353" s="99"/>
      <c r="AE353" s="99"/>
      <c r="AF353" s="99"/>
      <c r="AG353" s="99"/>
      <c r="AH353" s="99"/>
      <c r="AI353" s="99"/>
      <c r="AJ353" s="99"/>
      <c r="AK353" s="99"/>
      <c r="AL353" s="99"/>
      <c r="AM353" s="99"/>
      <c r="AN353" s="99"/>
      <c r="AO353" s="99"/>
      <c r="AP353" s="99"/>
      <c r="AQ353" s="99"/>
      <c r="AR353" s="99"/>
      <c r="AS353" s="99"/>
      <c r="AT353" s="99"/>
      <c r="AU353" s="99"/>
      <c r="AV353" s="99">
        <v>2011</v>
      </c>
      <c r="AW353" s="99"/>
      <c r="AX353" s="99"/>
      <c r="AY353" s="99"/>
      <c r="AZ353" s="99"/>
      <c r="BA353" s="99"/>
      <c r="BB353" s="99"/>
      <c r="BC353" s="100">
        <v>100</v>
      </c>
      <c r="BD353" s="100"/>
    </row>
    <row r="354" spans="1:56" s="246" customFormat="1" ht="25.7" customHeight="1">
      <c r="A354" s="276"/>
      <c r="B354" s="1041"/>
      <c r="C354" s="320" t="s">
        <v>3737</v>
      </c>
      <c r="D354" s="320" t="s">
        <v>4998</v>
      </c>
      <c r="E354" s="320" t="s">
        <v>3737</v>
      </c>
      <c r="F354" s="99"/>
      <c r="G354" s="320" t="s">
        <v>3737</v>
      </c>
      <c r="H354" s="99"/>
      <c r="I354" s="99"/>
      <c r="J354" s="319">
        <v>300</v>
      </c>
      <c r="K354" s="319">
        <v>300</v>
      </c>
      <c r="L354" s="319">
        <v>300</v>
      </c>
      <c r="M354" s="99"/>
      <c r="N354" s="99"/>
      <c r="O354" s="99"/>
      <c r="P354" s="319">
        <v>300</v>
      </c>
      <c r="Q354" s="319">
        <v>300</v>
      </c>
      <c r="R354" s="319" t="s">
        <v>4820</v>
      </c>
      <c r="S354" s="319">
        <v>1</v>
      </c>
      <c r="T354" s="319" t="s">
        <v>3268</v>
      </c>
      <c r="U354" s="99"/>
      <c r="V354" s="99"/>
      <c r="W354" s="99"/>
      <c r="X354" s="99"/>
      <c r="Y354" s="99"/>
      <c r="Z354" s="99"/>
      <c r="AA354" s="319"/>
      <c r="AB354" s="99"/>
      <c r="AC354" s="99"/>
      <c r="AD354" s="99"/>
      <c r="AE354" s="99"/>
      <c r="AF354" s="99"/>
      <c r="AG354" s="99"/>
      <c r="AH354" s="99"/>
      <c r="AI354" s="99"/>
      <c r="AJ354" s="99"/>
      <c r="AK354" s="99"/>
      <c r="AL354" s="99"/>
      <c r="AM354" s="99"/>
      <c r="AN354" s="99"/>
      <c r="AO354" s="99"/>
      <c r="AP354" s="99"/>
      <c r="AQ354" s="99"/>
      <c r="AR354" s="99"/>
      <c r="AS354" s="99"/>
      <c r="AT354" s="99"/>
      <c r="AU354" s="99"/>
      <c r="AV354" s="99">
        <v>2003</v>
      </c>
      <c r="AW354" s="99"/>
      <c r="AX354" s="99"/>
      <c r="AY354" s="99"/>
      <c r="AZ354" s="99"/>
      <c r="BA354" s="99"/>
      <c r="BB354" s="99"/>
      <c r="BC354" s="100">
        <v>45</v>
      </c>
      <c r="BD354" s="100"/>
    </row>
    <row r="355" spans="1:56" s="246" customFormat="1" ht="25.7" customHeight="1">
      <c r="A355" s="276"/>
      <c r="B355" s="1041"/>
      <c r="C355" s="320" t="s">
        <v>3737</v>
      </c>
      <c r="D355" s="320" t="s">
        <v>4999</v>
      </c>
      <c r="E355" s="320" t="s">
        <v>3737</v>
      </c>
      <c r="F355" s="320" t="s">
        <v>3737</v>
      </c>
      <c r="G355" s="320" t="s">
        <v>3737</v>
      </c>
      <c r="H355" s="99"/>
      <c r="I355" s="99"/>
      <c r="J355" s="319">
        <v>3367</v>
      </c>
      <c r="K355" s="319">
        <v>914.8</v>
      </c>
      <c r="L355" s="319">
        <v>911.45</v>
      </c>
      <c r="M355" s="319">
        <v>300</v>
      </c>
      <c r="N355" s="319">
        <v>300</v>
      </c>
      <c r="O355" s="319" t="s">
        <v>9713</v>
      </c>
      <c r="P355" s="319">
        <v>300</v>
      </c>
      <c r="Q355" s="319">
        <v>300</v>
      </c>
      <c r="R355" s="319" t="s">
        <v>9713</v>
      </c>
      <c r="S355" s="319">
        <v>2</v>
      </c>
      <c r="T355" s="319" t="s">
        <v>3268</v>
      </c>
      <c r="U355" s="319"/>
      <c r="V355" s="99">
        <v>2000</v>
      </c>
      <c r="W355" s="100">
        <v>1035</v>
      </c>
      <c r="X355" s="100" t="s">
        <v>9714</v>
      </c>
      <c r="Y355" s="99"/>
      <c r="Z355" s="99"/>
      <c r="AA355" s="319"/>
      <c r="AB355" s="99"/>
      <c r="AC355" s="99"/>
      <c r="AD355" s="99"/>
      <c r="AE355" s="99"/>
      <c r="AF355" s="99"/>
      <c r="AG355" s="99"/>
      <c r="AH355" s="99"/>
      <c r="AI355" s="99"/>
      <c r="AJ355" s="99"/>
      <c r="AK355" s="99"/>
      <c r="AL355" s="99"/>
      <c r="AM355" s="99"/>
      <c r="AN355" s="99"/>
      <c r="AO355" s="99"/>
      <c r="AP355" s="99"/>
      <c r="AQ355" s="99"/>
      <c r="AR355" s="99"/>
      <c r="AS355" s="99"/>
      <c r="AT355" s="99"/>
      <c r="AU355" s="99"/>
      <c r="AV355" s="99">
        <v>2000</v>
      </c>
      <c r="AW355" s="100">
        <v>1035</v>
      </c>
      <c r="AX355" s="100" t="s">
        <v>9714</v>
      </c>
      <c r="AY355" s="99"/>
      <c r="AZ355" s="99"/>
      <c r="BA355" s="99"/>
      <c r="BB355" s="99"/>
      <c r="BC355" s="100">
        <v>1035</v>
      </c>
      <c r="BD355" s="100"/>
    </row>
    <row r="356" spans="1:56" s="246" customFormat="1" ht="25.7" customHeight="1">
      <c r="A356" s="276"/>
      <c r="B356" s="591"/>
      <c r="C356" s="320" t="s">
        <v>3737</v>
      </c>
      <c r="D356" s="320" t="s">
        <v>5000</v>
      </c>
      <c r="E356" s="320" t="s">
        <v>3737</v>
      </c>
      <c r="F356" s="99"/>
      <c r="G356" s="320" t="s">
        <v>3737</v>
      </c>
      <c r="H356" s="99"/>
      <c r="I356" s="99"/>
      <c r="J356" s="319">
        <v>374</v>
      </c>
      <c r="K356" s="319">
        <v>374</v>
      </c>
      <c r="L356" s="319">
        <v>374</v>
      </c>
      <c r="M356" s="99"/>
      <c r="N356" s="99"/>
      <c r="O356" s="99"/>
      <c r="P356" s="319">
        <v>374</v>
      </c>
      <c r="Q356" s="319">
        <v>374</v>
      </c>
      <c r="R356" s="319" t="s">
        <v>4822</v>
      </c>
      <c r="S356" s="319">
        <v>1</v>
      </c>
      <c r="T356" s="319" t="s">
        <v>3268</v>
      </c>
      <c r="U356" s="99"/>
      <c r="V356" s="99"/>
      <c r="W356" s="99"/>
      <c r="X356" s="99"/>
      <c r="Y356" s="99"/>
      <c r="Z356" s="99"/>
      <c r="AA356" s="319"/>
      <c r="AB356" s="99"/>
      <c r="AC356" s="99"/>
      <c r="AD356" s="99"/>
      <c r="AE356" s="99"/>
      <c r="AF356" s="99"/>
      <c r="AG356" s="99"/>
      <c r="AH356" s="99"/>
      <c r="AI356" s="99"/>
      <c r="AJ356" s="99"/>
      <c r="AK356" s="99"/>
      <c r="AL356" s="99"/>
      <c r="AM356" s="99"/>
      <c r="AN356" s="99"/>
      <c r="AO356" s="99"/>
      <c r="AP356" s="99"/>
      <c r="AQ356" s="99"/>
      <c r="AR356" s="99"/>
      <c r="AS356" s="99"/>
      <c r="AT356" s="99"/>
      <c r="AU356" s="99"/>
      <c r="AV356" s="99">
        <v>2001</v>
      </c>
      <c r="AW356" s="99"/>
      <c r="AX356" s="99"/>
      <c r="AY356" s="99"/>
      <c r="AZ356" s="99"/>
      <c r="BA356" s="99"/>
      <c r="BB356" s="99"/>
      <c r="BC356" s="100">
        <v>37</v>
      </c>
      <c r="BD356" s="100"/>
    </row>
    <row r="357" spans="1:56" s="246" customFormat="1" ht="25.7" customHeight="1">
      <c r="A357" s="276"/>
      <c r="B357" s="576"/>
      <c r="C357" s="320" t="s">
        <v>3737</v>
      </c>
      <c r="D357" s="320" t="s">
        <v>5001</v>
      </c>
      <c r="E357" s="320" t="s">
        <v>3737</v>
      </c>
      <c r="F357" s="99"/>
      <c r="G357" s="320" t="s">
        <v>3737</v>
      </c>
      <c r="H357" s="99"/>
      <c r="I357" s="99"/>
      <c r="J357" s="319">
        <v>1074</v>
      </c>
      <c r="K357" s="319">
        <v>320</v>
      </c>
      <c r="L357" s="319">
        <v>320</v>
      </c>
      <c r="M357" s="99"/>
      <c r="N357" s="99"/>
      <c r="O357" s="99"/>
      <c r="P357" s="319">
        <v>320</v>
      </c>
      <c r="Q357" s="319">
        <v>320</v>
      </c>
      <c r="R357" s="319" t="s">
        <v>5002</v>
      </c>
      <c r="S357" s="319">
        <v>1</v>
      </c>
      <c r="T357" s="319" t="s">
        <v>3268</v>
      </c>
      <c r="U357" s="99"/>
      <c r="V357" s="99"/>
      <c r="W357" s="99"/>
      <c r="X357" s="99"/>
      <c r="Y357" s="99"/>
      <c r="Z357" s="99"/>
      <c r="AA357" s="319"/>
      <c r="AB357" s="99"/>
      <c r="AC357" s="99"/>
      <c r="AD357" s="99"/>
      <c r="AE357" s="99"/>
      <c r="AF357" s="99"/>
      <c r="AG357" s="99"/>
      <c r="AH357" s="99"/>
      <c r="AI357" s="99"/>
      <c r="AJ357" s="99"/>
      <c r="AK357" s="99"/>
      <c r="AL357" s="99"/>
      <c r="AM357" s="99"/>
      <c r="AN357" s="99"/>
      <c r="AO357" s="99"/>
      <c r="AP357" s="99"/>
      <c r="AQ357" s="99"/>
      <c r="AR357" s="99"/>
      <c r="AS357" s="99"/>
      <c r="AT357" s="99"/>
      <c r="AU357" s="99"/>
      <c r="AV357" s="99">
        <v>2006</v>
      </c>
      <c r="AW357" s="99"/>
      <c r="AX357" s="99"/>
      <c r="AY357" s="99"/>
      <c r="AZ357" s="99"/>
      <c r="BA357" s="99"/>
      <c r="BB357" s="99"/>
      <c r="BC357" s="100">
        <v>87</v>
      </c>
      <c r="BD357" s="100"/>
    </row>
    <row r="358" spans="1:56" s="246" customFormat="1" ht="25.7" customHeight="1">
      <c r="A358" s="276"/>
      <c r="B358" s="576"/>
      <c r="C358" s="320" t="s">
        <v>3737</v>
      </c>
      <c r="D358" s="320" t="s">
        <v>5003</v>
      </c>
      <c r="E358" s="320" t="s">
        <v>3737</v>
      </c>
      <c r="F358" s="99"/>
      <c r="G358" s="320" t="s">
        <v>3737</v>
      </c>
      <c r="H358" s="99"/>
      <c r="I358" s="99"/>
      <c r="J358" s="319">
        <v>851</v>
      </c>
      <c r="K358" s="319">
        <v>391</v>
      </c>
      <c r="L358" s="319">
        <v>391</v>
      </c>
      <c r="M358" s="99"/>
      <c r="N358" s="99"/>
      <c r="O358" s="99"/>
      <c r="P358" s="319">
        <v>391</v>
      </c>
      <c r="Q358" s="319">
        <v>391</v>
      </c>
      <c r="R358" s="319" t="s">
        <v>5004</v>
      </c>
      <c r="S358" s="319">
        <v>1</v>
      </c>
      <c r="T358" s="319" t="s">
        <v>3268</v>
      </c>
      <c r="U358" s="99"/>
      <c r="V358" s="99"/>
      <c r="W358" s="99"/>
      <c r="X358" s="99"/>
      <c r="Y358" s="99"/>
      <c r="Z358" s="99"/>
      <c r="AA358" s="319"/>
      <c r="AB358" s="99"/>
      <c r="AC358" s="99"/>
      <c r="AD358" s="99"/>
      <c r="AE358" s="99"/>
      <c r="AF358" s="99"/>
      <c r="AG358" s="99"/>
      <c r="AH358" s="99"/>
      <c r="AI358" s="99"/>
      <c r="AJ358" s="99"/>
      <c r="AK358" s="99"/>
      <c r="AL358" s="99"/>
      <c r="AM358" s="99"/>
      <c r="AN358" s="99"/>
      <c r="AO358" s="99"/>
      <c r="AP358" s="99"/>
      <c r="AQ358" s="99"/>
      <c r="AR358" s="99"/>
      <c r="AS358" s="99"/>
      <c r="AT358" s="99"/>
      <c r="AU358" s="99"/>
      <c r="AV358" s="99">
        <v>2007</v>
      </c>
      <c r="AW358" s="99"/>
      <c r="AX358" s="99"/>
      <c r="AY358" s="99"/>
      <c r="AZ358" s="99"/>
      <c r="BA358" s="99"/>
      <c r="BB358" s="99"/>
      <c r="BC358" s="100">
        <v>50</v>
      </c>
      <c r="BD358" s="100"/>
    </row>
    <row r="359" spans="1:56" s="246" customFormat="1" ht="25.7" customHeight="1">
      <c r="A359" s="276"/>
      <c r="B359" s="576"/>
      <c r="C359" s="320" t="s">
        <v>3737</v>
      </c>
      <c r="D359" s="320" t="s">
        <v>5005</v>
      </c>
      <c r="E359" s="320" t="s">
        <v>3737</v>
      </c>
      <c r="F359" s="99"/>
      <c r="G359" s="320" t="s">
        <v>3737</v>
      </c>
      <c r="H359" s="99"/>
      <c r="I359" s="99"/>
      <c r="J359" s="319">
        <v>374</v>
      </c>
      <c r="K359" s="319">
        <v>374</v>
      </c>
      <c r="L359" s="319">
        <v>374</v>
      </c>
      <c r="M359" s="99"/>
      <c r="N359" s="99"/>
      <c r="O359" s="99"/>
      <c r="P359" s="319">
        <v>374</v>
      </c>
      <c r="Q359" s="319">
        <v>374</v>
      </c>
      <c r="R359" s="319" t="s">
        <v>4822</v>
      </c>
      <c r="S359" s="319">
        <v>1</v>
      </c>
      <c r="T359" s="319" t="s">
        <v>3268</v>
      </c>
      <c r="U359" s="99"/>
      <c r="V359" s="99"/>
      <c r="W359" s="99"/>
      <c r="X359" s="99"/>
      <c r="Y359" s="99"/>
      <c r="Z359" s="99"/>
      <c r="AA359" s="319"/>
      <c r="AB359" s="99"/>
      <c r="AC359" s="99"/>
      <c r="AD359" s="99"/>
      <c r="AE359" s="99"/>
      <c r="AF359" s="99"/>
      <c r="AG359" s="99"/>
      <c r="AH359" s="99"/>
      <c r="AI359" s="99"/>
      <c r="AJ359" s="99"/>
      <c r="AK359" s="99"/>
      <c r="AL359" s="99"/>
      <c r="AM359" s="99"/>
      <c r="AN359" s="99"/>
      <c r="AO359" s="99"/>
      <c r="AP359" s="99"/>
      <c r="AQ359" s="99"/>
      <c r="AR359" s="99"/>
      <c r="AS359" s="99"/>
      <c r="AT359" s="99"/>
      <c r="AU359" s="99"/>
      <c r="AV359" s="99">
        <v>2006</v>
      </c>
      <c r="AW359" s="99"/>
      <c r="AX359" s="99"/>
      <c r="AY359" s="99"/>
      <c r="AZ359" s="99"/>
      <c r="BA359" s="99"/>
      <c r="BB359" s="99"/>
      <c r="BC359" s="100">
        <v>90</v>
      </c>
      <c r="BD359" s="100"/>
    </row>
    <row r="360" spans="1:56" s="246" customFormat="1" ht="25.7" customHeight="1">
      <c r="A360" s="276"/>
      <c r="B360" s="576"/>
      <c r="C360" s="320" t="s">
        <v>3737</v>
      </c>
      <c r="D360" s="320" t="s">
        <v>5006</v>
      </c>
      <c r="E360" s="320" t="s">
        <v>3737</v>
      </c>
      <c r="F360" s="99"/>
      <c r="G360" s="320" t="s">
        <v>3737</v>
      </c>
      <c r="H360" s="99"/>
      <c r="I360" s="99"/>
      <c r="J360" s="319">
        <v>300</v>
      </c>
      <c r="K360" s="319">
        <v>300</v>
      </c>
      <c r="L360" s="319">
        <v>300</v>
      </c>
      <c r="M360" s="99"/>
      <c r="N360" s="99"/>
      <c r="O360" s="99"/>
      <c r="P360" s="319">
        <v>300</v>
      </c>
      <c r="Q360" s="319">
        <v>300</v>
      </c>
      <c r="R360" s="319" t="s">
        <v>4820</v>
      </c>
      <c r="S360" s="319">
        <v>1</v>
      </c>
      <c r="T360" s="319" t="s">
        <v>3268</v>
      </c>
      <c r="U360" s="99"/>
      <c r="V360" s="99"/>
      <c r="W360" s="99"/>
      <c r="X360" s="99"/>
      <c r="Y360" s="99"/>
      <c r="Z360" s="99"/>
      <c r="AA360" s="319"/>
      <c r="AB360" s="99"/>
      <c r="AC360" s="99"/>
      <c r="AD360" s="99"/>
      <c r="AE360" s="99"/>
      <c r="AF360" s="99"/>
      <c r="AG360" s="99"/>
      <c r="AH360" s="99"/>
      <c r="AI360" s="99"/>
      <c r="AJ360" s="99"/>
      <c r="AK360" s="99"/>
      <c r="AL360" s="99"/>
      <c r="AM360" s="99"/>
      <c r="AN360" s="99"/>
      <c r="AO360" s="99"/>
      <c r="AP360" s="99"/>
      <c r="AQ360" s="99"/>
      <c r="AR360" s="99"/>
      <c r="AS360" s="99"/>
      <c r="AT360" s="99"/>
      <c r="AU360" s="99"/>
      <c r="AV360" s="99">
        <v>2006</v>
      </c>
      <c r="AW360" s="99"/>
      <c r="AX360" s="99"/>
      <c r="AY360" s="99"/>
      <c r="AZ360" s="99"/>
      <c r="BA360" s="99"/>
      <c r="BB360" s="99"/>
      <c r="BC360" s="100">
        <v>85</v>
      </c>
      <c r="BD360" s="100"/>
    </row>
    <row r="361" spans="1:56" s="246" customFormat="1" ht="25.7" customHeight="1">
      <c r="A361" s="276"/>
      <c r="B361" s="576"/>
      <c r="C361" s="320" t="s">
        <v>3737</v>
      </c>
      <c r="D361" s="320" t="s">
        <v>5007</v>
      </c>
      <c r="E361" s="320" t="s">
        <v>3737</v>
      </c>
      <c r="F361" s="99"/>
      <c r="G361" s="320" t="s">
        <v>3737</v>
      </c>
      <c r="H361" s="99"/>
      <c r="I361" s="99"/>
      <c r="J361" s="319">
        <v>300</v>
      </c>
      <c r="K361" s="319">
        <v>300</v>
      </c>
      <c r="L361" s="319">
        <v>300</v>
      </c>
      <c r="M361" s="99"/>
      <c r="N361" s="99"/>
      <c r="O361" s="99"/>
      <c r="P361" s="319">
        <v>300</v>
      </c>
      <c r="Q361" s="319">
        <v>300</v>
      </c>
      <c r="R361" s="319" t="s">
        <v>4820</v>
      </c>
      <c r="S361" s="319">
        <v>1</v>
      </c>
      <c r="T361" s="319" t="s">
        <v>3268</v>
      </c>
      <c r="U361" s="99"/>
      <c r="V361" s="99"/>
      <c r="W361" s="99"/>
      <c r="X361" s="99"/>
      <c r="Y361" s="99"/>
      <c r="Z361" s="99"/>
      <c r="AA361" s="319"/>
      <c r="AB361" s="99"/>
      <c r="AC361" s="99"/>
      <c r="AD361" s="99"/>
      <c r="AE361" s="99"/>
      <c r="AF361" s="99"/>
      <c r="AG361" s="99"/>
      <c r="AH361" s="99"/>
      <c r="AI361" s="99"/>
      <c r="AJ361" s="99"/>
      <c r="AK361" s="99"/>
      <c r="AL361" s="99"/>
      <c r="AM361" s="99"/>
      <c r="AN361" s="99"/>
      <c r="AO361" s="99"/>
      <c r="AP361" s="99"/>
      <c r="AQ361" s="99"/>
      <c r="AR361" s="99"/>
      <c r="AS361" s="99"/>
      <c r="AT361" s="99"/>
      <c r="AU361" s="99"/>
      <c r="AV361" s="99">
        <v>2003</v>
      </c>
      <c r="AW361" s="99"/>
      <c r="AX361" s="99"/>
      <c r="AY361" s="99"/>
      <c r="AZ361" s="99"/>
      <c r="BA361" s="99"/>
      <c r="BB361" s="99"/>
      <c r="BC361" s="100">
        <v>55</v>
      </c>
      <c r="BD361" s="100"/>
    </row>
    <row r="362" spans="1:56" s="246" customFormat="1" ht="25.7" customHeight="1">
      <c r="A362" s="276"/>
      <c r="B362" s="576"/>
      <c r="C362" s="320" t="s">
        <v>3737</v>
      </c>
      <c r="D362" s="320" t="s">
        <v>5008</v>
      </c>
      <c r="E362" s="320" t="s">
        <v>3737</v>
      </c>
      <c r="F362" s="99"/>
      <c r="G362" s="320" t="s">
        <v>3737</v>
      </c>
      <c r="H362" s="99"/>
      <c r="I362" s="99"/>
      <c r="J362" s="319">
        <v>912</v>
      </c>
      <c r="K362" s="319">
        <v>912</v>
      </c>
      <c r="L362" s="319">
        <v>912</v>
      </c>
      <c r="M362" s="99"/>
      <c r="N362" s="99"/>
      <c r="O362" s="99"/>
      <c r="P362" s="319">
        <v>912</v>
      </c>
      <c r="Q362" s="319">
        <v>912</v>
      </c>
      <c r="R362" s="319" t="s">
        <v>5009</v>
      </c>
      <c r="S362" s="319">
        <v>2</v>
      </c>
      <c r="T362" s="319" t="s">
        <v>3268</v>
      </c>
      <c r="U362" s="99"/>
      <c r="V362" s="99"/>
      <c r="W362" s="99"/>
      <c r="X362" s="99"/>
      <c r="Y362" s="99"/>
      <c r="Z362" s="99"/>
      <c r="AA362" s="319"/>
      <c r="AB362" s="99"/>
      <c r="AC362" s="99"/>
      <c r="AD362" s="99"/>
      <c r="AE362" s="99"/>
      <c r="AF362" s="99"/>
      <c r="AG362" s="99"/>
      <c r="AH362" s="99"/>
      <c r="AI362" s="99"/>
      <c r="AJ362" s="99"/>
      <c r="AK362" s="99"/>
      <c r="AL362" s="99"/>
      <c r="AM362" s="99"/>
      <c r="AN362" s="99"/>
      <c r="AO362" s="99"/>
      <c r="AP362" s="99"/>
      <c r="AQ362" s="99"/>
      <c r="AR362" s="99"/>
      <c r="AS362" s="99"/>
      <c r="AT362" s="99"/>
      <c r="AU362" s="99"/>
      <c r="AV362" s="99">
        <v>2003</v>
      </c>
      <c r="AW362" s="99"/>
      <c r="AX362" s="99"/>
      <c r="AY362" s="99"/>
      <c r="AZ362" s="99"/>
      <c r="BA362" s="99"/>
      <c r="BB362" s="99"/>
      <c r="BC362" s="100">
        <v>50</v>
      </c>
      <c r="BD362" s="100"/>
    </row>
    <row r="363" spans="1:56" s="246" customFormat="1" ht="25.7" customHeight="1">
      <c r="A363" s="276"/>
      <c r="B363" s="576"/>
      <c r="C363" s="320" t="s">
        <v>3737</v>
      </c>
      <c r="D363" s="320" t="s">
        <v>5010</v>
      </c>
      <c r="E363" s="320" t="s">
        <v>3737</v>
      </c>
      <c r="F363" s="99"/>
      <c r="G363" s="320" t="s">
        <v>3737</v>
      </c>
      <c r="H363" s="99"/>
      <c r="I363" s="99"/>
      <c r="J363" s="319">
        <v>391</v>
      </c>
      <c r="K363" s="319">
        <v>391</v>
      </c>
      <c r="L363" s="319">
        <v>391</v>
      </c>
      <c r="M363" s="99"/>
      <c r="N363" s="99"/>
      <c r="O363" s="99"/>
      <c r="P363" s="319">
        <v>391</v>
      </c>
      <c r="Q363" s="319">
        <v>391</v>
      </c>
      <c r="R363" s="319" t="s">
        <v>5004</v>
      </c>
      <c r="S363" s="319">
        <v>1</v>
      </c>
      <c r="T363" s="319" t="s">
        <v>3268</v>
      </c>
      <c r="U363" s="99"/>
      <c r="V363" s="99"/>
      <c r="W363" s="99"/>
      <c r="X363" s="99"/>
      <c r="Y363" s="99"/>
      <c r="Z363" s="99"/>
      <c r="AA363" s="319"/>
      <c r="AB363" s="99"/>
      <c r="AC363" s="99"/>
      <c r="AD363" s="99"/>
      <c r="AE363" s="99"/>
      <c r="AF363" s="99"/>
      <c r="AG363" s="99"/>
      <c r="AH363" s="99"/>
      <c r="AI363" s="99"/>
      <c r="AJ363" s="99"/>
      <c r="AK363" s="99"/>
      <c r="AL363" s="99"/>
      <c r="AM363" s="99"/>
      <c r="AN363" s="99"/>
      <c r="AO363" s="99"/>
      <c r="AP363" s="99"/>
      <c r="AQ363" s="99"/>
      <c r="AR363" s="99"/>
      <c r="AS363" s="99"/>
      <c r="AT363" s="99"/>
      <c r="AU363" s="99"/>
      <c r="AV363" s="99">
        <v>2008</v>
      </c>
      <c r="AW363" s="99"/>
      <c r="AX363" s="99"/>
      <c r="AY363" s="99"/>
      <c r="AZ363" s="99"/>
      <c r="BA363" s="99"/>
      <c r="BB363" s="99"/>
      <c r="BC363" s="100">
        <v>90</v>
      </c>
      <c r="BD363" s="100"/>
    </row>
    <row r="364" spans="1:56" s="246" customFormat="1" ht="25.7" customHeight="1">
      <c r="A364" s="276"/>
      <c r="B364" s="576"/>
      <c r="C364" s="320" t="s">
        <v>3737</v>
      </c>
      <c r="D364" s="320" t="s">
        <v>5011</v>
      </c>
      <c r="E364" s="320" t="s">
        <v>3737</v>
      </c>
      <c r="F364" s="99"/>
      <c r="G364" s="320" t="s">
        <v>3737</v>
      </c>
      <c r="H364" s="99"/>
      <c r="I364" s="99"/>
      <c r="J364" s="319">
        <v>600</v>
      </c>
      <c r="K364" s="319">
        <v>600</v>
      </c>
      <c r="L364" s="319">
        <v>600</v>
      </c>
      <c r="M364" s="99"/>
      <c r="N364" s="99"/>
      <c r="O364" s="99"/>
      <c r="P364" s="319">
        <v>600</v>
      </c>
      <c r="Q364" s="319">
        <v>600</v>
      </c>
      <c r="R364" s="319" t="s">
        <v>4820</v>
      </c>
      <c r="S364" s="319">
        <v>2</v>
      </c>
      <c r="T364" s="319" t="s">
        <v>3268</v>
      </c>
      <c r="U364" s="99"/>
      <c r="V364" s="99"/>
      <c r="W364" s="99"/>
      <c r="X364" s="99"/>
      <c r="Y364" s="99"/>
      <c r="Z364" s="99"/>
      <c r="AA364" s="319"/>
      <c r="AB364" s="99"/>
      <c r="AC364" s="99"/>
      <c r="AD364" s="99"/>
      <c r="AE364" s="99"/>
      <c r="AF364" s="99"/>
      <c r="AG364" s="99"/>
      <c r="AH364" s="99"/>
      <c r="AI364" s="99"/>
      <c r="AJ364" s="99"/>
      <c r="AK364" s="99"/>
      <c r="AL364" s="99"/>
      <c r="AM364" s="99"/>
      <c r="AN364" s="99"/>
      <c r="AO364" s="99"/>
      <c r="AP364" s="99"/>
      <c r="AQ364" s="99"/>
      <c r="AR364" s="99"/>
      <c r="AS364" s="99"/>
      <c r="AT364" s="99"/>
      <c r="AU364" s="99"/>
      <c r="AV364" s="99">
        <v>2001</v>
      </c>
      <c r="AW364" s="99"/>
      <c r="AX364" s="99"/>
      <c r="AY364" s="99"/>
      <c r="AZ364" s="99"/>
      <c r="BA364" s="99"/>
      <c r="BB364" s="99"/>
      <c r="BC364" s="100">
        <v>45</v>
      </c>
      <c r="BD364" s="100"/>
    </row>
    <row r="365" spans="1:56" s="246" customFormat="1" ht="25.7" customHeight="1">
      <c r="A365" s="276"/>
      <c r="B365" s="576"/>
      <c r="C365" s="320" t="s">
        <v>3737</v>
      </c>
      <c r="D365" s="320" t="s">
        <v>5012</v>
      </c>
      <c r="E365" s="320" t="s">
        <v>3737</v>
      </c>
      <c r="F365" s="99"/>
      <c r="G365" s="320" t="s">
        <v>3737</v>
      </c>
      <c r="H365" s="99"/>
      <c r="I365" s="99"/>
      <c r="J365" s="319">
        <v>300</v>
      </c>
      <c r="K365" s="319">
        <v>300</v>
      </c>
      <c r="L365" s="319">
        <v>300</v>
      </c>
      <c r="M365" s="99"/>
      <c r="N365" s="99"/>
      <c r="O365" s="99"/>
      <c r="P365" s="319">
        <v>300</v>
      </c>
      <c r="Q365" s="319">
        <v>300</v>
      </c>
      <c r="R365" s="319" t="s">
        <v>4820</v>
      </c>
      <c r="S365" s="319">
        <v>1</v>
      </c>
      <c r="T365" s="319" t="s">
        <v>3268</v>
      </c>
      <c r="U365" s="99"/>
      <c r="V365" s="99"/>
      <c r="W365" s="99"/>
      <c r="X365" s="99"/>
      <c r="Y365" s="99"/>
      <c r="Z365" s="99"/>
      <c r="AA365" s="319"/>
      <c r="AB365" s="99"/>
      <c r="AC365" s="99"/>
      <c r="AD365" s="99"/>
      <c r="AE365" s="99"/>
      <c r="AF365" s="99"/>
      <c r="AG365" s="99"/>
      <c r="AH365" s="99"/>
      <c r="AI365" s="99"/>
      <c r="AJ365" s="99"/>
      <c r="AK365" s="99"/>
      <c r="AL365" s="99"/>
      <c r="AM365" s="99"/>
      <c r="AN365" s="99"/>
      <c r="AO365" s="99"/>
      <c r="AP365" s="99"/>
      <c r="AQ365" s="99"/>
      <c r="AR365" s="99"/>
      <c r="AS365" s="99"/>
      <c r="AT365" s="99"/>
      <c r="AU365" s="99"/>
      <c r="AV365" s="99">
        <v>2008</v>
      </c>
      <c r="AW365" s="99"/>
      <c r="AX365" s="99"/>
      <c r="AY365" s="99"/>
      <c r="AZ365" s="99"/>
      <c r="BA365" s="99"/>
      <c r="BB365" s="99"/>
      <c r="BC365" s="100">
        <v>55</v>
      </c>
      <c r="BD365" s="100"/>
    </row>
    <row r="366" spans="1:56" s="246" customFormat="1" ht="25.7" customHeight="1">
      <c r="A366" s="276"/>
      <c r="B366" s="576"/>
      <c r="C366" s="320" t="s">
        <v>3737</v>
      </c>
      <c r="D366" s="320" t="s">
        <v>5013</v>
      </c>
      <c r="E366" s="320" t="s">
        <v>3737</v>
      </c>
      <c r="F366" s="99"/>
      <c r="G366" s="320" t="s">
        <v>3737</v>
      </c>
      <c r="H366" s="99"/>
      <c r="I366" s="99"/>
      <c r="J366" s="319">
        <v>300</v>
      </c>
      <c r="K366" s="319">
        <v>300</v>
      </c>
      <c r="L366" s="319">
        <v>300</v>
      </c>
      <c r="M366" s="99"/>
      <c r="N366" s="99"/>
      <c r="O366" s="99"/>
      <c r="P366" s="319">
        <v>300</v>
      </c>
      <c r="Q366" s="319">
        <v>300</v>
      </c>
      <c r="R366" s="319" t="s">
        <v>4820</v>
      </c>
      <c r="S366" s="319">
        <v>1</v>
      </c>
      <c r="T366" s="319" t="s">
        <v>3268</v>
      </c>
      <c r="U366" s="99"/>
      <c r="V366" s="99"/>
      <c r="W366" s="99"/>
      <c r="X366" s="99"/>
      <c r="Y366" s="99"/>
      <c r="Z366" s="99"/>
      <c r="AA366" s="319"/>
      <c r="AB366" s="99"/>
      <c r="AC366" s="99"/>
      <c r="AD366" s="99"/>
      <c r="AE366" s="99"/>
      <c r="AF366" s="99"/>
      <c r="AG366" s="99"/>
      <c r="AH366" s="99"/>
      <c r="AI366" s="99"/>
      <c r="AJ366" s="99"/>
      <c r="AK366" s="99"/>
      <c r="AL366" s="99"/>
      <c r="AM366" s="99"/>
      <c r="AN366" s="99"/>
      <c r="AO366" s="99"/>
      <c r="AP366" s="99"/>
      <c r="AQ366" s="99"/>
      <c r="AR366" s="99"/>
      <c r="AS366" s="99"/>
      <c r="AT366" s="99"/>
      <c r="AU366" s="99"/>
      <c r="AV366" s="99">
        <v>2008</v>
      </c>
      <c r="AW366" s="99"/>
      <c r="AX366" s="99"/>
      <c r="AY366" s="99"/>
      <c r="AZ366" s="99"/>
      <c r="BA366" s="99"/>
      <c r="BB366" s="99"/>
      <c r="BC366" s="100">
        <v>87</v>
      </c>
      <c r="BD366" s="100"/>
    </row>
    <row r="367" spans="1:56" s="246" customFormat="1" ht="25.7" customHeight="1">
      <c r="A367" s="276"/>
      <c r="B367" s="576"/>
      <c r="C367" s="320" t="s">
        <v>3737</v>
      </c>
      <c r="D367" s="320" t="s">
        <v>5014</v>
      </c>
      <c r="E367" s="320" t="s">
        <v>3737</v>
      </c>
      <c r="F367" s="99"/>
      <c r="G367" s="320" t="s">
        <v>3737</v>
      </c>
      <c r="H367" s="99"/>
      <c r="I367" s="99"/>
      <c r="J367" s="319">
        <v>300</v>
      </c>
      <c r="K367" s="319">
        <v>300</v>
      </c>
      <c r="L367" s="319">
        <v>300</v>
      </c>
      <c r="M367" s="99"/>
      <c r="N367" s="99"/>
      <c r="O367" s="99"/>
      <c r="P367" s="319">
        <v>300</v>
      </c>
      <c r="Q367" s="319">
        <v>300</v>
      </c>
      <c r="R367" s="319" t="s">
        <v>4820</v>
      </c>
      <c r="S367" s="319">
        <v>1</v>
      </c>
      <c r="T367" s="319" t="s">
        <v>3268</v>
      </c>
      <c r="U367" s="99"/>
      <c r="V367" s="99"/>
      <c r="W367" s="99"/>
      <c r="X367" s="99"/>
      <c r="Y367" s="99"/>
      <c r="Z367" s="99"/>
      <c r="AA367" s="319"/>
      <c r="AB367" s="99"/>
      <c r="AC367" s="99"/>
      <c r="AD367" s="99"/>
      <c r="AE367" s="99"/>
      <c r="AF367" s="99"/>
      <c r="AG367" s="99"/>
      <c r="AH367" s="99"/>
      <c r="AI367" s="99"/>
      <c r="AJ367" s="99"/>
      <c r="AK367" s="99"/>
      <c r="AL367" s="99"/>
      <c r="AM367" s="99"/>
      <c r="AN367" s="99"/>
      <c r="AO367" s="99"/>
      <c r="AP367" s="99"/>
      <c r="AQ367" s="99"/>
      <c r="AR367" s="99"/>
      <c r="AS367" s="99"/>
      <c r="AT367" s="99"/>
      <c r="AU367" s="99"/>
      <c r="AV367" s="99">
        <v>2003</v>
      </c>
      <c r="AW367" s="99"/>
      <c r="AX367" s="99"/>
      <c r="AY367" s="99"/>
      <c r="AZ367" s="99"/>
      <c r="BA367" s="99"/>
      <c r="BB367" s="99"/>
      <c r="BC367" s="100">
        <v>67</v>
      </c>
      <c r="BD367" s="100"/>
    </row>
    <row r="368" spans="1:56" s="246" customFormat="1" ht="25.7" customHeight="1">
      <c r="A368" s="276"/>
      <c r="B368" s="576"/>
      <c r="C368" s="320" t="s">
        <v>3737</v>
      </c>
      <c r="D368" s="320" t="s">
        <v>5015</v>
      </c>
      <c r="E368" s="320" t="s">
        <v>3737</v>
      </c>
      <c r="F368" s="99"/>
      <c r="G368" s="320" t="s">
        <v>3737</v>
      </c>
      <c r="H368" s="99"/>
      <c r="I368" s="99"/>
      <c r="J368" s="319"/>
      <c r="K368" s="319">
        <v>300</v>
      </c>
      <c r="L368" s="319">
        <v>300</v>
      </c>
      <c r="M368" s="99"/>
      <c r="N368" s="99"/>
      <c r="O368" s="99"/>
      <c r="P368" s="319">
        <v>300</v>
      </c>
      <c r="Q368" s="319">
        <v>300</v>
      </c>
      <c r="R368" s="319" t="s">
        <v>4820</v>
      </c>
      <c r="S368" s="319">
        <v>1</v>
      </c>
      <c r="T368" s="319" t="s">
        <v>3268</v>
      </c>
      <c r="U368" s="99"/>
      <c r="V368" s="99"/>
      <c r="W368" s="99"/>
      <c r="X368" s="99"/>
      <c r="Y368" s="99"/>
      <c r="Z368" s="99"/>
      <c r="AA368" s="319"/>
      <c r="AB368" s="99"/>
      <c r="AC368" s="99"/>
      <c r="AD368" s="99"/>
      <c r="AE368" s="99"/>
      <c r="AF368" s="99"/>
      <c r="AG368" s="99"/>
      <c r="AH368" s="99"/>
      <c r="AI368" s="99"/>
      <c r="AJ368" s="99"/>
      <c r="AK368" s="99"/>
      <c r="AL368" s="99"/>
      <c r="AM368" s="99"/>
      <c r="AN368" s="99"/>
      <c r="AO368" s="99"/>
      <c r="AP368" s="99"/>
      <c r="AQ368" s="99"/>
      <c r="AR368" s="99"/>
      <c r="AS368" s="99"/>
      <c r="AT368" s="99"/>
      <c r="AU368" s="99"/>
      <c r="AV368" s="99">
        <v>2009</v>
      </c>
      <c r="AW368" s="99"/>
      <c r="AX368" s="99"/>
      <c r="AY368" s="99"/>
      <c r="AZ368" s="99"/>
      <c r="BA368" s="99"/>
      <c r="BB368" s="99"/>
      <c r="BC368" s="100">
        <v>100</v>
      </c>
      <c r="BD368" s="100" t="s">
        <v>5016</v>
      </c>
    </row>
    <row r="369" spans="1:56" s="246" customFormat="1" ht="25.7" customHeight="1">
      <c r="A369" s="276"/>
      <c r="B369" s="576"/>
      <c r="C369" s="320" t="s">
        <v>3737</v>
      </c>
      <c r="D369" s="320" t="s">
        <v>5017</v>
      </c>
      <c r="E369" s="320" t="s">
        <v>3737</v>
      </c>
      <c r="F369" s="99"/>
      <c r="G369" s="320" t="s">
        <v>3737</v>
      </c>
      <c r="H369" s="99"/>
      <c r="I369" s="99"/>
      <c r="J369" s="319">
        <v>487.5</v>
      </c>
      <c r="K369" s="319">
        <v>487.5</v>
      </c>
      <c r="L369" s="319">
        <v>487.5</v>
      </c>
      <c r="M369" s="99"/>
      <c r="N369" s="99"/>
      <c r="O369" s="99"/>
      <c r="P369" s="319">
        <v>487.5</v>
      </c>
      <c r="Q369" s="319">
        <v>487.5</v>
      </c>
      <c r="R369" s="319" t="s">
        <v>4820</v>
      </c>
      <c r="S369" s="319">
        <v>1</v>
      </c>
      <c r="T369" s="319" t="s">
        <v>3268</v>
      </c>
      <c r="U369" s="99"/>
      <c r="V369" s="99"/>
      <c r="W369" s="99"/>
      <c r="X369" s="99"/>
      <c r="Y369" s="99"/>
      <c r="Z369" s="99"/>
      <c r="AA369" s="319"/>
      <c r="AB369" s="99"/>
      <c r="AC369" s="99"/>
      <c r="AD369" s="99"/>
      <c r="AE369" s="99"/>
      <c r="AF369" s="99"/>
      <c r="AG369" s="99"/>
      <c r="AH369" s="99"/>
      <c r="AI369" s="99"/>
      <c r="AJ369" s="99"/>
      <c r="AK369" s="99"/>
      <c r="AL369" s="99"/>
      <c r="AM369" s="99"/>
      <c r="AN369" s="99"/>
      <c r="AO369" s="99"/>
      <c r="AP369" s="99"/>
      <c r="AQ369" s="99"/>
      <c r="AR369" s="99"/>
      <c r="AS369" s="99"/>
      <c r="AT369" s="99"/>
      <c r="AU369" s="99"/>
      <c r="AV369" s="99">
        <v>2011</v>
      </c>
      <c r="AW369" s="99"/>
      <c r="AX369" s="99"/>
      <c r="AY369" s="99"/>
      <c r="AZ369" s="99"/>
      <c r="BA369" s="99"/>
      <c r="BB369" s="99"/>
      <c r="BC369" s="100">
        <v>55</v>
      </c>
      <c r="BD369" s="100"/>
    </row>
    <row r="370" spans="1:56" s="246" customFormat="1" ht="25.7" customHeight="1">
      <c r="A370" s="276"/>
      <c r="B370" s="576"/>
      <c r="C370" s="320" t="s">
        <v>3737</v>
      </c>
      <c r="D370" s="320" t="s">
        <v>5018</v>
      </c>
      <c r="E370" s="320" t="s">
        <v>3737</v>
      </c>
      <c r="F370" s="99"/>
      <c r="G370" s="320" t="s">
        <v>3737</v>
      </c>
      <c r="H370" s="99"/>
      <c r="I370" s="99"/>
      <c r="J370" s="319">
        <v>372</v>
      </c>
      <c r="K370" s="319">
        <v>372</v>
      </c>
      <c r="L370" s="319">
        <v>372</v>
      </c>
      <c r="M370" s="99"/>
      <c r="N370" s="99"/>
      <c r="O370" s="99"/>
      <c r="P370" s="319">
        <v>372</v>
      </c>
      <c r="Q370" s="319">
        <v>372</v>
      </c>
      <c r="R370" s="319" t="s">
        <v>4820</v>
      </c>
      <c r="S370" s="319">
        <v>1</v>
      </c>
      <c r="T370" s="319" t="s">
        <v>3268</v>
      </c>
      <c r="U370" s="99"/>
      <c r="V370" s="99"/>
      <c r="W370" s="99"/>
      <c r="X370" s="99"/>
      <c r="Y370" s="99"/>
      <c r="Z370" s="99"/>
      <c r="AA370" s="319"/>
      <c r="AB370" s="99"/>
      <c r="AC370" s="99"/>
      <c r="AD370" s="99"/>
      <c r="AE370" s="99"/>
      <c r="AF370" s="99"/>
      <c r="AG370" s="99"/>
      <c r="AH370" s="99"/>
      <c r="AI370" s="99"/>
      <c r="AJ370" s="99"/>
      <c r="AK370" s="99"/>
      <c r="AL370" s="99"/>
      <c r="AM370" s="99"/>
      <c r="AN370" s="99"/>
      <c r="AO370" s="99"/>
      <c r="AP370" s="99"/>
      <c r="AQ370" s="99"/>
      <c r="AR370" s="99"/>
      <c r="AS370" s="99"/>
      <c r="AT370" s="99"/>
      <c r="AU370" s="99"/>
      <c r="AV370" s="99">
        <v>2011</v>
      </c>
      <c r="AW370" s="99"/>
      <c r="AX370" s="99"/>
      <c r="AY370" s="99"/>
      <c r="AZ370" s="99"/>
      <c r="BA370" s="99"/>
      <c r="BB370" s="99"/>
      <c r="BC370" s="100">
        <v>62</v>
      </c>
      <c r="BD370" s="100"/>
    </row>
    <row r="371" spans="1:56" s="246" customFormat="1" ht="25.7" customHeight="1">
      <c r="A371" s="276"/>
      <c r="B371" s="576"/>
      <c r="C371" s="320" t="s">
        <v>3737</v>
      </c>
      <c r="D371" s="320" t="s">
        <v>4881</v>
      </c>
      <c r="E371" s="320" t="s">
        <v>3737</v>
      </c>
      <c r="F371" s="99"/>
      <c r="G371" s="320" t="s">
        <v>3737</v>
      </c>
      <c r="H371" s="99"/>
      <c r="I371" s="99"/>
      <c r="J371" s="319">
        <v>300</v>
      </c>
      <c r="K371" s="319">
        <v>300</v>
      </c>
      <c r="L371" s="319">
        <v>300</v>
      </c>
      <c r="M371" s="99"/>
      <c r="N371" s="99"/>
      <c r="O371" s="99"/>
      <c r="P371" s="319">
        <v>300</v>
      </c>
      <c r="Q371" s="319">
        <v>300</v>
      </c>
      <c r="R371" s="319" t="s">
        <v>4820</v>
      </c>
      <c r="S371" s="319">
        <v>1</v>
      </c>
      <c r="T371" s="319" t="s">
        <v>3268</v>
      </c>
      <c r="U371" s="99"/>
      <c r="V371" s="99"/>
      <c r="W371" s="99"/>
      <c r="X371" s="99"/>
      <c r="Y371" s="99"/>
      <c r="Z371" s="99"/>
      <c r="AA371" s="319"/>
      <c r="AB371" s="99"/>
      <c r="AC371" s="99"/>
      <c r="AD371" s="99"/>
      <c r="AE371" s="99"/>
      <c r="AF371" s="99"/>
      <c r="AG371" s="99"/>
      <c r="AH371" s="99"/>
      <c r="AI371" s="99"/>
      <c r="AJ371" s="99"/>
      <c r="AK371" s="99"/>
      <c r="AL371" s="99"/>
      <c r="AM371" s="99"/>
      <c r="AN371" s="99"/>
      <c r="AO371" s="99"/>
      <c r="AP371" s="99"/>
      <c r="AQ371" s="99"/>
      <c r="AR371" s="99"/>
      <c r="AS371" s="99"/>
      <c r="AT371" s="99"/>
      <c r="AU371" s="99"/>
      <c r="AV371" s="99">
        <v>2007</v>
      </c>
      <c r="AW371" s="99"/>
      <c r="AX371" s="99"/>
      <c r="AY371" s="99"/>
      <c r="AZ371" s="99"/>
      <c r="BA371" s="99"/>
      <c r="BB371" s="99"/>
      <c r="BC371" s="100">
        <v>90</v>
      </c>
      <c r="BD371" s="100"/>
    </row>
    <row r="372" spans="1:56" s="246" customFormat="1" ht="25.7" customHeight="1">
      <c r="A372" s="276"/>
      <c r="B372" s="576"/>
      <c r="C372" s="320" t="s">
        <v>3737</v>
      </c>
      <c r="D372" s="320" t="s">
        <v>4882</v>
      </c>
      <c r="E372" s="320" t="s">
        <v>3737</v>
      </c>
      <c r="F372" s="99"/>
      <c r="G372" s="320" t="s">
        <v>3737</v>
      </c>
      <c r="H372" s="99"/>
      <c r="I372" s="99"/>
      <c r="J372" s="319">
        <v>300</v>
      </c>
      <c r="K372" s="319">
        <v>300</v>
      </c>
      <c r="L372" s="319">
        <v>300</v>
      </c>
      <c r="M372" s="99"/>
      <c r="N372" s="99"/>
      <c r="O372" s="99"/>
      <c r="P372" s="319">
        <v>300</v>
      </c>
      <c r="Q372" s="319">
        <v>300</v>
      </c>
      <c r="R372" s="319" t="s">
        <v>4820</v>
      </c>
      <c r="S372" s="319">
        <v>1</v>
      </c>
      <c r="T372" s="319" t="s">
        <v>3268</v>
      </c>
      <c r="U372" s="99"/>
      <c r="V372" s="99"/>
      <c r="W372" s="99"/>
      <c r="X372" s="99"/>
      <c r="Y372" s="99"/>
      <c r="Z372" s="99"/>
      <c r="AA372" s="319"/>
      <c r="AB372" s="99"/>
      <c r="AC372" s="99"/>
      <c r="AD372" s="99"/>
      <c r="AE372" s="99"/>
      <c r="AF372" s="99"/>
      <c r="AG372" s="99"/>
      <c r="AH372" s="99"/>
      <c r="AI372" s="99"/>
      <c r="AJ372" s="99"/>
      <c r="AK372" s="99"/>
      <c r="AL372" s="99"/>
      <c r="AM372" s="99"/>
      <c r="AN372" s="99"/>
      <c r="AO372" s="99"/>
      <c r="AP372" s="99"/>
      <c r="AQ372" s="99"/>
      <c r="AR372" s="99"/>
      <c r="AS372" s="99"/>
      <c r="AT372" s="99"/>
      <c r="AU372" s="99"/>
      <c r="AV372" s="99">
        <v>1998</v>
      </c>
      <c r="AW372" s="99"/>
      <c r="AX372" s="99"/>
      <c r="AY372" s="99"/>
      <c r="AZ372" s="99"/>
      <c r="BA372" s="99"/>
      <c r="BB372" s="99"/>
      <c r="BC372" s="100">
        <v>25</v>
      </c>
      <c r="BD372" s="100"/>
    </row>
    <row r="373" spans="1:56" s="246" customFormat="1" ht="25.7" customHeight="1">
      <c r="A373" s="276"/>
      <c r="B373" s="576"/>
      <c r="C373" s="320" t="s">
        <v>3737</v>
      </c>
      <c r="D373" s="320" t="s">
        <v>5019</v>
      </c>
      <c r="E373" s="320" t="s">
        <v>3737</v>
      </c>
      <c r="F373" s="99"/>
      <c r="G373" s="320" t="s">
        <v>3737</v>
      </c>
      <c r="H373" s="99"/>
      <c r="I373" s="99"/>
      <c r="J373" s="319">
        <v>300</v>
      </c>
      <c r="K373" s="319">
        <v>300</v>
      </c>
      <c r="L373" s="319">
        <v>300</v>
      </c>
      <c r="M373" s="99"/>
      <c r="N373" s="99"/>
      <c r="O373" s="99"/>
      <c r="P373" s="319">
        <v>300</v>
      </c>
      <c r="Q373" s="319">
        <v>300</v>
      </c>
      <c r="R373" s="319"/>
      <c r="S373" s="319">
        <v>1</v>
      </c>
      <c r="T373" s="319" t="s">
        <v>3268</v>
      </c>
      <c r="U373" s="99"/>
      <c r="V373" s="99"/>
      <c r="W373" s="99"/>
      <c r="X373" s="99"/>
      <c r="Y373" s="99"/>
      <c r="Z373" s="99"/>
      <c r="AA373" s="319"/>
      <c r="AB373" s="99"/>
      <c r="AC373" s="99"/>
      <c r="AD373" s="99"/>
      <c r="AE373" s="99"/>
      <c r="AF373" s="99"/>
      <c r="AG373" s="99"/>
      <c r="AH373" s="99"/>
      <c r="AI373" s="99"/>
      <c r="AJ373" s="99"/>
      <c r="AK373" s="99"/>
      <c r="AL373" s="99"/>
      <c r="AM373" s="99"/>
      <c r="AN373" s="99"/>
      <c r="AO373" s="99"/>
      <c r="AP373" s="99"/>
      <c r="AQ373" s="99"/>
      <c r="AR373" s="99"/>
      <c r="AS373" s="99"/>
      <c r="AT373" s="99"/>
      <c r="AU373" s="99"/>
      <c r="AV373" s="99">
        <v>2012</v>
      </c>
      <c r="AW373" s="99"/>
      <c r="AX373" s="99"/>
      <c r="AY373" s="99"/>
      <c r="AZ373" s="99"/>
      <c r="BA373" s="99"/>
      <c r="BB373" s="99"/>
      <c r="BC373" s="100">
        <v>40</v>
      </c>
      <c r="BD373" s="100"/>
    </row>
    <row r="374" spans="1:56" s="246" customFormat="1" ht="25.7" customHeight="1">
      <c r="A374" s="276"/>
      <c r="B374" s="576"/>
      <c r="C374" s="320" t="s">
        <v>3281</v>
      </c>
      <c r="D374" s="320" t="s">
        <v>5020</v>
      </c>
      <c r="E374" s="320" t="s">
        <v>3281</v>
      </c>
      <c r="F374" s="99"/>
      <c r="G374" s="320" t="s">
        <v>60</v>
      </c>
      <c r="H374" s="99"/>
      <c r="I374" s="99"/>
      <c r="J374" s="1057">
        <v>36794</v>
      </c>
      <c r="K374" s="1057">
        <v>792</v>
      </c>
      <c r="L374" s="1057">
        <v>792</v>
      </c>
      <c r="M374" s="99"/>
      <c r="N374" s="99"/>
      <c r="O374" s="99"/>
      <c r="P374" s="706">
        <v>792</v>
      </c>
      <c r="Q374" s="706">
        <v>396</v>
      </c>
      <c r="R374" s="319" t="s">
        <v>2255</v>
      </c>
      <c r="S374" s="319">
        <v>2</v>
      </c>
      <c r="T374" s="319" t="s">
        <v>3268</v>
      </c>
      <c r="U374" s="99"/>
      <c r="V374" s="99"/>
      <c r="W374" s="99"/>
      <c r="X374" s="99"/>
      <c r="Y374" s="99"/>
      <c r="Z374" s="99"/>
      <c r="AA374" s="319"/>
      <c r="AB374" s="99"/>
      <c r="AC374" s="99"/>
      <c r="AD374" s="99"/>
      <c r="AE374" s="99"/>
      <c r="AF374" s="99"/>
      <c r="AG374" s="99"/>
      <c r="AH374" s="99"/>
      <c r="AI374" s="99"/>
      <c r="AJ374" s="99"/>
      <c r="AK374" s="99"/>
      <c r="AL374" s="99"/>
      <c r="AM374" s="99"/>
      <c r="AN374" s="99"/>
      <c r="AO374" s="99"/>
      <c r="AP374" s="99"/>
      <c r="AQ374" s="99"/>
      <c r="AR374" s="99"/>
      <c r="AS374" s="99"/>
      <c r="AT374" s="99"/>
      <c r="AU374" s="99"/>
      <c r="AV374" s="706">
        <v>2011</v>
      </c>
      <c r="AW374" s="99"/>
      <c r="AX374" s="99"/>
      <c r="AY374" s="99"/>
      <c r="AZ374" s="99"/>
      <c r="BA374" s="99"/>
      <c r="BB374" s="99"/>
      <c r="BC374" s="100">
        <v>325</v>
      </c>
      <c r="BD374" s="100"/>
    </row>
    <row r="375" spans="1:56" s="246" customFormat="1" ht="25.7" customHeight="1">
      <c r="A375" s="276"/>
      <c r="B375" s="576"/>
      <c r="C375" s="320" t="s">
        <v>3283</v>
      </c>
      <c r="D375" s="320" t="s">
        <v>5021</v>
      </c>
      <c r="E375" s="320" t="s">
        <v>3283</v>
      </c>
      <c r="F375" s="99"/>
      <c r="G375" s="320" t="s">
        <v>3283</v>
      </c>
      <c r="H375" s="99"/>
      <c r="I375" s="99"/>
      <c r="J375" s="319">
        <v>2424</v>
      </c>
      <c r="K375" s="319">
        <v>457.8</v>
      </c>
      <c r="L375" s="319">
        <v>457.8</v>
      </c>
      <c r="M375" s="99"/>
      <c r="N375" s="99"/>
      <c r="O375" s="99"/>
      <c r="P375" s="319">
        <v>300</v>
      </c>
      <c r="Q375" s="319">
        <v>300</v>
      </c>
      <c r="R375" s="319" t="s">
        <v>4885</v>
      </c>
      <c r="S375" s="319">
        <v>1</v>
      </c>
      <c r="T375" s="319" t="s">
        <v>3268</v>
      </c>
      <c r="U375" s="99"/>
      <c r="V375" s="99"/>
      <c r="W375" s="99"/>
      <c r="X375" s="99"/>
      <c r="Y375" s="99"/>
      <c r="Z375" s="99"/>
      <c r="AA375" s="319"/>
      <c r="AB375" s="99"/>
      <c r="AC375" s="99"/>
      <c r="AD375" s="99"/>
      <c r="AE375" s="99"/>
      <c r="AF375" s="99"/>
      <c r="AG375" s="99"/>
      <c r="AH375" s="99"/>
      <c r="AI375" s="99"/>
      <c r="AJ375" s="99"/>
      <c r="AK375" s="99"/>
      <c r="AL375" s="99"/>
      <c r="AM375" s="99"/>
      <c r="AN375" s="99"/>
      <c r="AO375" s="99"/>
      <c r="AP375" s="99"/>
      <c r="AQ375" s="99"/>
      <c r="AR375" s="99"/>
      <c r="AS375" s="99"/>
      <c r="AT375" s="99"/>
      <c r="AU375" s="99"/>
      <c r="AV375" s="99">
        <v>2012</v>
      </c>
      <c r="AW375" s="99"/>
      <c r="AX375" s="99"/>
      <c r="AY375" s="99"/>
      <c r="AZ375" s="99"/>
      <c r="BA375" s="99"/>
      <c r="BB375" s="99"/>
      <c r="BC375" s="100">
        <v>120</v>
      </c>
      <c r="BD375" s="100"/>
    </row>
    <row r="376" spans="1:56" s="246" customFormat="1" ht="25.7" customHeight="1">
      <c r="A376" s="276"/>
      <c r="B376" s="576"/>
      <c r="C376" s="320" t="s">
        <v>3283</v>
      </c>
      <c r="D376" s="320" t="s">
        <v>5022</v>
      </c>
      <c r="E376" s="320" t="s">
        <v>3283</v>
      </c>
      <c r="F376" s="99"/>
      <c r="G376" s="320" t="s">
        <v>3283</v>
      </c>
      <c r="H376" s="99"/>
      <c r="I376" s="99"/>
      <c r="J376" s="319">
        <v>2652</v>
      </c>
      <c r="K376" s="319">
        <v>432</v>
      </c>
      <c r="L376" s="319">
        <v>432</v>
      </c>
      <c r="M376" s="99"/>
      <c r="N376" s="99"/>
      <c r="O376" s="99"/>
      <c r="P376" s="319">
        <v>300</v>
      </c>
      <c r="Q376" s="319">
        <v>300</v>
      </c>
      <c r="R376" s="319" t="s">
        <v>4885</v>
      </c>
      <c r="S376" s="319">
        <v>1</v>
      </c>
      <c r="T376" s="319" t="s">
        <v>3268</v>
      </c>
      <c r="U376" s="99"/>
      <c r="V376" s="99"/>
      <c r="W376" s="99"/>
      <c r="X376" s="99"/>
      <c r="Y376" s="99"/>
      <c r="Z376" s="99"/>
      <c r="AA376" s="319"/>
      <c r="AB376" s="99"/>
      <c r="AC376" s="99"/>
      <c r="AD376" s="99"/>
      <c r="AE376" s="99"/>
      <c r="AF376" s="99"/>
      <c r="AG376" s="99"/>
      <c r="AH376" s="99"/>
      <c r="AI376" s="99"/>
      <c r="AJ376" s="99"/>
      <c r="AK376" s="99"/>
      <c r="AL376" s="99"/>
      <c r="AM376" s="99"/>
      <c r="AN376" s="99"/>
      <c r="AO376" s="99"/>
      <c r="AP376" s="99"/>
      <c r="AQ376" s="99"/>
      <c r="AR376" s="99"/>
      <c r="AS376" s="99"/>
      <c r="AT376" s="99"/>
      <c r="AU376" s="99"/>
      <c r="AV376" s="99">
        <v>2010</v>
      </c>
      <c r="AW376" s="99"/>
      <c r="AX376" s="99"/>
      <c r="AY376" s="99"/>
      <c r="AZ376" s="99"/>
      <c r="BA376" s="99"/>
      <c r="BB376" s="99"/>
      <c r="BC376" s="100">
        <v>133</v>
      </c>
      <c r="BD376" s="100"/>
    </row>
    <row r="377" spans="1:56" s="246" customFormat="1" ht="25.7" customHeight="1">
      <c r="A377" s="276"/>
      <c r="B377" s="576"/>
      <c r="C377" s="320" t="s">
        <v>3283</v>
      </c>
      <c r="D377" s="320" t="s">
        <v>5023</v>
      </c>
      <c r="E377" s="320" t="s">
        <v>3283</v>
      </c>
      <c r="F377" s="99"/>
      <c r="G377" s="320" t="s">
        <v>3283</v>
      </c>
      <c r="H377" s="99"/>
      <c r="I377" s="99"/>
      <c r="J377" s="319">
        <v>1102</v>
      </c>
      <c r="K377" s="319">
        <v>498.4</v>
      </c>
      <c r="L377" s="319">
        <v>498.4</v>
      </c>
      <c r="M377" s="99"/>
      <c r="N377" s="99"/>
      <c r="O377" s="99"/>
      <c r="P377" s="319">
        <v>300</v>
      </c>
      <c r="Q377" s="319">
        <v>300</v>
      </c>
      <c r="R377" s="319" t="s">
        <v>4885</v>
      </c>
      <c r="S377" s="319">
        <v>1</v>
      </c>
      <c r="T377" s="319" t="s">
        <v>3268</v>
      </c>
      <c r="U377" s="99"/>
      <c r="V377" s="99"/>
      <c r="W377" s="99"/>
      <c r="X377" s="99"/>
      <c r="Y377" s="99"/>
      <c r="Z377" s="99"/>
      <c r="AA377" s="319"/>
      <c r="AB377" s="99"/>
      <c r="AC377" s="99"/>
      <c r="AD377" s="99"/>
      <c r="AE377" s="99"/>
      <c r="AF377" s="99"/>
      <c r="AG377" s="99"/>
      <c r="AH377" s="99"/>
      <c r="AI377" s="99"/>
      <c r="AJ377" s="99"/>
      <c r="AK377" s="99"/>
      <c r="AL377" s="99"/>
      <c r="AM377" s="99"/>
      <c r="AN377" s="99"/>
      <c r="AO377" s="99"/>
      <c r="AP377" s="99"/>
      <c r="AQ377" s="99"/>
      <c r="AR377" s="99"/>
      <c r="AS377" s="99"/>
      <c r="AT377" s="99"/>
      <c r="AU377" s="99"/>
      <c r="AV377" s="99">
        <v>2012</v>
      </c>
      <c r="AW377" s="99"/>
      <c r="AX377" s="99"/>
      <c r="AY377" s="99"/>
      <c r="AZ377" s="99"/>
      <c r="BA377" s="99"/>
      <c r="BB377" s="99"/>
      <c r="BC377" s="100">
        <v>115</v>
      </c>
      <c r="BD377" s="100"/>
    </row>
    <row r="378" spans="1:56" s="246" customFormat="1" ht="25.7" customHeight="1">
      <c r="A378" s="276"/>
      <c r="B378" s="576"/>
      <c r="C378" s="320" t="s">
        <v>3283</v>
      </c>
      <c r="D378" s="320" t="s">
        <v>5024</v>
      </c>
      <c r="E378" s="320" t="s">
        <v>3283</v>
      </c>
      <c r="F378" s="99"/>
      <c r="G378" s="320" t="s">
        <v>3283</v>
      </c>
      <c r="H378" s="99"/>
      <c r="I378" s="99"/>
      <c r="J378" s="319">
        <v>1090</v>
      </c>
      <c r="K378" s="319">
        <v>374</v>
      </c>
      <c r="L378" s="319">
        <v>374</v>
      </c>
      <c r="M378" s="99"/>
      <c r="N378" s="99"/>
      <c r="O378" s="99"/>
      <c r="P378" s="319">
        <v>300</v>
      </c>
      <c r="Q378" s="319">
        <v>300</v>
      </c>
      <c r="R378" s="319" t="s">
        <v>2254</v>
      </c>
      <c r="S378" s="319">
        <v>1</v>
      </c>
      <c r="T378" s="319" t="s">
        <v>3268</v>
      </c>
      <c r="U378" s="99"/>
      <c r="V378" s="99"/>
      <c r="W378" s="99"/>
      <c r="X378" s="99"/>
      <c r="Y378" s="99"/>
      <c r="Z378" s="99"/>
      <c r="AA378" s="319"/>
      <c r="AB378" s="99"/>
      <c r="AC378" s="99"/>
      <c r="AD378" s="99"/>
      <c r="AE378" s="99"/>
      <c r="AF378" s="99"/>
      <c r="AG378" s="99"/>
      <c r="AH378" s="99"/>
      <c r="AI378" s="99"/>
      <c r="AJ378" s="99"/>
      <c r="AK378" s="99"/>
      <c r="AL378" s="99"/>
      <c r="AM378" s="99"/>
      <c r="AN378" s="99"/>
      <c r="AO378" s="99"/>
      <c r="AP378" s="99"/>
      <c r="AQ378" s="99"/>
      <c r="AR378" s="99"/>
      <c r="AS378" s="99"/>
      <c r="AT378" s="99"/>
      <c r="AU378" s="99"/>
      <c r="AV378" s="99">
        <v>2014</v>
      </c>
      <c r="AW378" s="99"/>
      <c r="AX378" s="99"/>
      <c r="AY378" s="99"/>
      <c r="AZ378" s="99"/>
      <c r="BA378" s="99"/>
      <c r="BB378" s="99"/>
      <c r="BC378" s="100">
        <v>115</v>
      </c>
      <c r="BD378" s="100"/>
    </row>
    <row r="379" spans="1:56" s="246" customFormat="1" ht="25.7" customHeight="1">
      <c r="A379" s="276"/>
      <c r="B379" s="576"/>
      <c r="C379" s="320" t="s">
        <v>3283</v>
      </c>
      <c r="D379" s="320" t="s">
        <v>3064</v>
      </c>
      <c r="E379" s="320" t="s">
        <v>3283</v>
      </c>
      <c r="F379" s="99"/>
      <c r="G379" s="320" t="s">
        <v>3283</v>
      </c>
      <c r="H379" s="99"/>
      <c r="I379" s="99"/>
      <c r="J379" s="319">
        <v>804</v>
      </c>
      <c r="K379" s="319">
        <v>367</v>
      </c>
      <c r="L379" s="319">
        <v>367</v>
      </c>
      <c r="M379" s="99"/>
      <c r="N379" s="99"/>
      <c r="O379" s="99"/>
      <c r="P379" s="319">
        <v>300</v>
      </c>
      <c r="Q379" s="319">
        <v>300</v>
      </c>
      <c r="R379" s="319" t="s">
        <v>2254</v>
      </c>
      <c r="S379" s="319"/>
      <c r="T379" s="319" t="s">
        <v>3268</v>
      </c>
      <c r="U379" s="99"/>
      <c r="V379" s="99"/>
      <c r="W379" s="99"/>
      <c r="X379" s="99"/>
      <c r="Y379" s="99"/>
      <c r="Z379" s="99"/>
      <c r="AA379" s="319"/>
      <c r="AB379" s="99"/>
      <c r="AC379" s="99"/>
      <c r="AD379" s="99"/>
      <c r="AE379" s="99"/>
      <c r="AF379" s="99"/>
      <c r="AG379" s="99"/>
      <c r="AH379" s="99"/>
      <c r="AI379" s="99"/>
      <c r="AJ379" s="99"/>
      <c r="AK379" s="99"/>
      <c r="AL379" s="99"/>
      <c r="AM379" s="99"/>
      <c r="AN379" s="99"/>
      <c r="AO379" s="99"/>
      <c r="AP379" s="99"/>
      <c r="AQ379" s="99"/>
      <c r="AR379" s="99"/>
      <c r="AS379" s="99"/>
      <c r="AT379" s="99"/>
      <c r="AU379" s="99"/>
      <c r="AV379" s="99">
        <v>2011</v>
      </c>
      <c r="AW379" s="99"/>
      <c r="AX379" s="99"/>
      <c r="AY379" s="99"/>
      <c r="AZ379" s="99"/>
      <c r="BA379" s="99"/>
      <c r="BB379" s="99"/>
      <c r="BC379" s="100"/>
      <c r="BD379" s="100"/>
    </row>
    <row r="380" spans="1:56" s="246" customFormat="1" ht="25.7" customHeight="1">
      <c r="A380" s="276"/>
      <c r="B380" s="576"/>
      <c r="C380" s="320" t="s">
        <v>3283</v>
      </c>
      <c r="D380" s="320" t="s">
        <v>3065</v>
      </c>
      <c r="E380" s="320" t="s">
        <v>3283</v>
      </c>
      <c r="F380" s="99"/>
      <c r="G380" s="320" t="s">
        <v>3283</v>
      </c>
      <c r="H380" s="99"/>
      <c r="I380" s="99"/>
      <c r="J380" s="319">
        <v>1394</v>
      </c>
      <c r="K380" s="319">
        <v>662</v>
      </c>
      <c r="L380" s="319">
        <v>662</v>
      </c>
      <c r="M380" s="99"/>
      <c r="N380" s="99"/>
      <c r="O380" s="99"/>
      <c r="P380" s="319">
        <v>300</v>
      </c>
      <c r="Q380" s="319">
        <v>300</v>
      </c>
      <c r="R380" s="319" t="s">
        <v>2254</v>
      </c>
      <c r="S380" s="319"/>
      <c r="T380" s="319" t="s">
        <v>3268</v>
      </c>
      <c r="U380" s="99"/>
      <c r="V380" s="99"/>
      <c r="W380" s="99"/>
      <c r="X380" s="99"/>
      <c r="Y380" s="99"/>
      <c r="Z380" s="99"/>
      <c r="AA380" s="319"/>
      <c r="AB380" s="99"/>
      <c r="AC380" s="99"/>
      <c r="AD380" s="99"/>
      <c r="AE380" s="99"/>
      <c r="AF380" s="99"/>
      <c r="AG380" s="99"/>
      <c r="AH380" s="99"/>
      <c r="AI380" s="99"/>
      <c r="AJ380" s="99"/>
      <c r="AK380" s="99"/>
      <c r="AL380" s="99"/>
      <c r="AM380" s="99"/>
      <c r="AN380" s="99"/>
      <c r="AO380" s="99"/>
      <c r="AP380" s="99"/>
      <c r="AQ380" s="99"/>
      <c r="AR380" s="99"/>
      <c r="AS380" s="99"/>
      <c r="AT380" s="99"/>
      <c r="AU380" s="99"/>
      <c r="AV380" s="99">
        <v>2011</v>
      </c>
      <c r="AW380" s="99"/>
      <c r="AX380" s="99"/>
      <c r="AY380" s="99"/>
      <c r="AZ380" s="99"/>
      <c r="BA380" s="99"/>
      <c r="BB380" s="99"/>
      <c r="BC380" s="100"/>
      <c r="BD380" s="100"/>
    </row>
    <row r="381" spans="1:56" s="246" customFormat="1" ht="25.7" customHeight="1">
      <c r="A381" s="276"/>
      <c r="B381" s="576"/>
      <c r="C381" s="320" t="s">
        <v>3283</v>
      </c>
      <c r="D381" s="320" t="s">
        <v>3066</v>
      </c>
      <c r="E381" s="320" t="s">
        <v>3283</v>
      </c>
      <c r="F381" s="99"/>
      <c r="G381" s="320" t="s">
        <v>3283</v>
      </c>
      <c r="H381" s="99"/>
      <c r="I381" s="99"/>
      <c r="J381" s="319">
        <v>1948</v>
      </c>
      <c r="K381" s="319">
        <v>380</v>
      </c>
      <c r="L381" s="319">
        <v>380</v>
      </c>
      <c r="M381" s="99"/>
      <c r="N381" s="99"/>
      <c r="O381" s="99"/>
      <c r="P381" s="319">
        <v>300</v>
      </c>
      <c r="Q381" s="319">
        <v>300</v>
      </c>
      <c r="R381" s="319" t="s">
        <v>2254</v>
      </c>
      <c r="S381" s="319"/>
      <c r="T381" s="319" t="s">
        <v>3268</v>
      </c>
      <c r="U381" s="99"/>
      <c r="V381" s="99"/>
      <c r="W381" s="99"/>
      <c r="X381" s="99"/>
      <c r="Y381" s="99"/>
      <c r="Z381" s="99"/>
      <c r="AA381" s="319"/>
      <c r="AB381" s="99"/>
      <c r="AC381" s="99"/>
      <c r="AD381" s="99"/>
      <c r="AE381" s="99"/>
      <c r="AF381" s="99"/>
      <c r="AG381" s="99"/>
      <c r="AH381" s="99"/>
      <c r="AI381" s="99"/>
      <c r="AJ381" s="99"/>
      <c r="AK381" s="99"/>
      <c r="AL381" s="99"/>
      <c r="AM381" s="99"/>
      <c r="AN381" s="99"/>
      <c r="AO381" s="99"/>
      <c r="AP381" s="99"/>
      <c r="AQ381" s="99"/>
      <c r="AR381" s="99"/>
      <c r="AS381" s="99"/>
      <c r="AT381" s="99"/>
      <c r="AU381" s="99"/>
      <c r="AV381" s="99">
        <v>2011</v>
      </c>
      <c r="AW381" s="99"/>
      <c r="AX381" s="99"/>
      <c r="AY381" s="99"/>
      <c r="AZ381" s="99"/>
      <c r="BA381" s="99"/>
      <c r="BB381" s="99"/>
      <c r="BC381" s="100"/>
      <c r="BD381" s="100"/>
    </row>
    <row r="382" spans="1:56" s="246" customFormat="1" ht="25.7" customHeight="1">
      <c r="A382" s="276"/>
      <c r="B382" s="576"/>
      <c r="C382" s="320" t="s">
        <v>3283</v>
      </c>
      <c r="D382" s="320" t="s">
        <v>3067</v>
      </c>
      <c r="E382" s="320" t="s">
        <v>3283</v>
      </c>
      <c r="F382" s="99"/>
      <c r="G382" s="320" t="s">
        <v>3283</v>
      </c>
      <c r="H382" s="99"/>
      <c r="I382" s="99"/>
      <c r="J382" s="319">
        <v>1408</v>
      </c>
      <c r="K382" s="319">
        <v>461</v>
      </c>
      <c r="L382" s="319">
        <v>461</v>
      </c>
      <c r="M382" s="99"/>
      <c r="N382" s="99"/>
      <c r="O382" s="99"/>
      <c r="P382" s="319">
        <v>300</v>
      </c>
      <c r="Q382" s="319">
        <v>300</v>
      </c>
      <c r="R382" s="319" t="s">
        <v>2254</v>
      </c>
      <c r="S382" s="319"/>
      <c r="T382" s="319" t="s">
        <v>3268</v>
      </c>
      <c r="U382" s="99"/>
      <c r="V382" s="99"/>
      <c r="W382" s="99"/>
      <c r="X382" s="99"/>
      <c r="Y382" s="99"/>
      <c r="Z382" s="99"/>
      <c r="AA382" s="319"/>
      <c r="AB382" s="99"/>
      <c r="AC382" s="99"/>
      <c r="AD382" s="99"/>
      <c r="AE382" s="99"/>
      <c r="AF382" s="99"/>
      <c r="AG382" s="99"/>
      <c r="AH382" s="99"/>
      <c r="AI382" s="99"/>
      <c r="AJ382" s="99"/>
      <c r="AK382" s="99"/>
      <c r="AL382" s="99"/>
      <c r="AM382" s="99"/>
      <c r="AN382" s="99"/>
      <c r="AO382" s="99"/>
      <c r="AP382" s="99"/>
      <c r="AQ382" s="99"/>
      <c r="AR382" s="99"/>
      <c r="AS382" s="99"/>
      <c r="AT382" s="99"/>
      <c r="AU382" s="99"/>
      <c r="AV382" s="99">
        <v>2014</v>
      </c>
      <c r="AW382" s="99"/>
      <c r="AX382" s="99"/>
      <c r="AY382" s="99"/>
      <c r="AZ382" s="99"/>
      <c r="BA382" s="99"/>
      <c r="BB382" s="99"/>
      <c r="BC382" s="100"/>
      <c r="BD382" s="100"/>
    </row>
    <row r="383" spans="1:56" s="246" customFormat="1" ht="25.7" customHeight="1">
      <c r="A383" s="276"/>
      <c r="B383" s="576"/>
      <c r="C383" s="320" t="s">
        <v>3283</v>
      </c>
      <c r="D383" s="320" t="s">
        <v>3068</v>
      </c>
      <c r="E383" s="320" t="s">
        <v>3283</v>
      </c>
      <c r="F383" s="99"/>
      <c r="G383" s="320" t="s">
        <v>3283</v>
      </c>
      <c r="H383" s="99"/>
      <c r="I383" s="99"/>
      <c r="J383" s="319">
        <v>1657</v>
      </c>
      <c r="K383" s="319">
        <v>360</v>
      </c>
      <c r="L383" s="319">
        <v>360</v>
      </c>
      <c r="M383" s="99"/>
      <c r="N383" s="99"/>
      <c r="O383" s="99"/>
      <c r="P383" s="319">
        <v>300</v>
      </c>
      <c r="Q383" s="319">
        <v>300</v>
      </c>
      <c r="R383" s="319" t="s">
        <v>2254</v>
      </c>
      <c r="S383" s="319"/>
      <c r="T383" s="319" t="s">
        <v>3268</v>
      </c>
      <c r="U383" s="99"/>
      <c r="V383" s="99"/>
      <c r="W383" s="99"/>
      <c r="X383" s="99"/>
      <c r="Y383" s="99"/>
      <c r="Z383" s="99"/>
      <c r="AA383" s="319"/>
      <c r="AB383" s="99"/>
      <c r="AC383" s="99"/>
      <c r="AD383" s="99"/>
      <c r="AE383" s="99"/>
      <c r="AF383" s="99"/>
      <c r="AG383" s="99"/>
      <c r="AH383" s="99"/>
      <c r="AI383" s="99"/>
      <c r="AJ383" s="99"/>
      <c r="AK383" s="99"/>
      <c r="AL383" s="99"/>
      <c r="AM383" s="99"/>
      <c r="AN383" s="99"/>
      <c r="AO383" s="99"/>
      <c r="AP383" s="99"/>
      <c r="AQ383" s="99"/>
      <c r="AR383" s="99"/>
      <c r="AS383" s="99"/>
      <c r="AT383" s="99"/>
      <c r="AU383" s="99"/>
      <c r="AV383" s="99">
        <v>2011</v>
      </c>
      <c r="AW383" s="99"/>
      <c r="AX383" s="99"/>
      <c r="AY383" s="99"/>
      <c r="AZ383" s="99"/>
      <c r="BA383" s="99"/>
      <c r="BB383" s="99"/>
      <c r="BC383" s="100"/>
      <c r="BD383" s="100"/>
    </row>
    <row r="384" spans="1:56" s="246" customFormat="1" ht="25.7" customHeight="1">
      <c r="A384" s="276"/>
      <c r="B384" s="576"/>
      <c r="C384" s="320" t="s">
        <v>3283</v>
      </c>
      <c r="D384" s="320" t="s">
        <v>3069</v>
      </c>
      <c r="E384" s="320" t="s">
        <v>3283</v>
      </c>
      <c r="F384" s="99"/>
      <c r="G384" s="320" t="s">
        <v>3283</v>
      </c>
      <c r="H384" s="99"/>
      <c r="I384" s="99"/>
      <c r="J384" s="319">
        <v>380</v>
      </c>
      <c r="K384" s="319">
        <v>357</v>
      </c>
      <c r="L384" s="319">
        <v>357</v>
      </c>
      <c r="M384" s="99"/>
      <c r="N384" s="99"/>
      <c r="O384" s="99"/>
      <c r="P384" s="319">
        <v>300</v>
      </c>
      <c r="Q384" s="319">
        <v>300</v>
      </c>
      <c r="R384" s="319" t="s">
        <v>2254</v>
      </c>
      <c r="S384" s="319"/>
      <c r="T384" s="319" t="s">
        <v>3268</v>
      </c>
      <c r="U384" s="99"/>
      <c r="V384" s="99"/>
      <c r="W384" s="99"/>
      <c r="X384" s="99"/>
      <c r="Y384" s="99"/>
      <c r="Z384" s="99"/>
      <c r="AA384" s="319"/>
      <c r="AB384" s="99"/>
      <c r="AC384" s="99"/>
      <c r="AD384" s="99"/>
      <c r="AE384" s="99"/>
      <c r="AF384" s="99"/>
      <c r="AG384" s="99"/>
      <c r="AH384" s="99"/>
      <c r="AI384" s="99"/>
      <c r="AJ384" s="99"/>
      <c r="AK384" s="99"/>
      <c r="AL384" s="99"/>
      <c r="AM384" s="99"/>
      <c r="AN384" s="99"/>
      <c r="AO384" s="99"/>
      <c r="AP384" s="99"/>
      <c r="AQ384" s="99"/>
      <c r="AR384" s="99"/>
      <c r="AS384" s="99"/>
      <c r="AT384" s="99"/>
      <c r="AU384" s="99"/>
      <c r="AV384" s="99">
        <v>2008</v>
      </c>
      <c r="AW384" s="99"/>
      <c r="AX384" s="99"/>
      <c r="AY384" s="99"/>
      <c r="AZ384" s="99"/>
      <c r="BA384" s="99"/>
      <c r="BB384" s="99"/>
      <c r="BC384" s="100"/>
      <c r="BD384" s="100"/>
    </row>
    <row r="385" spans="1:56" s="246" customFormat="1" ht="25.7" customHeight="1">
      <c r="A385" s="276"/>
      <c r="B385" s="576"/>
      <c r="C385" s="320" t="s">
        <v>3283</v>
      </c>
      <c r="D385" s="320" t="s">
        <v>3070</v>
      </c>
      <c r="E385" s="320" t="s">
        <v>3283</v>
      </c>
      <c r="F385" s="99"/>
      <c r="G385" s="320" t="s">
        <v>3283</v>
      </c>
      <c r="H385" s="99"/>
      <c r="I385" s="99"/>
      <c r="J385" s="319">
        <v>420</v>
      </c>
      <c r="K385" s="319">
        <v>380</v>
      </c>
      <c r="L385" s="319">
        <v>380</v>
      </c>
      <c r="M385" s="99"/>
      <c r="N385" s="99"/>
      <c r="O385" s="99"/>
      <c r="P385" s="319">
        <v>300</v>
      </c>
      <c r="Q385" s="319">
        <v>300</v>
      </c>
      <c r="R385" s="319" t="s">
        <v>2254</v>
      </c>
      <c r="S385" s="319"/>
      <c r="T385" s="319" t="s">
        <v>3268</v>
      </c>
      <c r="U385" s="99"/>
      <c r="V385" s="99"/>
      <c r="W385" s="99"/>
      <c r="X385" s="99"/>
      <c r="Y385" s="99"/>
      <c r="Z385" s="99"/>
      <c r="AA385" s="319"/>
      <c r="AB385" s="99"/>
      <c r="AC385" s="99"/>
      <c r="AD385" s="99"/>
      <c r="AE385" s="99"/>
      <c r="AF385" s="99"/>
      <c r="AG385" s="99"/>
      <c r="AH385" s="99"/>
      <c r="AI385" s="99"/>
      <c r="AJ385" s="99"/>
      <c r="AK385" s="99"/>
      <c r="AL385" s="99"/>
      <c r="AM385" s="99"/>
      <c r="AN385" s="99"/>
      <c r="AO385" s="99"/>
      <c r="AP385" s="99"/>
      <c r="AQ385" s="99"/>
      <c r="AR385" s="99"/>
      <c r="AS385" s="99"/>
      <c r="AT385" s="99"/>
      <c r="AU385" s="99"/>
      <c r="AV385" s="99">
        <v>2015</v>
      </c>
      <c r="AW385" s="99"/>
      <c r="AX385" s="99"/>
      <c r="AY385" s="99"/>
      <c r="AZ385" s="99"/>
      <c r="BA385" s="99"/>
      <c r="BB385" s="99"/>
      <c r="BC385" s="100"/>
      <c r="BD385" s="100"/>
    </row>
    <row r="386" spans="1:56" s="246" customFormat="1" ht="25.7" customHeight="1">
      <c r="A386" s="276"/>
      <c r="B386" s="576"/>
      <c r="C386" s="320" t="s">
        <v>3283</v>
      </c>
      <c r="D386" s="320" t="s">
        <v>3071</v>
      </c>
      <c r="E386" s="320" t="s">
        <v>3283</v>
      </c>
      <c r="F386" s="99"/>
      <c r="G386" s="320" t="s">
        <v>3283</v>
      </c>
      <c r="H386" s="99"/>
      <c r="I386" s="99"/>
      <c r="J386" s="319">
        <v>1550</v>
      </c>
      <c r="K386" s="319">
        <v>525</v>
      </c>
      <c r="L386" s="319">
        <v>525</v>
      </c>
      <c r="M386" s="99"/>
      <c r="N386" s="99"/>
      <c r="O386" s="99"/>
      <c r="P386" s="319">
        <v>300</v>
      </c>
      <c r="Q386" s="319">
        <v>300</v>
      </c>
      <c r="R386" s="319" t="s">
        <v>2254</v>
      </c>
      <c r="S386" s="319"/>
      <c r="T386" s="319" t="s">
        <v>3268</v>
      </c>
      <c r="U386" s="99"/>
      <c r="V386" s="99"/>
      <c r="W386" s="99"/>
      <c r="X386" s="99"/>
      <c r="Y386" s="99"/>
      <c r="Z386" s="99"/>
      <c r="AA386" s="319"/>
      <c r="AB386" s="99"/>
      <c r="AC386" s="99"/>
      <c r="AD386" s="99"/>
      <c r="AE386" s="99"/>
      <c r="AF386" s="99"/>
      <c r="AG386" s="99"/>
      <c r="AH386" s="99"/>
      <c r="AI386" s="99"/>
      <c r="AJ386" s="99"/>
      <c r="AK386" s="99"/>
      <c r="AL386" s="99"/>
      <c r="AM386" s="99"/>
      <c r="AN386" s="99"/>
      <c r="AO386" s="99"/>
      <c r="AP386" s="99"/>
      <c r="AQ386" s="99"/>
      <c r="AR386" s="99"/>
      <c r="AS386" s="99"/>
      <c r="AT386" s="99"/>
      <c r="AU386" s="99"/>
      <c r="AV386" s="99">
        <v>2015</v>
      </c>
      <c r="AW386" s="99"/>
      <c r="AX386" s="99"/>
      <c r="AY386" s="99"/>
      <c r="AZ386" s="99"/>
      <c r="BA386" s="99"/>
      <c r="BB386" s="99"/>
      <c r="BC386" s="100"/>
      <c r="BD386" s="100"/>
    </row>
    <row r="387" spans="1:56" s="246" customFormat="1" ht="25.7" customHeight="1">
      <c r="A387" s="276"/>
      <c r="B387" s="576"/>
      <c r="C387" s="320" t="s">
        <v>3283</v>
      </c>
      <c r="D387" s="320" t="s">
        <v>3072</v>
      </c>
      <c r="E387" s="320" t="s">
        <v>3283</v>
      </c>
      <c r="F387" s="99"/>
      <c r="G387" s="320" t="s">
        <v>3283</v>
      </c>
      <c r="H387" s="99"/>
      <c r="I387" s="99"/>
      <c r="J387" s="319">
        <v>1700</v>
      </c>
      <c r="K387" s="319">
        <v>454</v>
      </c>
      <c r="L387" s="319">
        <v>454</v>
      </c>
      <c r="M387" s="99"/>
      <c r="N387" s="99"/>
      <c r="O387" s="99"/>
      <c r="P387" s="319">
        <v>300</v>
      </c>
      <c r="Q387" s="319">
        <v>300</v>
      </c>
      <c r="R387" s="319" t="s">
        <v>2254</v>
      </c>
      <c r="S387" s="319"/>
      <c r="T387" s="319" t="s">
        <v>3268</v>
      </c>
      <c r="U387" s="99"/>
      <c r="V387" s="99"/>
      <c r="W387" s="99"/>
      <c r="X387" s="99"/>
      <c r="Y387" s="99"/>
      <c r="Z387" s="99"/>
      <c r="AA387" s="319"/>
      <c r="AB387" s="99"/>
      <c r="AC387" s="99"/>
      <c r="AD387" s="99"/>
      <c r="AE387" s="99"/>
      <c r="AF387" s="99"/>
      <c r="AG387" s="99"/>
      <c r="AH387" s="99"/>
      <c r="AI387" s="99"/>
      <c r="AJ387" s="99"/>
      <c r="AK387" s="99"/>
      <c r="AL387" s="99"/>
      <c r="AM387" s="99"/>
      <c r="AN387" s="99"/>
      <c r="AO387" s="99"/>
      <c r="AP387" s="99"/>
      <c r="AQ387" s="99"/>
      <c r="AR387" s="99"/>
      <c r="AS387" s="99"/>
      <c r="AT387" s="99"/>
      <c r="AU387" s="99"/>
      <c r="AV387" s="99">
        <v>2011</v>
      </c>
      <c r="AW387" s="99"/>
      <c r="AX387" s="99"/>
      <c r="AY387" s="99"/>
      <c r="AZ387" s="99"/>
      <c r="BA387" s="99"/>
      <c r="BB387" s="99"/>
      <c r="BC387" s="100"/>
      <c r="BD387" s="100"/>
    </row>
    <row r="388" spans="1:56" s="246" customFormat="1" ht="25.7" customHeight="1">
      <c r="A388" s="276"/>
      <c r="B388" s="576"/>
      <c r="C388" s="320" t="s">
        <v>3283</v>
      </c>
      <c r="D388" s="320" t="s">
        <v>3073</v>
      </c>
      <c r="E388" s="320" t="s">
        <v>3283</v>
      </c>
      <c r="F388" s="99"/>
      <c r="G388" s="320" t="s">
        <v>3283</v>
      </c>
      <c r="H388" s="99"/>
      <c r="I388" s="99"/>
      <c r="J388" s="319">
        <v>1800</v>
      </c>
      <c r="K388" s="319">
        <v>442</v>
      </c>
      <c r="L388" s="319">
        <v>442</v>
      </c>
      <c r="M388" s="99"/>
      <c r="N388" s="99"/>
      <c r="O388" s="99"/>
      <c r="P388" s="319">
        <v>300</v>
      </c>
      <c r="Q388" s="319">
        <v>300</v>
      </c>
      <c r="R388" s="319" t="s">
        <v>2254</v>
      </c>
      <c r="S388" s="319"/>
      <c r="T388" s="319" t="s">
        <v>3268</v>
      </c>
      <c r="U388" s="99"/>
      <c r="V388" s="99"/>
      <c r="W388" s="99"/>
      <c r="X388" s="99"/>
      <c r="Y388" s="99"/>
      <c r="Z388" s="99"/>
      <c r="AA388" s="319"/>
      <c r="AB388" s="99"/>
      <c r="AC388" s="99"/>
      <c r="AD388" s="99"/>
      <c r="AE388" s="99"/>
      <c r="AF388" s="99"/>
      <c r="AG388" s="99"/>
      <c r="AH388" s="99"/>
      <c r="AI388" s="99"/>
      <c r="AJ388" s="99"/>
      <c r="AK388" s="99"/>
      <c r="AL388" s="99"/>
      <c r="AM388" s="99"/>
      <c r="AN388" s="99"/>
      <c r="AO388" s="99"/>
      <c r="AP388" s="99"/>
      <c r="AQ388" s="99"/>
      <c r="AR388" s="99"/>
      <c r="AS388" s="99"/>
      <c r="AT388" s="99"/>
      <c r="AU388" s="99"/>
      <c r="AV388" s="99">
        <v>2011</v>
      </c>
      <c r="AW388" s="99"/>
      <c r="AX388" s="99"/>
      <c r="AY388" s="99"/>
      <c r="AZ388" s="99"/>
      <c r="BA388" s="99"/>
      <c r="BB388" s="99"/>
      <c r="BC388" s="100"/>
      <c r="BD388" s="100"/>
    </row>
    <row r="389" spans="1:56" s="246" customFormat="1" ht="25.7" customHeight="1">
      <c r="A389" s="276"/>
      <c r="B389" s="576"/>
      <c r="C389" s="320" t="s">
        <v>3283</v>
      </c>
      <c r="D389" s="320" t="s">
        <v>3074</v>
      </c>
      <c r="E389" s="320" t="s">
        <v>3283</v>
      </c>
      <c r="F389" s="99"/>
      <c r="G389" s="320" t="s">
        <v>3283</v>
      </c>
      <c r="H389" s="99"/>
      <c r="I389" s="99"/>
      <c r="J389" s="319">
        <v>3357</v>
      </c>
      <c r="K389" s="319">
        <v>672</v>
      </c>
      <c r="L389" s="319">
        <v>672</v>
      </c>
      <c r="M389" s="99"/>
      <c r="N389" s="99"/>
      <c r="O389" s="99"/>
      <c r="P389" s="319">
        <v>300</v>
      </c>
      <c r="Q389" s="319">
        <v>300</v>
      </c>
      <c r="R389" s="319" t="s">
        <v>2254</v>
      </c>
      <c r="S389" s="319"/>
      <c r="T389" s="319" t="s">
        <v>3268</v>
      </c>
      <c r="U389" s="99"/>
      <c r="V389" s="99"/>
      <c r="W389" s="99"/>
      <c r="X389" s="99"/>
      <c r="Y389" s="99"/>
      <c r="Z389" s="99"/>
      <c r="AA389" s="319"/>
      <c r="AB389" s="99"/>
      <c r="AC389" s="99"/>
      <c r="AD389" s="99"/>
      <c r="AE389" s="99"/>
      <c r="AF389" s="99"/>
      <c r="AG389" s="99"/>
      <c r="AH389" s="99"/>
      <c r="AI389" s="99"/>
      <c r="AJ389" s="99"/>
      <c r="AK389" s="99"/>
      <c r="AL389" s="99"/>
      <c r="AM389" s="99"/>
      <c r="AN389" s="99"/>
      <c r="AO389" s="99"/>
      <c r="AP389" s="99"/>
      <c r="AQ389" s="99"/>
      <c r="AR389" s="99"/>
      <c r="AS389" s="99"/>
      <c r="AT389" s="99"/>
      <c r="AU389" s="99"/>
      <c r="AV389" s="99">
        <v>2015</v>
      </c>
      <c r="AW389" s="99"/>
      <c r="AX389" s="99"/>
      <c r="AY389" s="99"/>
      <c r="AZ389" s="99"/>
      <c r="BA389" s="99"/>
      <c r="BB389" s="99"/>
      <c r="BC389" s="100"/>
      <c r="BD389" s="100"/>
    </row>
    <row r="390" spans="1:56" s="246" customFormat="1" ht="25.7" customHeight="1">
      <c r="A390" s="276"/>
      <c r="B390" s="576"/>
      <c r="C390" s="320" t="s">
        <v>3283</v>
      </c>
      <c r="D390" s="320" t="s">
        <v>3075</v>
      </c>
      <c r="E390" s="320" t="s">
        <v>3283</v>
      </c>
      <c r="F390" s="99"/>
      <c r="G390" s="320" t="s">
        <v>3283</v>
      </c>
      <c r="H390" s="99"/>
      <c r="I390" s="99"/>
      <c r="J390" s="319">
        <v>1491</v>
      </c>
      <c r="K390" s="319">
        <v>672</v>
      </c>
      <c r="L390" s="319">
        <v>672</v>
      </c>
      <c r="M390" s="99"/>
      <c r="N390" s="99"/>
      <c r="O390" s="99"/>
      <c r="P390" s="319">
        <v>300</v>
      </c>
      <c r="Q390" s="319">
        <v>300</v>
      </c>
      <c r="R390" s="319" t="s">
        <v>2254</v>
      </c>
      <c r="S390" s="319"/>
      <c r="T390" s="319" t="s">
        <v>3268</v>
      </c>
      <c r="U390" s="99"/>
      <c r="V390" s="99"/>
      <c r="W390" s="99"/>
      <c r="X390" s="99"/>
      <c r="Y390" s="99"/>
      <c r="Z390" s="99"/>
      <c r="AA390" s="319"/>
      <c r="AB390" s="99"/>
      <c r="AC390" s="99"/>
      <c r="AD390" s="99"/>
      <c r="AE390" s="99"/>
      <c r="AF390" s="99"/>
      <c r="AG390" s="99"/>
      <c r="AH390" s="99"/>
      <c r="AI390" s="99"/>
      <c r="AJ390" s="99"/>
      <c r="AK390" s="99"/>
      <c r="AL390" s="99"/>
      <c r="AM390" s="99"/>
      <c r="AN390" s="99"/>
      <c r="AO390" s="99"/>
      <c r="AP390" s="99"/>
      <c r="AQ390" s="99"/>
      <c r="AR390" s="99"/>
      <c r="AS390" s="99"/>
      <c r="AT390" s="99"/>
      <c r="AU390" s="99"/>
      <c r="AV390" s="99">
        <v>2011</v>
      </c>
      <c r="AW390" s="99"/>
      <c r="AX390" s="99"/>
      <c r="AY390" s="99"/>
      <c r="AZ390" s="99"/>
      <c r="BA390" s="99"/>
      <c r="BB390" s="99"/>
      <c r="BC390" s="100"/>
      <c r="BD390" s="100"/>
    </row>
    <row r="391" spans="1:56" s="246" customFormat="1" ht="25.7" customHeight="1">
      <c r="A391" s="276"/>
      <c r="B391" s="576"/>
      <c r="C391" s="320" t="s">
        <v>3593</v>
      </c>
      <c r="D391" s="320" t="s">
        <v>5025</v>
      </c>
      <c r="E391" s="320" t="s">
        <v>3593</v>
      </c>
      <c r="F391" s="99"/>
      <c r="G391" s="320" t="s">
        <v>60</v>
      </c>
      <c r="H391" s="99"/>
      <c r="I391" s="99"/>
      <c r="J391" s="319"/>
      <c r="K391" s="319">
        <v>875</v>
      </c>
      <c r="L391" s="319">
        <v>875</v>
      </c>
      <c r="M391" s="99"/>
      <c r="N391" s="99"/>
      <c r="O391" s="99"/>
      <c r="P391" s="319">
        <v>726</v>
      </c>
      <c r="Q391" s="319">
        <v>726</v>
      </c>
      <c r="R391" s="319" t="s">
        <v>4885</v>
      </c>
      <c r="S391" s="319">
        <v>2</v>
      </c>
      <c r="T391" s="319" t="s">
        <v>3268</v>
      </c>
      <c r="U391" s="99"/>
      <c r="V391" s="99"/>
      <c r="W391" s="99"/>
      <c r="X391" s="99"/>
      <c r="Y391" s="99"/>
      <c r="Z391" s="99"/>
      <c r="AA391" s="319"/>
      <c r="AB391" s="99"/>
      <c r="AC391" s="99"/>
      <c r="AD391" s="99"/>
      <c r="AE391" s="99"/>
      <c r="AF391" s="99"/>
      <c r="AG391" s="99"/>
      <c r="AH391" s="99"/>
      <c r="AI391" s="99"/>
      <c r="AJ391" s="99"/>
      <c r="AK391" s="99"/>
      <c r="AL391" s="99"/>
      <c r="AM391" s="99"/>
      <c r="AN391" s="99"/>
      <c r="AO391" s="99"/>
      <c r="AP391" s="99"/>
      <c r="AQ391" s="99"/>
      <c r="AR391" s="99"/>
      <c r="AS391" s="99"/>
      <c r="AT391" s="99"/>
      <c r="AU391" s="99"/>
      <c r="AV391" s="99">
        <v>2007</v>
      </c>
      <c r="AW391" s="99"/>
      <c r="AX391" s="99"/>
      <c r="AY391" s="99"/>
      <c r="AZ391" s="99"/>
      <c r="BA391" s="99"/>
      <c r="BB391" s="99"/>
      <c r="BC391" s="100">
        <v>317</v>
      </c>
      <c r="BD391" s="100" t="s">
        <v>4927</v>
      </c>
    </row>
    <row r="392" spans="1:56" s="246" customFormat="1" ht="25.7" customHeight="1">
      <c r="A392" s="276"/>
      <c r="B392" s="576"/>
      <c r="C392" s="320" t="s">
        <v>3593</v>
      </c>
      <c r="D392" s="582" t="s">
        <v>5026</v>
      </c>
      <c r="E392" s="99" t="s">
        <v>3593</v>
      </c>
      <c r="F392" s="99"/>
      <c r="G392" s="99" t="s">
        <v>4146</v>
      </c>
      <c r="H392" s="99"/>
      <c r="I392" s="99"/>
      <c r="J392" s="100">
        <v>2459</v>
      </c>
      <c r="K392" s="100">
        <v>483.12</v>
      </c>
      <c r="L392" s="100">
        <v>483.12</v>
      </c>
      <c r="M392" s="99"/>
      <c r="N392" s="99"/>
      <c r="O392" s="99"/>
      <c r="P392" s="319">
        <f>24*18</f>
        <v>432</v>
      </c>
      <c r="Q392" s="100">
        <v>432</v>
      </c>
      <c r="R392" s="319" t="s">
        <v>9715</v>
      </c>
      <c r="S392" s="100">
        <v>1</v>
      </c>
      <c r="T392" s="100" t="s">
        <v>9481</v>
      </c>
      <c r="U392" s="99"/>
      <c r="V392" s="99"/>
      <c r="W392" s="99"/>
      <c r="X392" s="99"/>
      <c r="Y392" s="99"/>
      <c r="Z392" s="99"/>
      <c r="AA392" s="100" t="s">
        <v>9716</v>
      </c>
      <c r="AB392" s="99"/>
      <c r="AC392" s="99"/>
      <c r="AD392" s="99"/>
      <c r="AE392" s="99"/>
      <c r="AF392" s="99"/>
      <c r="AG392" s="99"/>
      <c r="AH392" s="99"/>
      <c r="AI392" s="99"/>
      <c r="AJ392" s="99"/>
      <c r="AK392" s="99"/>
      <c r="AL392" s="99"/>
      <c r="AM392" s="99"/>
      <c r="AN392" s="99"/>
      <c r="AO392" s="99"/>
      <c r="AP392" s="99"/>
      <c r="AQ392" s="99"/>
      <c r="AR392" s="99"/>
      <c r="AS392" s="99"/>
      <c r="AT392" s="99"/>
      <c r="AU392" s="99"/>
      <c r="AV392" s="99">
        <v>2012</v>
      </c>
      <c r="AW392" s="99"/>
      <c r="AX392" s="99"/>
      <c r="AY392" s="99"/>
      <c r="AZ392" s="99"/>
      <c r="BA392" s="99"/>
      <c r="BB392" s="99"/>
      <c r="BC392" s="100"/>
      <c r="BD392" s="100"/>
    </row>
    <row r="393" spans="1:56" s="246" customFormat="1" ht="25.7" customHeight="1">
      <c r="A393" s="276"/>
      <c r="B393" s="576"/>
      <c r="C393" s="320" t="s">
        <v>9717</v>
      </c>
      <c r="D393" s="582" t="s">
        <v>9718</v>
      </c>
      <c r="E393" s="99" t="s">
        <v>9717</v>
      </c>
      <c r="F393" s="99"/>
      <c r="G393" s="99" t="s">
        <v>9719</v>
      </c>
      <c r="H393" s="99"/>
      <c r="I393" s="99"/>
      <c r="J393" s="100">
        <v>1322.5</v>
      </c>
      <c r="K393" s="100">
        <v>396</v>
      </c>
      <c r="L393" s="100">
        <v>396</v>
      </c>
      <c r="M393" s="99"/>
      <c r="N393" s="99"/>
      <c r="O393" s="99"/>
      <c r="P393" s="100">
        <f>22*18</f>
        <v>396</v>
      </c>
      <c r="Q393" s="100">
        <v>396</v>
      </c>
      <c r="R393" s="100" t="s">
        <v>9559</v>
      </c>
      <c r="S393" s="100">
        <v>1</v>
      </c>
      <c r="T393" s="100" t="s">
        <v>9481</v>
      </c>
      <c r="U393" s="99"/>
      <c r="V393" s="99"/>
      <c r="W393" s="99"/>
      <c r="X393" s="99"/>
      <c r="Y393" s="99"/>
      <c r="Z393" s="99"/>
      <c r="AA393" s="100"/>
      <c r="AB393" s="99"/>
      <c r="AC393" s="99"/>
      <c r="AD393" s="99"/>
      <c r="AE393" s="99"/>
      <c r="AF393" s="99"/>
      <c r="AG393" s="99"/>
      <c r="AH393" s="99"/>
      <c r="AI393" s="99"/>
      <c r="AJ393" s="99"/>
      <c r="AK393" s="99"/>
      <c r="AL393" s="99"/>
      <c r="AM393" s="99"/>
      <c r="AN393" s="99"/>
      <c r="AO393" s="99"/>
      <c r="AP393" s="99"/>
      <c r="AQ393" s="99"/>
      <c r="AR393" s="99"/>
      <c r="AS393" s="99"/>
      <c r="AT393" s="99"/>
      <c r="AU393" s="99"/>
      <c r="AV393" s="99">
        <v>2012</v>
      </c>
      <c r="AW393" s="99"/>
      <c r="AX393" s="99"/>
      <c r="AY393" s="99"/>
      <c r="AZ393" s="99"/>
      <c r="BA393" s="99"/>
      <c r="BB393" s="99"/>
      <c r="BC393" s="100"/>
      <c r="BD393" s="100"/>
    </row>
    <row r="394" spans="1:56" s="246" customFormat="1" ht="25.7" customHeight="1">
      <c r="A394" s="276"/>
      <c r="B394" s="576"/>
      <c r="C394" s="320" t="s">
        <v>9717</v>
      </c>
      <c r="D394" s="582" t="s">
        <v>9720</v>
      </c>
      <c r="E394" s="99" t="s">
        <v>9717</v>
      </c>
      <c r="F394" s="99"/>
      <c r="G394" s="99" t="s">
        <v>9717</v>
      </c>
      <c r="H394" s="99"/>
      <c r="I394" s="99"/>
      <c r="J394" s="100">
        <v>4678</v>
      </c>
      <c r="K394" s="100">
        <v>499.2</v>
      </c>
      <c r="L394" s="100">
        <v>499</v>
      </c>
      <c r="M394" s="99"/>
      <c r="N394" s="99"/>
      <c r="O394" s="99"/>
      <c r="P394" s="319">
        <v>499</v>
      </c>
      <c r="Q394" s="100">
        <v>499</v>
      </c>
      <c r="R394" s="100" t="s">
        <v>9559</v>
      </c>
      <c r="S394" s="100">
        <v>1</v>
      </c>
      <c r="T394" s="100" t="s">
        <v>9481</v>
      </c>
      <c r="U394" s="99"/>
      <c r="V394" s="99"/>
      <c r="W394" s="99"/>
      <c r="X394" s="99"/>
      <c r="Y394" s="99"/>
      <c r="Z394" s="99"/>
      <c r="AA394" s="100"/>
      <c r="AB394" s="99"/>
      <c r="AC394" s="99"/>
      <c r="AD394" s="99"/>
      <c r="AE394" s="99"/>
      <c r="AF394" s="99"/>
      <c r="AG394" s="99"/>
      <c r="AH394" s="99"/>
      <c r="AI394" s="99"/>
      <c r="AJ394" s="99"/>
      <c r="AK394" s="99"/>
      <c r="AL394" s="99"/>
      <c r="AM394" s="99"/>
      <c r="AN394" s="99"/>
      <c r="AO394" s="99"/>
      <c r="AP394" s="99"/>
      <c r="AQ394" s="99"/>
      <c r="AR394" s="99"/>
      <c r="AS394" s="99"/>
      <c r="AT394" s="99"/>
      <c r="AU394" s="99"/>
      <c r="AV394" s="99">
        <v>2014</v>
      </c>
      <c r="AW394" s="99"/>
      <c r="AX394" s="99"/>
      <c r="AY394" s="99"/>
      <c r="AZ394" s="99"/>
      <c r="BA394" s="99"/>
      <c r="BB394" s="99"/>
      <c r="BC394" s="100"/>
      <c r="BD394" s="100"/>
    </row>
    <row r="395" spans="1:56" s="246" customFormat="1" ht="25.7" customHeight="1">
      <c r="A395" s="276"/>
      <c r="B395" s="576"/>
      <c r="C395" s="320" t="s">
        <v>9717</v>
      </c>
      <c r="D395" s="582" t="s">
        <v>9721</v>
      </c>
      <c r="E395" s="99" t="s">
        <v>9717</v>
      </c>
      <c r="F395" s="99"/>
      <c r="G395" s="99" t="s">
        <v>9719</v>
      </c>
      <c r="H395" s="99"/>
      <c r="I395" s="99"/>
      <c r="J395" s="100">
        <v>2038</v>
      </c>
      <c r="K395" s="100">
        <v>486</v>
      </c>
      <c r="L395" s="100">
        <v>486</v>
      </c>
      <c r="M395" s="99"/>
      <c r="N395" s="99"/>
      <c r="O395" s="99"/>
      <c r="P395" s="319">
        <v>486</v>
      </c>
      <c r="Q395" s="100">
        <v>486</v>
      </c>
      <c r="R395" s="100" t="s">
        <v>9559</v>
      </c>
      <c r="S395" s="100">
        <v>1</v>
      </c>
      <c r="T395" s="100" t="s">
        <v>9481</v>
      </c>
      <c r="U395" s="99"/>
      <c r="V395" s="99"/>
      <c r="W395" s="99"/>
      <c r="X395" s="99"/>
      <c r="Y395" s="99"/>
      <c r="Z395" s="99"/>
      <c r="AA395" s="100"/>
      <c r="AB395" s="99"/>
      <c r="AC395" s="99"/>
      <c r="AD395" s="99"/>
      <c r="AE395" s="99"/>
      <c r="AF395" s="99"/>
      <c r="AG395" s="99"/>
      <c r="AH395" s="99"/>
      <c r="AI395" s="99"/>
      <c r="AJ395" s="99"/>
      <c r="AK395" s="99"/>
      <c r="AL395" s="99"/>
      <c r="AM395" s="99"/>
      <c r="AN395" s="99"/>
      <c r="AO395" s="99"/>
      <c r="AP395" s="99"/>
      <c r="AQ395" s="99"/>
      <c r="AR395" s="99"/>
      <c r="AS395" s="99"/>
      <c r="AT395" s="99"/>
      <c r="AU395" s="99"/>
      <c r="AV395" s="99">
        <v>2009</v>
      </c>
      <c r="AW395" s="99"/>
      <c r="AX395" s="99"/>
      <c r="AY395" s="99"/>
      <c r="AZ395" s="99"/>
      <c r="BA395" s="99"/>
      <c r="BB395" s="99"/>
      <c r="BC395" s="100"/>
      <c r="BD395" s="100"/>
    </row>
    <row r="396" spans="1:56" s="246" customFormat="1" ht="25.7" customHeight="1">
      <c r="A396" s="276"/>
      <c r="B396" s="592" t="s">
        <v>3594</v>
      </c>
      <c r="C396" s="177" t="s">
        <v>3426</v>
      </c>
      <c r="D396" s="544">
        <f>COUNTA(D397:D566)</f>
        <v>170</v>
      </c>
      <c r="E396" s="177"/>
      <c r="F396" s="177"/>
      <c r="G396" s="177"/>
      <c r="H396" s="177"/>
      <c r="I396" s="177"/>
      <c r="J396" s="319">
        <f>SUM(J397:J566)</f>
        <v>935192.05</v>
      </c>
      <c r="K396" s="319">
        <f>SUM(K397:K566)</f>
        <v>88247.66</v>
      </c>
      <c r="L396" s="319">
        <f>SUM(L397:L566)</f>
        <v>88386.290000000008</v>
      </c>
      <c r="M396" s="319">
        <f t="shared" ref="M396:O396" si="9">SUM(M397:M565)</f>
        <v>2148</v>
      </c>
      <c r="N396" s="319">
        <f t="shared" si="9"/>
        <v>2148</v>
      </c>
      <c r="O396" s="319">
        <f t="shared" si="9"/>
        <v>1808</v>
      </c>
      <c r="P396" s="319"/>
      <c r="Q396" s="319"/>
      <c r="R396" s="319"/>
      <c r="S396" s="319">
        <f>SUM(S397:S565)</f>
        <v>186</v>
      </c>
      <c r="T396" s="319"/>
      <c r="U396" s="319">
        <f t="shared" ref="U396:Z396" si="10">SUM(U397:U565)</f>
        <v>0</v>
      </c>
      <c r="V396" s="319">
        <f t="shared" si="10"/>
        <v>0</v>
      </c>
      <c r="W396" s="319">
        <f t="shared" si="10"/>
        <v>0</v>
      </c>
      <c r="X396" s="319">
        <f t="shared" si="10"/>
        <v>0</v>
      </c>
      <c r="Y396" s="319">
        <f t="shared" si="10"/>
        <v>0</v>
      </c>
      <c r="Z396" s="319">
        <f t="shared" si="10"/>
        <v>0</v>
      </c>
      <c r="AA396" s="319"/>
      <c r="AB396" s="319">
        <f t="shared" ref="AB396:AU396" si="11">SUM(AB397:AB565)</f>
        <v>2014</v>
      </c>
      <c r="AC396" s="319">
        <f t="shared" si="11"/>
        <v>314</v>
      </c>
      <c r="AD396" s="319">
        <f t="shared" si="11"/>
        <v>0</v>
      </c>
      <c r="AE396" s="319">
        <f t="shared" si="11"/>
        <v>0</v>
      </c>
      <c r="AF396" s="319">
        <f t="shared" si="11"/>
        <v>0</v>
      </c>
      <c r="AG396" s="319">
        <f t="shared" si="11"/>
        <v>0</v>
      </c>
      <c r="AH396" s="319">
        <f t="shared" si="11"/>
        <v>0</v>
      </c>
      <c r="AI396" s="319">
        <f t="shared" si="11"/>
        <v>0</v>
      </c>
      <c r="AJ396" s="319">
        <f t="shared" si="11"/>
        <v>270</v>
      </c>
      <c r="AK396" s="319">
        <f t="shared" si="11"/>
        <v>0</v>
      </c>
      <c r="AL396" s="319">
        <f t="shared" si="11"/>
        <v>0</v>
      </c>
      <c r="AM396" s="319">
        <f t="shared" si="11"/>
        <v>0</v>
      </c>
      <c r="AN396" s="319">
        <f t="shared" si="11"/>
        <v>0</v>
      </c>
      <c r="AO396" s="319">
        <f t="shared" si="11"/>
        <v>270</v>
      </c>
      <c r="AP396" s="319">
        <f t="shared" si="11"/>
        <v>0</v>
      </c>
      <c r="AQ396" s="319">
        <f t="shared" si="11"/>
        <v>0</v>
      </c>
      <c r="AR396" s="319">
        <f t="shared" si="11"/>
        <v>0</v>
      </c>
      <c r="AS396" s="319">
        <f t="shared" si="11"/>
        <v>0</v>
      </c>
      <c r="AT396" s="319">
        <f t="shared" si="11"/>
        <v>270</v>
      </c>
      <c r="AU396" s="319">
        <f t="shared" si="11"/>
        <v>0</v>
      </c>
      <c r="AV396" s="319"/>
      <c r="AW396" s="319">
        <f t="shared" ref="AW396:BB396" si="12">SUM(AW397:AW565)</f>
        <v>314</v>
      </c>
      <c r="AX396" s="319">
        <f t="shared" si="12"/>
        <v>0</v>
      </c>
      <c r="AY396" s="319">
        <f t="shared" si="12"/>
        <v>0</v>
      </c>
      <c r="AZ396" s="319">
        <f t="shared" si="12"/>
        <v>0</v>
      </c>
      <c r="BA396" s="319">
        <f t="shared" si="12"/>
        <v>0</v>
      </c>
      <c r="BB396" s="319">
        <f t="shared" si="12"/>
        <v>0</v>
      </c>
      <c r="BC396" s="319"/>
      <c r="BD396" s="100"/>
    </row>
    <row r="397" spans="1:56" s="246" customFormat="1" ht="25.7" customHeight="1">
      <c r="A397" s="276"/>
      <c r="B397" s="576"/>
      <c r="C397" s="577" t="s">
        <v>963</v>
      </c>
      <c r="D397" s="578" t="s">
        <v>2327</v>
      </c>
      <c r="E397" s="577" t="s">
        <v>963</v>
      </c>
      <c r="F397" s="577"/>
      <c r="G397" s="577" t="s">
        <v>963</v>
      </c>
      <c r="H397" s="319"/>
      <c r="I397" s="319"/>
      <c r="J397" s="319">
        <v>2350</v>
      </c>
      <c r="K397" s="319">
        <v>538</v>
      </c>
      <c r="L397" s="319">
        <v>538</v>
      </c>
      <c r="M397" s="577"/>
      <c r="N397" s="577"/>
      <c r="O397" s="577"/>
      <c r="P397" s="319">
        <v>529</v>
      </c>
      <c r="Q397" s="319">
        <v>529</v>
      </c>
      <c r="R397" s="319" t="s">
        <v>2328</v>
      </c>
      <c r="S397" s="319">
        <v>1</v>
      </c>
      <c r="T397" s="319" t="s">
        <v>391</v>
      </c>
      <c r="U397" s="319"/>
      <c r="V397" s="319"/>
      <c r="W397" s="577"/>
      <c r="X397" s="319"/>
      <c r="Y397" s="319"/>
      <c r="Z397" s="319"/>
      <c r="AA397" s="319"/>
      <c r="AB397" s="319"/>
      <c r="AC397" s="319"/>
      <c r="AD397" s="319"/>
      <c r="AE397" s="319"/>
      <c r="AF397" s="319"/>
      <c r="AG397" s="577"/>
      <c r="AH397" s="577"/>
      <c r="AI397" s="319"/>
      <c r="AJ397" s="319"/>
      <c r="AK397" s="319"/>
      <c r="AL397" s="319"/>
      <c r="AM397" s="319"/>
      <c r="AN397" s="319"/>
      <c r="AO397" s="319"/>
      <c r="AP397" s="577"/>
      <c r="AQ397" s="577"/>
      <c r="AR397" s="577"/>
      <c r="AS397" s="577"/>
      <c r="AT397" s="577"/>
      <c r="AU397" s="577"/>
      <c r="AV397" s="99">
        <v>2004</v>
      </c>
      <c r="AW397" s="99"/>
      <c r="AX397" s="99"/>
      <c r="AY397" s="99"/>
      <c r="AZ397" s="99"/>
      <c r="BA397" s="99"/>
      <c r="BB397" s="99"/>
      <c r="BC397" s="100">
        <v>123</v>
      </c>
      <c r="BD397" s="100"/>
    </row>
    <row r="398" spans="1:56" s="246" customFormat="1" ht="25.7" customHeight="1">
      <c r="A398" s="276"/>
      <c r="B398" s="576"/>
      <c r="C398" s="577" t="s">
        <v>963</v>
      </c>
      <c r="D398" s="578" t="s">
        <v>2329</v>
      </c>
      <c r="E398" s="577" t="s">
        <v>963</v>
      </c>
      <c r="F398" s="577"/>
      <c r="G398" s="577" t="s">
        <v>963</v>
      </c>
      <c r="H398" s="319"/>
      <c r="I398" s="319"/>
      <c r="J398" s="319">
        <v>727</v>
      </c>
      <c r="K398" s="319">
        <v>374</v>
      </c>
      <c r="L398" s="319">
        <v>374</v>
      </c>
      <c r="M398" s="577"/>
      <c r="N398" s="577"/>
      <c r="O398" s="577"/>
      <c r="P398" s="319">
        <v>374</v>
      </c>
      <c r="Q398" s="319">
        <v>374</v>
      </c>
      <c r="R398" s="319" t="s">
        <v>2328</v>
      </c>
      <c r="S398" s="319">
        <v>1</v>
      </c>
      <c r="T398" s="319" t="s">
        <v>391</v>
      </c>
      <c r="U398" s="319"/>
      <c r="V398" s="319"/>
      <c r="W398" s="577"/>
      <c r="X398" s="319"/>
      <c r="Y398" s="319"/>
      <c r="Z398" s="319"/>
      <c r="AA398" s="319"/>
      <c r="AB398" s="319"/>
      <c r="AC398" s="319"/>
      <c r="AD398" s="319"/>
      <c r="AE398" s="319"/>
      <c r="AF398" s="319"/>
      <c r="AG398" s="577"/>
      <c r="AH398" s="577"/>
      <c r="AI398" s="319"/>
      <c r="AJ398" s="319"/>
      <c r="AK398" s="319"/>
      <c r="AL398" s="319"/>
      <c r="AM398" s="319"/>
      <c r="AN398" s="319"/>
      <c r="AO398" s="319"/>
      <c r="AP398" s="577"/>
      <c r="AQ398" s="577"/>
      <c r="AR398" s="577"/>
      <c r="AS398" s="577"/>
      <c r="AT398" s="577"/>
      <c r="AU398" s="577"/>
      <c r="AV398" s="99">
        <v>1996</v>
      </c>
      <c r="AW398" s="99"/>
      <c r="AX398" s="99"/>
      <c r="AY398" s="99"/>
      <c r="AZ398" s="99"/>
      <c r="BA398" s="99"/>
      <c r="BB398" s="99"/>
      <c r="BC398" s="100">
        <v>50</v>
      </c>
      <c r="BD398" s="100"/>
    </row>
    <row r="399" spans="1:56" s="246" customFormat="1" ht="25.7" customHeight="1">
      <c r="A399" s="276"/>
      <c r="B399" s="576"/>
      <c r="C399" s="577" t="s">
        <v>963</v>
      </c>
      <c r="D399" s="578" t="s">
        <v>2330</v>
      </c>
      <c r="E399" s="577" t="s">
        <v>963</v>
      </c>
      <c r="F399" s="577"/>
      <c r="G399" s="577" t="s">
        <v>963</v>
      </c>
      <c r="H399" s="319"/>
      <c r="I399" s="319"/>
      <c r="J399" s="319">
        <v>1404</v>
      </c>
      <c r="K399" s="319">
        <v>450</v>
      </c>
      <c r="L399" s="319">
        <v>446</v>
      </c>
      <c r="M399" s="577"/>
      <c r="N399" s="577"/>
      <c r="O399" s="577"/>
      <c r="P399" s="319">
        <v>450</v>
      </c>
      <c r="Q399" s="319">
        <v>450</v>
      </c>
      <c r="R399" s="319" t="s">
        <v>2331</v>
      </c>
      <c r="S399" s="319">
        <v>1</v>
      </c>
      <c r="T399" s="319" t="s">
        <v>391</v>
      </c>
      <c r="U399" s="319"/>
      <c r="V399" s="319"/>
      <c r="W399" s="577"/>
      <c r="X399" s="319"/>
      <c r="Y399" s="319"/>
      <c r="Z399" s="319"/>
      <c r="AA399" s="319"/>
      <c r="AB399" s="319"/>
      <c r="AC399" s="319"/>
      <c r="AD399" s="319"/>
      <c r="AE399" s="319"/>
      <c r="AF399" s="319"/>
      <c r="AG399" s="577"/>
      <c r="AH399" s="577"/>
      <c r="AI399" s="319"/>
      <c r="AJ399" s="319"/>
      <c r="AK399" s="319"/>
      <c r="AL399" s="319"/>
      <c r="AM399" s="319"/>
      <c r="AN399" s="319"/>
      <c r="AO399" s="319"/>
      <c r="AP399" s="577"/>
      <c r="AQ399" s="577"/>
      <c r="AR399" s="577"/>
      <c r="AS399" s="577"/>
      <c r="AT399" s="577"/>
      <c r="AU399" s="577"/>
      <c r="AV399" s="99">
        <v>2005</v>
      </c>
      <c r="AW399" s="99"/>
      <c r="AX399" s="99"/>
      <c r="AY399" s="99"/>
      <c r="AZ399" s="99"/>
      <c r="BA399" s="99"/>
      <c r="BB399" s="99"/>
      <c r="BC399" s="100">
        <v>109</v>
      </c>
      <c r="BD399" s="100"/>
    </row>
    <row r="400" spans="1:56" s="246" customFormat="1" ht="25.7" customHeight="1">
      <c r="A400" s="276"/>
      <c r="B400" s="576"/>
      <c r="C400" s="577" t="s">
        <v>963</v>
      </c>
      <c r="D400" s="578" t="s">
        <v>2332</v>
      </c>
      <c r="E400" s="577" t="s">
        <v>963</v>
      </c>
      <c r="F400" s="577"/>
      <c r="G400" s="577" t="s">
        <v>963</v>
      </c>
      <c r="H400" s="319"/>
      <c r="I400" s="319"/>
      <c r="J400" s="319">
        <v>565</v>
      </c>
      <c r="K400" s="319">
        <v>394</v>
      </c>
      <c r="L400" s="319">
        <v>394</v>
      </c>
      <c r="M400" s="577"/>
      <c r="N400" s="577"/>
      <c r="O400" s="577"/>
      <c r="P400" s="319">
        <v>394</v>
      </c>
      <c r="Q400" s="319">
        <v>394</v>
      </c>
      <c r="R400" s="319" t="s">
        <v>2331</v>
      </c>
      <c r="S400" s="319">
        <v>1</v>
      </c>
      <c r="T400" s="319" t="s">
        <v>391</v>
      </c>
      <c r="U400" s="319"/>
      <c r="V400" s="319"/>
      <c r="W400" s="577"/>
      <c r="X400" s="319"/>
      <c r="Y400" s="319"/>
      <c r="Z400" s="319"/>
      <c r="AA400" s="319"/>
      <c r="AB400" s="319"/>
      <c r="AC400" s="319"/>
      <c r="AD400" s="319"/>
      <c r="AE400" s="319"/>
      <c r="AF400" s="319"/>
      <c r="AG400" s="577"/>
      <c r="AH400" s="577"/>
      <c r="AI400" s="319"/>
      <c r="AJ400" s="319"/>
      <c r="AK400" s="319"/>
      <c r="AL400" s="319"/>
      <c r="AM400" s="319"/>
      <c r="AN400" s="319"/>
      <c r="AO400" s="319"/>
      <c r="AP400" s="577"/>
      <c r="AQ400" s="577"/>
      <c r="AR400" s="577"/>
      <c r="AS400" s="577"/>
      <c r="AT400" s="577"/>
      <c r="AU400" s="577"/>
      <c r="AV400" s="99">
        <v>2005</v>
      </c>
      <c r="AW400" s="99"/>
      <c r="AX400" s="99"/>
      <c r="AY400" s="99"/>
      <c r="AZ400" s="99"/>
      <c r="BA400" s="99"/>
      <c r="BB400" s="99"/>
      <c r="BC400" s="100">
        <v>102</v>
      </c>
      <c r="BD400" s="100"/>
    </row>
    <row r="401" spans="1:56" s="246" customFormat="1" ht="25.7" customHeight="1">
      <c r="A401" s="276"/>
      <c r="B401" s="576"/>
      <c r="C401" s="577" t="s">
        <v>963</v>
      </c>
      <c r="D401" s="578" t="s">
        <v>2333</v>
      </c>
      <c r="E401" s="577" t="s">
        <v>963</v>
      </c>
      <c r="F401" s="577"/>
      <c r="G401" s="577" t="s">
        <v>963</v>
      </c>
      <c r="H401" s="319"/>
      <c r="I401" s="319"/>
      <c r="J401" s="319">
        <v>2526</v>
      </c>
      <c r="K401" s="319">
        <v>522.29999999999995</v>
      </c>
      <c r="L401" s="319">
        <v>522.29999999999995</v>
      </c>
      <c r="M401" s="577"/>
      <c r="N401" s="577"/>
      <c r="O401" s="577"/>
      <c r="P401" s="319">
        <v>522.29999999999995</v>
      </c>
      <c r="Q401" s="319">
        <v>522.29999999999995</v>
      </c>
      <c r="R401" s="319" t="s">
        <v>2331</v>
      </c>
      <c r="S401" s="319">
        <v>1</v>
      </c>
      <c r="T401" s="319" t="s">
        <v>391</v>
      </c>
      <c r="U401" s="319"/>
      <c r="V401" s="319"/>
      <c r="W401" s="577"/>
      <c r="X401" s="319"/>
      <c r="Y401" s="319"/>
      <c r="Z401" s="319"/>
      <c r="AA401" s="319"/>
      <c r="AB401" s="319"/>
      <c r="AC401" s="319"/>
      <c r="AD401" s="319"/>
      <c r="AE401" s="319"/>
      <c r="AF401" s="319"/>
      <c r="AG401" s="577"/>
      <c r="AH401" s="577"/>
      <c r="AI401" s="319"/>
      <c r="AJ401" s="319"/>
      <c r="AK401" s="319"/>
      <c r="AL401" s="319"/>
      <c r="AM401" s="319"/>
      <c r="AN401" s="319"/>
      <c r="AO401" s="319"/>
      <c r="AP401" s="577"/>
      <c r="AQ401" s="577"/>
      <c r="AR401" s="577"/>
      <c r="AS401" s="577"/>
      <c r="AT401" s="577"/>
      <c r="AU401" s="577"/>
      <c r="AV401" s="99">
        <v>2005</v>
      </c>
      <c r="AW401" s="99"/>
      <c r="AX401" s="99"/>
      <c r="AY401" s="99"/>
      <c r="AZ401" s="99"/>
      <c r="BA401" s="99"/>
      <c r="BB401" s="99"/>
      <c r="BC401" s="100">
        <v>103</v>
      </c>
      <c r="BD401" s="100"/>
    </row>
    <row r="402" spans="1:56" s="246" customFormat="1" ht="25.7" customHeight="1">
      <c r="A402" s="276"/>
      <c r="B402" s="576"/>
      <c r="C402" s="577" t="s">
        <v>963</v>
      </c>
      <c r="D402" s="578" t="s">
        <v>2334</v>
      </c>
      <c r="E402" s="577" t="s">
        <v>963</v>
      </c>
      <c r="F402" s="577"/>
      <c r="G402" s="577" t="s">
        <v>963</v>
      </c>
      <c r="H402" s="319"/>
      <c r="I402" s="319"/>
      <c r="J402" s="319">
        <v>2020</v>
      </c>
      <c r="K402" s="319">
        <v>450</v>
      </c>
      <c r="L402" s="319">
        <v>446</v>
      </c>
      <c r="M402" s="577"/>
      <c r="N402" s="577"/>
      <c r="O402" s="577"/>
      <c r="P402" s="319">
        <v>450</v>
      </c>
      <c r="Q402" s="319">
        <v>450</v>
      </c>
      <c r="R402" s="319" t="s">
        <v>2331</v>
      </c>
      <c r="S402" s="319">
        <v>1</v>
      </c>
      <c r="T402" s="319" t="s">
        <v>391</v>
      </c>
      <c r="U402" s="319"/>
      <c r="V402" s="319"/>
      <c r="W402" s="577"/>
      <c r="X402" s="319"/>
      <c r="Y402" s="319"/>
      <c r="Z402" s="319"/>
      <c r="AA402" s="319"/>
      <c r="AB402" s="319"/>
      <c r="AC402" s="319"/>
      <c r="AD402" s="319"/>
      <c r="AE402" s="319"/>
      <c r="AF402" s="319"/>
      <c r="AG402" s="577"/>
      <c r="AH402" s="577"/>
      <c r="AI402" s="319"/>
      <c r="AJ402" s="319"/>
      <c r="AK402" s="319"/>
      <c r="AL402" s="319"/>
      <c r="AM402" s="319"/>
      <c r="AN402" s="319"/>
      <c r="AO402" s="319"/>
      <c r="AP402" s="577"/>
      <c r="AQ402" s="577"/>
      <c r="AR402" s="577"/>
      <c r="AS402" s="577"/>
      <c r="AT402" s="577"/>
      <c r="AU402" s="577"/>
      <c r="AV402" s="99">
        <v>2006</v>
      </c>
      <c r="AW402" s="99"/>
      <c r="AX402" s="99"/>
      <c r="AY402" s="99"/>
      <c r="AZ402" s="99"/>
      <c r="BA402" s="99"/>
      <c r="BB402" s="99"/>
      <c r="BC402" s="100">
        <v>135</v>
      </c>
      <c r="BD402" s="100"/>
    </row>
    <row r="403" spans="1:56" s="246" customFormat="1" ht="25.7" customHeight="1">
      <c r="A403" s="276"/>
      <c r="B403" s="576"/>
      <c r="C403" s="577" t="s">
        <v>963</v>
      </c>
      <c r="D403" s="578" t="s">
        <v>2335</v>
      </c>
      <c r="E403" s="577" t="s">
        <v>963</v>
      </c>
      <c r="F403" s="577"/>
      <c r="G403" s="577" t="s">
        <v>963</v>
      </c>
      <c r="H403" s="319"/>
      <c r="I403" s="319"/>
      <c r="J403" s="319">
        <v>374</v>
      </c>
      <c r="K403" s="319">
        <v>374</v>
      </c>
      <c r="L403" s="319">
        <v>374</v>
      </c>
      <c r="M403" s="577">
        <v>374</v>
      </c>
      <c r="N403" s="577">
        <v>374</v>
      </c>
      <c r="O403" s="577">
        <v>374</v>
      </c>
      <c r="P403" s="319">
        <v>374</v>
      </c>
      <c r="Q403" s="319">
        <v>374</v>
      </c>
      <c r="R403" s="319" t="s">
        <v>2169</v>
      </c>
      <c r="S403" s="319">
        <v>1</v>
      </c>
      <c r="T403" s="319" t="s">
        <v>391</v>
      </c>
      <c r="U403" s="319"/>
      <c r="V403" s="319"/>
      <c r="W403" s="577"/>
      <c r="X403" s="319"/>
      <c r="Y403" s="319"/>
      <c r="Z403" s="319"/>
      <c r="AA403" s="319"/>
      <c r="AB403" s="319"/>
      <c r="AC403" s="319"/>
      <c r="AD403" s="319"/>
      <c r="AE403" s="319"/>
      <c r="AF403" s="319"/>
      <c r="AG403" s="577"/>
      <c r="AH403" s="577"/>
      <c r="AI403" s="319"/>
      <c r="AJ403" s="319"/>
      <c r="AK403" s="319"/>
      <c r="AL403" s="319"/>
      <c r="AM403" s="319"/>
      <c r="AN403" s="319"/>
      <c r="AO403" s="319"/>
      <c r="AP403" s="577"/>
      <c r="AQ403" s="577"/>
      <c r="AR403" s="577"/>
      <c r="AS403" s="577"/>
      <c r="AT403" s="577"/>
      <c r="AU403" s="577"/>
      <c r="AV403" s="99">
        <v>1996</v>
      </c>
      <c r="AW403" s="99"/>
      <c r="AX403" s="99"/>
      <c r="AY403" s="99"/>
      <c r="AZ403" s="99"/>
      <c r="BA403" s="99"/>
      <c r="BB403" s="99"/>
      <c r="BC403" s="100">
        <v>50</v>
      </c>
      <c r="BD403" s="100" t="s">
        <v>1319</v>
      </c>
    </row>
    <row r="404" spans="1:56" s="246" customFormat="1" ht="25.7" customHeight="1">
      <c r="A404" s="276"/>
      <c r="B404" s="576"/>
      <c r="C404" s="577" t="s">
        <v>963</v>
      </c>
      <c r="D404" s="578" t="s">
        <v>2336</v>
      </c>
      <c r="E404" s="577" t="s">
        <v>963</v>
      </c>
      <c r="F404" s="577"/>
      <c r="G404" s="577" t="s">
        <v>963</v>
      </c>
      <c r="H404" s="319"/>
      <c r="I404" s="319"/>
      <c r="J404" s="319">
        <v>850</v>
      </c>
      <c r="K404" s="319">
        <v>453</v>
      </c>
      <c r="L404" s="319">
        <v>453</v>
      </c>
      <c r="M404" s="577"/>
      <c r="N404" s="577"/>
      <c r="O404" s="577"/>
      <c r="P404" s="319">
        <v>453</v>
      </c>
      <c r="Q404" s="319">
        <v>453</v>
      </c>
      <c r="R404" s="319" t="s">
        <v>2328</v>
      </c>
      <c r="S404" s="319">
        <v>1</v>
      </c>
      <c r="T404" s="319" t="s">
        <v>391</v>
      </c>
      <c r="U404" s="319"/>
      <c r="V404" s="319"/>
      <c r="W404" s="577"/>
      <c r="X404" s="319"/>
      <c r="Y404" s="319"/>
      <c r="Z404" s="319"/>
      <c r="AA404" s="319"/>
      <c r="AB404" s="319"/>
      <c r="AC404" s="319"/>
      <c r="AD404" s="319"/>
      <c r="AE404" s="319"/>
      <c r="AF404" s="319"/>
      <c r="AG404" s="577"/>
      <c r="AH404" s="577"/>
      <c r="AI404" s="319"/>
      <c r="AJ404" s="319"/>
      <c r="AK404" s="319"/>
      <c r="AL404" s="319"/>
      <c r="AM404" s="319"/>
      <c r="AN404" s="319"/>
      <c r="AO404" s="319"/>
      <c r="AP404" s="577"/>
      <c r="AQ404" s="577"/>
      <c r="AR404" s="577"/>
      <c r="AS404" s="577"/>
      <c r="AT404" s="577"/>
      <c r="AU404" s="577"/>
      <c r="AV404" s="99">
        <v>2008</v>
      </c>
      <c r="AW404" s="99"/>
      <c r="AX404" s="99"/>
      <c r="AY404" s="99"/>
      <c r="AZ404" s="99"/>
      <c r="BA404" s="99"/>
      <c r="BB404" s="99"/>
      <c r="BC404" s="100">
        <v>254</v>
      </c>
      <c r="BD404" s="100"/>
    </row>
    <row r="405" spans="1:56" s="246" customFormat="1" ht="25.7" customHeight="1">
      <c r="A405" s="276" t="s">
        <v>415</v>
      </c>
      <c r="B405" s="576"/>
      <c r="C405" s="577" t="s">
        <v>963</v>
      </c>
      <c r="D405" s="578" t="s">
        <v>2337</v>
      </c>
      <c r="E405" s="577" t="s">
        <v>963</v>
      </c>
      <c r="F405" s="577"/>
      <c r="G405" s="577" t="s">
        <v>963</v>
      </c>
      <c r="H405" s="319"/>
      <c r="I405" s="319"/>
      <c r="J405" s="319">
        <v>2352</v>
      </c>
      <c r="K405" s="319">
        <v>519</v>
      </c>
      <c r="L405" s="319">
        <v>550</v>
      </c>
      <c r="M405" s="577"/>
      <c r="N405" s="577"/>
      <c r="O405" s="577"/>
      <c r="P405" s="319">
        <v>453</v>
      </c>
      <c r="Q405" s="319">
        <v>374</v>
      </c>
      <c r="R405" s="319" t="s">
        <v>2338</v>
      </c>
      <c r="S405" s="319">
        <v>1</v>
      </c>
      <c r="T405" s="319" t="s">
        <v>391</v>
      </c>
      <c r="U405" s="319"/>
      <c r="V405" s="319"/>
      <c r="W405" s="577"/>
      <c r="X405" s="319"/>
      <c r="Y405" s="319"/>
      <c r="Z405" s="319"/>
      <c r="AA405" s="319"/>
      <c r="AB405" s="319"/>
      <c r="AC405" s="319"/>
      <c r="AD405" s="319"/>
      <c r="AE405" s="319"/>
      <c r="AF405" s="319"/>
      <c r="AG405" s="577"/>
      <c r="AH405" s="577"/>
      <c r="AI405" s="319"/>
      <c r="AJ405" s="319"/>
      <c r="AK405" s="319"/>
      <c r="AL405" s="319"/>
      <c r="AM405" s="319"/>
      <c r="AN405" s="319"/>
      <c r="AO405" s="319"/>
      <c r="AP405" s="577"/>
      <c r="AQ405" s="577"/>
      <c r="AR405" s="577"/>
      <c r="AS405" s="577"/>
      <c r="AT405" s="577"/>
      <c r="AU405" s="577"/>
      <c r="AV405" s="99">
        <v>2009</v>
      </c>
      <c r="AW405" s="99"/>
      <c r="AX405" s="99"/>
      <c r="AY405" s="99"/>
      <c r="AZ405" s="99"/>
      <c r="BA405" s="99"/>
      <c r="BB405" s="99"/>
      <c r="BC405" s="100">
        <v>610</v>
      </c>
      <c r="BD405" s="100" t="s">
        <v>1319</v>
      </c>
    </row>
    <row r="406" spans="1:56" s="246" customFormat="1" ht="25.7" customHeight="1">
      <c r="A406" s="276"/>
      <c r="B406" s="576"/>
      <c r="C406" s="577" t="s">
        <v>963</v>
      </c>
      <c r="D406" s="578" t="s">
        <v>2339</v>
      </c>
      <c r="E406" s="577" t="s">
        <v>963</v>
      </c>
      <c r="F406" s="577"/>
      <c r="G406" s="577" t="s">
        <v>963</v>
      </c>
      <c r="H406" s="319"/>
      <c r="I406" s="319"/>
      <c r="J406" s="319">
        <v>1254</v>
      </c>
      <c r="K406" s="319">
        <v>495.52</v>
      </c>
      <c r="L406" s="319">
        <v>495.52</v>
      </c>
      <c r="M406" s="577"/>
      <c r="N406" s="577"/>
      <c r="O406" s="577"/>
      <c r="P406" s="319">
        <v>374</v>
      </c>
      <c r="Q406" s="319">
        <v>374</v>
      </c>
      <c r="R406" s="319" t="s">
        <v>2338</v>
      </c>
      <c r="S406" s="319">
        <v>1</v>
      </c>
      <c r="T406" s="319" t="s">
        <v>391</v>
      </c>
      <c r="U406" s="319"/>
      <c r="V406" s="319"/>
      <c r="W406" s="577"/>
      <c r="X406" s="319"/>
      <c r="Y406" s="319"/>
      <c r="Z406" s="319"/>
      <c r="AA406" s="319"/>
      <c r="AB406" s="319"/>
      <c r="AC406" s="319"/>
      <c r="AD406" s="319"/>
      <c r="AE406" s="319"/>
      <c r="AF406" s="319"/>
      <c r="AG406" s="577"/>
      <c r="AH406" s="577"/>
      <c r="AI406" s="319"/>
      <c r="AJ406" s="319"/>
      <c r="AK406" s="319"/>
      <c r="AL406" s="319"/>
      <c r="AM406" s="319"/>
      <c r="AN406" s="319"/>
      <c r="AO406" s="319"/>
      <c r="AP406" s="577"/>
      <c r="AQ406" s="577"/>
      <c r="AR406" s="577"/>
      <c r="AS406" s="577"/>
      <c r="AT406" s="577"/>
      <c r="AU406" s="577"/>
      <c r="AV406" s="99">
        <v>2010</v>
      </c>
      <c r="AW406" s="99"/>
      <c r="AX406" s="99"/>
      <c r="AY406" s="99"/>
      <c r="AZ406" s="99"/>
      <c r="BA406" s="99"/>
      <c r="BB406" s="99"/>
      <c r="BC406" s="100">
        <v>370</v>
      </c>
      <c r="BD406" s="100"/>
    </row>
    <row r="407" spans="1:56" s="246" customFormat="1" ht="25.7" customHeight="1">
      <c r="A407" s="276"/>
      <c r="B407" s="576"/>
      <c r="C407" s="577" t="s">
        <v>963</v>
      </c>
      <c r="D407" s="578" t="s">
        <v>2340</v>
      </c>
      <c r="E407" s="577" t="s">
        <v>963</v>
      </c>
      <c r="F407" s="577"/>
      <c r="G407" s="577" t="s">
        <v>963</v>
      </c>
      <c r="H407" s="319"/>
      <c r="I407" s="319"/>
      <c r="J407" s="319">
        <v>1344</v>
      </c>
      <c r="K407" s="319"/>
      <c r="L407" s="319">
        <v>543</v>
      </c>
      <c r="M407" s="577"/>
      <c r="N407" s="577"/>
      <c r="O407" s="577"/>
      <c r="P407" s="319">
        <v>374</v>
      </c>
      <c r="Q407" s="319">
        <v>374</v>
      </c>
      <c r="R407" s="319" t="s">
        <v>2338</v>
      </c>
      <c r="S407" s="319">
        <v>1</v>
      </c>
      <c r="T407" s="319" t="s">
        <v>391</v>
      </c>
      <c r="U407" s="319"/>
      <c r="V407" s="319"/>
      <c r="W407" s="577"/>
      <c r="X407" s="319"/>
      <c r="Y407" s="319"/>
      <c r="Z407" s="319"/>
      <c r="AA407" s="319"/>
      <c r="AB407" s="319"/>
      <c r="AC407" s="319"/>
      <c r="AD407" s="319"/>
      <c r="AE407" s="319"/>
      <c r="AF407" s="319"/>
      <c r="AG407" s="577"/>
      <c r="AH407" s="577"/>
      <c r="AI407" s="319"/>
      <c r="AJ407" s="319"/>
      <c r="AK407" s="319"/>
      <c r="AL407" s="319"/>
      <c r="AM407" s="319"/>
      <c r="AN407" s="319"/>
      <c r="AO407" s="319"/>
      <c r="AP407" s="577"/>
      <c r="AQ407" s="577"/>
      <c r="AR407" s="577"/>
      <c r="AS407" s="577"/>
      <c r="AT407" s="577"/>
      <c r="AU407" s="577"/>
      <c r="AV407" s="99">
        <v>2010</v>
      </c>
      <c r="AW407" s="99"/>
      <c r="AX407" s="99"/>
      <c r="AY407" s="99"/>
      <c r="AZ407" s="99"/>
      <c r="BA407" s="99"/>
      <c r="BB407" s="99"/>
      <c r="BC407" s="100">
        <v>200</v>
      </c>
      <c r="BD407" s="100"/>
    </row>
    <row r="408" spans="1:56" s="246" customFormat="1" ht="25.7" customHeight="1">
      <c r="A408" s="276"/>
      <c r="B408" s="576"/>
      <c r="C408" s="577" t="s">
        <v>963</v>
      </c>
      <c r="D408" s="578" t="s">
        <v>2341</v>
      </c>
      <c r="E408" s="577" t="s">
        <v>963</v>
      </c>
      <c r="F408" s="577"/>
      <c r="G408" s="577" t="s">
        <v>10343</v>
      </c>
      <c r="H408" s="319"/>
      <c r="I408" s="319"/>
      <c r="J408" s="319">
        <v>7478</v>
      </c>
      <c r="K408" s="319">
        <v>1296</v>
      </c>
      <c r="L408" s="319">
        <v>1296</v>
      </c>
      <c r="M408" s="577"/>
      <c r="N408" s="577"/>
      <c r="O408" s="577"/>
      <c r="P408" s="319">
        <v>784</v>
      </c>
      <c r="Q408" s="319">
        <v>784</v>
      </c>
      <c r="R408" s="319" t="s">
        <v>2338</v>
      </c>
      <c r="S408" s="319">
        <v>2</v>
      </c>
      <c r="T408" s="319" t="s">
        <v>391</v>
      </c>
      <c r="U408" s="319"/>
      <c r="V408" s="319"/>
      <c r="W408" s="577"/>
      <c r="X408" s="319"/>
      <c r="Y408" s="319"/>
      <c r="Z408" s="319"/>
      <c r="AA408" s="319"/>
      <c r="AB408" s="319"/>
      <c r="AC408" s="319"/>
      <c r="AD408" s="319"/>
      <c r="AE408" s="319"/>
      <c r="AF408" s="319"/>
      <c r="AG408" s="577"/>
      <c r="AH408" s="577"/>
      <c r="AI408" s="319"/>
      <c r="AJ408" s="319"/>
      <c r="AK408" s="319"/>
      <c r="AL408" s="319"/>
      <c r="AM408" s="319"/>
      <c r="AN408" s="319"/>
      <c r="AO408" s="319"/>
      <c r="AP408" s="577"/>
      <c r="AQ408" s="577"/>
      <c r="AR408" s="577"/>
      <c r="AS408" s="577"/>
      <c r="AT408" s="577"/>
      <c r="AU408" s="577"/>
      <c r="AV408" s="99">
        <v>2011</v>
      </c>
      <c r="AW408" s="99"/>
      <c r="AX408" s="99"/>
      <c r="AY408" s="99"/>
      <c r="AZ408" s="99"/>
      <c r="BA408" s="99"/>
      <c r="BB408" s="99"/>
      <c r="BC408" s="100">
        <v>1750</v>
      </c>
      <c r="BD408" s="100"/>
    </row>
    <row r="409" spans="1:56" s="246" customFormat="1" ht="25.7" customHeight="1">
      <c r="A409" s="276"/>
      <c r="B409" s="576"/>
      <c r="C409" s="577" t="s">
        <v>963</v>
      </c>
      <c r="D409" s="578" t="s">
        <v>10526</v>
      </c>
      <c r="E409" s="577" t="s">
        <v>963</v>
      </c>
      <c r="F409" s="577"/>
      <c r="G409" s="577" t="s">
        <v>963</v>
      </c>
      <c r="H409" s="319"/>
      <c r="I409" s="319"/>
      <c r="J409" s="319">
        <v>270</v>
      </c>
      <c r="K409" s="319">
        <v>270</v>
      </c>
      <c r="L409" s="319">
        <v>270</v>
      </c>
      <c r="M409" s="577"/>
      <c r="N409" s="577"/>
      <c r="O409" s="577"/>
      <c r="P409" s="319">
        <v>270</v>
      </c>
      <c r="Q409" s="319">
        <v>270</v>
      </c>
      <c r="R409" s="319" t="s">
        <v>2338</v>
      </c>
      <c r="S409" s="319">
        <v>1</v>
      </c>
      <c r="T409" s="319" t="s">
        <v>391</v>
      </c>
      <c r="U409" s="319"/>
      <c r="V409" s="319"/>
      <c r="W409" s="577"/>
      <c r="X409" s="319"/>
      <c r="Y409" s="319"/>
      <c r="Z409" s="319"/>
      <c r="AA409" s="319" t="s">
        <v>2344</v>
      </c>
      <c r="AB409" s="319"/>
      <c r="AC409" s="319"/>
      <c r="AD409" s="319"/>
      <c r="AE409" s="319"/>
      <c r="AF409" s="319"/>
      <c r="AG409" s="577"/>
      <c r="AH409" s="577"/>
      <c r="AI409" s="319"/>
      <c r="AJ409" s="319"/>
      <c r="AK409" s="319"/>
      <c r="AL409" s="319"/>
      <c r="AM409" s="319"/>
      <c r="AN409" s="319"/>
      <c r="AO409" s="319"/>
      <c r="AP409" s="577"/>
      <c r="AQ409" s="577"/>
      <c r="AR409" s="577"/>
      <c r="AS409" s="577"/>
      <c r="AT409" s="577"/>
      <c r="AU409" s="577"/>
      <c r="AV409" s="99">
        <v>2012</v>
      </c>
      <c r="AW409" s="99"/>
      <c r="AX409" s="99"/>
      <c r="AY409" s="99"/>
      <c r="AZ409" s="99"/>
      <c r="BA409" s="99"/>
      <c r="BB409" s="99"/>
      <c r="BC409" s="100">
        <v>50</v>
      </c>
      <c r="BD409" s="100"/>
    </row>
    <row r="410" spans="1:56" s="246" customFormat="1" ht="25.7" customHeight="1">
      <c r="A410" s="276"/>
      <c r="B410" s="576"/>
      <c r="C410" s="577" t="s">
        <v>963</v>
      </c>
      <c r="D410" s="578" t="s">
        <v>10527</v>
      </c>
      <c r="E410" s="577" t="s">
        <v>963</v>
      </c>
      <c r="F410" s="577"/>
      <c r="G410" s="577" t="s">
        <v>963</v>
      </c>
      <c r="H410" s="319"/>
      <c r="I410" s="319"/>
      <c r="J410" s="319">
        <v>374</v>
      </c>
      <c r="K410" s="319">
        <v>374</v>
      </c>
      <c r="L410" s="319">
        <v>374</v>
      </c>
      <c r="M410" s="577"/>
      <c r="N410" s="577"/>
      <c r="O410" s="577"/>
      <c r="P410" s="319">
        <v>374</v>
      </c>
      <c r="Q410" s="319">
        <v>374</v>
      </c>
      <c r="R410" s="319" t="s">
        <v>10528</v>
      </c>
      <c r="S410" s="319">
        <v>1</v>
      </c>
      <c r="T410" s="319" t="s">
        <v>391</v>
      </c>
      <c r="U410" s="319"/>
      <c r="V410" s="319"/>
      <c r="W410" s="577"/>
      <c r="X410" s="319"/>
      <c r="Y410" s="319"/>
      <c r="Z410" s="319"/>
      <c r="AA410" s="319" t="s">
        <v>2344</v>
      </c>
      <c r="AB410" s="319"/>
      <c r="AC410" s="319"/>
      <c r="AD410" s="319"/>
      <c r="AE410" s="319"/>
      <c r="AF410" s="319"/>
      <c r="AG410" s="577"/>
      <c r="AH410" s="577"/>
      <c r="AI410" s="319"/>
      <c r="AJ410" s="319"/>
      <c r="AK410" s="319"/>
      <c r="AL410" s="319"/>
      <c r="AM410" s="319"/>
      <c r="AN410" s="319"/>
      <c r="AO410" s="319"/>
      <c r="AP410" s="577"/>
      <c r="AQ410" s="577"/>
      <c r="AR410" s="577"/>
      <c r="AS410" s="577"/>
      <c r="AT410" s="577"/>
      <c r="AU410" s="577"/>
      <c r="AV410" s="99">
        <v>2015</v>
      </c>
      <c r="AW410" s="99"/>
      <c r="AX410" s="99"/>
      <c r="AY410" s="99"/>
      <c r="AZ410" s="99"/>
      <c r="BA410" s="99"/>
      <c r="BB410" s="99"/>
      <c r="BC410" s="100">
        <v>20</v>
      </c>
      <c r="BD410" s="100"/>
    </row>
    <row r="411" spans="1:56" s="246" customFormat="1" ht="25.7" customHeight="1">
      <c r="A411" s="276"/>
      <c r="B411" s="576"/>
      <c r="C411" s="577" t="s">
        <v>963</v>
      </c>
      <c r="D411" s="578" t="s">
        <v>10529</v>
      </c>
      <c r="E411" s="577" t="s">
        <v>963</v>
      </c>
      <c r="F411" s="577"/>
      <c r="G411" s="577" t="s">
        <v>963</v>
      </c>
      <c r="H411" s="319"/>
      <c r="I411" s="319"/>
      <c r="J411" s="319">
        <v>396</v>
      </c>
      <c r="K411" s="319">
        <v>396</v>
      </c>
      <c r="L411" s="319">
        <v>396</v>
      </c>
      <c r="M411" s="577"/>
      <c r="N411" s="577"/>
      <c r="O411" s="577"/>
      <c r="P411" s="319">
        <v>396</v>
      </c>
      <c r="Q411" s="319">
        <v>396</v>
      </c>
      <c r="R411" s="319" t="s">
        <v>2338</v>
      </c>
      <c r="S411" s="319">
        <v>1</v>
      </c>
      <c r="T411" s="319" t="s">
        <v>391</v>
      </c>
      <c r="U411" s="319"/>
      <c r="V411" s="319"/>
      <c r="W411" s="577"/>
      <c r="X411" s="319"/>
      <c r="Y411" s="319"/>
      <c r="Z411" s="319"/>
      <c r="AA411" s="319" t="s">
        <v>2344</v>
      </c>
      <c r="AB411" s="319"/>
      <c r="AC411" s="319"/>
      <c r="AD411" s="319"/>
      <c r="AE411" s="319"/>
      <c r="AF411" s="319"/>
      <c r="AG411" s="577"/>
      <c r="AH411" s="577"/>
      <c r="AI411" s="319"/>
      <c r="AJ411" s="319"/>
      <c r="AK411" s="319"/>
      <c r="AL411" s="319"/>
      <c r="AM411" s="319"/>
      <c r="AN411" s="319"/>
      <c r="AO411" s="319"/>
      <c r="AP411" s="577"/>
      <c r="AQ411" s="577"/>
      <c r="AR411" s="577"/>
      <c r="AS411" s="577"/>
      <c r="AT411" s="577"/>
      <c r="AU411" s="577"/>
      <c r="AV411" s="99">
        <v>2016</v>
      </c>
      <c r="AW411" s="99"/>
      <c r="AX411" s="99"/>
      <c r="AY411" s="99"/>
      <c r="AZ411" s="99"/>
      <c r="BA411" s="99"/>
      <c r="BB411" s="99"/>
      <c r="BC411" s="100">
        <v>100</v>
      </c>
      <c r="BD411" s="100"/>
    </row>
    <row r="412" spans="1:56" s="246" customFormat="1" ht="25.7" customHeight="1">
      <c r="A412" s="276"/>
      <c r="B412" s="576"/>
      <c r="C412" s="577" t="s">
        <v>968</v>
      </c>
      <c r="D412" s="578" t="s">
        <v>2342</v>
      </c>
      <c r="E412" s="577" t="s">
        <v>968</v>
      </c>
      <c r="F412" s="577"/>
      <c r="G412" s="577" t="s">
        <v>968</v>
      </c>
      <c r="H412" s="319"/>
      <c r="I412" s="319"/>
      <c r="J412" s="319">
        <v>1088</v>
      </c>
      <c r="K412" s="319">
        <v>464</v>
      </c>
      <c r="L412" s="319">
        <v>464</v>
      </c>
      <c r="M412" s="577"/>
      <c r="N412" s="577"/>
      <c r="O412" s="577"/>
      <c r="P412" s="319">
        <v>464</v>
      </c>
      <c r="Q412" s="319">
        <v>464</v>
      </c>
      <c r="R412" s="319" t="s">
        <v>2343</v>
      </c>
      <c r="S412" s="319">
        <v>1</v>
      </c>
      <c r="T412" s="319" t="s">
        <v>391</v>
      </c>
      <c r="U412" s="319"/>
      <c r="V412" s="319"/>
      <c r="W412" s="577"/>
      <c r="X412" s="319"/>
      <c r="Y412" s="319"/>
      <c r="Z412" s="319"/>
      <c r="AA412" s="319" t="s">
        <v>2344</v>
      </c>
      <c r="AB412" s="319"/>
      <c r="AC412" s="319"/>
      <c r="AD412" s="319"/>
      <c r="AE412" s="319"/>
      <c r="AF412" s="319"/>
      <c r="AG412" s="577"/>
      <c r="AH412" s="577"/>
      <c r="AI412" s="319"/>
      <c r="AJ412" s="319"/>
      <c r="AK412" s="319"/>
      <c r="AL412" s="319"/>
      <c r="AM412" s="319"/>
      <c r="AN412" s="319"/>
      <c r="AO412" s="319"/>
      <c r="AP412" s="577"/>
      <c r="AQ412" s="577"/>
      <c r="AR412" s="577"/>
      <c r="AS412" s="577"/>
      <c r="AT412" s="577"/>
      <c r="AU412" s="577"/>
      <c r="AV412" s="99">
        <v>2003</v>
      </c>
      <c r="AW412" s="99"/>
      <c r="AX412" s="99"/>
      <c r="AY412" s="99"/>
      <c r="AZ412" s="99"/>
      <c r="BA412" s="99"/>
      <c r="BB412" s="99"/>
      <c r="BC412" s="100">
        <v>95</v>
      </c>
      <c r="BD412" s="100"/>
    </row>
    <row r="413" spans="1:56" s="246" customFormat="1" ht="25.7" customHeight="1">
      <c r="A413" s="276"/>
      <c r="B413" s="576"/>
      <c r="C413" s="577" t="s">
        <v>968</v>
      </c>
      <c r="D413" s="578" t="s">
        <v>2345</v>
      </c>
      <c r="E413" s="577" t="s">
        <v>968</v>
      </c>
      <c r="F413" s="577"/>
      <c r="G413" s="577" t="s">
        <v>968</v>
      </c>
      <c r="H413" s="319"/>
      <c r="I413" s="319"/>
      <c r="J413" s="319">
        <v>270559</v>
      </c>
      <c r="K413" s="319">
        <v>589</v>
      </c>
      <c r="L413" s="319">
        <v>589</v>
      </c>
      <c r="M413" s="577"/>
      <c r="N413" s="577"/>
      <c r="O413" s="577"/>
      <c r="P413" s="319">
        <v>494</v>
      </c>
      <c r="Q413" s="319">
        <v>494</v>
      </c>
      <c r="R413" s="319" t="s">
        <v>2346</v>
      </c>
      <c r="S413" s="319">
        <v>1</v>
      </c>
      <c r="T413" s="319" t="s">
        <v>391</v>
      </c>
      <c r="U413" s="319"/>
      <c r="V413" s="319"/>
      <c r="W413" s="577"/>
      <c r="X413" s="319"/>
      <c r="Y413" s="319"/>
      <c r="Z413" s="319"/>
      <c r="AA413" s="319" t="s">
        <v>2344</v>
      </c>
      <c r="AB413" s="319"/>
      <c r="AC413" s="319"/>
      <c r="AD413" s="319"/>
      <c r="AE413" s="319"/>
      <c r="AF413" s="319"/>
      <c r="AG413" s="577"/>
      <c r="AH413" s="577"/>
      <c r="AI413" s="319"/>
      <c r="AJ413" s="319"/>
      <c r="AK413" s="319"/>
      <c r="AL413" s="319"/>
      <c r="AM413" s="319"/>
      <c r="AN413" s="319"/>
      <c r="AO413" s="319"/>
      <c r="AP413" s="577"/>
      <c r="AQ413" s="577"/>
      <c r="AR413" s="577"/>
      <c r="AS413" s="577"/>
      <c r="AT413" s="577"/>
      <c r="AU413" s="577"/>
      <c r="AV413" s="99">
        <v>2000</v>
      </c>
      <c r="AW413" s="99"/>
      <c r="AX413" s="99"/>
      <c r="AY413" s="99"/>
      <c r="AZ413" s="99"/>
      <c r="BA413" s="99"/>
      <c r="BB413" s="99"/>
      <c r="BC413" s="100">
        <v>75</v>
      </c>
      <c r="BD413" s="100"/>
    </row>
    <row r="414" spans="1:56" s="246" customFormat="1" ht="25.7" customHeight="1">
      <c r="A414" s="276"/>
      <c r="B414" s="576"/>
      <c r="C414" s="577" t="s">
        <v>968</v>
      </c>
      <c r="D414" s="578" t="s">
        <v>2347</v>
      </c>
      <c r="E414" s="577" t="s">
        <v>968</v>
      </c>
      <c r="F414" s="577"/>
      <c r="G414" s="577" t="s">
        <v>968</v>
      </c>
      <c r="H414" s="319"/>
      <c r="I414" s="319"/>
      <c r="J414" s="319">
        <v>693</v>
      </c>
      <c r="K414" s="319">
        <v>396</v>
      </c>
      <c r="L414" s="319">
        <v>396</v>
      </c>
      <c r="M414" s="577"/>
      <c r="N414" s="577"/>
      <c r="O414" s="577"/>
      <c r="P414" s="319">
        <v>396</v>
      </c>
      <c r="Q414" s="319">
        <v>396</v>
      </c>
      <c r="R414" s="319" t="s">
        <v>2348</v>
      </c>
      <c r="S414" s="319">
        <v>1</v>
      </c>
      <c r="T414" s="319" t="s">
        <v>391</v>
      </c>
      <c r="U414" s="319"/>
      <c r="V414" s="319"/>
      <c r="W414" s="577"/>
      <c r="X414" s="319"/>
      <c r="Y414" s="319"/>
      <c r="Z414" s="319"/>
      <c r="AA414" s="319" t="s">
        <v>2344</v>
      </c>
      <c r="AB414" s="319"/>
      <c r="AC414" s="319"/>
      <c r="AD414" s="319"/>
      <c r="AE414" s="319"/>
      <c r="AF414" s="319"/>
      <c r="AG414" s="577"/>
      <c r="AH414" s="577"/>
      <c r="AI414" s="319"/>
      <c r="AJ414" s="319"/>
      <c r="AK414" s="319"/>
      <c r="AL414" s="319"/>
      <c r="AM414" s="319"/>
      <c r="AN414" s="319"/>
      <c r="AO414" s="319"/>
      <c r="AP414" s="577"/>
      <c r="AQ414" s="577"/>
      <c r="AR414" s="577"/>
      <c r="AS414" s="577"/>
      <c r="AT414" s="577"/>
      <c r="AU414" s="577"/>
      <c r="AV414" s="99">
        <v>2007</v>
      </c>
      <c r="AW414" s="99"/>
      <c r="AX414" s="99"/>
      <c r="AY414" s="99"/>
      <c r="AZ414" s="99"/>
      <c r="BA414" s="99"/>
      <c r="BB414" s="99"/>
      <c r="BC414" s="100">
        <v>148</v>
      </c>
      <c r="BD414" s="100"/>
    </row>
    <row r="415" spans="1:56" s="246" customFormat="1" ht="25.7" customHeight="1">
      <c r="A415" s="276"/>
      <c r="B415" s="576"/>
      <c r="C415" s="577" t="s">
        <v>968</v>
      </c>
      <c r="D415" s="578" t="s">
        <v>2349</v>
      </c>
      <c r="E415" s="577" t="s">
        <v>968</v>
      </c>
      <c r="F415" s="577"/>
      <c r="G415" s="577" t="s">
        <v>968</v>
      </c>
      <c r="H415" s="319"/>
      <c r="I415" s="319"/>
      <c r="J415" s="319">
        <v>1127</v>
      </c>
      <c r="K415" s="319">
        <v>224</v>
      </c>
      <c r="L415" s="319">
        <v>224</v>
      </c>
      <c r="M415" s="577"/>
      <c r="N415" s="577"/>
      <c r="O415" s="577"/>
      <c r="P415" s="319">
        <v>224</v>
      </c>
      <c r="Q415" s="319">
        <v>224</v>
      </c>
      <c r="R415" s="319" t="s">
        <v>2350</v>
      </c>
      <c r="S415" s="319">
        <v>1</v>
      </c>
      <c r="T415" s="319" t="s">
        <v>391</v>
      </c>
      <c r="U415" s="319"/>
      <c r="V415" s="319"/>
      <c r="W415" s="577"/>
      <c r="X415" s="319"/>
      <c r="Y415" s="319"/>
      <c r="Z415" s="319"/>
      <c r="AA415" s="319" t="s">
        <v>2344</v>
      </c>
      <c r="AB415" s="319"/>
      <c r="AC415" s="319"/>
      <c r="AD415" s="319"/>
      <c r="AE415" s="319"/>
      <c r="AF415" s="319"/>
      <c r="AG415" s="577"/>
      <c r="AH415" s="577"/>
      <c r="AI415" s="319"/>
      <c r="AJ415" s="319"/>
      <c r="AK415" s="319"/>
      <c r="AL415" s="319"/>
      <c r="AM415" s="319"/>
      <c r="AN415" s="319"/>
      <c r="AO415" s="319"/>
      <c r="AP415" s="577"/>
      <c r="AQ415" s="577"/>
      <c r="AR415" s="577"/>
      <c r="AS415" s="577"/>
      <c r="AT415" s="577"/>
      <c r="AU415" s="577"/>
      <c r="AV415" s="99">
        <v>2008</v>
      </c>
      <c r="AW415" s="99"/>
      <c r="AX415" s="99"/>
      <c r="AY415" s="99"/>
      <c r="AZ415" s="99"/>
      <c r="BA415" s="99"/>
      <c r="BB415" s="99"/>
      <c r="BC415" s="100">
        <v>120</v>
      </c>
      <c r="BD415" s="100"/>
    </row>
    <row r="416" spans="1:56" s="246" customFormat="1" ht="25.7" customHeight="1">
      <c r="A416" s="276"/>
      <c r="B416" s="576"/>
      <c r="C416" s="577" t="s">
        <v>968</v>
      </c>
      <c r="D416" s="578" t="s">
        <v>2351</v>
      </c>
      <c r="E416" s="577" t="s">
        <v>968</v>
      </c>
      <c r="F416" s="577"/>
      <c r="G416" s="577" t="s">
        <v>968</v>
      </c>
      <c r="H416" s="319"/>
      <c r="I416" s="319"/>
      <c r="J416" s="319">
        <v>2518</v>
      </c>
      <c r="K416" s="319">
        <v>883</v>
      </c>
      <c r="L416" s="319">
        <v>883</v>
      </c>
      <c r="M416" s="577"/>
      <c r="N416" s="577"/>
      <c r="O416" s="577"/>
      <c r="P416" s="319">
        <v>320</v>
      </c>
      <c r="Q416" s="319">
        <v>320</v>
      </c>
      <c r="R416" s="319" t="s">
        <v>2352</v>
      </c>
      <c r="S416" s="319">
        <v>2</v>
      </c>
      <c r="T416" s="319" t="s">
        <v>391</v>
      </c>
      <c r="U416" s="319"/>
      <c r="V416" s="319"/>
      <c r="W416" s="577"/>
      <c r="X416" s="319"/>
      <c r="Y416" s="319"/>
      <c r="Z416" s="319"/>
      <c r="AA416" s="319" t="s">
        <v>2344</v>
      </c>
      <c r="AB416" s="319"/>
      <c r="AC416" s="319"/>
      <c r="AD416" s="319"/>
      <c r="AE416" s="319"/>
      <c r="AF416" s="319"/>
      <c r="AG416" s="577"/>
      <c r="AH416" s="577"/>
      <c r="AI416" s="319"/>
      <c r="AJ416" s="319"/>
      <c r="AK416" s="319"/>
      <c r="AL416" s="319"/>
      <c r="AM416" s="319"/>
      <c r="AN416" s="319"/>
      <c r="AO416" s="319"/>
      <c r="AP416" s="577"/>
      <c r="AQ416" s="577"/>
      <c r="AR416" s="577"/>
      <c r="AS416" s="577"/>
      <c r="AT416" s="577"/>
      <c r="AU416" s="577"/>
      <c r="AV416" s="99">
        <v>2009</v>
      </c>
      <c r="AW416" s="99"/>
      <c r="AX416" s="99"/>
      <c r="AY416" s="99"/>
      <c r="AZ416" s="99"/>
      <c r="BA416" s="99"/>
      <c r="BB416" s="99"/>
      <c r="BC416" s="100">
        <v>350</v>
      </c>
      <c r="BD416" s="100"/>
    </row>
    <row r="417" spans="1:56" s="246" customFormat="1" ht="25.7" customHeight="1">
      <c r="A417" s="276" t="s">
        <v>193</v>
      </c>
      <c r="B417" s="576"/>
      <c r="C417" s="577" t="s">
        <v>968</v>
      </c>
      <c r="D417" s="578" t="s">
        <v>10530</v>
      </c>
      <c r="E417" s="577" t="s">
        <v>968</v>
      </c>
      <c r="F417" s="577"/>
      <c r="G417" s="577" t="s">
        <v>968</v>
      </c>
      <c r="H417" s="319"/>
      <c r="I417" s="319"/>
      <c r="J417" s="319">
        <v>118225</v>
      </c>
      <c r="K417" s="319">
        <v>481.5</v>
      </c>
      <c r="L417" s="319">
        <v>478.4</v>
      </c>
      <c r="M417" s="577"/>
      <c r="N417" s="577"/>
      <c r="O417" s="577"/>
      <c r="P417" s="319">
        <v>320</v>
      </c>
      <c r="Q417" s="319">
        <v>320</v>
      </c>
      <c r="R417" s="319" t="s">
        <v>10531</v>
      </c>
      <c r="S417" s="319">
        <v>1</v>
      </c>
      <c r="T417" s="319" t="s">
        <v>391</v>
      </c>
      <c r="U417" s="319"/>
      <c r="V417" s="319"/>
      <c r="W417" s="577"/>
      <c r="X417" s="319"/>
      <c r="Y417" s="319"/>
      <c r="Z417" s="319"/>
      <c r="AA417" s="319" t="s">
        <v>2344</v>
      </c>
      <c r="AB417" s="319"/>
      <c r="AC417" s="319"/>
      <c r="AD417" s="319"/>
      <c r="AE417" s="319"/>
      <c r="AF417" s="319"/>
      <c r="AG417" s="577"/>
      <c r="AH417" s="577"/>
      <c r="AI417" s="319"/>
      <c r="AJ417" s="319"/>
      <c r="AK417" s="319"/>
      <c r="AL417" s="319"/>
      <c r="AM417" s="319"/>
      <c r="AN417" s="319"/>
      <c r="AO417" s="319"/>
      <c r="AP417" s="577"/>
      <c r="AQ417" s="577"/>
      <c r="AR417" s="577"/>
      <c r="AS417" s="577"/>
      <c r="AT417" s="577"/>
      <c r="AU417" s="577"/>
      <c r="AV417" s="99">
        <v>2014</v>
      </c>
      <c r="AW417" s="99"/>
      <c r="AX417" s="99"/>
      <c r="AY417" s="99"/>
      <c r="AZ417" s="99"/>
      <c r="BA417" s="99"/>
      <c r="BB417" s="99"/>
      <c r="BC417" s="100">
        <v>450</v>
      </c>
      <c r="BD417" s="100"/>
    </row>
    <row r="418" spans="1:56" s="246" customFormat="1" ht="25.7" customHeight="1">
      <c r="A418" s="276"/>
      <c r="B418" s="576"/>
      <c r="C418" s="577" t="s">
        <v>968</v>
      </c>
      <c r="D418" s="578" t="s">
        <v>10532</v>
      </c>
      <c r="E418" s="577" t="s">
        <v>968</v>
      </c>
      <c r="F418" s="577"/>
      <c r="G418" s="577" t="s">
        <v>968</v>
      </c>
      <c r="H418" s="319"/>
      <c r="I418" s="319"/>
      <c r="J418" s="319">
        <v>1040</v>
      </c>
      <c r="K418" s="319">
        <v>302</v>
      </c>
      <c r="L418" s="319">
        <v>302.39999999999998</v>
      </c>
      <c r="M418" s="577"/>
      <c r="N418" s="577"/>
      <c r="O418" s="577"/>
      <c r="P418" s="319">
        <v>300</v>
      </c>
      <c r="Q418" s="319">
        <v>300</v>
      </c>
      <c r="R418" s="319" t="s">
        <v>10533</v>
      </c>
      <c r="S418" s="319">
        <v>1</v>
      </c>
      <c r="T418" s="319" t="s">
        <v>391</v>
      </c>
      <c r="U418" s="319"/>
      <c r="V418" s="319"/>
      <c r="W418" s="577"/>
      <c r="X418" s="319"/>
      <c r="Y418" s="319"/>
      <c r="Z418" s="319"/>
      <c r="AA418" s="319" t="s">
        <v>2344</v>
      </c>
      <c r="AB418" s="319"/>
      <c r="AC418" s="319"/>
      <c r="AD418" s="319"/>
      <c r="AE418" s="319"/>
      <c r="AF418" s="319"/>
      <c r="AG418" s="577"/>
      <c r="AH418" s="577"/>
      <c r="AI418" s="319"/>
      <c r="AJ418" s="319"/>
      <c r="AK418" s="319"/>
      <c r="AL418" s="319"/>
      <c r="AM418" s="319"/>
      <c r="AN418" s="319"/>
      <c r="AO418" s="319"/>
      <c r="AP418" s="577"/>
      <c r="AQ418" s="577"/>
      <c r="AR418" s="577"/>
      <c r="AS418" s="577"/>
      <c r="AT418" s="577"/>
      <c r="AU418" s="577"/>
      <c r="AV418" s="99">
        <v>2014</v>
      </c>
      <c r="AW418" s="99"/>
      <c r="AX418" s="99"/>
      <c r="AY418" s="99"/>
      <c r="AZ418" s="99"/>
      <c r="BA418" s="99"/>
      <c r="BB418" s="99"/>
      <c r="BC418" s="100">
        <v>120</v>
      </c>
      <c r="BD418" s="100"/>
    </row>
    <row r="419" spans="1:56" s="246" customFormat="1" ht="25.7" customHeight="1">
      <c r="A419" s="276"/>
      <c r="B419" s="576"/>
      <c r="C419" s="577" t="s">
        <v>968</v>
      </c>
      <c r="D419" s="578" t="s">
        <v>10534</v>
      </c>
      <c r="E419" s="577" t="s">
        <v>968</v>
      </c>
      <c r="F419" s="577"/>
      <c r="G419" s="577" t="s">
        <v>968</v>
      </c>
      <c r="H419" s="319"/>
      <c r="I419" s="319"/>
      <c r="J419" s="319">
        <v>1660</v>
      </c>
      <c r="K419" s="319">
        <v>329</v>
      </c>
      <c r="L419" s="319">
        <v>329</v>
      </c>
      <c r="M419" s="577"/>
      <c r="N419" s="577"/>
      <c r="O419" s="577"/>
      <c r="P419" s="319">
        <v>300</v>
      </c>
      <c r="Q419" s="319">
        <v>300</v>
      </c>
      <c r="R419" s="319" t="s">
        <v>10535</v>
      </c>
      <c r="S419" s="319">
        <v>1</v>
      </c>
      <c r="T419" s="319" t="s">
        <v>391</v>
      </c>
      <c r="U419" s="319"/>
      <c r="V419" s="319"/>
      <c r="W419" s="577"/>
      <c r="X419" s="319"/>
      <c r="Y419" s="319"/>
      <c r="Z419" s="319"/>
      <c r="AA419" s="319" t="s">
        <v>2344</v>
      </c>
      <c r="AB419" s="319"/>
      <c r="AC419" s="319"/>
      <c r="AD419" s="319"/>
      <c r="AE419" s="319"/>
      <c r="AF419" s="319"/>
      <c r="AG419" s="577"/>
      <c r="AH419" s="577"/>
      <c r="AI419" s="319"/>
      <c r="AJ419" s="319"/>
      <c r="AK419" s="319"/>
      <c r="AL419" s="319"/>
      <c r="AM419" s="319"/>
      <c r="AN419" s="319"/>
      <c r="AO419" s="319"/>
      <c r="AP419" s="577"/>
      <c r="AQ419" s="577"/>
      <c r="AR419" s="577"/>
      <c r="AS419" s="577"/>
      <c r="AT419" s="577"/>
      <c r="AU419" s="577"/>
      <c r="AV419" s="99">
        <v>2014</v>
      </c>
      <c r="AW419" s="99"/>
      <c r="AX419" s="99"/>
      <c r="AY419" s="99"/>
      <c r="AZ419" s="99"/>
      <c r="BA419" s="99"/>
      <c r="BB419" s="99"/>
      <c r="BC419" s="100">
        <v>120</v>
      </c>
      <c r="BD419" s="100"/>
    </row>
    <row r="420" spans="1:56" s="246" customFormat="1" ht="25.7" customHeight="1">
      <c r="A420" s="276"/>
      <c r="B420" s="576"/>
      <c r="C420" s="577" t="s">
        <v>968</v>
      </c>
      <c r="D420" s="578" t="s">
        <v>10536</v>
      </c>
      <c r="E420" s="577" t="s">
        <v>968</v>
      </c>
      <c r="F420" s="577"/>
      <c r="G420" s="577" t="s">
        <v>968</v>
      </c>
      <c r="H420" s="319"/>
      <c r="I420" s="319"/>
      <c r="J420" s="319">
        <v>10637</v>
      </c>
      <c r="K420" s="319">
        <v>312.5</v>
      </c>
      <c r="L420" s="319">
        <v>312.5</v>
      </c>
      <c r="M420" s="577"/>
      <c r="N420" s="577"/>
      <c r="O420" s="577"/>
      <c r="P420" s="319">
        <v>300</v>
      </c>
      <c r="Q420" s="319">
        <v>300</v>
      </c>
      <c r="R420" s="319" t="s">
        <v>10537</v>
      </c>
      <c r="S420" s="319">
        <v>1</v>
      </c>
      <c r="T420" s="319" t="s">
        <v>391</v>
      </c>
      <c r="U420" s="319"/>
      <c r="V420" s="319"/>
      <c r="W420" s="577"/>
      <c r="X420" s="319"/>
      <c r="Y420" s="319"/>
      <c r="Z420" s="319"/>
      <c r="AA420" s="319" t="s">
        <v>2344</v>
      </c>
      <c r="AB420" s="319"/>
      <c r="AC420" s="319"/>
      <c r="AD420" s="319"/>
      <c r="AE420" s="319"/>
      <c r="AF420" s="319"/>
      <c r="AG420" s="577"/>
      <c r="AH420" s="577"/>
      <c r="AI420" s="319"/>
      <c r="AJ420" s="319"/>
      <c r="AK420" s="319"/>
      <c r="AL420" s="319"/>
      <c r="AM420" s="319"/>
      <c r="AN420" s="319"/>
      <c r="AO420" s="319"/>
      <c r="AP420" s="577"/>
      <c r="AQ420" s="577"/>
      <c r="AR420" s="577"/>
      <c r="AS420" s="577"/>
      <c r="AT420" s="577"/>
      <c r="AU420" s="577"/>
      <c r="AV420" s="99">
        <v>2014</v>
      </c>
      <c r="AW420" s="99"/>
      <c r="AX420" s="99"/>
      <c r="AY420" s="99"/>
      <c r="AZ420" s="99"/>
      <c r="BA420" s="99"/>
      <c r="BB420" s="99"/>
      <c r="BC420" s="100">
        <v>100</v>
      </c>
      <c r="BD420" s="100"/>
    </row>
    <row r="421" spans="1:56" s="246" customFormat="1" ht="25.7" customHeight="1">
      <c r="A421" s="276"/>
      <c r="B421" s="576"/>
      <c r="C421" s="577" t="s">
        <v>968</v>
      </c>
      <c r="D421" s="578" t="s">
        <v>10538</v>
      </c>
      <c r="E421" s="577" t="s">
        <v>968</v>
      </c>
      <c r="F421" s="577"/>
      <c r="G421" s="577" t="s">
        <v>968</v>
      </c>
      <c r="H421" s="319"/>
      <c r="I421" s="319"/>
      <c r="J421" s="319">
        <v>21562</v>
      </c>
      <c r="K421" s="319">
        <v>409</v>
      </c>
      <c r="L421" s="319">
        <v>409</v>
      </c>
      <c r="M421" s="577"/>
      <c r="N421" s="577"/>
      <c r="O421" s="577"/>
      <c r="P421" s="319">
        <v>409</v>
      </c>
      <c r="Q421" s="319">
        <v>409</v>
      </c>
      <c r="R421" s="319" t="s">
        <v>10539</v>
      </c>
      <c r="S421" s="319">
        <v>1</v>
      </c>
      <c r="T421" s="319" t="s">
        <v>391</v>
      </c>
      <c r="U421" s="319"/>
      <c r="V421" s="319"/>
      <c r="W421" s="577"/>
      <c r="X421" s="319"/>
      <c r="Y421" s="319"/>
      <c r="Z421" s="319"/>
      <c r="AA421" s="319" t="s">
        <v>2344</v>
      </c>
      <c r="AB421" s="319"/>
      <c r="AC421" s="319"/>
      <c r="AD421" s="319"/>
      <c r="AE421" s="319"/>
      <c r="AF421" s="319"/>
      <c r="AG421" s="577"/>
      <c r="AH421" s="577"/>
      <c r="AI421" s="319"/>
      <c r="AJ421" s="319"/>
      <c r="AK421" s="319"/>
      <c r="AL421" s="319"/>
      <c r="AM421" s="319"/>
      <c r="AN421" s="319"/>
      <c r="AO421" s="319"/>
      <c r="AP421" s="577"/>
      <c r="AQ421" s="577"/>
      <c r="AR421" s="577"/>
      <c r="AS421" s="577"/>
      <c r="AT421" s="577"/>
      <c r="AU421" s="577"/>
      <c r="AV421" s="99">
        <v>2015</v>
      </c>
      <c r="AW421" s="99"/>
      <c r="AX421" s="99"/>
      <c r="AY421" s="99"/>
      <c r="AZ421" s="99"/>
      <c r="BA421" s="99"/>
      <c r="BB421" s="99"/>
      <c r="BC421" s="100">
        <v>130</v>
      </c>
      <c r="BD421" s="100"/>
    </row>
    <row r="422" spans="1:56" s="246" customFormat="1" ht="25.7" customHeight="1">
      <c r="A422" s="276"/>
      <c r="B422" s="576"/>
      <c r="C422" s="577" t="s">
        <v>968</v>
      </c>
      <c r="D422" s="578" t="s">
        <v>10540</v>
      </c>
      <c r="E422" s="577" t="s">
        <v>968</v>
      </c>
      <c r="F422" s="577"/>
      <c r="G422" s="577" t="s">
        <v>968</v>
      </c>
      <c r="H422" s="319"/>
      <c r="I422" s="319"/>
      <c r="J422" s="319">
        <v>6335</v>
      </c>
      <c r="K422" s="319">
        <v>409</v>
      </c>
      <c r="L422" s="319">
        <v>409</v>
      </c>
      <c r="M422" s="577"/>
      <c r="N422" s="577"/>
      <c r="O422" s="577"/>
      <c r="P422" s="319">
        <v>409</v>
      </c>
      <c r="Q422" s="319">
        <v>409</v>
      </c>
      <c r="R422" s="319" t="s">
        <v>10539</v>
      </c>
      <c r="S422" s="319">
        <v>1</v>
      </c>
      <c r="T422" s="319" t="s">
        <v>391</v>
      </c>
      <c r="U422" s="319"/>
      <c r="V422" s="319"/>
      <c r="W422" s="577"/>
      <c r="X422" s="319"/>
      <c r="Y422" s="319"/>
      <c r="Z422" s="319"/>
      <c r="AA422" s="319" t="s">
        <v>2344</v>
      </c>
      <c r="AB422" s="319"/>
      <c r="AC422" s="319"/>
      <c r="AD422" s="319"/>
      <c r="AE422" s="319"/>
      <c r="AF422" s="319"/>
      <c r="AG422" s="577"/>
      <c r="AH422" s="577"/>
      <c r="AI422" s="319"/>
      <c r="AJ422" s="319"/>
      <c r="AK422" s="319"/>
      <c r="AL422" s="319"/>
      <c r="AM422" s="319"/>
      <c r="AN422" s="319"/>
      <c r="AO422" s="319"/>
      <c r="AP422" s="577"/>
      <c r="AQ422" s="577"/>
      <c r="AR422" s="577"/>
      <c r="AS422" s="577"/>
      <c r="AT422" s="577"/>
      <c r="AU422" s="577"/>
      <c r="AV422" s="99">
        <v>2015</v>
      </c>
      <c r="AW422" s="99"/>
      <c r="AX422" s="99"/>
      <c r="AY422" s="99"/>
      <c r="AZ422" s="99"/>
      <c r="BA422" s="99"/>
      <c r="BB422" s="99"/>
      <c r="BC422" s="100">
        <v>130</v>
      </c>
      <c r="BD422" s="100"/>
    </row>
    <row r="423" spans="1:56" s="246" customFormat="1" ht="25.7" customHeight="1">
      <c r="A423" s="276"/>
      <c r="B423" s="576"/>
      <c r="C423" s="577" t="s">
        <v>2289</v>
      </c>
      <c r="D423" s="578" t="s">
        <v>10541</v>
      </c>
      <c r="E423" s="577" t="s">
        <v>2289</v>
      </c>
      <c r="F423" s="577"/>
      <c r="G423" s="577" t="s">
        <v>10542</v>
      </c>
      <c r="H423" s="319"/>
      <c r="I423" s="319"/>
      <c r="J423" s="319">
        <v>3992</v>
      </c>
      <c r="K423" s="319">
        <v>1164</v>
      </c>
      <c r="L423" s="319">
        <v>1164</v>
      </c>
      <c r="M423" s="577"/>
      <c r="N423" s="577"/>
      <c r="O423" s="577"/>
      <c r="P423" s="319">
        <v>600</v>
      </c>
      <c r="Q423" s="319">
        <v>600</v>
      </c>
      <c r="R423" s="319" t="s">
        <v>2354</v>
      </c>
      <c r="S423" s="319">
        <v>2</v>
      </c>
      <c r="T423" s="319" t="s">
        <v>391</v>
      </c>
      <c r="U423" s="319"/>
      <c r="V423" s="319"/>
      <c r="W423" s="577"/>
      <c r="X423" s="319"/>
      <c r="Y423" s="319"/>
      <c r="Z423" s="319"/>
      <c r="AA423" s="319" t="s">
        <v>2344</v>
      </c>
      <c r="AB423" s="319"/>
      <c r="AC423" s="319"/>
      <c r="AD423" s="319"/>
      <c r="AE423" s="319"/>
      <c r="AF423" s="319"/>
      <c r="AG423" s="577"/>
      <c r="AH423" s="577"/>
      <c r="AI423" s="319"/>
      <c r="AJ423" s="319"/>
      <c r="AK423" s="319"/>
      <c r="AL423" s="319"/>
      <c r="AM423" s="319"/>
      <c r="AN423" s="319"/>
      <c r="AO423" s="319"/>
      <c r="AP423" s="577"/>
      <c r="AQ423" s="577"/>
      <c r="AR423" s="577"/>
      <c r="AS423" s="577"/>
      <c r="AT423" s="577"/>
      <c r="AU423" s="577"/>
      <c r="AV423" s="99">
        <v>2005</v>
      </c>
      <c r="AW423" s="99"/>
      <c r="AX423" s="99"/>
      <c r="AY423" s="99"/>
      <c r="AZ423" s="99"/>
      <c r="BA423" s="99"/>
      <c r="BB423" s="99"/>
      <c r="BC423" s="100">
        <v>550</v>
      </c>
      <c r="BD423" s="100"/>
    </row>
    <row r="424" spans="1:56" s="246" customFormat="1" ht="25.7" customHeight="1">
      <c r="A424" s="276"/>
      <c r="B424" s="576"/>
      <c r="C424" s="577" t="s">
        <v>982</v>
      </c>
      <c r="D424" s="578" t="s">
        <v>2353</v>
      </c>
      <c r="E424" s="577" t="s">
        <v>982</v>
      </c>
      <c r="F424" s="577"/>
      <c r="G424" s="577" t="s">
        <v>10543</v>
      </c>
      <c r="H424" s="319"/>
      <c r="I424" s="319"/>
      <c r="J424" s="319">
        <v>4700</v>
      </c>
      <c r="K424" s="319">
        <v>922</v>
      </c>
      <c r="L424" s="319">
        <v>920</v>
      </c>
      <c r="M424" s="577"/>
      <c r="N424" s="577"/>
      <c r="O424" s="577"/>
      <c r="P424" s="319">
        <v>600</v>
      </c>
      <c r="Q424" s="319">
        <v>600</v>
      </c>
      <c r="R424" s="319" t="s">
        <v>2354</v>
      </c>
      <c r="S424" s="319">
        <v>2</v>
      </c>
      <c r="T424" s="319" t="s">
        <v>391</v>
      </c>
      <c r="U424" s="319"/>
      <c r="V424" s="319"/>
      <c r="W424" s="577"/>
      <c r="X424" s="319"/>
      <c r="Y424" s="319"/>
      <c r="Z424" s="319"/>
      <c r="AA424" s="319" t="s">
        <v>2344</v>
      </c>
      <c r="AB424" s="319"/>
      <c r="AC424" s="319"/>
      <c r="AD424" s="319"/>
      <c r="AE424" s="319"/>
      <c r="AF424" s="319"/>
      <c r="AG424" s="577"/>
      <c r="AH424" s="577"/>
      <c r="AI424" s="319"/>
      <c r="AJ424" s="319"/>
      <c r="AK424" s="319"/>
      <c r="AL424" s="319"/>
      <c r="AM424" s="319"/>
      <c r="AN424" s="319"/>
      <c r="AO424" s="319"/>
      <c r="AP424" s="577"/>
      <c r="AQ424" s="577"/>
      <c r="AR424" s="577"/>
      <c r="AS424" s="577"/>
      <c r="AT424" s="577"/>
      <c r="AU424" s="577"/>
      <c r="AV424" s="99">
        <v>2003</v>
      </c>
      <c r="AW424" s="99"/>
      <c r="AX424" s="99"/>
      <c r="AY424" s="99"/>
      <c r="AZ424" s="99"/>
      <c r="BA424" s="99"/>
      <c r="BB424" s="99"/>
      <c r="BC424" s="100">
        <v>325</v>
      </c>
      <c r="BD424" s="100"/>
    </row>
    <row r="425" spans="1:56" s="246" customFormat="1" ht="25.7" customHeight="1">
      <c r="A425" s="276"/>
      <c r="B425" s="576"/>
      <c r="C425" s="577" t="s">
        <v>982</v>
      </c>
      <c r="D425" s="578" t="s">
        <v>10544</v>
      </c>
      <c r="E425" s="577" t="s">
        <v>982</v>
      </c>
      <c r="F425" s="577"/>
      <c r="G425" s="577" t="s">
        <v>15541</v>
      </c>
      <c r="H425" s="319"/>
      <c r="I425" s="319"/>
      <c r="J425" s="319">
        <v>13823</v>
      </c>
      <c r="K425" s="319">
        <v>582</v>
      </c>
      <c r="L425" s="319">
        <v>582</v>
      </c>
      <c r="M425" s="577"/>
      <c r="N425" s="577"/>
      <c r="O425" s="577"/>
      <c r="P425" s="319">
        <v>456</v>
      </c>
      <c r="Q425" s="319">
        <v>456</v>
      </c>
      <c r="R425" s="319" t="s">
        <v>10545</v>
      </c>
      <c r="S425" s="319">
        <v>1</v>
      </c>
      <c r="T425" s="319" t="s">
        <v>391</v>
      </c>
      <c r="U425" s="319"/>
      <c r="V425" s="319"/>
      <c r="W425" s="577"/>
      <c r="X425" s="319"/>
      <c r="Y425" s="319"/>
      <c r="Z425" s="319"/>
      <c r="AA425" s="319" t="s">
        <v>2344</v>
      </c>
      <c r="AB425" s="319"/>
      <c r="AC425" s="319"/>
      <c r="AD425" s="319"/>
      <c r="AE425" s="319"/>
      <c r="AF425" s="319"/>
      <c r="AG425" s="577"/>
      <c r="AH425" s="577"/>
      <c r="AI425" s="577"/>
      <c r="AJ425" s="319"/>
      <c r="AK425" s="319"/>
      <c r="AL425" s="319"/>
      <c r="AM425" s="319"/>
      <c r="AN425" s="319"/>
      <c r="AO425" s="319"/>
      <c r="AP425" s="577"/>
      <c r="AQ425" s="577"/>
      <c r="AR425" s="177"/>
      <c r="AS425" s="177"/>
      <c r="AT425" s="177"/>
      <c r="AU425" s="177"/>
      <c r="AV425" s="99">
        <v>2013</v>
      </c>
      <c r="AW425" s="99"/>
      <c r="AX425" s="99"/>
      <c r="AY425" s="99"/>
      <c r="AZ425" s="99"/>
      <c r="BA425" s="99"/>
      <c r="BB425" s="99"/>
      <c r="BC425" s="100">
        <v>230</v>
      </c>
      <c r="BD425" s="100"/>
    </row>
    <row r="426" spans="1:56" s="246" customFormat="1" ht="25.7" customHeight="1">
      <c r="A426" s="276"/>
      <c r="B426" s="576"/>
      <c r="C426" s="577" t="s">
        <v>984</v>
      </c>
      <c r="D426" s="578" t="s">
        <v>2355</v>
      </c>
      <c r="E426" s="577" t="s">
        <v>984</v>
      </c>
      <c r="F426" s="577"/>
      <c r="G426" s="577" t="s">
        <v>984</v>
      </c>
      <c r="H426" s="319"/>
      <c r="I426" s="319"/>
      <c r="J426" s="319">
        <v>3840</v>
      </c>
      <c r="K426" s="319">
        <v>579</v>
      </c>
      <c r="L426" s="319">
        <v>579</v>
      </c>
      <c r="M426" s="577"/>
      <c r="N426" s="577"/>
      <c r="O426" s="577"/>
      <c r="P426" s="319">
        <v>579</v>
      </c>
      <c r="Q426" s="319">
        <v>579</v>
      </c>
      <c r="R426" s="319" t="s">
        <v>2356</v>
      </c>
      <c r="S426" s="319">
        <v>1</v>
      </c>
      <c r="T426" s="319" t="s">
        <v>391</v>
      </c>
      <c r="U426" s="319"/>
      <c r="V426" s="319"/>
      <c r="W426" s="577"/>
      <c r="X426" s="319"/>
      <c r="Y426" s="319"/>
      <c r="Z426" s="319"/>
      <c r="AA426" s="319" t="s">
        <v>2344</v>
      </c>
      <c r="AB426" s="319"/>
      <c r="AC426" s="319"/>
      <c r="AD426" s="319"/>
      <c r="AE426" s="319"/>
      <c r="AF426" s="319"/>
      <c r="AG426" s="577"/>
      <c r="AH426" s="577"/>
      <c r="AI426" s="319"/>
      <c r="AJ426" s="319"/>
      <c r="AK426" s="319"/>
      <c r="AL426" s="319"/>
      <c r="AM426" s="319"/>
      <c r="AN426" s="319"/>
      <c r="AO426" s="319"/>
      <c r="AP426" s="577"/>
      <c r="AQ426" s="577"/>
      <c r="AR426" s="577"/>
      <c r="AS426" s="577"/>
      <c r="AT426" s="577"/>
      <c r="AU426" s="577"/>
      <c r="AV426" s="99">
        <v>2005</v>
      </c>
      <c r="AW426" s="99"/>
      <c r="AX426" s="99"/>
      <c r="AY426" s="99"/>
      <c r="AZ426" s="99"/>
      <c r="BA426" s="99"/>
      <c r="BB426" s="99"/>
      <c r="BC426" s="100">
        <v>260</v>
      </c>
      <c r="BD426" s="100"/>
    </row>
    <row r="427" spans="1:56" s="246" customFormat="1" ht="25.7" customHeight="1">
      <c r="A427" s="276" t="s">
        <v>234</v>
      </c>
      <c r="B427" s="576"/>
      <c r="C427" s="577" t="s">
        <v>984</v>
      </c>
      <c r="D427" s="578" t="s">
        <v>2357</v>
      </c>
      <c r="E427" s="577" t="s">
        <v>984</v>
      </c>
      <c r="F427" s="577"/>
      <c r="G427" s="577" t="s">
        <v>984</v>
      </c>
      <c r="H427" s="319"/>
      <c r="I427" s="319"/>
      <c r="J427" s="319">
        <v>4200</v>
      </c>
      <c r="K427" s="319">
        <v>579</v>
      </c>
      <c r="L427" s="319">
        <v>579</v>
      </c>
      <c r="M427" s="577"/>
      <c r="N427" s="577"/>
      <c r="O427" s="577"/>
      <c r="P427" s="319">
        <v>579</v>
      </c>
      <c r="Q427" s="319">
        <v>579</v>
      </c>
      <c r="R427" s="319" t="s">
        <v>2356</v>
      </c>
      <c r="S427" s="319">
        <v>1</v>
      </c>
      <c r="T427" s="319" t="s">
        <v>391</v>
      </c>
      <c r="U427" s="319"/>
      <c r="V427" s="319"/>
      <c r="W427" s="577"/>
      <c r="X427" s="319"/>
      <c r="Y427" s="319"/>
      <c r="Z427" s="319"/>
      <c r="AA427" s="319" t="s">
        <v>2344</v>
      </c>
      <c r="AB427" s="319"/>
      <c r="AC427" s="319"/>
      <c r="AD427" s="319"/>
      <c r="AE427" s="319"/>
      <c r="AF427" s="319"/>
      <c r="AG427" s="577"/>
      <c r="AH427" s="577"/>
      <c r="AI427" s="319"/>
      <c r="AJ427" s="319"/>
      <c r="AK427" s="319"/>
      <c r="AL427" s="319"/>
      <c r="AM427" s="319"/>
      <c r="AN427" s="319"/>
      <c r="AO427" s="319"/>
      <c r="AP427" s="577"/>
      <c r="AQ427" s="577"/>
      <c r="AR427" s="577"/>
      <c r="AS427" s="577"/>
      <c r="AT427" s="577"/>
      <c r="AU427" s="577"/>
      <c r="AV427" s="99">
        <v>2009</v>
      </c>
      <c r="AW427" s="99"/>
      <c r="AX427" s="99"/>
      <c r="AY427" s="99"/>
      <c r="AZ427" s="99"/>
      <c r="BA427" s="99"/>
      <c r="BB427" s="99"/>
      <c r="BC427" s="100">
        <v>531</v>
      </c>
      <c r="BD427" s="100"/>
    </row>
    <row r="428" spans="1:56" s="246" customFormat="1" ht="25.7" customHeight="1">
      <c r="A428" s="276"/>
      <c r="B428" s="576"/>
      <c r="C428" s="577" t="s">
        <v>984</v>
      </c>
      <c r="D428" s="578" t="s">
        <v>10546</v>
      </c>
      <c r="E428" s="577" t="s">
        <v>984</v>
      </c>
      <c r="F428" s="577"/>
      <c r="G428" s="577" t="s">
        <v>984</v>
      </c>
      <c r="H428" s="319"/>
      <c r="I428" s="319"/>
      <c r="J428" s="319">
        <v>1018</v>
      </c>
      <c r="K428" s="319">
        <v>480</v>
      </c>
      <c r="L428" s="319">
        <v>420</v>
      </c>
      <c r="M428" s="577"/>
      <c r="N428" s="577"/>
      <c r="O428" s="577"/>
      <c r="P428" s="319">
        <v>480</v>
      </c>
      <c r="Q428" s="319">
        <v>480</v>
      </c>
      <c r="R428" s="319" t="s">
        <v>2356</v>
      </c>
      <c r="S428" s="319">
        <v>1</v>
      </c>
      <c r="T428" s="319" t="s">
        <v>391</v>
      </c>
      <c r="U428" s="319"/>
      <c r="V428" s="319"/>
      <c r="W428" s="577"/>
      <c r="X428" s="319"/>
      <c r="Y428" s="319"/>
      <c r="Z428" s="319"/>
      <c r="AA428" s="319" t="s">
        <v>2344</v>
      </c>
      <c r="AB428" s="319"/>
      <c r="AC428" s="319"/>
      <c r="AD428" s="319"/>
      <c r="AE428" s="319"/>
      <c r="AF428" s="319"/>
      <c r="AG428" s="577"/>
      <c r="AH428" s="577"/>
      <c r="AI428" s="319"/>
      <c r="AJ428" s="319"/>
      <c r="AK428" s="319"/>
      <c r="AL428" s="319"/>
      <c r="AM428" s="319"/>
      <c r="AN428" s="319"/>
      <c r="AO428" s="319"/>
      <c r="AP428" s="577"/>
      <c r="AQ428" s="577"/>
      <c r="AR428" s="577"/>
      <c r="AS428" s="577"/>
      <c r="AT428" s="577"/>
      <c r="AU428" s="577"/>
      <c r="AV428" s="99">
        <v>2013</v>
      </c>
      <c r="AW428" s="99"/>
      <c r="AX428" s="99"/>
      <c r="AY428" s="99"/>
      <c r="AZ428" s="99"/>
      <c r="BA428" s="99"/>
      <c r="BB428" s="99"/>
      <c r="BC428" s="100">
        <v>152</v>
      </c>
      <c r="BD428" s="100"/>
    </row>
    <row r="429" spans="1:56" s="246" customFormat="1" ht="25.7" customHeight="1">
      <c r="A429" s="276"/>
      <c r="B429" s="576"/>
      <c r="C429" s="577" t="s">
        <v>984</v>
      </c>
      <c r="D429" s="578" t="s">
        <v>10547</v>
      </c>
      <c r="E429" s="577" t="s">
        <v>984</v>
      </c>
      <c r="F429" s="577"/>
      <c r="G429" s="577" t="s">
        <v>984</v>
      </c>
      <c r="H429" s="319"/>
      <c r="I429" s="319"/>
      <c r="J429" s="319">
        <v>1813</v>
      </c>
      <c r="K429" s="319">
        <v>461.57</v>
      </c>
      <c r="L429" s="319">
        <v>461.57</v>
      </c>
      <c r="M429" s="577"/>
      <c r="N429" s="577"/>
      <c r="O429" s="577"/>
      <c r="P429" s="319">
        <v>462</v>
      </c>
      <c r="Q429" s="319">
        <v>462</v>
      </c>
      <c r="R429" s="319" t="s">
        <v>2356</v>
      </c>
      <c r="S429" s="319">
        <v>1</v>
      </c>
      <c r="T429" s="319" t="s">
        <v>391</v>
      </c>
      <c r="U429" s="319"/>
      <c r="V429" s="319"/>
      <c r="W429" s="577"/>
      <c r="X429" s="319"/>
      <c r="Y429" s="319"/>
      <c r="Z429" s="319"/>
      <c r="AA429" s="319" t="s">
        <v>2344</v>
      </c>
      <c r="AB429" s="319"/>
      <c r="AC429" s="319"/>
      <c r="AD429" s="319"/>
      <c r="AE429" s="319"/>
      <c r="AF429" s="319"/>
      <c r="AG429" s="577"/>
      <c r="AH429" s="577"/>
      <c r="AI429" s="319"/>
      <c r="AJ429" s="319"/>
      <c r="AK429" s="319"/>
      <c r="AL429" s="319"/>
      <c r="AM429" s="319"/>
      <c r="AN429" s="319"/>
      <c r="AO429" s="319"/>
      <c r="AP429" s="577"/>
      <c r="AQ429" s="577"/>
      <c r="AR429" s="577"/>
      <c r="AS429" s="577"/>
      <c r="AT429" s="577"/>
      <c r="AU429" s="577"/>
      <c r="AV429" s="99">
        <v>2007</v>
      </c>
      <c r="AW429" s="99"/>
      <c r="AX429" s="99"/>
      <c r="AY429" s="99"/>
      <c r="AZ429" s="99"/>
      <c r="BA429" s="99"/>
      <c r="BB429" s="99"/>
      <c r="BC429" s="100">
        <v>133</v>
      </c>
      <c r="BD429" s="100"/>
    </row>
    <row r="430" spans="1:56" s="246" customFormat="1" ht="25.7" customHeight="1">
      <c r="A430" s="276"/>
      <c r="B430" s="576"/>
      <c r="C430" s="577" t="s">
        <v>984</v>
      </c>
      <c r="D430" s="582" t="s">
        <v>10548</v>
      </c>
      <c r="E430" s="99" t="s">
        <v>984</v>
      </c>
      <c r="F430" s="99"/>
      <c r="G430" s="99" t="s">
        <v>984</v>
      </c>
      <c r="H430" s="99"/>
      <c r="I430" s="99"/>
      <c r="J430" s="100">
        <v>1100</v>
      </c>
      <c r="K430" s="100">
        <v>750</v>
      </c>
      <c r="L430" s="100">
        <v>750</v>
      </c>
      <c r="M430" s="99"/>
      <c r="N430" s="99"/>
      <c r="O430" s="99"/>
      <c r="P430" s="319">
        <v>750</v>
      </c>
      <c r="Q430" s="100">
        <v>750</v>
      </c>
      <c r="R430" s="319" t="s">
        <v>2169</v>
      </c>
      <c r="S430" s="100">
        <v>1</v>
      </c>
      <c r="T430" s="319" t="s">
        <v>391</v>
      </c>
      <c r="U430" s="99"/>
      <c r="V430" s="99"/>
      <c r="W430" s="99"/>
      <c r="X430" s="99"/>
      <c r="Y430" s="99"/>
      <c r="Z430" s="99"/>
      <c r="AA430" s="319" t="s">
        <v>2344</v>
      </c>
      <c r="AB430" s="99"/>
      <c r="AC430" s="99"/>
      <c r="AD430" s="99"/>
      <c r="AE430" s="99"/>
      <c r="AF430" s="99"/>
      <c r="AG430" s="99"/>
      <c r="AH430" s="99"/>
      <c r="AI430" s="99"/>
      <c r="AJ430" s="99"/>
      <c r="AK430" s="99"/>
      <c r="AL430" s="99"/>
      <c r="AM430" s="99"/>
      <c r="AN430" s="99"/>
      <c r="AO430" s="99"/>
      <c r="AP430" s="99"/>
      <c r="AQ430" s="99"/>
      <c r="AR430" s="99"/>
      <c r="AS430" s="99"/>
      <c r="AT430" s="99"/>
      <c r="AU430" s="99"/>
      <c r="AV430" s="99">
        <v>1993</v>
      </c>
      <c r="AW430" s="99"/>
      <c r="AX430" s="99"/>
      <c r="AY430" s="99"/>
      <c r="AZ430" s="99"/>
      <c r="BA430" s="99"/>
      <c r="BB430" s="99"/>
      <c r="BC430" s="100">
        <v>113</v>
      </c>
      <c r="BD430" s="100"/>
    </row>
    <row r="431" spans="1:56" s="246" customFormat="1" ht="25.7" customHeight="1">
      <c r="A431" s="276"/>
      <c r="B431" s="576"/>
      <c r="C431" s="577" t="s">
        <v>984</v>
      </c>
      <c r="D431" s="582" t="s">
        <v>10549</v>
      </c>
      <c r="E431" s="99" t="s">
        <v>984</v>
      </c>
      <c r="F431" s="99"/>
      <c r="G431" s="99" t="s">
        <v>984</v>
      </c>
      <c r="H431" s="99"/>
      <c r="I431" s="99"/>
      <c r="J431" s="100">
        <v>1018</v>
      </c>
      <c r="K431" s="100">
        <v>624</v>
      </c>
      <c r="L431" s="100">
        <v>624</v>
      </c>
      <c r="M431" s="99"/>
      <c r="N431" s="99"/>
      <c r="O431" s="99"/>
      <c r="P431" s="100">
        <v>624</v>
      </c>
      <c r="Q431" s="100">
        <v>624</v>
      </c>
      <c r="R431" s="319" t="s">
        <v>2169</v>
      </c>
      <c r="S431" s="100">
        <v>1</v>
      </c>
      <c r="T431" s="319" t="s">
        <v>391</v>
      </c>
      <c r="U431" s="99"/>
      <c r="V431" s="99"/>
      <c r="W431" s="99"/>
      <c r="X431" s="99"/>
      <c r="Y431" s="99"/>
      <c r="Z431" s="99"/>
      <c r="AA431" s="319" t="s">
        <v>2344</v>
      </c>
      <c r="AB431" s="99"/>
      <c r="AC431" s="99"/>
      <c r="AD431" s="99"/>
      <c r="AE431" s="99"/>
      <c r="AF431" s="99"/>
      <c r="AG431" s="99"/>
      <c r="AH431" s="99"/>
      <c r="AI431" s="99"/>
      <c r="AJ431" s="99"/>
      <c r="AK431" s="99"/>
      <c r="AL431" s="99"/>
      <c r="AM431" s="99"/>
      <c r="AN431" s="99"/>
      <c r="AO431" s="99"/>
      <c r="AP431" s="99"/>
      <c r="AQ431" s="99"/>
      <c r="AR431" s="99"/>
      <c r="AS431" s="99"/>
      <c r="AT431" s="99"/>
      <c r="AU431" s="99"/>
      <c r="AV431" s="99">
        <v>1992</v>
      </c>
      <c r="AW431" s="99"/>
      <c r="AX431" s="99"/>
      <c r="AY431" s="99"/>
      <c r="AZ431" s="99"/>
      <c r="BA431" s="99"/>
      <c r="BB431" s="99"/>
      <c r="BC431" s="100">
        <v>124</v>
      </c>
      <c r="BD431" s="100"/>
    </row>
    <row r="432" spans="1:56" s="246" customFormat="1" ht="25.7" customHeight="1">
      <c r="A432" s="281"/>
      <c r="B432" s="576"/>
      <c r="C432" s="577" t="s">
        <v>984</v>
      </c>
      <c r="D432" s="582" t="s">
        <v>10550</v>
      </c>
      <c r="E432" s="99" t="s">
        <v>984</v>
      </c>
      <c r="F432" s="99"/>
      <c r="G432" s="99" t="s">
        <v>984</v>
      </c>
      <c r="H432" s="99"/>
      <c r="I432" s="99"/>
      <c r="J432" s="100">
        <v>950</v>
      </c>
      <c r="K432" s="100">
        <v>396</v>
      </c>
      <c r="L432" s="100">
        <v>396</v>
      </c>
      <c r="M432" s="99"/>
      <c r="N432" s="99"/>
      <c r="O432" s="99"/>
      <c r="P432" s="100">
        <v>396</v>
      </c>
      <c r="Q432" s="100">
        <v>396</v>
      </c>
      <c r="R432" s="319" t="s">
        <v>2169</v>
      </c>
      <c r="S432" s="100">
        <v>1</v>
      </c>
      <c r="T432" s="319" t="s">
        <v>391</v>
      </c>
      <c r="U432" s="99"/>
      <c r="V432" s="99"/>
      <c r="W432" s="99"/>
      <c r="X432" s="99"/>
      <c r="Y432" s="99"/>
      <c r="Z432" s="99"/>
      <c r="AA432" s="319" t="s">
        <v>2344</v>
      </c>
      <c r="AB432" s="99"/>
      <c r="AC432" s="99"/>
      <c r="AD432" s="99"/>
      <c r="AE432" s="99"/>
      <c r="AF432" s="99"/>
      <c r="AG432" s="99"/>
      <c r="AH432" s="99"/>
      <c r="AI432" s="99"/>
      <c r="AJ432" s="99"/>
      <c r="AK432" s="99"/>
      <c r="AL432" s="99"/>
      <c r="AM432" s="99"/>
      <c r="AN432" s="99"/>
      <c r="AO432" s="99"/>
      <c r="AP432" s="99"/>
      <c r="AQ432" s="99"/>
      <c r="AR432" s="99"/>
      <c r="AS432" s="99"/>
      <c r="AT432" s="99"/>
      <c r="AU432" s="99"/>
      <c r="AV432" s="99">
        <v>2009</v>
      </c>
      <c r="AW432" s="99"/>
      <c r="AX432" s="99"/>
      <c r="AY432" s="99"/>
      <c r="AZ432" s="99"/>
      <c r="BA432" s="99"/>
      <c r="BB432" s="99"/>
      <c r="BC432" s="100">
        <v>170</v>
      </c>
      <c r="BD432" s="100"/>
    </row>
    <row r="433" spans="1:56" s="246" customFormat="1" ht="25.7" customHeight="1">
      <c r="A433" s="281"/>
      <c r="B433" s="576"/>
      <c r="C433" s="577" t="s">
        <v>984</v>
      </c>
      <c r="D433" s="582" t="s">
        <v>10551</v>
      </c>
      <c r="E433" s="99" t="s">
        <v>984</v>
      </c>
      <c r="F433" s="99"/>
      <c r="G433" s="99" t="s">
        <v>984</v>
      </c>
      <c r="H433" s="99"/>
      <c r="I433" s="99"/>
      <c r="J433" s="100">
        <v>500</v>
      </c>
      <c r="K433" s="100">
        <v>418</v>
      </c>
      <c r="L433" s="100">
        <v>418</v>
      </c>
      <c r="M433" s="99"/>
      <c r="N433" s="99"/>
      <c r="O433" s="99"/>
      <c r="P433" s="100">
        <v>418</v>
      </c>
      <c r="Q433" s="100">
        <v>418</v>
      </c>
      <c r="R433" s="319" t="s">
        <v>2169</v>
      </c>
      <c r="S433" s="100">
        <v>1</v>
      </c>
      <c r="T433" s="319" t="s">
        <v>391</v>
      </c>
      <c r="U433" s="99"/>
      <c r="V433" s="99"/>
      <c r="W433" s="99"/>
      <c r="X433" s="99"/>
      <c r="Y433" s="99"/>
      <c r="Z433" s="99"/>
      <c r="AA433" s="319" t="s">
        <v>2344</v>
      </c>
      <c r="AB433" s="99"/>
      <c r="AC433" s="99"/>
      <c r="AD433" s="99"/>
      <c r="AE433" s="99"/>
      <c r="AF433" s="99"/>
      <c r="AG433" s="99"/>
      <c r="AH433" s="99"/>
      <c r="AI433" s="99"/>
      <c r="AJ433" s="99"/>
      <c r="AK433" s="99"/>
      <c r="AL433" s="99"/>
      <c r="AM433" s="99"/>
      <c r="AN433" s="99"/>
      <c r="AO433" s="99"/>
      <c r="AP433" s="99"/>
      <c r="AQ433" s="99"/>
      <c r="AR433" s="99"/>
      <c r="AS433" s="99"/>
      <c r="AT433" s="99"/>
      <c r="AU433" s="99"/>
      <c r="AV433" s="99">
        <v>2009</v>
      </c>
      <c r="AW433" s="99"/>
      <c r="AX433" s="99"/>
      <c r="AY433" s="99"/>
      <c r="AZ433" s="99"/>
      <c r="BA433" s="99"/>
      <c r="BB433" s="99"/>
      <c r="BC433" s="100">
        <v>140</v>
      </c>
      <c r="BD433" s="100"/>
    </row>
    <row r="434" spans="1:56" s="246" customFormat="1" ht="25.7" customHeight="1">
      <c r="A434" s="281"/>
      <c r="B434" s="576"/>
      <c r="C434" s="577" t="s">
        <v>984</v>
      </c>
      <c r="D434" s="582" t="s">
        <v>10552</v>
      </c>
      <c r="E434" s="99" t="s">
        <v>984</v>
      </c>
      <c r="F434" s="99"/>
      <c r="G434" s="99" t="s">
        <v>984</v>
      </c>
      <c r="H434" s="99"/>
      <c r="I434" s="99"/>
      <c r="J434" s="100">
        <v>1080</v>
      </c>
      <c r="K434" s="100">
        <v>430</v>
      </c>
      <c r="L434" s="100">
        <v>430</v>
      </c>
      <c r="M434" s="99">
        <v>430</v>
      </c>
      <c r="N434" s="99">
        <v>430</v>
      </c>
      <c r="O434" s="99">
        <v>430</v>
      </c>
      <c r="P434" s="100">
        <v>430</v>
      </c>
      <c r="Q434" s="100">
        <v>430</v>
      </c>
      <c r="R434" s="319" t="s">
        <v>2356</v>
      </c>
      <c r="S434" s="100">
        <v>1</v>
      </c>
      <c r="T434" s="319" t="s">
        <v>391</v>
      </c>
      <c r="U434" s="99"/>
      <c r="V434" s="99"/>
      <c r="W434" s="99"/>
      <c r="X434" s="99"/>
      <c r="Y434" s="99"/>
      <c r="Z434" s="99"/>
      <c r="AA434" s="319" t="s">
        <v>2344</v>
      </c>
      <c r="AB434" s="99"/>
      <c r="AC434" s="99"/>
      <c r="AD434" s="99"/>
      <c r="AE434" s="99"/>
      <c r="AF434" s="99"/>
      <c r="AG434" s="99"/>
      <c r="AH434" s="99"/>
      <c r="AI434" s="99"/>
      <c r="AJ434" s="99"/>
      <c r="AK434" s="99"/>
      <c r="AL434" s="99"/>
      <c r="AM434" s="99"/>
      <c r="AN434" s="99"/>
      <c r="AO434" s="99"/>
      <c r="AP434" s="99"/>
      <c r="AQ434" s="99"/>
      <c r="AR434" s="99"/>
      <c r="AS434" s="99"/>
      <c r="AT434" s="99"/>
      <c r="AU434" s="99"/>
      <c r="AV434" s="99">
        <v>2009</v>
      </c>
      <c r="AW434" s="99"/>
      <c r="AX434" s="99"/>
      <c r="AY434" s="99"/>
      <c r="AZ434" s="99"/>
      <c r="BA434" s="99"/>
      <c r="BB434" s="99"/>
      <c r="BC434" s="100">
        <v>132</v>
      </c>
      <c r="BD434" s="100"/>
    </row>
    <row r="435" spans="1:56" s="246" customFormat="1" ht="25.7" customHeight="1">
      <c r="A435" s="281"/>
      <c r="B435" s="576"/>
      <c r="C435" s="577" t="s">
        <v>984</v>
      </c>
      <c r="D435" s="582" t="s">
        <v>10553</v>
      </c>
      <c r="E435" s="99" t="s">
        <v>984</v>
      </c>
      <c r="F435" s="99"/>
      <c r="G435" s="99" t="s">
        <v>984</v>
      </c>
      <c r="H435" s="99"/>
      <c r="I435" s="99"/>
      <c r="J435" s="100">
        <v>3330</v>
      </c>
      <c r="K435" s="100">
        <v>630</v>
      </c>
      <c r="L435" s="100">
        <v>630</v>
      </c>
      <c r="M435" s="99">
        <v>630</v>
      </c>
      <c r="N435" s="99">
        <v>630</v>
      </c>
      <c r="O435" s="99">
        <v>630</v>
      </c>
      <c r="P435" s="100">
        <v>630</v>
      </c>
      <c r="Q435" s="100">
        <v>630</v>
      </c>
      <c r="R435" s="319" t="s">
        <v>2169</v>
      </c>
      <c r="S435" s="100">
        <v>1</v>
      </c>
      <c r="T435" s="319" t="s">
        <v>391</v>
      </c>
      <c r="U435" s="99"/>
      <c r="V435" s="99"/>
      <c r="W435" s="99"/>
      <c r="X435" s="99"/>
      <c r="Y435" s="99"/>
      <c r="Z435" s="99"/>
      <c r="AA435" s="319" t="s">
        <v>2344</v>
      </c>
      <c r="AB435" s="99"/>
      <c r="AC435" s="99"/>
      <c r="AD435" s="99"/>
      <c r="AE435" s="99"/>
      <c r="AF435" s="99"/>
      <c r="AG435" s="99"/>
      <c r="AH435" s="99"/>
      <c r="AI435" s="99"/>
      <c r="AJ435" s="99"/>
      <c r="AK435" s="99"/>
      <c r="AL435" s="99"/>
      <c r="AM435" s="99"/>
      <c r="AN435" s="99"/>
      <c r="AO435" s="99"/>
      <c r="AP435" s="99"/>
      <c r="AQ435" s="99"/>
      <c r="AR435" s="99"/>
      <c r="AS435" s="99"/>
      <c r="AT435" s="99"/>
      <c r="AU435" s="99"/>
      <c r="AV435" s="99">
        <v>1995</v>
      </c>
      <c r="AW435" s="99"/>
      <c r="AX435" s="99"/>
      <c r="AY435" s="99"/>
      <c r="AZ435" s="99"/>
      <c r="BA435" s="99"/>
      <c r="BB435" s="99"/>
      <c r="BC435" s="100">
        <v>11</v>
      </c>
      <c r="BD435" s="100"/>
    </row>
    <row r="436" spans="1:56" s="246" customFormat="1" ht="25.7" customHeight="1">
      <c r="A436" s="281"/>
      <c r="B436" s="576"/>
      <c r="C436" s="577" t="s">
        <v>984</v>
      </c>
      <c r="D436" s="582" t="s">
        <v>10554</v>
      </c>
      <c r="E436" s="99" t="s">
        <v>984</v>
      </c>
      <c r="F436" s="99"/>
      <c r="G436" s="99" t="s">
        <v>984</v>
      </c>
      <c r="H436" s="99"/>
      <c r="I436" s="99"/>
      <c r="J436" s="100">
        <v>10616</v>
      </c>
      <c r="K436" s="100">
        <v>374</v>
      </c>
      <c r="L436" s="100">
        <v>374</v>
      </c>
      <c r="M436" s="100">
        <v>374</v>
      </c>
      <c r="N436" s="100">
        <v>374</v>
      </c>
      <c r="O436" s="100">
        <v>374</v>
      </c>
      <c r="P436" s="100">
        <v>374</v>
      </c>
      <c r="Q436" s="100">
        <v>374</v>
      </c>
      <c r="R436" s="319" t="s">
        <v>2169</v>
      </c>
      <c r="S436" s="100">
        <v>1</v>
      </c>
      <c r="T436" s="319" t="s">
        <v>391</v>
      </c>
      <c r="U436" s="99"/>
      <c r="V436" s="99"/>
      <c r="W436" s="99"/>
      <c r="X436" s="99"/>
      <c r="Y436" s="99"/>
      <c r="Z436" s="99"/>
      <c r="AA436" s="319" t="s">
        <v>2344</v>
      </c>
      <c r="AB436" s="99"/>
      <c r="AC436" s="99"/>
      <c r="AD436" s="99"/>
      <c r="AE436" s="99"/>
      <c r="AF436" s="99"/>
      <c r="AG436" s="99"/>
      <c r="AH436" s="99"/>
      <c r="AI436" s="99"/>
      <c r="AJ436" s="99"/>
      <c r="AK436" s="99"/>
      <c r="AL436" s="99"/>
      <c r="AM436" s="99"/>
      <c r="AN436" s="99"/>
      <c r="AO436" s="99"/>
      <c r="AP436" s="99"/>
      <c r="AQ436" s="99"/>
      <c r="AR436" s="99"/>
      <c r="AS436" s="99"/>
      <c r="AT436" s="99"/>
      <c r="AU436" s="99"/>
      <c r="AV436" s="99">
        <v>2012</v>
      </c>
      <c r="AW436" s="99"/>
      <c r="AX436" s="99"/>
      <c r="AY436" s="99"/>
      <c r="AZ436" s="99"/>
      <c r="BA436" s="99"/>
      <c r="BB436" s="99"/>
      <c r="BC436" s="100">
        <v>25</v>
      </c>
      <c r="BD436" s="100"/>
    </row>
    <row r="437" spans="1:56" s="246" customFormat="1" ht="25.7" customHeight="1">
      <c r="A437" s="281"/>
      <c r="B437" s="576"/>
      <c r="C437" s="577" t="s">
        <v>992</v>
      </c>
      <c r="D437" s="582" t="s">
        <v>2358</v>
      </c>
      <c r="E437" s="99" t="s">
        <v>992</v>
      </c>
      <c r="F437" s="99"/>
      <c r="G437" s="99" t="s">
        <v>992</v>
      </c>
      <c r="H437" s="99"/>
      <c r="I437" s="99"/>
      <c r="J437" s="100">
        <v>2478</v>
      </c>
      <c r="K437" s="100">
        <v>1260</v>
      </c>
      <c r="L437" s="100">
        <v>1260</v>
      </c>
      <c r="M437" s="100"/>
      <c r="N437" s="100"/>
      <c r="O437" s="100"/>
      <c r="P437" s="100">
        <v>1260</v>
      </c>
      <c r="Q437" s="100">
        <v>1260</v>
      </c>
      <c r="R437" s="319" t="s">
        <v>2359</v>
      </c>
      <c r="S437" s="100">
        <v>2</v>
      </c>
      <c r="T437" s="319" t="s">
        <v>391</v>
      </c>
      <c r="U437" s="99"/>
      <c r="V437" s="99"/>
      <c r="W437" s="99"/>
      <c r="X437" s="99"/>
      <c r="Y437" s="99"/>
      <c r="Z437" s="99"/>
      <c r="AA437" s="319" t="s">
        <v>2344</v>
      </c>
      <c r="AB437" s="99"/>
      <c r="AC437" s="99"/>
      <c r="AD437" s="99"/>
      <c r="AE437" s="99"/>
      <c r="AF437" s="99"/>
      <c r="AG437" s="99"/>
      <c r="AH437" s="99"/>
      <c r="AI437" s="99"/>
      <c r="AJ437" s="99"/>
      <c r="AK437" s="99"/>
      <c r="AL437" s="99"/>
      <c r="AM437" s="99"/>
      <c r="AN437" s="99"/>
      <c r="AO437" s="99"/>
      <c r="AP437" s="99"/>
      <c r="AQ437" s="99"/>
      <c r="AR437" s="99"/>
      <c r="AS437" s="99"/>
      <c r="AT437" s="99"/>
      <c r="AU437" s="99"/>
      <c r="AV437" s="99">
        <v>2003</v>
      </c>
      <c r="AW437" s="99"/>
      <c r="AX437" s="99"/>
      <c r="AY437" s="99"/>
      <c r="AZ437" s="99"/>
      <c r="BA437" s="99"/>
      <c r="BB437" s="99"/>
      <c r="BC437" s="100">
        <v>580</v>
      </c>
      <c r="BD437" s="100"/>
    </row>
    <row r="438" spans="1:56" s="246" customFormat="1" ht="25.7" customHeight="1">
      <c r="A438" s="281"/>
      <c r="B438" s="576"/>
      <c r="C438" s="577" t="s">
        <v>992</v>
      </c>
      <c r="D438" s="582" t="s">
        <v>10555</v>
      </c>
      <c r="E438" s="99" t="s">
        <v>992</v>
      </c>
      <c r="F438" s="99"/>
      <c r="G438" s="99" t="s">
        <v>992</v>
      </c>
      <c r="H438" s="99"/>
      <c r="I438" s="99"/>
      <c r="J438" s="100">
        <v>19622</v>
      </c>
      <c r="K438" s="100"/>
      <c r="L438" s="100"/>
      <c r="M438" s="100"/>
      <c r="N438" s="100"/>
      <c r="O438" s="100"/>
      <c r="P438" s="100">
        <v>513</v>
      </c>
      <c r="Q438" s="100">
        <v>513</v>
      </c>
      <c r="R438" s="319"/>
      <c r="S438" s="100"/>
      <c r="T438" s="319" t="s">
        <v>391</v>
      </c>
      <c r="U438" s="99"/>
      <c r="V438" s="99"/>
      <c r="W438" s="99"/>
      <c r="X438" s="99"/>
      <c r="Y438" s="99"/>
      <c r="Z438" s="99"/>
      <c r="AA438" s="319" t="s">
        <v>2344</v>
      </c>
      <c r="AB438" s="99"/>
      <c r="AC438" s="99"/>
      <c r="AD438" s="99"/>
      <c r="AE438" s="99"/>
      <c r="AF438" s="99"/>
      <c r="AG438" s="99"/>
      <c r="AH438" s="99"/>
      <c r="AI438" s="99"/>
      <c r="AJ438" s="99"/>
      <c r="AK438" s="99"/>
      <c r="AL438" s="99"/>
      <c r="AM438" s="99"/>
      <c r="AN438" s="99"/>
      <c r="AO438" s="99"/>
      <c r="AP438" s="99"/>
      <c r="AQ438" s="99"/>
      <c r="AR438" s="99"/>
      <c r="AS438" s="99"/>
      <c r="AT438" s="99"/>
      <c r="AU438" s="99"/>
      <c r="AV438" s="99">
        <v>2014</v>
      </c>
      <c r="AW438" s="99"/>
      <c r="AX438" s="99"/>
      <c r="AY438" s="99"/>
      <c r="AZ438" s="99"/>
      <c r="BA438" s="99"/>
      <c r="BB438" s="99"/>
      <c r="BC438" s="100">
        <v>57</v>
      </c>
      <c r="BD438" s="100"/>
    </row>
    <row r="439" spans="1:56" s="246" customFormat="1" ht="25.7" customHeight="1">
      <c r="A439" s="281"/>
      <c r="B439" s="576"/>
      <c r="C439" s="577" t="s">
        <v>992</v>
      </c>
      <c r="D439" s="578" t="s">
        <v>10556</v>
      </c>
      <c r="E439" s="577" t="s">
        <v>992</v>
      </c>
      <c r="F439" s="577"/>
      <c r="G439" s="577" t="s">
        <v>992</v>
      </c>
      <c r="H439" s="319"/>
      <c r="I439" s="319"/>
      <c r="J439" s="319">
        <v>1068</v>
      </c>
      <c r="K439" s="319">
        <v>511</v>
      </c>
      <c r="L439" s="319">
        <v>511</v>
      </c>
      <c r="M439" s="577"/>
      <c r="N439" s="577"/>
      <c r="O439" s="577"/>
      <c r="P439" s="319">
        <v>510</v>
      </c>
      <c r="Q439" s="319">
        <v>510</v>
      </c>
      <c r="R439" s="319" t="s">
        <v>2169</v>
      </c>
      <c r="S439" s="319">
        <v>1</v>
      </c>
      <c r="T439" s="319" t="s">
        <v>391</v>
      </c>
      <c r="U439" s="319"/>
      <c r="V439" s="319"/>
      <c r="W439" s="577"/>
      <c r="X439" s="319"/>
      <c r="Y439" s="319"/>
      <c r="Z439" s="319"/>
      <c r="AA439" s="319" t="s">
        <v>2344</v>
      </c>
      <c r="AB439" s="319"/>
      <c r="AC439" s="319"/>
      <c r="AD439" s="319"/>
      <c r="AE439" s="319"/>
      <c r="AF439" s="319"/>
      <c r="AG439" s="577"/>
      <c r="AH439" s="577"/>
      <c r="AI439" s="319"/>
      <c r="AJ439" s="319"/>
      <c r="AK439" s="319"/>
      <c r="AL439" s="319"/>
      <c r="AM439" s="319"/>
      <c r="AN439" s="319"/>
      <c r="AO439" s="319"/>
      <c r="AP439" s="577"/>
      <c r="AQ439" s="577"/>
      <c r="AR439" s="577"/>
      <c r="AS439" s="577"/>
      <c r="AT439" s="577"/>
      <c r="AU439" s="577"/>
      <c r="AV439" s="99">
        <v>2015</v>
      </c>
      <c r="AW439" s="99"/>
      <c r="AX439" s="99"/>
      <c r="AY439" s="99"/>
      <c r="AZ439" s="99"/>
      <c r="BA439" s="99"/>
      <c r="BB439" s="99"/>
      <c r="BC439" s="100">
        <v>225</v>
      </c>
      <c r="BD439" s="100"/>
    </row>
    <row r="440" spans="1:56" s="246" customFormat="1" ht="25.7" customHeight="1">
      <c r="A440" s="281"/>
      <c r="B440" s="576"/>
      <c r="C440" s="577" t="s">
        <v>996</v>
      </c>
      <c r="D440" s="578" t="s">
        <v>2360</v>
      </c>
      <c r="E440" s="577" t="s">
        <v>996</v>
      </c>
      <c r="F440" s="577"/>
      <c r="G440" s="577" t="s">
        <v>996</v>
      </c>
      <c r="H440" s="319"/>
      <c r="I440" s="319"/>
      <c r="J440" s="319">
        <v>2542</v>
      </c>
      <c r="K440" s="319">
        <v>479</v>
      </c>
      <c r="L440" s="319">
        <v>479</v>
      </c>
      <c r="M440" s="577"/>
      <c r="N440" s="577"/>
      <c r="O440" s="577"/>
      <c r="P440" s="319">
        <v>475</v>
      </c>
      <c r="Q440" s="319">
        <v>475</v>
      </c>
      <c r="R440" s="319" t="s">
        <v>2361</v>
      </c>
      <c r="S440" s="319">
        <v>1</v>
      </c>
      <c r="T440" s="319" t="s">
        <v>391</v>
      </c>
      <c r="U440" s="319"/>
      <c r="V440" s="319"/>
      <c r="W440" s="577"/>
      <c r="X440" s="319"/>
      <c r="Y440" s="319"/>
      <c r="Z440" s="319"/>
      <c r="AA440" s="319" t="s">
        <v>2344</v>
      </c>
      <c r="AB440" s="319"/>
      <c r="AC440" s="319"/>
      <c r="AD440" s="319"/>
      <c r="AE440" s="319"/>
      <c r="AF440" s="319"/>
      <c r="AG440" s="577"/>
      <c r="AH440" s="577"/>
      <c r="AI440" s="319"/>
      <c r="AJ440" s="319"/>
      <c r="AK440" s="319"/>
      <c r="AL440" s="319"/>
      <c r="AM440" s="319"/>
      <c r="AN440" s="319"/>
      <c r="AO440" s="319"/>
      <c r="AP440" s="577"/>
      <c r="AQ440" s="577"/>
      <c r="AR440" s="577"/>
      <c r="AS440" s="577"/>
      <c r="AT440" s="577"/>
      <c r="AU440" s="577"/>
      <c r="AV440" s="99">
        <v>2000</v>
      </c>
      <c r="AW440" s="99"/>
      <c r="AX440" s="99"/>
      <c r="AY440" s="99"/>
      <c r="AZ440" s="99"/>
      <c r="BA440" s="99"/>
      <c r="BB440" s="99"/>
      <c r="BC440" s="100">
        <v>192</v>
      </c>
      <c r="BD440" s="100"/>
    </row>
    <row r="441" spans="1:56" s="246" customFormat="1" ht="25.7" customHeight="1">
      <c r="A441" s="276"/>
      <c r="B441" s="576"/>
      <c r="C441" s="577" t="s">
        <v>996</v>
      </c>
      <c r="D441" s="578" t="s">
        <v>10557</v>
      </c>
      <c r="E441" s="577" t="s">
        <v>996</v>
      </c>
      <c r="F441" s="577"/>
      <c r="G441" s="577" t="s">
        <v>2362</v>
      </c>
      <c r="H441" s="319"/>
      <c r="I441" s="319"/>
      <c r="J441" s="319">
        <v>2448</v>
      </c>
      <c r="K441" s="319">
        <v>1068</v>
      </c>
      <c r="L441" s="319">
        <v>1068</v>
      </c>
      <c r="M441" s="577"/>
      <c r="N441" s="577"/>
      <c r="O441" s="577"/>
      <c r="P441" s="319">
        <v>525</v>
      </c>
      <c r="Q441" s="319">
        <v>525</v>
      </c>
      <c r="R441" s="319" t="s">
        <v>2363</v>
      </c>
      <c r="S441" s="319">
        <v>2</v>
      </c>
      <c r="T441" s="319" t="s">
        <v>391</v>
      </c>
      <c r="U441" s="319"/>
      <c r="V441" s="319"/>
      <c r="W441" s="577"/>
      <c r="X441" s="319"/>
      <c r="Y441" s="319"/>
      <c r="Z441" s="319"/>
      <c r="AA441" s="319" t="s">
        <v>2344</v>
      </c>
      <c r="AB441" s="319"/>
      <c r="AC441" s="319"/>
      <c r="AD441" s="319"/>
      <c r="AE441" s="319"/>
      <c r="AF441" s="319"/>
      <c r="AG441" s="577"/>
      <c r="AH441" s="577"/>
      <c r="AI441" s="319"/>
      <c r="AJ441" s="319"/>
      <c r="AK441" s="319"/>
      <c r="AL441" s="319"/>
      <c r="AM441" s="319"/>
      <c r="AN441" s="319"/>
      <c r="AO441" s="319"/>
      <c r="AP441" s="577"/>
      <c r="AQ441" s="577"/>
      <c r="AR441" s="577"/>
      <c r="AS441" s="577"/>
      <c r="AT441" s="577"/>
      <c r="AU441" s="577"/>
      <c r="AV441" s="99">
        <v>2011</v>
      </c>
      <c r="AW441" s="99"/>
      <c r="AX441" s="99"/>
      <c r="AY441" s="99"/>
      <c r="AZ441" s="99"/>
      <c r="BA441" s="99"/>
      <c r="BB441" s="99"/>
      <c r="BC441" s="100">
        <v>1090</v>
      </c>
      <c r="BD441" s="100"/>
    </row>
    <row r="442" spans="1:56" s="246" customFormat="1" ht="25.7" customHeight="1">
      <c r="A442" s="281"/>
      <c r="B442" s="576"/>
      <c r="C442" s="577" t="s">
        <v>996</v>
      </c>
      <c r="D442" s="578" t="s">
        <v>2364</v>
      </c>
      <c r="E442" s="577" t="s">
        <v>996</v>
      </c>
      <c r="F442" s="577"/>
      <c r="G442" s="577" t="s">
        <v>2365</v>
      </c>
      <c r="H442" s="319"/>
      <c r="I442" s="319"/>
      <c r="J442" s="319">
        <v>3800</v>
      </c>
      <c r="K442" s="319">
        <v>374</v>
      </c>
      <c r="L442" s="319">
        <v>374</v>
      </c>
      <c r="M442" s="577"/>
      <c r="N442" s="577"/>
      <c r="O442" s="577"/>
      <c r="P442" s="319">
        <v>374</v>
      </c>
      <c r="Q442" s="319">
        <v>374</v>
      </c>
      <c r="R442" s="319" t="s">
        <v>2366</v>
      </c>
      <c r="S442" s="319">
        <v>1</v>
      </c>
      <c r="T442" s="319" t="s">
        <v>391</v>
      </c>
      <c r="U442" s="319"/>
      <c r="V442" s="319"/>
      <c r="W442" s="577"/>
      <c r="X442" s="319"/>
      <c r="Y442" s="319"/>
      <c r="Z442" s="319"/>
      <c r="AA442" s="319" t="s">
        <v>2344</v>
      </c>
      <c r="AB442" s="319"/>
      <c r="AC442" s="319"/>
      <c r="AD442" s="319"/>
      <c r="AE442" s="319"/>
      <c r="AF442" s="319"/>
      <c r="AG442" s="577"/>
      <c r="AH442" s="577"/>
      <c r="AI442" s="319"/>
      <c r="AJ442" s="319"/>
      <c r="AK442" s="319"/>
      <c r="AL442" s="319"/>
      <c r="AM442" s="319"/>
      <c r="AN442" s="319"/>
      <c r="AO442" s="319"/>
      <c r="AP442" s="577"/>
      <c r="AQ442" s="577"/>
      <c r="AR442" s="577"/>
      <c r="AS442" s="577"/>
      <c r="AT442" s="577"/>
      <c r="AU442" s="577"/>
      <c r="AV442" s="99">
        <v>2011</v>
      </c>
      <c r="AW442" s="99"/>
      <c r="AX442" s="99"/>
      <c r="AY442" s="99"/>
      <c r="AZ442" s="99"/>
      <c r="BA442" s="99"/>
      <c r="BB442" s="99"/>
      <c r="BC442" s="100">
        <v>110</v>
      </c>
      <c r="BD442" s="100"/>
    </row>
    <row r="443" spans="1:56" s="246" customFormat="1" ht="25.7" customHeight="1">
      <c r="A443" s="281"/>
      <c r="B443" s="576"/>
      <c r="C443" s="577" t="s">
        <v>996</v>
      </c>
      <c r="D443" s="578" t="s">
        <v>2367</v>
      </c>
      <c r="E443" s="577" t="s">
        <v>996</v>
      </c>
      <c r="F443" s="577"/>
      <c r="G443" s="577" t="s">
        <v>2365</v>
      </c>
      <c r="H443" s="319"/>
      <c r="I443" s="319"/>
      <c r="J443" s="319">
        <v>2897</v>
      </c>
      <c r="K443" s="319">
        <v>374</v>
      </c>
      <c r="L443" s="319">
        <v>374</v>
      </c>
      <c r="M443" s="577"/>
      <c r="N443" s="577"/>
      <c r="O443" s="577"/>
      <c r="P443" s="319">
        <v>374</v>
      </c>
      <c r="Q443" s="319">
        <v>374</v>
      </c>
      <c r="R443" s="319" t="s">
        <v>2366</v>
      </c>
      <c r="S443" s="319">
        <v>1</v>
      </c>
      <c r="T443" s="319" t="s">
        <v>391</v>
      </c>
      <c r="U443" s="319"/>
      <c r="V443" s="319"/>
      <c r="W443" s="577"/>
      <c r="X443" s="319"/>
      <c r="Y443" s="319"/>
      <c r="Z443" s="319"/>
      <c r="AA443" s="319" t="s">
        <v>2344</v>
      </c>
      <c r="AB443" s="319"/>
      <c r="AC443" s="319"/>
      <c r="AD443" s="319"/>
      <c r="AE443" s="319"/>
      <c r="AF443" s="319"/>
      <c r="AG443" s="577"/>
      <c r="AH443" s="577"/>
      <c r="AI443" s="319"/>
      <c r="AJ443" s="319"/>
      <c r="AK443" s="319"/>
      <c r="AL443" s="319"/>
      <c r="AM443" s="319"/>
      <c r="AN443" s="319"/>
      <c r="AO443" s="319"/>
      <c r="AP443" s="577"/>
      <c r="AQ443" s="577"/>
      <c r="AR443" s="577"/>
      <c r="AS443" s="577"/>
      <c r="AT443" s="577"/>
      <c r="AU443" s="577"/>
      <c r="AV443" s="99">
        <v>2012</v>
      </c>
      <c r="AW443" s="99"/>
      <c r="AX443" s="99"/>
      <c r="AY443" s="99"/>
      <c r="AZ443" s="99"/>
      <c r="BA443" s="99"/>
      <c r="BB443" s="99"/>
      <c r="BC443" s="100">
        <v>131</v>
      </c>
      <c r="BD443" s="100"/>
    </row>
    <row r="444" spans="1:56" s="246" customFormat="1" ht="25.7" customHeight="1">
      <c r="A444" s="281"/>
      <c r="B444" s="576"/>
      <c r="C444" s="577" t="s">
        <v>996</v>
      </c>
      <c r="D444" s="578" t="s">
        <v>2368</v>
      </c>
      <c r="E444" s="577" t="s">
        <v>996</v>
      </c>
      <c r="F444" s="577"/>
      <c r="G444" s="577" t="s">
        <v>2365</v>
      </c>
      <c r="H444" s="319"/>
      <c r="I444" s="319"/>
      <c r="J444" s="319">
        <v>4638</v>
      </c>
      <c r="K444" s="319">
        <v>374</v>
      </c>
      <c r="L444" s="319">
        <v>374</v>
      </c>
      <c r="M444" s="577"/>
      <c r="N444" s="577"/>
      <c r="O444" s="577"/>
      <c r="P444" s="319">
        <v>374</v>
      </c>
      <c r="Q444" s="319">
        <v>374</v>
      </c>
      <c r="R444" s="319" t="s">
        <v>2366</v>
      </c>
      <c r="S444" s="319">
        <v>1</v>
      </c>
      <c r="T444" s="319" t="s">
        <v>391</v>
      </c>
      <c r="U444" s="319"/>
      <c r="V444" s="319"/>
      <c r="W444" s="577"/>
      <c r="X444" s="319"/>
      <c r="Y444" s="319"/>
      <c r="Z444" s="319"/>
      <c r="AA444" s="319" t="s">
        <v>2344</v>
      </c>
      <c r="AB444" s="319"/>
      <c r="AC444" s="319"/>
      <c r="AD444" s="319"/>
      <c r="AE444" s="319"/>
      <c r="AF444" s="319"/>
      <c r="AG444" s="577"/>
      <c r="AH444" s="577"/>
      <c r="AI444" s="319"/>
      <c r="AJ444" s="319"/>
      <c r="AK444" s="319"/>
      <c r="AL444" s="319"/>
      <c r="AM444" s="319"/>
      <c r="AN444" s="319"/>
      <c r="AO444" s="319"/>
      <c r="AP444" s="577"/>
      <c r="AQ444" s="577"/>
      <c r="AR444" s="577"/>
      <c r="AS444" s="577"/>
      <c r="AT444" s="577"/>
      <c r="AU444" s="577"/>
      <c r="AV444" s="99">
        <v>2012</v>
      </c>
      <c r="AW444" s="99"/>
      <c r="AX444" s="99"/>
      <c r="AY444" s="99"/>
      <c r="AZ444" s="99"/>
      <c r="BA444" s="99"/>
      <c r="BB444" s="99"/>
      <c r="BC444" s="100">
        <v>137</v>
      </c>
      <c r="BD444" s="100"/>
    </row>
    <row r="445" spans="1:56" s="246" customFormat="1" ht="25.7" customHeight="1">
      <c r="A445" s="281"/>
      <c r="B445" s="576"/>
      <c r="C445" s="577" t="s">
        <v>996</v>
      </c>
      <c r="D445" s="578" t="s">
        <v>10558</v>
      </c>
      <c r="E445" s="577" t="s">
        <v>996</v>
      </c>
      <c r="F445" s="577"/>
      <c r="G445" s="577" t="s">
        <v>2362</v>
      </c>
      <c r="H445" s="319"/>
      <c r="I445" s="319"/>
      <c r="J445" s="319">
        <v>777</v>
      </c>
      <c r="K445" s="319">
        <v>57</v>
      </c>
      <c r="L445" s="319">
        <v>57</v>
      </c>
      <c r="M445" s="577"/>
      <c r="N445" s="577"/>
      <c r="O445" s="577"/>
      <c r="P445" s="319">
        <v>396</v>
      </c>
      <c r="Q445" s="319">
        <v>396</v>
      </c>
      <c r="R445" s="319" t="s">
        <v>10559</v>
      </c>
      <c r="S445" s="319">
        <v>1</v>
      </c>
      <c r="T445" s="319" t="s">
        <v>391</v>
      </c>
      <c r="U445" s="319"/>
      <c r="V445" s="319"/>
      <c r="W445" s="577"/>
      <c r="X445" s="319"/>
      <c r="Y445" s="319"/>
      <c r="Z445" s="319"/>
      <c r="AA445" s="319" t="s">
        <v>2344</v>
      </c>
      <c r="AB445" s="319"/>
      <c r="AC445" s="319"/>
      <c r="AD445" s="319"/>
      <c r="AE445" s="319"/>
      <c r="AF445" s="319"/>
      <c r="AG445" s="577"/>
      <c r="AH445" s="577"/>
      <c r="AI445" s="319"/>
      <c r="AJ445" s="319"/>
      <c r="AK445" s="319"/>
      <c r="AL445" s="319"/>
      <c r="AM445" s="319"/>
      <c r="AN445" s="319"/>
      <c r="AO445" s="319"/>
      <c r="AP445" s="577"/>
      <c r="AQ445" s="577"/>
      <c r="AR445" s="577"/>
      <c r="AS445" s="577"/>
      <c r="AT445" s="577"/>
      <c r="AU445" s="577"/>
      <c r="AV445" s="99">
        <v>2013</v>
      </c>
      <c r="AW445" s="99"/>
      <c r="AX445" s="99"/>
      <c r="AY445" s="99"/>
      <c r="AZ445" s="99"/>
      <c r="BA445" s="99"/>
      <c r="BB445" s="99"/>
      <c r="BC445" s="100">
        <v>83</v>
      </c>
      <c r="BD445" s="100"/>
    </row>
    <row r="446" spans="1:56" s="246" customFormat="1" ht="25.7" customHeight="1">
      <c r="A446" s="281"/>
      <c r="B446" s="576"/>
      <c r="C446" s="577" t="s">
        <v>996</v>
      </c>
      <c r="D446" s="578" t="s">
        <v>10560</v>
      </c>
      <c r="E446" s="577" t="s">
        <v>996</v>
      </c>
      <c r="F446" s="577"/>
      <c r="G446" s="577" t="s">
        <v>2365</v>
      </c>
      <c r="H446" s="319"/>
      <c r="I446" s="319"/>
      <c r="J446" s="319">
        <v>500</v>
      </c>
      <c r="K446" s="319">
        <v>833</v>
      </c>
      <c r="L446" s="319">
        <v>374</v>
      </c>
      <c r="M446" s="577"/>
      <c r="N446" s="577"/>
      <c r="O446" s="577"/>
      <c r="P446" s="319">
        <v>374</v>
      </c>
      <c r="Q446" s="319">
        <v>374</v>
      </c>
      <c r="R446" s="319" t="s">
        <v>2169</v>
      </c>
      <c r="S446" s="319">
        <v>1</v>
      </c>
      <c r="T446" s="319" t="s">
        <v>391</v>
      </c>
      <c r="U446" s="319"/>
      <c r="V446" s="319"/>
      <c r="W446" s="577"/>
      <c r="X446" s="319"/>
      <c r="Y446" s="319"/>
      <c r="Z446" s="319"/>
      <c r="AA446" s="319" t="s">
        <v>2344</v>
      </c>
      <c r="AB446" s="319"/>
      <c r="AC446" s="319"/>
      <c r="AD446" s="319"/>
      <c r="AE446" s="319"/>
      <c r="AF446" s="319"/>
      <c r="AG446" s="577"/>
      <c r="AH446" s="577"/>
      <c r="AI446" s="319"/>
      <c r="AJ446" s="319"/>
      <c r="AK446" s="319"/>
      <c r="AL446" s="319"/>
      <c r="AM446" s="319"/>
      <c r="AN446" s="319"/>
      <c r="AO446" s="319"/>
      <c r="AP446" s="577"/>
      <c r="AQ446" s="577"/>
      <c r="AR446" s="577"/>
      <c r="AS446" s="577"/>
      <c r="AT446" s="577"/>
      <c r="AU446" s="577"/>
      <c r="AV446" s="99">
        <v>2013</v>
      </c>
      <c r="AW446" s="99"/>
      <c r="AX446" s="99"/>
      <c r="AY446" s="99"/>
      <c r="AZ446" s="99"/>
      <c r="BA446" s="99"/>
      <c r="BB446" s="99"/>
      <c r="BC446" s="100">
        <v>120</v>
      </c>
      <c r="BD446" s="100"/>
    </row>
    <row r="447" spans="1:56" s="246" customFormat="1" ht="25.7" customHeight="1">
      <c r="A447" s="281"/>
      <c r="B447" s="576"/>
      <c r="C447" s="577" t="s">
        <v>996</v>
      </c>
      <c r="D447" s="578" t="s">
        <v>10561</v>
      </c>
      <c r="E447" s="577" t="s">
        <v>996</v>
      </c>
      <c r="F447" s="577"/>
      <c r="G447" s="577" t="s">
        <v>2365</v>
      </c>
      <c r="H447" s="319"/>
      <c r="I447" s="319"/>
      <c r="J447" s="319">
        <v>696.47</v>
      </c>
      <c r="K447" s="319">
        <v>400</v>
      </c>
      <c r="L447" s="319">
        <v>400</v>
      </c>
      <c r="M447" s="577"/>
      <c r="N447" s="577"/>
      <c r="O447" s="577"/>
      <c r="P447" s="319">
        <v>400</v>
      </c>
      <c r="Q447" s="319">
        <v>400</v>
      </c>
      <c r="R447" s="319" t="s">
        <v>10562</v>
      </c>
      <c r="S447" s="319">
        <v>1</v>
      </c>
      <c r="T447" s="319" t="s">
        <v>391</v>
      </c>
      <c r="U447" s="319"/>
      <c r="V447" s="319"/>
      <c r="W447" s="577"/>
      <c r="X447" s="319"/>
      <c r="Y447" s="319"/>
      <c r="Z447" s="319"/>
      <c r="AA447" s="319" t="s">
        <v>2344</v>
      </c>
      <c r="AB447" s="319"/>
      <c r="AC447" s="319"/>
      <c r="AD447" s="319"/>
      <c r="AE447" s="319"/>
      <c r="AF447" s="319"/>
      <c r="AG447" s="577"/>
      <c r="AH447" s="577"/>
      <c r="AI447" s="319"/>
      <c r="AJ447" s="319"/>
      <c r="AK447" s="319"/>
      <c r="AL447" s="319"/>
      <c r="AM447" s="319"/>
      <c r="AN447" s="319"/>
      <c r="AO447" s="319"/>
      <c r="AP447" s="577"/>
      <c r="AQ447" s="577"/>
      <c r="AR447" s="577"/>
      <c r="AS447" s="577"/>
      <c r="AT447" s="577"/>
      <c r="AU447" s="577"/>
      <c r="AV447" s="99">
        <v>2011</v>
      </c>
      <c r="AW447" s="99"/>
      <c r="AX447" s="99"/>
      <c r="AY447" s="99"/>
      <c r="AZ447" s="99"/>
      <c r="BA447" s="99"/>
      <c r="BB447" s="99"/>
      <c r="BC447" s="100">
        <v>150</v>
      </c>
      <c r="BD447" s="100"/>
    </row>
    <row r="448" spans="1:56" s="246" customFormat="1" ht="25.7" customHeight="1">
      <c r="A448" s="281"/>
      <c r="B448" s="576"/>
      <c r="C448" s="577" t="s">
        <v>996</v>
      </c>
      <c r="D448" s="578" t="s">
        <v>10563</v>
      </c>
      <c r="E448" s="577" t="s">
        <v>996</v>
      </c>
      <c r="F448" s="577"/>
      <c r="G448" s="577" t="s">
        <v>2365</v>
      </c>
      <c r="H448" s="319"/>
      <c r="I448" s="319"/>
      <c r="J448" s="319">
        <v>1055</v>
      </c>
      <c r="K448" s="319">
        <v>500</v>
      </c>
      <c r="L448" s="319">
        <v>500</v>
      </c>
      <c r="M448" s="577"/>
      <c r="N448" s="577"/>
      <c r="O448" s="577"/>
      <c r="P448" s="319">
        <v>500</v>
      </c>
      <c r="Q448" s="319">
        <v>500</v>
      </c>
      <c r="R448" s="319" t="s">
        <v>2369</v>
      </c>
      <c r="S448" s="319">
        <v>1</v>
      </c>
      <c r="T448" s="319" t="s">
        <v>391</v>
      </c>
      <c r="U448" s="319"/>
      <c r="V448" s="319"/>
      <c r="W448" s="577"/>
      <c r="X448" s="319"/>
      <c r="Y448" s="319"/>
      <c r="Z448" s="319"/>
      <c r="AA448" s="319" t="s">
        <v>2344</v>
      </c>
      <c r="AB448" s="319"/>
      <c r="AC448" s="319"/>
      <c r="AD448" s="319"/>
      <c r="AE448" s="319"/>
      <c r="AF448" s="319"/>
      <c r="AG448" s="577"/>
      <c r="AH448" s="577"/>
      <c r="AI448" s="319"/>
      <c r="AJ448" s="319"/>
      <c r="AK448" s="319"/>
      <c r="AL448" s="319"/>
      <c r="AM448" s="319"/>
      <c r="AN448" s="319"/>
      <c r="AO448" s="319"/>
      <c r="AP448" s="577"/>
      <c r="AQ448" s="577"/>
      <c r="AR448" s="577"/>
      <c r="AS448" s="577"/>
      <c r="AT448" s="577"/>
      <c r="AU448" s="577"/>
      <c r="AV448" s="99">
        <v>2010</v>
      </c>
      <c r="AW448" s="99"/>
      <c r="AX448" s="99"/>
      <c r="AY448" s="99"/>
      <c r="AZ448" s="99"/>
      <c r="BA448" s="99"/>
      <c r="BB448" s="99"/>
      <c r="BC448" s="100">
        <v>150</v>
      </c>
      <c r="BD448" s="100"/>
    </row>
    <row r="449" spans="1:57" s="246" customFormat="1" ht="25.7" customHeight="1">
      <c r="A449" s="281"/>
      <c r="B449" s="576"/>
      <c r="C449" s="577" t="s">
        <v>996</v>
      </c>
      <c r="D449" s="578" t="s">
        <v>10564</v>
      </c>
      <c r="E449" s="577" t="s">
        <v>996</v>
      </c>
      <c r="F449" s="577"/>
      <c r="G449" s="577" t="s">
        <v>2365</v>
      </c>
      <c r="H449" s="319"/>
      <c r="I449" s="319"/>
      <c r="J449" s="319">
        <v>661</v>
      </c>
      <c r="K449" s="319">
        <v>350</v>
      </c>
      <c r="L449" s="319">
        <v>350</v>
      </c>
      <c r="M449" s="577"/>
      <c r="N449" s="577"/>
      <c r="O449" s="577"/>
      <c r="P449" s="319">
        <v>350</v>
      </c>
      <c r="Q449" s="319">
        <v>350</v>
      </c>
      <c r="R449" s="319" t="s">
        <v>2369</v>
      </c>
      <c r="S449" s="319">
        <v>1</v>
      </c>
      <c r="T449" s="319" t="s">
        <v>391</v>
      </c>
      <c r="U449" s="319"/>
      <c r="V449" s="319"/>
      <c r="W449" s="577"/>
      <c r="X449" s="319"/>
      <c r="Y449" s="319"/>
      <c r="Z449" s="319"/>
      <c r="AA449" s="319" t="s">
        <v>2344</v>
      </c>
      <c r="AB449" s="319"/>
      <c r="AC449" s="319"/>
      <c r="AD449" s="319"/>
      <c r="AE449" s="319"/>
      <c r="AF449" s="319"/>
      <c r="AG449" s="577"/>
      <c r="AH449" s="577"/>
      <c r="AI449" s="319"/>
      <c r="AJ449" s="319"/>
      <c r="AK449" s="319"/>
      <c r="AL449" s="319"/>
      <c r="AM449" s="319"/>
      <c r="AN449" s="319"/>
      <c r="AO449" s="319"/>
      <c r="AP449" s="577"/>
      <c r="AQ449" s="577"/>
      <c r="AR449" s="577"/>
      <c r="AS449" s="577"/>
      <c r="AT449" s="577"/>
      <c r="AU449" s="577"/>
      <c r="AV449" s="99">
        <v>2013</v>
      </c>
      <c r="AW449" s="99"/>
      <c r="AX449" s="99"/>
      <c r="AY449" s="99"/>
      <c r="AZ449" s="99"/>
      <c r="BA449" s="99"/>
      <c r="BB449" s="99"/>
      <c r="BC449" s="100">
        <v>150</v>
      </c>
      <c r="BD449" s="100"/>
    </row>
    <row r="450" spans="1:57" s="246" customFormat="1" ht="25.7" customHeight="1">
      <c r="A450" s="281"/>
      <c r="B450" s="576"/>
      <c r="C450" s="577" t="s">
        <v>996</v>
      </c>
      <c r="D450" s="582" t="s">
        <v>10565</v>
      </c>
      <c r="E450" s="577" t="s">
        <v>996</v>
      </c>
      <c r="F450" s="99"/>
      <c r="G450" s="577" t="s">
        <v>2365</v>
      </c>
      <c r="H450" s="99"/>
      <c r="I450" s="99"/>
      <c r="J450" s="100">
        <v>434.98</v>
      </c>
      <c r="K450" s="100">
        <v>395</v>
      </c>
      <c r="L450" s="100">
        <v>395</v>
      </c>
      <c r="M450" s="99"/>
      <c r="N450" s="99"/>
      <c r="O450" s="99"/>
      <c r="P450" s="319">
        <v>395</v>
      </c>
      <c r="Q450" s="100">
        <v>395</v>
      </c>
      <c r="R450" s="100" t="s">
        <v>2604</v>
      </c>
      <c r="S450" s="100">
        <v>1</v>
      </c>
      <c r="T450" s="319" t="s">
        <v>391</v>
      </c>
      <c r="U450" s="319"/>
      <c r="V450" s="319"/>
      <c r="W450" s="577"/>
      <c r="X450" s="319"/>
      <c r="Y450" s="319"/>
      <c r="Z450" s="319"/>
      <c r="AA450" s="319" t="s">
        <v>2344</v>
      </c>
      <c r="AB450" s="99"/>
      <c r="AC450" s="99"/>
      <c r="AD450" s="99"/>
      <c r="AE450" s="99"/>
      <c r="AF450" s="99"/>
      <c r="AG450" s="99"/>
      <c r="AH450" s="99"/>
      <c r="AI450" s="99"/>
      <c r="AJ450" s="99"/>
      <c r="AK450" s="99"/>
      <c r="AL450" s="99"/>
      <c r="AM450" s="99"/>
      <c r="AN450" s="99"/>
      <c r="AO450" s="99"/>
      <c r="AP450" s="99"/>
      <c r="AQ450" s="99"/>
      <c r="AR450" s="99"/>
      <c r="AS450" s="99"/>
      <c r="AT450" s="99"/>
      <c r="AU450" s="99"/>
      <c r="AV450" s="99">
        <v>2013</v>
      </c>
      <c r="AW450" s="99"/>
      <c r="AX450" s="99"/>
      <c r="AY450" s="99"/>
      <c r="AZ450" s="99"/>
      <c r="BA450" s="99"/>
      <c r="BB450" s="99"/>
      <c r="BC450" s="100">
        <v>150</v>
      </c>
      <c r="BD450" s="100"/>
    </row>
    <row r="451" spans="1:57" s="246" customFormat="1" ht="25.7" customHeight="1">
      <c r="A451" s="281"/>
      <c r="B451" s="576"/>
      <c r="C451" s="577" t="s">
        <v>996</v>
      </c>
      <c r="D451" s="582" t="s">
        <v>10566</v>
      </c>
      <c r="E451" s="577" t="s">
        <v>996</v>
      </c>
      <c r="F451" s="99"/>
      <c r="G451" s="577" t="s">
        <v>2365</v>
      </c>
      <c r="H451" s="99"/>
      <c r="I451" s="99"/>
      <c r="J451" s="100">
        <v>902.43</v>
      </c>
      <c r="K451" s="100">
        <v>420</v>
      </c>
      <c r="L451" s="100">
        <v>420</v>
      </c>
      <c r="M451" s="99"/>
      <c r="N451" s="99"/>
      <c r="O451" s="99"/>
      <c r="P451" s="100">
        <v>420</v>
      </c>
      <c r="Q451" s="100">
        <v>420</v>
      </c>
      <c r="R451" s="100" t="s">
        <v>10559</v>
      </c>
      <c r="S451" s="100">
        <v>1</v>
      </c>
      <c r="T451" s="319" t="s">
        <v>391</v>
      </c>
      <c r="U451" s="319"/>
      <c r="V451" s="319"/>
      <c r="W451" s="577"/>
      <c r="X451" s="319"/>
      <c r="Y451" s="319"/>
      <c r="Z451" s="319"/>
      <c r="AA451" s="319" t="s">
        <v>2344</v>
      </c>
      <c r="AB451" s="99"/>
      <c r="AC451" s="99"/>
      <c r="AD451" s="99"/>
      <c r="AE451" s="99"/>
      <c r="AF451" s="99"/>
      <c r="AG451" s="99"/>
      <c r="AH451" s="99"/>
      <c r="AI451" s="99"/>
      <c r="AJ451" s="99"/>
      <c r="AK451" s="99"/>
      <c r="AL451" s="99"/>
      <c r="AM451" s="99"/>
      <c r="AN451" s="99"/>
      <c r="AO451" s="99"/>
      <c r="AP451" s="99"/>
      <c r="AQ451" s="99"/>
      <c r="AR451" s="99"/>
      <c r="AS451" s="99"/>
      <c r="AT451" s="99"/>
      <c r="AU451" s="99"/>
      <c r="AV451" s="99">
        <v>2013</v>
      </c>
      <c r="AW451" s="99"/>
      <c r="AX451" s="99"/>
      <c r="AY451" s="99"/>
      <c r="AZ451" s="99"/>
      <c r="BA451" s="99"/>
      <c r="BB451" s="99"/>
      <c r="BC451" s="100">
        <v>170</v>
      </c>
      <c r="BD451" s="100"/>
    </row>
    <row r="452" spans="1:57" s="246" customFormat="1" ht="25.7" customHeight="1">
      <c r="A452" s="281"/>
      <c r="B452" s="576"/>
      <c r="C452" s="577" t="s">
        <v>996</v>
      </c>
      <c r="D452" s="582" t="s">
        <v>10567</v>
      </c>
      <c r="E452" s="577" t="s">
        <v>996</v>
      </c>
      <c r="F452" s="99"/>
      <c r="G452" s="577" t="s">
        <v>2365</v>
      </c>
      <c r="H452" s="99"/>
      <c r="I452" s="99"/>
      <c r="J452" s="100">
        <v>648.16999999999996</v>
      </c>
      <c r="K452" s="100">
        <v>420</v>
      </c>
      <c r="L452" s="100">
        <v>420</v>
      </c>
      <c r="M452" s="99"/>
      <c r="N452" s="99"/>
      <c r="O452" s="99"/>
      <c r="P452" s="100">
        <v>420</v>
      </c>
      <c r="Q452" s="100">
        <v>420</v>
      </c>
      <c r="R452" s="100" t="s">
        <v>10559</v>
      </c>
      <c r="S452" s="100">
        <v>1</v>
      </c>
      <c r="T452" s="319" t="s">
        <v>391</v>
      </c>
      <c r="U452" s="319"/>
      <c r="V452" s="319"/>
      <c r="W452" s="577"/>
      <c r="X452" s="319"/>
      <c r="Y452" s="319"/>
      <c r="Z452" s="319"/>
      <c r="AA452" s="319" t="s">
        <v>2344</v>
      </c>
      <c r="AB452" s="99"/>
      <c r="AC452" s="99"/>
      <c r="AD452" s="99"/>
      <c r="AE452" s="99"/>
      <c r="AF452" s="99"/>
      <c r="AG452" s="99"/>
      <c r="AH452" s="99"/>
      <c r="AI452" s="99"/>
      <c r="AJ452" s="99"/>
      <c r="AK452" s="99"/>
      <c r="AL452" s="99"/>
      <c r="AM452" s="99"/>
      <c r="AN452" s="99"/>
      <c r="AO452" s="99"/>
      <c r="AP452" s="99"/>
      <c r="AQ452" s="99"/>
      <c r="AR452" s="99"/>
      <c r="AS452" s="99"/>
      <c r="AT452" s="99"/>
      <c r="AU452" s="99"/>
      <c r="AV452" s="99">
        <v>2014</v>
      </c>
      <c r="AW452" s="99"/>
      <c r="AX452" s="99"/>
      <c r="AY452" s="99"/>
      <c r="AZ452" s="99"/>
      <c r="BA452" s="99"/>
      <c r="BB452" s="99"/>
      <c r="BC452" s="100">
        <v>238</v>
      </c>
      <c r="BD452" s="100"/>
    </row>
    <row r="453" spans="1:57" s="246" customFormat="1" ht="25.7" customHeight="1">
      <c r="A453" s="281"/>
      <c r="B453" s="576"/>
      <c r="C453" s="577" t="s">
        <v>996</v>
      </c>
      <c r="D453" s="582" t="s">
        <v>10568</v>
      </c>
      <c r="E453" s="577" t="s">
        <v>996</v>
      </c>
      <c r="F453" s="99"/>
      <c r="G453" s="577" t="s">
        <v>996</v>
      </c>
      <c r="H453" s="99"/>
      <c r="I453" s="99"/>
      <c r="J453" s="100">
        <v>495</v>
      </c>
      <c r="K453" s="100">
        <v>374</v>
      </c>
      <c r="L453" s="100">
        <v>374</v>
      </c>
      <c r="M453" s="99"/>
      <c r="N453" s="99"/>
      <c r="O453" s="99"/>
      <c r="P453" s="100">
        <v>374</v>
      </c>
      <c r="Q453" s="100">
        <v>374</v>
      </c>
      <c r="R453" s="100" t="s">
        <v>10569</v>
      </c>
      <c r="S453" s="100">
        <v>1</v>
      </c>
      <c r="T453" s="319" t="s">
        <v>391</v>
      </c>
      <c r="U453" s="319"/>
      <c r="V453" s="319"/>
      <c r="W453" s="577"/>
      <c r="X453" s="319"/>
      <c r="Y453" s="319"/>
      <c r="Z453" s="319"/>
      <c r="AA453" s="319" t="s">
        <v>2344</v>
      </c>
      <c r="AB453" s="99"/>
      <c r="AC453" s="99"/>
      <c r="AD453" s="99"/>
      <c r="AE453" s="99"/>
      <c r="AF453" s="99"/>
      <c r="AG453" s="99"/>
      <c r="AH453" s="99"/>
      <c r="AI453" s="99"/>
      <c r="AJ453" s="99"/>
      <c r="AK453" s="99"/>
      <c r="AL453" s="99"/>
      <c r="AM453" s="99"/>
      <c r="AN453" s="99"/>
      <c r="AO453" s="99"/>
      <c r="AP453" s="99"/>
      <c r="AQ453" s="99"/>
      <c r="AR453" s="99"/>
      <c r="AS453" s="99"/>
      <c r="AT453" s="99"/>
      <c r="AU453" s="99"/>
      <c r="AV453" s="99">
        <v>2015</v>
      </c>
      <c r="AW453" s="99"/>
      <c r="AX453" s="99"/>
      <c r="AY453" s="99"/>
      <c r="AZ453" s="99"/>
      <c r="BA453" s="99"/>
      <c r="BB453" s="99"/>
      <c r="BC453" s="100">
        <v>188</v>
      </c>
      <c r="BD453" s="100"/>
    </row>
    <row r="454" spans="1:57" s="246" customFormat="1" ht="25.7" customHeight="1">
      <c r="A454" s="281"/>
      <c r="B454" s="576"/>
      <c r="C454" s="577" t="s">
        <v>431</v>
      </c>
      <c r="D454" s="582" t="s">
        <v>10570</v>
      </c>
      <c r="E454" s="577" t="s">
        <v>431</v>
      </c>
      <c r="F454" s="99"/>
      <c r="G454" s="577" t="s">
        <v>431</v>
      </c>
      <c r="H454" s="99"/>
      <c r="I454" s="99"/>
      <c r="J454" s="100">
        <v>3670</v>
      </c>
      <c r="K454" s="100">
        <v>516</v>
      </c>
      <c r="L454" s="100">
        <v>516</v>
      </c>
      <c r="M454" s="99"/>
      <c r="N454" s="99"/>
      <c r="O454" s="99"/>
      <c r="P454" s="100">
        <v>516</v>
      </c>
      <c r="Q454" s="100">
        <v>516</v>
      </c>
      <c r="R454" s="100" t="s">
        <v>2369</v>
      </c>
      <c r="S454" s="100">
        <v>1</v>
      </c>
      <c r="T454" s="319" t="s">
        <v>391</v>
      </c>
      <c r="U454" s="319"/>
      <c r="V454" s="319"/>
      <c r="W454" s="577"/>
      <c r="X454" s="319"/>
      <c r="Y454" s="319"/>
      <c r="Z454" s="319"/>
      <c r="AA454" s="319" t="s">
        <v>2344</v>
      </c>
      <c r="AB454" s="99"/>
      <c r="AC454" s="99"/>
      <c r="AD454" s="99"/>
      <c r="AE454" s="99"/>
      <c r="AF454" s="99"/>
      <c r="AG454" s="99"/>
      <c r="AH454" s="99"/>
      <c r="AI454" s="99"/>
      <c r="AJ454" s="99"/>
      <c r="AK454" s="99"/>
      <c r="AL454" s="99"/>
      <c r="AM454" s="99"/>
      <c r="AN454" s="99"/>
      <c r="AO454" s="99"/>
      <c r="AP454" s="99"/>
      <c r="AQ454" s="99"/>
      <c r="AR454" s="99"/>
      <c r="AS454" s="99"/>
      <c r="AT454" s="99"/>
      <c r="AU454" s="99"/>
      <c r="AV454" s="99">
        <v>2006</v>
      </c>
      <c r="AW454" s="99"/>
      <c r="AX454" s="99"/>
      <c r="AY454" s="99"/>
      <c r="AZ454" s="99"/>
      <c r="BA454" s="99"/>
      <c r="BB454" s="99"/>
      <c r="BC454" s="100">
        <v>82</v>
      </c>
      <c r="BD454" s="100"/>
      <c r="BE454" s="246">
        <v>1</v>
      </c>
    </row>
    <row r="455" spans="1:57" ht="25.7" customHeight="1">
      <c r="B455" s="576"/>
      <c r="C455" s="105" t="s">
        <v>431</v>
      </c>
      <c r="D455" s="582" t="s">
        <v>2398</v>
      </c>
      <c r="E455" s="99" t="s">
        <v>431</v>
      </c>
      <c r="F455" s="99"/>
      <c r="G455" s="99" t="s">
        <v>431</v>
      </c>
      <c r="H455" s="99"/>
      <c r="I455" s="99"/>
      <c r="J455" s="100">
        <v>1532</v>
      </c>
      <c r="K455" s="100">
        <v>463</v>
      </c>
      <c r="L455" s="100">
        <v>463</v>
      </c>
      <c r="M455" s="99"/>
      <c r="N455" s="99"/>
      <c r="O455" s="99"/>
      <c r="P455" s="100">
        <v>463</v>
      </c>
      <c r="Q455" s="100">
        <v>463</v>
      </c>
      <c r="R455" s="100" t="s">
        <v>2369</v>
      </c>
      <c r="S455" s="100">
        <v>1</v>
      </c>
      <c r="T455" s="100" t="s">
        <v>391</v>
      </c>
      <c r="U455" s="99"/>
      <c r="V455" s="99"/>
      <c r="W455" s="99"/>
      <c r="X455" s="99"/>
      <c r="Y455" s="99"/>
      <c r="Z455" s="99"/>
      <c r="AA455" s="100" t="s">
        <v>2344</v>
      </c>
      <c r="AB455" s="99"/>
      <c r="AC455" s="99"/>
      <c r="AD455" s="99"/>
      <c r="AE455" s="99"/>
      <c r="AF455" s="99"/>
      <c r="AG455" s="99"/>
      <c r="AH455" s="99"/>
      <c r="AI455" s="99"/>
      <c r="AJ455" s="99"/>
      <c r="AK455" s="99"/>
      <c r="AL455" s="99"/>
      <c r="AM455" s="99"/>
      <c r="AN455" s="99"/>
      <c r="AO455" s="99"/>
      <c r="AP455" s="99"/>
      <c r="AQ455" s="99"/>
      <c r="AR455" s="99"/>
      <c r="AS455" s="99"/>
      <c r="AT455" s="99"/>
      <c r="AU455" s="99"/>
      <c r="AV455" s="99">
        <v>2006</v>
      </c>
      <c r="AW455" s="99"/>
      <c r="AX455" s="99"/>
      <c r="AY455" s="99"/>
      <c r="AZ455" s="99"/>
      <c r="BA455" s="99"/>
      <c r="BB455" s="99"/>
      <c r="BC455" s="100">
        <v>90</v>
      </c>
      <c r="BD455" s="100"/>
      <c r="BE455" s="172">
        <v>2</v>
      </c>
    </row>
    <row r="456" spans="1:57" s="246" customFormat="1" ht="25.7" customHeight="1">
      <c r="A456" s="281"/>
      <c r="B456" s="576"/>
      <c r="C456" s="577" t="s">
        <v>431</v>
      </c>
      <c r="D456" s="578" t="s">
        <v>10571</v>
      </c>
      <c r="E456" s="577" t="s">
        <v>431</v>
      </c>
      <c r="F456" s="577"/>
      <c r="G456" s="577" t="s">
        <v>431</v>
      </c>
      <c r="H456" s="319"/>
      <c r="I456" s="319"/>
      <c r="J456" s="319">
        <v>1899</v>
      </c>
      <c r="K456" s="319">
        <v>432</v>
      </c>
      <c r="L456" s="319">
        <v>432</v>
      </c>
      <c r="M456" s="577"/>
      <c r="N456" s="577"/>
      <c r="O456" s="577"/>
      <c r="P456" s="319">
        <v>432</v>
      </c>
      <c r="Q456" s="319">
        <v>432</v>
      </c>
      <c r="R456" s="319" t="s">
        <v>2370</v>
      </c>
      <c r="S456" s="319">
        <v>1</v>
      </c>
      <c r="T456" s="319" t="s">
        <v>391</v>
      </c>
      <c r="U456" s="319"/>
      <c r="V456" s="319"/>
      <c r="W456" s="577"/>
      <c r="X456" s="319"/>
      <c r="Y456" s="319"/>
      <c r="Z456" s="319"/>
      <c r="AA456" s="319" t="s">
        <v>2344</v>
      </c>
      <c r="AB456" s="319"/>
      <c r="AC456" s="319"/>
      <c r="AD456" s="319"/>
      <c r="AE456" s="319"/>
      <c r="AF456" s="319"/>
      <c r="AG456" s="577"/>
      <c r="AH456" s="577"/>
      <c r="AI456" s="319"/>
      <c r="AJ456" s="319"/>
      <c r="AK456" s="319"/>
      <c r="AL456" s="319"/>
      <c r="AM456" s="319"/>
      <c r="AN456" s="319"/>
      <c r="AO456" s="319"/>
      <c r="AP456" s="577"/>
      <c r="AQ456" s="577"/>
      <c r="AR456" s="577"/>
      <c r="AS456" s="577"/>
      <c r="AT456" s="577"/>
      <c r="AU456" s="577"/>
      <c r="AV456" s="99">
        <v>1997</v>
      </c>
      <c r="AW456" s="99"/>
      <c r="AX456" s="99"/>
      <c r="AY456" s="99"/>
      <c r="AZ456" s="99"/>
      <c r="BA456" s="99"/>
      <c r="BB456" s="99"/>
      <c r="BC456" s="100">
        <v>70</v>
      </c>
      <c r="BD456" s="100"/>
      <c r="BE456" s="246">
        <v>3</v>
      </c>
    </row>
    <row r="457" spans="1:57" s="246" customFormat="1" ht="25.7" customHeight="1">
      <c r="A457" s="281"/>
      <c r="B457" s="576"/>
      <c r="C457" s="577" t="s">
        <v>431</v>
      </c>
      <c r="D457" s="578" t="s">
        <v>2396</v>
      </c>
      <c r="E457" s="577" t="s">
        <v>431</v>
      </c>
      <c r="F457" s="577"/>
      <c r="G457" s="577" t="s">
        <v>431</v>
      </c>
      <c r="H457" s="319"/>
      <c r="I457" s="319"/>
      <c r="J457" s="319">
        <v>1211</v>
      </c>
      <c r="K457" s="319">
        <v>408</v>
      </c>
      <c r="L457" s="319">
        <v>408</v>
      </c>
      <c r="M457" s="577"/>
      <c r="N457" s="577"/>
      <c r="O457" s="577"/>
      <c r="P457" s="319">
        <v>408</v>
      </c>
      <c r="Q457" s="319">
        <v>408</v>
      </c>
      <c r="R457" s="319" t="s">
        <v>2371</v>
      </c>
      <c r="S457" s="319">
        <v>1</v>
      </c>
      <c r="T457" s="319" t="s">
        <v>391</v>
      </c>
      <c r="U457" s="319"/>
      <c r="V457" s="319"/>
      <c r="W457" s="577"/>
      <c r="X457" s="319"/>
      <c r="Y457" s="319"/>
      <c r="Z457" s="319"/>
      <c r="AA457" s="319" t="s">
        <v>2344</v>
      </c>
      <c r="AB457" s="319"/>
      <c r="AC457" s="319"/>
      <c r="AD457" s="319"/>
      <c r="AE457" s="319"/>
      <c r="AF457" s="319"/>
      <c r="AG457" s="577"/>
      <c r="AH457" s="577"/>
      <c r="AI457" s="319"/>
      <c r="AJ457" s="319"/>
      <c r="AK457" s="319"/>
      <c r="AL457" s="319"/>
      <c r="AM457" s="319"/>
      <c r="AN457" s="319"/>
      <c r="AO457" s="319"/>
      <c r="AP457" s="577"/>
      <c r="AQ457" s="577"/>
      <c r="AR457" s="577"/>
      <c r="AS457" s="577"/>
      <c r="AT457" s="577"/>
      <c r="AU457" s="577"/>
      <c r="AV457" s="99">
        <v>2001</v>
      </c>
      <c r="AW457" s="99"/>
      <c r="AX457" s="99"/>
      <c r="AY457" s="99"/>
      <c r="AZ457" s="99"/>
      <c r="BA457" s="99"/>
      <c r="BB457" s="99"/>
      <c r="BC457" s="100">
        <v>62</v>
      </c>
      <c r="BD457" s="100"/>
      <c r="BE457" s="246">
        <v>4</v>
      </c>
    </row>
    <row r="458" spans="1:57" s="246" customFormat="1" ht="25.7" customHeight="1">
      <c r="A458" s="281"/>
      <c r="B458" s="576"/>
      <c r="C458" s="577" t="s">
        <v>431</v>
      </c>
      <c r="D458" s="578" t="s">
        <v>10572</v>
      </c>
      <c r="E458" s="577" t="s">
        <v>431</v>
      </c>
      <c r="F458" s="577"/>
      <c r="G458" s="577" t="s">
        <v>431</v>
      </c>
      <c r="H458" s="319"/>
      <c r="I458" s="319"/>
      <c r="J458" s="319">
        <v>935</v>
      </c>
      <c r="K458" s="319">
        <v>432</v>
      </c>
      <c r="L458" s="319">
        <v>432</v>
      </c>
      <c r="M458" s="577"/>
      <c r="N458" s="577"/>
      <c r="O458" s="577"/>
      <c r="P458" s="319">
        <v>432</v>
      </c>
      <c r="Q458" s="319">
        <v>432</v>
      </c>
      <c r="R458" s="319" t="s">
        <v>2372</v>
      </c>
      <c r="S458" s="319">
        <v>1</v>
      </c>
      <c r="T458" s="319" t="s">
        <v>391</v>
      </c>
      <c r="U458" s="319"/>
      <c r="V458" s="319"/>
      <c r="W458" s="577"/>
      <c r="X458" s="319"/>
      <c r="Y458" s="319"/>
      <c r="Z458" s="319"/>
      <c r="AA458" s="319" t="s">
        <v>2344</v>
      </c>
      <c r="AB458" s="319"/>
      <c r="AC458" s="319"/>
      <c r="AD458" s="319"/>
      <c r="AE458" s="319"/>
      <c r="AF458" s="319"/>
      <c r="AG458" s="577"/>
      <c r="AH458" s="577"/>
      <c r="AI458" s="319"/>
      <c r="AJ458" s="319"/>
      <c r="AK458" s="319"/>
      <c r="AL458" s="319"/>
      <c r="AM458" s="319"/>
      <c r="AN458" s="319"/>
      <c r="AO458" s="319"/>
      <c r="AP458" s="577"/>
      <c r="AQ458" s="577"/>
      <c r="AR458" s="577"/>
      <c r="AS458" s="577"/>
      <c r="AT458" s="577"/>
      <c r="AU458" s="577"/>
      <c r="AV458" s="99">
        <v>1999</v>
      </c>
      <c r="AW458" s="99"/>
      <c r="AX458" s="99"/>
      <c r="AY458" s="99"/>
      <c r="AZ458" s="99"/>
      <c r="BA458" s="99"/>
      <c r="BB458" s="99"/>
      <c r="BC458" s="100">
        <v>53</v>
      </c>
      <c r="BD458" s="100"/>
      <c r="BE458" s="246">
        <v>5</v>
      </c>
    </row>
    <row r="459" spans="1:57" s="246" customFormat="1" ht="25.7" customHeight="1">
      <c r="A459" s="281"/>
      <c r="B459" s="576"/>
      <c r="C459" s="577" t="s">
        <v>431</v>
      </c>
      <c r="D459" s="578" t="s">
        <v>10573</v>
      </c>
      <c r="E459" s="577" t="s">
        <v>431</v>
      </c>
      <c r="F459" s="577"/>
      <c r="G459" s="577" t="s">
        <v>431</v>
      </c>
      <c r="H459" s="319"/>
      <c r="I459" s="319"/>
      <c r="J459" s="319">
        <v>974</v>
      </c>
      <c r="K459" s="319">
        <v>405</v>
      </c>
      <c r="L459" s="319">
        <v>405</v>
      </c>
      <c r="M459" s="577"/>
      <c r="N459" s="577"/>
      <c r="O459" s="577"/>
      <c r="P459" s="319">
        <v>405</v>
      </c>
      <c r="Q459" s="319">
        <v>405</v>
      </c>
      <c r="R459" s="319" t="s">
        <v>2338</v>
      </c>
      <c r="S459" s="319">
        <v>1</v>
      </c>
      <c r="T459" s="319" t="s">
        <v>391</v>
      </c>
      <c r="U459" s="319"/>
      <c r="V459" s="319"/>
      <c r="W459" s="577"/>
      <c r="X459" s="319"/>
      <c r="Y459" s="319"/>
      <c r="Z459" s="319"/>
      <c r="AA459" s="319" t="s">
        <v>2344</v>
      </c>
      <c r="AB459" s="319"/>
      <c r="AC459" s="319"/>
      <c r="AD459" s="319"/>
      <c r="AE459" s="319"/>
      <c r="AF459" s="319"/>
      <c r="AG459" s="577"/>
      <c r="AH459" s="577"/>
      <c r="AI459" s="319"/>
      <c r="AJ459" s="319"/>
      <c r="AK459" s="319"/>
      <c r="AL459" s="319"/>
      <c r="AM459" s="319"/>
      <c r="AN459" s="319"/>
      <c r="AO459" s="319"/>
      <c r="AP459" s="577"/>
      <c r="AQ459" s="577"/>
      <c r="AR459" s="577"/>
      <c r="AS459" s="577"/>
      <c r="AT459" s="577"/>
      <c r="AU459" s="577"/>
      <c r="AV459" s="99">
        <v>2002</v>
      </c>
      <c r="AW459" s="99"/>
      <c r="AX459" s="99"/>
      <c r="AY459" s="99"/>
      <c r="AZ459" s="99"/>
      <c r="BA459" s="99"/>
      <c r="BB459" s="99"/>
      <c r="BC459" s="100">
        <v>62</v>
      </c>
      <c r="BD459" s="100"/>
      <c r="BE459" s="246">
        <v>6</v>
      </c>
    </row>
    <row r="460" spans="1:57" s="246" customFormat="1" ht="25.7" customHeight="1">
      <c r="A460" s="281"/>
      <c r="B460" s="576"/>
      <c r="C460" s="577" t="s">
        <v>431</v>
      </c>
      <c r="D460" s="578" t="s">
        <v>10574</v>
      </c>
      <c r="E460" s="577" t="s">
        <v>431</v>
      </c>
      <c r="F460" s="577"/>
      <c r="G460" s="577" t="s">
        <v>431</v>
      </c>
      <c r="H460" s="319"/>
      <c r="I460" s="319"/>
      <c r="J460" s="319">
        <v>500</v>
      </c>
      <c r="K460" s="319">
        <v>352</v>
      </c>
      <c r="L460" s="319">
        <v>352</v>
      </c>
      <c r="M460" s="577"/>
      <c r="N460" s="577"/>
      <c r="O460" s="577"/>
      <c r="P460" s="319">
        <v>352</v>
      </c>
      <c r="Q460" s="319">
        <v>352</v>
      </c>
      <c r="R460" s="319" t="s">
        <v>2338</v>
      </c>
      <c r="S460" s="319">
        <v>1</v>
      </c>
      <c r="T460" s="319" t="s">
        <v>391</v>
      </c>
      <c r="U460" s="319"/>
      <c r="V460" s="319"/>
      <c r="W460" s="577"/>
      <c r="X460" s="319"/>
      <c r="Y460" s="319"/>
      <c r="Z460" s="319"/>
      <c r="AA460" s="319" t="s">
        <v>2344</v>
      </c>
      <c r="AB460" s="319"/>
      <c r="AC460" s="319"/>
      <c r="AD460" s="319"/>
      <c r="AE460" s="319"/>
      <c r="AF460" s="319"/>
      <c r="AG460" s="577"/>
      <c r="AH460" s="577"/>
      <c r="AI460" s="319"/>
      <c r="AJ460" s="319"/>
      <c r="AK460" s="319"/>
      <c r="AL460" s="319"/>
      <c r="AM460" s="319"/>
      <c r="AN460" s="319"/>
      <c r="AO460" s="319"/>
      <c r="AP460" s="577"/>
      <c r="AQ460" s="577"/>
      <c r="AR460" s="577"/>
      <c r="AS460" s="577"/>
      <c r="AT460" s="577"/>
      <c r="AU460" s="577"/>
      <c r="AV460" s="99">
        <v>1994</v>
      </c>
      <c r="AW460" s="99"/>
      <c r="AX460" s="99"/>
      <c r="AY460" s="99"/>
      <c r="AZ460" s="99"/>
      <c r="BA460" s="99"/>
      <c r="BB460" s="99"/>
      <c r="BC460" s="100">
        <v>32</v>
      </c>
      <c r="BD460" s="100"/>
      <c r="BE460" s="246">
        <v>7</v>
      </c>
    </row>
    <row r="461" spans="1:57" s="246" customFormat="1" ht="25.7" customHeight="1">
      <c r="A461" s="281"/>
      <c r="B461" s="576"/>
      <c r="C461" s="577" t="s">
        <v>431</v>
      </c>
      <c r="D461" s="578" t="s">
        <v>10575</v>
      </c>
      <c r="E461" s="577" t="s">
        <v>431</v>
      </c>
      <c r="F461" s="577"/>
      <c r="G461" s="577" t="s">
        <v>431</v>
      </c>
      <c r="H461" s="319"/>
      <c r="I461" s="319"/>
      <c r="J461" s="319">
        <v>2380</v>
      </c>
      <c r="K461" s="319">
        <v>432</v>
      </c>
      <c r="L461" s="319">
        <v>432</v>
      </c>
      <c r="M461" s="577"/>
      <c r="N461" s="577"/>
      <c r="O461" s="577"/>
      <c r="P461" s="319">
        <v>432</v>
      </c>
      <c r="Q461" s="319">
        <v>432</v>
      </c>
      <c r="R461" s="319" t="s">
        <v>2373</v>
      </c>
      <c r="S461" s="319">
        <v>1</v>
      </c>
      <c r="T461" s="319" t="s">
        <v>391</v>
      </c>
      <c r="U461" s="319"/>
      <c r="V461" s="319"/>
      <c r="W461" s="577"/>
      <c r="X461" s="319"/>
      <c r="Y461" s="319"/>
      <c r="Z461" s="319"/>
      <c r="AA461" s="319" t="s">
        <v>2344</v>
      </c>
      <c r="AB461" s="319"/>
      <c r="AC461" s="319"/>
      <c r="AD461" s="319"/>
      <c r="AE461" s="319"/>
      <c r="AF461" s="319"/>
      <c r="AG461" s="577"/>
      <c r="AH461" s="577"/>
      <c r="AI461" s="319"/>
      <c r="AJ461" s="319"/>
      <c r="AK461" s="319"/>
      <c r="AL461" s="319"/>
      <c r="AM461" s="319"/>
      <c r="AN461" s="319"/>
      <c r="AO461" s="319"/>
      <c r="AP461" s="577"/>
      <c r="AQ461" s="577"/>
      <c r="AR461" s="577"/>
      <c r="AS461" s="577"/>
      <c r="AT461" s="577"/>
      <c r="AU461" s="577"/>
      <c r="AV461" s="99">
        <v>1997</v>
      </c>
      <c r="AW461" s="99"/>
      <c r="AX461" s="99"/>
      <c r="AY461" s="99"/>
      <c r="AZ461" s="99"/>
      <c r="BA461" s="99"/>
      <c r="BB461" s="99"/>
      <c r="BC461" s="100">
        <v>34</v>
      </c>
      <c r="BD461" s="100"/>
      <c r="BE461" s="246">
        <v>8</v>
      </c>
    </row>
    <row r="462" spans="1:57" s="246" customFormat="1" ht="25.7" customHeight="1">
      <c r="A462" s="281"/>
      <c r="B462" s="576"/>
      <c r="C462" s="577" t="s">
        <v>431</v>
      </c>
      <c r="D462" s="578" t="s">
        <v>10576</v>
      </c>
      <c r="E462" s="577" t="s">
        <v>431</v>
      </c>
      <c r="F462" s="577"/>
      <c r="G462" s="577" t="s">
        <v>431</v>
      </c>
      <c r="H462" s="319"/>
      <c r="I462" s="319"/>
      <c r="J462" s="319">
        <v>997</v>
      </c>
      <c r="K462" s="319">
        <v>394</v>
      </c>
      <c r="L462" s="319">
        <v>394</v>
      </c>
      <c r="M462" s="577"/>
      <c r="N462" s="577"/>
      <c r="O462" s="577"/>
      <c r="P462" s="319">
        <v>394</v>
      </c>
      <c r="Q462" s="319">
        <v>394</v>
      </c>
      <c r="R462" s="319" t="s">
        <v>2369</v>
      </c>
      <c r="S462" s="319">
        <v>1</v>
      </c>
      <c r="T462" s="319" t="s">
        <v>391</v>
      </c>
      <c r="U462" s="319"/>
      <c r="V462" s="319"/>
      <c r="W462" s="577"/>
      <c r="X462" s="319"/>
      <c r="Y462" s="319"/>
      <c r="Z462" s="319"/>
      <c r="AA462" s="319" t="s">
        <v>2344</v>
      </c>
      <c r="AB462" s="319"/>
      <c r="AC462" s="319"/>
      <c r="AD462" s="319"/>
      <c r="AE462" s="319"/>
      <c r="AF462" s="319"/>
      <c r="AG462" s="577"/>
      <c r="AH462" s="577"/>
      <c r="AI462" s="319"/>
      <c r="AJ462" s="319"/>
      <c r="AK462" s="319"/>
      <c r="AL462" s="319"/>
      <c r="AM462" s="319"/>
      <c r="AN462" s="319"/>
      <c r="AO462" s="319"/>
      <c r="AP462" s="577"/>
      <c r="AQ462" s="577"/>
      <c r="AR462" s="577"/>
      <c r="AS462" s="577"/>
      <c r="AT462" s="577"/>
      <c r="AU462" s="577"/>
      <c r="AV462" s="99">
        <v>2009</v>
      </c>
      <c r="AW462" s="99"/>
      <c r="AX462" s="99"/>
      <c r="AY462" s="99"/>
      <c r="AZ462" s="99"/>
      <c r="BA462" s="99"/>
      <c r="BB462" s="99"/>
      <c r="BC462" s="100">
        <v>93</v>
      </c>
      <c r="BD462" s="100"/>
      <c r="BE462" s="246">
        <v>9</v>
      </c>
    </row>
    <row r="463" spans="1:57" s="246" customFormat="1" ht="25.7" customHeight="1">
      <c r="A463" s="281"/>
      <c r="B463" s="576"/>
      <c r="C463" s="577" t="s">
        <v>431</v>
      </c>
      <c r="D463" s="578" t="s">
        <v>10577</v>
      </c>
      <c r="E463" s="577" t="s">
        <v>431</v>
      </c>
      <c r="F463" s="577"/>
      <c r="G463" s="577" t="s">
        <v>431</v>
      </c>
      <c r="H463" s="319"/>
      <c r="I463" s="319"/>
      <c r="J463" s="319">
        <v>1684</v>
      </c>
      <c r="K463" s="319">
        <v>459</v>
      </c>
      <c r="L463" s="319">
        <v>459</v>
      </c>
      <c r="M463" s="577"/>
      <c r="N463" s="577"/>
      <c r="O463" s="577"/>
      <c r="P463" s="319">
        <v>393</v>
      </c>
      <c r="Q463" s="319">
        <v>393</v>
      </c>
      <c r="R463" s="319" t="s">
        <v>2338</v>
      </c>
      <c r="S463" s="319">
        <v>1</v>
      </c>
      <c r="T463" s="319" t="s">
        <v>391</v>
      </c>
      <c r="U463" s="319"/>
      <c r="V463" s="319"/>
      <c r="W463" s="577"/>
      <c r="X463" s="319"/>
      <c r="Y463" s="319"/>
      <c r="Z463" s="319"/>
      <c r="AA463" s="319" t="s">
        <v>2344</v>
      </c>
      <c r="AB463" s="319"/>
      <c r="AC463" s="319"/>
      <c r="AD463" s="319"/>
      <c r="AE463" s="319"/>
      <c r="AF463" s="319"/>
      <c r="AG463" s="577"/>
      <c r="AH463" s="577"/>
      <c r="AI463" s="319"/>
      <c r="AJ463" s="319"/>
      <c r="AK463" s="319"/>
      <c r="AL463" s="319"/>
      <c r="AM463" s="319"/>
      <c r="AN463" s="319"/>
      <c r="AO463" s="319"/>
      <c r="AP463" s="577"/>
      <c r="AQ463" s="577"/>
      <c r="AR463" s="577"/>
      <c r="AS463" s="577"/>
      <c r="AT463" s="577"/>
      <c r="AU463" s="577"/>
      <c r="AV463" s="99">
        <v>2010</v>
      </c>
      <c r="AW463" s="99"/>
      <c r="AX463" s="99"/>
      <c r="AY463" s="99"/>
      <c r="AZ463" s="99"/>
      <c r="BA463" s="99"/>
      <c r="BB463" s="99"/>
      <c r="BC463" s="100">
        <v>92</v>
      </c>
      <c r="BD463" s="100"/>
      <c r="BE463" s="246">
        <v>10</v>
      </c>
    </row>
    <row r="464" spans="1:57" s="246" customFormat="1" ht="25.7" customHeight="1">
      <c r="A464" s="281"/>
      <c r="B464" s="576"/>
      <c r="C464" s="577" t="s">
        <v>431</v>
      </c>
      <c r="D464" s="578" t="s">
        <v>10578</v>
      </c>
      <c r="E464" s="577" t="s">
        <v>431</v>
      </c>
      <c r="F464" s="577"/>
      <c r="G464" s="577" t="s">
        <v>431</v>
      </c>
      <c r="H464" s="319"/>
      <c r="I464" s="319"/>
      <c r="J464" s="319">
        <v>4248</v>
      </c>
      <c r="K464" s="319">
        <v>437</v>
      </c>
      <c r="L464" s="319">
        <v>437</v>
      </c>
      <c r="M464" s="577"/>
      <c r="N464" s="577"/>
      <c r="O464" s="577"/>
      <c r="P464" s="319">
        <v>437</v>
      </c>
      <c r="Q464" s="319">
        <v>437</v>
      </c>
      <c r="R464" s="319" t="s">
        <v>2338</v>
      </c>
      <c r="S464" s="319">
        <v>1</v>
      </c>
      <c r="T464" s="319" t="s">
        <v>391</v>
      </c>
      <c r="U464" s="319"/>
      <c r="V464" s="319"/>
      <c r="W464" s="577"/>
      <c r="X464" s="319"/>
      <c r="Y464" s="319"/>
      <c r="Z464" s="319"/>
      <c r="AA464" s="319" t="s">
        <v>2344</v>
      </c>
      <c r="AB464" s="319"/>
      <c r="AC464" s="319"/>
      <c r="AD464" s="319"/>
      <c r="AE464" s="319"/>
      <c r="AF464" s="319"/>
      <c r="AG464" s="577"/>
      <c r="AH464" s="577"/>
      <c r="AI464" s="319"/>
      <c r="AJ464" s="319"/>
      <c r="AK464" s="319"/>
      <c r="AL464" s="319"/>
      <c r="AM464" s="319"/>
      <c r="AN464" s="319"/>
      <c r="AO464" s="319"/>
      <c r="AP464" s="577"/>
      <c r="AQ464" s="577"/>
      <c r="AR464" s="577"/>
      <c r="AS464" s="577"/>
      <c r="AT464" s="577"/>
      <c r="AU464" s="577"/>
      <c r="AV464" s="99">
        <v>2010</v>
      </c>
      <c r="AW464" s="99"/>
      <c r="AX464" s="99"/>
      <c r="AY464" s="99"/>
      <c r="AZ464" s="99"/>
      <c r="BA464" s="99"/>
      <c r="BB464" s="99"/>
      <c r="BC464" s="100">
        <v>91</v>
      </c>
      <c r="BD464" s="100"/>
      <c r="BE464" s="246">
        <v>11</v>
      </c>
    </row>
    <row r="465" spans="1:57" s="246" customFormat="1" ht="25.7" customHeight="1">
      <c r="A465" s="281"/>
      <c r="B465" s="576"/>
      <c r="C465" s="577" t="s">
        <v>431</v>
      </c>
      <c r="D465" s="578" t="s">
        <v>10579</v>
      </c>
      <c r="E465" s="577" t="s">
        <v>431</v>
      </c>
      <c r="F465" s="577"/>
      <c r="G465" s="577" t="s">
        <v>431</v>
      </c>
      <c r="H465" s="319"/>
      <c r="I465" s="319"/>
      <c r="J465" s="99">
        <v>2273</v>
      </c>
      <c r="K465" s="319">
        <v>394</v>
      </c>
      <c r="L465" s="99">
        <v>394</v>
      </c>
      <c r="M465" s="319"/>
      <c r="N465" s="99"/>
      <c r="O465" s="99"/>
      <c r="P465" s="319">
        <v>394</v>
      </c>
      <c r="Q465" s="99">
        <v>394</v>
      </c>
      <c r="R465" s="319" t="s">
        <v>2369</v>
      </c>
      <c r="S465" s="319">
        <v>1</v>
      </c>
      <c r="T465" s="319" t="s">
        <v>391</v>
      </c>
      <c r="U465" s="319"/>
      <c r="V465" s="319"/>
      <c r="W465" s="577"/>
      <c r="X465" s="319"/>
      <c r="Y465" s="319"/>
      <c r="Z465" s="319"/>
      <c r="AA465" s="319" t="s">
        <v>2344</v>
      </c>
      <c r="AB465" s="319"/>
      <c r="AC465" s="319"/>
      <c r="AD465" s="319"/>
      <c r="AE465" s="319"/>
      <c r="AF465" s="319"/>
      <c r="AG465" s="577"/>
      <c r="AH465" s="577"/>
      <c r="AI465" s="319"/>
      <c r="AJ465" s="319"/>
      <c r="AK465" s="319"/>
      <c r="AL465" s="319"/>
      <c r="AM465" s="319"/>
      <c r="AN465" s="319"/>
      <c r="AO465" s="319"/>
      <c r="AP465" s="577"/>
      <c r="AQ465" s="577"/>
      <c r="AR465" s="577"/>
      <c r="AS465" s="577"/>
      <c r="AT465" s="577"/>
      <c r="AU465" s="577"/>
      <c r="AV465" s="99">
        <v>2011</v>
      </c>
      <c r="AW465" s="99"/>
      <c r="AX465" s="99"/>
      <c r="AY465" s="99"/>
      <c r="AZ465" s="99"/>
      <c r="BA465" s="99"/>
      <c r="BB465" s="99"/>
      <c r="BC465" s="100">
        <v>95</v>
      </c>
      <c r="BD465" s="100"/>
      <c r="BE465" s="246">
        <v>12</v>
      </c>
    </row>
    <row r="466" spans="1:57" s="246" customFormat="1" ht="25.7" customHeight="1">
      <c r="A466" s="281"/>
      <c r="B466" s="576"/>
      <c r="C466" s="577" t="s">
        <v>431</v>
      </c>
      <c r="D466" s="578" t="s">
        <v>2374</v>
      </c>
      <c r="E466" s="577" t="s">
        <v>431</v>
      </c>
      <c r="F466" s="577"/>
      <c r="G466" s="577" t="s">
        <v>431</v>
      </c>
      <c r="H466" s="319"/>
      <c r="I466" s="319"/>
      <c r="J466" s="99">
        <v>1000</v>
      </c>
      <c r="K466" s="319">
        <v>450</v>
      </c>
      <c r="L466" s="319">
        <v>450</v>
      </c>
      <c r="M466" s="577"/>
      <c r="N466" s="577"/>
      <c r="O466" s="577"/>
      <c r="P466" s="319">
        <v>450</v>
      </c>
      <c r="Q466" s="319">
        <v>450</v>
      </c>
      <c r="R466" s="319" t="s">
        <v>2375</v>
      </c>
      <c r="S466" s="319">
        <v>1</v>
      </c>
      <c r="T466" s="319" t="s">
        <v>391</v>
      </c>
      <c r="U466" s="319"/>
      <c r="V466" s="319"/>
      <c r="W466" s="577"/>
      <c r="X466" s="319"/>
      <c r="Y466" s="319"/>
      <c r="Z466" s="319"/>
      <c r="AA466" s="319" t="s">
        <v>2344</v>
      </c>
      <c r="AB466" s="319"/>
      <c r="AC466" s="319"/>
      <c r="AD466" s="319"/>
      <c r="AE466" s="319"/>
      <c r="AF466" s="319"/>
      <c r="AG466" s="577"/>
      <c r="AH466" s="577"/>
      <c r="AI466" s="319"/>
      <c r="AJ466" s="319"/>
      <c r="AK466" s="319"/>
      <c r="AL466" s="319"/>
      <c r="AM466" s="319"/>
      <c r="AN466" s="319"/>
      <c r="AO466" s="319"/>
      <c r="AP466" s="577"/>
      <c r="AQ466" s="577"/>
      <c r="AR466" s="577"/>
      <c r="AS466" s="577"/>
      <c r="AT466" s="577"/>
      <c r="AU466" s="577"/>
      <c r="AV466" s="99">
        <v>2011</v>
      </c>
      <c r="AW466" s="99"/>
      <c r="AX466" s="99"/>
      <c r="AY466" s="99"/>
      <c r="AZ466" s="99"/>
      <c r="BA466" s="99"/>
      <c r="BB466" s="99"/>
      <c r="BC466" s="100">
        <v>145</v>
      </c>
      <c r="BD466" s="673"/>
      <c r="BE466" s="246">
        <v>13</v>
      </c>
    </row>
    <row r="467" spans="1:57" s="246" customFormat="1" ht="25.7" customHeight="1">
      <c r="A467" s="281"/>
      <c r="B467" s="576"/>
      <c r="C467" s="577" t="s">
        <v>431</v>
      </c>
      <c r="D467" s="578" t="s">
        <v>2376</v>
      </c>
      <c r="E467" s="577" t="s">
        <v>431</v>
      </c>
      <c r="F467" s="577"/>
      <c r="G467" s="577" t="s">
        <v>431</v>
      </c>
      <c r="H467" s="319"/>
      <c r="I467" s="319"/>
      <c r="J467" s="99">
        <v>6447</v>
      </c>
      <c r="K467" s="319">
        <v>394</v>
      </c>
      <c r="L467" s="319">
        <v>394</v>
      </c>
      <c r="M467" s="577"/>
      <c r="N467" s="577"/>
      <c r="O467" s="577"/>
      <c r="P467" s="319">
        <v>394</v>
      </c>
      <c r="Q467" s="319">
        <v>394</v>
      </c>
      <c r="R467" s="319" t="s">
        <v>2169</v>
      </c>
      <c r="S467" s="319">
        <v>1</v>
      </c>
      <c r="T467" s="319" t="s">
        <v>391</v>
      </c>
      <c r="U467" s="319"/>
      <c r="V467" s="319"/>
      <c r="W467" s="577"/>
      <c r="X467" s="319"/>
      <c r="Y467" s="319"/>
      <c r="Z467" s="319"/>
      <c r="AA467" s="319" t="s">
        <v>2344</v>
      </c>
      <c r="AB467" s="319"/>
      <c r="AC467" s="319"/>
      <c r="AD467" s="319"/>
      <c r="AE467" s="319"/>
      <c r="AF467" s="319"/>
      <c r="AG467" s="577"/>
      <c r="AH467" s="577"/>
      <c r="AI467" s="319"/>
      <c r="AJ467" s="319"/>
      <c r="AK467" s="319"/>
      <c r="AL467" s="319"/>
      <c r="AM467" s="319"/>
      <c r="AN467" s="319"/>
      <c r="AO467" s="319"/>
      <c r="AP467" s="577"/>
      <c r="AQ467" s="577"/>
      <c r="AR467" s="577"/>
      <c r="AS467" s="577"/>
      <c r="AT467" s="577"/>
      <c r="AU467" s="577"/>
      <c r="AV467" s="99">
        <v>2011</v>
      </c>
      <c r="AW467" s="99"/>
      <c r="AX467" s="99"/>
      <c r="AY467" s="99"/>
      <c r="AZ467" s="99"/>
      <c r="BA467" s="99"/>
      <c r="BB467" s="99"/>
      <c r="BC467" s="100">
        <v>123</v>
      </c>
      <c r="BD467" s="100"/>
      <c r="BE467" s="246">
        <v>14</v>
      </c>
    </row>
    <row r="468" spans="1:57" s="246" customFormat="1" ht="25.7" customHeight="1">
      <c r="A468" s="281"/>
      <c r="B468" s="576"/>
      <c r="C468" s="592" t="s">
        <v>431</v>
      </c>
      <c r="D468" s="593" t="s">
        <v>2377</v>
      </c>
      <c r="E468" s="592" t="s">
        <v>431</v>
      </c>
      <c r="F468" s="592"/>
      <c r="G468" s="592" t="s">
        <v>431</v>
      </c>
      <c r="H468" s="567"/>
      <c r="I468" s="567"/>
      <c r="J468" s="567">
        <v>1778</v>
      </c>
      <c r="K468" s="567">
        <v>600</v>
      </c>
      <c r="L468" s="567">
        <v>600</v>
      </c>
      <c r="M468" s="592"/>
      <c r="N468" s="592"/>
      <c r="O468" s="592"/>
      <c r="P468" s="567">
        <v>600</v>
      </c>
      <c r="Q468" s="567">
        <v>600</v>
      </c>
      <c r="R468" s="567" t="s">
        <v>774</v>
      </c>
      <c r="S468" s="567">
        <v>1</v>
      </c>
      <c r="T468" s="567" t="s">
        <v>391</v>
      </c>
      <c r="U468" s="567"/>
      <c r="V468" s="567"/>
      <c r="W468" s="592"/>
      <c r="X468" s="567"/>
      <c r="Y468" s="567"/>
      <c r="Z468" s="567"/>
      <c r="AA468" s="567" t="s">
        <v>2344</v>
      </c>
      <c r="AB468" s="567"/>
      <c r="AC468" s="567"/>
      <c r="AD468" s="567"/>
      <c r="AE468" s="567"/>
      <c r="AF468" s="567"/>
      <c r="AG468" s="592"/>
      <c r="AH468" s="592"/>
      <c r="AI468" s="592"/>
      <c r="AJ468" s="567"/>
      <c r="AK468" s="567"/>
      <c r="AL468" s="567"/>
      <c r="AM468" s="567"/>
      <c r="AN468" s="567"/>
      <c r="AO468" s="567"/>
      <c r="AP468" s="592"/>
      <c r="AQ468" s="592"/>
      <c r="AR468" s="594"/>
      <c r="AS468" s="594"/>
      <c r="AT468" s="594"/>
      <c r="AU468" s="594"/>
      <c r="AV468" s="865">
        <v>2008</v>
      </c>
      <c r="AW468" s="865" t="s">
        <v>2378</v>
      </c>
      <c r="AX468" s="865"/>
      <c r="AY468" s="865"/>
      <c r="AZ468" s="865"/>
      <c r="BA468" s="865"/>
      <c r="BB468" s="865"/>
      <c r="BC468" s="1059">
        <v>140</v>
      </c>
      <c r="BD468" s="1059"/>
      <c r="BE468" s="246">
        <v>15</v>
      </c>
    </row>
    <row r="469" spans="1:57" s="246" customFormat="1" ht="25.7" customHeight="1">
      <c r="A469" s="281"/>
      <c r="B469" s="576"/>
      <c r="C469" s="577" t="s">
        <v>431</v>
      </c>
      <c r="D469" s="578" t="s">
        <v>2379</v>
      </c>
      <c r="E469" s="577" t="s">
        <v>431</v>
      </c>
      <c r="F469" s="577"/>
      <c r="G469" s="577" t="s">
        <v>431</v>
      </c>
      <c r="H469" s="319"/>
      <c r="I469" s="319"/>
      <c r="J469" s="319">
        <v>588</v>
      </c>
      <c r="K469" s="319">
        <v>352</v>
      </c>
      <c r="L469" s="319">
        <v>352</v>
      </c>
      <c r="M469" s="577"/>
      <c r="N469" s="577"/>
      <c r="O469" s="577"/>
      <c r="P469" s="319">
        <v>352</v>
      </c>
      <c r="Q469" s="319">
        <v>352</v>
      </c>
      <c r="R469" s="319" t="s">
        <v>2380</v>
      </c>
      <c r="S469" s="319">
        <v>1</v>
      </c>
      <c r="T469" s="319" t="s">
        <v>391</v>
      </c>
      <c r="U469" s="319"/>
      <c r="V469" s="319"/>
      <c r="W469" s="577"/>
      <c r="X469" s="319"/>
      <c r="Y469" s="319"/>
      <c r="Z469" s="319"/>
      <c r="AA469" s="319" t="s">
        <v>2344</v>
      </c>
      <c r="AB469" s="319"/>
      <c r="AC469" s="319"/>
      <c r="AD469" s="319"/>
      <c r="AE469" s="319"/>
      <c r="AF469" s="319"/>
      <c r="AG469" s="577"/>
      <c r="AH469" s="577"/>
      <c r="AI469" s="577"/>
      <c r="AJ469" s="319"/>
      <c r="AK469" s="319"/>
      <c r="AL469" s="319"/>
      <c r="AM469" s="319"/>
      <c r="AN469" s="319"/>
      <c r="AO469" s="319"/>
      <c r="AP469" s="577"/>
      <c r="AQ469" s="577"/>
      <c r="AR469" s="177"/>
      <c r="AS469" s="177"/>
      <c r="AT469" s="177"/>
      <c r="AU469" s="177"/>
      <c r="AV469" s="99">
        <v>2011</v>
      </c>
      <c r="AW469" s="99" t="s">
        <v>2381</v>
      </c>
      <c r="AX469" s="99"/>
      <c r="AY469" s="99"/>
      <c r="AZ469" s="99"/>
      <c r="BA469" s="99"/>
      <c r="BB469" s="99"/>
      <c r="BC469" s="100">
        <v>120</v>
      </c>
      <c r="BD469" s="100"/>
      <c r="BE469" s="246">
        <v>16</v>
      </c>
    </row>
    <row r="470" spans="1:57" s="246" customFormat="1" ht="25.7" customHeight="1">
      <c r="A470" s="281"/>
      <c r="B470" s="576"/>
      <c r="C470" s="577" t="s">
        <v>431</v>
      </c>
      <c r="D470" s="578" t="s">
        <v>2382</v>
      </c>
      <c r="E470" s="577" t="s">
        <v>431</v>
      </c>
      <c r="F470" s="577"/>
      <c r="G470" s="577" t="s">
        <v>431</v>
      </c>
      <c r="H470" s="319"/>
      <c r="I470" s="319"/>
      <c r="J470" s="319">
        <v>966</v>
      </c>
      <c r="K470" s="319">
        <v>413</v>
      </c>
      <c r="L470" s="319">
        <v>413</v>
      </c>
      <c r="M470" s="577"/>
      <c r="N470" s="577"/>
      <c r="O470" s="577"/>
      <c r="P470" s="319">
        <v>300</v>
      </c>
      <c r="Q470" s="319">
        <v>300</v>
      </c>
      <c r="R470" s="319" t="s">
        <v>2383</v>
      </c>
      <c r="S470" s="319">
        <v>1</v>
      </c>
      <c r="T470" s="319" t="s">
        <v>391</v>
      </c>
      <c r="U470" s="319"/>
      <c r="V470" s="319"/>
      <c r="W470" s="577"/>
      <c r="X470" s="319"/>
      <c r="Y470" s="319"/>
      <c r="Z470" s="319"/>
      <c r="AA470" s="319" t="s">
        <v>2344</v>
      </c>
      <c r="AB470" s="319"/>
      <c r="AC470" s="319"/>
      <c r="AD470" s="319"/>
      <c r="AE470" s="319"/>
      <c r="AF470" s="319"/>
      <c r="AG470" s="577"/>
      <c r="AH470" s="577"/>
      <c r="AI470" s="319"/>
      <c r="AJ470" s="319"/>
      <c r="AK470" s="319"/>
      <c r="AL470" s="319"/>
      <c r="AM470" s="319"/>
      <c r="AN470" s="319"/>
      <c r="AO470" s="319"/>
      <c r="AP470" s="577"/>
      <c r="AQ470" s="577"/>
      <c r="AR470" s="577"/>
      <c r="AS470" s="577"/>
      <c r="AT470" s="577"/>
      <c r="AU470" s="577"/>
      <c r="AV470" s="99">
        <v>2011</v>
      </c>
      <c r="AW470" s="99"/>
      <c r="AX470" s="99"/>
      <c r="AY470" s="99"/>
      <c r="AZ470" s="99"/>
      <c r="BA470" s="99"/>
      <c r="BB470" s="99"/>
      <c r="BC470" s="100">
        <v>90</v>
      </c>
      <c r="BD470" s="100"/>
      <c r="BE470" s="246">
        <v>17</v>
      </c>
    </row>
    <row r="471" spans="1:57" s="246" customFormat="1" ht="25.7" customHeight="1">
      <c r="A471" s="281"/>
      <c r="B471" s="576"/>
      <c r="C471" s="577" t="s">
        <v>431</v>
      </c>
      <c r="D471" s="578" t="s">
        <v>2384</v>
      </c>
      <c r="E471" s="577" t="s">
        <v>431</v>
      </c>
      <c r="F471" s="577"/>
      <c r="G471" s="577" t="s">
        <v>431</v>
      </c>
      <c r="H471" s="319"/>
      <c r="I471" s="319"/>
      <c r="J471" s="319">
        <v>2460</v>
      </c>
      <c r="K471" s="319">
        <v>393.75</v>
      </c>
      <c r="L471" s="319">
        <v>394</v>
      </c>
      <c r="M471" s="577"/>
      <c r="N471" s="577"/>
      <c r="O471" s="577"/>
      <c r="P471" s="319">
        <v>394</v>
      </c>
      <c r="Q471" s="319">
        <v>393.75</v>
      </c>
      <c r="R471" s="319" t="s">
        <v>2385</v>
      </c>
      <c r="S471" s="319">
        <v>1</v>
      </c>
      <c r="T471" s="319" t="s">
        <v>391</v>
      </c>
      <c r="U471" s="319"/>
      <c r="V471" s="319"/>
      <c r="W471" s="577"/>
      <c r="X471" s="319"/>
      <c r="Y471" s="319"/>
      <c r="Z471" s="319"/>
      <c r="AA471" s="319" t="s">
        <v>2344</v>
      </c>
      <c r="AB471" s="319"/>
      <c r="AC471" s="319"/>
      <c r="AD471" s="319"/>
      <c r="AE471" s="319"/>
      <c r="AF471" s="319"/>
      <c r="AG471" s="577"/>
      <c r="AH471" s="577"/>
      <c r="AI471" s="577"/>
      <c r="AJ471" s="319"/>
      <c r="AK471" s="319"/>
      <c r="AL471" s="319"/>
      <c r="AM471" s="319"/>
      <c r="AN471" s="319"/>
      <c r="AO471" s="319"/>
      <c r="AP471" s="577"/>
      <c r="AQ471" s="577"/>
      <c r="AR471" s="177"/>
      <c r="AS471" s="177"/>
      <c r="AT471" s="177"/>
      <c r="AU471" s="177"/>
      <c r="AV471" s="99">
        <v>2011</v>
      </c>
      <c r="AW471" s="99"/>
      <c r="AX471" s="99"/>
      <c r="AY471" s="99"/>
      <c r="AZ471" s="99"/>
      <c r="BA471" s="99"/>
      <c r="BB471" s="99"/>
      <c r="BC471" s="100">
        <v>150</v>
      </c>
      <c r="BD471" s="100"/>
      <c r="BE471" s="246">
        <v>18</v>
      </c>
    </row>
    <row r="472" spans="1:57" s="246" customFormat="1" ht="25.7" customHeight="1">
      <c r="A472" s="281"/>
      <c r="B472" s="576"/>
      <c r="C472" s="577" t="s">
        <v>431</v>
      </c>
      <c r="D472" s="578" t="s">
        <v>2386</v>
      </c>
      <c r="E472" s="577" t="s">
        <v>431</v>
      </c>
      <c r="F472" s="577"/>
      <c r="G472" s="577" t="s">
        <v>431</v>
      </c>
      <c r="H472" s="319"/>
      <c r="I472" s="319"/>
      <c r="J472" s="319">
        <v>953</v>
      </c>
      <c r="K472" s="319">
        <v>285.60000000000002</v>
      </c>
      <c r="L472" s="319">
        <v>285.60000000000002</v>
      </c>
      <c r="M472" s="577"/>
      <c r="N472" s="577"/>
      <c r="O472" s="577"/>
      <c r="P472" s="319">
        <v>294</v>
      </c>
      <c r="Q472" s="319">
        <v>294</v>
      </c>
      <c r="R472" s="319" t="s">
        <v>2387</v>
      </c>
      <c r="S472" s="319">
        <v>1</v>
      </c>
      <c r="T472" s="319" t="s">
        <v>391</v>
      </c>
      <c r="U472" s="319"/>
      <c r="V472" s="319"/>
      <c r="W472" s="577"/>
      <c r="X472" s="319"/>
      <c r="Y472" s="319"/>
      <c r="Z472" s="319"/>
      <c r="AA472" s="319" t="s">
        <v>2344</v>
      </c>
      <c r="AB472" s="319"/>
      <c r="AC472" s="319"/>
      <c r="AD472" s="319"/>
      <c r="AE472" s="319"/>
      <c r="AF472" s="319"/>
      <c r="AG472" s="577"/>
      <c r="AH472" s="577"/>
      <c r="AI472" s="577"/>
      <c r="AJ472" s="319"/>
      <c r="AK472" s="319"/>
      <c r="AL472" s="319"/>
      <c r="AM472" s="319"/>
      <c r="AN472" s="319"/>
      <c r="AO472" s="319"/>
      <c r="AP472" s="577"/>
      <c r="AQ472" s="577"/>
      <c r="AR472" s="177"/>
      <c r="AS472" s="177"/>
      <c r="AT472" s="177"/>
      <c r="AU472" s="177"/>
      <c r="AV472" s="99">
        <v>2011</v>
      </c>
      <c r="AW472" s="99"/>
      <c r="AX472" s="99"/>
      <c r="AY472" s="99"/>
      <c r="AZ472" s="99"/>
      <c r="BA472" s="99"/>
      <c r="BB472" s="99"/>
      <c r="BC472" s="100">
        <v>72.5</v>
      </c>
      <c r="BD472" s="100"/>
      <c r="BE472" s="246">
        <v>19</v>
      </c>
    </row>
    <row r="473" spans="1:57" s="246" customFormat="1" ht="25.7" customHeight="1">
      <c r="A473" s="281"/>
      <c r="B473" s="576"/>
      <c r="C473" s="577" t="s">
        <v>431</v>
      </c>
      <c r="D473" s="578" t="s">
        <v>2388</v>
      </c>
      <c r="E473" s="577" t="s">
        <v>431</v>
      </c>
      <c r="F473" s="577"/>
      <c r="G473" s="577" t="s">
        <v>431</v>
      </c>
      <c r="H473" s="319"/>
      <c r="I473" s="319"/>
      <c r="J473" s="319">
        <v>2328</v>
      </c>
      <c r="K473" s="319">
        <v>456</v>
      </c>
      <c r="L473" s="319">
        <v>456</v>
      </c>
      <c r="M473" s="577"/>
      <c r="N473" s="577"/>
      <c r="O473" s="577"/>
      <c r="P473" s="319">
        <v>374</v>
      </c>
      <c r="Q473" s="319">
        <v>374</v>
      </c>
      <c r="R473" s="319" t="s">
        <v>2366</v>
      </c>
      <c r="S473" s="319">
        <v>1</v>
      </c>
      <c r="T473" s="319" t="s">
        <v>391</v>
      </c>
      <c r="U473" s="319"/>
      <c r="V473" s="319"/>
      <c r="W473" s="577"/>
      <c r="X473" s="319"/>
      <c r="Y473" s="319"/>
      <c r="Z473" s="319"/>
      <c r="AA473" s="319" t="s">
        <v>2344</v>
      </c>
      <c r="AB473" s="319"/>
      <c r="AC473" s="319"/>
      <c r="AD473" s="319"/>
      <c r="AE473" s="319"/>
      <c r="AF473" s="319"/>
      <c r="AG473" s="577"/>
      <c r="AH473" s="577"/>
      <c r="AI473" s="577"/>
      <c r="AJ473" s="319"/>
      <c r="AK473" s="319"/>
      <c r="AL473" s="319"/>
      <c r="AM473" s="319"/>
      <c r="AN473" s="319"/>
      <c r="AO473" s="319"/>
      <c r="AP473" s="577"/>
      <c r="AQ473" s="577"/>
      <c r="AR473" s="177"/>
      <c r="AS473" s="177"/>
      <c r="AT473" s="177"/>
      <c r="AU473" s="177"/>
      <c r="AV473" s="99">
        <v>2012</v>
      </c>
      <c r="AW473" s="99"/>
      <c r="AX473" s="99"/>
      <c r="AY473" s="99"/>
      <c r="AZ473" s="99"/>
      <c r="BA473" s="99"/>
      <c r="BB473" s="99"/>
      <c r="BC473" s="100">
        <v>80</v>
      </c>
      <c r="BD473" s="100"/>
      <c r="BE473" s="246">
        <v>20</v>
      </c>
    </row>
    <row r="474" spans="1:57" s="246" customFormat="1" ht="25.7" customHeight="1">
      <c r="A474" s="281"/>
      <c r="B474" s="576"/>
      <c r="C474" s="577" t="s">
        <v>431</v>
      </c>
      <c r="D474" s="578" t="s">
        <v>2389</v>
      </c>
      <c r="E474" s="577" t="s">
        <v>431</v>
      </c>
      <c r="F474" s="577"/>
      <c r="G474" s="577" t="s">
        <v>431</v>
      </c>
      <c r="H474" s="319"/>
      <c r="I474" s="319"/>
      <c r="J474" s="319">
        <v>1534</v>
      </c>
      <c r="K474" s="319">
        <v>475</v>
      </c>
      <c r="L474" s="319">
        <v>475</v>
      </c>
      <c r="M474" s="577"/>
      <c r="N474" s="577"/>
      <c r="O474" s="577"/>
      <c r="P474" s="319">
        <v>475</v>
      </c>
      <c r="Q474" s="319">
        <v>475</v>
      </c>
      <c r="R474" s="319" t="s">
        <v>2390</v>
      </c>
      <c r="S474" s="319">
        <v>1</v>
      </c>
      <c r="T474" s="319" t="s">
        <v>391</v>
      </c>
      <c r="U474" s="319"/>
      <c r="V474" s="319"/>
      <c r="W474" s="577"/>
      <c r="X474" s="319"/>
      <c r="Y474" s="319"/>
      <c r="Z474" s="319"/>
      <c r="AA474" s="319" t="s">
        <v>2344</v>
      </c>
      <c r="AB474" s="319"/>
      <c r="AC474" s="319"/>
      <c r="AD474" s="319"/>
      <c r="AE474" s="319"/>
      <c r="AF474" s="319"/>
      <c r="AG474" s="577"/>
      <c r="AH474" s="577"/>
      <c r="AI474" s="577"/>
      <c r="AJ474" s="319"/>
      <c r="AK474" s="319"/>
      <c r="AL474" s="319"/>
      <c r="AM474" s="319"/>
      <c r="AN474" s="319"/>
      <c r="AO474" s="319"/>
      <c r="AP474" s="577"/>
      <c r="AQ474" s="577"/>
      <c r="AR474" s="177"/>
      <c r="AS474" s="177"/>
      <c r="AT474" s="177"/>
      <c r="AU474" s="177"/>
      <c r="AV474" s="99">
        <v>2012</v>
      </c>
      <c r="AW474" s="99"/>
      <c r="AX474" s="99"/>
      <c r="AY474" s="99"/>
      <c r="AZ474" s="99"/>
      <c r="BA474" s="99"/>
      <c r="BB474" s="99"/>
      <c r="BC474" s="100">
        <v>150</v>
      </c>
      <c r="BD474" s="673"/>
      <c r="BE474" s="246">
        <v>21</v>
      </c>
    </row>
    <row r="475" spans="1:57" s="246" customFormat="1" ht="25.7" customHeight="1">
      <c r="A475" s="281"/>
      <c r="B475" s="576"/>
      <c r="C475" s="577" t="s">
        <v>431</v>
      </c>
      <c r="D475" s="578" t="s">
        <v>2391</v>
      </c>
      <c r="E475" s="577" t="s">
        <v>431</v>
      </c>
      <c r="F475" s="577"/>
      <c r="G475" s="577" t="s">
        <v>431</v>
      </c>
      <c r="H475" s="319"/>
      <c r="I475" s="319"/>
      <c r="J475" s="319">
        <v>1652</v>
      </c>
      <c r="K475" s="319">
        <v>480</v>
      </c>
      <c r="L475" s="319">
        <v>480</v>
      </c>
      <c r="M475" s="577"/>
      <c r="N475" s="577"/>
      <c r="O475" s="577"/>
      <c r="P475" s="319">
        <v>480</v>
      </c>
      <c r="Q475" s="319">
        <v>480</v>
      </c>
      <c r="R475" s="319" t="s">
        <v>10580</v>
      </c>
      <c r="S475" s="319">
        <v>1</v>
      </c>
      <c r="T475" s="319" t="s">
        <v>391</v>
      </c>
      <c r="U475" s="319"/>
      <c r="V475" s="319"/>
      <c r="W475" s="577"/>
      <c r="X475" s="319"/>
      <c r="Y475" s="319"/>
      <c r="Z475" s="319"/>
      <c r="AA475" s="319" t="s">
        <v>2344</v>
      </c>
      <c r="AB475" s="319"/>
      <c r="AC475" s="319"/>
      <c r="AD475" s="319"/>
      <c r="AE475" s="319"/>
      <c r="AF475" s="319"/>
      <c r="AG475" s="577"/>
      <c r="AH475" s="577"/>
      <c r="AI475" s="577"/>
      <c r="AJ475" s="319"/>
      <c r="AK475" s="319"/>
      <c r="AL475" s="319"/>
      <c r="AM475" s="319"/>
      <c r="AN475" s="319"/>
      <c r="AO475" s="319"/>
      <c r="AP475" s="577"/>
      <c r="AQ475" s="577"/>
      <c r="AR475" s="177"/>
      <c r="AS475" s="177"/>
      <c r="AT475" s="177"/>
      <c r="AU475" s="177"/>
      <c r="AV475" s="99">
        <v>2012</v>
      </c>
      <c r="AW475" s="99"/>
      <c r="AX475" s="99"/>
      <c r="AY475" s="99"/>
      <c r="AZ475" s="99"/>
      <c r="BA475" s="99"/>
      <c r="BB475" s="99"/>
      <c r="BC475" s="100">
        <v>150</v>
      </c>
      <c r="BD475" s="100"/>
      <c r="BE475" s="246">
        <v>22</v>
      </c>
    </row>
    <row r="476" spans="1:57" s="246" customFormat="1" ht="25.7" customHeight="1">
      <c r="A476" s="281"/>
      <c r="B476" s="576"/>
      <c r="C476" s="577" t="s">
        <v>431</v>
      </c>
      <c r="D476" s="578" t="s">
        <v>2392</v>
      </c>
      <c r="E476" s="577" t="s">
        <v>431</v>
      </c>
      <c r="F476" s="577"/>
      <c r="G476" s="577" t="s">
        <v>431</v>
      </c>
      <c r="H476" s="319"/>
      <c r="I476" s="319"/>
      <c r="J476" s="319">
        <v>799</v>
      </c>
      <c r="K476" s="319">
        <v>394</v>
      </c>
      <c r="L476" s="319">
        <v>394</v>
      </c>
      <c r="M476" s="577"/>
      <c r="N476" s="577"/>
      <c r="O476" s="577"/>
      <c r="P476" s="319">
        <v>394</v>
      </c>
      <c r="Q476" s="319">
        <v>394</v>
      </c>
      <c r="R476" s="319" t="s">
        <v>2385</v>
      </c>
      <c r="S476" s="319">
        <v>1</v>
      </c>
      <c r="T476" s="319" t="s">
        <v>391</v>
      </c>
      <c r="U476" s="319"/>
      <c r="V476" s="319"/>
      <c r="W476" s="577"/>
      <c r="X476" s="319"/>
      <c r="Y476" s="319"/>
      <c r="Z476" s="319"/>
      <c r="AA476" s="319" t="s">
        <v>2344</v>
      </c>
      <c r="AB476" s="319"/>
      <c r="AC476" s="319"/>
      <c r="AD476" s="319"/>
      <c r="AE476" s="319"/>
      <c r="AF476" s="319"/>
      <c r="AG476" s="577"/>
      <c r="AH476" s="577"/>
      <c r="AI476" s="577"/>
      <c r="AJ476" s="319"/>
      <c r="AK476" s="319"/>
      <c r="AL476" s="319"/>
      <c r="AM476" s="319"/>
      <c r="AN476" s="319"/>
      <c r="AO476" s="319"/>
      <c r="AP476" s="577"/>
      <c r="AQ476" s="577"/>
      <c r="AR476" s="177"/>
      <c r="AS476" s="177"/>
      <c r="AT476" s="177"/>
      <c r="AU476" s="177"/>
      <c r="AV476" s="99">
        <v>2012</v>
      </c>
      <c r="AW476" s="99"/>
      <c r="AX476" s="99"/>
      <c r="AY476" s="99"/>
      <c r="AZ476" s="99"/>
      <c r="BA476" s="99"/>
      <c r="BB476" s="99"/>
      <c r="BC476" s="100">
        <v>150</v>
      </c>
      <c r="BD476" s="100"/>
      <c r="BE476" s="246">
        <v>23</v>
      </c>
    </row>
    <row r="477" spans="1:57" s="246" customFormat="1" ht="25.7" customHeight="1">
      <c r="A477" s="281"/>
      <c r="B477" s="576"/>
      <c r="C477" s="577" t="s">
        <v>431</v>
      </c>
      <c r="D477" s="578" t="s">
        <v>2393</v>
      </c>
      <c r="E477" s="577" t="s">
        <v>431</v>
      </c>
      <c r="F477" s="577"/>
      <c r="G477" s="577" t="s">
        <v>431</v>
      </c>
      <c r="H477" s="319"/>
      <c r="I477" s="319"/>
      <c r="J477" s="319">
        <v>1418</v>
      </c>
      <c r="K477" s="319">
        <v>394</v>
      </c>
      <c r="L477" s="319">
        <v>394</v>
      </c>
      <c r="M477" s="577"/>
      <c r="N477" s="577"/>
      <c r="O477" s="577"/>
      <c r="P477" s="319">
        <v>394</v>
      </c>
      <c r="Q477" s="319">
        <v>394</v>
      </c>
      <c r="R477" s="319" t="s">
        <v>2385</v>
      </c>
      <c r="S477" s="319">
        <v>1</v>
      </c>
      <c r="T477" s="319" t="s">
        <v>391</v>
      </c>
      <c r="U477" s="319"/>
      <c r="V477" s="319"/>
      <c r="W477" s="577"/>
      <c r="X477" s="319"/>
      <c r="Y477" s="319"/>
      <c r="Z477" s="319"/>
      <c r="AA477" s="319" t="s">
        <v>2344</v>
      </c>
      <c r="AB477" s="319"/>
      <c r="AC477" s="319"/>
      <c r="AD477" s="319"/>
      <c r="AE477" s="319"/>
      <c r="AF477" s="319"/>
      <c r="AG477" s="577"/>
      <c r="AH477" s="577"/>
      <c r="AI477" s="577"/>
      <c r="AJ477" s="319"/>
      <c r="AK477" s="319"/>
      <c r="AL477" s="319"/>
      <c r="AM477" s="319"/>
      <c r="AN477" s="319"/>
      <c r="AO477" s="319"/>
      <c r="AP477" s="577"/>
      <c r="AQ477" s="577"/>
      <c r="AR477" s="177"/>
      <c r="AS477" s="177"/>
      <c r="AT477" s="177"/>
      <c r="AU477" s="177"/>
      <c r="AV477" s="99">
        <v>2012</v>
      </c>
      <c r="AW477" s="99"/>
      <c r="AX477" s="99"/>
      <c r="AY477" s="99"/>
      <c r="AZ477" s="99"/>
      <c r="BA477" s="99"/>
      <c r="BB477" s="99"/>
      <c r="BC477" s="100">
        <v>150</v>
      </c>
      <c r="BD477" s="100"/>
      <c r="BE477" s="246">
        <v>24</v>
      </c>
    </row>
    <row r="478" spans="1:57" s="246" customFormat="1" ht="25.7" customHeight="1">
      <c r="A478" s="281"/>
      <c r="B478" s="576"/>
      <c r="C478" s="577" t="s">
        <v>431</v>
      </c>
      <c r="D478" s="578" t="s">
        <v>2394</v>
      </c>
      <c r="E478" s="577" t="s">
        <v>431</v>
      </c>
      <c r="F478" s="577"/>
      <c r="G478" s="577" t="s">
        <v>431</v>
      </c>
      <c r="H478" s="319"/>
      <c r="I478" s="319"/>
      <c r="J478" s="319">
        <v>1670</v>
      </c>
      <c r="K478" s="319">
        <v>394</v>
      </c>
      <c r="L478" s="319">
        <v>394</v>
      </c>
      <c r="M478" s="577"/>
      <c r="N478" s="577"/>
      <c r="O478" s="577"/>
      <c r="P478" s="319">
        <v>394</v>
      </c>
      <c r="Q478" s="319">
        <v>394</v>
      </c>
      <c r="R478" s="319" t="s">
        <v>2385</v>
      </c>
      <c r="S478" s="319">
        <v>1</v>
      </c>
      <c r="T478" s="319" t="s">
        <v>391</v>
      </c>
      <c r="U478" s="319"/>
      <c r="V478" s="319"/>
      <c r="W478" s="577"/>
      <c r="X478" s="319"/>
      <c r="Y478" s="319"/>
      <c r="Z478" s="319"/>
      <c r="AA478" s="319" t="s">
        <v>2344</v>
      </c>
      <c r="AB478" s="319"/>
      <c r="AC478" s="319"/>
      <c r="AD478" s="319"/>
      <c r="AE478" s="319"/>
      <c r="AF478" s="319"/>
      <c r="AG478" s="577"/>
      <c r="AH478" s="577"/>
      <c r="AI478" s="577"/>
      <c r="AJ478" s="319"/>
      <c r="AK478" s="319"/>
      <c r="AL478" s="319"/>
      <c r="AM478" s="319"/>
      <c r="AN478" s="319"/>
      <c r="AO478" s="319"/>
      <c r="AP478" s="577"/>
      <c r="AQ478" s="577"/>
      <c r="AR478" s="177"/>
      <c r="AS478" s="177"/>
      <c r="AT478" s="177"/>
      <c r="AU478" s="177"/>
      <c r="AV478" s="99">
        <v>2012</v>
      </c>
      <c r="AW478" s="99"/>
      <c r="AX478" s="99"/>
      <c r="AY478" s="99"/>
      <c r="AZ478" s="99"/>
      <c r="BA478" s="99"/>
      <c r="BB478" s="99"/>
      <c r="BC478" s="100">
        <v>150</v>
      </c>
      <c r="BD478" s="100"/>
      <c r="BE478" s="246">
        <v>25</v>
      </c>
    </row>
    <row r="479" spans="1:57" s="246" customFormat="1" ht="25.7" customHeight="1">
      <c r="A479" s="281"/>
      <c r="B479" s="576"/>
      <c r="C479" s="577" t="s">
        <v>431</v>
      </c>
      <c r="D479" s="578" t="s">
        <v>10581</v>
      </c>
      <c r="E479" s="577" t="s">
        <v>431</v>
      </c>
      <c r="F479" s="577"/>
      <c r="G479" s="577" t="s">
        <v>431</v>
      </c>
      <c r="H479" s="319"/>
      <c r="I479" s="319"/>
      <c r="J479" s="319">
        <v>3950</v>
      </c>
      <c r="K479" s="319">
        <v>450</v>
      </c>
      <c r="L479" s="319">
        <v>450</v>
      </c>
      <c r="M479" s="577"/>
      <c r="N479" s="577"/>
      <c r="O479" s="577"/>
      <c r="P479" s="319">
        <v>450</v>
      </c>
      <c r="Q479" s="319">
        <v>450</v>
      </c>
      <c r="R479" s="319" t="s">
        <v>10582</v>
      </c>
      <c r="S479" s="319">
        <v>1</v>
      </c>
      <c r="T479" s="319" t="s">
        <v>391</v>
      </c>
      <c r="U479" s="319"/>
      <c r="V479" s="319"/>
      <c r="W479" s="577"/>
      <c r="X479" s="319"/>
      <c r="Y479" s="319"/>
      <c r="Z479" s="319"/>
      <c r="AA479" s="319" t="s">
        <v>2344</v>
      </c>
      <c r="AB479" s="319"/>
      <c r="AC479" s="319"/>
      <c r="AD479" s="319"/>
      <c r="AE479" s="319"/>
      <c r="AF479" s="319"/>
      <c r="AG479" s="577"/>
      <c r="AH479" s="577"/>
      <c r="AI479" s="577"/>
      <c r="AJ479" s="319"/>
      <c r="AK479" s="319"/>
      <c r="AL479" s="319"/>
      <c r="AM479" s="319"/>
      <c r="AN479" s="319"/>
      <c r="AO479" s="319"/>
      <c r="AP479" s="577"/>
      <c r="AQ479" s="577"/>
      <c r="AR479" s="177"/>
      <c r="AS479" s="177"/>
      <c r="AT479" s="177"/>
      <c r="AU479" s="177"/>
      <c r="AV479" s="99">
        <v>2012</v>
      </c>
      <c r="AW479" s="99"/>
      <c r="AX479" s="99"/>
      <c r="AY479" s="99"/>
      <c r="AZ479" s="99"/>
      <c r="BA479" s="99"/>
      <c r="BB479" s="99"/>
      <c r="BC479" s="100">
        <v>180</v>
      </c>
      <c r="BD479" s="100"/>
      <c r="BE479" s="246">
        <v>26</v>
      </c>
    </row>
    <row r="480" spans="1:57" s="246" customFormat="1" ht="25.7" customHeight="1">
      <c r="A480" s="281"/>
      <c r="B480" s="576"/>
      <c r="C480" s="577" t="s">
        <v>431</v>
      </c>
      <c r="D480" s="578" t="s">
        <v>10583</v>
      </c>
      <c r="E480" s="577" t="s">
        <v>431</v>
      </c>
      <c r="F480" s="577"/>
      <c r="G480" s="577" t="s">
        <v>431</v>
      </c>
      <c r="H480" s="319"/>
      <c r="I480" s="319"/>
      <c r="J480" s="319">
        <v>1000</v>
      </c>
      <c r="K480" s="319">
        <v>394</v>
      </c>
      <c r="L480" s="319">
        <v>394</v>
      </c>
      <c r="M480" s="577"/>
      <c r="N480" s="577"/>
      <c r="O480" s="577"/>
      <c r="P480" s="319">
        <v>394</v>
      </c>
      <c r="Q480" s="319">
        <v>394</v>
      </c>
      <c r="R480" s="319" t="s">
        <v>10584</v>
      </c>
      <c r="S480" s="319">
        <v>1</v>
      </c>
      <c r="T480" s="319" t="s">
        <v>391</v>
      </c>
      <c r="U480" s="319"/>
      <c r="V480" s="319"/>
      <c r="W480" s="577"/>
      <c r="X480" s="319"/>
      <c r="Y480" s="319"/>
      <c r="Z480" s="319"/>
      <c r="AA480" s="319" t="s">
        <v>2344</v>
      </c>
      <c r="AB480" s="319"/>
      <c r="AC480" s="319"/>
      <c r="AD480" s="319"/>
      <c r="AE480" s="319"/>
      <c r="AF480" s="319"/>
      <c r="AG480" s="577"/>
      <c r="AH480" s="577"/>
      <c r="AI480" s="577"/>
      <c r="AJ480" s="319"/>
      <c r="AK480" s="319"/>
      <c r="AL480" s="319"/>
      <c r="AM480" s="319"/>
      <c r="AN480" s="319"/>
      <c r="AO480" s="319"/>
      <c r="AP480" s="577"/>
      <c r="AQ480" s="577"/>
      <c r="AR480" s="177"/>
      <c r="AS480" s="177"/>
      <c r="AT480" s="177"/>
      <c r="AU480" s="177"/>
      <c r="AV480" s="99">
        <v>2013</v>
      </c>
      <c r="AW480" s="99"/>
      <c r="AX480" s="99"/>
      <c r="AY480" s="99"/>
      <c r="AZ480" s="99"/>
      <c r="BA480" s="99"/>
      <c r="BB480" s="99"/>
      <c r="BC480" s="100">
        <v>180</v>
      </c>
      <c r="BD480" s="100"/>
      <c r="BE480" s="246">
        <v>27</v>
      </c>
    </row>
    <row r="481" spans="1:57" s="246" customFormat="1" ht="25.7" customHeight="1">
      <c r="A481" s="269"/>
      <c r="B481" s="576"/>
      <c r="C481" s="577" t="s">
        <v>431</v>
      </c>
      <c r="D481" s="582" t="s">
        <v>10585</v>
      </c>
      <c r="E481" s="577" t="s">
        <v>431</v>
      </c>
      <c r="F481" s="99"/>
      <c r="G481" s="577" t="s">
        <v>431</v>
      </c>
      <c r="H481" s="99"/>
      <c r="I481" s="99"/>
      <c r="J481" s="100">
        <v>1000</v>
      </c>
      <c r="K481" s="100">
        <v>412</v>
      </c>
      <c r="L481" s="100">
        <v>412</v>
      </c>
      <c r="M481" s="99"/>
      <c r="N481" s="99"/>
      <c r="O481" s="99"/>
      <c r="P481" s="100">
        <v>412</v>
      </c>
      <c r="Q481" s="100">
        <v>412</v>
      </c>
      <c r="R481" s="100" t="s">
        <v>10584</v>
      </c>
      <c r="S481" s="319">
        <v>1</v>
      </c>
      <c r="T481" s="319" t="s">
        <v>391</v>
      </c>
      <c r="U481" s="99"/>
      <c r="V481" s="99"/>
      <c r="W481" s="99"/>
      <c r="X481" s="99"/>
      <c r="Y481" s="99"/>
      <c r="Z481" s="99"/>
      <c r="AA481" s="319" t="s">
        <v>2344</v>
      </c>
      <c r="AB481" s="99"/>
      <c r="AC481" s="99"/>
      <c r="AD481" s="99"/>
      <c r="AE481" s="99"/>
      <c r="AF481" s="99"/>
      <c r="AG481" s="99"/>
      <c r="AH481" s="99"/>
      <c r="AI481" s="99"/>
      <c r="AJ481" s="99"/>
      <c r="AK481" s="99"/>
      <c r="AL481" s="99"/>
      <c r="AM481" s="99"/>
      <c r="AN481" s="99"/>
      <c r="AO481" s="99"/>
      <c r="AP481" s="99"/>
      <c r="AQ481" s="99"/>
      <c r="AR481" s="99"/>
      <c r="AS481" s="99"/>
      <c r="AT481" s="99"/>
      <c r="AU481" s="99"/>
      <c r="AV481" s="99">
        <v>2012</v>
      </c>
      <c r="AW481" s="99"/>
      <c r="AX481" s="99"/>
      <c r="AY481" s="99"/>
      <c r="AZ481" s="99"/>
      <c r="BA481" s="99"/>
      <c r="BB481" s="99"/>
      <c r="BC481" s="100">
        <v>180</v>
      </c>
      <c r="BD481" s="100"/>
      <c r="BE481" s="246">
        <v>28</v>
      </c>
    </row>
    <row r="482" spans="1:57" s="246" customFormat="1" ht="25.7" customHeight="1">
      <c r="A482" s="269"/>
      <c r="B482" s="576"/>
      <c r="C482" s="577" t="s">
        <v>431</v>
      </c>
      <c r="D482" s="582" t="s">
        <v>10586</v>
      </c>
      <c r="E482" s="577" t="s">
        <v>431</v>
      </c>
      <c r="F482" s="99"/>
      <c r="G482" s="577" t="s">
        <v>431</v>
      </c>
      <c r="H482" s="99"/>
      <c r="I482" s="99"/>
      <c r="J482" s="100">
        <v>1145</v>
      </c>
      <c r="K482" s="100">
        <v>454</v>
      </c>
      <c r="L482" s="100">
        <v>454</v>
      </c>
      <c r="M482" s="99"/>
      <c r="N482" s="99"/>
      <c r="O482" s="99"/>
      <c r="P482" s="100">
        <v>454</v>
      </c>
      <c r="Q482" s="100">
        <v>454</v>
      </c>
      <c r="R482" s="100" t="s">
        <v>10587</v>
      </c>
      <c r="S482" s="319">
        <v>1</v>
      </c>
      <c r="T482" s="319" t="s">
        <v>391</v>
      </c>
      <c r="U482" s="99"/>
      <c r="V482" s="99"/>
      <c r="W482" s="99"/>
      <c r="X482" s="99"/>
      <c r="Y482" s="99"/>
      <c r="Z482" s="99"/>
      <c r="AA482" s="319" t="s">
        <v>2344</v>
      </c>
      <c r="AB482" s="99"/>
      <c r="AC482" s="99"/>
      <c r="AD482" s="99"/>
      <c r="AE482" s="99"/>
      <c r="AF482" s="99"/>
      <c r="AG482" s="99"/>
      <c r="AH482" s="99"/>
      <c r="AI482" s="99"/>
      <c r="AJ482" s="99"/>
      <c r="AK482" s="99"/>
      <c r="AL482" s="99"/>
      <c r="AM482" s="99"/>
      <c r="AN482" s="99"/>
      <c r="AO482" s="99"/>
      <c r="AP482" s="99"/>
      <c r="AQ482" s="99"/>
      <c r="AR482" s="99"/>
      <c r="AS482" s="99"/>
      <c r="AT482" s="99"/>
      <c r="AU482" s="99"/>
      <c r="AV482" s="99">
        <v>2013</v>
      </c>
      <c r="AW482" s="99"/>
      <c r="AX482" s="99"/>
      <c r="AY482" s="99"/>
      <c r="AZ482" s="99"/>
      <c r="BA482" s="99"/>
      <c r="BB482" s="99"/>
      <c r="BC482" s="100">
        <v>180</v>
      </c>
      <c r="BD482" s="100"/>
      <c r="BE482" s="246">
        <v>29</v>
      </c>
    </row>
    <row r="483" spans="1:57" s="246" customFormat="1" ht="25.7" customHeight="1">
      <c r="A483" s="269"/>
      <c r="B483" s="576"/>
      <c r="C483" s="577" t="s">
        <v>431</v>
      </c>
      <c r="D483" s="582" t="s">
        <v>10588</v>
      </c>
      <c r="E483" s="577" t="s">
        <v>431</v>
      </c>
      <c r="F483" s="99"/>
      <c r="G483" s="577" t="s">
        <v>431</v>
      </c>
      <c r="H483" s="99"/>
      <c r="I483" s="99"/>
      <c r="J483" s="100">
        <v>1501</v>
      </c>
      <c r="K483" s="100">
        <v>484</v>
      </c>
      <c r="L483" s="100">
        <v>484</v>
      </c>
      <c r="M483" s="99"/>
      <c r="N483" s="99"/>
      <c r="O483" s="99"/>
      <c r="P483" s="100">
        <v>484</v>
      </c>
      <c r="Q483" s="100">
        <v>484</v>
      </c>
      <c r="R483" s="100" t="s">
        <v>10589</v>
      </c>
      <c r="S483" s="319">
        <v>1</v>
      </c>
      <c r="T483" s="319" t="s">
        <v>391</v>
      </c>
      <c r="U483" s="99"/>
      <c r="V483" s="99"/>
      <c r="W483" s="99"/>
      <c r="X483" s="99"/>
      <c r="Y483" s="99"/>
      <c r="Z483" s="99"/>
      <c r="AA483" s="319" t="s">
        <v>2344</v>
      </c>
      <c r="AB483" s="99"/>
      <c r="AC483" s="99"/>
      <c r="AD483" s="99"/>
      <c r="AE483" s="99"/>
      <c r="AF483" s="99"/>
      <c r="AG483" s="99"/>
      <c r="AH483" s="99"/>
      <c r="AI483" s="99"/>
      <c r="AJ483" s="99"/>
      <c r="AK483" s="99"/>
      <c r="AL483" s="99"/>
      <c r="AM483" s="99"/>
      <c r="AN483" s="99"/>
      <c r="AO483" s="99"/>
      <c r="AP483" s="99"/>
      <c r="AQ483" s="99"/>
      <c r="AR483" s="99"/>
      <c r="AS483" s="99"/>
      <c r="AT483" s="99"/>
      <c r="AU483" s="99"/>
      <c r="AV483" s="99">
        <v>2013</v>
      </c>
      <c r="AW483" s="99"/>
      <c r="AX483" s="99"/>
      <c r="AY483" s="99"/>
      <c r="AZ483" s="99"/>
      <c r="BA483" s="99"/>
      <c r="BB483" s="99"/>
      <c r="BC483" s="100">
        <v>180</v>
      </c>
      <c r="BD483" s="100"/>
      <c r="BE483" s="246">
        <v>30</v>
      </c>
    </row>
    <row r="484" spans="1:57" s="246" customFormat="1" ht="25.7" customHeight="1">
      <c r="A484" s="269"/>
      <c r="B484" s="576"/>
      <c r="C484" s="577" t="s">
        <v>431</v>
      </c>
      <c r="D484" s="582" t="s">
        <v>10590</v>
      </c>
      <c r="E484" s="577" t="s">
        <v>431</v>
      </c>
      <c r="F484" s="99"/>
      <c r="G484" s="577" t="s">
        <v>431</v>
      </c>
      <c r="H484" s="99"/>
      <c r="I484" s="99"/>
      <c r="J484" s="100">
        <v>1164</v>
      </c>
      <c r="K484" s="100">
        <v>393</v>
      </c>
      <c r="L484" s="100">
        <v>393</v>
      </c>
      <c r="M484" s="99"/>
      <c r="N484" s="99"/>
      <c r="O484" s="99"/>
      <c r="P484" s="100">
        <v>393</v>
      </c>
      <c r="Q484" s="100">
        <v>393</v>
      </c>
      <c r="R484" s="100" t="s">
        <v>10591</v>
      </c>
      <c r="S484" s="319">
        <v>1</v>
      </c>
      <c r="T484" s="319" t="s">
        <v>391</v>
      </c>
      <c r="U484" s="99"/>
      <c r="V484" s="99"/>
      <c r="W484" s="99"/>
      <c r="X484" s="99"/>
      <c r="Y484" s="99"/>
      <c r="Z484" s="99"/>
      <c r="AA484" s="319" t="s">
        <v>2344</v>
      </c>
      <c r="AB484" s="99"/>
      <c r="AC484" s="99"/>
      <c r="AD484" s="99"/>
      <c r="AE484" s="99"/>
      <c r="AF484" s="99"/>
      <c r="AG484" s="99"/>
      <c r="AH484" s="99"/>
      <c r="AI484" s="99"/>
      <c r="AJ484" s="99"/>
      <c r="AK484" s="99"/>
      <c r="AL484" s="99"/>
      <c r="AM484" s="99"/>
      <c r="AN484" s="99"/>
      <c r="AO484" s="99"/>
      <c r="AP484" s="99"/>
      <c r="AQ484" s="99"/>
      <c r="AR484" s="99"/>
      <c r="AS484" s="99"/>
      <c r="AT484" s="99"/>
      <c r="AU484" s="99"/>
      <c r="AV484" s="99">
        <v>2012</v>
      </c>
      <c r="AW484" s="99"/>
      <c r="AX484" s="99"/>
      <c r="AY484" s="99"/>
      <c r="AZ484" s="99"/>
      <c r="BA484" s="99"/>
      <c r="BB484" s="99"/>
      <c r="BC484" s="100">
        <v>150</v>
      </c>
      <c r="BD484" s="100"/>
      <c r="BE484" s="246">
        <v>31</v>
      </c>
    </row>
    <row r="485" spans="1:57" s="246" customFormat="1" ht="25.7" customHeight="1">
      <c r="A485" s="269"/>
      <c r="B485" s="576"/>
      <c r="C485" s="105" t="s">
        <v>431</v>
      </c>
      <c r="D485" s="582" t="s">
        <v>10592</v>
      </c>
      <c r="E485" s="577" t="s">
        <v>431</v>
      </c>
      <c r="F485" s="99"/>
      <c r="G485" s="577" t="s">
        <v>431</v>
      </c>
      <c r="H485" s="99"/>
      <c r="I485" s="99"/>
      <c r="J485" s="100">
        <v>1635</v>
      </c>
      <c r="K485" s="100">
        <v>495</v>
      </c>
      <c r="L485" s="100">
        <v>495</v>
      </c>
      <c r="M485" s="99"/>
      <c r="N485" s="99"/>
      <c r="O485" s="99"/>
      <c r="P485" s="100">
        <v>393</v>
      </c>
      <c r="Q485" s="100">
        <v>393</v>
      </c>
      <c r="R485" s="100" t="s">
        <v>10591</v>
      </c>
      <c r="S485" s="100">
        <v>1</v>
      </c>
      <c r="T485" s="319" t="s">
        <v>391</v>
      </c>
      <c r="U485" s="99"/>
      <c r="V485" s="99"/>
      <c r="W485" s="99"/>
      <c r="X485" s="99"/>
      <c r="Y485" s="99"/>
      <c r="Z485" s="99"/>
      <c r="AA485" s="319" t="s">
        <v>2344</v>
      </c>
      <c r="AB485" s="99"/>
      <c r="AC485" s="99"/>
      <c r="AD485" s="99"/>
      <c r="AE485" s="99"/>
      <c r="AF485" s="99"/>
      <c r="AG485" s="99"/>
      <c r="AH485" s="99"/>
      <c r="AI485" s="99"/>
      <c r="AJ485" s="99"/>
      <c r="AK485" s="99"/>
      <c r="AL485" s="99"/>
      <c r="AM485" s="99"/>
      <c r="AN485" s="99"/>
      <c r="AO485" s="99"/>
      <c r="AP485" s="99"/>
      <c r="AQ485" s="99"/>
      <c r="AR485" s="99"/>
      <c r="AS485" s="99"/>
      <c r="AT485" s="99"/>
      <c r="AU485" s="99"/>
      <c r="AV485" s="99">
        <v>2014</v>
      </c>
      <c r="AW485" s="99"/>
      <c r="AX485" s="99"/>
      <c r="AY485" s="99"/>
      <c r="AZ485" s="99"/>
      <c r="BA485" s="99"/>
      <c r="BB485" s="99"/>
      <c r="BC485" s="100">
        <v>250</v>
      </c>
      <c r="BD485" s="100"/>
      <c r="BE485" s="246">
        <v>32</v>
      </c>
    </row>
    <row r="486" spans="1:57" s="246" customFormat="1" ht="25.7" customHeight="1">
      <c r="A486" s="269"/>
      <c r="B486" s="576"/>
      <c r="C486" s="105" t="s">
        <v>431</v>
      </c>
      <c r="D486" s="582" t="s">
        <v>10593</v>
      </c>
      <c r="E486" s="99" t="s">
        <v>431</v>
      </c>
      <c r="F486" s="99"/>
      <c r="G486" s="99" t="s">
        <v>431</v>
      </c>
      <c r="H486" s="99"/>
      <c r="I486" s="99"/>
      <c r="J486" s="100">
        <v>966</v>
      </c>
      <c r="K486" s="100">
        <v>451</v>
      </c>
      <c r="L486" s="100">
        <v>451</v>
      </c>
      <c r="M486" s="99"/>
      <c r="N486" s="99"/>
      <c r="O486" s="99"/>
      <c r="P486" s="100">
        <v>393</v>
      </c>
      <c r="Q486" s="100">
        <v>393</v>
      </c>
      <c r="R486" s="100" t="s">
        <v>10591</v>
      </c>
      <c r="S486" s="100">
        <v>1</v>
      </c>
      <c r="T486" s="319" t="s">
        <v>391</v>
      </c>
      <c r="U486" s="99"/>
      <c r="V486" s="99"/>
      <c r="W486" s="99"/>
      <c r="X486" s="99"/>
      <c r="Y486" s="99"/>
      <c r="Z486" s="99"/>
      <c r="AA486" s="319" t="s">
        <v>2344</v>
      </c>
      <c r="AB486" s="99"/>
      <c r="AC486" s="99"/>
      <c r="AD486" s="99"/>
      <c r="AE486" s="99"/>
      <c r="AF486" s="99"/>
      <c r="AG486" s="99"/>
      <c r="AH486" s="99"/>
      <c r="AI486" s="99"/>
      <c r="AJ486" s="99"/>
      <c r="AK486" s="99"/>
      <c r="AL486" s="99"/>
      <c r="AM486" s="99"/>
      <c r="AN486" s="99"/>
      <c r="AO486" s="99"/>
      <c r="AP486" s="99"/>
      <c r="AQ486" s="99"/>
      <c r="AR486" s="99"/>
      <c r="AS486" s="99"/>
      <c r="AT486" s="99"/>
      <c r="AU486" s="99"/>
      <c r="AV486" s="99">
        <v>2014</v>
      </c>
      <c r="AW486" s="99"/>
      <c r="AX486" s="99"/>
      <c r="AY486" s="99"/>
      <c r="AZ486" s="99"/>
      <c r="BA486" s="99"/>
      <c r="BB486" s="99"/>
      <c r="BC486" s="100">
        <v>250</v>
      </c>
      <c r="BD486" s="100"/>
      <c r="BE486" s="246">
        <v>33</v>
      </c>
    </row>
    <row r="487" spans="1:57" s="246" customFormat="1" ht="25.7" customHeight="1">
      <c r="A487" s="269"/>
      <c r="B487" s="1041"/>
      <c r="C487" s="105" t="s">
        <v>431</v>
      </c>
      <c r="D487" s="582" t="s">
        <v>10594</v>
      </c>
      <c r="E487" s="99" t="s">
        <v>431</v>
      </c>
      <c r="F487" s="99"/>
      <c r="G487" s="99" t="s">
        <v>431</v>
      </c>
      <c r="H487" s="99"/>
      <c r="I487" s="99"/>
      <c r="J487" s="100">
        <v>1200</v>
      </c>
      <c r="K487" s="100">
        <v>479</v>
      </c>
      <c r="L487" s="100">
        <v>479</v>
      </c>
      <c r="M487" s="99"/>
      <c r="N487" s="99"/>
      <c r="O487" s="99"/>
      <c r="P487" s="100">
        <v>360</v>
      </c>
      <c r="Q487" s="100">
        <v>360</v>
      </c>
      <c r="R487" s="100" t="s">
        <v>10595</v>
      </c>
      <c r="S487" s="100">
        <v>1</v>
      </c>
      <c r="T487" s="319" t="s">
        <v>391</v>
      </c>
      <c r="U487" s="99"/>
      <c r="V487" s="99"/>
      <c r="W487" s="99"/>
      <c r="X487" s="99"/>
      <c r="Y487" s="99"/>
      <c r="Z487" s="99"/>
      <c r="AA487" s="319" t="s">
        <v>2344</v>
      </c>
      <c r="AB487" s="99"/>
      <c r="AC487" s="99"/>
      <c r="AD487" s="99"/>
      <c r="AE487" s="99"/>
      <c r="AF487" s="99"/>
      <c r="AG487" s="99"/>
      <c r="AH487" s="99"/>
      <c r="AI487" s="99"/>
      <c r="AJ487" s="99"/>
      <c r="AK487" s="99"/>
      <c r="AL487" s="99"/>
      <c r="AM487" s="99"/>
      <c r="AN487" s="99"/>
      <c r="AO487" s="99"/>
      <c r="AP487" s="99"/>
      <c r="AQ487" s="99"/>
      <c r="AR487" s="99"/>
      <c r="AS487" s="99"/>
      <c r="AT487" s="99"/>
      <c r="AU487" s="99"/>
      <c r="AV487" s="99">
        <v>2015</v>
      </c>
      <c r="AW487" s="99"/>
      <c r="AX487" s="99"/>
      <c r="AY487" s="99"/>
      <c r="AZ487" s="99"/>
      <c r="BA487" s="99"/>
      <c r="BB487" s="99"/>
      <c r="BC487" s="100">
        <v>250</v>
      </c>
      <c r="BD487" s="100"/>
      <c r="BE487" s="246">
        <v>34</v>
      </c>
    </row>
    <row r="488" spans="1:57" s="246" customFormat="1" ht="25.7" customHeight="1">
      <c r="A488" s="269"/>
      <c r="B488" s="1041"/>
      <c r="C488" s="105" t="s">
        <v>431</v>
      </c>
      <c r="D488" s="582" t="s">
        <v>10596</v>
      </c>
      <c r="E488" s="99" t="s">
        <v>431</v>
      </c>
      <c r="F488" s="99"/>
      <c r="G488" s="99" t="s">
        <v>431</v>
      </c>
      <c r="H488" s="99"/>
      <c r="I488" s="99"/>
      <c r="J488" s="100">
        <v>1600</v>
      </c>
      <c r="K488" s="100">
        <v>499</v>
      </c>
      <c r="L488" s="100">
        <v>499</v>
      </c>
      <c r="M488" s="99"/>
      <c r="N488" s="99"/>
      <c r="O488" s="99"/>
      <c r="P488" s="100">
        <v>372</v>
      </c>
      <c r="Q488" s="100">
        <v>372</v>
      </c>
      <c r="R488" s="100" t="s">
        <v>10597</v>
      </c>
      <c r="S488" s="100">
        <v>1</v>
      </c>
      <c r="T488" s="319" t="s">
        <v>391</v>
      </c>
      <c r="U488" s="99"/>
      <c r="V488" s="99"/>
      <c r="W488" s="99"/>
      <c r="X488" s="99"/>
      <c r="Y488" s="99"/>
      <c r="Z488" s="99"/>
      <c r="AA488" s="319" t="s">
        <v>2344</v>
      </c>
      <c r="AB488" s="99"/>
      <c r="AC488" s="99"/>
      <c r="AD488" s="99"/>
      <c r="AE488" s="99"/>
      <c r="AF488" s="99"/>
      <c r="AG488" s="99"/>
      <c r="AH488" s="99"/>
      <c r="AI488" s="99"/>
      <c r="AJ488" s="99"/>
      <c r="AK488" s="99"/>
      <c r="AL488" s="99"/>
      <c r="AM488" s="99"/>
      <c r="AN488" s="99"/>
      <c r="AO488" s="99"/>
      <c r="AP488" s="99"/>
      <c r="AQ488" s="99"/>
      <c r="AR488" s="99"/>
      <c r="AS488" s="99"/>
      <c r="AT488" s="99"/>
      <c r="AU488" s="99"/>
      <c r="AV488" s="99">
        <v>2016</v>
      </c>
      <c r="AW488" s="99"/>
      <c r="AX488" s="99"/>
      <c r="AY488" s="99"/>
      <c r="AZ488" s="99"/>
      <c r="BA488" s="99"/>
      <c r="BB488" s="99"/>
      <c r="BC488" s="100">
        <v>300</v>
      </c>
      <c r="BD488" s="100"/>
    </row>
    <row r="489" spans="1:57" ht="25.7" customHeight="1">
      <c r="A489" s="270"/>
      <c r="B489" s="1041"/>
      <c r="C489" s="105" t="s">
        <v>1003</v>
      </c>
      <c r="D489" s="582" t="s">
        <v>2395</v>
      </c>
      <c r="E489" s="99" t="s">
        <v>1003</v>
      </c>
      <c r="F489" s="99"/>
      <c r="G489" s="99" t="s">
        <v>1003</v>
      </c>
      <c r="H489" s="99"/>
      <c r="I489" s="99"/>
      <c r="J489" s="100">
        <v>3365</v>
      </c>
      <c r="K489" s="100">
        <v>515</v>
      </c>
      <c r="L489" s="100">
        <v>512</v>
      </c>
      <c r="M489" s="99"/>
      <c r="N489" s="99"/>
      <c r="O489" s="99"/>
      <c r="P489" s="100">
        <v>432</v>
      </c>
      <c r="Q489" s="100">
        <v>432</v>
      </c>
      <c r="R489" s="100" t="s">
        <v>2383</v>
      </c>
      <c r="S489" s="100">
        <v>1</v>
      </c>
      <c r="T489" s="319" t="s">
        <v>391</v>
      </c>
      <c r="U489" s="99"/>
      <c r="V489" s="99"/>
      <c r="W489" s="99"/>
      <c r="X489" s="99"/>
      <c r="Y489" s="99"/>
      <c r="Z489" s="99"/>
      <c r="AA489" s="319" t="s">
        <v>2344</v>
      </c>
      <c r="AB489" s="99"/>
      <c r="AC489" s="99"/>
      <c r="AD489" s="99"/>
      <c r="AE489" s="99"/>
      <c r="AF489" s="99"/>
      <c r="AG489" s="99"/>
      <c r="AH489" s="99"/>
      <c r="AI489" s="99"/>
      <c r="AJ489" s="99"/>
      <c r="AK489" s="99"/>
      <c r="AL489" s="99"/>
      <c r="AM489" s="99"/>
      <c r="AN489" s="99"/>
      <c r="AO489" s="99"/>
      <c r="AP489" s="99"/>
      <c r="AQ489" s="99"/>
      <c r="AR489" s="99"/>
      <c r="AS489" s="99"/>
      <c r="AT489" s="99"/>
      <c r="AU489" s="99"/>
      <c r="AV489" s="99">
        <v>2001</v>
      </c>
      <c r="AW489" s="99"/>
      <c r="AX489" s="99"/>
      <c r="AY489" s="99"/>
      <c r="AZ489" s="99"/>
      <c r="BA489" s="99"/>
      <c r="BB489" s="99"/>
      <c r="BC489" s="100">
        <v>100</v>
      </c>
      <c r="BD489" s="100"/>
      <c r="BE489" s="246"/>
    </row>
    <row r="490" spans="1:57" s="246" customFormat="1" ht="25.7" customHeight="1">
      <c r="A490" s="269"/>
      <c r="B490" s="576"/>
      <c r="C490" s="577" t="s">
        <v>1003</v>
      </c>
      <c r="D490" s="578" t="s">
        <v>2396</v>
      </c>
      <c r="E490" s="577" t="s">
        <v>1003</v>
      </c>
      <c r="F490" s="577"/>
      <c r="G490" s="577" t="s">
        <v>1003</v>
      </c>
      <c r="H490" s="319"/>
      <c r="I490" s="319"/>
      <c r="J490" s="319">
        <v>1580</v>
      </c>
      <c r="K490" s="319">
        <v>464</v>
      </c>
      <c r="L490" s="319">
        <v>464</v>
      </c>
      <c r="M490" s="577"/>
      <c r="N490" s="577"/>
      <c r="O490" s="577"/>
      <c r="P490" s="319">
        <v>430</v>
      </c>
      <c r="Q490" s="319">
        <v>430</v>
      </c>
      <c r="R490" s="319" t="s">
        <v>2383</v>
      </c>
      <c r="S490" s="319">
        <v>1</v>
      </c>
      <c r="T490" s="319" t="s">
        <v>391</v>
      </c>
      <c r="U490" s="319"/>
      <c r="V490" s="319"/>
      <c r="W490" s="577"/>
      <c r="X490" s="319"/>
      <c r="Y490" s="319"/>
      <c r="Z490" s="319"/>
      <c r="AA490" s="319" t="s">
        <v>2344</v>
      </c>
      <c r="AB490" s="319"/>
      <c r="AC490" s="319"/>
      <c r="AD490" s="319"/>
      <c r="AE490" s="319"/>
      <c r="AF490" s="319"/>
      <c r="AG490" s="577"/>
      <c r="AH490" s="577"/>
      <c r="AI490" s="577"/>
      <c r="AJ490" s="319"/>
      <c r="AK490" s="319"/>
      <c r="AL490" s="319"/>
      <c r="AM490" s="319"/>
      <c r="AN490" s="319"/>
      <c r="AO490" s="319"/>
      <c r="AP490" s="577"/>
      <c r="AQ490" s="577"/>
      <c r="AR490" s="177"/>
      <c r="AS490" s="177"/>
      <c r="AT490" s="177"/>
      <c r="AU490" s="177"/>
      <c r="AV490" s="99">
        <v>2003</v>
      </c>
      <c r="AW490" s="99"/>
      <c r="AX490" s="99"/>
      <c r="AY490" s="99"/>
      <c r="AZ490" s="99"/>
      <c r="BA490" s="99"/>
      <c r="BB490" s="99"/>
      <c r="BC490" s="100">
        <v>50</v>
      </c>
      <c r="BD490" s="100"/>
    </row>
    <row r="491" spans="1:57" s="246" customFormat="1" ht="25.7" customHeight="1">
      <c r="A491" s="269"/>
      <c r="B491" s="576"/>
      <c r="C491" s="577" t="s">
        <v>1003</v>
      </c>
      <c r="D491" s="578" t="s">
        <v>2397</v>
      </c>
      <c r="E491" s="577" t="s">
        <v>1003</v>
      </c>
      <c r="F491" s="577"/>
      <c r="G491" s="577" t="s">
        <v>1003</v>
      </c>
      <c r="H491" s="319"/>
      <c r="I491" s="319"/>
      <c r="J491" s="319">
        <v>705</v>
      </c>
      <c r="K491" s="319">
        <v>408</v>
      </c>
      <c r="L491" s="319">
        <v>399</v>
      </c>
      <c r="M491" s="577"/>
      <c r="N491" s="577"/>
      <c r="O491" s="577"/>
      <c r="P491" s="319">
        <v>384</v>
      </c>
      <c r="Q491" s="319">
        <v>384</v>
      </c>
      <c r="R491" s="319" t="s">
        <v>2383</v>
      </c>
      <c r="S491" s="319">
        <v>1</v>
      </c>
      <c r="T491" s="319" t="s">
        <v>391</v>
      </c>
      <c r="U491" s="319"/>
      <c r="V491" s="319"/>
      <c r="W491" s="577"/>
      <c r="X491" s="319"/>
      <c r="Y491" s="319"/>
      <c r="Z491" s="319"/>
      <c r="AA491" s="319" t="s">
        <v>2344</v>
      </c>
      <c r="AB491" s="319"/>
      <c r="AC491" s="319"/>
      <c r="AD491" s="319"/>
      <c r="AE491" s="319"/>
      <c r="AF491" s="319"/>
      <c r="AG491" s="577"/>
      <c r="AH491" s="577"/>
      <c r="AI491" s="577"/>
      <c r="AJ491" s="319"/>
      <c r="AK491" s="319"/>
      <c r="AL491" s="319"/>
      <c r="AM491" s="319"/>
      <c r="AN491" s="319"/>
      <c r="AO491" s="319"/>
      <c r="AP491" s="577"/>
      <c r="AQ491" s="577"/>
      <c r="AR491" s="177"/>
      <c r="AS491" s="177"/>
      <c r="AT491" s="177"/>
      <c r="AU491" s="177"/>
      <c r="AV491" s="99">
        <v>2004</v>
      </c>
      <c r="AW491" s="99"/>
      <c r="AX491" s="99"/>
      <c r="AY491" s="99"/>
      <c r="AZ491" s="99"/>
      <c r="BA491" s="99"/>
      <c r="BB491" s="99"/>
      <c r="BC491" s="100">
        <v>50</v>
      </c>
      <c r="BD491" s="100"/>
    </row>
    <row r="492" spans="1:57" s="246" customFormat="1" ht="25.7" customHeight="1">
      <c r="A492" s="269"/>
      <c r="B492" s="576"/>
      <c r="C492" s="577" t="s">
        <v>1003</v>
      </c>
      <c r="D492" s="578" t="s">
        <v>2398</v>
      </c>
      <c r="E492" s="577" t="s">
        <v>1003</v>
      </c>
      <c r="F492" s="577"/>
      <c r="G492" s="577" t="s">
        <v>1003</v>
      </c>
      <c r="H492" s="319"/>
      <c r="I492" s="319"/>
      <c r="J492" s="319">
        <v>2527</v>
      </c>
      <c r="K492" s="319">
        <v>495</v>
      </c>
      <c r="L492" s="319">
        <v>495</v>
      </c>
      <c r="M492" s="577"/>
      <c r="N492" s="577"/>
      <c r="O492" s="577"/>
      <c r="P492" s="319">
        <v>445</v>
      </c>
      <c r="Q492" s="319">
        <v>445</v>
      </c>
      <c r="R492" s="319" t="s">
        <v>2383</v>
      </c>
      <c r="S492" s="319">
        <v>1</v>
      </c>
      <c r="T492" s="319" t="s">
        <v>391</v>
      </c>
      <c r="U492" s="319"/>
      <c r="V492" s="319"/>
      <c r="W492" s="577"/>
      <c r="X492" s="319"/>
      <c r="Y492" s="319"/>
      <c r="Z492" s="319"/>
      <c r="AA492" s="319" t="s">
        <v>2344</v>
      </c>
      <c r="AB492" s="319"/>
      <c r="AC492" s="319"/>
      <c r="AD492" s="319"/>
      <c r="AE492" s="319"/>
      <c r="AF492" s="319"/>
      <c r="AG492" s="577"/>
      <c r="AH492" s="577"/>
      <c r="AI492" s="577"/>
      <c r="AJ492" s="319"/>
      <c r="AK492" s="319"/>
      <c r="AL492" s="319"/>
      <c r="AM492" s="319"/>
      <c r="AN492" s="319"/>
      <c r="AO492" s="319"/>
      <c r="AP492" s="577"/>
      <c r="AQ492" s="577"/>
      <c r="AR492" s="177"/>
      <c r="AS492" s="177"/>
      <c r="AT492" s="177"/>
      <c r="AU492" s="177"/>
      <c r="AV492" s="99">
        <v>2004</v>
      </c>
      <c r="AW492" s="99"/>
      <c r="AX492" s="99"/>
      <c r="AY492" s="99"/>
      <c r="AZ492" s="99"/>
      <c r="BA492" s="99"/>
      <c r="BB492" s="99"/>
      <c r="BC492" s="100">
        <v>55</v>
      </c>
      <c r="BD492" s="100"/>
    </row>
    <row r="493" spans="1:57" s="246" customFormat="1" ht="25.7" customHeight="1">
      <c r="A493" s="269"/>
      <c r="B493" s="576"/>
      <c r="C493" s="577" t="s">
        <v>1003</v>
      </c>
      <c r="D493" s="578" t="s">
        <v>2399</v>
      </c>
      <c r="E493" s="577" t="s">
        <v>1003</v>
      </c>
      <c r="F493" s="577"/>
      <c r="G493" s="577" t="s">
        <v>1003</v>
      </c>
      <c r="H493" s="319"/>
      <c r="I493" s="319"/>
      <c r="J493" s="319">
        <v>889</v>
      </c>
      <c r="K493" s="319">
        <v>465</v>
      </c>
      <c r="L493" s="319">
        <v>465</v>
      </c>
      <c r="M493" s="577"/>
      <c r="N493" s="577"/>
      <c r="O493" s="577"/>
      <c r="P493" s="319">
        <v>409</v>
      </c>
      <c r="Q493" s="319">
        <v>409</v>
      </c>
      <c r="R493" s="319" t="s">
        <v>2383</v>
      </c>
      <c r="S493" s="319">
        <v>1</v>
      </c>
      <c r="T493" s="319" t="s">
        <v>391</v>
      </c>
      <c r="U493" s="319"/>
      <c r="V493" s="319"/>
      <c r="W493" s="577"/>
      <c r="X493" s="319"/>
      <c r="Y493" s="319"/>
      <c r="Z493" s="319"/>
      <c r="AA493" s="319" t="s">
        <v>2344</v>
      </c>
      <c r="AB493" s="319"/>
      <c r="AC493" s="319"/>
      <c r="AD493" s="319"/>
      <c r="AE493" s="319"/>
      <c r="AF493" s="319"/>
      <c r="AG493" s="577"/>
      <c r="AH493" s="577"/>
      <c r="AI493" s="577"/>
      <c r="AJ493" s="319"/>
      <c r="AK493" s="319"/>
      <c r="AL493" s="319"/>
      <c r="AM493" s="319"/>
      <c r="AN493" s="319"/>
      <c r="AO493" s="319"/>
      <c r="AP493" s="577"/>
      <c r="AQ493" s="577"/>
      <c r="AR493" s="177"/>
      <c r="AS493" s="177"/>
      <c r="AT493" s="177"/>
      <c r="AU493" s="177"/>
      <c r="AV493" s="99">
        <v>2005</v>
      </c>
      <c r="AW493" s="99"/>
      <c r="AX493" s="99"/>
      <c r="AY493" s="99"/>
      <c r="AZ493" s="99"/>
      <c r="BA493" s="99"/>
      <c r="BB493" s="99"/>
      <c r="BC493" s="100">
        <v>89</v>
      </c>
      <c r="BD493" s="100"/>
    </row>
    <row r="494" spans="1:57" s="246" customFormat="1" ht="25.7" customHeight="1">
      <c r="A494" s="269"/>
      <c r="B494" s="576"/>
      <c r="C494" s="577" t="s">
        <v>1003</v>
      </c>
      <c r="D494" s="578" t="s">
        <v>2400</v>
      </c>
      <c r="E494" s="577" t="s">
        <v>1003</v>
      </c>
      <c r="F494" s="577" t="s">
        <v>2401</v>
      </c>
      <c r="G494" s="577" t="s">
        <v>1003</v>
      </c>
      <c r="H494" s="319">
        <v>2</v>
      </c>
      <c r="I494" s="319" t="s">
        <v>1008</v>
      </c>
      <c r="J494" s="319">
        <v>1994</v>
      </c>
      <c r="K494" s="319">
        <v>394</v>
      </c>
      <c r="L494" s="319">
        <v>394</v>
      </c>
      <c r="M494" s="577" t="s">
        <v>572</v>
      </c>
      <c r="N494" s="577" t="s">
        <v>2402</v>
      </c>
      <c r="O494" s="577" t="s">
        <v>1956</v>
      </c>
      <c r="P494" s="319">
        <v>394</v>
      </c>
      <c r="Q494" s="319">
        <v>394</v>
      </c>
      <c r="R494" s="319" t="s">
        <v>2383</v>
      </c>
      <c r="S494" s="319">
        <v>1</v>
      </c>
      <c r="T494" s="319" t="s">
        <v>391</v>
      </c>
      <c r="U494" s="319" t="s">
        <v>2403</v>
      </c>
      <c r="V494" s="319" t="s">
        <v>2404</v>
      </c>
      <c r="W494" s="577" t="s">
        <v>2405</v>
      </c>
      <c r="X494" s="319"/>
      <c r="Y494" s="319"/>
      <c r="Z494" s="319"/>
      <c r="AA494" s="319" t="s">
        <v>2344</v>
      </c>
      <c r="AB494" s="319"/>
      <c r="AC494" s="319"/>
      <c r="AD494" s="319"/>
      <c r="AE494" s="319"/>
      <c r="AF494" s="319"/>
      <c r="AG494" s="577"/>
      <c r="AH494" s="577" t="s">
        <v>1652</v>
      </c>
      <c r="AI494" s="577"/>
      <c r="AJ494" s="319">
        <v>45</v>
      </c>
      <c r="AK494" s="319" t="s">
        <v>1653</v>
      </c>
      <c r="AL494" s="319"/>
      <c r="AM494" s="319" t="s">
        <v>2406</v>
      </c>
      <c r="AN494" s="319"/>
      <c r="AO494" s="319">
        <v>45</v>
      </c>
      <c r="AP494" s="577" t="s">
        <v>2407</v>
      </c>
      <c r="AQ494" s="577" t="s">
        <v>1008</v>
      </c>
      <c r="AR494" s="177" t="s">
        <v>2408</v>
      </c>
      <c r="AS494" s="177"/>
      <c r="AT494" s="177">
        <v>45</v>
      </c>
      <c r="AU494" s="177" t="s">
        <v>2409</v>
      </c>
      <c r="AV494" s="99">
        <v>2006</v>
      </c>
      <c r="AW494" s="99"/>
      <c r="AX494" s="99"/>
      <c r="AY494" s="99"/>
      <c r="AZ494" s="99"/>
      <c r="BA494" s="99"/>
      <c r="BB494" s="99"/>
      <c r="BC494" s="100">
        <v>61</v>
      </c>
      <c r="BD494" s="100"/>
    </row>
    <row r="495" spans="1:57" s="246" customFormat="1" ht="25.7" customHeight="1">
      <c r="A495" s="269"/>
      <c r="B495" s="576"/>
      <c r="C495" s="577" t="s">
        <v>1003</v>
      </c>
      <c r="D495" s="578" t="s">
        <v>2410</v>
      </c>
      <c r="E495" s="577" t="s">
        <v>1003</v>
      </c>
      <c r="F495" s="577" t="s">
        <v>2401</v>
      </c>
      <c r="G495" s="577" t="s">
        <v>1003</v>
      </c>
      <c r="H495" s="319">
        <v>2</v>
      </c>
      <c r="I495" s="319" t="s">
        <v>1008</v>
      </c>
      <c r="J495" s="319">
        <v>1557</v>
      </c>
      <c r="K495" s="319">
        <v>554</v>
      </c>
      <c r="L495" s="319">
        <v>554</v>
      </c>
      <c r="M495" s="577" t="s">
        <v>572</v>
      </c>
      <c r="N495" s="577" t="s">
        <v>2402</v>
      </c>
      <c r="O495" s="577" t="s">
        <v>1956</v>
      </c>
      <c r="P495" s="319">
        <v>518</v>
      </c>
      <c r="Q495" s="319">
        <v>518</v>
      </c>
      <c r="R495" s="319" t="s">
        <v>2383</v>
      </c>
      <c r="S495" s="319">
        <v>1</v>
      </c>
      <c r="T495" s="319" t="s">
        <v>391</v>
      </c>
      <c r="U495" s="319" t="s">
        <v>2403</v>
      </c>
      <c r="V495" s="319" t="s">
        <v>2404</v>
      </c>
      <c r="W495" s="577" t="s">
        <v>2405</v>
      </c>
      <c r="X495" s="319"/>
      <c r="Y495" s="319"/>
      <c r="Z495" s="319"/>
      <c r="AA495" s="319" t="s">
        <v>2344</v>
      </c>
      <c r="AB495" s="319"/>
      <c r="AC495" s="319"/>
      <c r="AD495" s="319"/>
      <c r="AE495" s="319"/>
      <c r="AF495" s="319"/>
      <c r="AG495" s="577"/>
      <c r="AH495" s="577" t="s">
        <v>1652</v>
      </c>
      <c r="AI495" s="577"/>
      <c r="AJ495" s="319">
        <v>45</v>
      </c>
      <c r="AK495" s="319" t="s">
        <v>1653</v>
      </c>
      <c r="AL495" s="319"/>
      <c r="AM495" s="319" t="s">
        <v>2406</v>
      </c>
      <c r="AN495" s="319"/>
      <c r="AO495" s="319">
        <v>45</v>
      </c>
      <c r="AP495" s="577" t="s">
        <v>2407</v>
      </c>
      <c r="AQ495" s="577" t="s">
        <v>1008</v>
      </c>
      <c r="AR495" s="177" t="s">
        <v>2408</v>
      </c>
      <c r="AS495" s="177"/>
      <c r="AT495" s="177">
        <v>45</v>
      </c>
      <c r="AU495" s="177" t="s">
        <v>2409</v>
      </c>
      <c r="AV495" s="99">
        <v>2006</v>
      </c>
      <c r="AW495" s="99"/>
      <c r="AX495" s="99"/>
      <c r="AY495" s="99"/>
      <c r="AZ495" s="99"/>
      <c r="BA495" s="99"/>
      <c r="BB495" s="99"/>
      <c r="BC495" s="100">
        <v>53</v>
      </c>
      <c r="BD495" s="100"/>
    </row>
    <row r="496" spans="1:57" s="246" customFormat="1" ht="25.7" customHeight="1">
      <c r="A496" s="269"/>
      <c r="B496" s="576"/>
      <c r="C496" s="577" t="s">
        <v>1003</v>
      </c>
      <c r="D496" s="578" t="s">
        <v>2411</v>
      </c>
      <c r="E496" s="577" t="s">
        <v>1003</v>
      </c>
      <c r="F496" s="577"/>
      <c r="G496" s="577" t="s">
        <v>1003</v>
      </c>
      <c r="H496" s="319"/>
      <c r="I496" s="319"/>
      <c r="J496" s="319">
        <v>1829</v>
      </c>
      <c r="K496" s="319">
        <v>481</v>
      </c>
      <c r="L496" s="319">
        <v>481</v>
      </c>
      <c r="M496" s="577"/>
      <c r="N496" s="577"/>
      <c r="O496" s="577"/>
      <c r="P496" s="319">
        <v>481</v>
      </c>
      <c r="Q496" s="319">
        <v>481</v>
      </c>
      <c r="R496" s="319" t="s">
        <v>2383</v>
      </c>
      <c r="S496" s="319">
        <v>1</v>
      </c>
      <c r="T496" s="319" t="s">
        <v>391</v>
      </c>
      <c r="U496" s="319"/>
      <c r="V496" s="319"/>
      <c r="W496" s="577"/>
      <c r="X496" s="319"/>
      <c r="Y496" s="319"/>
      <c r="Z496" s="319"/>
      <c r="AA496" s="319" t="s">
        <v>2344</v>
      </c>
      <c r="AB496" s="319"/>
      <c r="AC496" s="319"/>
      <c r="AD496" s="319"/>
      <c r="AE496" s="319"/>
      <c r="AF496" s="319"/>
      <c r="AG496" s="577"/>
      <c r="AH496" s="577"/>
      <c r="AI496" s="577"/>
      <c r="AJ496" s="319"/>
      <c r="AK496" s="319"/>
      <c r="AL496" s="319"/>
      <c r="AM496" s="319"/>
      <c r="AN496" s="319"/>
      <c r="AO496" s="319"/>
      <c r="AP496" s="577"/>
      <c r="AQ496" s="577"/>
      <c r="AR496" s="177"/>
      <c r="AS496" s="177"/>
      <c r="AT496" s="177"/>
      <c r="AU496" s="177"/>
      <c r="AV496" s="99">
        <v>2007</v>
      </c>
      <c r="AW496" s="99"/>
      <c r="AX496" s="99"/>
      <c r="AY496" s="99"/>
      <c r="AZ496" s="99"/>
      <c r="BA496" s="99"/>
      <c r="BB496" s="99"/>
      <c r="BC496" s="100">
        <v>60</v>
      </c>
      <c r="BD496" s="100"/>
    </row>
    <row r="497" spans="1:56" s="246" customFormat="1" ht="25.7" customHeight="1">
      <c r="A497" s="269"/>
      <c r="B497" s="576"/>
      <c r="C497" s="577" t="s">
        <v>1003</v>
      </c>
      <c r="D497" s="578" t="s">
        <v>2412</v>
      </c>
      <c r="E497" s="577" t="s">
        <v>1003</v>
      </c>
      <c r="F497" s="577" t="s">
        <v>2401</v>
      </c>
      <c r="G497" s="577" t="s">
        <v>1003</v>
      </c>
      <c r="H497" s="319">
        <v>2</v>
      </c>
      <c r="I497" s="319" t="s">
        <v>1008</v>
      </c>
      <c r="J497" s="319">
        <v>1436</v>
      </c>
      <c r="K497" s="319">
        <v>481</v>
      </c>
      <c r="L497" s="319">
        <v>481</v>
      </c>
      <c r="M497" s="577" t="s">
        <v>572</v>
      </c>
      <c r="N497" s="577" t="s">
        <v>2402</v>
      </c>
      <c r="O497" s="577" t="s">
        <v>1956</v>
      </c>
      <c r="P497" s="319">
        <v>481</v>
      </c>
      <c r="Q497" s="319">
        <v>481</v>
      </c>
      <c r="R497" s="319" t="s">
        <v>2383</v>
      </c>
      <c r="S497" s="319">
        <v>1</v>
      </c>
      <c r="T497" s="319" t="s">
        <v>391</v>
      </c>
      <c r="U497" s="319" t="s">
        <v>2403</v>
      </c>
      <c r="V497" s="319" t="s">
        <v>2404</v>
      </c>
      <c r="W497" s="577" t="s">
        <v>2405</v>
      </c>
      <c r="X497" s="319"/>
      <c r="Y497" s="319"/>
      <c r="Z497" s="319"/>
      <c r="AA497" s="319" t="s">
        <v>2344</v>
      </c>
      <c r="AB497" s="319"/>
      <c r="AC497" s="319"/>
      <c r="AD497" s="319"/>
      <c r="AE497" s="319"/>
      <c r="AF497" s="319"/>
      <c r="AG497" s="577"/>
      <c r="AH497" s="577" t="s">
        <v>1652</v>
      </c>
      <c r="AI497" s="577"/>
      <c r="AJ497" s="319">
        <v>45</v>
      </c>
      <c r="AK497" s="319" t="s">
        <v>1653</v>
      </c>
      <c r="AL497" s="319"/>
      <c r="AM497" s="319" t="s">
        <v>2406</v>
      </c>
      <c r="AN497" s="319"/>
      <c r="AO497" s="319">
        <v>45</v>
      </c>
      <c r="AP497" s="577" t="s">
        <v>2407</v>
      </c>
      <c r="AQ497" s="577" t="s">
        <v>1008</v>
      </c>
      <c r="AR497" s="177" t="s">
        <v>2408</v>
      </c>
      <c r="AS497" s="177"/>
      <c r="AT497" s="177">
        <v>45</v>
      </c>
      <c r="AU497" s="177" t="s">
        <v>2409</v>
      </c>
      <c r="AV497" s="99">
        <v>2007</v>
      </c>
      <c r="AW497" s="99"/>
      <c r="AX497" s="99"/>
      <c r="AY497" s="99"/>
      <c r="AZ497" s="99"/>
      <c r="BA497" s="99"/>
      <c r="BB497" s="99"/>
      <c r="BC497" s="100">
        <v>59</v>
      </c>
      <c r="BD497" s="100"/>
    </row>
    <row r="498" spans="1:56" s="246" customFormat="1" ht="25.7" customHeight="1">
      <c r="A498" s="269"/>
      <c r="B498" s="576"/>
      <c r="C498" s="577" t="s">
        <v>1003</v>
      </c>
      <c r="D498" s="578" t="s">
        <v>2413</v>
      </c>
      <c r="E498" s="577" t="s">
        <v>1003</v>
      </c>
      <c r="F498" s="577"/>
      <c r="G498" s="577" t="s">
        <v>1003</v>
      </c>
      <c r="H498" s="319"/>
      <c r="I498" s="319"/>
      <c r="J498" s="319">
        <v>2293</v>
      </c>
      <c r="K498" s="319">
        <v>628</v>
      </c>
      <c r="L498" s="319">
        <v>628</v>
      </c>
      <c r="M498" s="577"/>
      <c r="N498" s="577"/>
      <c r="O498" s="577"/>
      <c r="P498" s="319">
        <v>500</v>
      </c>
      <c r="Q498" s="319">
        <v>500</v>
      </c>
      <c r="R498" s="319" t="s">
        <v>2383</v>
      </c>
      <c r="S498" s="319">
        <v>1</v>
      </c>
      <c r="T498" s="319" t="s">
        <v>391</v>
      </c>
      <c r="U498" s="319" t="s">
        <v>2414</v>
      </c>
      <c r="V498" s="319" t="s">
        <v>2404</v>
      </c>
      <c r="W498" s="577" t="s">
        <v>2405</v>
      </c>
      <c r="X498" s="319"/>
      <c r="Y498" s="319"/>
      <c r="Z498" s="319"/>
      <c r="AA498" s="319" t="s">
        <v>2344</v>
      </c>
      <c r="AB498" s="319"/>
      <c r="AC498" s="319"/>
      <c r="AD498" s="319"/>
      <c r="AE498" s="319"/>
      <c r="AF498" s="319"/>
      <c r="AG498" s="577"/>
      <c r="AH498" s="577"/>
      <c r="AI498" s="577"/>
      <c r="AJ498" s="319"/>
      <c r="AK498" s="319"/>
      <c r="AL498" s="319"/>
      <c r="AM498" s="319"/>
      <c r="AN498" s="319"/>
      <c r="AO498" s="319"/>
      <c r="AP498" s="577"/>
      <c r="AQ498" s="577"/>
      <c r="AR498" s="177"/>
      <c r="AS498" s="177"/>
      <c r="AT498" s="177"/>
      <c r="AU498" s="177"/>
      <c r="AV498" s="99">
        <v>2009</v>
      </c>
      <c r="AW498" s="99"/>
      <c r="AX498" s="99"/>
      <c r="AY498" s="99"/>
      <c r="AZ498" s="99"/>
      <c r="BA498" s="99"/>
      <c r="BB498" s="99"/>
      <c r="BC498" s="100">
        <v>180</v>
      </c>
      <c r="BD498" s="100"/>
    </row>
    <row r="499" spans="1:56" s="246" customFormat="1" ht="25.7" customHeight="1">
      <c r="A499" s="269"/>
      <c r="B499" s="576"/>
      <c r="C499" s="577" t="s">
        <v>1003</v>
      </c>
      <c r="D499" s="578" t="s">
        <v>10598</v>
      </c>
      <c r="E499" s="577" t="s">
        <v>1003</v>
      </c>
      <c r="F499" s="577"/>
      <c r="G499" s="577" t="s">
        <v>1003</v>
      </c>
      <c r="H499" s="319"/>
      <c r="I499" s="319"/>
      <c r="J499" s="319">
        <v>2551</v>
      </c>
      <c r="K499" s="319">
        <v>789</v>
      </c>
      <c r="L499" s="319">
        <v>875</v>
      </c>
      <c r="M499" s="577"/>
      <c r="N499" s="577"/>
      <c r="O499" s="577"/>
      <c r="P499" s="319">
        <v>574</v>
      </c>
      <c r="Q499" s="319">
        <v>574</v>
      </c>
      <c r="R499" s="319" t="s">
        <v>2383</v>
      </c>
      <c r="S499" s="319">
        <v>1</v>
      </c>
      <c r="T499" s="319" t="s">
        <v>391</v>
      </c>
      <c r="U499" s="319"/>
      <c r="V499" s="319"/>
      <c r="W499" s="577"/>
      <c r="X499" s="319"/>
      <c r="Y499" s="319"/>
      <c r="Z499" s="319"/>
      <c r="AA499" s="319" t="s">
        <v>2344</v>
      </c>
      <c r="AB499" s="319"/>
      <c r="AC499" s="319"/>
      <c r="AD499" s="319"/>
      <c r="AE499" s="319"/>
      <c r="AF499" s="319"/>
      <c r="AG499" s="577"/>
      <c r="AH499" s="577"/>
      <c r="AI499" s="577"/>
      <c r="AJ499" s="319"/>
      <c r="AK499" s="319"/>
      <c r="AL499" s="319"/>
      <c r="AM499" s="319"/>
      <c r="AN499" s="319"/>
      <c r="AO499" s="319"/>
      <c r="AP499" s="577"/>
      <c r="AQ499" s="577"/>
      <c r="AR499" s="177"/>
      <c r="AS499" s="177"/>
      <c r="AT499" s="177"/>
      <c r="AU499" s="177"/>
      <c r="AV499" s="99">
        <v>2016</v>
      </c>
      <c r="AW499" s="99"/>
      <c r="AX499" s="99"/>
      <c r="AY499" s="99"/>
      <c r="AZ499" s="99"/>
      <c r="BA499" s="99"/>
      <c r="BB499" s="99"/>
      <c r="BC499" s="100">
        <v>167</v>
      </c>
      <c r="BD499" s="100"/>
    </row>
    <row r="500" spans="1:56" s="246" customFormat="1" ht="25.7" customHeight="1">
      <c r="A500" s="269"/>
      <c r="B500" s="576"/>
      <c r="C500" s="577" t="s">
        <v>1018</v>
      </c>
      <c r="D500" s="578" t="s">
        <v>2415</v>
      </c>
      <c r="E500" s="577" t="s">
        <v>1018</v>
      </c>
      <c r="F500" s="577"/>
      <c r="G500" s="577" t="s">
        <v>1018</v>
      </c>
      <c r="H500" s="319"/>
      <c r="I500" s="319"/>
      <c r="J500" s="319">
        <v>2737</v>
      </c>
      <c r="K500" s="319">
        <v>482</v>
      </c>
      <c r="L500" s="319">
        <v>482</v>
      </c>
      <c r="M500" s="577"/>
      <c r="N500" s="577"/>
      <c r="O500" s="577"/>
      <c r="P500" s="319">
        <v>300</v>
      </c>
      <c r="Q500" s="319">
        <v>300</v>
      </c>
      <c r="R500" s="319" t="s">
        <v>2383</v>
      </c>
      <c r="S500" s="319">
        <v>1</v>
      </c>
      <c r="T500" s="319" t="s">
        <v>391</v>
      </c>
      <c r="U500" s="319"/>
      <c r="V500" s="319"/>
      <c r="W500" s="577"/>
      <c r="X500" s="319"/>
      <c r="Y500" s="319"/>
      <c r="Z500" s="319"/>
      <c r="AA500" s="319" t="s">
        <v>2344</v>
      </c>
      <c r="AB500" s="319"/>
      <c r="AC500" s="319"/>
      <c r="AD500" s="319"/>
      <c r="AE500" s="319"/>
      <c r="AF500" s="319"/>
      <c r="AG500" s="577"/>
      <c r="AH500" s="577"/>
      <c r="AI500" s="577"/>
      <c r="AJ500" s="319"/>
      <c r="AK500" s="319"/>
      <c r="AL500" s="319"/>
      <c r="AM500" s="319"/>
      <c r="AN500" s="319"/>
      <c r="AO500" s="319"/>
      <c r="AP500" s="577"/>
      <c r="AQ500" s="577"/>
      <c r="AR500" s="177"/>
      <c r="AS500" s="177"/>
      <c r="AT500" s="177"/>
      <c r="AU500" s="177"/>
      <c r="AV500" s="99">
        <v>2006</v>
      </c>
      <c r="AW500" s="99"/>
      <c r="AX500" s="99"/>
      <c r="AY500" s="99"/>
      <c r="AZ500" s="99"/>
      <c r="BA500" s="99"/>
      <c r="BB500" s="99"/>
      <c r="BC500" s="100">
        <v>120</v>
      </c>
      <c r="BD500" s="100"/>
    </row>
    <row r="501" spans="1:56" s="246" customFormat="1" ht="25.7" customHeight="1">
      <c r="A501" s="269"/>
      <c r="B501" s="576"/>
      <c r="C501" s="577" t="s">
        <v>1018</v>
      </c>
      <c r="D501" s="578" t="s">
        <v>2416</v>
      </c>
      <c r="E501" s="577" t="s">
        <v>1018</v>
      </c>
      <c r="F501" s="577"/>
      <c r="G501" s="577" t="s">
        <v>1018</v>
      </c>
      <c r="H501" s="319"/>
      <c r="I501" s="319"/>
      <c r="J501" s="319">
        <v>1123</v>
      </c>
      <c r="K501" s="319">
        <v>541</v>
      </c>
      <c r="L501" s="319">
        <v>541</v>
      </c>
      <c r="M501" s="577"/>
      <c r="N501" s="577"/>
      <c r="O501" s="577"/>
      <c r="P501" s="319">
        <v>475</v>
      </c>
      <c r="Q501" s="319">
        <v>475</v>
      </c>
      <c r="R501" s="319" t="s">
        <v>2361</v>
      </c>
      <c r="S501" s="319">
        <v>1</v>
      </c>
      <c r="T501" s="319" t="s">
        <v>391</v>
      </c>
      <c r="U501" s="319"/>
      <c r="V501" s="319"/>
      <c r="W501" s="577"/>
      <c r="X501" s="319"/>
      <c r="Y501" s="319"/>
      <c r="Z501" s="319"/>
      <c r="AA501" s="319" t="s">
        <v>2344</v>
      </c>
      <c r="AB501" s="319"/>
      <c r="AC501" s="319"/>
      <c r="AD501" s="319"/>
      <c r="AE501" s="319"/>
      <c r="AF501" s="319"/>
      <c r="AG501" s="577"/>
      <c r="AH501" s="577"/>
      <c r="AI501" s="577"/>
      <c r="AJ501" s="319"/>
      <c r="AK501" s="319"/>
      <c r="AL501" s="319"/>
      <c r="AM501" s="319"/>
      <c r="AN501" s="319"/>
      <c r="AO501" s="319"/>
      <c r="AP501" s="577"/>
      <c r="AQ501" s="577"/>
      <c r="AR501" s="177"/>
      <c r="AS501" s="177"/>
      <c r="AT501" s="177"/>
      <c r="AU501" s="177"/>
      <c r="AV501" s="99">
        <v>2006</v>
      </c>
      <c r="AW501" s="99"/>
      <c r="AX501" s="99"/>
      <c r="AY501" s="99"/>
      <c r="AZ501" s="99"/>
      <c r="BA501" s="99"/>
      <c r="BB501" s="99"/>
      <c r="BC501" s="100">
        <v>120</v>
      </c>
      <c r="BD501" s="100"/>
    </row>
    <row r="502" spans="1:56" s="246" customFormat="1" ht="25.7" customHeight="1">
      <c r="A502" s="269"/>
      <c r="B502" s="576"/>
      <c r="C502" s="577" t="s">
        <v>1018</v>
      </c>
      <c r="D502" s="578" t="s">
        <v>2417</v>
      </c>
      <c r="E502" s="577" t="s">
        <v>1018</v>
      </c>
      <c r="F502" s="577"/>
      <c r="G502" s="577" t="s">
        <v>1018</v>
      </c>
      <c r="H502" s="319"/>
      <c r="I502" s="319"/>
      <c r="J502" s="319">
        <v>1654</v>
      </c>
      <c r="K502" s="319">
        <v>482</v>
      </c>
      <c r="L502" s="319">
        <v>482</v>
      </c>
      <c r="M502" s="577"/>
      <c r="N502" s="577"/>
      <c r="O502" s="577"/>
      <c r="P502" s="319">
        <v>300</v>
      </c>
      <c r="Q502" s="319">
        <v>300</v>
      </c>
      <c r="R502" s="319" t="s">
        <v>2383</v>
      </c>
      <c r="S502" s="319">
        <v>1</v>
      </c>
      <c r="T502" s="319" t="s">
        <v>391</v>
      </c>
      <c r="U502" s="319"/>
      <c r="V502" s="319"/>
      <c r="W502" s="577"/>
      <c r="X502" s="319"/>
      <c r="Y502" s="319"/>
      <c r="Z502" s="319"/>
      <c r="AA502" s="319" t="s">
        <v>2344</v>
      </c>
      <c r="AB502" s="319"/>
      <c r="AC502" s="319"/>
      <c r="AD502" s="319"/>
      <c r="AE502" s="319"/>
      <c r="AF502" s="319"/>
      <c r="AG502" s="577"/>
      <c r="AH502" s="577"/>
      <c r="AI502" s="577"/>
      <c r="AJ502" s="319"/>
      <c r="AK502" s="319"/>
      <c r="AL502" s="319"/>
      <c r="AM502" s="319"/>
      <c r="AN502" s="319"/>
      <c r="AO502" s="319"/>
      <c r="AP502" s="577"/>
      <c r="AQ502" s="577"/>
      <c r="AR502" s="177"/>
      <c r="AS502" s="177"/>
      <c r="AT502" s="177"/>
      <c r="AU502" s="177"/>
      <c r="AV502" s="99">
        <v>2002</v>
      </c>
      <c r="AW502" s="99"/>
      <c r="AX502" s="99"/>
      <c r="AY502" s="99"/>
      <c r="AZ502" s="99"/>
      <c r="BA502" s="99"/>
      <c r="BB502" s="99"/>
      <c r="BC502" s="100">
        <v>131</v>
      </c>
      <c r="BD502" s="100"/>
    </row>
    <row r="503" spans="1:56" s="246" customFormat="1" ht="25.7" customHeight="1">
      <c r="A503" s="269"/>
      <c r="B503" s="576"/>
      <c r="C503" s="99" t="s">
        <v>1018</v>
      </c>
      <c r="D503" s="582" t="s">
        <v>2418</v>
      </c>
      <c r="E503" s="99" t="s">
        <v>1018</v>
      </c>
      <c r="F503" s="99"/>
      <c r="G503" s="99" t="s">
        <v>1018</v>
      </c>
      <c r="H503" s="99"/>
      <c r="I503" s="99"/>
      <c r="J503" s="100">
        <v>2883</v>
      </c>
      <c r="K503" s="100">
        <v>487</v>
      </c>
      <c r="L503" s="100">
        <v>487</v>
      </c>
      <c r="M503" s="99"/>
      <c r="N503" s="99"/>
      <c r="O503" s="99"/>
      <c r="P503" s="319">
        <v>300</v>
      </c>
      <c r="Q503" s="100">
        <v>300</v>
      </c>
      <c r="R503" s="100" t="s">
        <v>2383</v>
      </c>
      <c r="S503" s="100">
        <v>1</v>
      </c>
      <c r="T503" s="100" t="s">
        <v>391</v>
      </c>
      <c r="U503" s="99"/>
      <c r="V503" s="99"/>
      <c r="W503" s="99"/>
      <c r="X503" s="99"/>
      <c r="Y503" s="99"/>
      <c r="Z503" s="99"/>
      <c r="AA503" s="100" t="s">
        <v>2344</v>
      </c>
      <c r="AB503" s="99"/>
      <c r="AC503" s="99"/>
      <c r="AD503" s="99"/>
      <c r="AE503" s="99"/>
      <c r="AF503" s="99"/>
      <c r="AG503" s="99"/>
      <c r="AH503" s="99"/>
      <c r="AI503" s="99"/>
      <c r="AJ503" s="99"/>
      <c r="AK503" s="99"/>
      <c r="AL503" s="99"/>
      <c r="AM503" s="99"/>
      <c r="AN503" s="99"/>
      <c r="AO503" s="99"/>
      <c r="AP503" s="99"/>
      <c r="AQ503" s="99"/>
      <c r="AR503" s="99"/>
      <c r="AS503" s="99"/>
      <c r="AT503" s="99"/>
      <c r="AU503" s="99"/>
      <c r="AV503" s="99">
        <v>2009</v>
      </c>
      <c r="AW503" s="99"/>
      <c r="AX503" s="99"/>
      <c r="AY503" s="99"/>
      <c r="AZ503" s="99"/>
      <c r="BA503" s="99"/>
      <c r="BB503" s="99"/>
      <c r="BC503" s="100">
        <v>210</v>
      </c>
      <c r="BD503" s="100"/>
    </row>
    <row r="504" spans="1:56" s="246" customFormat="1" ht="25.7" customHeight="1">
      <c r="A504" s="269"/>
      <c r="B504" s="576"/>
      <c r="C504" s="99" t="s">
        <v>1018</v>
      </c>
      <c r="D504" s="582" t="s">
        <v>2419</v>
      </c>
      <c r="E504" s="99" t="s">
        <v>1018</v>
      </c>
      <c r="F504" s="99" t="s">
        <v>401</v>
      </c>
      <c r="G504" s="99" t="s">
        <v>1018</v>
      </c>
      <c r="H504" s="99"/>
      <c r="I504" s="99"/>
      <c r="J504" s="100">
        <v>992</v>
      </c>
      <c r="K504" s="100">
        <v>564</v>
      </c>
      <c r="L504" s="100">
        <v>564</v>
      </c>
      <c r="M504" s="99"/>
      <c r="N504" s="99"/>
      <c r="O504" s="99"/>
      <c r="P504" s="100">
        <v>495</v>
      </c>
      <c r="Q504" s="100">
        <v>495</v>
      </c>
      <c r="R504" s="100" t="s">
        <v>2420</v>
      </c>
      <c r="S504" s="100">
        <v>1</v>
      </c>
      <c r="T504" s="100" t="s">
        <v>391</v>
      </c>
      <c r="U504" s="99"/>
      <c r="V504" s="99"/>
      <c r="W504" s="99"/>
      <c r="X504" s="99"/>
      <c r="Y504" s="99"/>
      <c r="Z504" s="99"/>
      <c r="AA504" s="100" t="s">
        <v>2344</v>
      </c>
      <c r="AB504" s="99"/>
      <c r="AC504" s="99"/>
      <c r="AD504" s="99"/>
      <c r="AE504" s="99"/>
      <c r="AF504" s="99"/>
      <c r="AG504" s="99"/>
      <c r="AH504" s="99"/>
      <c r="AI504" s="99"/>
      <c r="AJ504" s="99"/>
      <c r="AK504" s="99"/>
      <c r="AL504" s="99"/>
      <c r="AM504" s="99"/>
      <c r="AN504" s="99"/>
      <c r="AO504" s="99"/>
      <c r="AP504" s="99"/>
      <c r="AQ504" s="99"/>
      <c r="AR504" s="99"/>
      <c r="AS504" s="99"/>
      <c r="AT504" s="99"/>
      <c r="AU504" s="99"/>
      <c r="AV504" s="99">
        <v>2001</v>
      </c>
      <c r="AW504" s="99"/>
      <c r="AX504" s="99"/>
      <c r="AY504" s="99"/>
      <c r="AZ504" s="99"/>
      <c r="BA504" s="99"/>
      <c r="BB504" s="99"/>
      <c r="BC504" s="100">
        <v>89</v>
      </c>
      <c r="BD504" s="100"/>
    </row>
    <row r="505" spans="1:56" s="246" customFormat="1" ht="25.7" customHeight="1">
      <c r="A505" s="269"/>
      <c r="B505" s="576"/>
      <c r="C505" s="99" t="s">
        <v>1018</v>
      </c>
      <c r="D505" s="582" t="s">
        <v>2421</v>
      </c>
      <c r="E505" s="99" t="s">
        <v>1018</v>
      </c>
      <c r="F505" s="99" t="s">
        <v>401</v>
      </c>
      <c r="G505" s="99" t="s">
        <v>1018</v>
      </c>
      <c r="H505" s="99"/>
      <c r="I505" s="99"/>
      <c r="J505" s="100">
        <v>958</v>
      </c>
      <c r="K505" s="100">
        <v>506.5</v>
      </c>
      <c r="L505" s="100">
        <v>506.5</v>
      </c>
      <c r="M505" s="99"/>
      <c r="N505" s="99"/>
      <c r="O505" s="99"/>
      <c r="P505" s="319">
        <v>414</v>
      </c>
      <c r="Q505" s="100">
        <v>414</v>
      </c>
      <c r="R505" s="100" t="s">
        <v>2422</v>
      </c>
      <c r="S505" s="100">
        <v>1</v>
      </c>
      <c r="T505" s="100" t="s">
        <v>391</v>
      </c>
      <c r="U505" s="99"/>
      <c r="V505" s="99"/>
      <c r="W505" s="99"/>
      <c r="X505" s="99"/>
      <c r="Y505" s="99"/>
      <c r="Z505" s="99"/>
      <c r="AA505" s="100" t="s">
        <v>2344</v>
      </c>
      <c r="AB505" s="99"/>
      <c r="AC505" s="99"/>
      <c r="AD505" s="99"/>
      <c r="AE505" s="99"/>
      <c r="AF505" s="99"/>
      <c r="AG505" s="99"/>
      <c r="AH505" s="99"/>
      <c r="AI505" s="99"/>
      <c r="AJ505" s="99"/>
      <c r="AK505" s="99"/>
      <c r="AL505" s="99"/>
      <c r="AM505" s="99"/>
      <c r="AN505" s="99"/>
      <c r="AO505" s="99"/>
      <c r="AP505" s="99"/>
      <c r="AQ505" s="99"/>
      <c r="AR505" s="99"/>
      <c r="AS505" s="99"/>
      <c r="AT505" s="99"/>
      <c r="AU505" s="99"/>
      <c r="AV505" s="99">
        <v>1996</v>
      </c>
      <c r="AW505" s="99"/>
      <c r="AX505" s="99"/>
      <c r="AY505" s="99"/>
      <c r="AZ505" s="99"/>
      <c r="BA505" s="99"/>
      <c r="BB505" s="99"/>
      <c r="BC505" s="100">
        <v>40</v>
      </c>
      <c r="BD505" s="100"/>
    </row>
    <row r="506" spans="1:56" s="246" customFormat="1" ht="25.7" customHeight="1">
      <c r="A506" s="269"/>
      <c r="B506" s="576"/>
      <c r="C506" s="99" t="s">
        <v>1018</v>
      </c>
      <c r="D506" s="582" t="s">
        <v>2423</v>
      </c>
      <c r="E506" s="99" t="s">
        <v>1018</v>
      </c>
      <c r="F506" s="99" t="s">
        <v>401</v>
      </c>
      <c r="G506" s="99" t="s">
        <v>1018</v>
      </c>
      <c r="H506" s="99"/>
      <c r="I506" s="99"/>
      <c r="J506" s="100">
        <v>1066</v>
      </c>
      <c r="K506" s="100">
        <v>557.5</v>
      </c>
      <c r="L506" s="100">
        <v>557.5</v>
      </c>
      <c r="M506" s="99"/>
      <c r="N506" s="99"/>
      <c r="O506" s="99"/>
      <c r="P506" s="319">
        <v>557.5</v>
      </c>
      <c r="Q506" s="100">
        <v>557.5</v>
      </c>
      <c r="R506" s="100" t="s">
        <v>2424</v>
      </c>
      <c r="S506" s="100">
        <v>1</v>
      </c>
      <c r="T506" s="100" t="s">
        <v>391</v>
      </c>
      <c r="U506" s="99"/>
      <c r="V506" s="99"/>
      <c r="W506" s="99"/>
      <c r="X506" s="99"/>
      <c r="Y506" s="99"/>
      <c r="Z506" s="99"/>
      <c r="AA506" s="100" t="s">
        <v>2344</v>
      </c>
      <c r="AB506" s="99"/>
      <c r="AC506" s="99"/>
      <c r="AD506" s="99"/>
      <c r="AE506" s="99"/>
      <c r="AF506" s="99"/>
      <c r="AG506" s="99"/>
      <c r="AH506" s="99"/>
      <c r="AI506" s="99"/>
      <c r="AJ506" s="99"/>
      <c r="AK506" s="99"/>
      <c r="AL506" s="99"/>
      <c r="AM506" s="99"/>
      <c r="AN506" s="99"/>
      <c r="AO506" s="99"/>
      <c r="AP506" s="99"/>
      <c r="AQ506" s="99"/>
      <c r="AR506" s="99"/>
      <c r="AS506" s="99"/>
      <c r="AT506" s="99"/>
      <c r="AU506" s="99"/>
      <c r="AV506" s="99">
        <v>2005</v>
      </c>
      <c r="AW506" s="99"/>
      <c r="AX506" s="99"/>
      <c r="AY506" s="99"/>
      <c r="AZ506" s="99"/>
      <c r="BA506" s="99"/>
      <c r="BB506" s="99"/>
      <c r="BC506" s="100">
        <v>143</v>
      </c>
      <c r="BD506" s="100"/>
    </row>
    <row r="507" spans="1:56" s="246" customFormat="1" ht="25.7" customHeight="1">
      <c r="A507" s="269"/>
      <c r="B507" s="576"/>
      <c r="C507" s="99" t="s">
        <v>1018</v>
      </c>
      <c r="D507" s="582" t="s">
        <v>2425</v>
      </c>
      <c r="E507" s="99" t="s">
        <v>1018</v>
      </c>
      <c r="F507" s="99" t="s">
        <v>401</v>
      </c>
      <c r="G507" s="99" t="s">
        <v>1018</v>
      </c>
      <c r="H507" s="99"/>
      <c r="I507" s="99"/>
      <c r="J507" s="100">
        <v>2667</v>
      </c>
      <c r="K507" s="100">
        <v>495</v>
      </c>
      <c r="L507" s="100">
        <v>495</v>
      </c>
      <c r="M507" s="99"/>
      <c r="N507" s="99"/>
      <c r="O507" s="99"/>
      <c r="P507" s="319">
        <v>495</v>
      </c>
      <c r="Q507" s="100">
        <v>495</v>
      </c>
      <c r="R507" s="100" t="s">
        <v>2426</v>
      </c>
      <c r="S507" s="100">
        <v>1</v>
      </c>
      <c r="T507" s="100" t="s">
        <v>391</v>
      </c>
      <c r="U507" s="99"/>
      <c r="V507" s="99"/>
      <c r="W507" s="99"/>
      <c r="X507" s="99"/>
      <c r="Y507" s="99"/>
      <c r="Z507" s="99"/>
      <c r="AA507" s="100" t="s">
        <v>2344</v>
      </c>
      <c r="AB507" s="99"/>
      <c r="AC507" s="99"/>
      <c r="AD507" s="99"/>
      <c r="AE507" s="99"/>
      <c r="AF507" s="99"/>
      <c r="AG507" s="99"/>
      <c r="AH507" s="99"/>
      <c r="AI507" s="99"/>
      <c r="AJ507" s="99"/>
      <c r="AK507" s="99"/>
      <c r="AL507" s="99"/>
      <c r="AM507" s="99"/>
      <c r="AN507" s="99"/>
      <c r="AO507" s="99"/>
      <c r="AP507" s="99"/>
      <c r="AQ507" s="99"/>
      <c r="AR507" s="99"/>
      <c r="AS507" s="99"/>
      <c r="AT507" s="99"/>
      <c r="AU507" s="99"/>
      <c r="AV507" s="99">
        <v>2006</v>
      </c>
      <c r="AW507" s="99"/>
      <c r="AX507" s="99"/>
      <c r="AY507" s="99"/>
      <c r="AZ507" s="99"/>
      <c r="BA507" s="99"/>
      <c r="BB507" s="99"/>
      <c r="BC507" s="100">
        <v>120</v>
      </c>
      <c r="BD507" s="100"/>
    </row>
    <row r="508" spans="1:56" s="246" customFormat="1" ht="25.7" customHeight="1">
      <c r="A508" s="269"/>
      <c r="B508" s="576"/>
      <c r="C508" s="99" t="s">
        <v>1018</v>
      </c>
      <c r="D508" s="582" t="s">
        <v>2427</v>
      </c>
      <c r="E508" s="99" t="s">
        <v>1018</v>
      </c>
      <c r="F508" s="99"/>
      <c r="G508" s="99" t="s">
        <v>1018</v>
      </c>
      <c r="H508" s="99"/>
      <c r="I508" s="99"/>
      <c r="J508" s="100">
        <v>80660</v>
      </c>
      <c r="K508" s="100">
        <v>2150</v>
      </c>
      <c r="L508" s="100">
        <v>2150</v>
      </c>
      <c r="M508" s="99"/>
      <c r="N508" s="99"/>
      <c r="O508" s="99"/>
      <c r="P508" s="319">
        <v>1000</v>
      </c>
      <c r="Q508" s="100">
        <v>1000</v>
      </c>
      <c r="R508" s="100" t="s">
        <v>2428</v>
      </c>
      <c r="S508" s="100">
        <v>2</v>
      </c>
      <c r="T508" s="100" t="s">
        <v>391</v>
      </c>
      <c r="U508" s="99"/>
      <c r="V508" s="99"/>
      <c r="W508" s="99"/>
      <c r="X508" s="99"/>
      <c r="Y508" s="99"/>
      <c r="Z508" s="99"/>
      <c r="AA508" s="100" t="s">
        <v>2344</v>
      </c>
      <c r="AB508" s="99"/>
      <c r="AC508" s="99"/>
      <c r="AD508" s="99"/>
      <c r="AE508" s="99"/>
      <c r="AF508" s="99"/>
      <c r="AG508" s="99"/>
      <c r="AH508" s="99"/>
      <c r="AI508" s="99"/>
      <c r="AJ508" s="99"/>
      <c r="AK508" s="99"/>
      <c r="AL508" s="99"/>
      <c r="AM508" s="99"/>
      <c r="AN508" s="99"/>
      <c r="AO508" s="99"/>
      <c r="AP508" s="99"/>
      <c r="AQ508" s="99"/>
      <c r="AR508" s="99"/>
      <c r="AS508" s="99"/>
      <c r="AT508" s="99"/>
      <c r="AU508" s="99"/>
      <c r="AV508" s="99">
        <v>2009</v>
      </c>
      <c r="AW508" s="99"/>
      <c r="AX508" s="99"/>
      <c r="AY508" s="99"/>
      <c r="AZ508" s="99"/>
      <c r="BA508" s="99"/>
      <c r="BB508" s="99"/>
      <c r="BC508" s="100">
        <v>1200</v>
      </c>
      <c r="BD508" s="100"/>
    </row>
    <row r="509" spans="1:56" s="246" customFormat="1" ht="25.7" customHeight="1">
      <c r="A509" s="269"/>
      <c r="B509" s="576"/>
      <c r="C509" s="99" t="s">
        <v>1018</v>
      </c>
      <c r="D509" s="582" t="s">
        <v>2429</v>
      </c>
      <c r="E509" s="99" t="s">
        <v>1018</v>
      </c>
      <c r="F509" s="99"/>
      <c r="G509" s="99" t="s">
        <v>1018</v>
      </c>
      <c r="H509" s="99"/>
      <c r="I509" s="99"/>
      <c r="J509" s="100">
        <v>1775</v>
      </c>
      <c r="K509" s="100">
        <v>515</v>
      </c>
      <c r="L509" s="100">
        <v>515</v>
      </c>
      <c r="M509" s="99"/>
      <c r="N509" s="99"/>
      <c r="O509" s="99"/>
      <c r="P509" s="319">
        <v>515</v>
      </c>
      <c r="Q509" s="100">
        <v>515</v>
      </c>
      <c r="R509" s="100" t="s">
        <v>2243</v>
      </c>
      <c r="S509" s="100">
        <v>1</v>
      </c>
      <c r="T509" s="100" t="s">
        <v>391</v>
      </c>
      <c r="U509" s="99"/>
      <c r="V509" s="99"/>
      <c r="W509" s="99"/>
      <c r="X509" s="99"/>
      <c r="Y509" s="99"/>
      <c r="Z509" s="99"/>
      <c r="AA509" s="100" t="s">
        <v>2344</v>
      </c>
      <c r="AB509" s="99"/>
      <c r="AC509" s="99"/>
      <c r="AD509" s="99"/>
      <c r="AE509" s="99"/>
      <c r="AF509" s="99"/>
      <c r="AG509" s="99"/>
      <c r="AH509" s="99"/>
      <c r="AI509" s="99"/>
      <c r="AJ509" s="99"/>
      <c r="AK509" s="99"/>
      <c r="AL509" s="99"/>
      <c r="AM509" s="99"/>
      <c r="AN509" s="99"/>
      <c r="AO509" s="99"/>
      <c r="AP509" s="99"/>
      <c r="AQ509" s="99"/>
      <c r="AR509" s="99"/>
      <c r="AS509" s="99"/>
      <c r="AT509" s="99"/>
      <c r="AU509" s="99"/>
      <c r="AV509" s="99">
        <v>2009</v>
      </c>
      <c r="AW509" s="99"/>
      <c r="AX509" s="99"/>
      <c r="AY509" s="99"/>
      <c r="AZ509" s="99"/>
      <c r="BA509" s="99"/>
      <c r="BB509" s="99"/>
      <c r="BC509" s="100">
        <v>250</v>
      </c>
      <c r="BD509" s="100"/>
    </row>
    <row r="510" spans="1:56" s="246" customFormat="1" ht="25.7" customHeight="1">
      <c r="A510" s="269"/>
      <c r="B510" s="576"/>
      <c r="C510" s="105" t="s">
        <v>1018</v>
      </c>
      <c r="D510" s="582" t="s">
        <v>10599</v>
      </c>
      <c r="E510" s="99" t="s">
        <v>15564</v>
      </c>
      <c r="F510" s="99"/>
      <c r="G510" s="99" t="s">
        <v>1018</v>
      </c>
      <c r="H510" s="99"/>
      <c r="I510" s="99"/>
      <c r="J510" s="100">
        <v>1129</v>
      </c>
      <c r="K510" s="100">
        <v>481.84</v>
      </c>
      <c r="L510" s="100">
        <v>482</v>
      </c>
      <c r="M510" s="100">
        <v>340</v>
      </c>
      <c r="N510" s="100">
        <v>340</v>
      </c>
      <c r="O510" s="100" t="s">
        <v>10600</v>
      </c>
      <c r="P510" s="100">
        <v>340</v>
      </c>
      <c r="Q510" s="100">
        <v>340</v>
      </c>
      <c r="R510" s="100" t="s">
        <v>10600</v>
      </c>
      <c r="S510" s="100">
        <v>1</v>
      </c>
      <c r="T510" s="100" t="s">
        <v>391</v>
      </c>
      <c r="U510" s="99"/>
      <c r="V510" s="99"/>
      <c r="W510" s="99"/>
      <c r="X510" s="99"/>
      <c r="Y510" s="99"/>
      <c r="Z510" s="99"/>
      <c r="AA510" s="100" t="s">
        <v>2344</v>
      </c>
      <c r="AB510" s="99">
        <v>2014</v>
      </c>
      <c r="AC510" s="100">
        <v>314</v>
      </c>
      <c r="AD510" s="99"/>
      <c r="AE510" s="99"/>
      <c r="AF510" s="99"/>
      <c r="AG510" s="99"/>
      <c r="AH510" s="99"/>
      <c r="AI510" s="99"/>
      <c r="AJ510" s="99"/>
      <c r="AK510" s="99"/>
      <c r="AL510" s="99"/>
      <c r="AM510" s="99"/>
      <c r="AN510" s="99"/>
      <c r="AO510" s="99"/>
      <c r="AP510" s="99"/>
      <c r="AQ510" s="99"/>
      <c r="AR510" s="99"/>
      <c r="AS510" s="99"/>
      <c r="AT510" s="99"/>
      <c r="AU510" s="99"/>
      <c r="AV510" s="99">
        <v>2014</v>
      </c>
      <c r="AW510" s="100">
        <v>314</v>
      </c>
      <c r="AX510" s="99"/>
      <c r="AY510" s="99"/>
      <c r="AZ510" s="99"/>
      <c r="BA510" s="99"/>
      <c r="BB510" s="99"/>
      <c r="BC510" s="100">
        <v>314</v>
      </c>
      <c r="BD510" s="662"/>
    </row>
    <row r="511" spans="1:56" s="246" customFormat="1" ht="25.7" customHeight="1">
      <c r="A511" s="269"/>
      <c r="B511" s="576"/>
      <c r="C511" s="99" t="s">
        <v>1641</v>
      </c>
      <c r="D511" s="582" t="s">
        <v>2430</v>
      </c>
      <c r="E511" s="99" t="s">
        <v>1641</v>
      </c>
      <c r="F511" s="99"/>
      <c r="G511" s="99" t="s">
        <v>2431</v>
      </c>
      <c r="H511" s="99"/>
      <c r="I511" s="99"/>
      <c r="J511" s="100">
        <v>3372</v>
      </c>
      <c r="K511" s="100">
        <v>492</v>
      </c>
      <c r="L511" s="100">
        <v>492</v>
      </c>
      <c r="M511" s="99"/>
      <c r="N511" s="99"/>
      <c r="O511" s="99"/>
      <c r="P511" s="319">
        <v>492</v>
      </c>
      <c r="Q511" s="100">
        <v>396</v>
      </c>
      <c r="R511" s="100" t="s">
        <v>2243</v>
      </c>
      <c r="S511" s="100">
        <v>1</v>
      </c>
      <c r="T511" s="100" t="s">
        <v>391</v>
      </c>
      <c r="U511" s="99"/>
      <c r="V511" s="99"/>
      <c r="W511" s="99"/>
      <c r="X511" s="99"/>
      <c r="Y511" s="99"/>
      <c r="Z511" s="99"/>
      <c r="AA511" s="100" t="s">
        <v>2344</v>
      </c>
      <c r="AB511" s="99"/>
      <c r="AC511" s="99"/>
      <c r="AD511" s="99"/>
      <c r="AE511" s="99"/>
      <c r="AF511" s="99"/>
      <c r="AG511" s="99"/>
      <c r="AH511" s="99"/>
      <c r="AI511" s="99"/>
      <c r="AJ511" s="99"/>
      <c r="AK511" s="99"/>
      <c r="AL511" s="99"/>
      <c r="AM511" s="99"/>
      <c r="AN511" s="99"/>
      <c r="AO511" s="99"/>
      <c r="AP511" s="99"/>
      <c r="AQ511" s="99"/>
      <c r="AR511" s="99"/>
      <c r="AS511" s="99"/>
      <c r="AT511" s="99"/>
      <c r="AU511" s="99"/>
      <c r="AV511" s="99">
        <v>2005</v>
      </c>
      <c r="AW511" s="99"/>
      <c r="AX511" s="99"/>
      <c r="AY511" s="99"/>
      <c r="AZ511" s="99"/>
      <c r="BA511" s="99"/>
      <c r="BB511" s="99"/>
      <c r="BC511" s="100">
        <v>140</v>
      </c>
      <c r="BD511" s="100"/>
    </row>
    <row r="512" spans="1:56" s="246" customFormat="1" ht="25.7" customHeight="1">
      <c r="A512" s="269"/>
      <c r="B512" s="576"/>
      <c r="C512" s="99" t="s">
        <v>1641</v>
      </c>
      <c r="D512" s="582" t="s">
        <v>2432</v>
      </c>
      <c r="E512" s="99" t="s">
        <v>1641</v>
      </c>
      <c r="F512" s="99"/>
      <c r="G512" s="99" t="s">
        <v>2433</v>
      </c>
      <c r="H512" s="99"/>
      <c r="I512" s="99"/>
      <c r="J512" s="100">
        <v>1604</v>
      </c>
      <c r="K512" s="100">
        <v>554.47</v>
      </c>
      <c r="L512" s="100">
        <v>554.47</v>
      </c>
      <c r="M512" s="99"/>
      <c r="N512" s="99"/>
      <c r="O512" s="99"/>
      <c r="P512" s="319">
        <v>554</v>
      </c>
      <c r="Q512" s="100">
        <v>506</v>
      </c>
      <c r="R512" s="100" t="s">
        <v>2243</v>
      </c>
      <c r="S512" s="100">
        <v>1</v>
      </c>
      <c r="T512" s="100" t="s">
        <v>391</v>
      </c>
      <c r="U512" s="99"/>
      <c r="V512" s="99"/>
      <c r="W512" s="99"/>
      <c r="X512" s="99"/>
      <c r="Y512" s="99"/>
      <c r="Z512" s="99"/>
      <c r="AA512" s="100" t="s">
        <v>2344</v>
      </c>
      <c r="AB512" s="99"/>
      <c r="AC512" s="99"/>
      <c r="AD512" s="99"/>
      <c r="AE512" s="99"/>
      <c r="AF512" s="99"/>
      <c r="AG512" s="99"/>
      <c r="AH512" s="99"/>
      <c r="AI512" s="99"/>
      <c r="AJ512" s="99"/>
      <c r="AK512" s="99"/>
      <c r="AL512" s="99"/>
      <c r="AM512" s="99"/>
      <c r="AN512" s="99"/>
      <c r="AO512" s="99"/>
      <c r="AP512" s="99"/>
      <c r="AQ512" s="99"/>
      <c r="AR512" s="99"/>
      <c r="AS512" s="99"/>
      <c r="AT512" s="99"/>
      <c r="AU512" s="99"/>
      <c r="AV512" s="99">
        <v>2008</v>
      </c>
      <c r="AW512" s="99"/>
      <c r="AX512" s="99"/>
      <c r="AY512" s="99"/>
      <c r="AZ512" s="99"/>
      <c r="BA512" s="99"/>
      <c r="BB512" s="99"/>
      <c r="BC512" s="100">
        <v>190</v>
      </c>
      <c r="BD512" s="100"/>
    </row>
    <row r="513" spans="1:56" s="246" customFormat="1" ht="25.7" customHeight="1">
      <c r="A513" s="269"/>
      <c r="B513" s="591"/>
      <c r="C513" s="99" t="s">
        <v>1641</v>
      </c>
      <c r="D513" s="582" t="s">
        <v>2434</v>
      </c>
      <c r="E513" s="99" t="s">
        <v>1641</v>
      </c>
      <c r="F513" s="99"/>
      <c r="G513" s="99" t="s">
        <v>2435</v>
      </c>
      <c r="H513" s="99"/>
      <c r="I513" s="99"/>
      <c r="J513" s="100">
        <v>1412</v>
      </c>
      <c r="K513" s="100">
        <v>506.7</v>
      </c>
      <c r="L513" s="100">
        <v>499.32</v>
      </c>
      <c r="M513" s="99"/>
      <c r="N513" s="99"/>
      <c r="O513" s="99"/>
      <c r="P513" s="319">
        <v>434</v>
      </c>
      <c r="Q513" s="100">
        <v>434</v>
      </c>
      <c r="R513" s="100" t="s">
        <v>2243</v>
      </c>
      <c r="S513" s="100">
        <v>1</v>
      </c>
      <c r="T513" s="100" t="s">
        <v>391</v>
      </c>
      <c r="U513" s="99"/>
      <c r="V513" s="99"/>
      <c r="W513" s="99"/>
      <c r="X513" s="99"/>
      <c r="Y513" s="99"/>
      <c r="Z513" s="99"/>
      <c r="AA513" s="100" t="s">
        <v>2344</v>
      </c>
      <c r="AB513" s="99"/>
      <c r="AC513" s="99"/>
      <c r="AD513" s="99"/>
      <c r="AE513" s="99"/>
      <c r="AF513" s="99"/>
      <c r="AG513" s="99"/>
      <c r="AH513" s="99"/>
      <c r="AI513" s="99"/>
      <c r="AJ513" s="99"/>
      <c r="AK513" s="99"/>
      <c r="AL513" s="99"/>
      <c r="AM513" s="99"/>
      <c r="AN513" s="99"/>
      <c r="AO513" s="99"/>
      <c r="AP513" s="99"/>
      <c r="AQ513" s="99"/>
      <c r="AR513" s="99"/>
      <c r="AS513" s="99"/>
      <c r="AT513" s="99"/>
      <c r="AU513" s="99"/>
      <c r="AV513" s="99">
        <v>2014</v>
      </c>
      <c r="AW513" s="99"/>
      <c r="AX513" s="99"/>
      <c r="AY513" s="99"/>
      <c r="AZ513" s="99"/>
      <c r="BA513" s="99"/>
      <c r="BB513" s="99"/>
      <c r="BC513" s="100">
        <v>300</v>
      </c>
      <c r="BD513" s="100"/>
    </row>
    <row r="514" spans="1:56" s="246" customFormat="1" ht="25.7" customHeight="1">
      <c r="A514" s="269"/>
      <c r="B514" s="591"/>
      <c r="C514" s="99" t="s">
        <v>1641</v>
      </c>
      <c r="D514" s="582" t="s">
        <v>2436</v>
      </c>
      <c r="E514" s="99" t="s">
        <v>1641</v>
      </c>
      <c r="F514" s="99"/>
      <c r="G514" s="99" t="s">
        <v>2437</v>
      </c>
      <c r="H514" s="99"/>
      <c r="I514" s="99"/>
      <c r="J514" s="100">
        <v>1954</v>
      </c>
      <c r="K514" s="100">
        <v>608</v>
      </c>
      <c r="L514" s="100">
        <v>608</v>
      </c>
      <c r="M514" s="99"/>
      <c r="N514" s="99"/>
      <c r="O514" s="99"/>
      <c r="P514" s="319">
        <v>361</v>
      </c>
      <c r="Q514" s="100">
        <v>361</v>
      </c>
      <c r="R514" s="100" t="s">
        <v>2243</v>
      </c>
      <c r="S514" s="100">
        <v>1</v>
      </c>
      <c r="T514" s="100" t="s">
        <v>391</v>
      </c>
      <c r="U514" s="99"/>
      <c r="V514" s="99"/>
      <c r="W514" s="99"/>
      <c r="X514" s="99"/>
      <c r="Y514" s="99"/>
      <c r="Z514" s="99"/>
      <c r="AA514" s="100" t="s">
        <v>2344</v>
      </c>
      <c r="AB514" s="99"/>
      <c r="AC514" s="99"/>
      <c r="AD514" s="99"/>
      <c r="AE514" s="99"/>
      <c r="AF514" s="99"/>
      <c r="AG514" s="99"/>
      <c r="AH514" s="99"/>
      <c r="AI514" s="99"/>
      <c r="AJ514" s="99"/>
      <c r="AK514" s="99"/>
      <c r="AL514" s="99"/>
      <c r="AM514" s="99"/>
      <c r="AN514" s="99"/>
      <c r="AO514" s="99"/>
      <c r="AP514" s="99"/>
      <c r="AQ514" s="99"/>
      <c r="AR514" s="99"/>
      <c r="AS514" s="99"/>
      <c r="AT514" s="99"/>
      <c r="AU514" s="99"/>
      <c r="AV514" s="99">
        <v>2008</v>
      </c>
      <c r="AW514" s="99"/>
      <c r="AX514" s="99"/>
      <c r="AY514" s="99"/>
      <c r="AZ514" s="99"/>
      <c r="BA514" s="99"/>
      <c r="BB514" s="99"/>
      <c r="BC514" s="100">
        <v>300</v>
      </c>
      <c r="BD514" s="100"/>
    </row>
    <row r="515" spans="1:56" s="246" customFormat="1" ht="25.7" customHeight="1">
      <c r="A515" s="269"/>
      <c r="B515" s="591"/>
      <c r="C515" s="865" t="s">
        <v>1641</v>
      </c>
      <c r="D515" s="1060" t="s">
        <v>2438</v>
      </c>
      <c r="E515" s="865" t="s">
        <v>1641</v>
      </c>
      <c r="F515" s="865"/>
      <c r="G515" s="865" t="s">
        <v>2439</v>
      </c>
      <c r="H515" s="865"/>
      <c r="I515" s="865"/>
      <c r="J515" s="1059">
        <v>3060</v>
      </c>
      <c r="K515" s="1059">
        <v>497</v>
      </c>
      <c r="L515" s="1059">
        <v>497</v>
      </c>
      <c r="M515" s="865"/>
      <c r="N515" s="865"/>
      <c r="O515" s="865"/>
      <c r="P515" s="567">
        <v>434</v>
      </c>
      <c r="Q515" s="1059">
        <v>434</v>
      </c>
      <c r="R515" s="1059" t="s">
        <v>2243</v>
      </c>
      <c r="S515" s="1059">
        <v>1</v>
      </c>
      <c r="T515" s="1059" t="s">
        <v>391</v>
      </c>
      <c r="U515" s="865"/>
      <c r="V515" s="865"/>
      <c r="W515" s="865"/>
      <c r="X515" s="865"/>
      <c r="Y515" s="865"/>
      <c r="Z515" s="865"/>
      <c r="AA515" s="1059" t="s">
        <v>2344</v>
      </c>
      <c r="AB515" s="865"/>
      <c r="AC515" s="865"/>
      <c r="AD515" s="865"/>
      <c r="AE515" s="865"/>
      <c r="AF515" s="865"/>
      <c r="AG515" s="865"/>
      <c r="AH515" s="865"/>
      <c r="AI515" s="865"/>
      <c r="AJ515" s="865"/>
      <c r="AK515" s="865"/>
      <c r="AL515" s="865"/>
      <c r="AM515" s="865"/>
      <c r="AN515" s="865"/>
      <c r="AO515" s="865"/>
      <c r="AP515" s="865"/>
      <c r="AQ515" s="865"/>
      <c r="AR515" s="865"/>
      <c r="AS515" s="865"/>
      <c r="AT515" s="865"/>
      <c r="AU515" s="865"/>
      <c r="AV515" s="865">
        <v>2009</v>
      </c>
      <c r="AW515" s="865"/>
      <c r="AX515" s="865"/>
      <c r="AY515" s="865"/>
      <c r="AZ515" s="865"/>
      <c r="BA515" s="865"/>
      <c r="BB515" s="865"/>
      <c r="BC515" s="1059">
        <v>300</v>
      </c>
      <c r="BD515" s="100"/>
    </row>
    <row r="516" spans="1:56" s="246" customFormat="1" ht="25.7" customHeight="1">
      <c r="A516" s="269"/>
      <c r="B516" s="591"/>
      <c r="C516" s="99" t="s">
        <v>1641</v>
      </c>
      <c r="D516" s="582" t="s">
        <v>2440</v>
      </c>
      <c r="E516" s="99" t="s">
        <v>1641</v>
      </c>
      <c r="F516" s="99"/>
      <c r="G516" s="99" t="s">
        <v>2441</v>
      </c>
      <c r="H516" s="99"/>
      <c r="I516" s="99"/>
      <c r="J516" s="100">
        <v>3044</v>
      </c>
      <c r="K516" s="100">
        <v>593.85</v>
      </c>
      <c r="L516" s="100">
        <v>591.15</v>
      </c>
      <c r="M516" s="99"/>
      <c r="N516" s="99"/>
      <c r="O516" s="99"/>
      <c r="P516" s="319">
        <v>505.86</v>
      </c>
      <c r="Q516" s="100">
        <v>506</v>
      </c>
      <c r="R516" s="100" t="s">
        <v>2243</v>
      </c>
      <c r="S516" s="100">
        <v>1</v>
      </c>
      <c r="T516" s="100" t="s">
        <v>391</v>
      </c>
      <c r="U516" s="99"/>
      <c r="V516" s="99"/>
      <c r="W516" s="99"/>
      <c r="X516" s="99"/>
      <c r="Y516" s="99"/>
      <c r="Z516" s="99"/>
      <c r="AA516" s="100" t="s">
        <v>2344</v>
      </c>
      <c r="AB516" s="99"/>
      <c r="AC516" s="99"/>
      <c r="AD516" s="99"/>
      <c r="AE516" s="99"/>
      <c r="AF516" s="99"/>
      <c r="AG516" s="99"/>
      <c r="AH516" s="99"/>
      <c r="AI516" s="99"/>
      <c r="AJ516" s="99"/>
      <c r="AK516" s="99"/>
      <c r="AL516" s="99"/>
      <c r="AM516" s="99"/>
      <c r="AN516" s="99"/>
      <c r="AO516" s="99"/>
      <c r="AP516" s="99"/>
      <c r="AQ516" s="99"/>
      <c r="AR516" s="99"/>
      <c r="AS516" s="99"/>
      <c r="AT516" s="99"/>
      <c r="AU516" s="99"/>
      <c r="AV516" s="99">
        <v>2009</v>
      </c>
      <c r="AW516" s="99"/>
      <c r="AX516" s="99"/>
      <c r="AY516" s="99"/>
      <c r="AZ516" s="99"/>
      <c r="BA516" s="99"/>
      <c r="BB516" s="99"/>
      <c r="BC516" s="100">
        <v>300</v>
      </c>
      <c r="BD516" s="100"/>
    </row>
    <row r="517" spans="1:56" s="246" customFormat="1" ht="25.7" customHeight="1">
      <c r="A517" s="269"/>
      <c r="B517" s="591"/>
      <c r="C517" s="99" t="s">
        <v>1641</v>
      </c>
      <c r="D517" s="582" t="s">
        <v>2442</v>
      </c>
      <c r="E517" s="99" t="s">
        <v>1641</v>
      </c>
      <c r="F517" s="99"/>
      <c r="G517" s="99" t="s">
        <v>2443</v>
      </c>
      <c r="H517" s="99"/>
      <c r="I517" s="99"/>
      <c r="J517" s="100">
        <v>3415</v>
      </c>
      <c r="K517" s="100">
        <v>472</v>
      </c>
      <c r="L517" s="100">
        <v>472</v>
      </c>
      <c r="M517" s="99"/>
      <c r="N517" s="99"/>
      <c r="O517" s="99"/>
      <c r="P517" s="319">
        <v>420</v>
      </c>
      <c r="Q517" s="100">
        <v>420</v>
      </c>
      <c r="R517" s="100" t="s">
        <v>2243</v>
      </c>
      <c r="S517" s="100">
        <v>1</v>
      </c>
      <c r="T517" s="100" t="s">
        <v>391</v>
      </c>
      <c r="U517" s="99"/>
      <c r="V517" s="99"/>
      <c r="W517" s="99"/>
      <c r="X517" s="99"/>
      <c r="Y517" s="99"/>
      <c r="Z517" s="99"/>
      <c r="AA517" s="100" t="s">
        <v>2344</v>
      </c>
      <c r="AB517" s="99"/>
      <c r="AC517" s="99"/>
      <c r="AD517" s="99"/>
      <c r="AE517" s="99"/>
      <c r="AF517" s="99"/>
      <c r="AG517" s="99"/>
      <c r="AH517" s="99"/>
      <c r="AI517" s="99"/>
      <c r="AJ517" s="99"/>
      <c r="AK517" s="99"/>
      <c r="AL517" s="99"/>
      <c r="AM517" s="99"/>
      <c r="AN517" s="99"/>
      <c r="AO517" s="99"/>
      <c r="AP517" s="99"/>
      <c r="AQ517" s="99"/>
      <c r="AR517" s="99"/>
      <c r="AS517" s="99"/>
      <c r="AT517" s="99"/>
      <c r="AU517" s="99"/>
      <c r="AV517" s="99">
        <v>2009</v>
      </c>
      <c r="AW517" s="99"/>
      <c r="AX517" s="99"/>
      <c r="AY517" s="99"/>
      <c r="AZ517" s="99"/>
      <c r="BA517" s="99"/>
      <c r="BB517" s="99"/>
      <c r="BC517" s="100">
        <v>300</v>
      </c>
      <c r="BD517" s="100"/>
    </row>
    <row r="518" spans="1:56" s="246" customFormat="1" ht="25.7" customHeight="1">
      <c r="A518" s="269"/>
      <c r="B518" s="591"/>
      <c r="C518" s="99" t="s">
        <v>1641</v>
      </c>
      <c r="D518" s="582" t="s">
        <v>2444</v>
      </c>
      <c r="E518" s="99" t="s">
        <v>1641</v>
      </c>
      <c r="F518" s="99"/>
      <c r="G518" s="99" t="s">
        <v>10601</v>
      </c>
      <c r="H518" s="99"/>
      <c r="I518" s="99"/>
      <c r="J518" s="100">
        <v>2118</v>
      </c>
      <c r="K518" s="100">
        <v>618</v>
      </c>
      <c r="L518" s="100">
        <v>618</v>
      </c>
      <c r="M518" s="99"/>
      <c r="N518" s="99"/>
      <c r="O518" s="99"/>
      <c r="P518" s="319">
        <v>500</v>
      </c>
      <c r="Q518" s="100">
        <v>500</v>
      </c>
      <c r="R518" s="100" t="s">
        <v>2445</v>
      </c>
      <c r="S518" s="100">
        <v>1</v>
      </c>
      <c r="T518" s="100" t="s">
        <v>391</v>
      </c>
      <c r="U518" s="99"/>
      <c r="V518" s="99"/>
      <c r="W518" s="99"/>
      <c r="X518" s="99"/>
      <c r="Y518" s="99"/>
      <c r="Z518" s="99"/>
      <c r="AA518" s="100" t="s">
        <v>2344</v>
      </c>
      <c r="AB518" s="99"/>
      <c r="AC518" s="99"/>
      <c r="AD518" s="99"/>
      <c r="AE518" s="99"/>
      <c r="AF518" s="99"/>
      <c r="AG518" s="99"/>
      <c r="AH518" s="99"/>
      <c r="AI518" s="99"/>
      <c r="AJ518" s="99"/>
      <c r="AK518" s="99"/>
      <c r="AL518" s="99"/>
      <c r="AM518" s="99"/>
      <c r="AN518" s="99"/>
      <c r="AO518" s="99"/>
      <c r="AP518" s="99"/>
      <c r="AQ518" s="99"/>
      <c r="AR518" s="99"/>
      <c r="AS518" s="99"/>
      <c r="AT518" s="99"/>
      <c r="AU518" s="99"/>
      <c r="AV518" s="99">
        <v>2010</v>
      </c>
      <c r="AW518" s="99"/>
      <c r="AX518" s="99"/>
      <c r="AY518" s="99"/>
      <c r="AZ518" s="99"/>
      <c r="BA518" s="99"/>
      <c r="BB518" s="99"/>
      <c r="BC518" s="100">
        <v>280</v>
      </c>
      <c r="BD518" s="100"/>
    </row>
    <row r="519" spans="1:56" s="246" customFormat="1" ht="25.7" customHeight="1">
      <c r="A519" s="269"/>
      <c r="B519" s="591"/>
      <c r="C519" s="99" t="s">
        <v>1641</v>
      </c>
      <c r="D519" s="582" t="s">
        <v>10602</v>
      </c>
      <c r="E519" s="99" t="s">
        <v>1641</v>
      </c>
      <c r="F519" s="99"/>
      <c r="G519" s="99" t="s">
        <v>10603</v>
      </c>
      <c r="H519" s="99"/>
      <c r="I519" s="99"/>
      <c r="J519" s="100">
        <v>1534</v>
      </c>
      <c r="K519" s="100">
        <v>509</v>
      </c>
      <c r="L519" s="100">
        <v>509</v>
      </c>
      <c r="M519" s="99"/>
      <c r="N519" s="99"/>
      <c r="O519" s="99"/>
      <c r="P519" s="319">
        <v>509</v>
      </c>
      <c r="Q519" s="100">
        <v>509</v>
      </c>
      <c r="R519" s="100" t="s">
        <v>2243</v>
      </c>
      <c r="S519" s="100">
        <v>1</v>
      </c>
      <c r="T519" s="100" t="s">
        <v>391</v>
      </c>
      <c r="U519" s="99"/>
      <c r="V519" s="99"/>
      <c r="W519" s="99"/>
      <c r="X519" s="99"/>
      <c r="Y519" s="99"/>
      <c r="Z519" s="99"/>
      <c r="AA519" s="100" t="s">
        <v>2344</v>
      </c>
      <c r="AB519" s="99"/>
      <c r="AC519" s="99"/>
      <c r="AD519" s="99"/>
      <c r="AE519" s="99"/>
      <c r="AF519" s="99"/>
      <c r="AG519" s="99"/>
      <c r="AH519" s="99"/>
      <c r="AI519" s="99"/>
      <c r="AJ519" s="99"/>
      <c r="AK519" s="99"/>
      <c r="AL519" s="99"/>
      <c r="AM519" s="99"/>
      <c r="AN519" s="99"/>
      <c r="AO519" s="99"/>
      <c r="AP519" s="99"/>
      <c r="AQ519" s="99"/>
      <c r="AR519" s="99"/>
      <c r="AS519" s="99"/>
      <c r="AT519" s="99"/>
      <c r="AU519" s="99"/>
      <c r="AV519" s="99">
        <v>2013</v>
      </c>
      <c r="AW519" s="99"/>
      <c r="AX519" s="99"/>
      <c r="AY519" s="99"/>
      <c r="AZ519" s="99"/>
      <c r="BA519" s="99"/>
      <c r="BB519" s="99"/>
      <c r="BC519" s="100">
        <v>140</v>
      </c>
      <c r="BD519" s="100"/>
    </row>
    <row r="520" spans="1:56" s="246" customFormat="1" ht="25.7" customHeight="1">
      <c r="A520" s="269"/>
      <c r="B520" s="591"/>
      <c r="C520" s="838" t="s">
        <v>1641</v>
      </c>
      <c r="D520" s="1061" t="s">
        <v>10604</v>
      </c>
      <c r="E520" s="838" t="s">
        <v>1641</v>
      </c>
      <c r="F520" s="838"/>
      <c r="G520" s="838" t="s">
        <v>10605</v>
      </c>
      <c r="H520" s="838"/>
      <c r="I520" s="838"/>
      <c r="J520" s="1062">
        <v>1080</v>
      </c>
      <c r="K520" s="1062">
        <v>496.62</v>
      </c>
      <c r="L520" s="1062">
        <v>496.62</v>
      </c>
      <c r="M520" s="838"/>
      <c r="N520" s="838"/>
      <c r="O520" s="838"/>
      <c r="P520" s="187">
        <v>434</v>
      </c>
      <c r="Q520" s="1062">
        <v>434</v>
      </c>
      <c r="R520" s="1062" t="s">
        <v>2243</v>
      </c>
      <c r="S520" s="1062">
        <v>1</v>
      </c>
      <c r="T520" s="1062" t="s">
        <v>391</v>
      </c>
      <c r="U520" s="838"/>
      <c r="V520" s="838"/>
      <c r="W520" s="838"/>
      <c r="X520" s="838"/>
      <c r="Y520" s="838"/>
      <c r="Z520" s="838"/>
      <c r="AA520" s="1062" t="s">
        <v>2344</v>
      </c>
      <c r="AB520" s="838"/>
      <c r="AC520" s="838"/>
      <c r="AD520" s="838"/>
      <c r="AE520" s="838"/>
      <c r="AF520" s="838"/>
      <c r="AG520" s="838"/>
      <c r="AH520" s="838"/>
      <c r="AI520" s="838"/>
      <c r="AJ520" s="838"/>
      <c r="AK520" s="838"/>
      <c r="AL520" s="838"/>
      <c r="AM520" s="838"/>
      <c r="AN520" s="838"/>
      <c r="AO520" s="838"/>
      <c r="AP520" s="838"/>
      <c r="AQ520" s="838"/>
      <c r="AR520" s="838"/>
      <c r="AS520" s="838"/>
      <c r="AT520" s="838"/>
      <c r="AU520" s="838"/>
      <c r="AV520" s="838">
        <v>2014</v>
      </c>
      <c r="AW520" s="838"/>
      <c r="AX520" s="838"/>
      <c r="AY520" s="838"/>
      <c r="AZ520" s="838"/>
      <c r="BA520" s="838"/>
      <c r="BB520" s="838"/>
      <c r="BC520" s="1062">
        <v>280</v>
      </c>
      <c r="BD520" s="100"/>
    </row>
    <row r="521" spans="1:56" s="246" customFormat="1" ht="25.7" customHeight="1">
      <c r="A521" s="269"/>
      <c r="B521" s="591"/>
      <c r="C521" s="177" t="s">
        <v>10377</v>
      </c>
      <c r="D521" s="578" t="s">
        <v>10606</v>
      </c>
      <c r="E521" s="177" t="s">
        <v>10377</v>
      </c>
      <c r="F521" s="177"/>
      <c r="G521" s="177" t="s">
        <v>10607</v>
      </c>
      <c r="H521" s="177"/>
      <c r="I521" s="177"/>
      <c r="J521" s="319">
        <v>6217</v>
      </c>
      <c r="K521" s="319">
        <v>567</v>
      </c>
      <c r="L521" s="319">
        <v>567</v>
      </c>
      <c r="M521" s="177"/>
      <c r="N521" s="177"/>
      <c r="O521" s="177"/>
      <c r="P521" s="319">
        <v>500</v>
      </c>
      <c r="Q521" s="319">
        <v>500</v>
      </c>
      <c r="R521" s="319" t="s">
        <v>2369</v>
      </c>
      <c r="S521" s="319">
        <v>1</v>
      </c>
      <c r="T521" s="319" t="s">
        <v>391</v>
      </c>
      <c r="U521" s="177"/>
      <c r="V521" s="177"/>
      <c r="W521" s="177"/>
      <c r="X521" s="177"/>
      <c r="Y521" s="177"/>
      <c r="Z521" s="177"/>
      <c r="AA521" s="319" t="s">
        <v>2344</v>
      </c>
      <c r="AB521" s="177"/>
      <c r="AC521" s="177"/>
      <c r="AD521" s="177"/>
      <c r="AE521" s="177"/>
      <c r="AF521" s="177"/>
      <c r="AG521" s="177"/>
      <c r="AH521" s="577"/>
      <c r="AI521" s="177"/>
      <c r="AJ521" s="177"/>
      <c r="AK521" s="177"/>
      <c r="AL521" s="177"/>
      <c r="AM521" s="177"/>
      <c r="AN521" s="177"/>
      <c r="AO521" s="177"/>
      <c r="AP521" s="177"/>
      <c r="AQ521" s="177"/>
      <c r="AR521" s="177"/>
      <c r="AS521" s="177"/>
      <c r="AT521" s="177"/>
      <c r="AU521" s="177"/>
      <c r="AV521" s="99">
        <v>2005</v>
      </c>
      <c r="AW521" s="99"/>
      <c r="AX521" s="99"/>
      <c r="AY521" s="99"/>
      <c r="AZ521" s="99"/>
      <c r="BA521" s="99"/>
      <c r="BB521" s="99"/>
      <c r="BC521" s="100">
        <v>150</v>
      </c>
      <c r="BD521" s="100"/>
    </row>
    <row r="522" spans="1:56" s="246" customFormat="1" ht="25.7" customHeight="1">
      <c r="A522" s="269"/>
      <c r="B522" s="543"/>
      <c r="C522" s="177" t="s">
        <v>10377</v>
      </c>
      <c r="D522" s="578" t="s">
        <v>2332</v>
      </c>
      <c r="E522" s="177" t="s">
        <v>10377</v>
      </c>
      <c r="F522" s="177"/>
      <c r="G522" s="177" t="s">
        <v>10608</v>
      </c>
      <c r="H522" s="177"/>
      <c r="I522" s="177"/>
      <c r="J522" s="319">
        <v>1516</v>
      </c>
      <c r="K522" s="319">
        <v>586</v>
      </c>
      <c r="L522" s="319">
        <v>586</v>
      </c>
      <c r="M522" s="177"/>
      <c r="N522" s="177"/>
      <c r="O522" s="177"/>
      <c r="P522" s="319">
        <v>500</v>
      </c>
      <c r="Q522" s="319">
        <v>500</v>
      </c>
      <c r="R522" s="319" t="s">
        <v>2369</v>
      </c>
      <c r="S522" s="319">
        <v>1</v>
      </c>
      <c r="T522" s="319" t="s">
        <v>391</v>
      </c>
      <c r="U522" s="177"/>
      <c r="V522" s="177"/>
      <c r="W522" s="177"/>
      <c r="X522" s="177"/>
      <c r="Y522" s="177"/>
      <c r="Z522" s="177"/>
      <c r="AA522" s="319" t="s">
        <v>2344</v>
      </c>
      <c r="AB522" s="177"/>
      <c r="AC522" s="177"/>
      <c r="AD522" s="177"/>
      <c r="AE522" s="177"/>
      <c r="AF522" s="177"/>
      <c r="AG522" s="177"/>
      <c r="AH522" s="577"/>
      <c r="AI522" s="177"/>
      <c r="AJ522" s="177"/>
      <c r="AK522" s="177"/>
      <c r="AL522" s="177"/>
      <c r="AM522" s="177"/>
      <c r="AN522" s="177"/>
      <c r="AO522" s="177"/>
      <c r="AP522" s="177"/>
      <c r="AQ522" s="177"/>
      <c r="AR522" s="177"/>
      <c r="AS522" s="177"/>
      <c r="AT522" s="177"/>
      <c r="AU522" s="177"/>
      <c r="AV522" s="99">
        <v>2003</v>
      </c>
      <c r="AW522" s="99"/>
      <c r="AX522" s="99"/>
      <c r="AY522" s="99"/>
      <c r="AZ522" s="99"/>
      <c r="BA522" s="99"/>
      <c r="BB522" s="99"/>
      <c r="BC522" s="100">
        <v>149</v>
      </c>
      <c r="BD522" s="100"/>
    </row>
    <row r="523" spans="1:56" s="246" customFormat="1" ht="25.7" customHeight="1">
      <c r="A523" s="269"/>
      <c r="B523" s="543"/>
      <c r="C523" s="177" t="s">
        <v>10377</v>
      </c>
      <c r="D523" s="578" t="s">
        <v>10609</v>
      </c>
      <c r="E523" s="177" t="s">
        <v>10377</v>
      </c>
      <c r="F523" s="177"/>
      <c r="G523" s="177" t="s">
        <v>10610</v>
      </c>
      <c r="H523" s="177"/>
      <c r="I523" s="177"/>
      <c r="J523" s="319">
        <v>4178</v>
      </c>
      <c r="K523" s="319">
        <v>499</v>
      </c>
      <c r="L523" s="319">
        <v>499</v>
      </c>
      <c r="M523" s="177"/>
      <c r="N523" s="177"/>
      <c r="O523" s="177"/>
      <c r="P523" s="319">
        <v>500</v>
      </c>
      <c r="Q523" s="319">
        <v>500</v>
      </c>
      <c r="R523" s="319" t="s">
        <v>2369</v>
      </c>
      <c r="S523" s="319">
        <v>1</v>
      </c>
      <c r="T523" s="319" t="s">
        <v>391</v>
      </c>
      <c r="U523" s="177"/>
      <c r="V523" s="177"/>
      <c r="W523" s="177"/>
      <c r="X523" s="177"/>
      <c r="Y523" s="177"/>
      <c r="Z523" s="177"/>
      <c r="AA523" s="319" t="s">
        <v>2344</v>
      </c>
      <c r="AB523" s="177"/>
      <c r="AC523" s="177"/>
      <c r="AD523" s="177"/>
      <c r="AE523" s="177"/>
      <c r="AF523" s="177"/>
      <c r="AG523" s="177"/>
      <c r="AH523" s="577"/>
      <c r="AI523" s="177"/>
      <c r="AJ523" s="177"/>
      <c r="AK523" s="177"/>
      <c r="AL523" s="177"/>
      <c r="AM523" s="177"/>
      <c r="AN523" s="177"/>
      <c r="AO523" s="177"/>
      <c r="AP523" s="177"/>
      <c r="AQ523" s="177"/>
      <c r="AR523" s="177"/>
      <c r="AS523" s="177"/>
      <c r="AT523" s="177"/>
      <c r="AU523" s="177"/>
      <c r="AV523" s="99">
        <v>2005</v>
      </c>
      <c r="AW523" s="99"/>
      <c r="AX523" s="99"/>
      <c r="AY523" s="99"/>
      <c r="AZ523" s="99"/>
      <c r="BA523" s="99"/>
      <c r="BB523" s="99"/>
      <c r="BC523" s="100">
        <v>150</v>
      </c>
      <c r="BD523" s="100"/>
    </row>
    <row r="524" spans="1:56" s="246" customFormat="1" ht="25.7" customHeight="1">
      <c r="A524" s="269"/>
      <c r="B524" s="543"/>
      <c r="C524" s="177" t="s">
        <v>10377</v>
      </c>
      <c r="D524" s="578" t="s">
        <v>10611</v>
      </c>
      <c r="E524" s="177" t="s">
        <v>10377</v>
      </c>
      <c r="F524" s="177"/>
      <c r="G524" s="177" t="s">
        <v>10612</v>
      </c>
      <c r="H524" s="177"/>
      <c r="I524" s="177"/>
      <c r="J524" s="319">
        <v>2829</v>
      </c>
      <c r="K524" s="319">
        <v>998</v>
      </c>
      <c r="L524" s="319">
        <v>998</v>
      </c>
      <c r="M524" s="177"/>
      <c r="N524" s="177"/>
      <c r="O524" s="177"/>
      <c r="P524" s="319">
        <v>846</v>
      </c>
      <c r="Q524" s="319">
        <v>846</v>
      </c>
      <c r="R524" s="319" t="s">
        <v>10613</v>
      </c>
      <c r="S524" s="319">
        <v>2</v>
      </c>
      <c r="T524" s="319" t="s">
        <v>391</v>
      </c>
      <c r="U524" s="177"/>
      <c r="V524" s="177"/>
      <c r="W524" s="177"/>
      <c r="X524" s="177"/>
      <c r="Y524" s="177"/>
      <c r="Z524" s="177"/>
      <c r="AA524" s="319" t="s">
        <v>2344</v>
      </c>
      <c r="AB524" s="177"/>
      <c r="AC524" s="177"/>
      <c r="AD524" s="177"/>
      <c r="AE524" s="177"/>
      <c r="AF524" s="177"/>
      <c r="AG524" s="177"/>
      <c r="AH524" s="577"/>
      <c r="AI524" s="177"/>
      <c r="AJ524" s="177"/>
      <c r="AK524" s="177"/>
      <c r="AL524" s="177"/>
      <c r="AM524" s="177"/>
      <c r="AN524" s="177"/>
      <c r="AO524" s="177"/>
      <c r="AP524" s="177"/>
      <c r="AQ524" s="177"/>
      <c r="AR524" s="177"/>
      <c r="AS524" s="177"/>
      <c r="AT524" s="177"/>
      <c r="AU524" s="177"/>
      <c r="AV524" s="99">
        <v>2007</v>
      </c>
      <c r="AW524" s="99"/>
      <c r="AX524" s="99"/>
      <c r="AY524" s="99"/>
      <c r="AZ524" s="99"/>
      <c r="BA524" s="99"/>
      <c r="BB524" s="99"/>
      <c r="BC524" s="100">
        <v>356</v>
      </c>
      <c r="BD524" s="100"/>
    </row>
    <row r="525" spans="1:56" s="246" customFormat="1" ht="25.7" customHeight="1">
      <c r="A525" s="269"/>
      <c r="B525" s="543"/>
      <c r="C525" s="177" t="s">
        <v>10377</v>
      </c>
      <c r="D525" s="578" t="s">
        <v>10614</v>
      </c>
      <c r="E525" s="177" t="s">
        <v>10377</v>
      </c>
      <c r="F525" s="177"/>
      <c r="G525" s="177" t="s">
        <v>10615</v>
      </c>
      <c r="H525" s="177"/>
      <c r="I525" s="177"/>
      <c r="J525" s="319">
        <v>2459</v>
      </c>
      <c r="K525" s="319">
        <v>1077</v>
      </c>
      <c r="L525" s="319">
        <v>1077</v>
      </c>
      <c r="M525" s="177"/>
      <c r="N525" s="177"/>
      <c r="O525" s="177"/>
      <c r="P525" s="319">
        <v>1077</v>
      </c>
      <c r="Q525" s="319">
        <v>1077</v>
      </c>
      <c r="R525" s="319" t="s">
        <v>10616</v>
      </c>
      <c r="S525" s="319">
        <v>2</v>
      </c>
      <c r="T525" s="319" t="s">
        <v>391</v>
      </c>
      <c r="U525" s="177"/>
      <c r="V525" s="177"/>
      <c r="W525" s="177"/>
      <c r="X525" s="177"/>
      <c r="Y525" s="177"/>
      <c r="Z525" s="177"/>
      <c r="AA525" s="319" t="s">
        <v>2344</v>
      </c>
      <c r="AB525" s="177"/>
      <c r="AC525" s="177"/>
      <c r="AD525" s="177"/>
      <c r="AE525" s="177"/>
      <c r="AF525" s="177"/>
      <c r="AG525" s="177"/>
      <c r="AH525" s="577"/>
      <c r="AI525" s="177"/>
      <c r="AJ525" s="177"/>
      <c r="AK525" s="177"/>
      <c r="AL525" s="177"/>
      <c r="AM525" s="177"/>
      <c r="AN525" s="177"/>
      <c r="AO525" s="177"/>
      <c r="AP525" s="177"/>
      <c r="AQ525" s="177"/>
      <c r="AR525" s="177"/>
      <c r="AS525" s="177"/>
      <c r="AT525" s="177"/>
      <c r="AU525" s="177"/>
      <c r="AV525" s="99">
        <v>2008</v>
      </c>
      <c r="AW525" s="99"/>
      <c r="AX525" s="99"/>
      <c r="AY525" s="99"/>
      <c r="AZ525" s="99"/>
      <c r="BA525" s="99"/>
      <c r="BB525" s="99"/>
      <c r="BC525" s="100">
        <v>865</v>
      </c>
      <c r="BD525" s="100"/>
    </row>
    <row r="526" spans="1:56" s="246" customFormat="1" ht="25.7" customHeight="1">
      <c r="A526" s="269"/>
      <c r="B526" s="543"/>
      <c r="C526" s="177" t="s">
        <v>10377</v>
      </c>
      <c r="D526" s="578" t="s">
        <v>10617</v>
      </c>
      <c r="E526" s="177" t="s">
        <v>10377</v>
      </c>
      <c r="F526" s="177"/>
      <c r="G526" s="177" t="s">
        <v>10618</v>
      </c>
      <c r="H526" s="177"/>
      <c r="I526" s="177"/>
      <c r="J526" s="319">
        <v>8982</v>
      </c>
      <c r="K526" s="319">
        <v>554</v>
      </c>
      <c r="L526" s="319">
        <v>554</v>
      </c>
      <c r="M526" s="177"/>
      <c r="N526" s="177"/>
      <c r="O526" s="177"/>
      <c r="P526" s="319">
        <v>554</v>
      </c>
      <c r="Q526" s="319">
        <v>554</v>
      </c>
      <c r="R526" s="319" t="s">
        <v>10616</v>
      </c>
      <c r="S526" s="319">
        <v>1</v>
      </c>
      <c r="T526" s="319" t="s">
        <v>391</v>
      </c>
      <c r="U526" s="177"/>
      <c r="V526" s="177"/>
      <c r="W526" s="177"/>
      <c r="X526" s="177"/>
      <c r="Y526" s="177"/>
      <c r="Z526" s="177"/>
      <c r="AA526" s="319" t="s">
        <v>2344</v>
      </c>
      <c r="AB526" s="177"/>
      <c r="AC526" s="177"/>
      <c r="AD526" s="177"/>
      <c r="AE526" s="177"/>
      <c r="AF526" s="177"/>
      <c r="AG526" s="177"/>
      <c r="AH526" s="577"/>
      <c r="AI526" s="177"/>
      <c r="AJ526" s="177"/>
      <c r="AK526" s="177"/>
      <c r="AL526" s="177"/>
      <c r="AM526" s="177"/>
      <c r="AN526" s="177"/>
      <c r="AO526" s="177"/>
      <c r="AP526" s="177"/>
      <c r="AQ526" s="177"/>
      <c r="AR526" s="177"/>
      <c r="AS526" s="177"/>
      <c r="AT526" s="177"/>
      <c r="AU526" s="177"/>
      <c r="AV526" s="99">
        <v>2008</v>
      </c>
      <c r="AW526" s="99"/>
      <c r="AX526" s="99"/>
      <c r="AY526" s="99"/>
      <c r="AZ526" s="99"/>
      <c r="BA526" s="99"/>
      <c r="BB526" s="99"/>
      <c r="BC526" s="100">
        <v>400</v>
      </c>
      <c r="BD526" s="100"/>
    </row>
    <row r="527" spans="1:56" s="246" customFormat="1" ht="25.7" customHeight="1">
      <c r="A527" s="269"/>
      <c r="B527" s="591"/>
      <c r="C527" s="177" t="s">
        <v>10377</v>
      </c>
      <c r="D527" s="578" t="s">
        <v>10619</v>
      </c>
      <c r="E527" s="177" t="s">
        <v>10377</v>
      </c>
      <c r="F527" s="177"/>
      <c r="G527" s="177" t="s">
        <v>10620</v>
      </c>
      <c r="H527" s="177"/>
      <c r="I527" s="177"/>
      <c r="J527" s="319">
        <v>4978</v>
      </c>
      <c r="K527" s="319">
        <v>571</v>
      </c>
      <c r="L527" s="319">
        <v>571</v>
      </c>
      <c r="M527" s="177"/>
      <c r="N527" s="177"/>
      <c r="O527" s="177"/>
      <c r="P527" s="319">
        <v>571</v>
      </c>
      <c r="Q527" s="319">
        <v>571</v>
      </c>
      <c r="R527" s="319" t="s">
        <v>10616</v>
      </c>
      <c r="S527" s="319">
        <v>1</v>
      </c>
      <c r="T527" s="319" t="s">
        <v>391</v>
      </c>
      <c r="U527" s="177"/>
      <c r="V527" s="177"/>
      <c r="W527" s="177"/>
      <c r="X527" s="177"/>
      <c r="Y527" s="177"/>
      <c r="Z527" s="177"/>
      <c r="AA527" s="319" t="s">
        <v>2344</v>
      </c>
      <c r="AB527" s="177"/>
      <c r="AC527" s="177"/>
      <c r="AD527" s="177"/>
      <c r="AE527" s="177"/>
      <c r="AF527" s="177"/>
      <c r="AG527" s="177"/>
      <c r="AH527" s="577"/>
      <c r="AI527" s="177"/>
      <c r="AJ527" s="177"/>
      <c r="AK527" s="177"/>
      <c r="AL527" s="177"/>
      <c r="AM527" s="177"/>
      <c r="AN527" s="177"/>
      <c r="AO527" s="177"/>
      <c r="AP527" s="177"/>
      <c r="AQ527" s="177"/>
      <c r="AR527" s="177"/>
      <c r="AS527" s="177"/>
      <c r="AT527" s="177"/>
      <c r="AU527" s="177"/>
      <c r="AV527" s="99">
        <v>2009</v>
      </c>
      <c r="AW527" s="99"/>
      <c r="AX527" s="99"/>
      <c r="AY527" s="99"/>
      <c r="AZ527" s="99"/>
      <c r="BA527" s="99"/>
      <c r="BB527" s="99"/>
      <c r="BC527" s="100">
        <v>475</v>
      </c>
      <c r="BD527" s="100"/>
    </row>
    <row r="528" spans="1:56" s="246" customFormat="1" ht="25.7" customHeight="1">
      <c r="A528" s="269"/>
      <c r="B528" s="543"/>
      <c r="C528" s="177" t="s">
        <v>10377</v>
      </c>
      <c r="D528" s="578" t="s">
        <v>10621</v>
      </c>
      <c r="E528" s="177" t="s">
        <v>10377</v>
      </c>
      <c r="F528" s="177"/>
      <c r="G528" s="177" t="s">
        <v>10622</v>
      </c>
      <c r="H528" s="177"/>
      <c r="I528" s="177"/>
      <c r="J528" s="319">
        <v>1686</v>
      </c>
      <c r="K528" s="319">
        <v>684</v>
      </c>
      <c r="L528" s="319">
        <v>684</v>
      </c>
      <c r="M528" s="177"/>
      <c r="N528" s="177"/>
      <c r="O528" s="177"/>
      <c r="P528" s="319">
        <v>684</v>
      </c>
      <c r="Q528" s="319">
        <v>684</v>
      </c>
      <c r="R528" s="319" t="s">
        <v>10616</v>
      </c>
      <c r="S528" s="319">
        <v>2</v>
      </c>
      <c r="T528" s="319" t="s">
        <v>391</v>
      </c>
      <c r="U528" s="177"/>
      <c r="V528" s="177"/>
      <c r="W528" s="177"/>
      <c r="X528" s="177"/>
      <c r="Y528" s="177"/>
      <c r="Z528" s="177"/>
      <c r="AA528" s="319" t="s">
        <v>2344</v>
      </c>
      <c r="AB528" s="177"/>
      <c r="AC528" s="177"/>
      <c r="AD528" s="177"/>
      <c r="AE528" s="177"/>
      <c r="AF528" s="177"/>
      <c r="AG528" s="177"/>
      <c r="AH528" s="577"/>
      <c r="AI528" s="177"/>
      <c r="AJ528" s="177"/>
      <c r="AK528" s="177"/>
      <c r="AL528" s="177"/>
      <c r="AM528" s="177"/>
      <c r="AN528" s="177"/>
      <c r="AO528" s="177"/>
      <c r="AP528" s="177"/>
      <c r="AQ528" s="177"/>
      <c r="AR528" s="177"/>
      <c r="AS528" s="177"/>
      <c r="AT528" s="177"/>
      <c r="AU528" s="177"/>
      <c r="AV528" s="99">
        <v>2009</v>
      </c>
      <c r="AW528" s="99"/>
      <c r="AX528" s="99"/>
      <c r="AY528" s="99"/>
      <c r="AZ528" s="99"/>
      <c r="BA528" s="99"/>
      <c r="BB528" s="99"/>
      <c r="BC528" s="100">
        <v>600</v>
      </c>
      <c r="BD528" s="100"/>
    </row>
    <row r="529" spans="1:56" s="246" customFormat="1" ht="25.7" customHeight="1">
      <c r="A529" s="269"/>
      <c r="B529" s="543"/>
      <c r="C529" s="177" t="s">
        <v>10377</v>
      </c>
      <c r="D529" s="578" t="s">
        <v>10623</v>
      </c>
      <c r="E529" s="177" t="s">
        <v>10377</v>
      </c>
      <c r="F529" s="177"/>
      <c r="G529" s="177" t="s">
        <v>10624</v>
      </c>
      <c r="H529" s="177"/>
      <c r="I529" s="177"/>
      <c r="J529" s="319">
        <v>450</v>
      </c>
      <c r="K529" s="319">
        <v>450</v>
      </c>
      <c r="L529" s="319">
        <v>450</v>
      </c>
      <c r="M529" s="177"/>
      <c r="N529" s="177"/>
      <c r="O529" s="177"/>
      <c r="P529" s="319">
        <v>450</v>
      </c>
      <c r="Q529" s="319">
        <v>450</v>
      </c>
      <c r="R529" s="319" t="s">
        <v>10616</v>
      </c>
      <c r="S529" s="319">
        <v>1</v>
      </c>
      <c r="T529" s="319" t="s">
        <v>391</v>
      </c>
      <c r="U529" s="177"/>
      <c r="V529" s="177"/>
      <c r="W529" s="177"/>
      <c r="X529" s="177"/>
      <c r="Y529" s="177"/>
      <c r="Z529" s="177"/>
      <c r="AA529" s="319" t="s">
        <v>2344</v>
      </c>
      <c r="AB529" s="177"/>
      <c r="AC529" s="177"/>
      <c r="AD529" s="177"/>
      <c r="AE529" s="177"/>
      <c r="AF529" s="177"/>
      <c r="AG529" s="177"/>
      <c r="AH529" s="577"/>
      <c r="AI529" s="177"/>
      <c r="AJ529" s="177"/>
      <c r="AK529" s="177"/>
      <c r="AL529" s="177"/>
      <c r="AM529" s="177"/>
      <c r="AN529" s="177"/>
      <c r="AO529" s="177"/>
      <c r="AP529" s="177"/>
      <c r="AQ529" s="177"/>
      <c r="AR529" s="177"/>
      <c r="AS529" s="177"/>
      <c r="AT529" s="177"/>
      <c r="AU529" s="177"/>
      <c r="AV529" s="99">
        <v>2012</v>
      </c>
      <c r="AW529" s="99"/>
      <c r="AX529" s="99"/>
      <c r="AY529" s="99"/>
      <c r="AZ529" s="99"/>
      <c r="BA529" s="99"/>
      <c r="BB529" s="99"/>
      <c r="BC529" s="100">
        <v>170</v>
      </c>
      <c r="BD529" s="100"/>
    </row>
    <row r="530" spans="1:56" s="246" customFormat="1" ht="25.7" customHeight="1">
      <c r="A530" s="269"/>
      <c r="B530" s="543"/>
      <c r="C530" s="177" t="s">
        <v>1025</v>
      </c>
      <c r="D530" s="578" t="s">
        <v>2446</v>
      </c>
      <c r="E530" s="177" t="s">
        <v>1025</v>
      </c>
      <c r="F530" s="177" t="s">
        <v>2401</v>
      </c>
      <c r="G530" s="177" t="s">
        <v>1025</v>
      </c>
      <c r="H530" s="177">
        <v>2</v>
      </c>
      <c r="I530" s="177" t="s">
        <v>1008</v>
      </c>
      <c r="J530" s="319">
        <v>1753</v>
      </c>
      <c r="K530" s="319">
        <v>625.25</v>
      </c>
      <c r="L530" s="319">
        <v>625.25</v>
      </c>
      <c r="M530" s="177" t="s">
        <v>572</v>
      </c>
      <c r="N530" s="177" t="s">
        <v>2402</v>
      </c>
      <c r="O530" s="177" t="s">
        <v>1956</v>
      </c>
      <c r="P530" s="319">
        <v>500</v>
      </c>
      <c r="Q530" s="319">
        <v>500</v>
      </c>
      <c r="R530" s="319" t="s">
        <v>2447</v>
      </c>
      <c r="S530" s="319">
        <v>1</v>
      </c>
      <c r="T530" s="319" t="s">
        <v>391</v>
      </c>
      <c r="U530" s="177" t="s">
        <v>2403</v>
      </c>
      <c r="V530" s="177" t="s">
        <v>2404</v>
      </c>
      <c r="W530" s="177" t="s">
        <v>2405</v>
      </c>
      <c r="X530" s="177"/>
      <c r="Y530" s="177"/>
      <c r="Z530" s="177"/>
      <c r="AA530" s="319" t="s">
        <v>2344</v>
      </c>
      <c r="AB530" s="177"/>
      <c r="AC530" s="177"/>
      <c r="AD530" s="177"/>
      <c r="AE530" s="177"/>
      <c r="AF530" s="177"/>
      <c r="AG530" s="177"/>
      <c r="AH530" s="577" t="s">
        <v>1652</v>
      </c>
      <c r="AI530" s="177"/>
      <c r="AJ530" s="177">
        <v>45</v>
      </c>
      <c r="AK530" s="177" t="s">
        <v>1653</v>
      </c>
      <c r="AL530" s="177"/>
      <c r="AM530" s="177" t="s">
        <v>2406</v>
      </c>
      <c r="AN530" s="177"/>
      <c r="AO530" s="177">
        <v>45</v>
      </c>
      <c r="AP530" s="177" t="s">
        <v>2407</v>
      </c>
      <c r="AQ530" s="177" t="s">
        <v>1008</v>
      </c>
      <c r="AR530" s="177" t="s">
        <v>2408</v>
      </c>
      <c r="AS530" s="177"/>
      <c r="AT530" s="177">
        <v>45</v>
      </c>
      <c r="AU530" s="177" t="s">
        <v>2409</v>
      </c>
      <c r="AV530" s="99">
        <v>2004</v>
      </c>
      <c r="AW530" s="99"/>
      <c r="AX530" s="99"/>
      <c r="AY530" s="99"/>
      <c r="AZ530" s="99"/>
      <c r="BA530" s="99"/>
      <c r="BB530" s="99"/>
      <c r="BC530" s="100">
        <v>246</v>
      </c>
      <c r="BD530" s="100"/>
    </row>
    <row r="531" spans="1:56" s="246" customFormat="1" ht="25.7" customHeight="1">
      <c r="A531" s="269"/>
      <c r="B531" s="543"/>
      <c r="C531" s="177" t="s">
        <v>1025</v>
      </c>
      <c r="D531" s="578" t="s">
        <v>2448</v>
      </c>
      <c r="E531" s="177" t="s">
        <v>1025</v>
      </c>
      <c r="F531" s="177" t="s">
        <v>2401</v>
      </c>
      <c r="G531" s="177" t="s">
        <v>1025</v>
      </c>
      <c r="H531" s="177">
        <v>2</v>
      </c>
      <c r="I531" s="177" t="s">
        <v>1008</v>
      </c>
      <c r="J531" s="319">
        <v>9500</v>
      </c>
      <c r="K531" s="319">
        <v>1151</v>
      </c>
      <c r="L531" s="319">
        <v>1151</v>
      </c>
      <c r="M531" s="177" t="s">
        <v>572</v>
      </c>
      <c r="N531" s="177" t="s">
        <v>2402</v>
      </c>
      <c r="O531" s="177" t="s">
        <v>1956</v>
      </c>
      <c r="P531" s="319">
        <v>518</v>
      </c>
      <c r="Q531" s="319">
        <v>518</v>
      </c>
      <c r="R531" s="319" t="s">
        <v>2447</v>
      </c>
      <c r="S531" s="319">
        <v>1</v>
      </c>
      <c r="T531" s="319" t="s">
        <v>391</v>
      </c>
      <c r="U531" s="177" t="s">
        <v>2403</v>
      </c>
      <c r="V531" s="177" t="s">
        <v>2404</v>
      </c>
      <c r="W531" s="177" t="s">
        <v>2405</v>
      </c>
      <c r="X531" s="177"/>
      <c r="Y531" s="177"/>
      <c r="Z531" s="177"/>
      <c r="AA531" s="319" t="s">
        <v>2344</v>
      </c>
      <c r="AB531" s="177"/>
      <c r="AC531" s="177"/>
      <c r="AD531" s="177"/>
      <c r="AE531" s="177"/>
      <c r="AF531" s="177"/>
      <c r="AG531" s="177"/>
      <c r="AH531" s="577" t="s">
        <v>1652</v>
      </c>
      <c r="AI531" s="177"/>
      <c r="AJ531" s="177">
        <v>45</v>
      </c>
      <c r="AK531" s="177" t="s">
        <v>1653</v>
      </c>
      <c r="AL531" s="177"/>
      <c r="AM531" s="177" t="s">
        <v>2406</v>
      </c>
      <c r="AN531" s="177"/>
      <c r="AO531" s="177">
        <v>45</v>
      </c>
      <c r="AP531" s="177" t="s">
        <v>2407</v>
      </c>
      <c r="AQ531" s="177" t="s">
        <v>1008</v>
      </c>
      <c r="AR531" s="177" t="s">
        <v>2408</v>
      </c>
      <c r="AS531" s="177"/>
      <c r="AT531" s="177">
        <v>45</v>
      </c>
      <c r="AU531" s="177" t="s">
        <v>2409</v>
      </c>
      <c r="AV531" s="99">
        <v>2005</v>
      </c>
      <c r="AW531" s="99"/>
      <c r="AX531" s="99"/>
      <c r="AY531" s="99"/>
      <c r="AZ531" s="99"/>
      <c r="BA531" s="99"/>
      <c r="BB531" s="99"/>
      <c r="BC531" s="100">
        <v>577</v>
      </c>
      <c r="BD531" s="100"/>
    </row>
    <row r="532" spans="1:56" s="246" customFormat="1" ht="25.7" customHeight="1">
      <c r="A532" s="269"/>
      <c r="B532" s="543"/>
      <c r="C532" s="177" t="s">
        <v>1025</v>
      </c>
      <c r="D532" s="578" t="s">
        <v>2449</v>
      </c>
      <c r="E532" s="177" t="s">
        <v>1025</v>
      </c>
      <c r="F532" s="177" t="s">
        <v>2401</v>
      </c>
      <c r="G532" s="177" t="s">
        <v>1025</v>
      </c>
      <c r="H532" s="177">
        <v>2</v>
      </c>
      <c r="I532" s="177" t="s">
        <v>1008</v>
      </c>
      <c r="J532" s="319">
        <v>6500</v>
      </c>
      <c r="K532" s="319">
        <v>1294.8800000000001</v>
      </c>
      <c r="L532" s="319">
        <v>1294.8800000000001</v>
      </c>
      <c r="M532" s="177" t="s">
        <v>572</v>
      </c>
      <c r="N532" s="177" t="s">
        <v>2402</v>
      </c>
      <c r="O532" s="177" t="s">
        <v>1956</v>
      </c>
      <c r="P532" s="319">
        <v>546</v>
      </c>
      <c r="Q532" s="319">
        <v>546</v>
      </c>
      <c r="R532" s="319" t="s">
        <v>2447</v>
      </c>
      <c r="S532" s="319">
        <v>1</v>
      </c>
      <c r="T532" s="319" t="s">
        <v>391</v>
      </c>
      <c r="U532" s="177" t="s">
        <v>2403</v>
      </c>
      <c r="V532" s="177" t="s">
        <v>2404</v>
      </c>
      <c r="W532" s="177" t="s">
        <v>2405</v>
      </c>
      <c r="X532" s="177"/>
      <c r="Y532" s="177"/>
      <c r="Z532" s="177"/>
      <c r="AA532" s="319" t="s">
        <v>2344</v>
      </c>
      <c r="AB532" s="177"/>
      <c r="AC532" s="177"/>
      <c r="AD532" s="177"/>
      <c r="AE532" s="177"/>
      <c r="AF532" s="177"/>
      <c r="AG532" s="177"/>
      <c r="AH532" s="577" t="s">
        <v>1652</v>
      </c>
      <c r="AI532" s="177"/>
      <c r="AJ532" s="177">
        <v>45</v>
      </c>
      <c r="AK532" s="177" t="s">
        <v>1653</v>
      </c>
      <c r="AL532" s="177"/>
      <c r="AM532" s="177" t="s">
        <v>2406</v>
      </c>
      <c r="AN532" s="177"/>
      <c r="AO532" s="177">
        <v>45</v>
      </c>
      <c r="AP532" s="177" t="s">
        <v>2407</v>
      </c>
      <c r="AQ532" s="177" t="s">
        <v>1008</v>
      </c>
      <c r="AR532" s="177" t="s">
        <v>2408</v>
      </c>
      <c r="AS532" s="177"/>
      <c r="AT532" s="177">
        <v>45</v>
      </c>
      <c r="AU532" s="177" t="s">
        <v>2409</v>
      </c>
      <c r="AV532" s="99">
        <v>2006</v>
      </c>
      <c r="AW532" s="99"/>
      <c r="AX532" s="99"/>
      <c r="AY532" s="99"/>
      <c r="AZ532" s="99"/>
      <c r="BA532" s="99"/>
      <c r="BB532" s="99"/>
      <c r="BC532" s="100">
        <v>1014</v>
      </c>
      <c r="BD532" s="100"/>
    </row>
    <row r="533" spans="1:56" s="246" customFormat="1" ht="25.7" customHeight="1">
      <c r="A533" s="269"/>
      <c r="B533" s="543"/>
      <c r="C533" s="177" t="s">
        <v>1025</v>
      </c>
      <c r="D533" s="578" t="s">
        <v>10625</v>
      </c>
      <c r="E533" s="177" t="s">
        <v>1025</v>
      </c>
      <c r="F533" s="177"/>
      <c r="G533" s="177" t="s">
        <v>1025</v>
      </c>
      <c r="H533" s="177"/>
      <c r="I533" s="177" t="s">
        <v>1008</v>
      </c>
      <c r="J533" s="319">
        <v>32656</v>
      </c>
      <c r="K533" s="319">
        <v>373</v>
      </c>
      <c r="L533" s="319">
        <v>373</v>
      </c>
      <c r="M533" s="177"/>
      <c r="N533" s="177"/>
      <c r="O533" s="177"/>
      <c r="P533" s="319">
        <v>352</v>
      </c>
      <c r="Q533" s="319">
        <v>352</v>
      </c>
      <c r="R533" s="319" t="s">
        <v>10626</v>
      </c>
      <c r="S533" s="319">
        <v>1</v>
      </c>
      <c r="T533" s="319" t="s">
        <v>391</v>
      </c>
      <c r="U533" s="177"/>
      <c r="V533" s="177"/>
      <c r="W533" s="177"/>
      <c r="X533" s="177"/>
      <c r="Y533" s="177"/>
      <c r="Z533" s="177"/>
      <c r="AA533" s="319" t="s">
        <v>2344</v>
      </c>
      <c r="AB533" s="177"/>
      <c r="AC533" s="177"/>
      <c r="AD533" s="177"/>
      <c r="AE533" s="177"/>
      <c r="AF533" s="177"/>
      <c r="AG533" s="177"/>
      <c r="AH533" s="577"/>
      <c r="AI533" s="177"/>
      <c r="AJ533" s="177"/>
      <c r="AK533" s="177"/>
      <c r="AL533" s="177"/>
      <c r="AM533" s="177"/>
      <c r="AN533" s="177"/>
      <c r="AO533" s="177"/>
      <c r="AP533" s="177"/>
      <c r="AQ533" s="177"/>
      <c r="AR533" s="177"/>
      <c r="AS533" s="177"/>
      <c r="AT533" s="177"/>
      <c r="AU533" s="177"/>
      <c r="AV533" s="99">
        <v>2009</v>
      </c>
      <c r="AW533" s="99"/>
      <c r="AX533" s="99"/>
      <c r="AY533" s="99"/>
      <c r="AZ533" s="99"/>
      <c r="BA533" s="99"/>
      <c r="BB533" s="99"/>
      <c r="BC533" s="100">
        <v>226</v>
      </c>
      <c r="BD533" s="100"/>
    </row>
    <row r="534" spans="1:56" s="246" customFormat="1" ht="25.7" customHeight="1">
      <c r="A534" s="269"/>
      <c r="B534" s="543"/>
      <c r="C534" s="177" t="s">
        <v>1025</v>
      </c>
      <c r="D534" s="578" t="s">
        <v>10627</v>
      </c>
      <c r="E534" s="177" t="s">
        <v>1025</v>
      </c>
      <c r="F534" s="177"/>
      <c r="G534" s="177" t="s">
        <v>1025</v>
      </c>
      <c r="H534" s="177"/>
      <c r="I534" s="177"/>
      <c r="J534" s="319">
        <v>2000</v>
      </c>
      <c r="K534" s="319">
        <v>1092</v>
      </c>
      <c r="L534" s="319">
        <v>1092</v>
      </c>
      <c r="M534" s="177"/>
      <c r="N534" s="177"/>
      <c r="O534" s="177"/>
      <c r="P534" s="319">
        <v>1000</v>
      </c>
      <c r="Q534" s="319">
        <v>1000</v>
      </c>
      <c r="R534" s="319" t="s">
        <v>10628</v>
      </c>
      <c r="S534" s="319">
        <v>2</v>
      </c>
      <c r="T534" s="319" t="s">
        <v>391</v>
      </c>
      <c r="U534" s="177"/>
      <c r="V534" s="177"/>
      <c r="W534" s="177"/>
      <c r="X534" s="177"/>
      <c r="Y534" s="177"/>
      <c r="Z534" s="177"/>
      <c r="AA534" s="319" t="s">
        <v>2344</v>
      </c>
      <c r="AB534" s="177"/>
      <c r="AC534" s="177"/>
      <c r="AD534" s="177"/>
      <c r="AE534" s="177"/>
      <c r="AF534" s="177"/>
      <c r="AG534" s="177"/>
      <c r="AH534" s="577"/>
      <c r="AI534" s="177"/>
      <c r="AJ534" s="177"/>
      <c r="AK534" s="177"/>
      <c r="AL534" s="177"/>
      <c r="AM534" s="177"/>
      <c r="AN534" s="177"/>
      <c r="AO534" s="177"/>
      <c r="AP534" s="177"/>
      <c r="AQ534" s="177"/>
      <c r="AR534" s="177"/>
      <c r="AS534" s="177"/>
      <c r="AT534" s="177"/>
      <c r="AU534" s="177"/>
      <c r="AV534" s="99">
        <v>2013</v>
      </c>
      <c r="AW534" s="99"/>
      <c r="AX534" s="99"/>
      <c r="AY534" s="99"/>
      <c r="AZ534" s="99"/>
      <c r="BA534" s="99"/>
      <c r="BB534" s="99"/>
      <c r="BC534" s="100">
        <v>1000</v>
      </c>
      <c r="BD534" s="100"/>
    </row>
    <row r="535" spans="1:56" s="246" customFormat="1" ht="25.7" customHeight="1">
      <c r="A535" s="269"/>
      <c r="B535" s="543"/>
      <c r="C535" s="177" t="s">
        <v>1027</v>
      </c>
      <c r="D535" s="578" t="s">
        <v>2450</v>
      </c>
      <c r="E535" s="177" t="s">
        <v>1027</v>
      </c>
      <c r="F535" s="177"/>
      <c r="G535" s="177" t="s">
        <v>1027</v>
      </c>
      <c r="H535" s="177"/>
      <c r="I535" s="177"/>
      <c r="J535" s="319">
        <v>2229</v>
      </c>
      <c r="K535" s="319">
        <v>443</v>
      </c>
      <c r="L535" s="319">
        <v>524</v>
      </c>
      <c r="M535" s="177"/>
      <c r="N535" s="177"/>
      <c r="O535" s="177"/>
      <c r="P535" s="319">
        <v>523.9</v>
      </c>
      <c r="Q535" s="319">
        <v>523.9</v>
      </c>
      <c r="R535" s="319" t="s">
        <v>2451</v>
      </c>
      <c r="S535" s="319">
        <v>1</v>
      </c>
      <c r="T535" s="319" t="s">
        <v>391</v>
      </c>
      <c r="U535" s="177"/>
      <c r="V535" s="177"/>
      <c r="W535" s="177"/>
      <c r="X535" s="177"/>
      <c r="Y535" s="177"/>
      <c r="Z535" s="177"/>
      <c r="AA535" s="319" t="s">
        <v>2344</v>
      </c>
      <c r="AB535" s="177"/>
      <c r="AC535" s="177"/>
      <c r="AD535" s="177"/>
      <c r="AE535" s="177"/>
      <c r="AF535" s="177"/>
      <c r="AG535" s="177"/>
      <c r="AH535" s="577"/>
      <c r="AI535" s="177"/>
      <c r="AJ535" s="177"/>
      <c r="AK535" s="177"/>
      <c r="AL535" s="177"/>
      <c r="AM535" s="177"/>
      <c r="AN535" s="177"/>
      <c r="AO535" s="177"/>
      <c r="AP535" s="177"/>
      <c r="AQ535" s="177"/>
      <c r="AR535" s="177"/>
      <c r="AS535" s="177"/>
      <c r="AT535" s="177"/>
      <c r="AU535" s="177"/>
      <c r="AV535" s="99">
        <v>2001</v>
      </c>
      <c r="AW535" s="99"/>
      <c r="AX535" s="99"/>
      <c r="AY535" s="99"/>
      <c r="AZ535" s="99"/>
      <c r="BA535" s="99"/>
      <c r="BB535" s="99"/>
      <c r="BC535" s="100">
        <v>158</v>
      </c>
      <c r="BD535" s="100"/>
    </row>
    <row r="536" spans="1:56" s="246" customFormat="1" ht="25.7" customHeight="1">
      <c r="A536" s="269"/>
      <c r="B536" s="543"/>
      <c r="C536" s="177" t="s">
        <v>1027</v>
      </c>
      <c r="D536" s="578" t="s">
        <v>2452</v>
      </c>
      <c r="E536" s="177" t="s">
        <v>1027</v>
      </c>
      <c r="F536" s="177"/>
      <c r="G536" s="177" t="s">
        <v>1027</v>
      </c>
      <c r="H536" s="177"/>
      <c r="I536" s="177"/>
      <c r="J536" s="319">
        <v>998</v>
      </c>
      <c r="K536" s="319">
        <v>398</v>
      </c>
      <c r="L536" s="319">
        <v>398</v>
      </c>
      <c r="M536" s="177"/>
      <c r="N536" s="177"/>
      <c r="O536" s="177"/>
      <c r="P536" s="319">
        <v>398</v>
      </c>
      <c r="Q536" s="319">
        <v>398</v>
      </c>
      <c r="R536" s="319" t="s">
        <v>2453</v>
      </c>
      <c r="S536" s="319">
        <v>1</v>
      </c>
      <c r="T536" s="319" t="s">
        <v>391</v>
      </c>
      <c r="U536" s="177"/>
      <c r="V536" s="177"/>
      <c r="W536" s="177"/>
      <c r="X536" s="177"/>
      <c r="Y536" s="177"/>
      <c r="Z536" s="177"/>
      <c r="AA536" s="319" t="s">
        <v>2344</v>
      </c>
      <c r="AB536" s="177"/>
      <c r="AC536" s="177"/>
      <c r="AD536" s="177"/>
      <c r="AE536" s="177"/>
      <c r="AF536" s="177"/>
      <c r="AG536" s="177"/>
      <c r="AH536" s="577"/>
      <c r="AI536" s="177"/>
      <c r="AJ536" s="177"/>
      <c r="AK536" s="177"/>
      <c r="AL536" s="177"/>
      <c r="AM536" s="177"/>
      <c r="AN536" s="177"/>
      <c r="AO536" s="177"/>
      <c r="AP536" s="177"/>
      <c r="AQ536" s="177"/>
      <c r="AR536" s="177"/>
      <c r="AS536" s="177"/>
      <c r="AT536" s="177"/>
      <c r="AU536" s="177"/>
      <c r="AV536" s="99">
        <v>2007</v>
      </c>
      <c r="AW536" s="99"/>
      <c r="AX536" s="99"/>
      <c r="AY536" s="99"/>
      <c r="AZ536" s="99"/>
      <c r="BA536" s="99"/>
      <c r="BB536" s="99"/>
      <c r="BC536" s="100">
        <v>100</v>
      </c>
      <c r="BD536" s="100"/>
    </row>
    <row r="537" spans="1:56" s="246" customFormat="1" ht="25.7" customHeight="1">
      <c r="A537" s="269"/>
      <c r="B537" s="543"/>
      <c r="C537" s="577" t="s">
        <v>1027</v>
      </c>
      <c r="D537" s="578" t="s">
        <v>2454</v>
      </c>
      <c r="E537" s="577" t="s">
        <v>1027</v>
      </c>
      <c r="F537" s="577"/>
      <c r="G537" s="577" t="s">
        <v>1027</v>
      </c>
      <c r="H537" s="177"/>
      <c r="I537" s="177"/>
      <c r="J537" s="319"/>
      <c r="K537" s="319">
        <v>680</v>
      </c>
      <c r="L537" s="319">
        <v>680</v>
      </c>
      <c r="M537" s="690"/>
      <c r="N537" s="690"/>
      <c r="O537" s="690"/>
      <c r="P537" s="319">
        <v>450</v>
      </c>
      <c r="Q537" s="319">
        <v>450</v>
      </c>
      <c r="R537" s="319" t="s">
        <v>2455</v>
      </c>
      <c r="S537" s="319">
        <v>1</v>
      </c>
      <c r="T537" s="319" t="s">
        <v>391</v>
      </c>
      <c r="U537" s="177"/>
      <c r="V537" s="177"/>
      <c r="W537" s="177"/>
      <c r="X537" s="177"/>
      <c r="Y537" s="177"/>
      <c r="Z537" s="177"/>
      <c r="AA537" s="319" t="s">
        <v>2344</v>
      </c>
      <c r="AB537" s="177"/>
      <c r="AC537" s="177"/>
      <c r="AD537" s="177"/>
      <c r="AE537" s="177"/>
      <c r="AF537" s="177"/>
      <c r="AG537" s="177"/>
      <c r="AH537" s="577"/>
      <c r="AI537" s="177"/>
      <c r="AJ537" s="177"/>
      <c r="AK537" s="177"/>
      <c r="AL537" s="177"/>
      <c r="AM537" s="177"/>
      <c r="AN537" s="177"/>
      <c r="AO537" s="177"/>
      <c r="AP537" s="177"/>
      <c r="AQ537" s="177"/>
      <c r="AR537" s="177"/>
      <c r="AS537" s="177"/>
      <c r="AT537" s="177"/>
      <c r="AU537" s="177"/>
      <c r="AV537" s="99">
        <v>2010</v>
      </c>
      <c r="AW537" s="99"/>
      <c r="AX537" s="99"/>
      <c r="AY537" s="99"/>
      <c r="AZ537" s="99"/>
      <c r="BA537" s="99"/>
      <c r="BB537" s="99"/>
      <c r="BC537" s="100">
        <v>100</v>
      </c>
      <c r="BD537" s="100"/>
    </row>
    <row r="538" spans="1:56" s="246" customFormat="1" ht="25.7" customHeight="1">
      <c r="A538" s="269"/>
      <c r="B538" s="543"/>
      <c r="C538" s="577" t="s">
        <v>1027</v>
      </c>
      <c r="D538" s="578" t="s">
        <v>2456</v>
      </c>
      <c r="E538" s="577" t="s">
        <v>1027</v>
      </c>
      <c r="F538" s="577"/>
      <c r="G538" s="577" t="s">
        <v>1027</v>
      </c>
      <c r="H538" s="177"/>
      <c r="I538" s="177"/>
      <c r="J538" s="319">
        <v>1754</v>
      </c>
      <c r="K538" s="319">
        <v>420</v>
      </c>
      <c r="L538" s="319">
        <v>420</v>
      </c>
      <c r="M538" s="690"/>
      <c r="N538" s="690"/>
      <c r="O538" s="690"/>
      <c r="P538" s="319">
        <v>420</v>
      </c>
      <c r="Q538" s="319">
        <v>420.17</v>
      </c>
      <c r="R538" s="319" t="s">
        <v>2457</v>
      </c>
      <c r="S538" s="319">
        <v>1</v>
      </c>
      <c r="T538" s="319" t="s">
        <v>391</v>
      </c>
      <c r="U538" s="177"/>
      <c r="V538" s="177"/>
      <c r="W538" s="177"/>
      <c r="X538" s="177"/>
      <c r="Y538" s="177"/>
      <c r="Z538" s="177"/>
      <c r="AA538" s="319" t="s">
        <v>2344</v>
      </c>
      <c r="AB538" s="177"/>
      <c r="AC538" s="177"/>
      <c r="AD538" s="177"/>
      <c r="AE538" s="177"/>
      <c r="AF538" s="177"/>
      <c r="AG538" s="177"/>
      <c r="AH538" s="577"/>
      <c r="AI538" s="177"/>
      <c r="AJ538" s="177"/>
      <c r="AK538" s="177"/>
      <c r="AL538" s="177"/>
      <c r="AM538" s="177"/>
      <c r="AN538" s="177"/>
      <c r="AO538" s="177"/>
      <c r="AP538" s="177"/>
      <c r="AQ538" s="177"/>
      <c r="AR538" s="177"/>
      <c r="AS538" s="177"/>
      <c r="AT538" s="177"/>
      <c r="AU538" s="177"/>
      <c r="AV538" s="99">
        <v>2009</v>
      </c>
      <c r="AW538" s="99"/>
      <c r="AX538" s="99"/>
      <c r="AY538" s="99"/>
      <c r="AZ538" s="99"/>
      <c r="BA538" s="99"/>
      <c r="BB538" s="99"/>
      <c r="BC538" s="100">
        <v>150</v>
      </c>
      <c r="BD538" s="100"/>
    </row>
    <row r="539" spans="1:56" s="246" customFormat="1" ht="25.7" customHeight="1">
      <c r="A539" s="269"/>
      <c r="B539" s="543"/>
      <c r="C539" s="577" t="s">
        <v>1027</v>
      </c>
      <c r="D539" s="578" t="s">
        <v>10629</v>
      </c>
      <c r="E539" s="577" t="s">
        <v>1027</v>
      </c>
      <c r="F539" s="577"/>
      <c r="G539" s="577" t="s">
        <v>1027</v>
      </c>
      <c r="H539" s="177"/>
      <c r="I539" s="177"/>
      <c r="J539" s="319"/>
      <c r="K539" s="319">
        <v>420</v>
      </c>
      <c r="L539" s="319">
        <v>420</v>
      </c>
      <c r="M539" s="690"/>
      <c r="N539" s="690"/>
      <c r="O539" s="690"/>
      <c r="P539" s="319">
        <v>420</v>
      </c>
      <c r="Q539" s="319">
        <v>420.17</v>
      </c>
      <c r="R539" s="319" t="s">
        <v>2457</v>
      </c>
      <c r="S539" s="319">
        <v>1</v>
      </c>
      <c r="T539" s="319" t="s">
        <v>391</v>
      </c>
      <c r="U539" s="177"/>
      <c r="V539" s="177"/>
      <c r="W539" s="177"/>
      <c r="X539" s="177"/>
      <c r="Y539" s="177"/>
      <c r="Z539" s="177"/>
      <c r="AA539" s="319" t="s">
        <v>2344</v>
      </c>
      <c r="AB539" s="177"/>
      <c r="AC539" s="177"/>
      <c r="AD539" s="177"/>
      <c r="AE539" s="177"/>
      <c r="AF539" s="177"/>
      <c r="AG539" s="177"/>
      <c r="AH539" s="577"/>
      <c r="AI539" s="177"/>
      <c r="AJ539" s="177"/>
      <c r="AK539" s="177"/>
      <c r="AL539" s="177"/>
      <c r="AM539" s="177"/>
      <c r="AN539" s="177"/>
      <c r="AO539" s="177"/>
      <c r="AP539" s="177"/>
      <c r="AQ539" s="177"/>
      <c r="AR539" s="177"/>
      <c r="AS539" s="177"/>
      <c r="AT539" s="177"/>
      <c r="AU539" s="177"/>
      <c r="AV539" s="99">
        <v>2015</v>
      </c>
      <c r="AW539" s="99"/>
      <c r="AX539" s="99"/>
      <c r="AY539" s="99"/>
      <c r="AZ539" s="99"/>
      <c r="BA539" s="99"/>
      <c r="BB539" s="99"/>
      <c r="BC539" s="100">
        <v>195</v>
      </c>
      <c r="BD539" s="100"/>
    </row>
    <row r="540" spans="1:56" s="246" customFormat="1" ht="25.7" customHeight="1">
      <c r="A540" s="269"/>
      <c r="B540" s="543"/>
      <c r="C540" s="577" t="s">
        <v>1027</v>
      </c>
      <c r="D540" s="578" t="s">
        <v>10630</v>
      </c>
      <c r="E540" s="577" t="s">
        <v>1027</v>
      </c>
      <c r="F540" s="577"/>
      <c r="G540" s="577" t="s">
        <v>1027</v>
      </c>
      <c r="H540" s="177"/>
      <c r="I540" s="177"/>
      <c r="J540" s="319"/>
      <c r="K540" s="319">
        <v>397.76</v>
      </c>
      <c r="L540" s="319">
        <v>397.76</v>
      </c>
      <c r="M540" s="690"/>
      <c r="N540" s="690"/>
      <c r="O540" s="690"/>
      <c r="P540" s="319">
        <v>398</v>
      </c>
      <c r="Q540" s="319">
        <v>398</v>
      </c>
      <c r="R540" s="319" t="s">
        <v>2453</v>
      </c>
      <c r="S540" s="319">
        <v>1</v>
      </c>
      <c r="T540" s="319" t="s">
        <v>391</v>
      </c>
      <c r="U540" s="177"/>
      <c r="V540" s="177"/>
      <c r="W540" s="177"/>
      <c r="X540" s="177"/>
      <c r="Y540" s="177"/>
      <c r="Z540" s="177"/>
      <c r="AA540" s="319" t="s">
        <v>2344</v>
      </c>
      <c r="AB540" s="177"/>
      <c r="AC540" s="177"/>
      <c r="AD540" s="177"/>
      <c r="AE540" s="177"/>
      <c r="AF540" s="177"/>
      <c r="AG540" s="177"/>
      <c r="AH540" s="577"/>
      <c r="AI540" s="177"/>
      <c r="AJ540" s="177"/>
      <c r="AK540" s="177"/>
      <c r="AL540" s="177"/>
      <c r="AM540" s="177"/>
      <c r="AN540" s="177"/>
      <c r="AO540" s="177"/>
      <c r="AP540" s="177"/>
      <c r="AQ540" s="177"/>
      <c r="AR540" s="177"/>
      <c r="AS540" s="177"/>
      <c r="AT540" s="177"/>
      <c r="AU540" s="177"/>
      <c r="AV540" s="99">
        <v>2015</v>
      </c>
      <c r="AW540" s="99"/>
      <c r="AX540" s="99"/>
      <c r="AY540" s="99"/>
      <c r="AZ540" s="99"/>
      <c r="BA540" s="99"/>
      <c r="BB540" s="99"/>
      <c r="BC540" s="100">
        <v>168</v>
      </c>
      <c r="BD540" s="100"/>
    </row>
    <row r="541" spans="1:56" s="246" customFormat="1" ht="25.7" customHeight="1">
      <c r="A541" s="269"/>
      <c r="B541" s="543"/>
      <c r="C541" s="577" t="s">
        <v>1027</v>
      </c>
      <c r="D541" s="578" t="s">
        <v>10631</v>
      </c>
      <c r="E541" s="577" t="s">
        <v>1027</v>
      </c>
      <c r="F541" s="577"/>
      <c r="G541" s="577" t="s">
        <v>1027</v>
      </c>
      <c r="H541" s="177"/>
      <c r="I541" s="177"/>
      <c r="J541" s="319"/>
      <c r="K541" s="319">
        <v>420</v>
      </c>
      <c r="L541" s="319">
        <v>420</v>
      </c>
      <c r="M541" s="690"/>
      <c r="N541" s="690"/>
      <c r="O541" s="690"/>
      <c r="P541" s="319">
        <v>420</v>
      </c>
      <c r="Q541" s="319">
        <v>420.17</v>
      </c>
      <c r="R541" s="319" t="s">
        <v>2457</v>
      </c>
      <c r="S541" s="319">
        <v>1</v>
      </c>
      <c r="T541" s="319" t="s">
        <v>391</v>
      </c>
      <c r="U541" s="177"/>
      <c r="V541" s="177"/>
      <c r="W541" s="177"/>
      <c r="X541" s="177"/>
      <c r="Y541" s="177"/>
      <c r="Z541" s="177"/>
      <c r="AA541" s="319" t="s">
        <v>2344</v>
      </c>
      <c r="AB541" s="177"/>
      <c r="AC541" s="177"/>
      <c r="AD541" s="177"/>
      <c r="AE541" s="177"/>
      <c r="AF541" s="177"/>
      <c r="AG541" s="177"/>
      <c r="AH541" s="577"/>
      <c r="AI541" s="177"/>
      <c r="AJ541" s="177"/>
      <c r="AK541" s="177"/>
      <c r="AL541" s="177"/>
      <c r="AM541" s="177"/>
      <c r="AN541" s="177"/>
      <c r="AO541" s="177"/>
      <c r="AP541" s="177"/>
      <c r="AQ541" s="177"/>
      <c r="AR541" s="177"/>
      <c r="AS541" s="177"/>
      <c r="AT541" s="177"/>
      <c r="AU541" s="177"/>
      <c r="AV541" s="99">
        <v>2015</v>
      </c>
      <c r="AW541" s="99"/>
      <c r="AX541" s="99"/>
      <c r="AY541" s="99"/>
      <c r="AZ541" s="99"/>
      <c r="BA541" s="99"/>
      <c r="BB541" s="99"/>
      <c r="BC541" s="100">
        <v>153</v>
      </c>
      <c r="BD541" s="100"/>
    </row>
    <row r="542" spans="1:56" s="246" customFormat="1" ht="25.7" customHeight="1">
      <c r="A542" s="269"/>
      <c r="B542" s="543"/>
      <c r="C542" s="577" t="s">
        <v>1027</v>
      </c>
      <c r="D542" s="578" t="s">
        <v>10632</v>
      </c>
      <c r="E542" s="577" t="s">
        <v>1027</v>
      </c>
      <c r="F542" s="577"/>
      <c r="G542" s="577" t="s">
        <v>1027</v>
      </c>
      <c r="H542" s="177"/>
      <c r="I542" s="177"/>
      <c r="J542" s="319"/>
      <c r="K542" s="319">
        <v>479</v>
      </c>
      <c r="L542" s="319">
        <v>479</v>
      </c>
      <c r="M542" s="690"/>
      <c r="N542" s="690"/>
      <c r="O542" s="690"/>
      <c r="P542" s="319">
        <v>420</v>
      </c>
      <c r="Q542" s="319">
        <v>420.17</v>
      </c>
      <c r="R542" s="319" t="s">
        <v>2457</v>
      </c>
      <c r="S542" s="319">
        <v>1</v>
      </c>
      <c r="T542" s="319" t="s">
        <v>391</v>
      </c>
      <c r="U542" s="177"/>
      <c r="V542" s="177"/>
      <c r="W542" s="177"/>
      <c r="X542" s="177"/>
      <c r="Y542" s="177"/>
      <c r="Z542" s="177"/>
      <c r="AA542" s="319" t="s">
        <v>2344</v>
      </c>
      <c r="AB542" s="177"/>
      <c r="AC542" s="177"/>
      <c r="AD542" s="177"/>
      <c r="AE542" s="177"/>
      <c r="AF542" s="177"/>
      <c r="AG542" s="177"/>
      <c r="AH542" s="177"/>
      <c r="AI542" s="177"/>
      <c r="AJ542" s="177"/>
      <c r="AK542" s="177"/>
      <c r="AL542" s="177"/>
      <c r="AM542" s="177"/>
      <c r="AN542" s="177"/>
      <c r="AO542" s="177"/>
      <c r="AP542" s="177"/>
      <c r="AQ542" s="177"/>
      <c r="AR542" s="177"/>
      <c r="AS542" s="177"/>
      <c r="AT542" s="177"/>
      <c r="AU542" s="177"/>
      <c r="AV542" s="99">
        <v>2016</v>
      </c>
      <c r="AW542" s="99"/>
      <c r="AX542" s="99"/>
      <c r="AY542" s="99"/>
      <c r="AZ542" s="99"/>
      <c r="BA542" s="99"/>
      <c r="BB542" s="99"/>
      <c r="BC542" s="100">
        <v>250</v>
      </c>
      <c r="BD542" s="100"/>
    </row>
    <row r="543" spans="1:56" s="246" customFormat="1" ht="25.7" customHeight="1">
      <c r="A543" s="269"/>
      <c r="B543" s="543"/>
      <c r="C543" s="577" t="s">
        <v>1030</v>
      </c>
      <c r="D543" s="578" t="s">
        <v>2176</v>
      </c>
      <c r="E543" s="577" t="s">
        <v>1030</v>
      </c>
      <c r="F543" s="577"/>
      <c r="G543" s="577" t="s">
        <v>2458</v>
      </c>
      <c r="H543" s="177"/>
      <c r="I543" s="177"/>
      <c r="J543" s="319">
        <v>3837</v>
      </c>
      <c r="K543" s="319">
        <v>532</v>
      </c>
      <c r="L543" s="319">
        <v>532</v>
      </c>
      <c r="M543" s="690"/>
      <c r="N543" s="690"/>
      <c r="O543" s="690"/>
      <c r="P543" s="319">
        <v>300</v>
      </c>
      <c r="Q543" s="319">
        <v>300</v>
      </c>
      <c r="R543" s="319" t="s">
        <v>2459</v>
      </c>
      <c r="S543" s="319">
        <v>1</v>
      </c>
      <c r="T543" s="319" t="s">
        <v>391</v>
      </c>
      <c r="U543" s="177"/>
      <c r="V543" s="177"/>
      <c r="W543" s="177"/>
      <c r="X543" s="177"/>
      <c r="Y543" s="177"/>
      <c r="Z543" s="177"/>
      <c r="AA543" s="319" t="s">
        <v>2344</v>
      </c>
      <c r="AB543" s="177"/>
      <c r="AC543" s="177"/>
      <c r="AD543" s="177"/>
      <c r="AE543" s="177"/>
      <c r="AF543" s="177"/>
      <c r="AG543" s="177"/>
      <c r="AH543" s="177"/>
      <c r="AI543" s="177"/>
      <c r="AJ543" s="177"/>
      <c r="AK543" s="177"/>
      <c r="AL543" s="177"/>
      <c r="AM543" s="177"/>
      <c r="AN543" s="177"/>
      <c r="AO543" s="177"/>
      <c r="AP543" s="177"/>
      <c r="AQ543" s="177"/>
      <c r="AR543" s="177"/>
      <c r="AS543" s="177"/>
      <c r="AT543" s="177"/>
      <c r="AU543" s="177"/>
      <c r="AV543" s="99">
        <v>2001</v>
      </c>
      <c r="AW543" s="99"/>
      <c r="AX543" s="99"/>
      <c r="AY543" s="99"/>
      <c r="AZ543" s="99"/>
      <c r="BA543" s="99"/>
      <c r="BB543" s="99"/>
      <c r="BC543" s="100">
        <v>139</v>
      </c>
      <c r="BD543" s="100"/>
    </row>
    <row r="544" spans="1:56" s="246" customFormat="1" ht="25.7" customHeight="1">
      <c r="A544" s="269"/>
      <c r="B544" s="543"/>
      <c r="C544" s="577" t="s">
        <v>1030</v>
      </c>
      <c r="D544" s="578" t="s">
        <v>2176</v>
      </c>
      <c r="E544" s="577" t="s">
        <v>1030</v>
      </c>
      <c r="F544" s="577"/>
      <c r="G544" s="577" t="s">
        <v>2460</v>
      </c>
      <c r="H544" s="319"/>
      <c r="I544" s="319"/>
      <c r="J544" s="319">
        <v>1703</v>
      </c>
      <c r="K544" s="319">
        <v>495</v>
      </c>
      <c r="L544" s="319">
        <v>495</v>
      </c>
      <c r="M544" s="690"/>
      <c r="N544" s="690"/>
      <c r="O544" s="690"/>
      <c r="P544" s="319">
        <v>300</v>
      </c>
      <c r="Q544" s="319">
        <v>300</v>
      </c>
      <c r="R544" s="319" t="s">
        <v>2459</v>
      </c>
      <c r="S544" s="319">
        <v>1</v>
      </c>
      <c r="T544" s="319" t="s">
        <v>391</v>
      </c>
      <c r="U544" s="319"/>
      <c r="V544" s="319"/>
      <c r="W544" s="577"/>
      <c r="X544" s="319"/>
      <c r="Y544" s="319"/>
      <c r="Z544" s="319"/>
      <c r="AA544" s="319" t="s">
        <v>2344</v>
      </c>
      <c r="AB544" s="319"/>
      <c r="AC544" s="319"/>
      <c r="AD544" s="319"/>
      <c r="AE544" s="319"/>
      <c r="AF544" s="319"/>
      <c r="AG544" s="577"/>
      <c r="AH544" s="577"/>
      <c r="AI544" s="577"/>
      <c r="AJ544" s="319"/>
      <c r="AK544" s="319"/>
      <c r="AL544" s="319"/>
      <c r="AM544" s="319"/>
      <c r="AN544" s="319"/>
      <c r="AO544" s="319"/>
      <c r="AP544" s="577"/>
      <c r="AQ544" s="577"/>
      <c r="AR544" s="177"/>
      <c r="AS544" s="177"/>
      <c r="AT544" s="177"/>
      <c r="AU544" s="177"/>
      <c r="AV544" s="99">
        <v>2004</v>
      </c>
      <c r="AW544" s="99"/>
      <c r="AX544" s="99"/>
      <c r="AY544" s="99"/>
      <c r="AZ544" s="99"/>
      <c r="BA544" s="99"/>
      <c r="BB544" s="99"/>
      <c r="BC544" s="100">
        <v>89</v>
      </c>
      <c r="BD544" s="100"/>
    </row>
    <row r="545" spans="1:56" s="246" customFormat="1" ht="25.7" customHeight="1">
      <c r="A545" s="269"/>
      <c r="B545" s="543"/>
      <c r="C545" s="577" t="s">
        <v>1030</v>
      </c>
      <c r="D545" s="578" t="s">
        <v>2176</v>
      </c>
      <c r="E545" s="577" t="s">
        <v>1030</v>
      </c>
      <c r="F545" s="577"/>
      <c r="G545" s="577" t="s">
        <v>2461</v>
      </c>
      <c r="H545" s="319"/>
      <c r="I545" s="319"/>
      <c r="J545" s="319">
        <v>3369</v>
      </c>
      <c r="K545" s="319">
        <v>495</v>
      </c>
      <c r="L545" s="319">
        <v>495</v>
      </c>
      <c r="M545" s="690"/>
      <c r="N545" s="690"/>
      <c r="O545" s="690"/>
      <c r="P545" s="319">
        <v>300</v>
      </c>
      <c r="Q545" s="319">
        <v>300</v>
      </c>
      <c r="R545" s="319" t="s">
        <v>2459</v>
      </c>
      <c r="S545" s="319">
        <v>1</v>
      </c>
      <c r="T545" s="319" t="s">
        <v>391</v>
      </c>
      <c r="U545" s="319"/>
      <c r="V545" s="319"/>
      <c r="W545" s="577"/>
      <c r="X545" s="319"/>
      <c r="Y545" s="319"/>
      <c r="Z545" s="319"/>
      <c r="AA545" s="319" t="s">
        <v>2344</v>
      </c>
      <c r="AB545" s="319"/>
      <c r="AC545" s="319"/>
      <c r="AD545" s="319"/>
      <c r="AE545" s="319"/>
      <c r="AF545" s="319"/>
      <c r="AG545" s="577"/>
      <c r="AH545" s="577"/>
      <c r="AI545" s="577"/>
      <c r="AJ545" s="319"/>
      <c r="AK545" s="319"/>
      <c r="AL545" s="319"/>
      <c r="AM545" s="319"/>
      <c r="AN545" s="319"/>
      <c r="AO545" s="319"/>
      <c r="AP545" s="577"/>
      <c r="AQ545" s="577"/>
      <c r="AR545" s="177"/>
      <c r="AS545" s="177"/>
      <c r="AT545" s="177"/>
      <c r="AU545" s="177"/>
      <c r="AV545" s="99">
        <v>2004</v>
      </c>
      <c r="AW545" s="99"/>
      <c r="AX545" s="99"/>
      <c r="AY545" s="99"/>
      <c r="AZ545" s="99"/>
      <c r="BA545" s="99"/>
      <c r="BB545" s="99"/>
      <c r="BC545" s="100">
        <v>84</v>
      </c>
      <c r="BD545" s="100"/>
    </row>
    <row r="546" spans="1:56" s="246" customFormat="1" ht="25.7" customHeight="1">
      <c r="A546" s="269"/>
      <c r="B546" s="543"/>
      <c r="C546" s="577" t="s">
        <v>1030</v>
      </c>
      <c r="D546" s="578" t="s">
        <v>2176</v>
      </c>
      <c r="E546" s="577" t="s">
        <v>1030</v>
      </c>
      <c r="F546" s="577"/>
      <c r="G546" s="577" t="s">
        <v>2462</v>
      </c>
      <c r="H546" s="319"/>
      <c r="I546" s="319"/>
      <c r="J546" s="319">
        <v>3378</v>
      </c>
      <c r="K546" s="319">
        <v>495</v>
      </c>
      <c r="L546" s="319">
        <v>495</v>
      </c>
      <c r="M546" s="690"/>
      <c r="N546" s="690"/>
      <c r="O546" s="690"/>
      <c r="P546" s="319">
        <v>300</v>
      </c>
      <c r="Q546" s="319">
        <v>300</v>
      </c>
      <c r="R546" s="319" t="s">
        <v>2459</v>
      </c>
      <c r="S546" s="319">
        <v>1</v>
      </c>
      <c r="T546" s="319" t="s">
        <v>391</v>
      </c>
      <c r="U546" s="319"/>
      <c r="V546" s="319"/>
      <c r="W546" s="577"/>
      <c r="X546" s="319"/>
      <c r="Y546" s="319"/>
      <c r="Z546" s="319"/>
      <c r="AA546" s="319" t="s">
        <v>2344</v>
      </c>
      <c r="AB546" s="319"/>
      <c r="AC546" s="319"/>
      <c r="AD546" s="319"/>
      <c r="AE546" s="319"/>
      <c r="AF546" s="319"/>
      <c r="AG546" s="577"/>
      <c r="AH546" s="577"/>
      <c r="AI546" s="577"/>
      <c r="AJ546" s="319"/>
      <c r="AK546" s="319"/>
      <c r="AL546" s="319"/>
      <c r="AM546" s="319"/>
      <c r="AN546" s="319"/>
      <c r="AO546" s="319"/>
      <c r="AP546" s="577"/>
      <c r="AQ546" s="577"/>
      <c r="AR546" s="177"/>
      <c r="AS546" s="177"/>
      <c r="AT546" s="177"/>
      <c r="AU546" s="177"/>
      <c r="AV546" s="99">
        <v>2004</v>
      </c>
      <c r="AW546" s="99"/>
      <c r="AX546" s="99"/>
      <c r="AY546" s="99"/>
      <c r="AZ546" s="99"/>
      <c r="BA546" s="99"/>
      <c r="BB546" s="99"/>
      <c r="BC546" s="100">
        <v>84</v>
      </c>
      <c r="BD546" s="100"/>
    </row>
    <row r="547" spans="1:56" s="246" customFormat="1" ht="25.7" customHeight="1">
      <c r="A547" s="269"/>
      <c r="B547" s="543"/>
      <c r="C547" s="577" t="s">
        <v>1030</v>
      </c>
      <c r="D547" s="578" t="s">
        <v>2176</v>
      </c>
      <c r="E547" s="577" t="s">
        <v>1030</v>
      </c>
      <c r="F547" s="577"/>
      <c r="G547" s="577" t="s">
        <v>2463</v>
      </c>
      <c r="H547" s="319"/>
      <c r="I547" s="319"/>
      <c r="J547" s="319">
        <v>4775</v>
      </c>
      <c r="K547" s="319">
        <v>495</v>
      </c>
      <c r="L547" s="319">
        <v>495</v>
      </c>
      <c r="M547" s="690"/>
      <c r="N547" s="690"/>
      <c r="O547" s="690"/>
      <c r="P547" s="319">
        <v>300</v>
      </c>
      <c r="Q547" s="319">
        <v>300</v>
      </c>
      <c r="R547" s="319" t="s">
        <v>2459</v>
      </c>
      <c r="S547" s="319">
        <v>1</v>
      </c>
      <c r="T547" s="319" t="s">
        <v>391</v>
      </c>
      <c r="U547" s="319"/>
      <c r="V547" s="319"/>
      <c r="W547" s="577"/>
      <c r="X547" s="319"/>
      <c r="Y547" s="319"/>
      <c r="Z547" s="319"/>
      <c r="AA547" s="319" t="s">
        <v>2344</v>
      </c>
      <c r="AB547" s="319"/>
      <c r="AC547" s="319"/>
      <c r="AD547" s="319"/>
      <c r="AE547" s="319"/>
      <c r="AF547" s="319"/>
      <c r="AG547" s="577"/>
      <c r="AH547" s="577"/>
      <c r="AI547" s="577"/>
      <c r="AJ547" s="319"/>
      <c r="AK547" s="319"/>
      <c r="AL547" s="319"/>
      <c r="AM547" s="319"/>
      <c r="AN547" s="319"/>
      <c r="AO547" s="319"/>
      <c r="AP547" s="577"/>
      <c r="AQ547" s="577"/>
      <c r="AR547" s="177"/>
      <c r="AS547" s="177"/>
      <c r="AT547" s="177"/>
      <c r="AU547" s="177"/>
      <c r="AV547" s="99">
        <v>2004</v>
      </c>
      <c r="AW547" s="99"/>
      <c r="AX547" s="99"/>
      <c r="AY547" s="99"/>
      <c r="AZ547" s="99"/>
      <c r="BA547" s="99"/>
      <c r="BB547" s="99"/>
      <c r="BC547" s="100">
        <v>86</v>
      </c>
      <c r="BD547" s="100"/>
    </row>
    <row r="548" spans="1:56" s="246" customFormat="1" ht="25.7" customHeight="1">
      <c r="A548" s="269"/>
      <c r="B548" s="543"/>
      <c r="C548" s="577" t="s">
        <v>1039</v>
      </c>
      <c r="D548" s="578" t="s">
        <v>2464</v>
      </c>
      <c r="E548" s="577" t="s">
        <v>1039</v>
      </c>
      <c r="F548" s="577"/>
      <c r="G548" s="577" t="s">
        <v>1039</v>
      </c>
      <c r="H548" s="319"/>
      <c r="I548" s="319"/>
      <c r="J548" s="319">
        <v>3301</v>
      </c>
      <c r="K548" s="319">
        <v>645</v>
      </c>
      <c r="L548" s="319">
        <v>645</v>
      </c>
      <c r="M548" s="690"/>
      <c r="N548" s="690"/>
      <c r="O548" s="690"/>
      <c r="P548" s="319">
        <v>624</v>
      </c>
      <c r="Q548" s="319">
        <v>624</v>
      </c>
      <c r="R548" s="319" t="s">
        <v>2243</v>
      </c>
      <c r="S548" s="319">
        <v>2</v>
      </c>
      <c r="T548" s="319" t="s">
        <v>391</v>
      </c>
      <c r="U548" s="319"/>
      <c r="V548" s="319"/>
      <c r="W548" s="577"/>
      <c r="X548" s="319"/>
      <c r="Y548" s="319"/>
      <c r="Z548" s="319"/>
      <c r="AA548" s="319" t="s">
        <v>2344</v>
      </c>
      <c r="AB548" s="319"/>
      <c r="AC548" s="319"/>
      <c r="AD548" s="319"/>
      <c r="AE548" s="319"/>
      <c r="AF548" s="319"/>
      <c r="AG548" s="577"/>
      <c r="AH548" s="577"/>
      <c r="AI548" s="577"/>
      <c r="AJ548" s="319"/>
      <c r="AK548" s="319"/>
      <c r="AL548" s="319"/>
      <c r="AM548" s="319"/>
      <c r="AN548" s="319"/>
      <c r="AO548" s="319"/>
      <c r="AP548" s="577"/>
      <c r="AQ548" s="577"/>
      <c r="AR548" s="177"/>
      <c r="AS548" s="177"/>
      <c r="AT548" s="177"/>
      <c r="AU548" s="177"/>
      <c r="AV548" s="99">
        <v>2000</v>
      </c>
      <c r="AW548" s="99"/>
      <c r="AX548" s="99"/>
      <c r="AY548" s="99"/>
      <c r="AZ548" s="99"/>
      <c r="BA548" s="99"/>
      <c r="BB548" s="99"/>
      <c r="BC548" s="100">
        <v>166</v>
      </c>
      <c r="BD548" s="100"/>
    </row>
    <row r="549" spans="1:56" s="246" customFormat="1" ht="25.7" customHeight="1">
      <c r="A549" s="269"/>
      <c r="B549" s="543"/>
      <c r="C549" s="577" t="s">
        <v>1039</v>
      </c>
      <c r="D549" s="578" t="s">
        <v>2465</v>
      </c>
      <c r="E549" s="577" t="s">
        <v>1039</v>
      </c>
      <c r="F549" s="577"/>
      <c r="G549" s="577" t="s">
        <v>10412</v>
      </c>
      <c r="H549" s="319"/>
      <c r="I549" s="319"/>
      <c r="J549" s="319">
        <v>2659</v>
      </c>
      <c r="K549" s="319">
        <v>545</v>
      </c>
      <c r="L549" s="319">
        <v>513</v>
      </c>
      <c r="M549" s="690"/>
      <c r="N549" s="690"/>
      <c r="O549" s="690"/>
      <c r="P549" s="319">
        <v>496</v>
      </c>
      <c r="Q549" s="319">
        <v>496</v>
      </c>
      <c r="R549" s="319" t="s">
        <v>2243</v>
      </c>
      <c r="S549" s="319">
        <v>1</v>
      </c>
      <c r="T549" s="319" t="s">
        <v>391</v>
      </c>
      <c r="U549" s="319"/>
      <c r="V549" s="319"/>
      <c r="W549" s="577"/>
      <c r="X549" s="319"/>
      <c r="Y549" s="319"/>
      <c r="Z549" s="319"/>
      <c r="AA549" s="319" t="s">
        <v>2344</v>
      </c>
      <c r="AB549" s="319"/>
      <c r="AC549" s="319"/>
      <c r="AD549" s="319"/>
      <c r="AE549" s="319"/>
      <c r="AF549" s="319"/>
      <c r="AG549" s="577"/>
      <c r="AH549" s="577"/>
      <c r="AI549" s="577"/>
      <c r="AJ549" s="319"/>
      <c r="AK549" s="319"/>
      <c r="AL549" s="319"/>
      <c r="AM549" s="319"/>
      <c r="AN549" s="319"/>
      <c r="AO549" s="319"/>
      <c r="AP549" s="577"/>
      <c r="AQ549" s="577"/>
      <c r="AR549" s="177"/>
      <c r="AS549" s="177"/>
      <c r="AT549" s="177"/>
      <c r="AU549" s="177"/>
      <c r="AV549" s="99">
        <v>2003</v>
      </c>
      <c r="AW549" s="99"/>
      <c r="AX549" s="99"/>
      <c r="AY549" s="99"/>
      <c r="AZ549" s="99"/>
      <c r="BA549" s="99"/>
      <c r="BB549" s="99"/>
      <c r="BC549" s="100">
        <v>292</v>
      </c>
      <c r="BD549" s="100"/>
    </row>
    <row r="550" spans="1:56" s="246" customFormat="1" ht="25.7" customHeight="1">
      <c r="A550" s="269"/>
      <c r="B550" s="543"/>
      <c r="C550" s="577" t="s">
        <v>1039</v>
      </c>
      <c r="D550" s="578" t="s">
        <v>2466</v>
      </c>
      <c r="E550" s="577" t="s">
        <v>1039</v>
      </c>
      <c r="F550" s="577"/>
      <c r="G550" s="577" t="s">
        <v>10407</v>
      </c>
      <c r="H550" s="319"/>
      <c r="I550" s="319"/>
      <c r="J550" s="319">
        <v>3216</v>
      </c>
      <c r="K550" s="319">
        <v>643</v>
      </c>
      <c r="L550" s="319">
        <v>630</v>
      </c>
      <c r="M550" s="690"/>
      <c r="N550" s="690"/>
      <c r="O550" s="690"/>
      <c r="P550" s="319">
        <v>630</v>
      </c>
      <c r="Q550" s="319">
        <v>630</v>
      </c>
      <c r="R550" s="319" t="s">
        <v>2243</v>
      </c>
      <c r="S550" s="319">
        <v>2</v>
      </c>
      <c r="T550" s="319" t="s">
        <v>391</v>
      </c>
      <c r="U550" s="319"/>
      <c r="V550" s="319"/>
      <c r="W550" s="577"/>
      <c r="X550" s="319"/>
      <c r="Y550" s="319"/>
      <c r="Z550" s="319"/>
      <c r="AA550" s="319" t="s">
        <v>2344</v>
      </c>
      <c r="AB550" s="319"/>
      <c r="AC550" s="319"/>
      <c r="AD550" s="319"/>
      <c r="AE550" s="319"/>
      <c r="AF550" s="319"/>
      <c r="AG550" s="577"/>
      <c r="AH550" s="577"/>
      <c r="AI550" s="577"/>
      <c r="AJ550" s="319"/>
      <c r="AK550" s="319"/>
      <c r="AL550" s="319"/>
      <c r="AM550" s="319"/>
      <c r="AN550" s="319"/>
      <c r="AO550" s="319"/>
      <c r="AP550" s="577"/>
      <c r="AQ550" s="577"/>
      <c r="AR550" s="177"/>
      <c r="AS550" s="177"/>
      <c r="AT550" s="177"/>
      <c r="AU550" s="177"/>
      <c r="AV550" s="99">
        <v>2004</v>
      </c>
      <c r="AW550" s="99"/>
      <c r="AX550" s="99"/>
      <c r="AY550" s="99"/>
      <c r="AZ550" s="99"/>
      <c r="BA550" s="99"/>
      <c r="BB550" s="99"/>
      <c r="BC550" s="100">
        <v>312</v>
      </c>
      <c r="BD550" s="100"/>
    </row>
    <row r="551" spans="1:56" s="246" customFormat="1" ht="25.7" customHeight="1">
      <c r="A551" s="269"/>
      <c r="B551" s="543"/>
      <c r="C551" s="577" t="s">
        <v>1039</v>
      </c>
      <c r="D551" s="578" t="s">
        <v>2467</v>
      </c>
      <c r="E551" s="577" t="s">
        <v>1039</v>
      </c>
      <c r="F551" s="577"/>
      <c r="G551" s="577" t="s">
        <v>10409</v>
      </c>
      <c r="H551" s="319"/>
      <c r="I551" s="319"/>
      <c r="J551" s="319">
        <v>1048</v>
      </c>
      <c r="K551" s="319">
        <v>483</v>
      </c>
      <c r="L551" s="319">
        <v>483</v>
      </c>
      <c r="M551" s="690"/>
      <c r="N551" s="690"/>
      <c r="O551" s="690"/>
      <c r="P551" s="319">
        <v>600</v>
      </c>
      <c r="Q551" s="319">
        <v>600</v>
      </c>
      <c r="R551" s="319" t="s">
        <v>2243</v>
      </c>
      <c r="S551" s="319">
        <v>2</v>
      </c>
      <c r="T551" s="319" t="s">
        <v>391</v>
      </c>
      <c r="U551" s="319"/>
      <c r="V551" s="319"/>
      <c r="W551" s="577"/>
      <c r="X551" s="319"/>
      <c r="Y551" s="319"/>
      <c r="Z551" s="319"/>
      <c r="AA551" s="319" t="s">
        <v>2344</v>
      </c>
      <c r="AB551" s="319"/>
      <c r="AC551" s="319"/>
      <c r="AD551" s="319"/>
      <c r="AE551" s="319"/>
      <c r="AF551" s="319"/>
      <c r="AG551" s="577"/>
      <c r="AH551" s="577"/>
      <c r="AI551" s="577"/>
      <c r="AJ551" s="319"/>
      <c r="AK551" s="319"/>
      <c r="AL551" s="319"/>
      <c r="AM551" s="319"/>
      <c r="AN551" s="319"/>
      <c r="AO551" s="319"/>
      <c r="AP551" s="577"/>
      <c r="AQ551" s="577"/>
      <c r="AR551" s="177"/>
      <c r="AS551" s="177"/>
      <c r="AT551" s="177"/>
      <c r="AU551" s="177"/>
      <c r="AV551" s="99">
        <v>2001</v>
      </c>
      <c r="AW551" s="99"/>
      <c r="AX551" s="99"/>
      <c r="AY551" s="99"/>
      <c r="AZ551" s="99"/>
      <c r="BA551" s="99"/>
      <c r="BB551" s="99"/>
      <c r="BC551" s="100">
        <v>260</v>
      </c>
      <c r="BD551" s="100"/>
    </row>
    <row r="552" spans="1:56" s="246" customFormat="1" ht="25.7" customHeight="1">
      <c r="A552" s="269"/>
      <c r="B552" s="543"/>
      <c r="C552" s="577" t="s">
        <v>1039</v>
      </c>
      <c r="D552" s="578" t="s">
        <v>2468</v>
      </c>
      <c r="E552" s="577" t="s">
        <v>1039</v>
      </c>
      <c r="F552" s="577"/>
      <c r="G552" s="577" t="s">
        <v>10414</v>
      </c>
      <c r="H552" s="319"/>
      <c r="I552" s="319"/>
      <c r="J552" s="319">
        <v>1188</v>
      </c>
      <c r="K552" s="319">
        <v>463</v>
      </c>
      <c r="L552" s="319">
        <v>463</v>
      </c>
      <c r="M552" s="690"/>
      <c r="N552" s="690"/>
      <c r="O552" s="690"/>
      <c r="P552" s="319">
        <v>600</v>
      </c>
      <c r="Q552" s="319">
        <v>600</v>
      </c>
      <c r="R552" s="319" t="s">
        <v>2243</v>
      </c>
      <c r="S552" s="319">
        <v>2</v>
      </c>
      <c r="T552" s="319" t="s">
        <v>391</v>
      </c>
      <c r="U552" s="319"/>
      <c r="V552" s="319"/>
      <c r="W552" s="577"/>
      <c r="X552" s="319"/>
      <c r="Y552" s="319"/>
      <c r="Z552" s="319"/>
      <c r="AA552" s="319" t="s">
        <v>2344</v>
      </c>
      <c r="AB552" s="319"/>
      <c r="AC552" s="319"/>
      <c r="AD552" s="319"/>
      <c r="AE552" s="319"/>
      <c r="AF552" s="319"/>
      <c r="AG552" s="577"/>
      <c r="AH552" s="577"/>
      <c r="AI552" s="577"/>
      <c r="AJ552" s="319"/>
      <c r="AK552" s="319"/>
      <c r="AL552" s="319"/>
      <c r="AM552" s="319"/>
      <c r="AN552" s="319"/>
      <c r="AO552" s="319"/>
      <c r="AP552" s="577"/>
      <c r="AQ552" s="577"/>
      <c r="AR552" s="177"/>
      <c r="AS552" s="177"/>
      <c r="AT552" s="177"/>
      <c r="AU552" s="177"/>
      <c r="AV552" s="99">
        <v>2001</v>
      </c>
      <c r="AW552" s="99"/>
      <c r="AX552" s="99"/>
      <c r="AY552" s="99"/>
      <c r="AZ552" s="99"/>
      <c r="BA552" s="99"/>
      <c r="BB552" s="99"/>
      <c r="BC552" s="100">
        <v>115</v>
      </c>
      <c r="BD552" s="100"/>
    </row>
    <row r="553" spans="1:56" s="246" customFormat="1" ht="25.7" customHeight="1">
      <c r="A553" s="269"/>
      <c r="B553" s="543"/>
      <c r="C553" s="577" t="s">
        <v>1039</v>
      </c>
      <c r="D553" s="578" t="s">
        <v>2469</v>
      </c>
      <c r="E553" s="577" t="s">
        <v>1039</v>
      </c>
      <c r="F553" s="577"/>
      <c r="G553" s="577" t="s">
        <v>10633</v>
      </c>
      <c r="H553" s="319"/>
      <c r="I553" s="319"/>
      <c r="J553" s="319">
        <v>1248</v>
      </c>
      <c r="K553" s="319">
        <v>567</v>
      </c>
      <c r="L553" s="319">
        <v>567</v>
      </c>
      <c r="M553" s="690"/>
      <c r="N553" s="690"/>
      <c r="O553" s="690"/>
      <c r="P553" s="319">
        <v>600</v>
      </c>
      <c r="Q553" s="319">
        <v>600</v>
      </c>
      <c r="R553" s="319" t="s">
        <v>2243</v>
      </c>
      <c r="S553" s="319">
        <v>2</v>
      </c>
      <c r="T553" s="319" t="s">
        <v>391</v>
      </c>
      <c r="U553" s="319"/>
      <c r="V553" s="319"/>
      <c r="W553" s="577"/>
      <c r="X553" s="319"/>
      <c r="Y553" s="319"/>
      <c r="Z553" s="319"/>
      <c r="AA553" s="319" t="s">
        <v>2344</v>
      </c>
      <c r="AB553" s="319"/>
      <c r="AC553" s="319"/>
      <c r="AD553" s="319"/>
      <c r="AE553" s="319"/>
      <c r="AF553" s="319"/>
      <c r="AG553" s="577"/>
      <c r="AH553" s="577"/>
      <c r="AI553" s="577"/>
      <c r="AJ553" s="319"/>
      <c r="AK553" s="319"/>
      <c r="AL553" s="319"/>
      <c r="AM553" s="319"/>
      <c r="AN553" s="319"/>
      <c r="AO553" s="319"/>
      <c r="AP553" s="577"/>
      <c r="AQ553" s="577"/>
      <c r="AR553" s="177"/>
      <c r="AS553" s="177"/>
      <c r="AT553" s="177"/>
      <c r="AU553" s="177"/>
      <c r="AV553" s="99">
        <v>2006</v>
      </c>
      <c r="AW553" s="99"/>
      <c r="AX553" s="99"/>
      <c r="AY553" s="99"/>
      <c r="AZ553" s="99"/>
      <c r="BA553" s="99"/>
      <c r="BB553" s="99"/>
      <c r="BC553" s="100">
        <v>20</v>
      </c>
      <c r="BD553" s="100"/>
    </row>
    <row r="554" spans="1:56" s="246" customFormat="1" ht="25.7" customHeight="1">
      <c r="A554" s="269"/>
      <c r="B554" s="543"/>
      <c r="C554" s="577" t="s">
        <v>1043</v>
      </c>
      <c r="D554" s="578" t="s">
        <v>2471</v>
      </c>
      <c r="E554" s="577" t="s">
        <v>1043</v>
      </c>
      <c r="F554" s="577"/>
      <c r="G554" s="577" t="s">
        <v>2472</v>
      </c>
      <c r="H554" s="319"/>
      <c r="I554" s="319"/>
      <c r="J554" s="319">
        <v>538</v>
      </c>
      <c r="K554" s="319">
        <v>538</v>
      </c>
      <c r="L554" s="319">
        <v>538</v>
      </c>
      <c r="M554" s="690"/>
      <c r="N554" s="690"/>
      <c r="O554" s="690"/>
      <c r="P554" s="319">
        <v>538</v>
      </c>
      <c r="Q554" s="319">
        <v>538</v>
      </c>
      <c r="R554" s="319" t="s">
        <v>2243</v>
      </c>
      <c r="S554" s="319">
        <v>1</v>
      </c>
      <c r="T554" s="319" t="s">
        <v>391</v>
      </c>
      <c r="U554" s="319"/>
      <c r="V554" s="319"/>
      <c r="W554" s="577"/>
      <c r="X554" s="319"/>
      <c r="Y554" s="319"/>
      <c r="Z554" s="319"/>
      <c r="AA554" s="319" t="s">
        <v>2344</v>
      </c>
      <c r="AB554" s="319"/>
      <c r="AC554" s="319"/>
      <c r="AD554" s="319"/>
      <c r="AE554" s="319"/>
      <c r="AF554" s="319"/>
      <c r="AG554" s="577"/>
      <c r="AH554" s="577"/>
      <c r="AI554" s="577"/>
      <c r="AJ554" s="319"/>
      <c r="AK554" s="319"/>
      <c r="AL554" s="319"/>
      <c r="AM554" s="319"/>
      <c r="AN554" s="319"/>
      <c r="AO554" s="319"/>
      <c r="AP554" s="577"/>
      <c r="AQ554" s="577"/>
      <c r="AR554" s="177"/>
      <c r="AS554" s="177"/>
      <c r="AT554" s="177"/>
      <c r="AU554" s="177"/>
      <c r="AV554" s="99">
        <v>2002</v>
      </c>
      <c r="AW554" s="99"/>
      <c r="AX554" s="99"/>
      <c r="AY554" s="99"/>
      <c r="AZ554" s="99"/>
      <c r="BA554" s="99"/>
      <c r="BB554" s="99"/>
      <c r="BC554" s="100">
        <v>140</v>
      </c>
      <c r="BD554" s="100"/>
    </row>
    <row r="555" spans="1:56" s="246" customFormat="1" ht="25.7" customHeight="1">
      <c r="A555" s="269"/>
      <c r="B555" s="543"/>
      <c r="C555" s="177" t="s">
        <v>1043</v>
      </c>
      <c r="D555" s="578" t="s">
        <v>2473</v>
      </c>
      <c r="E555" s="177" t="s">
        <v>1043</v>
      </c>
      <c r="F555" s="177"/>
      <c r="G555" s="177" t="s">
        <v>2474</v>
      </c>
      <c r="H555" s="177"/>
      <c r="I555" s="177"/>
      <c r="J555" s="319">
        <v>400</v>
      </c>
      <c r="K555" s="319">
        <v>396</v>
      </c>
      <c r="L555" s="319">
        <v>396</v>
      </c>
      <c r="M555" s="177"/>
      <c r="N555" s="177"/>
      <c r="O555" s="177"/>
      <c r="P555" s="319">
        <v>396</v>
      </c>
      <c r="Q555" s="319">
        <v>396</v>
      </c>
      <c r="R555" s="319" t="s">
        <v>2243</v>
      </c>
      <c r="S555" s="319">
        <v>1</v>
      </c>
      <c r="T555" s="319" t="s">
        <v>391</v>
      </c>
      <c r="U555" s="177"/>
      <c r="V555" s="177"/>
      <c r="W555" s="177"/>
      <c r="X555" s="177"/>
      <c r="Y555" s="177"/>
      <c r="Z555" s="177"/>
      <c r="AA555" s="319" t="s">
        <v>2344</v>
      </c>
      <c r="AB555" s="177"/>
      <c r="AC555" s="177"/>
      <c r="AD555" s="177"/>
      <c r="AE555" s="177"/>
      <c r="AF555" s="177"/>
      <c r="AG555" s="177"/>
      <c r="AH555" s="577"/>
      <c r="AI555" s="177"/>
      <c r="AJ555" s="177"/>
      <c r="AK555" s="177"/>
      <c r="AL555" s="177"/>
      <c r="AM555" s="177"/>
      <c r="AN555" s="177"/>
      <c r="AO555" s="177"/>
      <c r="AP555" s="177"/>
      <c r="AQ555" s="177"/>
      <c r="AR555" s="177"/>
      <c r="AS555" s="177"/>
      <c r="AT555" s="177"/>
      <c r="AU555" s="177"/>
      <c r="AV555" s="99">
        <v>2004</v>
      </c>
      <c r="AW555" s="99"/>
      <c r="AX555" s="99"/>
      <c r="AY555" s="99"/>
      <c r="AZ555" s="99"/>
      <c r="BA555" s="99"/>
      <c r="BB555" s="99"/>
      <c r="BC555" s="100">
        <v>130</v>
      </c>
      <c r="BD555" s="100"/>
    </row>
    <row r="556" spans="1:56" s="246" customFormat="1" ht="25.7" customHeight="1">
      <c r="A556" s="269"/>
      <c r="B556" s="543"/>
      <c r="C556" s="177" t="s">
        <v>1043</v>
      </c>
      <c r="D556" s="578" t="s">
        <v>2475</v>
      </c>
      <c r="E556" s="177" t="s">
        <v>1043</v>
      </c>
      <c r="F556" s="177"/>
      <c r="G556" s="177" t="s">
        <v>2476</v>
      </c>
      <c r="H556" s="177"/>
      <c r="I556" s="177"/>
      <c r="J556" s="319">
        <v>2357</v>
      </c>
      <c r="K556" s="319">
        <v>458.55</v>
      </c>
      <c r="L556" s="319">
        <v>458.55</v>
      </c>
      <c r="M556" s="177"/>
      <c r="N556" s="177"/>
      <c r="O556" s="177"/>
      <c r="P556" s="319">
        <v>459</v>
      </c>
      <c r="Q556" s="319">
        <v>459</v>
      </c>
      <c r="R556" s="319" t="s">
        <v>2243</v>
      </c>
      <c r="S556" s="319">
        <v>1</v>
      </c>
      <c r="T556" s="319" t="s">
        <v>391</v>
      </c>
      <c r="U556" s="177"/>
      <c r="V556" s="177"/>
      <c r="W556" s="177"/>
      <c r="X556" s="177"/>
      <c r="Y556" s="177"/>
      <c r="Z556" s="177"/>
      <c r="AA556" s="319" t="s">
        <v>2344</v>
      </c>
      <c r="AB556" s="177"/>
      <c r="AC556" s="177"/>
      <c r="AD556" s="177"/>
      <c r="AE556" s="177"/>
      <c r="AF556" s="177"/>
      <c r="AG556" s="177"/>
      <c r="AH556" s="577"/>
      <c r="AI556" s="177"/>
      <c r="AJ556" s="177"/>
      <c r="AK556" s="177"/>
      <c r="AL556" s="177"/>
      <c r="AM556" s="177"/>
      <c r="AN556" s="177"/>
      <c r="AO556" s="177"/>
      <c r="AP556" s="177"/>
      <c r="AQ556" s="177"/>
      <c r="AR556" s="177"/>
      <c r="AS556" s="177"/>
      <c r="AT556" s="177"/>
      <c r="AU556" s="177"/>
      <c r="AV556" s="99">
        <v>2004</v>
      </c>
      <c r="AW556" s="99"/>
      <c r="AX556" s="99"/>
      <c r="AY556" s="99"/>
      <c r="AZ556" s="99"/>
      <c r="BA556" s="99"/>
      <c r="BB556" s="99"/>
      <c r="BC556" s="100">
        <v>188</v>
      </c>
      <c r="BD556" s="100"/>
    </row>
    <row r="557" spans="1:56" s="246" customFormat="1" ht="25.7" customHeight="1">
      <c r="A557" s="269"/>
      <c r="B557" s="543"/>
      <c r="C557" s="177" t="s">
        <v>1043</v>
      </c>
      <c r="D557" s="578" t="s">
        <v>2477</v>
      </c>
      <c r="E557" s="177" t="s">
        <v>1043</v>
      </c>
      <c r="F557" s="177"/>
      <c r="G557" s="177" t="s">
        <v>2478</v>
      </c>
      <c r="H557" s="177"/>
      <c r="I557" s="177"/>
      <c r="J557" s="319">
        <v>1216</v>
      </c>
      <c r="K557" s="319">
        <v>499</v>
      </c>
      <c r="L557" s="319">
        <v>499</v>
      </c>
      <c r="M557" s="177"/>
      <c r="N557" s="177"/>
      <c r="O557" s="177"/>
      <c r="P557" s="319">
        <v>499</v>
      </c>
      <c r="Q557" s="319">
        <v>499</v>
      </c>
      <c r="R557" s="319" t="s">
        <v>2243</v>
      </c>
      <c r="S557" s="319">
        <v>1</v>
      </c>
      <c r="T557" s="319" t="s">
        <v>391</v>
      </c>
      <c r="U557" s="177"/>
      <c r="V557" s="177"/>
      <c r="W557" s="177"/>
      <c r="X557" s="177"/>
      <c r="Y557" s="177"/>
      <c r="Z557" s="177"/>
      <c r="AA557" s="319" t="s">
        <v>2344</v>
      </c>
      <c r="AB557" s="177"/>
      <c r="AC557" s="177"/>
      <c r="AD557" s="177"/>
      <c r="AE557" s="177"/>
      <c r="AF557" s="177"/>
      <c r="AG557" s="177"/>
      <c r="AH557" s="577"/>
      <c r="AI557" s="177"/>
      <c r="AJ557" s="177"/>
      <c r="AK557" s="177"/>
      <c r="AL557" s="177"/>
      <c r="AM557" s="177"/>
      <c r="AN557" s="177"/>
      <c r="AO557" s="177"/>
      <c r="AP557" s="177"/>
      <c r="AQ557" s="177"/>
      <c r="AR557" s="177"/>
      <c r="AS557" s="177"/>
      <c r="AT557" s="177"/>
      <c r="AU557" s="177"/>
      <c r="AV557" s="99">
        <v>2005</v>
      </c>
      <c r="AW557" s="99"/>
      <c r="AX557" s="99"/>
      <c r="AY557" s="99"/>
      <c r="AZ557" s="99"/>
      <c r="BA557" s="99"/>
      <c r="BB557" s="99"/>
      <c r="BC557" s="100">
        <v>222</v>
      </c>
      <c r="BD557" s="100"/>
    </row>
    <row r="558" spans="1:56" s="246" customFormat="1" ht="25.7" customHeight="1">
      <c r="A558" s="269"/>
      <c r="B558" s="543"/>
      <c r="C558" s="177" t="s">
        <v>1043</v>
      </c>
      <c r="D558" s="578" t="s">
        <v>2479</v>
      </c>
      <c r="E558" s="177" t="s">
        <v>1043</v>
      </c>
      <c r="F558" s="177"/>
      <c r="G558" s="177" t="s">
        <v>2476</v>
      </c>
      <c r="H558" s="177"/>
      <c r="I558" s="177"/>
      <c r="J558" s="319">
        <v>13041</v>
      </c>
      <c r="K558" s="319"/>
      <c r="L558" s="319"/>
      <c r="M558" s="177"/>
      <c r="N558" s="177"/>
      <c r="O558" s="177"/>
      <c r="P558" s="319">
        <v>748</v>
      </c>
      <c r="Q558" s="319">
        <v>748</v>
      </c>
      <c r="R558" s="319" t="s">
        <v>2366</v>
      </c>
      <c r="S558" s="319">
        <v>2</v>
      </c>
      <c r="T558" s="319" t="s">
        <v>391</v>
      </c>
      <c r="U558" s="177"/>
      <c r="V558" s="177"/>
      <c r="W558" s="177"/>
      <c r="X558" s="177"/>
      <c r="Y558" s="177"/>
      <c r="Z558" s="177"/>
      <c r="AA558" s="319" t="s">
        <v>2344</v>
      </c>
      <c r="AB558" s="177"/>
      <c r="AC558" s="177"/>
      <c r="AD558" s="177"/>
      <c r="AE558" s="177"/>
      <c r="AF558" s="177"/>
      <c r="AG558" s="177"/>
      <c r="AH558" s="577"/>
      <c r="AI558" s="177"/>
      <c r="AJ558" s="177"/>
      <c r="AK558" s="177"/>
      <c r="AL558" s="177"/>
      <c r="AM558" s="177"/>
      <c r="AN558" s="177"/>
      <c r="AO558" s="177"/>
      <c r="AP558" s="177"/>
      <c r="AQ558" s="177"/>
      <c r="AR558" s="177"/>
      <c r="AS558" s="177"/>
      <c r="AT558" s="177"/>
      <c r="AU558" s="177"/>
      <c r="AV558" s="99">
        <v>2008</v>
      </c>
      <c r="AW558" s="99"/>
      <c r="AX558" s="99"/>
      <c r="AY558" s="99"/>
      <c r="AZ558" s="99"/>
      <c r="BA558" s="99"/>
      <c r="BB558" s="99"/>
      <c r="BC558" s="100">
        <v>19</v>
      </c>
      <c r="BD558" s="100"/>
    </row>
    <row r="559" spans="1:56" s="246" customFormat="1" ht="25.7" customHeight="1">
      <c r="A559" s="269"/>
      <c r="B559" s="543"/>
      <c r="C559" s="177" t="s">
        <v>1043</v>
      </c>
      <c r="D559" s="578" t="s">
        <v>2480</v>
      </c>
      <c r="E559" s="177" t="s">
        <v>1043</v>
      </c>
      <c r="F559" s="177"/>
      <c r="G559" s="177" t="s">
        <v>2478</v>
      </c>
      <c r="H559" s="177"/>
      <c r="I559" s="177"/>
      <c r="J559" s="319">
        <v>400</v>
      </c>
      <c r="K559" s="319"/>
      <c r="L559" s="319"/>
      <c r="M559" s="177"/>
      <c r="N559" s="177"/>
      <c r="O559" s="177"/>
      <c r="P559" s="319">
        <v>374</v>
      </c>
      <c r="Q559" s="319">
        <v>374</v>
      </c>
      <c r="R559" s="319" t="s">
        <v>2366</v>
      </c>
      <c r="S559" s="319"/>
      <c r="T559" s="319" t="s">
        <v>391</v>
      </c>
      <c r="U559" s="177"/>
      <c r="V559" s="177"/>
      <c r="W559" s="177"/>
      <c r="X559" s="177"/>
      <c r="Y559" s="177"/>
      <c r="Z559" s="177"/>
      <c r="AA559" s="319" t="s">
        <v>2344</v>
      </c>
      <c r="AB559" s="177"/>
      <c r="AC559" s="177"/>
      <c r="AD559" s="177"/>
      <c r="AE559" s="177"/>
      <c r="AF559" s="177"/>
      <c r="AG559" s="177"/>
      <c r="AH559" s="577"/>
      <c r="AI559" s="177"/>
      <c r="AJ559" s="177"/>
      <c r="AK559" s="177"/>
      <c r="AL559" s="177"/>
      <c r="AM559" s="177"/>
      <c r="AN559" s="177"/>
      <c r="AO559" s="177"/>
      <c r="AP559" s="177"/>
      <c r="AQ559" s="177"/>
      <c r="AR559" s="177"/>
      <c r="AS559" s="177"/>
      <c r="AT559" s="177"/>
      <c r="AU559" s="177"/>
      <c r="AV559" s="99">
        <v>2009</v>
      </c>
      <c r="AW559" s="99"/>
      <c r="AX559" s="99"/>
      <c r="AY559" s="99"/>
      <c r="AZ559" s="99"/>
      <c r="BA559" s="99"/>
      <c r="BB559" s="99"/>
      <c r="BC559" s="100">
        <v>5</v>
      </c>
      <c r="BD559" s="100"/>
    </row>
    <row r="560" spans="1:56" s="246" customFormat="1" ht="25.7" customHeight="1">
      <c r="A560" s="269"/>
      <c r="B560" s="543"/>
      <c r="C560" s="177" t="s">
        <v>1043</v>
      </c>
      <c r="D560" s="578" t="s">
        <v>10634</v>
      </c>
      <c r="E560" s="177" t="s">
        <v>1043</v>
      </c>
      <c r="F560" s="177"/>
      <c r="G560" s="177" t="s">
        <v>10635</v>
      </c>
      <c r="H560" s="177"/>
      <c r="I560" s="177"/>
      <c r="J560" s="319">
        <v>2160</v>
      </c>
      <c r="K560" s="319">
        <v>558</v>
      </c>
      <c r="L560" s="319">
        <v>558</v>
      </c>
      <c r="M560" s="177"/>
      <c r="N560" s="177"/>
      <c r="O560" s="177"/>
      <c r="P560" s="319">
        <v>558</v>
      </c>
      <c r="Q560" s="319">
        <v>558</v>
      </c>
      <c r="R560" s="319" t="s">
        <v>2481</v>
      </c>
      <c r="S560" s="319">
        <v>2</v>
      </c>
      <c r="T560" s="319" t="s">
        <v>391</v>
      </c>
      <c r="U560" s="177"/>
      <c r="V560" s="177"/>
      <c r="W560" s="177"/>
      <c r="X560" s="177"/>
      <c r="Y560" s="177"/>
      <c r="Z560" s="177"/>
      <c r="AA560" s="319" t="s">
        <v>2344</v>
      </c>
      <c r="AB560" s="177"/>
      <c r="AC560" s="177"/>
      <c r="AD560" s="177"/>
      <c r="AE560" s="177"/>
      <c r="AF560" s="177"/>
      <c r="AG560" s="177"/>
      <c r="AH560" s="577"/>
      <c r="AI560" s="177"/>
      <c r="AJ560" s="177"/>
      <c r="AK560" s="177"/>
      <c r="AL560" s="177"/>
      <c r="AM560" s="177"/>
      <c r="AN560" s="177"/>
      <c r="AO560" s="177"/>
      <c r="AP560" s="177"/>
      <c r="AQ560" s="177"/>
      <c r="AR560" s="177"/>
      <c r="AS560" s="177"/>
      <c r="AT560" s="177"/>
      <c r="AU560" s="177"/>
      <c r="AV560" s="99">
        <v>2012</v>
      </c>
      <c r="AW560" s="99"/>
      <c r="AX560" s="99"/>
      <c r="AY560" s="99"/>
      <c r="AZ560" s="99"/>
      <c r="BA560" s="99"/>
      <c r="BB560" s="99"/>
      <c r="BC560" s="100">
        <v>550</v>
      </c>
      <c r="BD560" s="100"/>
    </row>
    <row r="561" spans="1:56" s="246" customFormat="1" ht="25.7" customHeight="1">
      <c r="A561" s="269"/>
      <c r="B561" s="543"/>
      <c r="C561" s="177" t="s">
        <v>1053</v>
      </c>
      <c r="D561" s="578" t="s">
        <v>2482</v>
      </c>
      <c r="E561" s="177" t="s">
        <v>1053</v>
      </c>
      <c r="F561" s="177"/>
      <c r="G561" s="177" t="s">
        <v>1053</v>
      </c>
      <c r="H561" s="177"/>
      <c r="I561" s="177"/>
      <c r="J561" s="319">
        <v>4604</v>
      </c>
      <c r="K561" s="319">
        <v>539</v>
      </c>
      <c r="L561" s="319">
        <v>539</v>
      </c>
      <c r="M561" s="177"/>
      <c r="N561" s="177"/>
      <c r="O561" s="177"/>
      <c r="P561" s="319">
        <v>300</v>
      </c>
      <c r="Q561" s="319">
        <v>300</v>
      </c>
      <c r="R561" s="319" t="s">
        <v>2383</v>
      </c>
      <c r="S561" s="319">
        <v>1</v>
      </c>
      <c r="T561" s="319" t="s">
        <v>391</v>
      </c>
      <c r="U561" s="177"/>
      <c r="V561" s="177"/>
      <c r="W561" s="177"/>
      <c r="X561" s="177"/>
      <c r="Y561" s="177"/>
      <c r="Z561" s="177"/>
      <c r="AA561" s="319" t="s">
        <v>2344</v>
      </c>
      <c r="AB561" s="177"/>
      <c r="AC561" s="177"/>
      <c r="AD561" s="177"/>
      <c r="AE561" s="177"/>
      <c r="AF561" s="177"/>
      <c r="AG561" s="177"/>
      <c r="AH561" s="577"/>
      <c r="AI561" s="177"/>
      <c r="AJ561" s="177"/>
      <c r="AK561" s="177"/>
      <c r="AL561" s="177"/>
      <c r="AM561" s="177"/>
      <c r="AN561" s="177"/>
      <c r="AO561" s="177"/>
      <c r="AP561" s="177"/>
      <c r="AQ561" s="177"/>
      <c r="AR561" s="177"/>
      <c r="AS561" s="177"/>
      <c r="AT561" s="177"/>
      <c r="AU561" s="177"/>
      <c r="AV561" s="99">
        <v>2004</v>
      </c>
      <c r="AW561" s="99"/>
      <c r="AX561" s="99"/>
      <c r="AY561" s="99"/>
      <c r="AZ561" s="99"/>
      <c r="BA561" s="99"/>
      <c r="BB561" s="99"/>
      <c r="BC561" s="100">
        <v>188</v>
      </c>
      <c r="BD561" s="100"/>
    </row>
    <row r="562" spans="1:56" s="246" customFormat="1" ht="25.7" customHeight="1">
      <c r="A562" s="269"/>
      <c r="B562" s="543"/>
      <c r="C562" s="177" t="s">
        <v>1053</v>
      </c>
      <c r="D562" s="578" t="s">
        <v>2483</v>
      </c>
      <c r="E562" s="177" t="s">
        <v>1053</v>
      </c>
      <c r="F562" s="177"/>
      <c r="G562" s="177" t="s">
        <v>1053</v>
      </c>
      <c r="H562" s="177"/>
      <c r="I562" s="177"/>
      <c r="J562" s="319">
        <v>6055</v>
      </c>
      <c r="K562" s="319">
        <v>602</v>
      </c>
      <c r="L562" s="319">
        <v>598</v>
      </c>
      <c r="M562" s="177"/>
      <c r="N562" s="177"/>
      <c r="O562" s="177"/>
      <c r="P562" s="319">
        <v>374</v>
      </c>
      <c r="Q562" s="319">
        <v>374</v>
      </c>
      <c r="R562" s="319" t="s">
        <v>2366</v>
      </c>
      <c r="S562" s="319">
        <v>1</v>
      </c>
      <c r="T562" s="319" t="s">
        <v>391</v>
      </c>
      <c r="U562" s="177"/>
      <c r="V562" s="177"/>
      <c r="W562" s="177"/>
      <c r="X562" s="177"/>
      <c r="Y562" s="177"/>
      <c r="Z562" s="177"/>
      <c r="AA562" s="319" t="s">
        <v>2344</v>
      </c>
      <c r="AB562" s="177"/>
      <c r="AC562" s="177"/>
      <c r="AD562" s="177"/>
      <c r="AE562" s="177"/>
      <c r="AF562" s="177"/>
      <c r="AG562" s="177"/>
      <c r="AH562" s="577"/>
      <c r="AI562" s="177"/>
      <c r="AJ562" s="177"/>
      <c r="AK562" s="177"/>
      <c r="AL562" s="177"/>
      <c r="AM562" s="177"/>
      <c r="AN562" s="177"/>
      <c r="AO562" s="177"/>
      <c r="AP562" s="177"/>
      <c r="AQ562" s="177"/>
      <c r="AR562" s="177"/>
      <c r="AS562" s="177"/>
      <c r="AT562" s="177"/>
      <c r="AU562" s="177"/>
      <c r="AV562" s="99">
        <v>2007</v>
      </c>
      <c r="AW562" s="99"/>
      <c r="AX562" s="99"/>
      <c r="AY562" s="99"/>
      <c r="AZ562" s="99"/>
      <c r="BA562" s="99"/>
      <c r="BB562" s="99"/>
      <c r="BC562" s="100">
        <v>285</v>
      </c>
      <c r="BD562" s="100"/>
    </row>
    <row r="563" spans="1:56" s="246" customFormat="1" ht="25.7" customHeight="1">
      <c r="A563" s="269"/>
      <c r="B563" s="543"/>
      <c r="C563" s="177" t="s">
        <v>1053</v>
      </c>
      <c r="D563" s="578" t="s">
        <v>2484</v>
      </c>
      <c r="E563" s="177" t="s">
        <v>1053</v>
      </c>
      <c r="F563" s="177"/>
      <c r="G563" s="177" t="s">
        <v>1053</v>
      </c>
      <c r="H563" s="177"/>
      <c r="I563" s="177"/>
      <c r="J563" s="319">
        <v>835</v>
      </c>
      <c r="K563" s="319">
        <v>499</v>
      </c>
      <c r="L563" s="319">
        <v>499</v>
      </c>
      <c r="M563" s="177"/>
      <c r="N563" s="177"/>
      <c r="O563" s="177"/>
      <c r="P563" s="319">
        <v>374</v>
      </c>
      <c r="Q563" s="319">
        <v>374</v>
      </c>
      <c r="R563" s="319" t="s">
        <v>2366</v>
      </c>
      <c r="S563" s="319">
        <v>1</v>
      </c>
      <c r="T563" s="319" t="s">
        <v>391</v>
      </c>
      <c r="U563" s="177"/>
      <c r="V563" s="177"/>
      <c r="W563" s="177"/>
      <c r="X563" s="177"/>
      <c r="Y563" s="177"/>
      <c r="Z563" s="177"/>
      <c r="AA563" s="319" t="s">
        <v>2344</v>
      </c>
      <c r="AB563" s="177"/>
      <c r="AC563" s="177"/>
      <c r="AD563" s="177"/>
      <c r="AE563" s="177"/>
      <c r="AF563" s="177"/>
      <c r="AG563" s="177"/>
      <c r="AH563" s="577"/>
      <c r="AI563" s="177"/>
      <c r="AJ563" s="177"/>
      <c r="AK563" s="177"/>
      <c r="AL563" s="177"/>
      <c r="AM563" s="177"/>
      <c r="AN563" s="177"/>
      <c r="AO563" s="177"/>
      <c r="AP563" s="177"/>
      <c r="AQ563" s="177"/>
      <c r="AR563" s="177"/>
      <c r="AS563" s="177"/>
      <c r="AT563" s="177"/>
      <c r="AU563" s="177"/>
      <c r="AV563" s="99">
        <v>2007</v>
      </c>
      <c r="AW563" s="99"/>
      <c r="AX563" s="99"/>
      <c r="AY563" s="99"/>
      <c r="AZ563" s="99"/>
      <c r="BA563" s="99"/>
      <c r="BB563" s="99"/>
      <c r="BC563" s="100">
        <v>256</v>
      </c>
      <c r="BD563" s="100"/>
    </row>
    <row r="564" spans="1:56" s="246" customFormat="1" ht="25.7" customHeight="1">
      <c r="A564" s="269"/>
      <c r="B564" s="543"/>
      <c r="C564" s="177" t="s">
        <v>1053</v>
      </c>
      <c r="D564" s="578" t="s">
        <v>2485</v>
      </c>
      <c r="E564" s="177" t="s">
        <v>1053</v>
      </c>
      <c r="F564" s="177"/>
      <c r="G564" s="177" t="s">
        <v>1053</v>
      </c>
      <c r="H564" s="177"/>
      <c r="I564" s="177"/>
      <c r="J564" s="319">
        <v>11705</v>
      </c>
      <c r="K564" s="319">
        <v>1172</v>
      </c>
      <c r="L564" s="319">
        <v>1172</v>
      </c>
      <c r="M564" s="177"/>
      <c r="N564" s="177"/>
      <c r="O564" s="177"/>
      <c r="P564" s="319">
        <v>748</v>
      </c>
      <c r="Q564" s="319">
        <v>374</v>
      </c>
      <c r="R564" s="319" t="s">
        <v>2366</v>
      </c>
      <c r="S564" s="319">
        <v>2</v>
      </c>
      <c r="T564" s="319" t="s">
        <v>391</v>
      </c>
      <c r="U564" s="177"/>
      <c r="V564" s="177"/>
      <c r="W564" s="177"/>
      <c r="X564" s="177"/>
      <c r="Y564" s="177"/>
      <c r="Z564" s="177"/>
      <c r="AA564" s="319" t="s">
        <v>2344</v>
      </c>
      <c r="AB564" s="177"/>
      <c r="AC564" s="177"/>
      <c r="AD564" s="177"/>
      <c r="AE564" s="177"/>
      <c r="AF564" s="177"/>
      <c r="AG564" s="177"/>
      <c r="AH564" s="577"/>
      <c r="AI564" s="177"/>
      <c r="AJ564" s="177"/>
      <c r="AK564" s="177"/>
      <c r="AL564" s="177"/>
      <c r="AM564" s="177"/>
      <c r="AN564" s="177"/>
      <c r="AO564" s="177"/>
      <c r="AP564" s="177"/>
      <c r="AQ564" s="177"/>
      <c r="AR564" s="177"/>
      <c r="AS564" s="177"/>
      <c r="AT564" s="177"/>
      <c r="AU564" s="177"/>
      <c r="AV564" s="99">
        <v>2009</v>
      </c>
      <c r="AW564" s="99"/>
      <c r="AX564" s="99"/>
      <c r="AY564" s="99"/>
      <c r="AZ564" s="99"/>
      <c r="BA564" s="99"/>
      <c r="BB564" s="99"/>
      <c r="BC564" s="100">
        <v>500</v>
      </c>
      <c r="BD564" s="100"/>
    </row>
    <row r="565" spans="1:56" s="246" customFormat="1" ht="25.7" customHeight="1">
      <c r="A565" s="269"/>
      <c r="B565" s="543"/>
      <c r="C565" s="177" t="s">
        <v>1053</v>
      </c>
      <c r="D565" s="578" t="s">
        <v>2486</v>
      </c>
      <c r="E565" s="177" t="s">
        <v>1053</v>
      </c>
      <c r="F565" s="177"/>
      <c r="G565" s="177" t="s">
        <v>1053</v>
      </c>
      <c r="H565" s="177"/>
      <c r="I565" s="177"/>
      <c r="J565" s="319">
        <v>2839</v>
      </c>
      <c r="K565" s="319">
        <v>570</v>
      </c>
      <c r="L565" s="319">
        <v>570</v>
      </c>
      <c r="M565" s="177"/>
      <c r="N565" s="177"/>
      <c r="O565" s="177"/>
      <c r="P565" s="319">
        <v>374</v>
      </c>
      <c r="Q565" s="319">
        <v>374</v>
      </c>
      <c r="R565" s="319" t="s">
        <v>2366</v>
      </c>
      <c r="S565" s="319">
        <v>1</v>
      </c>
      <c r="T565" s="319" t="s">
        <v>391</v>
      </c>
      <c r="U565" s="177"/>
      <c r="V565" s="177"/>
      <c r="W565" s="177"/>
      <c r="X565" s="177"/>
      <c r="Y565" s="177"/>
      <c r="Z565" s="177"/>
      <c r="AA565" s="319" t="s">
        <v>2344</v>
      </c>
      <c r="AB565" s="177"/>
      <c r="AC565" s="177"/>
      <c r="AD565" s="177"/>
      <c r="AE565" s="177"/>
      <c r="AF565" s="177"/>
      <c r="AG565" s="177"/>
      <c r="AH565" s="577"/>
      <c r="AI565" s="177"/>
      <c r="AJ565" s="177"/>
      <c r="AK565" s="177"/>
      <c r="AL565" s="177"/>
      <c r="AM565" s="177"/>
      <c r="AN565" s="177"/>
      <c r="AO565" s="177"/>
      <c r="AP565" s="177"/>
      <c r="AQ565" s="177"/>
      <c r="AR565" s="177"/>
      <c r="AS565" s="177"/>
      <c r="AT565" s="177"/>
      <c r="AU565" s="177"/>
      <c r="AV565" s="99">
        <v>2010</v>
      </c>
      <c r="AW565" s="99"/>
      <c r="AX565" s="99"/>
      <c r="AY565" s="99"/>
      <c r="AZ565" s="99"/>
      <c r="BA565" s="99"/>
      <c r="BB565" s="99"/>
      <c r="BC565" s="100">
        <v>370</v>
      </c>
      <c r="BD565" s="100"/>
    </row>
    <row r="566" spans="1:56" s="246" customFormat="1" ht="25.7" customHeight="1">
      <c r="A566" s="269"/>
      <c r="B566" s="543"/>
      <c r="C566" s="177" t="s">
        <v>1053</v>
      </c>
      <c r="D566" s="578" t="s">
        <v>10636</v>
      </c>
      <c r="E566" s="177" t="s">
        <v>1053</v>
      </c>
      <c r="F566" s="177"/>
      <c r="G566" s="177" t="s">
        <v>1053</v>
      </c>
      <c r="H566" s="177"/>
      <c r="I566" s="177"/>
      <c r="J566" s="319">
        <v>9244</v>
      </c>
      <c r="K566" s="319">
        <v>695</v>
      </c>
      <c r="L566" s="319">
        <v>695</v>
      </c>
      <c r="M566" s="177"/>
      <c r="N566" s="177"/>
      <c r="O566" s="177"/>
      <c r="P566" s="319">
        <v>456</v>
      </c>
      <c r="Q566" s="319">
        <v>456</v>
      </c>
      <c r="R566" s="319" t="s">
        <v>10637</v>
      </c>
      <c r="S566" s="319">
        <v>1</v>
      </c>
      <c r="T566" s="319" t="s">
        <v>391</v>
      </c>
      <c r="U566" s="177"/>
      <c r="V566" s="177"/>
      <c r="W566" s="177"/>
      <c r="X566" s="177"/>
      <c r="Y566" s="177"/>
      <c r="Z566" s="177"/>
      <c r="AA566" s="319" t="s">
        <v>2344</v>
      </c>
      <c r="AB566" s="177"/>
      <c r="AC566" s="177"/>
      <c r="AD566" s="177"/>
      <c r="AE566" s="177"/>
      <c r="AF566" s="177"/>
      <c r="AG566" s="177"/>
      <c r="AH566" s="577"/>
      <c r="AI566" s="177"/>
      <c r="AJ566" s="177"/>
      <c r="AK566" s="177"/>
      <c r="AL566" s="177"/>
      <c r="AM566" s="177"/>
      <c r="AN566" s="177"/>
      <c r="AO566" s="177"/>
      <c r="AP566" s="177"/>
      <c r="AQ566" s="177"/>
      <c r="AR566" s="177"/>
      <c r="AS566" s="177"/>
      <c r="AT566" s="177"/>
      <c r="AU566" s="177"/>
      <c r="AV566" s="99">
        <v>2013</v>
      </c>
      <c r="AW566" s="99"/>
      <c r="AX566" s="99"/>
      <c r="AY566" s="99"/>
      <c r="AZ566" s="99"/>
      <c r="BA566" s="99"/>
      <c r="BB566" s="99"/>
      <c r="BC566" s="100">
        <v>400</v>
      </c>
      <c r="BD566" s="100"/>
    </row>
    <row r="567" spans="1:56" s="246" customFormat="1" ht="25.7" customHeight="1">
      <c r="A567" s="269"/>
      <c r="B567" s="566" t="s">
        <v>3599</v>
      </c>
      <c r="C567" s="320" t="s">
        <v>3303</v>
      </c>
      <c r="D567" s="544">
        <f>COUNTA(D568:D664)</f>
        <v>97</v>
      </c>
      <c r="E567" s="177"/>
      <c r="F567" s="177"/>
      <c r="G567" s="177"/>
      <c r="H567" s="177"/>
      <c r="I567" s="177"/>
      <c r="J567" s="319">
        <f>SUM(J568:J664)</f>
        <v>602101</v>
      </c>
      <c r="K567" s="319">
        <f>SUM(K568:K664)</f>
        <v>56518.569999999992</v>
      </c>
      <c r="L567" s="319">
        <f>SUM(L568:O664)</f>
        <v>72978.86</v>
      </c>
      <c r="M567" s="319">
        <f>SUM(M568:P664)</f>
        <v>65000.45</v>
      </c>
      <c r="N567" s="319">
        <f>SUM(N568:Q664)</f>
        <v>108303.87999999999</v>
      </c>
      <c r="O567" s="319">
        <f>SUM(O568:R664)</f>
        <v>103174.87999999999</v>
      </c>
      <c r="P567" s="319"/>
      <c r="Q567" s="319"/>
      <c r="R567" s="319"/>
      <c r="S567" s="319">
        <f>SUM(S568:V664)</f>
        <v>4145</v>
      </c>
      <c r="T567" s="319"/>
      <c r="U567" s="177"/>
      <c r="V567" s="177"/>
      <c r="W567" s="177"/>
      <c r="X567" s="177"/>
      <c r="Y567" s="177"/>
      <c r="Z567" s="177"/>
      <c r="AA567" s="319"/>
      <c r="AB567" s="177"/>
      <c r="AC567" s="177"/>
      <c r="AD567" s="177"/>
      <c r="AE567" s="177"/>
      <c r="AF567" s="177"/>
      <c r="AG567" s="177"/>
      <c r="AH567" s="177"/>
      <c r="AI567" s="177"/>
      <c r="AJ567" s="177"/>
      <c r="AK567" s="177"/>
      <c r="AL567" s="177"/>
      <c r="AM567" s="177"/>
      <c r="AN567" s="177"/>
      <c r="AO567" s="177"/>
      <c r="AP567" s="177"/>
      <c r="AQ567" s="177"/>
      <c r="AR567" s="177"/>
      <c r="AS567" s="177"/>
      <c r="AT567" s="177"/>
      <c r="AU567" s="177"/>
      <c r="AV567" s="99"/>
      <c r="AW567" s="99"/>
      <c r="AX567" s="99"/>
      <c r="AY567" s="99"/>
      <c r="AZ567" s="99"/>
      <c r="BA567" s="99"/>
      <c r="BB567" s="99"/>
      <c r="BC567" s="100"/>
      <c r="BD567" s="100"/>
    </row>
    <row r="568" spans="1:56" s="246" customFormat="1" ht="25.7" customHeight="1">
      <c r="A568" s="269"/>
      <c r="B568" s="543"/>
      <c r="C568" s="320" t="s">
        <v>582</v>
      </c>
      <c r="D568" s="320" t="s">
        <v>11022</v>
      </c>
      <c r="E568" s="320" t="s">
        <v>582</v>
      </c>
      <c r="F568" s="320"/>
      <c r="G568" s="320" t="s">
        <v>11023</v>
      </c>
      <c r="H568" s="177"/>
      <c r="I568" s="177"/>
      <c r="J568" s="319">
        <v>33214</v>
      </c>
      <c r="K568" s="319">
        <v>1084</v>
      </c>
      <c r="L568" s="319">
        <v>1084</v>
      </c>
      <c r="M568" s="319"/>
      <c r="N568" s="319"/>
      <c r="O568" s="319"/>
      <c r="P568" s="319">
        <v>1025</v>
      </c>
      <c r="Q568" s="319">
        <v>1025</v>
      </c>
      <c r="R568" s="319" t="s">
        <v>11024</v>
      </c>
      <c r="S568" s="319">
        <v>2</v>
      </c>
      <c r="T568" s="319" t="s">
        <v>391</v>
      </c>
      <c r="U568" s="177"/>
      <c r="V568" s="177"/>
      <c r="W568" s="177"/>
      <c r="X568" s="177"/>
      <c r="Y568" s="177"/>
      <c r="Z568" s="177"/>
      <c r="AA568" s="319" t="s">
        <v>2344</v>
      </c>
      <c r="AB568" s="177"/>
      <c r="AC568" s="177"/>
      <c r="AD568" s="177"/>
      <c r="AE568" s="177"/>
      <c r="AF568" s="177"/>
      <c r="AG568" s="177"/>
      <c r="AH568" s="177"/>
      <c r="AI568" s="177"/>
      <c r="AJ568" s="177"/>
      <c r="AK568" s="177"/>
      <c r="AL568" s="177"/>
      <c r="AM568" s="177"/>
      <c r="AN568" s="177"/>
      <c r="AO568" s="177"/>
      <c r="AP568" s="177"/>
      <c r="AQ568" s="177"/>
      <c r="AR568" s="177"/>
      <c r="AS568" s="177"/>
      <c r="AT568" s="177"/>
      <c r="AU568" s="177"/>
      <c r="AV568" s="99">
        <v>2007</v>
      </c>
      <c r="AW568" s="99"/>
      <c r="AX568" s="99"/>
      <c r="AY568" s="99"/>
      <c r="AZ568" s="99"/>
      <c r="BA568" s="99"/>
      <c r="BB568" s="99"/>
      <c r="BC568" s="100">
        <v>5200</v>
      </c>
      <c r="BD568" s="100"/>
    </row>
    <row r="569" spans="1:56" s="246" customFormat="1" ht="25.7" customHeight="1">
      <c r="A569" s="269"/>
      <c r="B569" s="543"/>
      <c r="C569" s="320" t="s">
        <v>582</v>
      </c>
      <c r="D569" s="320" t="s">
        <v>2568</v>
      </c>
      <c r="E569" s="320" t="s">
        <v>582</v>
      </c>
      <c r="F569" s="320"/>
      <c r="G569" s="320" t="s">
        <v>582</v>
      </c>
      <c r="H569" s="177"/>
      <c r="I569" s="177"/>
      <c r="J569" s="319">
        <v>1372</v>
      </c>
      <c r="K569" s="319">
        <v>548.74</v>
      </c>
      <c r="L569" s="319">
        <v>548.74</v>
      </c>
      <c r="M569" s="177"/>
      <c r="N569" s="936"/>
      <c r="O569" s="177"/>
      <c r="P569" s="319">
        <v>497.5</v>
      </c>
      <c r="Q569" s="319">
        <v>497.5</v>
      </c>
      <c r="R569" s="319" t="s">
        <v>11025</v>
      </c>
      <c r="S569" s="319">
        <v>1</v>
      </c>
      <c r="T569" s="319" t="s">
        <v>391</v>
      </c>
      <c r="U569" s="319"/>
      <c r="V569" s="319"/>
      <c r="W569" s="177"/>
      <c r="X569" s="177"/>
      <c r="Y569" s="177"/>
      <c r="Z569" s="177"/>
      <c r="AA569" s="319" t="s">
        <v>2344</v>
      </c>
      <c r="AB569" s="320"/>
      <c r="AC569" s="320"/>
      <c r="AD569" s="177"/>
      <c r="AE569" s="177"/>
      <c r="AF569" s="177"/>
      <c r="AG569" s="177"/>
      <c r="AH569" s="177"/>
      <c r="AI569" s="177"/>
      <c r="AJ569" s="177"/>
      <c r="AK569" s="177"/>
      <c r="AL569" s="177"/>
      <c r="AM569" s="177"/>
      <c r="AN569" s="177"/>
      <c r="AO569" s="177"/>
      <c r="AP569" s="177"/>
      <c r="AQ569" s="177"/>
      <c r="AR569" s="177"/>
      <c r="AS569" s="177"/>
      <c r="AT569" s="177"/>
      <c r="AU569" s="177"/>
      <c r="AV569" s="99">
        <v>2007</v>
      </c>
      <c r="AW569" s="99"/>
      <c r="AX569" s="99"/>
      <c r="AY569" s="99"/>
      <c r="AZ569" s="99"/>
      <c r="BA569" s="99"/>
      <c r="BB569" s="99"/>
      <c r="BC569" s="100">
        <v>133</v>
      </c>
      <c r="BD569" s="99"/>
    </row>
    <row r="570" spans="1:56" s="246" customFormat="1" ht="25.7" customHeight="1">
      <c r="A570" s="269"/>
      <c r="B570" s="543"/>
      <c r="C570" s="320" t="s">
        <v>582</v>
      </c>
      <c r="D570" s="320" t="s">
        <v>2569</v>
      </c>
      <c r="E570" s="320" t="s">
        <v>582</v>
      </c>
      <c r="F570" s="320"/>
      <c r="G570" s="320" t="s">
        <v>582</v>
      </c>
      <c r="H570" s="177"/>
      <c r="I570" s="177"/>
      <c r="J570" s="319">
        <v>3683</v>
      </c>
      <c r="K570" s="319">
        <v>497.75</v>
      </c>
      <c r="L570" s="319">
        <v>497.75</v>
      </c>
      <c r="M570" s="177"/>
      <c r="N570" s="936"/>
      <c r="O570" s="177"/>
      <c r="P570" s="319">
        <v>497.75</v>
      </c>
      <c r="Q570" s="319">
        <v>497.75</v>
      </c>
      <c r="R570" s="319" t="s">
        <v>11026</v>
      </c>
      <c r="S570" s="319">
        <v>1</v>
      </c>
      <c r="T570" s="319" t="s">
        <v>391</v>
      </c>
      <c r="U570" s="319"/>
      <c r="V570" s="319"/>
      <c r="W570" s="177"/>
      <c r="X570" s="177"/>
      <c r="Y570" s="177"/>
      <c r="Z570" s="177"/>
      <c r="AA570" s="319" t="s">
        <v>2344</v>
      </c>
      <c r="AB570" s="320"/>
      <c r="AC570" s="320"/>
      <c r="AD570" s="177"/>
      <c r="AE570" s="177"/>
      <c r="AF570" s="177"/>
      <c r="AG570" s="177"/>
      <c r="AH570" s="177"/>
      <c r="AI570" s="177"/>
      <c r="AJ570" s="177"/>
      <c r="AK570" s="177"/>
      <c r="AL570" s="177"/>
      <c r="AM570" s="177"/>
      <c r="AN570" s="177"/>
      <c r="AO570" s="177"/>
      <c r="AP570" s="177"/>
      <c r="AQ570" s="177"/>
      <c r="AR570" s="177"/>
      <c r="AS570" s="177"/>
      <c r="AT570" s="177"/>
      <c r="AU570" s="177"/>
      <c r="AV570" s="99">
        <v>2007</v>
      </c>
      <c r="AW570" s="99"/>
      <c r="AX570" s="99"/>
      <c r="AY570" s="99"/>
      <c r="AZ570" s="99"/>
      <c r="BA570" s="99"/>
      <c r="BB570" s="99"/>
      <c r="BC570" s="100">
        <v>166</v>
      </c>
      <c r="BD570" s="99"/>
    </row>
    <row r="571" spans="1:56" s="246" customFormat="1" ht="25.7" customHeight="1">
      <c r="A571" s="269"/>
      <c r="B571" s="543"/>
      <c r="C571" s="320" t="s">
        <v>582</v>
      </c>
      <c r="D571" s="320" t="s">
        <v>2570</v>
      </c>
      <c r="E571" s="320" t="s">
        <v>582</v>
      </c>
      <c r="F571" s="320"/>
      <c r="G571" s="320" t="s">
        <v>582</v>
      </c>
      <c r="H571" s="177"/>
      <c r="I571" s="177"/>
      <c r="J571" s="319">
        <v>3823</v>
      </c>
      <c r="K571" s="319">
        <v>581</v>
      </c>
      <c r="L571" s="319">
        <v>581</v>
      </c>
      <c r="M571" s="177"/>
      <c r="N571" s="936"/>
      <c r="O571" s="177"/>
      <c r="P571" s="319">
        <v>498</v>
      </c>
      <c r="Q571" s="319">
        <v>498</v>
      </c>
      <c r="R571" s="319" t="s">
        <v>11026</v>
      </c>
      <c r="S571" s="319">
        <v>1</v>
      </c>
      <c r="T571" s="319" t="s">
        <v>391</v>
      </c>
      <c r="U571" s="319"/>
      <c r="V571" s="319"/>
      <c r="W571" s="177"/>
      <c r="X571" s="177"/>
      <c r="Y571" s="177"/>
      <c r="Z571" s="177"/>
      <c r="AA571" s="319" t="s">
        <v>2344</v>
      </c>
      <c r="AB571" s="320"/>
      <c r="AC571" s="320"/>
      <c r="AD571" s="177"/>
      <c r="AE571" s="177"/>
      <c r="AF571" s="177"/>
      <c r="AG571" s="177"/>
      <c r="AH571" s="177"/>
      <c r="AI571" s="177"/>
      <c r="AJ571" s="177"/>
      <c r="AK571" s="177"/>
      <c r="AL571" s="177"/>
      <c r="AM571" s="177"/>
      <c r="AN571" s="177"/>
      <c r="AO571" s="177"/>
      <c r="AP571" s="177"/>
      <c r="AQ571" s="177"/>
      <c r="AR571" s="177"/>
      <c r="AS571" s="177"/>
      <c r="AT571" s="177"/>
      <c r="AU571" s="177"/>
      <c r="AV571" s="99">
        <v>2007</v>
      </c>
      <c r="AW571" s="99"/>
      <c r="AX571" s="99"/>
      <c r="AY571" s="99"/>
      <c r="AZ571" s="99"/>
      <c r="BA571" s="99"/>
      <c r="BB571" s="99"/>
      <c r="BC571" s="100">
        <v>200</v>
      </c>
      <c r="BD571" s="320"/>
    </row>
    <row r="572" spans="1:56" s="246" customFormat="1" ht="25.7" customHeight="1">
      <c r="A572" s="269"/>
      <c r="B572" s="543"/>
      <c r="C572" s="320" t="s">
        <v>582</v>
      </c>
      <c r="D572" s="320" t="s">
        <v>11027</v>
      </c>
      <c r="E572" s="320" t="s">
        <v>582</v>
      </c>
      <c r="F572" s="320"/>
      <c r="G572" s="320" t="s">
        <v>582</v>
      </c>
      <c r="H572" s="177"/>
      <c r="I572" s="177"/>
      <c r="J572" s="319">
        <v>2237</v>
      </c>
      <c r="K572" s="1063">
        <v>588</v>
      </c>
      <c r="L572" s="1063">
        <v>588</v>
      </c>
      <c r="M572" s="177"/>
      <c r="N572" s="936"/>
      <c r="O572" s="177"/>
      <c r="P572" s="319">
        <v>588</v>
      </c>
      <c r="Q572" s="319">
        <v>588</v>
      </c>
      <c r="R572" s="319" t="s">
        <v>11026</v>
      </c>
      <c r="S572" s="319">
        <v>1</v>
      </c>
      <c r="T572" s="319" t="s">
        <v>391</v>
      </c>
      <c r="U572" s="319"/>
      <c r="V572" s="319"/>
      <c r="W572" s="177"/>
      <c r="X572" s="177"/>
      <c r="Y572" s="177"/>
      <c r="Z572" s="177"/>
      <c r="AA572" s="177" t="s">
        <v>2344</v>
      </c>
      <c r="AB572" s="177"/>
      <c r="AC572" s="319" t="s">
        <v>2344</v>
      </c>
      <c r="AD572" s="320"/>
      <c r="AE572" s="320"/>
      <c r="AF572" s="177"/>
      <c r="AG572" s="177"/>
      <c r="AH572" s="177"/>
      <c r="AI572" s="177"/>
      <c r="AJ572" s="177"/>
      <c r="AK572" s="177"/>
      <c r="AL572" s="177"/>
      <c r="AM572" s="177"/>
      <c r="AN572" s="177"/>
      <c r="AO572" s="177"/>
      <c r="AP572" s="177"/>
      <c r="AQ572" s="177"/>
      <c r="AR572" s="177"/>
      <c r="AS572" s="177"/>
      <c r="AT572" s="177"/>
      <c r="AU572" s="177"/>
      <c r="AV572" s="99">
        <v>2009</v>
      </c>
      <c r="AW572" s="177"/>
      <c r="AX572" s="99">
        <v>2008</v>
      </c>
      <c r="AY572" s="99"/>
      <c r="AZ572" s="99"/>
      <c r="BA572" s="99"/>
      <c r="BB572" s="99"/>
      <c r="BC572" s="100">
        <v>290</v>
      </c>
      <c r="BD572" s="320"/>
    </row>
    <row r="573" spans="1:56" s="246" customFormat="1" ht="25.7" customHeight="1">
      <c r="A573" s="269"/>
      <c r="B573" s="543"/>
      <c r="C573" s="320" t="s">
        <v>582</v>
      </c>
      <c r="D573" s="320" t="s">
        <v>11028</v>
      </c>
      <c r="E573" s="320" t="s">
        <v>582</v>
      </c>
      <c r="F573" s="320"/>
      <c r="G573" s="320" t="s">
        <v>582</v>
      </c>
      <c r="H573" s="177"/>
      <c r="I573" s="177"/>
      <c r="J573" s="319">
        <v>4136</v>
      </c>
      <c r="K573" s="1063">
        <v>498</v>
      </c>
      <c r="L573" s="1063">
        <v>498</v>
      </c>
      <c r="M573" s="177"/>
      <c r="N573" s="936"/>
      <c r="O573" s="177"/>
      <c r="P573" s="319">
        <v>498</v>
      </c>
      <c r="Q573" s="319">
        <v>498</v>
      </c>
      <c r="R573" s="319" t="s">
        <v>11026</v>
      </c>
      <c r="S573" s="319">
        <v>1</v>
      </c>
      <c r="T573" s="319" t="s">
        <v>391</v>
      </c>
      <c r="U573" s="319"/>
      <c r="V573" s="319"/>
      <c r="W573" s="177"/>
      <c r="X573" s="177"/>
      <c r="Y573" s="177"/>
      <c r="Z573" s="177"/>
      <c r="AA573" s="177" t="s">
        <v>2344</v>
      </c>
      <c r="AB573" s="177"/>
      <c r="AC573" s="319" t="s">
        <v>2344</v>
      </c>
      <c r="AD573" s="320"/>
      <c r="AE573" s="320"/>
      <c r="AF573" s="177"/>
      <c r="AG573" s="177"/>
      <c r="AH573" s="177"/>
      <c r="AI573" s="177"/>
      <c r="AJ573" s="177"/>
      <c r="AK573" s="177"/>
      <c r="AL573" s="177"/>
      <c r="AM573" s="177"/>
      <c r="AN573" s="177"/>
      <c r="AO573" s="177"/>
      <c r="AP573" s="177"/>
      <c r="AQ573" s="177"/>
      <c r="AR573" s="177"/>
      <c r="AS573" s="177"/>
      <c r="AT573" s="177"/>
      <c r="AU573" s="177"/>
      <c r="AV573" s="99">
        <v>2009</v>
      </c>
      <c r="AW573" s="177"/>
      <c r="AX573" s="99">
        <v>2008</v>
      </c>
      <c r="AY573" s="99"/>
      <c r="AZ573" s="99"/>
      <c r="BA573" s="99"/>
      <c r="BB573" s="99"/>
      <c r="BC573" s="100">
        <v>227</v>
      </c>
      <c r="BD573" s="320"/>
    </row>
    <row r="574" spans="1:56" s="246" customFormat="1" ht="25.7" customHeight="1">
      <c r="A574" s="269"/>
      <c r="B574" s="543"/>
      <c r="C574" s="320" t="s">
        <v>582</v>
      </c>
      <c r="D574" s="320" t="s">
        <v>11029</v>
      </c>
      <c r="E574" s="320" t="s">
        <v>582</v>
      </c>
      <c r="F574" s="320"/>
      <c r="G574" s="320" t="s">
        <v>582</v>
      </c>
      <c r="H574" s="177"/>
      <c r="I574" s="177"/>
      <c r="J574" s="100">
        <v>1811</v>
      </c>
      <c r="K574" s="100">
        <v>539.79</v>
      </c>
      <c r="L574" s="100">
        <v>539.79</v>
      </c>
      <c r="M574" s="99"/>
      <c r="N574" s="99"/>
      <c r="O574" s="99"/>
      <c r="P574" s="100">
        <v>540</v>
      </c>
      <c r="Q574" s="100">
        <v>540</v>
      </c>
      <c r="R574" s="100" t="s">
        <v>11030</v>
      </c>
      <c r="S574" s="100">
        <v>1</v>
      </c>
      <c r="T574" s="100" t="s">
        <v>391</v>
      </c>
      <c r="U574" s="100"/>
      <c r="V574" s="100"/>
      <c r="W574" s="99"/>
      <c r="X574" s="99"/>
      <c r="Y574" s="99"/>
      <c r="Z574" s="99"/>
      <c r="AA574" s="100" t="s">
        <v>2344</v>
      </c>
      <c r="AB574" s="99"/>
      <c r="AC574" s="99"/>
      <c r="AD574" s="99"/>
      <c r="AE574" s="99"/>
      <c r="AF574" s="99"/>
      <c r="AG574" s="99"/>
      <c r="AH574" s="99"/>
      <c r="AI574" s="99"/>
      <c r="AJ574" s="99"/>
      <c r="AK574" s="99"/>
      <c r="AL574" s="99"/>
      <c r="AM574" s="99"/>
      <c r="AN574" s="99"/>
      <c r="AO574" s="99"/>
      <c r="AP574" s="99"/>
      <c r="AQ574" s="99"/>
      <c r="AR574" s="99"/>
      <c r="AS574" s="99"/>
      <c r="AT574" s="99"/>
      <c r="AU574" s="99"/>
      <c r="AV574" s="99">
        <v>2010</v>
      </c>
      <c r="AW574" s="99"/>
      <c r="AX574" s="99"/>
      <c r="AY574" s="99"/>
      <c r="AZ574" s="99"/>
      <c r="BA574" s="99"/>
      <c r="BB574" s="99"/>
      <c r="BC574" s="100">
        <v>289</v>
      </c>
      <c r="BD574" s="320"/>
    </row>
    <row r="575" spans="1:56" s="246" customFormat="1" ht="25.7" customHeight="1">
      <c r="A575" s="269"/>
      <c r="B575" s="543"/>
      <c r="C575" s="320" t="s">
        <v>582</v>
      </c>
      <c r="D575" s="320" t="s">
        <v>11031</v>
      </c>
      <c r="E575" s="320" t="s">
        <v>582</v>
      </c>
      <c r="F575" s="320"/>
      <c r="G575" s="320" t="s">
        <v>10908</v>
      </c>
      <c r="H575" s="177"/>
      <c r="I575" s="177"/>
      <c r="J575" s="100">
        <v>74541</v>
      </c>
      <c r="K575" s="100">
        <v>456</v>
      </c>
      <c r="L575" s="100">
        <v>456</v>
      </c>
      <c r="M575" s="99"/>
      <c r="N575" s="99"/>
      <c r="O575" s="99"/>
      <c r="P575" s="100">
        <v>456</v>
      </c>
      <c r="Q575" s="100">
        <v>456</v>
      </c>
      <c r="R575" s="100" t="s">
        <v>11032</v>
      </c>
      <c r="S575" s="100">
        <v>1</v>
      </c>
      <c r="T575" s="100" t="s">
        <v>391</v>
      </c>
      <c r="U575" s="100"/>
      <c r="V575" s="100"/>
      <c r="W575" s="99"/>
      <c r="X575" s="99"/>
      <c r="Y575" s="99"/>
      <c r="Z575" s="99"/>
      <c r="AA575" s="100" t="s">
        <v>2344</v>
      </c>
      <c r="AB575" s="99"/>
      <c r="AC575" s="99"/>
      <c r="AD575" s="99"/>
      <c r="AE575" s="99"/>
      <c r="AF575" s="99"/>
      <c r="AG575" s="99"/>
      <c r="AH575" s="99"/>
      <c r="AI575" s="99"/>
      <c r="AJ575" s="99"/>
      <c r="AK575" s="99"/>
      <c r="AL575" s="99"/>
      <c r="AM575" s="99"/>
      <c r="AN575" s="99"/>
      <c r="AO575" s="99"/>
      <c r="AP575" s="99"/>
      <c r="AQ575" s="99"/>
      <c r="AR575" s="99"/>
      <c r="AS575" s="99"/>
      <c r="AT575" s="99"/>
      <c r="AU575" s="99"/>
      <c r="AV575" s="99">
        <v>2012</v>
      </c>
      <c r="AW575" s="99"/>
      <c r="AX575" s="99"/>
      <c r="AY575" s="99"/>
      <c r="AZ575" s="99"/>
      <c r="BA575" s="99"/>
      <c r="BB575" s="99"/>
      <c r="BC575" s="100"/>
      <c r="BD575" s="320"/>
    </row>
    <row r="576" spans="1:56" s="246" customFormat="1" ht="25.7" customHeight="1">
      <c r="A576" s="269"/>
      <c r="B576" s="543"/>
      <c r="C576" s="320" t="s">
        <v>582</v>
      </c>
      <c r="D576" s="320" t="s">
        <v>11033</v>
      </c>
      <c r="E576" s="320" t="s">
        <v>582</v>
      </c>
      <c r="F576" s="320"/>
      <c r="G576" s="320" t="s">
        <v>582</v>
      </c>
      <c r="H576" s="177"/>
      <c r="I576" s="177"/>
      <c r="J576" s="100">
        <v>194759</v>
      </c>
      <c r="K576" s="100">
        <v>1241</v>
      </c>
      <c r="L576" s="100">
        <v>1241</v>
      </c>
      <c r="M576" s="99"/>
      <c r="N576" s="99"/>
      <c r="O576" s="99"/>
      <c r="P576" s="100">
        <v>432</v>
      </c>
      <c r="Q576" s="100">
        <v>432</v>
      </c>
      <c r="R576" s="100" t="s">
        <v>11032</v>
      </c>
      <c r="S576" s="100">
        <v>1</v>
      </c>
      <c r="T576" s="100" t="s">
        <v>391</v>
      </c>
      <c r="U576" s="100"/>
      <c r="V576" s="100"/>
      <c r="W576" s="99"/>
      <c r="X576" s="99"/>
      <c r="Y576" s="99"/>
      <c r="Z576" s="99"/>
      <c r="AA576" s="100" t="s">
        <v>2344</v>
      </c>
      <c r="AB576" s="99"/>
      <c r="AC576" s="99"/>
      <c r="AD576" s="99"/>
      <c r="AE576" s="99"/>
      <c r="AF576" s="99"/>
      <c r="AG576" s="99"/>
      <c r="AH576" s="99"/>
      <c r="AI576" s="99"/>
      <c r="AJ576" s="99"/>
      <c r="AK576" s="99"/>
      <c r="AL576" s="99"/>
      <c r="AM576" s="99"/>
      <c r="AN576" s="99"/>
      <c r="AO576" s="99"/>
      <c r="AP576" s="99"/>
      <c r="AQ576" s="99"/>
      <c r="AR576" s="99"/>
      <c r="AS576" s="99"/>
      <c r="AT576" s="99"/>
      <c r="AU576" s="99"/>
      <c r="AV576" s="99">
        <v>2012</v>
      </c>
      <c r="AW576" s="99"/>
      <c r="AX576" s="99"/>
      <c r="AY576" s="99"/>
      <c r="AZ576" s="99"/>
      <c r="BA576" s="99"/>
      <c r="BB576" s="99"/>
      <c r="BC576" s="100">
        <v>1100</v>
      </c>
      <c r="BD576" s="320"/>
    </row>
    <row r="577" spans="1:56" s="246" customFormat="1" ht="25.7" customHeight="1">
      <c r="A577" s="269"/>
      <c r="B577" s="543"/>
      <c r="C577" s="320" t="s">
        <v>10727</v>
      </c>
      <c r="D577" s="320" t="s">
        <v>11034</v>
      </c>
      <c r="E577" s="320" t="s">
        <v>10727</v>
      </c>
      <c r="F577" s="320"/>
      <c r="G577" s="320" t="s">
        <v>10727</v>
      </c>
      <c r="H577" s="177"/>
      <c r="I577" s="177"/>
      <c r="J577" s="100">
        <v>748</v>
      </c>
      <c r="K577" s="100">
        <v>722.7</v>
      </c>
      <c r="L577" s="100">
        <v>722.7</v>
      </c>
      <c r="M577" s="99"/>
      <c r="N577" s="99"/>
      <c r="O577" s="99"/>
      <c r="P577" s="100">
        <v>600</v>
      </c>
      <c r="Q577" s="100">
        <v>600</v>
      </c>
      <c r="R577" s="100" t="s">
        <v>11035</v>
      </c>
      <c r="S577" s="100">
        <v>2</v>
      </c>
      <c r="T577" s="100" t="s">
        <v>391</v>
      </c>
      <c r="U577" s="100"/>
      <c r="V577" s="100"/>
      <c r="W577" s="99"/>
      <c r="X577" s="99"/>
      <c r="Y577" s="99"/>
      <c r="Z577" s="99"/>
      <c r="AA577" s="100" t="s">
        <v>2344</v>
      </c>
      <c r="AB577" s="99"/>
      <c r="AC577" s="99"/>
      <c r="AD577" s="99"/>
      <c r="AE577" s="99"/>
      <c r="AF577" s="99"/>
      <c r="AG577" s="99"/>
      <c r="AH577" s="99"/>
      <c r="AI577" s="99"/>
      <c r="AJ577" s="99"/>
      <c r="AK577" s="99"/>
      <c r="AL577" s="99"/>
      <c r="AM577" s="99"/>
      <c r="AN577" s="99"/>
      <c r="AO577" s="99"/>
      <c r="AP577" s="99"/>
      <c r="AQ577" s="99"/>
      <c r="AR577" s="99"/>
      <c r="AS577" s="99"/>
      <c r="AT577" s="99"/>
      <c r="AU577" s="99"/>
      <c r="AV577" s="99">
        <v>2009</v>
      </c>
      <c r="AW577" s="99"/>
      <c r="AX577" s="99"/>
      <c r="AY577" s="99"/>
      <c r="AZ577" s="99"/>
      <c r="BA577" s="99"/>
      <c r="BB577" s="99"/>
      <c r="BC577" s="100">
        <v>500</v>
      </c>
      <c r="BD577" s="320"/>
    </row>
    <row r="578" spans="1:56" s="246" customFormat="1" ht="25.7" customHeight="1">
      <c r="A578" s="269"/>
      <c r="B578" s="543"/>
      <c r="C578" s="320" t="s">
        <v>10727</v>
      </c>
      <c r="D578" s="320" t="s">
        <v>11036</v>
      </c>
      <c r="E578" s="320" t="s">
        <v>10727</v>
      </c>
      <c r="F578" s="320"/>
      <c r="G578" s="320" t="s">
        <v>10727</v>
      </c>
      <c r="H578" s="177"/>
      <c r="I578" s="177"/>
      <c r="J578" s="100">
        <v>540</v>
      </c>
      <c r="K578" s="100">
        <v>540</v>
      </c>
      <c r="L578" s="100">
        <v>540</v>
      </c>
      <c r="M578" s="100"/>
      <c r="N578" s="100"/>
      <c r="O578" s="100"/>
      <c r="P578" s="100">
        <v>430</v>
      </c>
      <c r="Q578" s="100">
        <v>430</v>
      </c>
      <c r="R578" s="100" t="s">
        <v>11035</v>
      </c>
      <c r="S578" s="100">
        <v>1</v>
      </c>
      <c r="T578" s="100" t="s">
        <v>391</v>
      </c>
      <c r="U578" s="100"/>
      <c r="V578" s="100"/>
      <c r="W578" s="99"/>
      <c r="X578" s="99"/>
      <c r="Y578" s="99"/>
      <c r="Z578" s="99"/>
      <c r="AA578" s="100" t="s">
        <v>2344</v>
      </c>
      <c r="AB578" s="99"/>
      <c r="AC578" s="99"/>
      <c r="AD578" s="99"/>
      <c r="AE578" s="99"/>
      <c r="AF578" s="99"/>
      <c r="AG578" s="99"/>
      <c r="AH578" s="99"/>
      <c r="AI578" s="99"/>
      <c r="AJ578" s="99"/>
      <c r="AK578" s="99"/>
      <c r="AL578" s="99"/>
      <c r="AM578" s="99"/>
      <c r="AN578" s="99"/>
      <c r="AO578" s="99"/>
      <c r="AP578" s="99"/>
      <c r="AQ578" s="99"/>
      <c r="AR578" s="99"/>
      <c r="AS578" s="99"/>
      <c r="AT578" s="99"/>
      <c r="AU578" s="99"/>
      <c r="AV578" s="99">
        <v>2007</v>
      </c>
      <c r="AW578" s="99"/>
      <c r="AX578" s="99"/>
      <c r="AY578" s="99"/>
      <c r="AZ578" s="99"/>
      <c r="BA578" s="99"/>
      <c r="BB578" s="99"/>
      <c r="BC578" s="100">
        <v>120</v>
      </c>
      <c r="BD578" s="320"/>
    </row>
    <row r="579" spans="1:56" s="246" customFormat="1" ht="25.7" customHeight="1">
      <c r="A579" s="269"/>
      <c r="B579" s="543"/>
      <c r="C579" s="320" t="s">
        <v>10727</v>
      </c>
      <c r="D579" s="320" t="s">
        <v>11037</v>
      </c>
      <c r="E579" s="320" t="s">
        <v>10727</v>
      </c>
      <c r="F579" s="320"/>
      <c r="G579" s="320" t="s">
        <v>10727</v>
      </c>
      <c r="H579" s="177"/>
      <c r="I579" s="177"/>
      <c r="J579" s="100">
        <v>813</v>
      </c>
      <c r="K579" s="100">
        <v>414</v>
      </c>
      <c r="L579" s="100">
        <v>414</v>
      </c>
      <c r="M579" s="99"/>
      <c r="N579" s="99"/>
      <c r="O579" s="99"/>
      <c r="P579" s="100">
        <v>414</v>
      </c>
      <c r="Q579" s="100">
        <v>414</v>
      </c>
      <c r="R579" s="100" t="s">
        <v>11035</v>
      </c>
      <c r="S579" s="100">
        <v>2</v>
      </c>
      <c r="T579" s="100" t="s">
        <v>391</v>
      </c>
      <c r="U579" s="100"/>
      <c r="V579" s="100"/>
      <c r="W579" s="99"/>
      <c r="X579" s="99"/>
      <c r="Y579" s="99"/>
      <c r="Z579" s="99"/>
      <c r="AA579" s="100" t="s">
        <v>2344</v>
      </c>
      <c r="AB579" s="99"/>
      <c r="AC579" s="99"/>
      <c r="AD579" s="99"/>
      <c r="AE579" s="99"/>
      <c r="AF579" s="99"/>
      <c r="AG579" s="99"/>
      <c r="AH579" s="99"/>
      <c r="AI579" s="99"/>
      <c r="AJ579" s="99"/>
      <c r="AK579" s="99"/>
      <c r="AL579" s="99"/>
      <c r="AM579" s="99"/>
      <c r="AN579" s="99"/>
      <c r="AO579" s="99"/>
      <c r="AP579" s="99"/>
      <c r="AQ579" s="99"/>
      <c r="AR579" s="99"/>
      <c r="AS579" s="99"/>
      <c r="AT579" s="99"/>
      <c r="AU579" s="99"/>
      <c r="AV579" s="99">
        <v>2005</v>
      </c>
      <c r="AW579" s="99"/>
      <c r="AX579" s="99"/>
      <c r="AY579" s="99"/>
      <c r="AZ579" s="99"/>
      <c r="BA579" s="99"/>
      <c r="BB579" s="99"/>
      <c r="BC579" s="100">
        <v>95</v>
      </c>
      <c r="BD579" s="320"/>
    </row>
    <row r="580" spans="1:56" s="246" customFormat="1" ht="25.7" customHeight="1">
      <c r="A580" s="269">
        <v>5</v>
      </c>
      <c r="B580" s="543"/>
      <c r="C580" s="320" t="s">
        <v>10727</v>
      </c>
      <c r="D580" s="320" t="s">
        <v>11038</v>
      </c>
      <c r="E580" s="320" t="s">
        <v>10727</v>
      </c>
      <c r="F580" s="320"/>
      <c r="G580" s="320" t="s">
        <v>10727</v>
      </c>
      <c r="H580" s="177"/>
      <c r="I580" s="177"/>
      <c r="J580" s="319">
        <v>800</v>
      </c>
      <c r="K580" s="319">
        <v>600</v>
      </c>
      <c r="L580" s="319">
        <v>600</v>
      </c>
      <c r="M580" s="319"/>
      <c r="N580" s="319"/>
      <c r="O580" s="319"/>
      <c r="P580" s="319">
        <v>600</v>
      </c>
      <c r="Q580" s="319">
        <v>600</v>
      </c>
      <c r="R580" s="319" t="s">
        <v>11035</v>
      </c>
      <c r="S580" s="319">
        <v>2</v>
      </c>
      <c r="T580" s="319" t="s">
        <v>391</v>
      </c>
      <c r="U580" s="177"/>
      <c r="V580" s="177"/>
      <c r="W580" s="177"/>
      <c r="X580" s="177"/>
      <c r="Y580" s="177"/>
      <c r="Z580" s="177"/>
      <c r="AA580" s="319" t="s">
        <v>2344</v>
      </c>
      <c r="AB580" s="177"/>
      <c r="AC580" s="177"/>
      <c r="AD580" s="177"/>
      <c r="AE580" s="177"/>
      <c r="AF580" s="177"/>
      <c r="AG580" s="177"/>
      <c r="AH580" s="177"/>
      <c r="AI580" s="177"/>
      <c r="AJ580" s="177"/>
      <c r="AK580" s="177"/>
      <c r="AL580" s="177"/>
      <c r="AM580" s="177"/>
      <c r="AN580" s="177"/>
      <c r="AO580" s="177"/>
      <c r="AP580" s="177"/>
      <c r="AQ580" s="177"/>
      <c r="AR580" s="177"/>
      <c r="AS580" s="177"/>
      <c r="AT580" s="177"/>
      <c r="AU580" s="177"/>
      <c r="AV580" s="99">
        <v>2010</v>
      </c>
      <c r="AW580" s="99"/>
      <c r="AX580" s="99"/>
      <c r="AY580" s="99"/>
      <c r="AZ580" s="99"/>
      <c r="BA580" s="99"/>
      <c r="BB580" s="99"/>
      <c r="BC580" s="100">
        <v>120</v>
      </c>
      <c r="BD580" s="100"/>
    </row>
    <row r="581" spans="1:56" s="246" customFormat="1" ht="25.7" customHeight="1">
      <c r="A581" s="269">
        <v>6</v>
      </c>
      <c r="B581" s="543"/>
      <c r="C581" s="320" t="s">
        <v>10727</v>
      </c>
      <c r="D581" s="320" t="s">
        <v>11039</v>
      </c>
      <c r="E581" s="320" t="s">
        <v>10727</v>
      </c>
      <c r="F581" s="320"/>
      <c r="G581" s="320" t="s">
        <v>10727</v>
      </c>
      <c r="H581" s="177"/>
      <c r="I581" s="177"/>
      <c r="J581" s="319">
        <v>731</v>
      </c>
      <c r="K581" s="319">
        <v>731</v>
      </c>
      <c r="L581" s="319">
        <v>731</v>
      </c>
      <c r="M581" s="319"/>
      <c r="N581" s="319"/>
      <c r="O581" s="319"/>
      <c r="P581" s="319">
        <v>731</v>
      </c>
      <c r="Q581" s="319">
        <v>731</v>
      </c>
      <c r="R581" s="319" t="s">
        <v>11035</v>
      </c>
      <c r="S581" s="319">
        <v>1</v>
      </c>
      <c r="T581" s="319" t="s">
        <v>391</v>
      </c>
      <c r="U581" s="177"/>
      <c r="V581" s="177"/>
      <c r="W581" s="177"/>
      <c r="X581" s="177"/>
      <c r="Y581" s="177"/>
      <c r="Z581" s="177"/>
      <c r="AA581" s="319" t="s">
        <v>2344</v>
      </c>
      <c r="AB581" s="177"/>
      <c r="AC581" s="177"/>
      <c r="AD581" s="177"/>
      <c r="AE581" s="177"/>
      <c r="AF581" s="177"/>
      <c r="AG581" s="177"/>
      <c r="AH581" s="177"/>
      <c r="AI581" s="177"/>
      <c r="AJ581" s="177"/>
      <c r="AK581" s="177"/>
      <c r="AL581" s="177"/>
      <c r="AM581" s="177"/>
      <c r="AN581" s="177"/>
      <c r="AO581" s="177"/>
      <c r="AP581" s="177"/>
      <c r="AQ581" s="177"/>
      <c r="AR581" s="177"/>
      <c r="AS581" s="177"/>
      <c r="AT581" s="177"/>
      <c r="AU581" s="177"/>
      <c r="AV581" s="99">
        <v>2006</v>
      </c>
      <c r="AW581" s="99"/>
      <c r="AX581" s="99"/>
      <c r="AY581" s="99"/>
      <c r="AZ581" s="99"/>
      <c r="BA581" s="99"/>
      <c r="BB581" s="99"/>
      <c r="BC581" s="100">
        <v>100</v>
      </c>
      <c r="BD581" s="100"/>
    </row>
    <row r="582" spans="1:56" s="246" customFormat="1" ht="25.7" customHeight="1">
      <c r="A582" s="269"/>
      <c r="B582" s="543"/>
      <c r="C582" s="320" t="s">
        <v>10727</v>
      </c>
      <c r="D582" s="320" t="s">
        <v>11040</v>
      </c>
      <c r="E582" s="320" t="s">
        <v>10727</v>
      </c>
      <c r="F582" s="320"/>
      <c r="G582" s="320" t="s">
        <v>10727</v>
      </c>
      <c r="H582" s="177"/>
      <c r="I582" s="177"/>
      <c r="J582" s="319">
        <v>600</v>
      </c>
      <c r="K582" s="319">
        <v>600</v>
      </c>
      <c r="L582" s="319">
        <v>600</v>
      </c>
      <c r="M582" s="319"/>
      <c r="N582" s="319"/>
      <c r="O582" s="319"/>
      <c r="P582" s="319">
        <v>600</v>
      </c>
      <c r="Q582" s="319">
        <v>600</v>
      </c>
      <c r="R582" s="319" t="s">
        <v>11035</v>
      </c>
      <c r="S582" s="319">
        <v>1</v>
      </c>
      <c r="T582" s="319" t="s">
        <v>391</v>
      </c>
      <c r="U582" s="177"/>
      <c r="V582" s="177"/>
      <c r="W582" s="177"/>
      <c r="X582" s="177"/>
      <c r="Y582" s="177"/>
      <c r="Z582" s="177"/>
      <c r="AA582" s="319" t="s">
        <v>2344</v>
      </c>
      <c r="AB582" s="177"/>
      <c r="AC582" s="177"/>
      <c r="AD582" s="177"/>
      <c r="AE582" s="177"/>
      <c r="AF582" s="177"/>
      <c r="AG582" s="177"/>
      <c r="AH582" s="177"/>
      <c r="AI582" s="177"/>
      <c r="AJ582" s="177"/>
      <c r="AK582" s="177"/>
      <c r="AL582" s="177"/>
      <c r="AM582" s="177"/>
      <c r="AN582" s="177"/>
      <c r="AO582" s="177"/>
      <c r="AP582" s="177"/>
      <c r="AQ582" s="177"/>
      <c r="AR582" s="177"/>
      <c r="AS582" s="177"/>
      <c r="AT582" s="177"/>
      <c r="AU582" s="177"/>
      <c r="AV582" s="99">
        <v>2000</v>
      </c>
      <c r="AW582" s="99"/>
      <c r="AX582" s="99"/>
      <c r="AY582" s="99"/>
      <c r="AZ582" s="99"/>
      <c r="BA582" s="99"/>
      <c r="BB582" s="99"/>
      <c r="BC582" s="100">
        <v>100</v>
      </c>
      <c r="BD582" s="100"/>
    </row>
    <row r="583" spans="1:56" s="246" customFormat="1" ht="25.7" customHeight="1">
      <c r="A583" s="269"/>
      <c r="B583" s="543"/>
      <c r="C583" s="320" t="s">
        <v>10727</v>
      </c>
      <c r="D583" s="320" t="s">
        <v>11041</v>
      </c>
      <c r="E583" s="320" t="s">
        <v>10727</v>
      </c>
      <c r="F583" s="320"/>
      <c r="G583" s="320" t="s">
        <v>10727</v>
      </c>
      <c r="H583" s="177"/>
      <c r="I583" s="177"/>
      <c r="J583" s="319">
        <v>990</v>
      </c>
      <c r="K583" s="319">
        <v>489</v>
      </c>
      <c r="L583" s="319">
        <v>489</v>
      </c>
      <c r="M583" s="319"/>
      <c r="N583" s="319"/>
      <c r="O583" s="319"/>
      <c r="P583" s="319">
        <v>489</v>
      </c>
      <c r="Q583" s="319">
        <v>489</v>
      </c>
      <c r="R583" s="319" t="s">
        <v>11035</v>
      </c>
      <c r="S583" s="319">
        <v>1</v>
      </c>
      <c r="T583" s="319" t="s">
        <v>391</v>
      </c>
      <c r="U583" s="177"/>
      <c r="V583" s="177"/>
      <c r="W583" s="177"/>
      <c r="X583" s="177"/>
      <c r="Y583" s="177"/>
      <c r="Z583" s="177"/>
      <c r="AA583" s="319" t="s">
        <v>2344</v>
      </c>
      <c r="AB583" s="177"/>
      <c r="AC583" s="177"/>
      <c r="AD583" s="177"/>
      <c r="AE583" s="177"/>
      <c r="AF583" s="177"/>
      <c r="AG583" s="177"/>
      <c r="AH583" s="177"/>
      <c r="AI583" s="177"/>
      <c r="AJ583" s="177"/>
      <c r="AK583" s="177"/>
      <c r="AL583" s="177"/>
      <c r="AM583" s="177"/>
      <c r="AN583" s="177"/>
      <c r="AO583" s="177"/>
      <c r="AP583" s="177"/>
      <c r="AQ583" s="177"/>
      <c r="AR583" s="177"/>
      <c r="AS583" s="177"/>
      <c r="AT583" s="177"/>
      <c r="AU583" s="177"/>
      <c r="AV583" s="99">
        <v>2009</v>
      </c>
      <c r="AW583" s="99"/>
      <c r="AX583" s="99"/>
      <c r="AY583" s="99"/>
      <c r="AZ583" s="99"/>
      <c r="BA583" s="99"/>
      <c r="BB583" s="99"/>
      <c r="BC583" s="100">
        <v>113</v>
      </c>
      <c r="BD583" s="100"/>
    </row>
    <row r="584" spans="1:56" s="246" customFormat="1" ht="25.7" customHeight="1">
      <c r="A584" s="269"/>
      <c r="B584" s="543"/>
      <c r="C584" s="320" t="s">
        <v>1055</v>
      </c>
      <c r="D584" s="320" t="s">
        <v>11042</v>
      </c>
      <c r="E584" s="320" t="s">
        <v>1055</v>
      </c>
      <c r="F584" s="320"/>
      <c r="G584" s="320" t="s">
        <v>1055</v>
      </c>
      <c r="H584" s="177"/>
      <c r="I584" s="177"/>
      <c r="J584" s="319">
        <v>824</v>
      </c>
      <c r="K584" s="319">
        <v>824</v>
      </c>
      <c r="L584" s="319">
        <v>824</v>
      </c>
      <c r="M584" s="319"/>
      <c r="N584" s="319"/>
      <c r="O584" s="319"/>
      <c r="P584" s="319">
        <v>824</v>
      </c>
      <c r="Q584" s="319">
        <v>824</v>
      </c>
      <c r="R584" s="319" t="s">
        <v>11035</v>
      </c>
      <c r="S584" s="319">
        <v>2</v>
      </c>
      <c r="T584" s="319" t="s">
        <v>391</v>
      </c>
      <c r="U584" s="177"/>
      <c r="V584" s="177"/>
      <c r="W584" s="177"/>
      <c r="X584" s="177"/>
      <c r="Y584" s="177"/>
      <c r="Z584" s="177"/>
      <c r="AA584" s="319" t="s">
        <v>2344</v>
      </c>
      <c r="AB584" s="177"/>
      <c r="AC584" s="177"/>
      <c r="AD584" s="177"/>
      <c r="AE584" s="177"/>
      <c r="AF584" s="177"/>
      <c r="AG584" s="177"/>
      <c r="AH584" s="177"/>
      <c r="AI584" s="177"/>
      <c r="AJ584" s="177"/>
      <c r="AK584" s="177"/>
      <c r="AL584" s="177"/>
      <c r="AM584" s="177"/>
      <c r="AN584" s="177"/>
      <c r="AO584" s="177"/>
      <c r="AP584" s="177"/>
      <c r="AQ584" s="177"/>
      <c r="AR584" s="177"/>
      <c r="AS584" s="177"/>
      <c r="AT584" s="177"/>
      <c r="AU584" s="177"/>
      <c r="AV584" s="99">
        <v>2012</v>
      </c>
      <c r="AW584" s="99"/>
      <c r="AX584" s="99"/>
      <c r="AY584" s="99"/>
      <c r="AZ584" s="99"/>
      <c r="BA584" s="99"/>
      <c r="BB584" s="99"/>
      <c r="BC584" s="100">
        <v>254</v>
      </c>
      <c r="BD584" s="100"/>
    </row>
    <row r="585" spans="1:56" s="246" customFormat="1" ht="25.7" customHeight="1">
      <c r="A585" s="269"/>
      <c r="B585" s="543"/>
      <c r="C585" s="320" t="s">
        <v>1055</v>
      </c>
      <c r="D585" s="320" t="s">
        <v>11043</v>
      </c>
      <c r="E585" s="320" t="s">
        <v>1055</v>
      </c>
      <c r="F585" s="320"/>
      <c r="G585" s="320" t="s">
        <v>11044</v>
      </c>
      <c r="H585" s="177"/>
      <c r="I585" s="177"/>
      <c r="J585" s="319">
        <v>3892</v>
      </c>
      <c r="K585" s="319">
        <v>775</v>
      </c>
      <c r="L585" s="319">
        <v>684</v>
      </c>
      <c r="M585" s="319"/>
      <c r="N585" s="319"/>
      <c r="O585" s="319"/>
      <c r="P585" s="319">
        <v>456</v>
      </c>
      <c r="Q585" s="319">
        <v>456</v>
      </c>
      <c r="R585" s="319" t="s">
        <v>11045</v>
      </c>
      <c r="S585" s="319">
        <v>1</v>
      </c>
      <c r="T585" s="319" t="s">
        <v>391</v>
      </c>
      <c r="U585" s="177"/>
      <c r="V585" s="177"/>
      <c r="W585" s="177"/>
      <c r="X585" s="177"/>
      <c r="Y585" s="177"/>
      <c r="Z585" s="177"/>
      <c r="AA585" s="319" t="s">
        <v>2344</v>
      </c>
      <c r="AB585" s="177"/>
      <c r="AC585" s="177"/>
      <c r="AD585" s="177"/>
      <c r="AE585" s="177"/>
      <c r="AF585" s="177"/>
      <c r="AG585" s="177"/>
      <c r="AH585" s="177"/>
      <c r="AI585" s="177"/>
      <c r="AJ585" s="177"/>
      <c r="AK585" s="177"/>
      <c r="AL585" s="177"/>
      <c r="AM585" s="177"/>
      <c r="AN585" s="177"/>
      <c r="AO585" s="177"/>
      <c r="AP585" s="177"/>
      <c r="AQ585" s="177"/>
      <c r="AR585" s="177"/>
      <c r="AS585" s="177"/>
      <c r="AT585" s="177"/>
      <c r="AU585" s="177"/>
      <c r="AV585" s="99">
        <v>2004</v>
      </c>
      <c r="AW585" s="99"/>
      <c r="AX585" s="99"/>
      <c r="AY585" s="99"/>
      <c r="AZ585" s="99"/>
      <c r="BA585" s="99"/>
      <c r="BB585" s="99"/>
      <c r="BC585" s="100">
        <v>764</v>
      </c>
      <c r="BD585" s="100"/>
    </row>
    <row r="586" spans="1:56" s="246" customFormat="1" ht="25.7" customHeight="1">
      <c r="A586" s="269" t="s">
        <v>412</v>
      </c>
      <c r="B586" s="543"/>
      <c r="C586" s="320" t="s">
        <v>1055</v>
      </c>
      <c r="D586" s="320" t="s">
        <v>11046</v>
      </c>
      <c r="E586" s="320" t="s">
        <v>1055</v>
      </c>
      <c r="F586" s="320"/>
      <c r="G586" s="320" t="s">
        <v>1055</v>
      </c>
      <c r="H586" s="177"/>
      <c r="I586" s="177"/>
      <c r="J586" s="319">
        <v>1857</v>
      </c>
      <c r="K586" s="319">
        <v>410</v>
      </c>
      <c r="L586" s="319">
        <v>410</v>
      </c>
      <c r="M586" s="319"/>
      <c r="N586" s="319"/>
      <c r="O586" s="319"/>
      <c r="P586" s="319">
        <v>359</v>
      </c>
      <c r="Q586" s="319">
        <v>359</v>
      </c>
      <c r="R586" s="319" t="s">
        <v>11047</v>
      </c>
      <c r="S586" s="319">
        <v>1</v>
      </c>
      <c r="T586" s="319" t="s">
        <v>391</v>
      </c>
      <c r="U586" s="177"/>
      <c r="V586" s="177"/>
      <c r="W586" s="177"/>
      <c r="X586" s="177"/>
      <c r="Y586" s="177"/>
      <c r="Z586" s="177"/>
      <c r="AA586" s="319" t="s">
        <v>2344</v>
      </c>
      <c r="AB586" s="177"/>
      <c r="AC586" s="177"/>
      <c r="AD586" s="177"/>
      <c r="AE586" s="177"/>
      <c r="AF586" s="177"/>
      <c r="AG586" s="177"/>
      <c r="AH586" s="177"/>
      <c r="AI586" s="177"/>
      <c r="AJ586" s="177"/>
      <c r="AK586" s="177"/>
      <c r="AL586" s="177"/>
      <c r="AM586" s="177"/>
      <c r="AN586" s="177"/>
      <c r="AO586" s="177"/>
      <c r="AP586" s="177"/>
      <c r="AQ586" s="177"/>
      <c r="AR586" s="177"/>
      <c r="AS586" s="177"/>
      <c r="AT586" s="177"/>
      <c r="AU586" s="177"/>
      <c r="AV586" s="99">
        <v>2005</v>
      </c>
      <c r="AW586" s="99"/>
      <c r="AX586" s="99"/>
      <c r="AY586" s="99"/>
      <c r="AZ586" s="99"/>
      <c r="BA586" s="99"/>
      <c r="BB586" s="99"/>
      <c r="BC586" s="100">
        <v>173</v>
      </c>
      <c r="BD586" s="100"/>
    </row>
    <row r="587" spans="1:56" s="246" customFormat="1" ht="25.7" customHeight="1">
      <c r="A587" s="269"/>
      <c r="B587" s="543"/>
      <c r="C587" s="320" t="s">
        <v>1055</v>
      </c>
      <c r="D587" s="320" t="s">
        <v>11048</v>
      </c>
      <c r="E587" s="320" t="s">
        <v>1055</v>
      </c>
      <c r="F587" s="320"/>
      <c r="G587" s="320" t="s">
        <v>1055</v>
      </c>
      <c r="H587" s="177"/>
      <c r="I587" s="177"/>
      <c r="J587" s="319">
        <v>1308</v>
      </c>
      <c r="K587" s="319">
        <v>410</v>
      </c>
      <c r="L587" s="319">
        <v>410</v>
      </c>
      <c r="M587" s="319"/>
      <c r="N587" s="319"/>
      <c r="O587" s="319"/>
      <c r="P587" s="319">
        <v>359</v>
      </c>
      <c r="Q587" s="319">
        <v>359</v>
      </c>
      <c r="R587" s="319" t="s">
        <v>11047</v>
      </c>
      <c r="S587" s="319">
        <v>1</v>
      </c>
      <c r="T587" s="319" t="s">
        <v>391</v>
      </c>
      <c r="U587" s="177"/>
      <c r="V587" s="177"/>
      <c r="W587" s="177"/>
      <c r="X587" s="177"/>
      <c r="Y587" s="177"/>
      <c r="Z587" s="177"/>
      <c r="AA587" s="319" t="s">
        <v>2344</v>
      </c>
      <c r="AB587" s="177"/>
      <c r="AC587" s="177"/>
      <c r="AD587" s="177"/>
      <c r="AE587" s="177"/>
      <c r="AF587" s="177"/>
      <c r="AG587" s="177"/>
      <c r="AH587" s="177"/>
      <c r="AI587" s="177"/>
      <c r="AJ587" s="177"/>
      <c r="AK587" s="177"/>
      <c r="AL587" s="177"/>
      <c r="AM587" s="177"/>
      <c r="AN587" s="177"/>
      <c r="AO587" s="177"/>
      <c r="AP587" s="177"/>
      <c r="AQ587" s="177"/>
      <c r="AR587" s="177"/>
      <c r="AS587" s="177"/>
      <c r="AT587" s="177"/>
      <c r="AU587" s="177"/>
      <c r="AV587" s="99">
        <v>2005</v>
      </c>
      <c r="AW587" s="99"/>
      <c r="AX587" s="99"/>
      <c r="AY587" s="99"/>
      <c r="AZ587" s="99"/>
      <c r="BA587" s="99"/>
      <c r="BB587" s="99"/>
      <c r="BC587" s="100">
        <v>170</v>
      </c>
      <c r="BD587" s="100"/>
    </row>
    <row r="588" spans="1:56" s="246" customFormat="1" ht="25.7" customHeight="1">
      <c r="A588" s="269"/>
      <c r="B588" s="543"/>
      <c r="C588" s="320" t="s">
        <v>1055</v>
      </c>
      <c r="D588" s="320" t="s">
        <v>11049</v>
      </c>
      <c r="E588" s="320" t="s">
        <v>1055</v>
      </c>
      <c r="F588" s="320"/>
      <c r="G588" s="320" t="s">
        <v>1055</v>
      </c>
      <c r="H588" s="177"/>
      <c r="I588" s="177"/>
      <c r="J588" s="319">
        <v>3892</v>
      </c>
      <c r="K588" s="319">
        <v>463</v>
      </c>
      <c r="L588" s="319">
        <v>463</v>
      </c>
      <c r="M588" s="177"/>
      <c r="N588" s="936"/>
      <c r="O588" s="177"/>
      <c r="P588" s="319">
        <v>359</v>
      </c>
      <c r="Q588" s="319">
        <v>359</v>
      </c>
      <c r="R588" s="319" t="s">
        <v>11047</v>
      </c>
      <c r="S588" s="319">
        <v>1</v>
      </c>
      <c r="T588" s="319" t="s">
        <v>391</v>
      </c>
      <c r="U588" s="319"/>
      <c r="V588" s="319"/>
      <c r="W588" s="177"/>
      <c r="X588" s="177"/>
      <c r="Y588" s="177"/>
      <c r="Z588" s="177"/>
      <c r="AA588" s="319" t="s">
        <v>2344</v>
      </c>
      <c r="AB588" s="320"/>
      <c r="AC588" s="320"/>
      <c r="AD588" s="177"/>
      <c r="AE588" s="177"/>
      <c r="AF588" s="177"/>
      <c r="AG588" s="177"/>
      <c r="AH588" s="177"/>
      <c r="AI588" s="177"/>
      <c r="AJ588" s="177"/>
      <c r="AK588" s="177"/>
      <c r="AL588" s="177"/>
      <c r="AM588" s="177"/>
      <c r="AN588" s="177"/>
      <c r="AO588" s="177"/>
      <c r="AP588" s="177"/>
      <c r="AQ588" s="177"/>
      <c r="AR588" s="177"/>
      <c r="AS588" s="177"/>
      <c r="AT588" s="177"/>
      <c r="AU588" s="177"/>
      <c r="AV588" s="99">
        <v>2005</v>
      </c>
      <c r="AW588" s="99"/>
      <c r="AX588" s="99"/>
      <c r="AY588" s="99"/>
      <c r="AZ588" s="99"/>
      <c r="BA588" s="99"/>
      <c r="BB588" s="99"/>
      <c r="BC588" s="100">
        <v>175</v>
      </c>
      <c r="BD588" s="99"/>
    </row>
    <row r="589" spans="1:56" s="246" customFormat="1" ht="25.7" customHeight="1">
      <c r="A589" s="269"/>
      <c r="B589" s="543"/>
      <c r="C589" s="320" t="s">
        <v>1055</v>
      </c>
      <c r="D589" s="320" t="s">
        <v>11050</v>
      </c>
      <c r="E589" s="320" t="s">
        <v>1055</v>
      </c>
      <c r="F589" s="320"/>
      <c r="G589" s="320" t="s">
        <v>1055</v>
      </c>
      <c r="H589" s="177"/>
      <c r="I589" s="177"/>
      <c r="J589" s="319">
        <v>801</v>
      </c>
      <c r="K589" s="319">
        <v>456</v>
      </c>
      <c r="L589" s="319">
        <v>456</v>
      </c>
      <c r="M589" s="177"/>
      <c r="N589" s="936"/>
      <c r="O589" s="177"/>
      <c r="P589" s="319">
        <v>456</v>
      </c>
      <c r="Q589" s="319">
        <v>456</v>
      </c>
      <c r="R589" s="319" t="s">
        <v>11051</v>
      </c>
      <c r="S589" s="319">
        <v>1</v>
      </c>
      <c r="T589" s="319" t="s">
        <v>391</v>
      </c>
      <c r="U589" s="319"/>
      <c r="V589" s="319"/>
      <c r="W589" s="177"/>
      <c r="X589" s="177"/>
      <c r="Y589" s="177"/>
      <c r="Z589" s="177"/>
      <c r="AA589" s="319" t="s">
        <v>2344</v>
      </c>
      <c r="AB589" s="320"/>
      <c r="AC589" s="320"/>
      <c r="AD589" s="177"/>
      <c r="AE589" s="177"/>
      <c r="AF589" s="177"/>
      <c r="AG589" s="177"/>
      <c r="AH589" s="177"/>
      <c r="AI589" s="177"/>
      <c r="AJ589" s="177"/>
      <c r="AK589" s="177"/>
      <c r="AL589" s="177"/>
      <c r="AM589" s="177"/>
      <c r="AN589" s="177"/>
      <c r="AO589" s="177"/>
      <c r="AP589" s="177"/>
      <c r="AQ589" s="177"/>
      <c r="AR589" s="177"/>
      <c r="AS589" s="177"/>
      <c r="AT589" s="177"/>
      <c r="AU589" s="177"/>
      <c r="AV589" s="99">
        <v>2006</v>
      </c>
      <c r="AW589" s="99"/>
      <c r="AX589" s="99"/>
      <c r="AY589" s="99"/>
      <c r="AZ589" s="99"/>
      <c r="BA589" s="99"/>
      <c r="BB589" s="99"/>
      <c r="BC589" s="100">
        <v>200</v>
      </c>
      <c r="BD589" s="99"/>
    </row>
    <row r="590" spans="1:56" s="246" customFormat="1" ht="25.7" customHeight="1">
      <c r="A590" s="269"/>
      <c r="B590" s="543"/>
      <c r="C590" s="320" t="s">
        <v>1055</v>
      </c>
      <c r="D590" s="320" t="s">
        <v>11052</v>
      </c>
      <c r="E590" s="320" t="s">
        <v>1055</v>
      </c>
      <c r="F590" s="320"/>
      <c r="G590" s="320" t="s">
        <v>1055</v>
      </c>
      <c r="H590" s="177"/>
      <c r="I590" s="177"/>
      <c r="J590" s="319">
        <v>1290</v>
      </c>
      <c r="K590" s="319">
        <v>394</v>
      </c>
      <c r="L590" s="319">
        <v>394</v>
      </c>
      <c r="M590" s="177"/>
      <c r="N590" s="936"/>
      <c r="O590" s="177"/>
      <c r="P590" s="319">
        <v>394</v>
      </c>
      <c r="Q590" s="319">
        <v>394</v>
      </c>
      <c r="R590" s="319" t="s">
        <v>11047</v>
      </c>
      <c r="S590" s="319">
        <v>1</v>
      </c>
      <c r="T590" s="319" t="s">
        <v>391</v>
      </c>
      <c r="U590" s="319"/>
      <c r="V590" s="319"/>
      <c r="W590" s="177"/>
      <c r="X590" s="177"/>
      <c r="Y590" s="177"/>
      <c r="Z590" s="177"/>
      <c r="AA590" s="319" t="s">
        <v>2344</v>
      </c>
      <c r="AB590" s="320"/>
      <c r="AC590" s="320"/>
      <c r="AD590" s="177"/>
      <c r="AE590" s="177"/>
      <c r="AF590" s="177"/>
      <c r="AG590" s="177"/>
      <c r="AH590" s="177"/>
      <c r="AI590" s="177"/>
      <c r="AJ590" s="177"/>
      <c r="AK590" s="177"/>
      <c r="AL590" s="177"/>
      <c r="AM590" s="177"/>
      <c r="AN590" s="177"/>
      <c r="AO590" s="177"/>
      <c r="AP590" s="177"/>
      <c r="AQ590" s="177"/>
      <c r="AR590" s="177"/>
      <c r="AS590" s="177"/>
      <c r="AT590" s="177"/>
      <c r="AU590" s="177"/>
      <c r="AV590" s="99">
        <v>2007</v>
      </c>
      <c r="AW590" s="99"/>
      <c r="AX590" s="99"/>
      <c r="AY590" s="99"/>
      <c r="AZ590" s="99"/>
      <c r="BA590" s="99"/>
      <c r="BB590" s="99"/>
      <c r="BC590" s="100">
        <v>200</v>
      </c>
      <c r="BD590" s="99"/>
    </row>
    <row r="591" spans="1:56" s="246" customFormat="1" ht="25.7" customHeight="1">
      <c r="A591" s="269"/>
      <c r="B591" s="543"/>
      <c r="C591" s="320" t="s">
        <v>1055</v>
      </c>
      <c r="D591" s="320" t="s">
        <v>11053</v>
      </c>
      <c r="E591" s="320" t="s">
        <v>1055</v>
      </c>
      <c r="F591" s="320"/>
      <c r="G591" s="320" t="s">
        <v>1055</v>
      </c>
      <c r="H591" s="177"/>
      <c r="I591" s="177"/>
      <c r="J591" s="319">
        <v>1985</v>
      </c>
      <c r="K591" s="319">
        <v>497.5</v>
      </c>
      <c r="L591" s="319">
        <v>497.5</v>
      </c>
      <c r="M591" s="177"/>
      <c r="N591" s="936"/>
      <c r="O591" s="177"/>
      <c r="P591" s="319">
        <v>456</v>
      </c>
      <c r="Q591" s="319">
        <v>456</v>
      </c>
      <c r="R591" s="319" t="s">
        <v>11051</v>
      </c>
      <c r="S591" s="319">
        <v>1</v>
      </c>
      <c r="T591" s="319" t="s">
        <v>391</v>
      </c>
      <c r="U591" s="319"/>
      <c r="V591" s="319"/>
      <c r="W591" s="177"/>
      <c r="X591" s="177"/>
      <c r="Y591" s="177"/>
      <c r="Z591" s="177"/>
      <c r="AA591" s="319" t="s">
        <v>2344</v>
      </c>
      <c r="AB591" s="320"/>
      <c r="AC591" s="320"/>
      <c r="AD591" s="177"/>
      <c r="AE591" s="177"/>
      <c r="AF591" s="177"/>
      <c r="AG591" s="177"/>
      <c r="AH591" s="177"/>
      <c r="AI591" s="177"/>
      <c r="AJ591" s="177"/>
      <c r="AK591" s="177"/>
      <c r="AL591" s="177"/>
      <c r="AM591" s="177"/>
      <c r="AN591" s="177"/>
      <c r="AO591" s="177"/>
      <c r="AP591" s="177"/>
      <c r="AQ591" s="177"/>
      <c r="AR591" s="177"/>
      <c r="AS591" s="177"/>
      <c r="AT591" s="177"/>
      <c r="AU591" s="177"/>
      <c r="AV591" s="99">
        <v>2009</v>
      </c>
      <c r="AW591" s="99"/>
      <c r="AX591" s="99"/>
      <c r="AY591" s="99"/>
      <c r="AZ591" s="99"/>
      <c r="BA591" s="99"/>
      <c r="BB591" s="99"/>
      <c r="BC591" s="100">
        <v>360</v>
      </c>
      <c r="BD591" s="846"/>
    </row>
    <row r="592" spans="1:56" s="246" customFormat="1" ht="25.7" customHeight="1">
      <c r="A592" s="269"/>
      <c r="B592" s="543"/>
      <c r="C592" s="320" t="s">
        <v>1055</v>
      </c>
      <c r="D592" s="320" t="s">
        <v>11054</v>
      </c>
      <c r="E592" s="320" t="s">
        <v>1055</v>
      </c>
      <c r="F592" s="320"/>
      <c r="G592" s="320" t="s">
        <v>1055</v>
      </c>
      <c r="H592" s="177"/>
      <c r="I592" s="177"/>
      <c r="J592" s="319">
        <v>501</v>
      </c>
      <c r="K592" s="319">
        <v>501</v>
      </c>
      <c r="L592" s="319">
        <v>495</v>
      </c>
      <c r="M592" s="177"/>
      <c r="N592" s="936"/>
      <c r="O592" s="177"/>
      <c r="P592" s="319">
        <v>456</v>
      </c>
      <c r="Q592" s="319">
        <v>456</v>
      </c>
      <c r="R592" s="319" t="s">
        <v>11051</v>
      </c>
      <c r="S592" s="319">
        <v>1</v>
      </c>
      <c r="T592" s="319" t="s">
        <v>391</v>
      </c>
      <c r="U592" s="319"/>
      <c r="V592" s="319"/>
      <c r="W592" s="177"/>
      <c r="X592" s="177"/>
      <c r="Y592" s="177"/>
      <c r="Z592" s="177"/>
      <c r="AA592" s="319" t="s">
        <v>2344</v>
      </c>
      <c r="AB592" s="320"/>
      <c r="AC592" s="320"/>
      <c r="AD592" s="177"/>
      <c r="AE592" s="177"/>
      <c r="AF592" s="177"/>
      <c r="AG592" s="177"/>
      <c r="AH592" s="177"/>
      <c r="AI592" s="177"/>
      <c r="AJ592" s="177"/>
      <c r="AK592" s="177"/>
      <c r="AL592" s="177"/>
      <c r="AM592" s="177"/>
      <c r="AN592" s="177"/>
      <c r="AO592" s="177"/>
      <c r="AP592" s="177"/>
      <c r="AQ592" s="177"/>
      <c r="AR592" s="177"/>
      <c r="AS592" s="177"/>
      <c r="AT592" s="177"/>
      <c r="AU592" s="177"/>
      <c r="AV592" s="99">
        <v>2012</v>
      </c>
      <c r="AW592" s="99"/>
      <c r="AX592" s="99"/>
      <c r="AY592" s="99"/>
      <c r="AZ592" s="99"/>
      <c r="BA592" s="99"/>
      <c r="BB592" s="99"/>
      <c r="BC592" s="100">
        <v>390</v>
      </c>
      <c r="BD592" s="99"/>
    </row>
    <row r="593" spans="1:56" s="246" customFormat="1" ht="25.7" customHeight="1">
      <c r="A593" s="269"/>
      <c r="B593" s="543"/>
      <c r="C593" s="320" t="s">
        <v>1055</v>
      </c>
      <c r="D593" s="320" t="s">
        <v>11055</v>
      </c>
      <c r="E593" s="320" t="s">
        <v>1055</v>
      </c>
      <c r="F593" s="320"/>
      <c r="G593" s="320" t="s">
        <v>1055</v>
      </c>
      <c r="H593" s="177"/>
      <c r="I593" s="177"/>
      <c r="J593" s="319">
        <v>2979</v>
      </c>
      <c r="K593" s="319">
        <v>713</v>
      </c>
      <c r="L593" s="319">
        <v>713</v>
      </c>
      <c r="M593" s="177"/>
      <c r="N593" s="936"/>
      <c r="O593" s="177"/>
      <c r="P593" s="319">
        <v>456</v>
      </c>
      <c r="Q593" s="319">
        <v>456</v>
      </c>
      <c r="R593" s="319" t="s">
        <v>11056</v>
      </c>
      <c r="S593" s="319">
        <v>1</v>
      </c>
      <c r="T593" s="319" t="s">
        <v>391</v>
      </c>
      <c r="U593" s="319"/>
      <c r="V593" s="319"/>
      <c r="W593" s="177"/>
      <c r="X593" s="177"/>
      <c r="Y593" s="177"/>
      <c r="Z593" s="177"/>
      <c r="AA593" s="319" t="s">
        <v>2344</v>
      </c>
      <c r="AB593" s="320"/>
      <c r="AC593" s="320"/>
      <c r="AD593" s="177"/>
      <c r="AE593" s="177"/>
      <c r="AF593" s="177"/>
      <c r="AG593" s="177"/>
      <c r="AH593" s="177"/>
      <c r="AI593" s="177"/>
      <c r="AJ593" s="177"/>
      <c r="AK593" s="177"/>
      <c r="AL593" s="177"/>
      <c r="AM593" s="177"/>
      <c r="AN593" s="177"/>
      <c r="AO593" s="177"/>
      <c r="AP593" s="177"/>
      <c r="AQ593" s="177"/>
      <c r="AR593" s="177"/>
      <c r="AS593" s="177"/>
      <c r="AT593" s="177"/>
      <c r="AU593" s="177"/>
      <c r="AV593" s="99">
        <v>2013</v>
      </c>
      <c r="AW593" s="99"/>
      <c r="AX593" s="99"/>
      <c r="AY593" s="99"/>
      <c r="AZ593" s="99"/>
      <c r="BA593" s="99"/>
      <c r="BB593" s="99"/>
      <c r="BC593" s="100">
        <v>662</v>
      </c>
      <c r="BD593" s="99"/>
    </row>
    <row r="594" spans="1:56" s="246" customFormat="1" ht="25.7" customHeight="1">
      <c r="A594" s="269"/>
      <c r="B594" s="543"/>
      <c r="C594" s="320" t="s">
        <v>1055</v>
      </c>
      <c r="D594" s="320" t="s">
        <v>11057</v>
      </c>
      <c r="E594" s="320" t="s">
        <v>1055</v>
      </c>
      <c r="F594" s="320"/>
      <c r="G594" s="320" t="s">
        <v>1055</v>
      </c>
      <c r="H594" s="177"/>
      <c r="I594" s="177"/>
      <c r="J594" s="319">
        <v>22100</v>
      </c>
      <c r="K594" s="319">
        <v>497</v>
      </c>
      <c r="L594" s="319">
        <v>497</v>
      </c>
      <c r="M594" s="177"/>
      <c r="N594" s="936"/>
      <c r="O594" s="177"/>
      <c r="P594" s="319">
        <v>456</v>
      </c>
      <c r="Q594" s="319">
        <v>456</v>
      </c>
      <c r="R594" s="319" t="s">
        <v>11056</v>
      </c>
      <c r="S594" s="319">
        <v>1</v>
      </c>
      <c r="T594" s="319" t="s">
        <v>391</v>
      </c>
      <c r="U594" s="319"/>
      <c r="V594" s="319"/>
      <c r="W594" s="177"/>
      <c r="X594" s="177"/>
      <c r="Y594" s="177"/>
      <c r="Z594" s="177"/>
      <c r="AA594" s="319" t="s">
        <v>2344</v>
      </c>
      <c r="AB594" s="320"/>
      <c r="AC594" s="320"/>
      <c r="AD594" s="177"/>
      <c r="AE594" s="177"/>
      <c r="AF594" s="177"/>
      <c r="AG594" s="177"/>
      <c r="AH594" s="177"/>
      <c r="AI594" s="177"/>
      <c r="AJ594" s="177"/>
      <c r="AK594" s="177"/>
      <c r="AL594" s="177"/>
      <c r="AM594" s="177"/>
      <c r="AN594" s="177"/>
      <c r="AO594" s="177"/>
      <c r="AP594" s="177"/>
      <c r="AQ594" s="177"/>
      <c r="AR594" s="177"/>
      <c r="AS594" s="177"/>
      <c r="AT594" s="177"/>
      <c r="AU594" s="177"/>
      <c r="AV594" s="99">
        <v>2015</v>
      </c>
      <c r="AW594" s="99"/>
      <c r="AX594" s="99"/>
      <c r="AY594" s="99"/>
      <c r="AZ594" s="99"/>
      <c r="BA594" s="99"/>
      <c r="BB594" s="99"/>
      <c r="BC594" s="100">
        <v>600</v>
      </c>
      <c r="BD594" s="99"/>
    </row>
    <row r="595" spans="1:56" s="246" customFormat="1" ht="25.7" customHeight="1">
      <c r="A595" s="269"/>
      <c r="B595" s="543"/>
      <c r="C595" s="320" t="s">
        <v>10741</v>
      </c>
      <c r="D595" s="320" t="s">
        <v>11058</v>
      </c>
      <c r="E595" s="320" t="s">
        <v>10741</v>
      </c>
      <c r="F595" s="320"/>
      <c r="G595" s="320" t="s">
        <v>10741</v>
      </c>
      <c r="H595" s="177"/>
      <c r="I595" s="177"/>
      <c r="J595" s="319">
        <v>1652</v>
      </c>
      <c r="K595" s="319">
        <v>468</v>
      </c>
      <c r="L595" s="319">
        <v>468</v>
      </c>
      <c r="M595" s="177"/>
      <c r="N595" s="936"/>
      <c r="O595" s="177"/>
      <c r="P595" s="319">
        <v>374</v>
      </c>
      <c r="Q595" s="319">
        <v>374</v>
      </c>
      <c r="R595" s="319" t="s">
        <v>11059</v>
      </c>
      <c r="S595" s="319">
        <v>1</v>
      </c>
      <c r="T595" s="319" t="s">
        <v>391</v>
      </c>
      <c r="U595" s="319"/>
      <c r="V595" s="319"/>
      <c r="W595" s="177"/>
      <c r="X595" s="177"/>
      <c r="Y595" s="177"/>
      <c r="Z595" s="177"/>
      <c r="AA595" s="319" t="s">
        <v>2344</v>
      </c>
      <c r="AB595" s="320"/>
      <c r="AC595" s="320"/>
      <c r="AD595" s="177"/>
      <c r="AE595" s="177"/>
      <c r="AF595" s="177"/>
      <c r="AG595" s="177"/>
      <c r="AH595" s="177"/>
      <c r="AI595" s="177"/>
      <c r="AJ595" s="177"/>
      <c r="AK595" s="177"/>
      <c r="AL595" s="177"/>
      <c r="AM595" s="177"/>
      <c r="AN595" s="177"/>
      <c r="AO595" s="177"/>
      <c r="AP595" s="177"/>
      <c r="AQ595" s="177"/>
      <c r="AR595" s="177"/>
      <c r="AS595" s="177"/>
      <c r="AT595" s="177"/>
      <c r="AU595" s="177"/>
      <c r="AV595" s="99">
        <v>2005</v>
      </c>
      <c r="AW595" s="99"/>
      <c r="AX595" s="99"/>
      <c r="AY595" s="99"/>
      <c r="AZ595" s="99"/>
      <c r="BA595" s="99"/>
      <c r="BB595" s="99"/>
      <c r="BC595" s="100">
        <v>65</v>
      </c>
      <c r="BD595" s="99"/>
    </row>
    <row r="596" spans="1:56" s="246" customFormat="1" ht="25.7" customHeight="1">
      <c r="A596" s="269"/>
      <c r="B596" s="543"/>
      <c r="C596" s="320" t="s">
        <v>10741</v>
      </c>
      <c r="D596" s="320" t="s">
        <v>11060</v>
      </c>
      <c r="E596" s="320" t="s">
        <v>10741</v>
      </c>
      <c r="F596" s="320"/>
      <c r="G596" s="320" t="s">
        <v>10741</v>
      </c>
      <c r="H596" s="177"/>
      <c r="I596" s="177"/>
      <c r="J596" s="319">
        <v>8276</v>
      </c>
      <c r="K596" s="319">
        <v>573</v>
      </c>
      <c r="L596" s="319">
        <v>573</v>
      </c>
      <c r="M596" s="177"/>
      <c r="N596" s="936"/>
      <c r="O596" s="177"/>
      <c r="P596" s="319">
        <v>374</v>
      </c>
      <c r="Q596" s="319">
        <v>374</v>
      </c>
      <c r="R596" s="319" t="s">
        <v>11059</v>
      </c>
      <c r="S596" s="319">
        <v>1</v>
      </c>
      <c r="T596" s="319" t="s">
        <v>391</v>
      </c>
      <c r="U596" s="319"/>
      <c r="V596" s="319"/>
      <c r="W596" s="177"/>
      <c r="X596" s="177"/>
      <c r="Y596" s="177"/>
      <c r="Z596" s="177"/>
      <c r="AA596" s="319" t="s">
        <v>2344</v>
      </c>
      <c r="AB596" s="320"/>
      <c r="AC596" s="320"/>
      <c r="AD596" s="177"/>
      <c r="AE596" s="177"/>
      <c r="AF596" s="177"/>
      <c r="AG596" s="177"/>
      <c r="AH596" s="177"/>
      <c r="AI596" s="177"/>
      <c r="AJ596" s="177"/>
      <c r="AK596" s="177"/>
      <c r="AL596" s="177"/>
      <c r="AM596" s="177"/>
      <c r="AN596" s="177"/>
      <c r="AO596" s="177"/>
      <c r="AP596" s="177"/>
      <c r="AQ596" s="177"/>
      <c r="AR596" s="177"/>
      <c r="AS596" s="177"/>
      <c r="AT596" s="177"/>
      <c r="AU596" s="177"/>
      <c r="AV596" s="99">
        <v>2007</v>
      </c>
      <c r="AW596" s="99"/>
      <c r="AX596" s="99"/>
      <c r="AY596" s="99"/>
      <c r="AZ596" s="99"/>
      <c r="BA596" s="99"/>
      <c r="BB596" s="99"/>
      <c r="BC596" s="100">
        <v>140</v>
      </c>
      <c r="BD596" s="99"/>
    </row>
    <row r="597" spans="1:56" s="246" customFormat="1" ht="25.7" customHeight="1">
      <c r="A597" s="269"/>
      <c r="B597" s="543"/>
      <c r="C597" s="320" t="s">
        <v>10741</v>
      </c>
      <c r="D597" s="320" t="s">
        <v>11061</v>
      </c>
      <c r="E597" s="320" t="s">
        <v>10741</v>
      </c>
      <c r="F597" s="320"/>
      <c r="G597" s="320" t="s">
        <v>10741</v>
      </c>
      <c r="H597" s="177"/>
      <c r="I597" s="177"/>
      <c r="J597" s="319">
        <v>1248</v>
      </c>
      <c r="K597" s="319">
        <v>497</v>
      </c>
      <c r="L597" s="319">
        <v>497</v>
      </c>
      <c r="M597" s="177"/>
      <c r="N597" s="936"/>
      <c r="O597" s="177"/>
      <c r="P597" s="319">
        <v>374</v>
      </c>
      <c r="Q597" s="319">
        <v>374</v>
      </c>
      <c r="R597" s="319" t="s">
        <v>11059</v>
      </c>
      <c r="S597" s="319">
        <v>1</v>
      </c>
      <c r="T597" s="319" t="s">
        <v>391</v>
      </c>
      <c r="U597" s="319"/>
      <c r="V597" s="319"/>
      <c r="W597" s="177"/>
      <c r="X597" s="177"/>
      <c r="Y597" s="177"/>
      <c r="Z597" s="177"/>
      <c r="AA597" s="319" t="s">
        <v>2344</v>
      </c>
      <c r="AB597" s="320"/>
      <c r="AC597" s="320"/>
      <c r="AD597" s="177"/>
      <c r="AE597" s="177"/>
      <c r="AF597" s="177"/>
      <c r="AG597" s="177"/>
      <c r="AH597" s="177"/>
      <c r="AI597" s="177"/>
      <c r="AJ597" s="177"/>
      <c r="AK597" s="177"/>
      <c r="AL597" s="177"/>
      <c r="AM597" s="177"/>
      <c r="AN597" s="177"/>
      <c r="AO597" s="177"/>
      <c r="AP597" s="177"/>
      <c r="AQ597" s="177"/>
      <c r="AR597" s="177"/>
      <c r="AS597" s="177"/>
      <c r="AT597" s="177"/>
      <c r="AU597" s="177"/>
      <c r="AV597" s="99">
        <v>2007</v>
      </c>
      <c r="AW597" s="99"/>
      <c r="AX597" s="99"/>
      <c r="AY597" s="99"/>
      <c r="AZ597" s="99"/>
      <c r="BA597" s="99"/>
      <c r="BB597" s="99"/>
      <c r="BC597" s="100">
        <v>170</v>
      </c>
      <c r="BD597" s="99"/>
    </row>
    <row r="598" spans="1:56" s="246" customFormat="1" ht="25.7" customHeight="1">
      <c r="A598" s="269"/>
      <c r="B598" s="543"/>
      <c r="C598" s="105" t="s">
        <v>10741</v>
      </c>
      <c r="D598" s="1064" t="s">
        <v>11062</v>
      </c>
      <c r="E598" s="105" t="s">
        <v>10741</v>
      </c>
      <c r="F598" s="105"/>
      <c r="G598" s="105" t="s">
        <v>10741</v>
      </c>
      <c r="H598" s="99"/>
      <c r="I598" s="99"/>
      <c r="J598" s="100">
        <v>15001</v>
      </c>
      <c r="K598" s="100">
        <v>2872</v>
      </c>
      <c r="L598" s="100">
        <v>2872</v>
      </c>
      <c r="M598" s="99"/>
      <c r="N598" s="99"/>
      <c r="O598" s="99"/>
      <c r="P598" s="100">
        <v>1870</v>
      </c>
      <c r="Q598" s="100">
        <v>1870</v>
      </c>
      <c r="R598" s="100" t="s">
        <v>11063</v>
      </c>
      <c r="S598" s="100">
        <v>5</v>
      </c>
      <c r="T598" s="100" t="s">
        <v>391</v>
      </c>
      <c r="U598" s="100"/>
      <c r="V598" s="100"/>
      <c r="W598" s="99"/>
      <c r="X598" s="99"/>
      <c r="Y598" s="99"/>
      <c r="Z598" s="99"/>
      <c r="AA598" s="100" t="s">
        <v>2344</v>
      </c>
      <c r="AB598" s="99"/>
      <c r="AC598" s="99"/>
      <c r="AD598" s="99"/>
      <c r="AE598" s="99"/>
      <c r="AF598" s="99"/>
      <c r="AG598" s="99"/>
      <c r="AH598" s="99"/>
      <c r="AI598" s="99"/>
      <c r="AJ598" s="99"/>
      <c r="AK598" s="99"/>
      <c r="AL598" s="99"/>
      <c r="AM598" s="99"/>
      <c r="AN598" s="99"/>
      <c r="AO598" s="99"/>
      <c r="AP598" s="99"/>
      <c r="AQ598" s="99"/>
      <c r="AR598" s="99"/>
      <c r="AS598" s="99"/>
      <c r="AT598" s="99"/>
      <c r="AU598" s="99"/>
      <c r="AV598" s="99">
        <v>2008</v>
      </c>
      <c r="AW598" s="99"/>
      <c r="AX598" s="99"/>
      <c r="AY598" s="99"/>
      <c r="AZ598" s="99"/>
      <c r="BA598" s="99"/>
      <c r="BB598" s="99"/>
      <c r="BC598" s="100">
        <v>1000</v>
      </c>
      <c r="BD598" s="99"/>
    </row>
    <row r="599" spans="1:56" s="246" customFormat="1" ht="25.7" customHeight="1">
      <c r="A599" s="269"/>
      <c r="B599" s="543"/>
      <c r="C599" s="105" t="s">
        <v>10741</v>
      </c>
      <c r="D599" s="1064" t="s">
        <v>11064</v>
      </c>
      <c r="E599" s="105" t="s">
        <v>10741</v>
      </c>
      <c r="F599" s="105"/>
      <c r="G599" s="105" t="s">
        <v>10741</v>
      </c>
      <c r="H599" s="99"/>
      <c r="I599" s="99"/>
      <c r="J599" s="100">
        <v>1109</v>
      </c>
      <c r="K599" s="100">
        <v>416</v>
      </c>
      <c r="L599" s="100">
        <v>416</v>
      </c>
      <c r="M599" s="99"/>
      <c r="N599" s="99"/>
      <c r="O599" s="99"/>
      <c r="P599" s="100">
        <v>374</v>
      </c>
      <c r="Q599" s="100">
        <v>374</v>
      </c>
      <c r="R599" s="100" t="s">
        <v>11059</v>
      </c>
      <c r="S599" s="100">
        <v>1</v>
      </c>
      <c r="T599" s="100" t="s">
        <v>391</v>
      </c>
      <c r="U599" s="100"/>
      <c r="V599" s="100"/>
      <c r="W599" s="99"/>
      <c r="X599" s="99"/>
      <c r="Y599" s="99"/>
      <c r="Z599" s="99"/>
      <c r="AA599" s="100" t="s">
        <v>2344</v>
      </c>
      <c r="AB599" s="99"/>
      <c r="AC599" s="99"/>
      <c r="AD599" s="99"/>
      <c r="AE599" s="99"/>
      <c r="AF599" s="99"/>
      <c r="AG599" s="99"/>
      <c r="AH599" s="99"/>
      <c r="AI599" s="99"/>
      <c r="AJ599" s="99"/>
      <c r="AK599" s="99"/>
      <c r="AL599" s="99"/>
      <c r="AM599" s="99"/>
      <c r="AN599" s="99"/>
      <c r="AO599" s="99"/>
      <c r="AP599" s="99"/>
      <c r="AQ599" s="99"/>
      <c r="AR599" s="99"/>
      <c r="AS599" s="99"/>
      <c r="AT599" s="99"/>
      <c r="AU599" s="99"/>
      <c r="AV599" s="99">
        <v>2008</v>
      </c>
      <c r="AW599" s="99"/>
      <c r="AX599" s="99"/>
      <c r="AY599" s="99"/>
      <c r="AZ599" s="99"/>
      <c r="BA599" s="99"/>
      <c r="BB599" s="99"/>
      <c r="BC599" s="100">
        <v>150</v>
      </c>
      <c r="BD599" s="99"/>
    </row>
    <row r="600" spans="1:56" s="246" customFormat="1" ht="25.7" customHeight="1">
      <c r="A600" s="269"/>
      <c r="B600" s="543"/>
      <c r="C600" s="105" t="s">
        <v>10741</v>
      </c>
      <c r="D600" s="1064" t="s">
        <v>11065</v>
      </c>
      <c r="E600" s="105" t="s">
        <v>10741</v>
      </c>
      <c r="F600" s="105"/>
      <c r="G600" s="105" t="s">
        <v>10741</v>
      </c>
      <c r="H600" s="99"/>
      <c r="I600" s="99"/>
      <c r="J600" s="100">
        <v>1118</v>
      </c>
      <c r="K600" s="100">
        <v>504</v>
      </c>
      <c r="L600" s="100">
        <v>504</v>
      </c>
      <c r="M600" s="99"/>
      <c r="N600" s="99"/>
      <c r="O600" s="99"/>
      <c r="P600" s="100">
        <v>374</v>
      </c>
      <c r="Q600" s="100">
        <v>374</v>
      </c>
      <c r="R600" s="100" t="s">
        <v>11059</v>
      </c>
      <c r="S600" s="100">
        <v>1</v>
      </c>
      <c r="T600" s="100" t="s">
        <v>391</v>
      </c>
      <c r="U600" s="100"/>
      <c r="V600" s="100"/>
      <c r="W600" s="99"/>
      <c r="X600" s="99"/>
      <c r="Y600" s="99"/>
      <c r="Z600" s="99"/>
      <c r="AA600" s="100" t="s">
        <v>2344</v>
      </c>
      <c r="AB600" s="99"/>
      <c r="AC600" s="99"/>
      <c r="AD600" s="99"/>
      <c r="AE600" s="99"/>
      <c r="AF600" s="99"/>
      <c r="AG600" s="99"/>
      <c r="AH600" s="99"/>
      <c r="AI600" s="99"/>
      <c r="AJ600" s="99"/>
      <c r="AK600" s="99"/>
      <c r="AL600" s="99"/>
      <c r="AM600" s="99"/>
      <c r="AN600" s="99"/>
      <c r="AO600" s="99"/>
      <c r="AP600" s="99"/>
      <c r="AQ600" s="99"/>
      <c r="AR600" s="99"/>
      <c r="AS600" s="99"/>
      <c r="AT600" s="99"/>
      <c r="AU600" s="99"/>
      <c r="AV600" s="99">
        <v>2009</v>
      </c>
      <c r="AW600" s="99"/>
      <c r="AX600" s="99"/>
      <c r="AY600" s="99"/>
      <c r="AZ600" s="99"/>
      <c r="BA600" s="99"/>
      <c r="BB600" s="99"/>
      <c r="BC600" s="100">
        <v>248.2</v>
      </c>
      <c r="BD600" s="99"/>
    </row>
    <row r="601" spans="1:56" s="246" customFormat="1" ht="25.7" customHeight="1">
      <c r="A601" s="269"/>
      <c r="B601" s="543"/>
      <c r="C601" s="105" t="s">
        <v>10741</v>
      </c>
      <c r="D601" s="105" t="s">
        <v>11066</v>
      </c>
      <c r="E601" s="105" t="s">
        <v>10741</v>
      </c>
      <c r="F601" s="105"/>
      <c r="G601" s="105" t="s">
        <v>10741</v>
      </c>
      <c r="H601" s="99"/>
      <c r="I601" s="99"/>
      <c r="J601" s="100">
        <v>1000</v>
      </c>
      <c r="K601" s="100">
        <v>574.16</v>
      </c>
      <c r="L601" s="100">
        <v>574.16</v>
      </c>
      <c r="M601" s="99"/>
      <c r="N601" s="99"/>
      <c r="O601" s="99"/>
      <c r="P601" s="100">
        <v>374</v>
      </c>
      <c r="Q601" s="100">
        <v>374</v>
      </c>
      <c r="R601" s="100" t="s">
        <v>11059</v>
      </c>
      <c r="S601" s="100">
        <v>1</v>
      </c>
      <c r="T601" s="100" t="s">
        <v>391</v>
      </c>
      <c r="U601" s="100"/>
      <c r="V601" s="100"/>
      <c r="W601" s="99"/>
      <c r="X601" s="99"/>
      <c r="Y601" s="99"/>
      <c r="Z601" s="99"/>
      <c r="AA601" s="100" t="s">
        <v>2344</v>
      </c>
      <c r="AB601" s="99"/>
      <c r="AC601" s="99"/>
      <c r="AD601" s="99"/>
      <c r="AE601" s="99"/>
      <c r="AF601" s="99"/>
      <c r="AG601" s="99"/>
      <c r="AH601" s="99"/>
      <c r="AI601" s="99"/>
      <c r="AJ601" s="99"/>
      <c r="AK601" s="99"/>
      <c r="AL601" s="99"/>
      <c r="AM601" s="99"/>
      <c r="AN601" s="99"/>
      <c r="AO601" s="99"/>
      <c r="AP601" s="99"/>
      <c r="AQ601" s="99"/>
      <c r="AR601" s="99"/>
      <c r="AS601" s="99"/>
      <c r="AT601" s="99"/>
      <c r="AU601" s="99"/>
      <c r="AV601" s="99">
        <v>2009</v>
      </c>
      <c r="AW601" s="99"/>
      <c r="AX601" s="99"/>
      <c r="AY601" s="99"/>
      <c r="AZ601" s="99"/>
      <c r="BA601" s="99"/>
      <c r="BB601" s="99"/>
      <c r="BC601" s="100">
        <v>235</v>
      </c>
      <c r="BD601" s="99"/>
    </row>
    <row r="602" spans="1:56" s="246" customFormat="1" ht="25.7" customHeight="1">
      <c r="A602" s="269"/>
      <c r="B602" s="543"/>
      <c r="C602" s="105" t="s">
        <v>10741</v>
      </c>
      <c r="D602" s="1064" t="s">
        <v>11067</v>
      </c>
      <c r="E602" s="105" t="s">
        <v>10741</v>
      </c>
      <c r="F602" s="105"/>
      <c r="G602" s="105" t="s">
        <v>10741</v>
      </c>
      <c r="H602" s="99"/>
      <c r="I602" s="99"/>
      <c r="J602" s="100">
        <v>735</v>
      </c>
      <c r="K602" s="100">
        <v>437.28</v>
      </c>
      <c r="L602" s="100">
        <v>437.28</v>
      </c>
      <c r="M602" s="99"/>
      <c r="N602" s="99"/>
      <c r="O602" s="99"/>
      <c r="P602" s="100">
        <v>300</v>
      </c>
      <c r="Q602" s="100">
        <v>300</v>
      </c>
      <c r="R602" s="100" t="s">
        <v>11068</v>
      </c>
      <c r="S602" s="100">
        <v>1</v>
      </c>
      <c r="T602" s="100" t="s">
        <v>391</v>
      </c>
      <c r="U602" s="100"/>
      <c r="V602" s="100"/>
      <c r="W602" s="99"/>
      <c r="X602" s="99"/>
      <c r="Y602" s="99"/>
      <c r="Z602" s="99"/>
      <c r="AA602" s="100" t="s">
        <v>2344</v>
      </c>
      <c r="AB602" s="99"/>
      <c r="AC602" s="99"/>
      <c r="AD602" s="99"/>
      <c r="AE602" s="99"/>
      <c r="AF602" s="99"/>
      <c r="AG602" s="99"/>
      <c r="AH602" s="99"/>
      <c r="AI602" s="99"/>
      <c r="AJ602" s="99"/>
      <c r="AK602" s="99"/>
      <c r="AL602" s="99"/>
      <c r="AM602" s="99"/>
      <c r="AN602" s="99"/>
      <c r="AO602" s="99"/>
      <c r="AP602" s="99"/>
      <c r="AQ602" s="99"/>
      <c r="AR602" s="99"/>
      <c r="AS602" s="99"/>
      <c r="AT602" s="99"/>
      <c r="AU602" s="99"/>
      <c r="AV602" s="99">
        <v>2010</v>
      </c>
      <c r="AW602" s="99"/>
      <c r="AX602" s="99"/>
      <c r="AY602" s="99"/>
      <c r="AZ602" s="99"/>
      <c r="BA602" s="99"/>
      <c r="BB602" s="99"/>
      <c r="BC602" s="100">
        <v>242.6</v>
      </c>
      <c r="BD602" s="99"/>
    </row>
    <row r="603" spans="1:56" s="246" customFormat="1" ht="25.7" customHeight="1">
      <c r="A603" s="269"/>
      <c r="B603" s="543"/>
      <c r="C603" s="105" t="s">
        <v>10741</v>
      </c>
      <c r="D603" s="105" t="s">
        <v>11069</v>
      </c>
      <c r="E603" s="105" t="s">
        <v>10741</v>
      </c>
      <c r="F603" s="105"/>
      <c r="G603" s="105" t="s">
        <v>10741</v>
      </c>
      <c r="H603" s="99"/>
      <c r="I603" s="99"/>
      <c r="J603" s="100">
        <v>1000</v>
      </c>
      <c r="K603" s="100">
        <v>574.16</v>
      </c>
      <c r="L603" s="100">
        <v>574.16</v>
      </c>
      <c r="M603" s="99"/>
      <c r="N603" s="99"/>
      <c r="O603" s="99"/>
      <c r="P603" s="100">
        <v>374</v>
      </c>
      <c r="Q603" s="100">
        <v>374</v>
      </c>
      <c r="R603" s="100" t="s">
        <v>11059</v>
      </c>
      <c r="S603" s="100">
        <v>1</v>
      </c>
      <c r="T603" s="100" t="s">
        <v>391</v>
      </c>
      <c r="U603" s="100"/>
      <c r="V603" s="100"/>
      <c r="W603" s="99"/>
      <c r="X603" s="99"/>
      <c r="Y603" s="99"/>
      <c r="Z603" s="99"/>
      <c r="AA603" s="100" t="s">
        <v>2344</v>
      </c>
      <c r="AB603" s="99"/>
      <c r="AC603" s="99"/>
      <c r="AD603" s="99"/>
      <c r="AE603" s="99"/>
      <c r="AF603" s="99"/>
      <c r="AG603" s="99"/>
      <c r="AH603" s="99"/>
      <c r="AI603" s="99"/>
      <c r="AJ603" s="99"/>
      <c r="AK603" s="99"/>
      <c r="AL603" s="99"/>
      <c r="AM603" s="99"/>
      <c r="AN603" s="99"/>
      <c r="AO603" s="99"/>
      <c r="AP603" s="99"/>
      <c r="AQ603" s="99"/>
      <c r="AR603" s="99"/>
      <c r="AS603" s="99"/>
      <c r="AT603" s="99"/>
      <c r="AU603" s="99"/>
      <c r="AV603" s="99">
        <v>2010</v>
      </c>
      <c r="AW603" s="99"/>
      <c r="AX603" s="99"/>
      <c r="AY603" s="99"/>
      <c r="AZ603" s="99"/>
      <c r="BA603" s="99"/>
      <c r="BB603" s="99"/>
      <c r="BC603" s="100">
        <v>250</v>
      </c>
      <c r="BD603" s="99"/>
    </row>
    <row r="604" spans="1:56" s="246" customFormat="1" ht="25.7" customHeight="1">
      <c r="A604" s="269"/>
      <c r="B604" s="543"/>
      <c r="C604" s="105" t="s">
        <v>10741</v>
      </c>
      <c r="D604" s="1064" t="s">
        <v>11070</v>
      </c>
      <c r="E604" s="105" t="s">
        <v>10741</v>
      </c>
      <c r="F604" s="105"/>
      <c r="G604" s="105" t="s">
        <v>10741</v>
      </c>
      <c r="H604" s="99"/>
      <c r="I604" s="99"/>
      <c r="J604" s="100">
        <v>439</v>
      </c>
      <c r="K604" s="100">
        <v>438.96</v>
      </c>
      <c r="L604" s="100">
        <v>438.96</v>
      </c>
      <c r="M604" s="99"/>
      <c r="N604" s="99"/>
      <c r="O604" s="99"/>
      <c r="P604" s="100">
        <v>300</v>
      </c>
      <c r="Q604" s="100">
        <v>300</v>
      </c>
      <c r="R604" s="100" t="s">
        <v>11071</v>
      </c>
      <c r="S604" s="100">
        <v>1</v>
      </c>
      <c r="T604" s="100" t="s">
        <v>391</v>
      </c>
      <c r="U604" s="100"/>
      <c r="V604" s="100"/>
      <c r="W604" s="99"/>
      <c r="X604" s="99"/>
      <c r="Y604" s="99"/>
      <c r="Z604" s="99"/>
      <c r="AA604" s="100" t="s">
        <v>2344</v>
      </c>
      <c r="AB604" s="99"/>
      <c r="AC604" s="99"/>
      <c r="AD604" s="99"/>
      <c r="AE604" s="99"/>
      <c r="AF604" s="99"/>
      <c r="AG604" s="99"/>
      <c r="AH604" s="99"/>
      <c r="AI604" s="99"/>
      <c r="AJ604" s="99"/>
      <c r="AK604" s="99"/>
      <c r="AL604" s="99"/>
      <c r="AM604" s="99"/>
      <c r="AN604" s="99"/>
      <c r="AO604" s="99"/>
      <c r="AP604" s="99"/>
      <c r="AQ604" s="99"/>
      <c r="AR604" s="99"/>
      <c r="AS604" s="99"/>
      <c r="AT604" s="99"/>
      <c r="AU604" s="99"/>
      <c r="AV604" s="99">
        <v>2011</v>
      </c>
      <c r="AW604" s="99"/>
      <c r="AX604" s="99"/>
      <c r="AY604" s="99"/>
      <c r="AZ604" s="99"/>
      <c r="BA604" s="99"/>
      <c r="BB604" s="99"/>
      <c r="BC604" s="100">
        <v>221</v>
      </c>
      <c r="BD604" s="99"/>
    </row>
    <row r="605" spans="1:56" s="246" customFormat="1" ht="25.7" customHeight="1">
      <c r="A605" s="269"/>
      <c r="B605" s="543"/>
      <c r="C605" s="105" t="s">
        <v>10741</v>
      </c>
      <c r="D605" s="105" t="s">
        <v>11072</v>
      </c>
      <c r="E605" s="105" t="s">
        <v>10741</v>
      </c>
      <c r="F605" s="105"/>
      <c r="G605" s="105" t="s">
        <v>10741</v>
      </c>
      <c r="H605" s="99"/>
      <c r="I605" s="99"/>
      <c r="J605" s="100">
        <v>1000</v>
      </c>
      <c r="K605" s="100">
        <v>506</v>
      </c>
      <c r="L605" s="100">
        <v>506</v>
      </c>
      <c r="M605" s="99"/>
      <c r="N605" s="99"/>
      <c r="O605" s="99"/>
      <c r="P605" s="100">
        <v>374</v>
      </c>
      <c r="Q605" s="100">
        <v>374</v>
      </c>
      <c r="R605" s="100" t="s">
        <v>11059</v>
      </c>
      <c r="S605" s="100">
        <v>1</v>
      </c>
      <c r="T605" s="100" t="s">
        <v>391</v>
      </c>
      <c r="U605" s="100"/>
      <c r="V605" s="100"/>
      <c r="W605" s="99"/>
      <c r="X605" s="99"/>
      <c r="Y605" s="99"/>
      <c r="Z605" s="99"/>
      <c r="AA605" s="100" t="s">
        <v>2344</v>
      </c>
      <c r="AB605" s="99"/>
      <c r="AC605" s="99"/>
      <c r="AD605" s="99"/>
      <c r="AE605" s="99"/>
      <c r="AF605" s="99"/>
      <c r="AG605" s="99"/>
      <c r="AH605" s="99"/>
      <c r="AI605" s="99"/>
      <c r="AJ605" s="99"/>
      <c r="AK605" s="99"/>
      <c r="AL605" s="99"/>
      <c r="AM605" s="99"/>
      <c r="AN605" s="99"/>
      <c r="AO605" s="99"/>
      <c r="AP605" s="99"/>
      <c r="AQ605" s="99"/>
      <c r="AR605" s="99"/>
      <c r="AS605" s="99"/>
      <c r="AT605" s="99"/>
      <c r="AU605" s="99"/>
      <c r="AV605" s="99">
        <v>2012</v>
      </c>
      <c r="AW605" s="99"/>
      <c r="AX605" s="99"/>
      <c r="AY605" s="99"/>
      <c r="AZ605" s="99"/>
      <c r="BA605" s="99"/>
      <c r="BB605" s="99"/>
      <c r="BC605" s="100">
        <v>250</v>
      </c>
      <c r="BD605" s="99"/>
    </row>
    <row r="606" spans="1:56" s="246" customFormat="1" ht="25.7" customHeight="1">
      <c r="A606" s="269"/>
      <c r="B606" s="543"/>
      <c r="C606" s="105" t="s">
        <v>589</v>
      </c>
      <c r="D606" s="1064" t="s">
        <v>11073</v>
      </c>
      <c r="E606" s="105" t="s">
        <v>589</v>
      </c>
      <c r="F606" s="105"/>
      <c r="G606" s="105" t="s">
        <v>589</v>
      </c>
      <c r="H606" s="99"/>
      <c r="I606" s="99"/>
      <c r="J606" s="100">
        <v>1700</v>
      </c>
      <c r="K606" s="100">
        <v>339</v>
      </c>
      <c r="L606" s="100">
        <v>339</v>
      </c>
      <c r="M606" s="99"/>
      <c r="N606" s="99"/>
      <c r="O606" s="99"/>
      <c r="P606" s="100">
        <v>320</v>
      </c>
      <c r="Q606" s="100">
        <v>320</v>
      </c>
      <c r="R606" s="100" t="s">
        <v>11074</v>
      </c>
      <c r="S606" s="100">
        <v>1</v>
      </c>
      <c r="T606" s="100" t="s">
        <v>391</v>
      </c>
      <c r="U606" s="100"/>
      <c r="V606" s="100"/>
      <c r="W606" s="99"/>
      <c r="X606" s="99"/>
      <c r="Y606" s="99"/>
      <c r="Z606" s="99"/>
      <c r="AA606" s="100" t="s">
        <v>2344</v>
      </c>
      <c r="AB606" s="99"/>
      <c r="AC606" s="99"/>
      <c r="AD606" s="99"/>
      <c r="AE606" s="99"/>
      <c r="AF606" s="99"/>
      <c r="AG606" s="99"/>
      <c r="AH606" s="99"/>
      <c r="AI606" s="99"/>
      <c r="AJ606" s="99"/>
      <c r="AK606" s="99"/>
      <c r="AL606" s="99"/>
      <c r="AM606" s="99"/>
      <c r="AN606" s="99"/>
      <c r="AO606" s="99"/>
      <c r="AP606" s="99"/>
      <c r="AQ606" s="99"/>
      <c r="AR606" s="99"/>
      <c r="AS606" s="99"/>
      <c r="AT606" s="99"/>
      <c r="AU606" s="99"/>
      <c r="AV606" s="99">
        <v>2009</v>
      </c>
      <c r="AW606" s="99"/>
      <c r="AX606" s="99"/>
      <c r="AY606" s="99"/>
      <c r="AZ606" s="99"/>
      <c r="BA606" s="99"/>
      <c r="BB606" s="99"/>
      <c r="BC606" s="100">
        <v>130</v>
      </c>
      <c r="BD606" s="99"/>
    </row>
    <row r="607" spans="1:56" s="246" customFormat="1" ht="25.7" customHeight="1">
      <c r="A607" s="269"/>
      <c r="B607" s="543"/>
      <c r="C607" s="105" t="s">
        <v>589</v>
      </c>
      <c r="D607" s="1064" t="s">
        <v>11075</v>
      </c>
      <c r="E607" s="105" t="s">
        <v>589</v>
      </c>
      <c r="F607" s="105"/>
      <c r="G607" s="105" t="s">
        <v>589</v>
      </c>
      <c r="H607" s="99"/>
      <c r="I607" s="99"/>
      <c r="J607" s="100">
        <v>1460</v>
      </c>
      <c r="K607" s="100">
        <v>524</v>
      </c>
      <c r="L607" s="100">
        <v>524</v>
      </c>
      <c r="M607" s="99"/>
      <c r="N607" s="99"/>
      <c r="O607" s="99"/>
      <c r="P607" s="100">
        <v>456</v>
      </c>
      <c r="Q607" s="100">
        <v>456</v>
      </c>
      <c r="R607" s="100" t="s">
        <v>11076</v>
      </c>
      <c r="S607" s="100">
        <v>1</v>
      </c>
      <c r="T607" s="100" t="s">
        <v>391</v>
      </c>
      <c r="U607" s="100"/>
      <c r="V607" s="100"/>
      <c r="W607" s="99"/>
      <c r="X607" s="99"/>
      <c r="Y607" s="99"/>
      <c r="Z607" s="99"/>
      <c r="AA607" s="100" t="s">
        <v>2344</v>
      </c>
      <c r="AB607" s="99"/>
      <c r="AC607" s="99"/>
      <c r="AD607" s="99"/>
      <c r="AE607" s="99"/>
      <c r="AF607" s="99"/>
      <c r="AG607" s="99"/>
      <c r="AH607" s="99"/>
      <c r="AI607" s="99"/>
      <c r="AJ607" s="99"/>
      <c r="AK607" s="99"/>
      <c r="AL607" s="99"/>
      <c r="AM607" s="99"/>
      <c r="AN607" s="99"/>
      <c r="AO607" s="99"/>
      <c r="AP607" s="99"/>
      <c r="AQ607" s="99"/>
      <c r="AR607" s="99"/>
      <c r="AS607" s="99"/>
      <c r="AT607" s="99"/>
      <c r="AU607" s="99"/>
      <c r="AV607" s="99">
        <v>2009</v>
      </c>
      <c r="AW607" s="99"/>
      <c r="AX607" s="99"/>
      <c r="AY607" s="99"/>
      <c r="AZ607" s="99"/>
      <c r="BA607" s="99"/>
      <c r="BB607" s="99"/>
      <c r="BC607" s="100">
        <v>150</v>
      </c>
      <c r="BD607" s="99"/>
    </row>
    <row r="608" spans="1:56" s="246" customFormat="1" ht="25.7" customHeight="1">
      <c r="A608" s="269"/>
      <c r="B608" s="543"/>
      <c r="C608" s="105" t="s">
        <v>589</v>
      </c>
      <c r="D608" s="1064" t="s">
        <v>11077</v>
      </c>
      <c r="E608" s="105" t="s">
        <v>589</v>
      </c>
      <c r="F608" s="105"/>
      <c r="G608" s="105" t="s">
        <v>589</v>
      </c>
      <c r="H608" s="99"/>
      <c r="I608" s="99"/>
      <c r="J608" s="100">
        <v>1475</v>
      </c>
      <c r="K608" s="100">
        <v>563</v>
      </c>
      <c r="L608" s="100">
        <v>563</v>
      </c>
      <c r="M608" s="99"/>
      <c r="N608" s="99"/>
      <c r="O608" s="99"/>
      <c r="P608" s="100">
        <v>300</v>
      </c>
      <c r="Q608" s="100">
        <v>300</v>
      </c>
      <c r="R608" s="100" t="s">
        <v>11071</v>
      </c>
      <c r="S608" s="100">
        <v>1</v>
      </c>
      <c r="T608" s="100" t="s">
        <v>391</v>
      </c>
      <c r="U608" s="100"/>
      <c r="V608" s="100"/>
      <c r="W608" s="99"/>
      <c r="X608" s="99"/>
      <c r="Y608" s="99"/>
      <c r="Z608" s="99"/>
      <c r="AA608" s="100" t="s">
        <v>2344</v>
      </c>
      <c r="AB608" s="99"/>
      <c r="AC608" s="99"/>
      <c r="AD608" s="99"/>
      <c r="AE608" s="99"/>
      <c r="AF608" s="99"/>
      <c r="AG608" s="99"/>
      <c r="AH608" s="99"/>
      <c r="AI608" s="99"/>
      <c r="AJ608" s="99"/>
      <c r="AK608" s="99"/>
      <c r="AL608" s="99"/>
      <c r="AM608" s="99"/>
      <c r="AN608" s="99"/>
      <c r="AO608" s="99"/>
      <c r="AP608" s="99"/>
      <c r="AQ608" s="99"/>
      <c r="AR608" s="99"/>
      <c r="AS608" s="99"/>
      <c r="AT608" s="99"/>
      <c r="AU608" s="99"/>
      <c r="AV608" s="99">
        <v>2005</v>
      </c>
      <c r="AW608" s="99"/>
      <c r="AX608" s="99"/>
      <c r="AY608" s="99"/>
      <c r="AZ608" s="99"/>
      <c r="BA608" s="99"/>
      <c r="BB608" s="99"/>
      <c r="BC608" s="100">
        <v>157</v>
      </c>
      <c r="BD608" s="99"/>
    </row>
    <row r="609" spans="1:56" s="246" customFormat="1" ht="25.7" customHeight="1">
      <c r="A609" s="269"/>
      <c r="B609" s="543"/>
      <c r="C609" s="320" t="s">
        <v>589</v>
      </c>
      <c r="D609" s="320" t="s">
        <v>11078</v>
      </c>
      <c r="E609" s="320" t="s">
        <v>589</v>
      </c>
      <c r="F609" s="320"/>
      <c r="G609" s="320" t="s">
        <v>589</v>
      </c>
      <c r="H609" s="177"/>
      <c r="I609" s="177"/>
      <c r="J609" s="319">
        <v>1236</v>
      </c>
      <c r="K609" s="319">
        <v>451</v>
      </c>
      <c r="L609" s="319">
        <v>451</v>
      </c>
      <c r="M609" s="177"/>
      <c r="N609" s="936"/>
      <c r="O609" s="177"/>
      <c r="P609" s="319">
        <v>300</v>
      </c>
      <c r="Q609" s="319">
        <v>300</v>
      </c>
      <c r="R609" s="319" t="s">
        <v>11071</v>
      </c>
      <c r="S609" s="319">
        <v>1</v>
      </c>
      <c r="T609" s="319" t="s">
        <v>391</v>
      </c>
      <c r="U609" s="319"/>
      <c r="V609" s="319"/>
      <c r="W609" s="177"/>
      <c r="X609" s="177"/>
      <c r="Y609" s="177"/>
      <c r="Z609" s="177"/>
      <c r="AA609" s="319" t="s">
        <v>2344</v>
      </c>
      <c r="AB609" s="320"/>
      <c r="AC609" s="320"/>
      <c r="AD609" s="177"/>
      <c r="AE609" s="177"/>
      <c r="AF609" s="177"/>
      <c r="AG609" s="177"/>
      <c r="AH609" s="177"/>
      <c r="AI609" s="177"/>
      <c r="AJ609" s="177"/>
      <c r="AK609" s="177"/>
      <c r="AL609" s="177"/>
      <c r="AM609" s="177"/>
      <c r="AN609" s="177"/>
      <c r="AO609" s="177"/>
      <c r="AP609" s="177"/>
      <c r="AQ609" s="177"/>
      <c r="AR609" s="177"/>
      <c r="AS609" s="177"/>
      <c r="AT609" s="177"/>
      <c r="AU609" s="177"/>
      <c r="AV609" s="99">
        <v>2008</v>
      </c>
      <c r="AW609" s="99"/>
      <c r="AX609" s="99"/>
      <c r="AY609" s="99"/>
      <c r="AZ609" s="99"/>
      <c r="BA609" s="99"/>
      <c r="BB609" s="99"/>
      <c r="BC609" s="100">
        <v>131</v>
      </c>
      <c r="BD609" s="99"/>
    </row>
    <row r="610" spans="1:56" s="246" customFormat="1" ht="25.7" customHeight="1">
      <c r="A610" s="269"/>
      <c r="B610" s="543"/>
      <c r="C610" s="320" t="s">
        <v>589</v>
      </c>
      <c r="D610" s="320" t="s">
        <v>11079</v>
      </c>
      <c r="E610" s="320" t="s">
        <v>589</v>
      </c>
      <c r="F610" s="320"/>
      <c r="G610" s="320" t="s">
        <v>589</v>
      </c>
      <c r="H610" s="177"/>
      <c r="I610" s="177"/>
      <c r="J610" s="319">
        <v>2462</v>
      </c>
      <c r="K610" s="319">
        <v>498</v>
      </c>
      <c r="L610" s="319">
        <v>498</v>
      </c>
      <c r="M610" s="177"/>
      <c r="N610" s="936"/>
      <c r="O610" s="177"/>
      <c r="P610" s="319">
        <v>300</v>
      </c>
      <c r="Q610" s="319">
        <v>300</v>
      </c>
      <c r="R610" s="319" t="s">
        <v>11071</v>
      </c>
      <c r="S610" s="319">
        <v>1</v>
      </c>
      <c r="T610" s="319" t="s">
        <v>391</v>
      </c>
      <c r="U610" s="319"/>
      <c r="V610" s="319"/>
      <c r="W610" s="177"/>
      <c r="X610" s="177"/>
      <c r="Y610" s="177"/>
      <c r="Z610" s="177"/>
      <c r="AA610" s="319" t="s">
        <v>2344</v>
      </c>
      <c r="AB610" s="320"/>
      <c r="AC610" s="320"/>
      <c r="AD610" s="177"/>
      <c r="AE610" s="177"/>
      <c r="AF610" s="177"/>
      <c r="AG610" s="177"/>
      <c r="AH610" s="177"/>
      <c r="AI610" s="177"/>
      <c r="AJ610" s="177"/>
      <c r="AK610" s="177"/>
      <c r="AL610" s="177"/>
      <c r="AM610" s="177"/>
      <c r="AN610" s="177"/>
      <c r="AO610" s="177"/>
      <c r="AP610" s="177"/>
      <c r="AQ610" s="177"/>
      <c r="AR610" s="177"/>
      <c r="AS610" s="177"/>
      <c r="AT610" s="177"/>
      <c r="AU610" s="177"/>
      <c r="AV610" s="99">
        <v>2007</v>
      </c>
      <c r="AW610" s="99"/>
      <c r="AX610" s="99"/>
      <c r="AY610" s="99"/>
      <c r="AZ610" s="99"/>
      <c r="BA610" s="99"/>
      <c r="BB610" s="99"/>
      <c r="BC610" s="100">
        <v>170</v>
      </c>
      <c r="BD610" s="99"/>
    </row>
    <row r="611" spans="1:56" s="246" customFormat="1" ht="25.7" customHeight="1">
      <c r="A611" s="269"/>
      <c r="B611" s="543"/>
      <c r="C611" s="320" t="s">
        <v>589</v>
      </c>
      <c r="D611" s="320" t="s">
        <v>11080</v>
      </c>
      <c r="E611" s="320" t="s">
        <v>589</v>
      </c>
      <c r="F611" s="320"/>
      <c r="G611" s="320" t="s">
        <v>589</v>
      </c>
      <c r="H611" s="177"/>
      <c r="I611" s="177"/>
      <c r="J611" s="100">
        <v>1154</v>
      </c>
      <c r="K611" s="100">
        <v>1154.4000000000001</v>
      </c>
      <c r="L611" s="100">
        <v>1223.05</v>
      </c>
      <c r="M611" s="99"/>
      <c r="N611" s="99"/>
      <c r="O611" s="99"/>
      <c r="P611" s="319">
        <v>1200</v>
      </c>
      <c r="Q611" s="100">
        <v>1200</v>
      </c>
      <c r="R611" s="319" t="s">
        <v>11071</v>
      </c>
      <c r="S611" s="100">
        <v>2</v>
      </c>
      <c r="T611" s="319" t="s">
        <v>391</v>
      </c>
      <c r="U611" s="99"/>
      <c r="V611" s="99"/>
      <c r="W611" s="99"/>
      <c r="X611" s="99"/>
      <c r="Y611" s="99"/>
      <c r="Z611" s="99"/>
      <c r="AA611" s="319" t="s">
        <v>2344</v>
      </c>
      <c r="AB611" s="99"/>
      <c r="AC611" s="99"/>
      <c r="AD611" s="99"/>
      <c r="AE611" s="99"/>
      <c r="AF611" s="99"/>
      <c r="AG611" s="99"/>
      <c r="AH611" s="99"/>
      <c r="AI611" s="99"/>
      <c r="AJ611" s="99"/>
      <c r="AK611" s="99"/>
      <c r="AL611" s="99"/>
      <c r="AM611" s="99"/>
      <c r="AN611" s="99"/>
      <c r="AO611" s="99"/>
      <c r="AP611" s="99"/>
      <c r="AQ611" s="99"/>
      <c r="AR611" s="99"/>
      <c r="AS611" s="99"/>
      <c r="AT611" s="99"/>
      <c r="AU611" s="99"/>
      <c r="AV611" s="99">
        <v>2010</v>
      </c>
      <c r="AW611" s="99"/>
      <c r="AX611" s="99"/>
      <c r="AY611" s="99"/>
      <c r="AZ611" s="99"/>
      <c r="BA611" s="99"/>
      <c r="BB611" s="99"/>
      <c r="BC611" s="100">
        <v>1117</v>
      </c>
      <c r="BD611" s="100"/>
    </row>
    <row r="612" spans="1:56" s="246" customFormat="1" ht="25.7" customHeight="1">
      <c r="A612" s="269"/>
      <c r="B612" s="543"/>
      <c r="C612" s="320" t="s">
        <v>589</v>
      </c>
      <c r="D612" s="320" t="s">
        <v>11081</v>
      </c>
      <c r="E612" s="320" t="s">
        <v>589</v>
      </c>
      <c r="F612" s="320"/>
      <c r="G612" s="320" t="s">
        <v>589</v>
      </c>
      <c r="H612" s="177"/>
      <c r="I612" s="177"/>
      <c r="J612" s="100">
        <v>2138</v>
      </c>
      <c r="K612" s="100">
        <v>560</v>
      </c>
      <c r="L612" s="100">
        <v>560</v>
      </c>
      <c r="M612" s="99"/>
      <c r="N612" s="99"/>
      <c r="O612" s="99"/>
      <c r="P612" s="100">
        <v>912</v>
      </c>
      <c r="Q612" s="100">
        <v>912</v>
      </c>
      <c r="R612" s="319" t="s">
        <v>11076</v>
      </c>
      <c r="S612" s="100">
        <v>1</v>
      </c>
      <c r="T612" s="319" t="s">
        <v>391</v>
      </c>
      <c r="U612" s="99"/>
      <c r="V612" s="99"/>
      <c r="W612" s="99"/>
      <c r="X612" s="99"/>
      <c r="Y612" s="99"/>
      <c r="Z612" s="99"/>
      <c r="AA612" s="319" t="s">
        <v>2344</v>
      </c>
      <c r="AB612" s="99"/>
      <c r="AC612" s="99"/>
      <c r="AD612" s="99"/>
      <c r="AE612" s="99"/>
      <c r="AF612" s="99"/>
      <c r="AG612" s="99"/>
      <c r="AH612" s="99"/>
      <c r="AI612" s="99"/>
      <c r="AJ612" s="99"/>
      <c r="AK612" s="99"/>
      <c r="AL612" s="99"/>
      <c r="AM612" s="99"/>
      <c r="AN612" s="99"/>
      <c r="AO612" s="99"/>
      <c r="AP612" s="99"/>
      <c r="AQ612" s="99"/>
      <c r="AR612" s="99"/>
      <c r="AS612" s="99"/>
      <c r="AT612" s="99"/>
      <c r="AU612" s="99"/>
      <c r="AV612" s="99">
        <v>2010</v>
      </c>
      <c r="AW612" s="99"/>
      <c r="AX612" s="99"/>
      <c r="AY612" s="99"/>
      <c r="AZ612" s="99"/>
      <c r="BA612" s="99"/>
      <c r="BB612" s="99"/>
      <c r="BC612" s="100">
        <v>200</v>
      </c>
      <c r="BD612" s="100"/>
    </row>
    <row r="613" spans="1:56" s="246" customFormat="1" ht="25.7" customHeight="1">
      <c r="A613" s="269"/>
      <c r="B613" s="543"/>
      <c r="C613" s="320" t="s">
        <v>589</v>
      </c>
      <c r="D613" s="320" t="s">
        <v>11082</v>
      </c>
      <c r="E613" s="320" t="s">
        <v>589</v>
      </c>
      <c r="F613" s="320" t="s">
        <v>589</v>
      </c>
      <c r="G613" s="320" t="s">
        <v>589</v>
      </c>
      <c r="H613" s="177" t="s">
        <v>589</v>
      </c>
      <c r="I613" s="177"/>
      <c r="J613" s="100">
        <v>3052</v>
      </c>
      <c r="K613" s="100">
        <v>686</v>
      </c>
      <c r="L613" s="100">
        <v>679</v>
      </c>
      <c r="M613" s="99"/>
      <c r="N613" s="99"/>
      <c r="O613" s="99"/>
      <c r="P613" s="100">
        <v>300</v>
      </c>
      <c r="Q613" s="100">
        <v>300</v>
      </c>
      <c r="R613" s="319" t="s">
        <v>11083</v>
      </c>
      <c r="S613" s="100">
        <v>1</v>
      </c>
      <c r="T613" s="319" t="s">
        <v>391</v>
      </c>
      <c r="U613" s="99"/>
      <c r="V613" s="99"/>
      <c r="W613" s="99"/>
      <c r="X613" s="99"/>
      <c r="Y613" s="99"/>
      <c r="Z613" s="99"/>
      <c r="AA613" s="319" t="s">
        <v>2344</v>
      </c>
      <c r="AB613" s="99"/>
      <c r="AC613" s="99"/>
      <c r="AD613" s="99"/>
      <c r="AE613" s="99"/>
      <c r="AF613" s="99"/>
      <c r="AG613" s="99"/>
      <c r="AH613" s="99"/>
      <c r="AI613" s="99"/>
      <c r="AJ613" s="99"/>
      <c r="AK613" s="99"/>
      <c r="AL613" s="99"/>
      <c r="AM613" s="99"/>
      <c r="AN613" s="99"/>
      <c r="AO613" s="99"/>
      <c r="AP613" s="99"/>
      <c r="AQ613" s="99"/>
      <c r="AR613" s="99"/>
      <c r="AS613" s="99"/>
      <c r="AT613" s="99"/>
      <c r="AU613" s="99"/>
      <c r="AV613" s="99">
        <v>2012</v>
      </c>
      <c r="AW613" s="99"/>
      <c r="AX613" s="99"/>
      <c r="AY613" s="99"/>
      <c r="AZ613" s="99"/>
      <c r="BA613" s="99"/>
      <c r="BB613" s="99"/>
      <c r="BC613" s="100">
        <v>632</v>
      </c>
      <c r="BD613" s="100"/>
    </row>
    <row r="614" spans="1:56" s="246" customFormat="1" ht="25.7" customHeight="1">
      <c r="A614" s="269"/>
      <c r="B614" s="543"/>
      <c r="C614" s="320" t="s">
        <v>589</v>
      </c>
      <c r="D614" s="320" t="s">
        <v>11084</v>
      </c>
      <c r="E614" s="320" t="s">
        <v>589</v>
      </c>
      <c r="F614" s="320"/>
      <c r="G614" s="320" t="s">
        <v>589</v>
      </c>
      <c r="H614" s="177"/>
      <c r="I614" s="177"/>
      <c r="J614" s="100">
        <v>1250</v>
      </c>
      <c r="K614" s="100">
        <v>498.92</v>
      </c>
      <c r="L614" s="100">
        <v>498.92</v>
      </c>
      <c r="M614" s="99"/>
      <c r="N614" s="99"/>
      <c r="O614" s="99"/>
      <c r="P614" s="100">
        <v>374</v>
      </c>
      <c r="Q614" s="100">
        <v>374</v>
      </c>
      <c r="R614" s="319" t="s">
        <v>11059</v>
      </c>
      <c r="S614" s="100">
        <v>1</v>
      </c>
      <c r="T614" s="319" t="s">
        <v>391</v>
      </c>
      <c r="U614" s="99"/>
      <c r="V614" s="99"/>
      <c r="W614" s="99"/>
      <c r="X614" s="99"/>
      <c r="Y614" s="99"/>
      <c r="Z614" s="99"/>
      <c r="AA614" s="319" t="s">
        <v>2344</v>
      </c>
      <c r="AB614" s="99"/>
      <c r="AC614" s="99"/>
      <c r="AD614" s="99"/>
      <c r="AE614" s="99"/>
      <c r="AF614" s="99"/>
      <c r="AG614" s="99"/>
      <c r="AH614" s="99"/>
      <c r="AI614" s="99"/>
      <c r="AJ614" s="99"/>
      <c r="AK614" s="99"/>
      <c r="AL614" s="99"/>
      <c r="AM614" s="99"/>
      <c r="AN614" s="99"/>
      <c r="AO614" s="99"/>
      <c r="AP614" s="99"/>
      <c r="AQ614" s="99"/>
      <c r="AR614" s="99"/>
      <c r="AS614" s="99"/>
      <c r="AT614" s="99"/>
      <c r="AU614" s="99"/>
      <c r="AV614" s="99">
        <v>2013</v>
      </c>
      <c r="AW614" s="99"/>
      <c r="AX614" s="99"/>
      <c r="AY614" s="99"/>
      <c r="AZ614" s="99"/>
      <c r="BA614" s="99"/>
      <c r="BB614" s="99"/>
      <c r="BC614" s="100">
        <v>296</v>
      </c>
      <c r="BD614" s="100"/>
    </row>
    <row r="615" spans="1:56" s="246" customFormat="1" ht="25.7" customHeight="1">
      <c r="A615" s="269"/>
      <c r="B615" s="543"/>
      <c r="C615" s="320" t="s">
        <v>589</v>
      </c>
      <c r="D615" s="320" t="s">
        <v>11085</v>
      </c>
      <c r="E615" s="320" t="s">
        <v>589</v>
      </c>
      <c r="F615" s="320"/>
      <c r="G615" s="320" t="s">
        <v>589</v>
      </c>
      <c r="H615" s="177"/>
      <c r="I615" s="177"/>
      <c r="J615" s="100">
        <v>1059</v>
      </c>
      <c r="K615" s="100">
        <v>498</v>
      </c>
      <c r="L615" s="100">
        <v>498</v>
      </c>
      <c r="M615" s="99"/>
      <c r="N615" s="99"/>
      <c r="O615" s="99"/>
      <c r="P615" s="100">
        <v>374</v>
      </c>
      <c r="Q615" s="100">
        <v>375</v>
      </c>
      <c r="R615" s="319" t="s">
        <v>2571</v>
      </c>
      <c r="S615" s="100">
        <v>2</v>
      </c>
      <c r="T615" s="319" t="s">
        <v>391</v>
      </c>
      <c r="U615" s="99"/>
      <c r="V615" s="99"/>
      <c r="W615" s="99"/>
      <c r="X615" s="99"/>
      <c r="Y615" s="99"/>
      <c r="Z615" s="99"/>
      <c r="AA615" s="319" t="s">
        <v>2344</v>
      </c>
      <c r="AB615" s="99"/>
      <c r="AC615" s="99"/>
      <c r="AD615" s="99"/>
      <c r="AE615" s="99"/>
      <c r="AF615" s="99"/>
      <c r="AG615" s="99"/>
      <c r="AH615" s="99"/>
      <c r="AI615" s="99"/>
      <c r="AJ615" s="99"/>
      <c r="AK615" s="99"/>
      <c r="AL615" s="99"/>
      <c r="AM615" s="99"/>
      <c r="AN615" s="99"/>
      <c r="AO615" s="99"/>
      <c r="AP615" s="99"/>
      <c r="AQ615" s="99"/>
      <c r="AR615" s="99"/>
      <c r="AS615" s="99"/>
      <c r="AT615" s="99"/>
      <c r="AU615" s="99"/>
      <c r="AV615" s="99">
        <v>2013</v>
      </c>
      <c r="AW615" s="99"/>
      <c r="AX615" s="99"/>
      <c r="AY615" s="99"/>
      <c r="AZ615" s="99"/>
      <c r="BA615" s="99"/>
      <c r="BB615" s="99"/>
      <c r="BC615" s="100">
        <v>295</v>
      </c>
      <c r="BD615" s="100"/>
    </row>
    <row r="616" spans="1:56" s="246" customFormat="1" ht="25.7" customHeight="1">
      <c r="A616" s="269"/>
      <c r="B616" s="543"/>
      <c r="C616" s="320" t="s">
        <v>3021</v>
      </c>
      <c r="D616" s="320" t="s">
        <v>11086</v>
      </c>
      <c r="E616" s="320" t="s">
        <v>3021</v>
      </c>
      <c r="F616" s="320"/>
      <c r="G616" s="320" t="s">
        <v>3021</v>
      </c>
      <c r="H616" s="320"/>
      <c r="I616" s="177"/>
      <c r="J616" s="100">
        <v>374</v>
      </c>
      <c r="K616" s="100">
        <v>374</v>
      </c>
      <c r="L616" s="100">
        <v>374</v>
      </c>
      <c r="M616" s="99"/>
      <c r="N616" s="99"/>
      <c r="O616" s="99"/>
      <c r="P616" s="100">
        <v>374</v>
      </c>
      <c r="Q616" s="100">
        <v>374</v>
      </c>
      <c r="R616" s="319" t="s">
        <v>11087</v>
      </c>
      <c r="S616" s="100">
        <v>1</v>
      </c>
      <c r="T616" s="319" t="s">
        <v>391</v>
      </c>
      <c r="U616" s="99"/>
      <c r="V616" s="99"/>
      <c r="W616" s="99"/>
      <c r="X616" s="99"/>
      <c r="Y616" s="99"/>
      <c r="Z616" s="99"/>
      <c r="AA616" s="319" t="s">
        <v>2344</v>
      </c>
      <c r="AB616" s="99"/>
      <c r="AC616" s="99"/>
      <c r="AD616" s="99"/>
      <c r="AE616" s="99"/>
      <c r="AF616" s="99"/>
      <c r="AG616" s="99"/>
      <c r="AH616" s="99"/>
      <c r="AI616" s="99"/>
      <c r="AJ616" s="99"/>
      <c r="AK616" s="99"/>
      <c r="AL616" s="99"/>
      <c r="AM616" s="99"/>
      <c r="AN616" s="99"/>
      <c r="AO616" s="99"/>
      <c r="AP616" s="99"/>
      <c r="AQ616" s="99"/>
      <c r="AR616" s="99"/>
      <c r="AS616" s="99"/>
      <c r="AT616" s="99"/>
      <c r="AU616" s="99"/>
      <c r="AV616" s="99">
        <v>2002</v>
      </c>
      <c r="AW616" s="99"/>
      <c r="AX616" s="99"/>
      <c r="AY616" s="99"/>
      <c r="AZ616" s="99"/>
      <c r="BA616" s="99"/>
      <c r="BB616" s="99"/>
      <c r="BC616" s="100" t="s">
        <v>499</v>
      </c>
      <c r="BD616" s="100"/>
    </row>
    <row r="617" spans="1:56" s="246" customFormat="1" ht="25.7" customHeight="1">
      <c r="A617" s="269"/>
      <c r="B617" s="543"/>
      <c r="C617" s="320" t="s">
        <v>3021</v>
      </c>
      <c r="D617" s="320" t="s">
        <v>11088</v>
      </c>
      <c r="E617" s="320" t="s">
        <v>3021</v>
      </c>
      <c r="F617" s="543"/>
      <c r="G617" s="320" t="s">
        <v>3021</v>
      </c>
      <c r="H617" s="320"/>
      <c r="I617" s="177"/>
      <c r="J617" s="100">
        <v>1269</v>
      </c>
      <c r="K617" s="100">
        <v>432</v>
      </c>
      <c r="L617" s="100">
        <v>432</v>
      </c>
      <c r="M617" s="99"/>
      <c r="N617" s="99"/>
      <c r="O617" s="99"/>
      <c r="P617" s="100">
        <v>432</v>
      </c>
      <c r="Q617" s="100">
        <v>432</v>
      </c>
      <c r="R617" s="100" t="s">
        <v>11089</v>
      </c>
      <c r="S617" s="100">
        <v>1</v>
      </c>
      <c r="T617" s="319" t="s">
        <v>391</v>
      </c>
      <c r="U617" s="99"/>
      <c r="V617" s="99"/>
      <c r="W617" s="99"/>
      <c r="X617" s="99"/>
      <c r="Y617" s="99"/>
      <c r="Z617" s="99"/>
      <c r="AA617" s="319" t="s">
        <v>2344</v>
      </c>
      <c r="AB617" s="99"/>
      <c r="AC617" s="99"/>
      <c r="AD617" s="99"/>
      <c r="AE617" s="99"/>
      <c r="AF617" s="99"/>
      <c r="AG617" s="99"/>
      <c r="AH617" s="99"/>
      <c r="AI617" s="99"/>
      <c r="AJ617" s="99"/>
      <c r="AK617" s="99"/>
      <c r="AL617" s="99"/>
      <c r="AM617" s="99"/>
      <c r="AN617" s="99"/>
      <c r="AO617" s="99"/>
      <c r="AP617" s="99"/>
      <c r="AQ617" s="99"/>
      <c r="AR617" s="99"/>
      <c r="AS617" s="99"/>
      <c r="AT617" s="99"/>
      <c r="AU617" s="99"/>
      <c r="AV617" s="99">
        <v>2007</v>
      </c>
      <c r="AW617" s="99"/>
      <c r="AX617" s="99"/>
      <c r="AY617" s="99"/>
      <c r="AZ617" s="99"/>
      <c r="BA617" s="99"/>
      <c r="BB617" s="99"/>
      <c r="BC617" s="100">
        <v>150</v>
      </c>
      <c r="BD617" s="100"/>
    </row>
    <row r="618" spans="1:56" s="246" customFormat="1" ht="25.7" customHeight="1">
      <c r="A618" s="269"/>
      <c r="B618" s="591"/>
      <c r="C618" s="320" t="s">
        <v>3021</v>
      </c>
      <c r="D618" s="320" t="s">
        <v>11090</v>
      </c>
      <c r="E618" s="320" t="s">
        <v>3021</v>
      </c>
      <c r="F618" s="543"/>
      <c r="G618" s="320" t="s">
        <v>3021</v>
      </c>
      <c r="H618" s="320"/>
      <c r="I618" s="177"/>
      <c r="J618" s="100">
        <v>1022</v>
      </c>
      <c r="K618" s="100">
        <v>432</v>
      </c>
      <c r="L618" s="100">
        <v>432</v>
      </c>
      <c r="M618" s="99">
        <v>400</v>
      </c>
      <c r="N618" s="99">
        <v>400</v>
      </c>
      <c r="O618" s="99">
        <v>400</v>
      </c>
      <c r="P618" s="100">
        <v>432</v>
      </c>
      <c r="Q618" s="100">
        <v>432</v>
      </c>
      <c r="R618" s="100" t="s">
        <v>11089</v>
      </c>
      <c r="S618" s="100">
        <v>1</v>
      </c>
      <c r="T618" s="319" t="s">
        <v>391</v>
      </c>
      <c r="U618" s="99"/>
      <c r="V618" s="99"/>
      <c r="W618" s="99"/>
      <c r="X618" s="99"/>
      <c r="Y618" s="99"/>
      <c r="Z618" s="99"/>
      <c r="AA618" s="319" t="s">
        <v>2344</v>
      </c>
      <c r="AB618" s="99"/>
      <c r="AC618" s="99"/>
      <c r="AD618" s="99"/>
      <c r="AE618" s="99"/>
      <c r="AF618" s="99"/>
      <c r="AG618" s="99"/>
      <c r="AH618" s="99"/>
      <c r="AI618" s="99"/>
      <c r="AJ618" s="99"/>
      <c r="AK618" s="99"/>
      <c r="AL618" s="99"/>
      <c r="AM618" s="99"/>
      <c r="AN618" s="99"/>
      <c r="AO618" s="99"/>
      <c r="AP618" s="99"/>
      <c r="AQ618" s="99"/>
      <c r="AR618" s="99"/>
      <c r="AS618" s="99"/>
      <c r="AT618" s="99"/>
      <c r="AU618" s="99"/>
      <c r="AV618" s="99">
        <v>2007</v>
      </c>
      <c r="AW618" s="99"/>
      <c r="AX618" s="99"/>
      <c r="AY618" s="99"/>
      <c r="AZ618" s="99"/>
      <c r="BA618" s="99"/>
      <c r="BB618" s="99"/>
      <c r="BC618" s="100">
        <v>150</v>
      </c>
      <c r="BD618" s="100"/>
    </row>
    <row r="619" spans="1:56" s="246" customFormat="1" ht="25.7" customHeight="1">
      <c r="A619" s="269"/>
      <c r="B619" s="591"/>
      <c r="C619" s="320" t="s">
        <v>3021</v>
      </c>
      <c r="D619" s="320" t="s">
        <v>11091</v>
      </c>
      <c r="E619" s="320" t="s">
        <v>3021</v>
      </c>
      <c r="F619" s="320"/>
      <c r="G619" s="320" t="s">
        <v>3021</v>
      </c>
      <c r="H619" s="320"/>
      <c r="I619" s="177"/>
      <c r="J619" s="100">
        <v>1076</v>
      </c>
      <c r="K619" s="100">
        <v>498</v>
      </c>
      <c r="L619" s="100">
        <v>498</v>
      </c>
      <c r="M619" s="99">
        <v>400</v>
      </c>
      <c r="N619" s="99">
        <v>400</v>
      </c>
      <c r="O619" s="99">
        <v>400</v>
      </c>
      <c r="P619" s="100">
        <v>498</v>
      </c>
      <c r="Q619" s="100">
        <v>498</v>
      </c>
      <c r="R619" s="100" t="s">
        <v>11092</v>
      </c>
      <c r="S619" s="100">
        <v>1</v>
      </c>
      <c r="T619" s="319" t="s">
        <v>391</v>
      </c>
      <c r="U619" s="99"/>
      <c r="V619" s="99"/>
      <c r="W619" s="99"/>
      <c r="X619" s="99"/>
      <c r="Y619" s="99"/>
      <c r="Z619" s="99"/>
      <c r="AA619" s="319" t="s">
        <v>2344</v>
      </c>
      <c r="AB619" s="99"/>
      <c r="AC619" s="99"/>
      <c r="AD619" s="99"/>
      <c r="AE619" s="99"/>
      <c r="AF619" s="99"/>
      <c r="AG619" s="99"/>
      <c r="AH619" s="99"/>
      <c r="AI619" s="99"/>
      <c r="AJ619" s="99"/>
      <c r="AK619" s="99"/>
      <c r="AL619" s="99"/>
      <c r="AM619" s="99"/>
      <c r="AN619" s="99"/>
      <c r="AO619" s="99"/>
      <c r="AP619" s="99"/>
      <c r="AQ619" s="99"/>
      <c r="AR619" s="99"/>
      <c r="AS619" s="99"/>
      <c r="AT619" s="99"/>
      <c r="AU619" s="99"/>
      <c r="AV619" s="99">
        <v>2008</v>
      </c>
      <c r="AW619" s="99"/>
      <c r="AX619" s="99"/>
      <c r="AY619" s="99"/>
      <c r="AZ619" s="99"/>
      <c r="BA619" s="99"/>
      <c r="BB619" s="99"/>
      <c r="BC619" s="100">
        <v>150</v>
      </c>
      <c r="BD619" s="100"/>
    </row>
    <row r="620" spans="1:56" s="246" customFormat="1" ht="25.7" customHeight="1">
      <c r="A620" s="269"/>
      <c r="B620" s="543"/>
      <c r="C620" s="320" t="s">
        <v>3021</v>
      </c>
      <c r="D620" s="320" t="s">
        <v>11093</v>
      </c>
      <c r="E620" s="320" t="s">
        <v>3021</v>
      </c>
      <c r="F620" s="320"/>
      <c r="G620" s="320" t="s">
        <v>3021</v>
      </c>
      <c r="H620" s="939"/>
      <c r="I620" s="939"/>
      <c r="J620" s="319">
        <v>1235</v>
      </c>
      <c r="K620" s="319">
        <v>594</v>
      </c>
      <c r="L620" s="319">
        <v>644</v>
      </c>
      <c r="M620" s="177">
        <v>644</v>
      </c>
      <c r="N620" s="936">
        <v>644</v>
      </c>
      <c r="O620" s="177">
        <v>644</v>
      </c>
      <c r="P620" s="319">
        <v>644</v>
      </c>
      <c r="Q620" s="319">
        <v>644</v>
      </c>
      <c r="R620" s="319" t="s">
        <v>10569</v>
      </c>
      <c r="S620" s="319">
        <v>1</v>
      </c>
      <c r="T620" s="319" t="s">
        <v>391</v>
      </c>
      <c r="U620" s="319"/>
      <c r="V620" s="319"/>
      <c r="W620" s="177"/>
      <c r="X620" s="177"/>
      <c r="Y620" s="177"/>
      <c r="Z620" s="177"/>
      <c r="AA620" s="319" t="s">
        <v>2344</v>
      </c>
      <c r="AB620" s="320"/>
      <c r="AC620" s="320"/>
      <c r="AD620" s="177"/>
      <c r="AE620" s="177"/>
      <c r="AF620" s="177"/>
      <c r="AG620" s="177"/>
      <c r="AH620" s="177"/>
      <c r="AI620" s="177"/>
      <c r="AJ620" s="177"/>
      <c r="AK620" s="177"/>
      <c r="AL620" s="177"/>
      <c r="AM620" s="177"/>
      <c r="AN620" s="177"/>
      <c r="AO620" s="177"/>
      <c r="AP620" s="177"/>
      <c r="AQ620" s="177"/>
      <c r="AR620" s="177"/>
      <c r="AS620" s="177"/>
      <c r="AT620" s="177"/>
      <c r="AU620" s="177"/>
      <c r="AV620" s="99">
        <v>2015</v>
      </c>
      <c r="AW620" s="99"/>
      <c r="AX620" s="99"/>
      <c r="AY620" s="99"/>
      <c r="AZ620" s="99"/>
      <c r="BA620" s="99"/>
      <c r="BB620" s="99"/>
      <c r="BC620" s="100">
        <v>800</v>
      </c>
      <c r="BD620" s="886"/>
    </row>
    <row r="621" spans="1:56" s="246" customFormat="1" ht="25.7" customHeight="1">
      <c r="A621" s="269"/>
      <c r="B621" s="543"/>
      <c r="C621" s="320" t="s">
        <v>3021</v>
      </c>
      <c r="D621" s="105" t="s">
        <v>11094</v>
      </c>
      <c r="E621" s="320" t="s">
        <v>3021</v>
      </c>
      <c r="F621" s="105"/>
      <c r="G621" s="320" t="s">
        <v>3021</v>
      </c>
      <c r="H621" s="939"/>
      <c r="I621" s="939"/>
      <c r="J621" s="319">
        <v>2687</v>
      </c>
      <c r="K621" s="319">
        <v>499</v>
      </c>
      <c r="L621" s="319">
        <v>499</v>
      </c>
      <c r="M621" s="319"/>
      <c r="N621" s="319"/>
      <c r="O621" s="319"/>
      <c r="P621" s="319">
        <v>499</v>
      </c>
      <c r="Q621" s="319">
        <v>499</v>
      </c>
      <c r="R621" s="319" t="s">
        <v>11095</v>
      </c>
      <c r="S621" s="319">
        <v>1</v>
      </c>
      <c r="T621" s="319" t="s">
        <v>391</v>
      </c>
      <c r="U621" s="319"/>
      <c r="V621" s="100"/>
      <c r="W621" s="99"/>
      <c r="X621" s="99"/>
      <c r="Y621" s="99"/>
      <c r="Z621" s="99"/>
      <c r="AA621" s="319" t="s">
        <v>2344</v>
      </c>
      <c r="AB621" s="99"/>
      <c r="AC621" s="100"/>
      <c r="AD621" s="99"/>
      <c r="AE621" s="99"/>
      <c r="AF621" s="99"/>
      <c r="AG621" s="99"/>
      <c r="AH621" s="99"/>
      <c r="AI621" s="99"/>
      <c r="AJ621" s="99"/>
      <c r="AK621" s="99"/>
      <c r="AL621" s="99"/>
      <c r="AM621" s="99"/>
      <c r="AN621" s="99"/>
      <c r="AO621" s="99"/>
      <c r="AP621" s="99"/>
      <c r="AQ621" s="99"/>
      <c r="AR621" s="99"/>
      <c r="AS621" s="99"/>
      <c r="AT621" s="99"/>
      <c r="AU621" s="99"/>
      <c r="AV621" s="99">
        <v>2009</v>
      </c>
      <c r="AW621" s="99"/>
      <c r="AX621" s="99"/>
      <c r="AY621" s="99"/>
      <c r="AZ621" s="99"/>
      <c r="BA621" s="99"/>
      <c r="BB621" s="99"/>
      <c r="BC621" s="99">
        <v>200</v>
      </c>
      <c r="BD621" s="886"/>
    </row>
    <row r="622" spans="1:56" s="246" customFormat="1" ht="25.7" customHeight="1">
      <c r="A622" s="269"/>
      <c r="B622" s="543"/>
      <c r="C622" s="320" t="s">
        <v>3021</v>
      </c>
      <c r="D622" s="105" t="s">
        <v>11096</v>
      </c>
      <c r="E622" s="320" t="s">
        <v>3021</v>
      </c>
      <c r="F622" s="105"/>
      <c r="G622" s="320" t="s">
        <v>3021</v>
      </c>
      <c r="H622" s="939"/>
      <c r="I622" s="939"/>
      <c r="J622" s="319">
        <v>975</v>
      </c>
      <c r="K622" s="319">
        <v>486</v>
      </c>
      <c r="L622" s="319">
        <v>486</v>
      </c>
      <c r="M622" s="319"/>
      <c r="N622" s="319"/>
      <c r="O622" s="319"/>
      <c r="P622" s="319">
        <v>486</v>
      </c>
      <c r="Q622" s="319">
        <v>486</v>
      </c>
      <c r="R622" s="319" t="s">
        <v>11097</v>
      </c>
      <c r="S622" s="319">
        <v>1</v>
      </c>
      <c r="T622" s="319" t="s">
        <v>391</v>
      </c>
      <c r="U622" s="319"/>
      <c r="V622" s="100"/>
      <c r="W622" s="99"/>
      <c r="X622" s="99"/>
      <c r="Y622" s="99"/>
      <c r="Z622" s="99"/>
      <c r="AA622" s="319" t="s">
        <v>2344</v>
      </c>
      <c r="AB622" s="99"/>
      <c r="AC622" s="100"/>
      <c r="AD622" s="99"/>
      <c r="AE622" s="99"/>
      <c r="AF622" s="99"/>
      <c r="AG622" s="99"/>
      <c r="AH622" s="99"/>
      <c r="AI622" s="99"/>
      <c r="AJ622" s="99"/>
      <c r="AK622" s="99"/>
      <c r="AL622" s="99"/>
      <c r="AM622" s="99"/>
      <c r="AN622" s="99"/>
      <c r="AO622" s="99"/>
      <c r="AP622" s="99"/>
      <c r="AQ622" s="99"/>
      <c r="AR622" s="99"/>
      <c r="AS622" s="99"/>
      <c r="AT622" s="99"/>
      <c r="AU622" s="99"/>
      <c r="AV622" s="99">
        <v>2009</v>
      </c>
      <c r="AW622" s="99"/>
      <c r="AX622" s="99"/>
      <c r="AY622" s="99"/>
      <c r="AZ622" s="99"/>
      <c r="BA622" s="99"/>
      <c r="BB622" s="99"/>
      <c r="BC622" s="99">
        <v>200</v>
      </c>
      <c r="BD622" s="886"/>
    </row>
    <row r="623" spans="1:56" s="246" customFormat="1" ht="25.7" customHeight="1">
      <c r="A623" s="269"/>
      <c r="B623" s="543"/>
      <c r="C623" s="566" t="s">
        <v>3021</v>
      </c>
      <c r="D623" s="566" t="s">
        <v>11098</v>
      </c>
      <c r="E623" s="566" t="s">
        <v>3021</v>
      </c>
      <c r="F623" s="543"/>
      <c r="G623" s="566" t="s">
        <v>3021</v>
      </c>
      <c r="H623" s="147"/>
      <c r="I623" s="147"/>
      <c r="J623" s="567">
        <v>3688</v>
      </c>
      <c r="K623" s="567">
        <v>497</v>
      </c>
      <c r="L623" s="567">
        <v>497</v>
      </c>
      <c r="M623" s="594"/>
      <c r="N623" s="1065"/>
      <c r="O623" s="594"/>
      <c r="P623" s="567">
        <v>497</v>
      </c>
      <c r="Q623" s="567">
        <v>300</v>
      </c>
      <c r="R623" s="567" t="s">
        <v>2338</v>
      </c>
      <c r="S623" s="567">
        <v>1</v>
      </c>
      <c r="T623" s="567" t="s">
        <v>391</v>
      </c>
      <c r="U623" s="567"/>
      <c r="V623" s="567"/>
      <c r="W623" s="594"/>
      <c r="X623" s="594"/>
      <c r="Y623" s="594"/>
      <c r="Z623" s="594"/>
      <c r="AA623" s="567" t="s">
        <v>2344</v>
      </c>
      <c r="AB623" s="566"/>
      <c r="AC623" s="566"/>
      <c r="AD623" s="594"/>
      <c r="AE623" s="594"/>
      <c r="AF623" s="594"/>
      <c r="AG623" s="594"/>
      <c r="AH623" s="594"/>
      <c r="AI623" s="594"/>
      <c r="AJ623" s="594"/>
      <c r="AK623" s="594"/>
      <c r="AL623" s="594"/>
      <c r="AM623" s="594"/>
      <c r="AN623" s="594"/>
      <c r="AO623" s="594"/>
      <c r="AP623" s="594"/>
      <c r="AQ623" s="594"/>
      <c r="AR623" s="594"/>
      <c r="AS623" s="594"/>
      <c r="AT623" s="594"/>
      <c r="AU623" s="594"/>
      <c r="AV623" s="865">
        <v>2011</v>
      </c>
      <c r="AW623" s="865"/>
      <c r="AX623" s="865"/>
      <c r="AY623" s="865"/>
      <c r="AZ623" s="865"/>
      <c r="BA623" s="865"/>
      <c r="BB623" s="865"/>
      <c r="BC623" s="1059">
        <v>179</v>
      </c>
      <c r="BD623" s="1066"/>
    </row>
    <row r="624" spans="1:56" s="246" customFormat="1" ht="25.7" customHeight="1">
      <c r="A624" s="269"/>
      <c r="B624" s="543"/>
      <c r="C624" s="320" t="s">
        <v>3021</v>
      </c>
      <c r="D624" s="320" t="s">
        <v>11099</v>
      </c>
      <c r="E624" s="320" t="s">
        <v>3021</v>
      </c>
      <c r="F624" s="320"/>
      <c r="G624" s="320" t="s">
        <v>3021</v>
      </c>
      <c r="H624" s="177"/>
      <c r="I624" s="177"/>
      <c r="J624" s="319">
        <v>1654</v>
      </c>
      <c r="K624" s="319">
        <v>494</v>
      </c>
      <c r="L624" s="319">
        <v>494</v>
      </c>
      <c r="M624" s="177"/>
      <c r="N624" s="936"/>
      <c r="O624" s="177"/>
      <c r="P624" s="319">
        <v>494</v>
      </c>
      <c r="Q624" s="319">
        <v>300</v>
      </c>
      <c r="R624" s="319" t="s">
        <v>2338</v>
      </c>
      <c r="S624" s="319">
        <v>1</v>
      </c>
      <c r="T624" s="319" t="s">
        <v>391</v>
      </c>
      <c r="U624" s="319"/>
      <c r="V624" s="319"/>
      <c r="W624" s="177"/>
      <c r="X624" s="177"/>
      <c r="Y624" s="177"/>
      <c r="Z624" s="177"/>
      <c r="AA624" s="319" t="s">
        <v>2344</v>
      </c>
      <c r="AB624" s="320"/>
      <c r="AC624" s="320"/>
      <c r="AD624" s="177"/>
      <c r="AE624" s="177"/>
      <c r="AF624" s="177"/>
      <c r="AG624" s="177"/>
      <c r="AH624" s="177"/>
      <c r="AI624" s="177"/>
      <c r="AJ624" s="177"/>
      <c r="AK624" s="177"/>
      <c r="AL624" s="177"/>
      <c r="AM624" s="177"/>
      <c r="AN624" s="177"/>
      <c r="AO624" s="177"/>
      <c r="AP624" s="177"/>
      <c r="AQ624" s="177"/>
      <c r="AR624" s="177"/>
      <c r="AS624" s="177"/>
      <c r="AT624" s="177"/>
      <c r="AU624" s="177"/>
      <c r="AV624" s="99">
        <v>2011</v>
      </c>
      <c r="AW624" s="99"/>
      <c r="AX624" s="99"/>
      <c r="AY624" s="99"/>
      <c r="AZ624" s="99"/>
      <c r="BA624" s="99"/>
      <c r="BB624" s="99"/>
      <c r="BC624" s="100">
        <v>284</v>
      </c>
      <c r="BD624" s="886"/>
    </row>
    <row r="625" spans="1:56" s="246" customFormat="1" ht="25.7" customHeight="1">
      <c r="A625" s="269"/>
      <c r="B625" s="543"/>
      <c r="C625" s="320" t="s">
        <v>3021</v>
      </c>
      <c r="D625" s="320" t="s">
        <v>11100</v>
      </c>
      <c r="E625" s="320" t="s">
        <v>3021</v>
      </c>
      <c r="F625" s="320"/>
      <c r="G625" s="320" t="s">
        <v>3021</v>
      </c>
      <c r="H625" s="177"/>
      <c r="I625" s="177"/>
      <c r="J625" s="319">
        <v>2549</v>
      </c>
      <c r="K625" s="319">
        <v>498.92</v>
      </c>
      <c r="L625" s="319">
        <v>498.92</v>
      </c>
      <c r="M625" s="177"/>
      <c r="N625" s="936"/>
      <c r="O625" s="177"/>
      <c r="P625" s="319">
        <v>600</v>
      </c>
      <c r="Q625" s="319">
        <v>600</v>
      </c>
      <c r="R625" s="319" t="s">
        <v>2338</v>
      </c>
      <c r="S625" s="319">
        <v>2</v>
      </c>
      <c r="T625" s="319" t="s">
        <v>391</v>
      </c>
      <c r="U625" s="319"/>
      <c r="V625" s="319"/>
      <c r="W625" s="177"/>
      <c r="X625" s="177"/>
      <c r="Y625" s="177"/>
      <c r="Z625" s="177"/>
      <c r="AA625" s="319" t="s">
        <v>2344</v>
      </c>
      <c r="AB625" s="320"/>
      <c r="AC625" s="320"/>
      <c r="AD625" s="177"/>
      <c r="AE625" s="177"/>
      <c r="AF625" s="177"/>
      <c r="AG625" s="177"/>
      <c r="AH625" s="177"/>
      <c r="AI625" s="177"/>
      <c r="AJ625" s="177"/>
      <c r="AK625" s="177"/>
      <c r="AL625" s="177"/>
      <c r="AM625" s="177"/>
      <c r="AN625" s="177"/>
      <c r="AO625" s="177"/>
      <c r="AP625" s="177"/>
      <c r="AQ625" s="177"/>
      <c r="AR625" s="177"/>
      <c r="AS625" s="177"/>
      <c r="AT625" s="177"/>
      <c r="AU625" s="177"/>
      <c r="AV625" s="99">
        <v>2012</v>
      </c>
      <c r="AW625" s="99"/>
      <c r="AX625" s="99"/>
      <c r="AY625" s="99"/>
      <c r="AZ625" s="99"/>
      <c r="BA625" s="99"/>
      <c r="BB625" s="99"/>
      <c r="BC625" s="100">
        <v>328</v>
      </c>
      <c r="BD625" s="886" t="s">
        <v>11101</v>
      </c>
    </row>
    <row r="626" spans="1:56" s="246" customFormat="1" ht="25.7" customHeight="1">
      <c r="A626" s="269"/>
      <c r="B626" s="543"/>
      <c r="C626" s="320" t="s">
        <v>3021</v>
      </c>
      <c r="D626" s="320" t="s">
        <v>15542</v>
      </c>
      <c r="E626" s="320" t="s">
        <v>3021</v>
      </c>
      <c r="F626" s="320"/>
      <c r="G626" s="320" t="s">
        <v>3021</v>
      </c>
      <c r="H626" s="177"/>
      <c r="I626" s="177"/>
      <c r="J626" s="319">
        <v>3130</v>
      </c>
      <c r="K626" s="319">
        <v>499</v>
      </c>
      <c r="L626" s="319">
        <v>499</v>
      </c>
      <c r="M626" s="177"/>
      <c r="N626" s="936"/>
      <c r="O626" s="177"/>
      <c r="P626" s="319">
        <v>600</v>
      </c>
      <c r="Q626" s="319">
        <v>600</v>
      </c>
      <c r="R626" s="319" t="s">
        <v>2338</v>
      </c>
      <c r="S626" s="319">
        <v>2</v>
      </c>
      <c r="T626" s="319" t="s">
        <v>391</v>
      </c>
      <c r="U626" s="319"/>
      <c r="V626" s="319"/>
      <c r="W626" s="177"/>
      <c r="X626" s="177"/>
      <c r="Y626" s="177"/>
      <c r="Z626" s="177"/>
      <c r="AA626" s="319" t="s">
        <v>2344</v>
      </c>
      <c r="AB626" s="320"/>
      <c r="AC626" s="320"/>
      <c r="AD626" s="177"/>
      <c r="AE626" s="177"/>
      <c r="AF626" s="177"/>
      <c r="AG626" s="177"/>
      <c r="AH626" s="177"/>
      <c r="AI626" s="177"/>
      <c r="AJ626" s="177"/>
      <c r="AK626" s="177"/>
      <c r="AL626" s="177"/>
      <c r="AM626" s="177"/>
      <c r="AN626" s="177"/>
      <c r="AO626" s="177"/>
      <c r="AP626" s="177"/>
      <c r="AQ626" s="177"/>
      <c r="AR626" s="177"/>
      <c r="AS626" s="177"/>
      <c r="AT626" s="177"/>
      <c r="AU626" s="177"/>
      <c r="AV626" s="99">
        <v>2013</v>
      </c>
      <c r="AW626" s="99"/>
      <c r="AX626" s="99"/>
      <c r="AY626" s="99"/>
      <c r="AZ626" s="99"/>
      <c r="BA626" s="99"/>
      <c r="BB626" s="99"/>
      <c r="BC626" s="100">
        <v>484</v>
      </c>
      <c r="BD626" s="1067" t="s">
        <v>11101</v>
      </c>
    </row>
    <row r="627" spans="1:56" s="246" customFormat="1" ht="25.7" customHeight="1">
      <c r="A627" s="269"/>
      <c r="B627" s="543"/>
      <c r="C627" s="320" t="s">
        <v>3021</v>
      </c>
      <c r="D627" s="320" t="s">
        <v>11102</v>
      </c>
      <c r="E627" s="320" t="s">
        <v>3021</v>
      </c>
      <c r="F627" s="543"/>
      <c r="G627" s="320" t="s">
        <v>3021</v>
      </c>
      <c r="H627" s="147"/>
      <c r="I627" s="147"/>
      <c r="J627" s="319">
        <v>2521</v>
      </c>
      <c r="K627" s="319">
        <v>499</v>
      </c>
      <c r="L627" s="319">
        <v>499</v>
      </c>
      <c r="M627" s="177"/>
      <c r="N627" s="936"/>
      <c r="O627" s="177"/>
      <c r="P627" s="319">
        <v>600</v>
      </c>
      <c r="Q627" s="319">
        <v>600</v>
      </c>
      <c r="R627" s="319" t="s">
        <v>2338</v>
      </c>
      <c r="S627" s="319">
        <v>2</v>
      </c>
      <c r="T627" s="319" t="s">
        <v>391</v>
      </c>
      <c r="U627" s="319"/>
      <c r="V627" s="319"/>
      <c r="W627" s="177"/>
      <c r="X627" s="177"/>
      <c r="Y627" s="177"/>
      <c r="Z627" s="177"/>
      <c r="AA627" s="319" t="s">
        <v>2344</v>
      </c>
      <c r="AB627" s="320"/>
      <c r="AC627" s="320"/>
      <c r="AD627" s="177"/>
      <c r="AE627" s="177"/>
      <c r="AF627" s="177"/>
      <c r="AG627" s="177"/>
      <c r="AH627" s="177"/>
      <c r="AI627" s="177"/>
      <c r="AJ627" s="177"/>
      <c r="AK627" s="177"/>
      <c r="AL627" s="177"/>
      <c r="AM627" s="177"/>
      <c r="AN627" s="177"/>
      <c r="AO627" s="177"/>
      <c r="AP627" s="177"/>
      <c r="AQ627" s="177"/>
      <c r="AR627" s="177"/>
      <c r="AS627" s="177"/>
      <c r="AT627" s="177"/>
      <c r="AU627" s="177"/>
      <c r="AV627" s="99">
        <v>2013</v>
      </c>
      <c r="AW627" s="99"/>
      <c r="AX627" s="99"/>
      <c r="AY627" s="99"/>
      <c r="AZ627" s="99"/>
      <c r="BA627" s="99"/>
      <c r="BB627" s="99"/>
      <c r="BC627" s="100">
        <v>448</v>
      </c>
      <c r="BD627" s="99" t="s">
        <v>11101</v>
      </c>
    </row>
    <row r="628" spans="1:56" s="246" customFormat="1" ht="25.7" customHeight="1">
      <c r="A628" s="269"/>
      <c r="B628" s="543"/>
      <c r="C628" s="105" t="s">
        <v>3021</v>
      </c>
      <c r="D628" s="582" t="s">
        <v>11103</v>
      </c>
      <c r="E628" s="99" t="s">
        <v>3021</v>
      </c>
      <c r="F628" s="591"/>
      <c r="G628" s="99" t="s">
        <v>3021</v>
      </c>
      <c r="H628" s="591"/>
      <c r="I628" s="591"/>
      <c r="J628" s="100">
        <v>18917</v>
      </c>
      <c r="K628" s="100">
        <v>2571</v>
      </c>
      <c r="L628" s="100">
        <v>2885</v>
      </c>
      <c r="M628" s="99">
        <v>2885</v>
      </c>
      <c r="N628" s="99">
        <v>2885</v>
      </c>
      <c r="O628" s="99">
        <v>2885</v>
      </c>
      <c r="P628" s="100">
        <v>2885</v>
      </c>
      <c r="Q628" s="100">
        <v>2885</v>
      </c>
      <c r="R628" s="319" t="s">
        <v>11104</v>
      </c>
      <c r="S628" s="100">
        <v>4</v>
      </c>
      <c r="T628" s="100" t="s">
        <v>391</v>
      </c>
      <c r="U628" s="99"/>
      <c r="V628" s="99"/>
      <c r="W628" s="99"/>
      <c r="X628" s="99"/>
      <c r="Y628" s="99"/>
      <c r="Z628" s="99"/>
      <c r="AA628" s="100" t="s">
        <v>2344</v>
      </c>
      <c r="AB628" s="99"/>
      <c r="AC628" s="99"/>
      <c r="AD628" s="99"/>
      <c r="AE628" s="99"/>
      <c r="AF628" s="99"/>
      <c r="AG628" s="99"/>
      <c r="AH628" s="99"/>
      <c r="AI628" s="99"/>
      <c r="AJ628" s="99"/>
      <c r="AK628" s="99"/>
      <c r="AL628" s="99"/>
      <c r="AM628" s="99"/>
      <c r="AN628" s="99"/>
      <c r="AO628" s="99"/>
      <c r="AP628" s="99"/>
      <c r="AQ628" s="99"/>
      <c r="AR628" s="99"/>
      <c r="AS628" s="99"/>
      <c r="AT628" s="99"/>
      <c r="AU628" s="99"/>
      <c r="AV628" s="99">
        <v>2016</v>
      </c>
      <c r="AW628" s="99"/>
      <c r="AX628" s="99"/>
      <c r="AY628" s="99"/>
      <c r="AZ628" s="99"/>
      <c r="BA628" s="99"/>
      <c r="BB628" s="99"/>
      <c r="BC628" s="100">
        <v>2200</v>
      </c>
      <c r="BD628" s="99" t="s">
        <v>11105</v>
      </c>
    </row>
    <row r="629" spans="1:56" s="246" customFormat="1" ht="25.7" customHeight="1">
      <c r="A629" s="269"/>
      <c r="B629" s="543"/>
      <c r="C629" s="105" t="s">
        <v>10821</v>
      </c>
      <c r="D629" s="582" t="s">
        <v>11106</v>
      </c>
      <c r="E629" s="99" t="s">
        <v>10821</v>
      </c>
      <c r="F629" s="591"/>
      <c r="G629" s="99" t="s">
        <v>10821</v>
      </c>
      <c r="H629" s="591"/>
      <c r="I629" s="591"/>
      <c r="J629" s="100">
        <v>2416</v>
      </c>
      <c r="K629" s="100">
        <v>455.48</v>
      </c>
      <c r="L629" s="100">
        <v>455.48</v>
      </c>
      <c r="M629" s="99"/>
      <c r="N629" s="99"/>
      <c r="O629" s="99"/>
      <c r="P629" s="100">
        <v>445</v>
      </c>
      <c r="Q629" s="100">
        <v>445</v>
      </c>
      <c r="R629" s="319" t="s">
        <v>11107</v>
      </c>
      <c r="S629" s="100">
        <v>1</v>
      </c>
      <c r="T629" s="100" t="s">
        <v>391</v>
      </c>
      <c r="U629" s="99"/>
      <c r="V629" s="99"/>
      <c r="W629" s="99"/>
      <c r="X629" s="99"/>
      <c r="Y629" s="99"/>
      <c r="Z629" s="99"/>
      <c r="AA629" s="100" t="s">
        <v>2344</v>
      </c>
      <c r="AB629" s="99"/>
      <c r="AC629" s="99"/>
      <c r="AD629" s="99"/>
      <c r="AE629" s="99"/>
      <c r="AF629" s="99"/>
      <c r="AG629" s="99"/>
      <c r="AH629" s="99"/>
      <c r="AI629" s="99"/>
      <c r="AJ629" s="99"/>
      <c r="AK629" s="99"/>
      <c r="AL629" s="99"/>
      <c r="AM629" s="99"/>
      <c r="AN629" s="99"/>
      <c r="AO629" s="99"/>
      <c r="AP629" s="99"/>
      <c r="AQ629" s="99"/>
      <c r="AR629" s="99"/>
      <c r="AS629" s="99"/>
      <c r="AT629" s="99"/>
      <c r="AU629" s="99"/>
      <c r="AV629" s="99">
        <v>2013</v>
      </c>
      <c r="AW629" s="99"/>
      <c r="AX629" s="99"/>
      <c r="AY629" s="99"/>
      <c r="AZ629" s="99"/>
      <c r="BA629" s="99"/>
      <c r="BB629" s="99"/>
      <c r="BC629" s="100">
        <v>176</v>
      </c>
      <c r="BD629" s="99"/>
    </row>
    <row r="630" spans="1:56" s="246" customFormat="1" ht="25.7" customHeight="1">
      <c r="A630" s="269"/>
      <c r="B630" s="543"/>
      <c r="C630" s="105" t="s">
        <v>10821</v>
      </c>
      <c r="D630" s="582" t="s">
        <v>11108</v>
      </c>
      <c r="E630" s="99" t="s">
        <v>10821</v>
      </c>
      <c r="F630" s="591"/>
      <c r="G630" s="99" t="s">
        <v>10821</v>
      </c>
      <c r="H630" s="591"/>
      <c r="I630" s="591"/>
      <c r="J630" s="100">
        <v>23498</v>
      </c>
      <c r="K630" s="100">
        <v>1</v>
      </c>
      <c r="L630" s="100">
        <v>1365</v>
      </c>
      <c r="M630" s="99"/>
      <c r="N630" s="99"/>
      <c r="O630" s="99"/>
      <c r="P630" s="100">
        <v>714</v>
      </c>
      <c r="Q630" s="100">
        <v>717</v>
      </c>
      <c r="R630" s="100" t="s">
        <v>11109</v>
      </c>
      <c r="S630" s="100">
        <v>2</v>
      </c>
      <c r="T630" s="100" t="s">
        <v>391</v>
      </c>
      <c r="U630" s="99"/>
      <c r="V630" s="99"/>
      <c r="W630" s="99"/>
      <c r="X630" s="99"/>
      <c r="Y630" s="99"/>
      <c r="Z630" s="99"/>
      <c r="AA630" s="100" t="s">
        <v>2344</v>
      </c>
      <c r="AB630" s="99"/>
      <c r="AC630" s="99"/>
      <c r="AD630" s="99"/>
      <c r="AE630" s="99"/>
      <c r="AF630" s="99"/>
      <c r="AG630" s="99"/>
      <c r="AH630" s="99"/>
      <c r="AI630" s="99"/>
      <c r="AJ630" s="99"/>
      <c r="AK630" s="99"/>
      <c r="AL630" s="99"/>
      <c r="AM630" s="99"/>
      <c r="AN630" s="99"/>
      <c r="AO630" s="99"/>
      <c r="AP630" s="99"/>
      <c r="AQ630" s="99"/>
      <c r="AR630" s="99"/>
      <c r="AS630" s="99"/>
      <c r="AT630" s="99"/>
      <c r="AU630" s="99"/>
      <c r="AV630" s="99">
        <v>2014</v>
      </c>
      <c r="AW630" s="99"/>
      <c r="AX630" s="99"/>
      <c r="AY630" s="99"/>
      <c r="AZ630" s="99"/>
      <c r="BA630" s="99"/>
      <c r="BB630" s="99"/>
      <c r="BC630" s="100">
        <v>1100</v>
      </c>
      <c r="BD630" s="100" t="s">
        <v>11110</v>
      </c>
    </row>
    <row r="631" spans="1:56" s="246" customFormat="1" ht="25.7" customHeight="1">
      <c r="A631" s="269"/>
      <c r="B631" s="543"/>
      <c r="C631" s="105" t="s">
        <v>10821</v>
      </c>
      <c r="D631" s="582" t="s">
        <v>11111</v>
      </c>
      <c r="E631" s="99" t="s">
        <v>10821</v>
      </c>
      <c r="F631" s="591"/>
      <c r="G631" s="99" t="s">
        <v>10821</v>
      </c>
      <c r="H631" s="591"/>
      <c r="I631" s="591"/>
      <c r="J631" s="100">
        <v>546</v>
      </c>
      <c r="K631" s="100"/>
      <c r="L631" s="100">
        <v>546</v>
      </c>
      <c r="M631" s="99"/>
      <c r="N631" s="99"/>
      <c r="O631" s="99"/>
      <c r="P631" s="100">
        <v>374</v>
      </c>
      <c r="Q631" s="100">
        <v>374</v>
      </c>
      <c r="R631" s="319" t="s">
        <v>11109</v>
      </c>
      <c r="S631" s="100">
        <v>1</v>
      </c>
      <c r="T631" s="100" t="s">
        <v>391</v>
      </c>
      <c r="U631" s="99"/>
      <c r="V631" s="99"/>
      <c r="W631" s="99"/>
      <c r="X631" s="99"/>
      <c r="Y631" s="99"/>
      <c r="Z631" s="99"/>
      <c r="AA631" s="100" t="s">
        <v>2344</v>
      </c>
      <c r="AB631" s="99"/>
      <c r="AC631" s="99"/>
      <c r="AD631" s="99"/>
      <c r="AE631" s="99"/>
      <c r="AF631" s="99"/>
      <c r="AG631" s="99"/>
      <c r="AH631" s="99"/>
      <c r="AI631" s="99"/>
      <c r="AJ631" s="99"/>
      <c r="AK631" s="99"/>
      <c r="AL631" s="99"/>
      <c r="AM631" s="99"/>
      <c r="AN631" s="99"/>
      <c r="AO631" s="99"/>
      <c r="AP631" s="99"/>
      <c r="AQ631" s="99"/>
      <c r="AR631" s="99"/>
      <c r="AS631" s="99"/>
      <c r="AT631" s="99"/>
      <c r="AU631" s="99"/>
      <c r="AV631" s="99">
        <v>2014</v>
      </c>
      <c r="AW631" s="99"/>
      <c r="AX631" s="99"/>
      <c r="AY631" s="99"/>
      <c r="AZ631" s="99"/>
      <c r="BA631" s="99"/>
      <c r="BB631" s="99"/>
      <c r="BC631" s="100">
        <v>150</v>
      </c>
      <c r="BD631" s="100" t="s">
        <v>11112</v>
      </c>
    </row>
    <row r="632" spans="1:56" s="246" customFormat="1" ht="25.7" customHeight="1">
      <c r="A632" s="269"/>
      <c r="B632" s="543"/>
      <c r="C632" s="105" t="s">
        <v>10759</v>
      </c>
      <c r="D632" s="582" t="s">
        <v>11113</v>
      </c>
      <c r="E632" s="99" t="s">
        <v>10759</v>
      </c>
      <c r="F632" s="99"/>
      <c r="G632" s="99" t="s">
        <v>10759</v>
      </c>
      <c r="H632" s="99"/>
      <c r="I632" s="99"/>
      <c r="J632" s="100">
        <v>1145</v>
      </c>
      <c r="K632" s="100">
        <v>662.95</v>
      </c>
      <c r="L632" s="100">
        <v>656.68</v>
      </c>
      <c r="M632" s="99"/>
      <c r="N632" s="99"/>
      <c r="O632" s="99"/>
      <c r="P632" s="100">
        <v>300</v>
      </c>
      <c r="Q632" s="100">
        <v>300</v>
      </c>
      <c r="R632" s="319" t="s">
        <v>2243</v>
      </c>
      <c r="S632" s="100">
        <v>1</v>
      </c>
      <c r="T632" s="100" t="s">
        <v>391</v>
      </c>
      <c r="U632" s="99"/>
      <c r="V632" s="99"/>
      <c r="W632" s="99"/>
      <c r="X632" s="99"/>
      <c r="Y632" s="99"/>
      <c r="Z632" s="99"/>
      <c r="AA632" s="100" t="s">
        <v>2344</v>
      </c>
      <c r="AB632" s="99"/>
      <c r="AC632" s="99"/>
      <c r="AD632" s="99"/>
      <c r="AE632" s="99"/>
      <c r="AF632" s="99"/>
      <c r="AG632" s="99"/>
      <c r="AH632" s="99"/>
      <c r="AI632" s="99"/>
      <c r="AJ632" s="99"/>
      <c r="AK632" s="99"/>
      <c r="AL632" s="99"/>
      <c r="AM632" s="99"/>
      <c r="AN632" s="99"/>
      <c r="AO632" s="99"/>
      <c r="AP632" s="99"/>
      <c r="AQ632" s="99"/>
      <c r="AR632" s="99"/>
      <c r="AS632" s="99"/>
      <c r="AT632" s="99"/>
      <c r="AU632" s="99"/>
      <c r="AV632" s="99">
        <v>2010</v>
      </c>
      <c r="AW632" s="99"/>
      <c r="AX632" s="99"/>
      <c r="AY632" s="99"/>
      <c r="AZ632" s="99"/>
      <c r="BA632" s="99"/>
      <c r="BB632" s="99"/>
      <c r="BC632" s="100">
        <v>409</v>
      </c>
      <c r="BD632" s="100"/>
    </row>
    <row r="633" spans="1:56" s="246" customFormat="1" ht="25.7" customHeight="1">
      <c r="A633" s="269"/>
      <c r="B633" s="543"/>
      <c r="C633" s="320" t="s">
        <v>10759</v>
      </c>
      <c r="D633" s="105" t="s">
        <v>11114</v>
      </c>
      <c r="E633" s="320" t="s">
        <v>10759</v>
      </c>
      <c r="F633" s="1041"/>
      <c r="G633" s="320" t="s">
        <v>10759</v>
      </c>
      <c r="H633" s="99"/>
      <c r="I633" s="99"/>
      <c r="J633" s="100">
        <v>9569</v>
      </c>
      <c r="K633" s="100">
        <v>439</v>
      </c>
      <c r="L633" s="100">
        <v>439</v>
      </c>
      <c r="M633" s="99"/>
      <c r="N633" s="99"/>
      <c r="O633" s="99"/>
      <c r="P633" s="100">
        <v>300</v>
      </c>
      <c r="Q633" s="100">
        <v>300</v>
      </c>
      <c r="R633" s="319" t="s">
        <v>2243</v>
      </c>
      <c r="S633" s="319">
        <v>1</v>
      </c>
      <c r="T633" s="319" t="s">
        <v>391</v>
      </c>
      <c r="U633" s="319"/>
      <c r="V633" s="319"/>
      <c r="W633" s="177"/>
      <c r="X633" s="177"/>
      <c r="Y633" s="177"/>
      <c r="Z633" s="177"/>
      <c r="AA633" s="319" t="s">
        <v>2344</v>
      </c>
      <c r="AB633" s="320"/>
      <c r="AC633" s="320"/>
      <c r="AD633" s="177"/>
      <c r="AE633" s="177"/>
      <c r="AF633" s="177"/>
      <c r="AG633" s="177"/>
      <c r="AH633" s="177"/>
      <c r="AI633" s="177"/>
      <c r="AJ633" s="177"/>
      <c r="AK633" s="177"/>
      <c r="AL633" s="177"/>
      <c r="AM633" s="177"/>
      <c r="AN633" s="177"/>
      <c r="AO633" s="177"/>
      <c r="AP633" s="177"/>
      <c r="AQ633" s="177"/>
      <c r="AR633" s="177"/>
      <c r="AS633" s="177"/>
      <c r="AT633" s="177"/>
      <c r="AU633" s="177"/>
      <c r="AV633" s="99">
        <v>2005</v>
      </c>
      <c r="AW633" s="99"/>
      <c r="AX633" s="99"/>
      <c r="AY633" s="99"/>
      <c r="AZ633" s="99"/>
      <c r="BA633" s="99"/>
      <c r="BB633" s="99"/>
      <c r="BC633" s="100">
        <v>185</v>
      </c>
      <c r="BD633" s="99"/>
    </row>
    <row r="634" spans="1:56" s="246" customFormat="1" ht="25.7" customHeight="1">
      <c r="A634" s="269"/>
      <c r="B634" s="543"/>
      <c r="C634" s="320" t="s">
        <v>10759</v>
      </c>
      <c r="D634" s="105" t="s">
        <v>11115</v>
      </c>
      <c r="E634" s="320" t="s">
        <v>10759</v>
      </c>
      <c r="F634" s="1041"/>
      <c r="G634" s="320" t="s">
        <v>10759</v>
      </c>
      <c r="H634" s="99"/>
      <c r="I634" s="99"/>
      <c r="J634" s="100">
        <v>1269</v>
      </c>
      <c r="K634" s="100">
        <v>399</v>
      </c>
      <c r="L634" s="100">
        <v>399</v>
      </c>
      <c r="M634" s="99"/>
      <c r="N634" s="99"/>
      <c r="O634" s="99"/>
      <c r="P634" s="100">
        <v>300</v>
      </c>
      <c r="Q634" s="100">
        <v>300</v>
      </c>
      <c r="R634" s="319" t="s">
        <v>2243</v>
      </c>
      <c r="S634" s="319">
        <v>1</v>
      </c>
      <c r="T634" s="319" t="s">
        <v>391</v>
      </c>
      <c r="U634" s="319"/>
      <c r="V634" s="319"/>
      <c r="W634" s="177"/>
      <c r="X634" s="177"/>
      <c r="Y634" s="177"/>
      <c r="Z634" s="177"/>
      <c r="AA634" s="319" t="s">
        <v>2344</v>
      </c>
      <c r="AB634" s="320"/>
      <c r="AC634" s="320"/>
      <c r="AD634" s="177"/>
      <c r="AE634" s="177"/>
      <c r="AF634" s="177"/>
      <c r="AG634" s="177"/>
      <c r="AH634" s="177"/>
      <c r="AI634" s="177"/>
      <c r="AJ634" s="177"/>
      <c r="AK634" s="177"/>
      <c r="AL634" s="177"/>
      <c r="AM634" s="177"/>
      <c r="AN634" s="177"/>
      <c r="AO634" s="177"/>
      <c r="AP634" s="177"/>
      <c r="AQ634" s="177"/>
      <c r="AR634" s="177"/>
      <c r="AS634" s="177"/>
      <c r="AT634" s="177"/>
      <c r="AU634" s="177"/>
      <c r="AV634" s="99">
        <v>2006</v>
      </c>
      <c r="AW634" s="99"/>
      <c r="AX634" s="99"/>
      <c r="AY634" s="99"/>
      <c r="AZ634" s="99"/>
      <c r="BA634" s="99"/>
      <c r="BB634" s="99"/>
      <c r="BC634" s="100">
        <v>88</v>
      </c>
      <c r="BD634" s="99"/>
    </row>
    <row r="635" spans="1:56" s="246" customFormat="1" ht="25.7" customHeight="1">
      <c r="A635" s="269"/>
      <c r="B635" s="543"/>
      <c r="C635" s="320" t="s">
        <v>10759</v>
      </c>
      <c r="D635" s="105" t="s">
        <v>11116</v>
      </c>
      <c r="E635" s="320" t="s">
        <v>10759</v>
      </c>
      <c r="F635" s="1041"/>
      <c r="G635" s="320" t="s">
        <v>10759</v>
      </c>
      <c r="H635" s="99"/>
      <c r="I635" s="99"/>
      <c r="J635" s="100">
        <v>1073</v>
      </c>
      <c r="K635" s="100">
        <v>513</v>
      </c>
      <c r="L635" s="100">
        <v>513</v>
      </c>
      <c r="M635" s="99"/>
      <c r="N635" s="99"/>
      <c r="O635" s="99"/>
      <c r="P635" s="100">
        <v>300</v>
      </c>
      <c r="Q635" s="100">
        <v>300</v>
      </c>
      <c r="R635" s="319" t="s">
        <v>2243</v>
      </c>
      <c r="S635" s="319">
        <v>1</v>
      </c>
      <c r="T635" s="319" t="s">
        <v>391</v>
      </c>
      <c r="U635" s="319"/>
      <c r="V635" s="319"/>
      <c r="W635" s="177"/>
      <c r="X635" s="177"/>
      <c r="Y635" s="177"/>
      <c r="Z635" s="177"/>
      <c r="AA635" s="319" t="s">
        <v>2344</v>
      </c>
      <c r="AB635" s="320"/>
      <c r="AC635" s="320"/>
      <c r="AD635" s="177"/>
      <c r="AE635" s="177"/>
      <c r="AF635" s="177"/>
      <c r="AG635" s="177"/>
      <c r="AH635" s="177"/>
      <c r="AI635" s="177"/>
      <c r="AJ635" s="177"/>
      <c r="AK635" s="177"/>
      <c r="AL635" s="177"/>
      <c r="AM635" s="177"/>
      <c r="AN635" s="177"/>
      <c r="AO635" s="177"/>
      <c r="AP635" s="177"/>
      <c r="AQ635" s="177"/>
      <c r="AR635" s="177"/>
      <c r="AS635" s="177"/>
      <c r="AT635" s="177"/>
      <c r="AU635" s="177"/>
      <c r="AV635" s="99">
        <v>2006</v>
      </c>
      <c r="AW635" s="99"/>
      <c r="AX635" s="99"/>
      <c r="AY635" s="99"/>
      <c r="AZ635" s="99"/>
      <c r="BA635" s="99"/>
      <c r="BB635" s="99"/>
      <c r="BC635" s="100">
        <v>80</v>
      </c>
      <c r="BD635" s="99"/>
    </row>
    <row r="636" spans="1:56" s="246" customFormat="1" ht="25.7" customHeight="1">
      <c r="A636" s="269"/>
      <c r="B636" s="543"/>
      <c r="C636" s="320" t="s">
        <v>10759</v>
      </c>
      <c r="D636" s="105" t="s">
        <v>11117</v>
      </c>
      <c r="E636" s="320" t="s">
        <v>10759</v>
      </c>
      <c r="F636" s="1041"/>
      <c r="G636" s="320" t="s">
        <v>10759</v>
      </c>
      <c r="H636" s="99"/>
      <c r="I636" s="99"/>
      <c r="J636" s="100">
        <v>12415</v>
      </c>
      <c r="K636" s="100">
        <v>743.06</v>
      </c>
      <c r="L636" s="100">
        <v>742.14</v>
      </c>
      <c r="M636" s="99"/>
      <c r="N636" s="99"/>
      <c r="O636" s="99"/>
      <c r="P636" s="100">
        <v>742</v>
      </c>
      <c r="Q636" s="100">
        <v>742</v>
      </c>
      <c r="R636" s="319" t="s">
        <v>2243</v>
      </c>
      <c r="S636" s="319">
        <v>1</v>
      </c>
      <c r="T636" s="319" t="s">
        <v>391</v>
      </c>
      <c r="U636" s="319"/>
      <c r="V636" s="319"/>
      <c r="W636" s="177"/>
      <c r="X636" s="177"/>
      <c r="Y636" s="177"/>
      <c r="Z636" s="177"/>
      <c r="AA636" s="319" t="s">
        <v>2344</v>
      </c>
      <c r="AB636" s="320"/>
      <c r="AC636" s="320"/>
      <c r="AD636" s="177"/>
      <c r="AE636" s="177"/>
      <c r="AF636" s="177"/>
      <c r="AG636" s="177"/>
      <c r="AH636" s="177"/>
      <c r="AI636" s="177"/>
      <c r="AJ636" s="177"/>
      <c r="AK636" s="177"/>
      <c r="AL636" s="177"/>
      <c r="AM636" s="177"/>
      <c r="AN636" s="177"/>
      <c r="AO636" s="177"/>
      <c r="AP636" s="177"/>
      <c r="AQ636" s="177"/>
      <c r="AR636" s="177"/>
      <c r="AS636" s="177"/>
      <c r="AT636" s="177"/>
      <c r="AU636" s="177"/>
      <c r="AV636" s="99">
        <v>2012</v>
      </c>
      <c r="AW636" s="99"/>
      <c r="AX636" s="99"/>
      <c r="AY636" s="99"/>
      <c r="AZ636" s="99"/>
      <c r="BA636" s="99"/>
      <c r="BB636" s="99"/>
      <c r="BC636" s="100"/>
      <c r="BD636" s="99"/>
    </row>
    <row r="637" spans="1:56" s="246" customFormat="1" ht="25.7" customHeight="1">
      <c r="A637" s="269"/>
      <c r="B637" s="543"/>
      <c r="C637" s="320" t="s">
        <v>10759</v>
      </c>
      <c r="D637" s="105" t="s">
        <v>11118</v>
      </c>
      <c r="E637" s="320" t="s">
        <v>10759</v>
      </c>
      <c r="F637" s="1041"/>
      <c r="G637" s="320" t="s">
        <v>10759</v>
      </c>
      <c r="H637" s="99"/>
      <c r="I637" s="99"/>
      <c r="J637" s="100">
        <v>8549</v>
      </c>
      <c r="K637" s="100">
        <v>630</v>
      </c>
      <c r="L637" s="100">
        <v>630</v>
      </c>
      <c r="M637" s="99"/>
      <c r="N637" s="99"/>
      <c r="O637" s="99"/>
      <c r="P637" s="100">
        <v>630</v>
      </c>
      <c r="Q637" s="100">
        <v>630</v>
      </c>
      <c r="R637" s="319" t="s">
        <v>11119</v>
      </c>
      <c r="S637" s="319">
        <v>1</v>
      </c>
      <c r="T637" s="319" t="s">
        <v>391</v>
      </c>
      <c r="U637" s="319"/>
      <c r="V637" s="319"/>
      <c r="W637" s="177"/>
      <c r="X637" s="177"/>
      <c r="Y637" s="177"/>
      <c r="Z637" s="177"/>
      <c r="AA637" s="319" t="s">
        <v>2344</v>
      </c>
      <c r="AB637" s="320"/>
      <c r="AC637" s="320"/>
      <c r="AD637" s="177"/>
      <c r="AE637" s="177"/>
      <c r="AF637" s="177"/>
      <c r="AG637" s="177"/>
      <c r="AH637" s="177"/>
      <c r="AI637" s="177"/>
      <c r="AJ637" s="177"/>
      <c r="AK637" s="177"/>
      <c r="AL637" s="177"/>
      <c r="AM637" s="177"/>
      <c r="AN637" s="177"/>
      <c r="AO637" s="177"/>
      <c r="AP637" s="177"/>
      <c r="AQ637" s="177"/>
      <c r="AR637" s="177"/>
      <c r="AS637" s="177"/>
      <c r="AT637" s="177"/>
      <c r="AU637" s="177"/>
      <c r="AV637" s="99">
        <v>2016</v>
      </c>
      <c r="AW637" s="99"/>
      <c r="AX637" s="99"/>
      <c r="AY637" s="99"/>
      <c r="AZ637" s="99"/>
      <c r="BA637" s="99"/>
      <c r="BB637" s="99"/>
      <c r="BC637" s="100">
        <v>1000</v>
      </c>
      <c r="BD637" s="99"/>
    </row>
    <row r="638" spans="1:56" s="246" customFormat="1" ht="25.7" customHeight="1">
      <c r="A638" s="269"/>
      <c r="B638" s="543"/>
      <c r="C638" s="320" t="s">
        <v>10770</v>
      </c>
      <c r="D638" s="320" t="s">
        <v>11120</v>
      </c>
      <c r="E638" s="320" t="s">
        <v>10770</v>
      </c>
      <c r="F638" s="543"/>
      <c r="G638" s="320" t="s">
        <v>10770</v>
      </c>
      <c r="H638" s="177"/>
      <c r="I638" s="177"/>
      <c r="J638" s="319">
        <v>693</v>
      </c>
      <c r="K638" s="319">
        <v>693</v>
      </c>
      <c r="L638" s="319">
        <v>693</v>
      </c>
      <c r="M638" s="177"/>
      <c r="N638" s="936"/>
      <c r="O638" s="177"/>
      <c r="P638" s="319">
        <v>300</v>
      </c>
      <c r="Q638" s="319">
        <v>300</v>
      </c>
      <c r="R638" s="319" t="s">
        <v>11068</v>
      </c>
      <c r="S638" s="319">
        <v>1</v>
      </c>
      <c r="T638" s="319" t="s">
        <v>391</v>
      </c>
      <c r="U638" s="319"/>
      <c r="V638" s="319"/>
      <c r="W638" s="177"/>
      <c r="X638" s="177"/>
      <c r="Y638" s="177"/>
      <c r="Z638" s="177"/>
      <c r="AA638" s="319" t="s">
        <v>2344</v>
      </c>
      <c r="AB638" s="320"/>
      <c r="AC638" s="320"/>
      <c r="AD638" s="177"/>
      <c r="AE638" s="177"/>
      <c r="AF638" s="177"/>
      <c r="AG638" s="177"/>
      <c r="AH638" s="177"/>
      <c r="AI638" s="177"/>
      <c r="AJ638" s="177"/>
      <c r="AK638" s="177"/>
      <c r="AL638" s="177"/>
      <c r="AM638" s="177"/>
      <c r="AN638" s="177"/>
      <c r="AO638" s="177"/>
      <c r="AP638" s="177"/>
      <c r="AQ638" s="177"/>
      <c r="AR638" s="177"/>
      <c r="AS638" s="177"/>
      <c r="AT638" s="177"/>
      <c r="AU638" s="177"/>
      <c r="AV638" s="99">
        <v>2005</v>
      </c>
      <c r="AW638" s="99"/>
      <c r="AX638" s="99"/>
      <c r="AY638" s="99"/>
      <c r="AZ638" s="99"/>
      <c r="BA638" s="99"/>
      <c r="BB638" s="99"/>
      <c r="BC638" s="100">
        <v>500</v>
      </c>
      <c r="BD638" s="99"/>
    </row>
    <row r="639" spans="1:56" s="246" customFormat="1" ht="25.7" customHeight="1">
      <c r="A639" s="269"/>
      <c r="B639" s="543"/>
      <c r="C639" s="320" t="s">
        <v>10770</v>
      </c>
      <c r="D639" s="105" t="s">
        <v>11121</v>
      </c>
      <c r="E639" s="320" t="s">
        <v>10770</v>
      </c>
      <c r="F639" s="1041"/>
      <c r="G639" s="320" t="s">
        <v>10770</v>
      </c>
      <c r="H639" s="939"/>
      <c r="I639" s="939"/>
      <c r="J639" s="319">
        <v>1042</v>
      </c>
      <c r="K639" s="319">
        <v>400</v>
      </c>
      <c r="L639" s="319">
        <v>400</v>
      </c>
      <c r="M639" s="319">
        <v>400</v>
      </c>
      <c r="N639" s="319">
        <v>400</v>
      </c>
      <c r="O639" s="319">
        <v>400</v>
      </c>
      <c r="P639" s="319">
        <v>400</v>
      </c>
      <c r="Q639" s="319">
        <v>400</v>
      </c>
      <c r="R639" s="319" t="s">
        <v>11122</v>
      </c>
      <c r="S639" s="319">
        <v>1</v>
      </c>
      <c r="T639" s="319" t="s">
        <v>391</v>
      </c>
      <c r="U639" s="319"/>
      <c r="V639" s="100"/>
      <c r="W639" s="99"/>
      <c r="X639" s="99"/>
      <c r="Y639" s="99"/>
      <c r="Z639" s="99"/>
      <c r="AA639" s="319" t="s">
        <v>2344</v>
      </c>
      <c r="AB639" s="99"/>
      <c r="AC639" s="100"/>
      <c r="AD639" s="99"/>
      <c r="AE639" s="99"/>
      <c r="AF639" s="99"/>
      <c r="AG639" s="99"/>
      <c r="AH639" s="99"/>
      <c r="AI639" s="99"/>
      <c r="AJ639" s="99"/>
      <c r="AK639" s="99"/>
      <c r="AL639" s="99"/>
      <c r="AM639" s="99"/>
      <c r="AN639" s="99"/>
      <c r="AO639" s="99"/>
      <c r="AP639" s="99"/>
      <c r="AQ639" s="99"/>
      <c r="AR639" s="99"/>
      <c r="AS639" s="99"/>
      <c r="AT639" s="99"/>
      <c r="AU639" s="99"/>
      <c r="AV639" s="99">
        <v>2008</v>
      </c>
      <c r="AW639" s="99"/>
      <c r="AX639" s="99"/>
      <c r="AY639" s="99"/>
      <c r="AZ639" s="99"/>
      <c r="BA639" s="99"/>
      <c r="BB639" s="99"/>
      <c r="BC639" s="99">
        <v>59</v>
      </c>
      <c r="BD639" s="99"/>
    </row>
    <row r="640" spans="1:56" s="246" customFormat="1" ht="25.7" customHeight="1">
      <c r="A640" s="269"/>
      <c r="B640" s="543"/>
      <c r="C640" s="320" t="s">
        <v>10770</v>
      </c>
      <c r="D640" s="105" t="s">
        <v>11123</v>
      </c>
      <c r="E640" s="320" t="s">
        <v>10770</v>
      </c>
      <c r="F640" s="105"/>
      <c r="G640" s="320" t="s">
        <v>10770</v>
      </c>
      <c r="H640" s="939"/>
      <c r="I640" s="939"/>
      <c r="J640" s="319">
        <v>1359</v>
      </c>
      <c r="K640" s="319">
        <v>400</v>
      </c>
      <c r="L640" s="319">
        <v>400</v>
      </c>
      <c r="M640" s="319">
        <v>400</v>
      </c>
      <c r="N640" s="319">
        <v>400</v>
      </c>
      <c r="O640" s="319">
        <v>400</v>
      </c>
      <c r="P640" s="319">
        <v>400</v>
      </c>
      <c r="Q640" s="319">
        <v>400</v>
      </c>
      <c r="R640" s="319" t="s">
        <v>11122</v>
      </c>
      <c r="S640" s="319">
        <v>1</v>
      </c>
      <c r="T640" s="319" t="s">
        <v>391</v>
      </c>
      <c r="U640" s="319"/>
      <c r="V640" s="100"/>
      <c r="W640" s="99"/>
      <c r="X640" s="99"/>
      <c r="Y640" s="99"/>
      <c r="Z640" s="99"/>
      <c r="AA640" s="319" t="s">
        <v>2344</v>
      </c>
      <c r="AB640" s="99"/>
      <c r="AC640" s="100"/>
      <c r="AD640" s="99"/>
      <c r="AE640" s="99"/>
      <c r="AF640" s="99"/>
      <c r="AG640" s="99"/>
      <c r="AH640" s="99"/>
      <c r="AI640" s="99"/>
      <c r="AJ640" s="99"/>
      <c r="AK640" s="99"/>
      <c r="AL640" s="99"/>
      <c r="AM640" s="99"/>
      <c r="AN640" s="99"/>
      <c r="AO640" s="99"/>
      <c r="AP640" s="99"/>
      <c r="AQ640" s="99"/>
      <c r="AR640" s="99"/>
      <c r="AS640" s="99"/>
      <c r="AT640" s="99"/>
      <c r="AU640" s="99"/>
      <c r="AV640" s="99">
        <v>2008</v>
      </c>
      <c r="AW640" s="99"/>
      <c r="AX640" s="99"/>
      <c r="AY640" s="99"/>
      <c r="AZ640" s="99"/>
      <c r="BA640" s="99"/>
      <c r="BB640" s="99"/>
      <c r="BC640" s="99">
        <v>55</v>
      </c>
      <c r="BD640" s="99"/>
    </row>
    <row r="641" spans="1:56" s="246" customFormat="1" ht="25.7" customHeight="1">
      <c r="A641" s="269"/>
      <c r="B641" s="543"/>
      <c r="C641" s="320" t="s">
        <v>10770</v>
      </c>
      <c r="D641" s="105" t="s">
        <v>11124</v>
      </c>
      <c r="E641" s="320" t="s">
        <v>10770</v>
      </c>
      <c r="F641" s="105"/>
      <c r="G641" s="320" t="s">
        <v>10770</v>
      </c>
      <c r="H641" s="939"/>
      <c r="I641" s="939"/>
      <c r="J641" s="319">
        <v>1800</v>
      </c>
      <c r="K641" s="319">
        <v>400</v>
      </c>
      <c r="L641" s="319">
        <v>400</v>
      </c>
      <c r="M641" s="319"/>
      <c r="N641" s="319"/>
      <c r="O641" s="319"/>
      <c r="P641" s="319">
        <v>400</v>
      </c>
      <c r="Q641" s="319">
        <v>400</v>
      </c>
      <c r="R641" s="319" t="s">
        <v>11122</v>
      </c>
      <c r="S641" s="319">
        <v>1</v>
      </c>
      <c r="T641" s="319" t="s">
        <v>391</v>
      </c>
      <c r="U641" s="319"/>
      <c r="V641" s="100"/>
      <c r="W641" s="99"/>
      <c r="X641" s="99"/>
      <c r="Y641" s="99"/>
      <c r="Z641" s="99"/>
      <c r="AA641" s="319" t="s">
        <v>2344</v>
      </c>
      <c r="AB641" s="99"/>
      <c r="AC641" s="100"/>
      <c r="AD641" s="99"/>
      <c r="AE641" s="99"/>
      <c r="AF641" s="99"/>
      <c r="AG641" s="99"/>
      <c r="AH641" s="99"/>
      <c r="AI641" s="99"/>
      <c r="AJ641" s="99"/>
      <c r="AK641" s="99"/>
      <c r="AL641" s="99"/>
      <c r="AM641" s="99"/>
      <c r="AN641" s="99"/>
      <c r="AO641" s="99"/>
      <c r="AP641" s="99"/>
      <c r="AQ641" s="99"/>
      <c r="AR641" s="99"/>
      <c r="AS641" s="99"/>
      <c r="AT641" s="99"/>
      <c r="AU641" s="99"/>
      <c r="AV641" s="99">
        <v>2009</v>
      </c>
      <c r="AW641" s="99"/>
      <c r="AX641" s="99"/>
      <c r="AY641" s="99"/>
      <c r="AZ641" s="99"/>
      <c r="BA641" s="99"/>
      <c r="BB641" s="99"/>
      <c r="BC641" s="99">
        <v>129</v>
      </c>
      <c r="BD641" s="99"/>
    </row>
    <row r="642" spans="1:56" s="246" customFormat="1" ht="25.7" customHeight="1">
      <c r="A642" s="269"/>
      <c r="B642" s="543"/>
      <c r="C642" s="320" t="s">
        <v>10770</v>
      </c>
      <c r="D642" s="105" t="s">
        <v>11125</v>
      </c>
      <c r="E642" s="320" t="s">
        <v>10770</v>
      </c>
      <c r="F642" s="105"/>
      <c r="G642" s="320" t="s">
        <v>10770</v>
      </c>
      <c r="H642" s="939"/>
      <c r="I642" s="939"/>
      <c r="J642" s="319">
        <v>1503</v>
      </c>
      <c r="K642" s="319">
        <v>400</v>
      </c>
      <c r="L642" s="319">
        <v>400</v>
      </c>
      <c r="M642" s="319"/>
      <c r="N642" s="319"/>
      <c r="O642" s="319"/>
      <c r="P642" s="319">
        <v>400</v>
      </c>
      <c r="Q642" s="319">
        <v>400</v>
      </c>
      <c r="R642" s="319" t="s">
        <v>11122</v>
      </c>
      <c r="S642" s="319">
        <v>1</v>
      </c>
      <c r="T642" s="319" t="s">
        <v>391</v>
      </c>
      <c r="U642" s="319"/>
      <c r="V642" s="100"/>
      <c r="W642" s="99"/>
      <c r="X642" s="99"/>
      <c r="Y642" s="99"/>
      <c r="Z642" s="99"/>
      <c r="AA642" s="319" t="s">
        <v>2344</v>
      </c>
      <c r="AB642" s="99"/>
      <c r="AC642" s="100"/>
      <c r="AD642" s="99"/>
      <c r="AE642" s="99"/>
      <c r="AF642" s="99"/>
      <c r="AG642" s="99"/>
      <c r="AH642" s="99"/>
      <c r="AI642" s="99"/>
      <c r="AJ642" s="99"/>
      <c r="AK642" s="99"/>
      <c r="AL642" s="99"/>
      <c r="AM642" s="99"/>
      <c r="AN642" s="99"/>
      <c r="AO642" s="99"/>
      <c r="AP642" s="99"/>
      <c r="AQ642" s="99"/>
      <c r="AR642" s="99"/>
      <c r="AS642" s="99"/>
      <c r="AT642" s="99"/>
      <c r="AU642" s="99"/>
      <c r="AV642" s="99">
        <v>2010</v>
      </c>
      <c r="AW642" s="99"/>
      <c r="AX642" s="99"/>
      <c r="AY642" s="99"/>
      <c r="AZ642" s="99"/>
      <c r="BA642" s="99"/>
      <c r="BB642" s="99"/>
      <c r="BC642" s="99">
        <v>65</v>
      </c>
      <c r="BD642" s="99"/>
    </row>
    <row r="643" spans="1:56" s="246" customFormat="1" ht="25.7" customHeight="1">
      <c r="A643" s="269"/>
      <c r="B643" s="543"/>
      <c r="C643" s="320" t="s">
        <v>10770</v>
      </c>
      <c r="D643" s="105" t="s">
        <v>11126</v>
      </c>
      <c r="E643" s="320" t="s">
        <v>10770</v>
      </c>
      <c r="F643" s="105"/>
      <c r="G643" s="320" t="s">
        <v>10770</v>
      </c>
      <c r="H643" s="939"/>
      <c r="I643" s="939"/>
      <c r="J643" s="319">
        <v>1503</v>
      </c>
      <c r="K643" s="319">
        <v>400</v>
      </c>
      <c r="L643" s="319">
        <v>400</v>
      </c>
      <c r="M643" s="319"/>
      <c r="N643" s="319"/>
      <c r="O643" s="319"/>
      <c r="P643" s="319">
        <v>400</v>
      </c>
      <c r="Q643" s="319">
        <v>400</v>
      </c>
      <c r="R643" s="319" t="s">
        <v>11122</v>
      </c>
      <c r="S643" s="319">
        <v>1</v>
      </c>
      <c r="T643" s="319" t="s">
        <v>391</v>
      </c>
      <c r="U643" s="319"/>
      <c r="V643" s="100"/>
      <c r="W643" s="99"/>
      <c r="X643" s="99"/>
      <c r="Y643" s="99"/>
      <c r="Z643" s="99"/>
      <c r="AA643" s="319" t="s">
        <v>2344</v>
      </c>
      <c r="AB643" s="99"/>
      <c r="AC643" s="100"/>
      <c r="AD643" s="99"/>
      <c r="AE643" s="99"/>
      <c r="AF643" s="99"/>
      <c r="AG643" s="99"/>
      <c r="AH643" s="99"/>
      <c r="AI643" s="99"/>
      <c r="AJ643" s="99"/>
      <c r="AK643" s="99"/>
      <c r="AL643" s="99"/>
      <c r="AM643" s="99"/>
      <c r="AN643" s="99"/>
      <c r="AO643" s="99"/>
      <c r="AP643" s="99"/>
      <c r="AQ643" s="99"/>
      <c r="AR643" s="99"/>
      <c r="AS643" s="99"/>
      <c r="AT643" s="99"/>
      <c r="AU643" s="99"/>
      <c r="AV643" s="99">
        <v>2011</v>
      </c>
      <c r="AW643" s="99"/>
      <c r="AX643" s="99"/>
      <c r="AY643" s="99"/>
      <c r="AZ643" s="99"/>
      <c r="BA643" s="99"/>
      <c r="BB643" s="99"/>
      <c r="BC643" s="99">
        <v>70</v>
      </c>
      <c r="BD643" s="99"/>
    </row>
    <row r="644" spans="1:56" s="246" customFormat="1" ht="25.7" customHeight="1">
      <c r="A644" s="269"/>
      <c r="B644" s="543"/>
      <c r="C644" s="320" t="s">
        <v>10770</v>
      </c>
      <c r="D644" s="105" t="s">
        <v>11127</v>
      </c>
      <c r="E644" s="320" t="s">
        <v>10770</v>
      </c>
      <c r="F644" s="105"/>
      <c r="G644" s="320" t="s">
        <v>10770</v>
      </c>
      <c r="H644" s="939"/>
      <c r="I644" s="939"/>
      <c r="J644" s="319">
        <v>647</v>
      </c>
      <c r="K644" s="319">
        <v>377.45</v>
      </c>
      <c r="L644" s="319">
        <v>377.45</v>
      </c>
      <c r="M644" s="319"/>
      <c r="N644" s="319"/>
      <c r="O644" s="319"/>
      <c r="P644" s="319">
        <v>300</v>
      </c>
      <c r="Q644" s="319">
        <v>300</v>
      </c>
      <c r="R644" s="319" t="s">
        <v>2243</v>
      </c>
      <c r="S644" s="319">
        <v>1</v>
      </c>
      <c r="T644" s="319" t="s">
        <v>391</v>
      </c>
      <c r="U644" s="319"/>
      <c r="V644" s="100"/>
      <c r="W644" s="99"/>
      <c r="X644" s="99"/>
      <c r="Y644" s="99"/>
      <c r="Z644" s="99"/>
      <c r="AA644" s="319" t="s">
        <v>2344</v>
      </c>
      <c r="AB644" s="99"/>
      <c r="AC644" s="100"/>
      <c r="AD644" s="99"/>
      <c r="AE644" s="99"/>
      <c r="AF644" s="99"/>
      <c r="AG644" s="99"/>
      <c r="AH644" s="99"/>
      <c r="AI644" s="99"/>
      <c r="AJ644" s="99"/>
      <c r="AK644" s="99"/>
      <c r="AL644" s="99"/>
      <c r="AM644" s="99"/>
      <c r="AN644" s="99"/>
      <c r="AO644" s="99"/>
      <c r="AP644" s="99"/>
      <c r="AQ644" s="99"/>
      <c r="AR644" s="99"/>
      <c r="AS644" s="99"/>
      <c r="AT644" s="99"/>
      <c r="AU644" s="99"/>
      <c r="AV644" s="99">
        <v>2011</v>
      </c>
      <c r="AW644" s="99"/>
      <c r="AX644" s="99"/>
      <c r="AY644" s="99"/>
      <c r="AZ644" s="99"/>
      <c r="BA644" s="99"/>
      <c r="BB644" s="99"/>
      <c r="BC644" s="99">
        <v>86</v>
      </c>
      <c r="BD644" s="99"/>
    </row>
    <row r="645" spans="1:56" s="246" customFormat="1" ht="25.7" customHeight="1">
      <c r="A645" s="269"/>
      <c r="B645" s="543"/>
      <c r="C645" s="320" t="s">
        <v>10770</v>
      </c>
      <c r="D645" s="105" t="s">
        <v>11128</v>
      </c>
      <c r="E645" s="320" t="s">
        <v>10770</v>
      </c>
      <c r="F645" s="105"/>
      <c r="G645" s="320" t="s">
        <v>10770</v>
      </c>
      <c r="H645" s="939"/>
      <c r="I645" s="939"/>
      <c r="J645" s="319">
        <v>3306</v>
      </c>
      <c r="K645" s="319">
        <v>386</v>
      </c>
      <c r="L645" s="319">
        <v>386</v>
      </c>
      <c r="M645" s="319"/>
      <c r="N645" s="319"/>
      <c r="O645" s="319"/>
      <c r="P645" s="1068">
        <v>357</v>
      </c>
      <c r="Q645" s="1068">
        <v>357</v>
      </c>
      <c r="R645" s="1069" t="s">
        <v>11129</v>
      </c>
      <c r="S645" s="1069">
        <v>1</v>
      </c>
      <c r="T645" s="1069" t="s">
        <v>391</v>
      </c>
      <c r="U645" s="319"/>
      <c r="V645" s="100"/>
      <c r="W645" s="99"/>
      <c r="X645" s="99"/>
      <c r="Y645" s="99"/>
      <c r="Z645" s="99"/>
      <c r="AA645" s="1069" t="s">
        <v>2344</v>
      </c>
      <c r="AB645" s="1068">
        <v>2013</v>
      </c>
      <c r="AC645" s="1068">
        <v>166</v>
      </c>
      <c r="AD645" s="1068"/>
      <c r="AE645" s="99"/>
      <c r="AF645" s="99"/>
      <c r="AG645" s="99"/>
      <c r="AH645" s="99"/>
      <c r="AI645" s="99"/>
      <c r="AJ645" s="99"/>
      <c r="AK645" s="99"/>
      <c r="AL645" s="99"/>
      <c r="AM645" s="99"/>
      <c r="AN645" s="99"/>
      <c r="AO645" s="99"/>
      <c r="AP645" s="99"/>
      <c r="AQ645" s="99"/>
      <c r="AR645" s="99"/>
      <c r="AS645" s="99"/>
      <c r="AT645" s="99"/>
      <c r="AU645" s="99"/>
      <c r="AV645" s="1068">
        <v>2013</v>
      </c>
      <c r="AW645" s="1068">
        <v>166</v>
      </c>
      <c r="AX645" s="99"/>
      <c r="AY645" s="99"/>
      <c r="AZ645" s="99"/>
      <c r="BA645" s="99"/>
      <c r="BB645" s="99"/>
      <c r="BC645" s="99">
        <v>166</v>
      </c>
      <c r="BD645" s="99"/>
    </row>
    <row r="646" spans="1:56" s="246" customFormat="1" ht="25.7" customHeight="1">
      <c r="A646" s="269"/>
      <c r="B646" s="543"/>
      <c r="C646" s="320" t="s">
        <v>10776</v>
      </c>
      <c r="D646" s="320" t="s">
        <v>11130</v>
      </c>
      <c r="E646" s="320" t="s">
        <v>10776</v>
      </c>
      <c r="F646" s="320"/>
      <c r="G646" s="320" t="s">
        <v>10776</v>
      </c>
      <c r="H646" s="177"/>
      <c r="I646" s="177"/>
      <c r="J646" s="319">
        <v>2938</v>
      </c>
      <c r="K646" s="319">
        <v>515</v>
      </c>
      <c r="L646" s="319">
        <v>515</v>
      </c>
      <c r="M646" s="177"/>
      <c r="N646" s="936"/>
      <c r="O646" s="177"/>
      <c r="P646" s="319">
        <v>300</v>
      </c>
      <c r="Q646" s="319">
        <v>300</v>
      </c>
      <c r="R646" s="319" t="s">
        <v>11131</v>
      </c>
      <c r="S646" s="319">
        <v>1</v>
      </c>
      <c r="T646" s="319" t="s">
        <v>391</v>
      </c>
      <c r="U646" s="319"/>
      <c r="V646" s="319"/>
      <c r="W646" s="177"/>
      <c r="X646" s="177"/>
      <c r="Y646" s="177"/>
      <c r="Z646" s="177"/>
      <c r="AA646" s="319" t="s">
        <v>2344</v>
      </c>
      <c r="AB646" s="320"/>
      <c r="AC646" s="320"/>
      <c r="AD646" s="177"/>
      <c r="AE646" s="177"/>
      <c r="AF646" s="177"/>
      <c r="AG646" s="177"/>
      <c r="AH646" s="177"/>
      <c r="AI646" s="177"/>
      <c r="AJ646" s="177"/>
      <c r="AK646" s="177"/>
      <c r="AL646" s="177"/>
      <c r="AM646" s="177"/>
      <c r="AN646" s="177"/>
      <c r="AO646" s="177"/>
      <c r="AP646" s="177"/>
      <c r="AQ646" s="177"/>
      <c r="AR646" s="177"/>
      <c r="AS646" s="177"/>
      <c r="AT646" s="177"/>
      <c r="AU646" s="177"/>
      <c r="AV646" s="99">
        <v>2003</v>
      </c>
      <c r="AW646" s="99"/>
      <c r="AX646" s="99"/>
      <c r="AY646" s="99"/>
      <c r="AZ646" s="99"/>
      <c r="BA646" s="99"/>
      <c r="BB646" s="99"/>
      <c r="BC646" s="100">
        <v>57</v>
      </c>
      <c r="BD646" s="99"/>
    </row>
    <row r="647" spans="1:56" s="246" customFormat="1" ht="25.7" customHeight="1">
      <c r="A647" s="269"/>
      <c r="B647" s="543"/>
      <c r="C647" s="320" t="s">
        <v>10776</v>
      </c>
      <c r="D647" s="320" t="s">
        <v>11132</v>
      </c>
      <c r="E647" s="320" t="s">
        <v>10776</v>
      </c>
      <c r="F647" s="320"/>
      <c r="G647" s="320" t="s">
        <v>10776</v>
      </c>
      <c r="H647" s="177"/>
      <c r="I647" s="177"/>
      <c r="J647" s="319">
        <v>2549</v>
      </c>
      <c r="K647" s="319">
        <v>493</v>
      </c>
      <c r="L647" s="319">
        <v>493</v>
      </c>
      <c r="M647" s="177"/>
      <c r="N647" s="936"/>
      <c r="O647" s="177"/>
      <c r="P647" s="319">
        <v>300</v>
      </c>
      <c r="Q647" s="319">
        <v>300</v>
      </c>
      <c r="R647" s="319" t="s">
        <v>11131</v>
      </c>
      <c r="S647" s="319">
        <v>1</v>
      </c>
      <c r="T647" s="319" t="s">
        <v>391</v>
      </c>
      <c r="U647" s="319"/>
      <c r="V647" s="319"/>
      <c r="W647" s="177"/>
      <c r="X647" s="177"/>
      <c r="Y647" s="177"/>
      <c r="Z647" s="177"/>
      <c r="AA647" s="319" t="s">
        <v>2344</v>
      </c>
      <c r="AB647" s="320"/>
      <c r="AC647" s="320"/>
      <c r="AD647" s="177"/>
      <c r="AE647" s="177"/>
      <c r="AF647" s="177"/>
      <c r="AG647" s="177"/>
      <c r="AH647" s="177"/>
      <c r="AI647" s="177"/>
      <c r="AJ647" s="177"/>
      <c r="AK647" s="177"/>
      <c r="AL647" s="177"/>
      <c r="AM647" s="177"/>
      <c r="AN647" s="177"/>
      <c r="AO647" s="177"/>
      <c r="AP647" s="177"/>
      <c r="AQ647" s="177"/>
      <c r="AR647" s="177"/>
      <c r="AS647" s="177"/>
      <c r="AT647" s="177"/>
      <c r="AU647" s="177"/>
      <c r="AV647" s="99">
        <v>2007</v>
      </c>
      <c r="AW647" s="99"/>
      <c r="AX647" s="99"/>
      <c r="AY647" s="99"/>
      <c r="AZ647" s="99"/>
      <c r="BA647" s="99"/>
      <c r="BB647" s="99"/>
      <c r="BC647" s="100">
        <v>184</v>
      </c>
      <c r="BD647" s="99"/>
    </row>
    <row r="648" spans="1:56" s="246" customFormat="1" ht="25.7" customHeight="1">
      <c r="A648" s="269"/>
      <c r="B648" s="543"/>
      <c r="C648" s="320" t="s">
        <v>10776</v>
      </c>
      <c r="D648" s="320" t="s">
        <v>11133</v>
      </c>
      <c r="E648" s="320" t="s">
        <v>10776</v>
      </c>
      <c r="F648" s="320"/>
      <c r="G648" s="320" t="s">
        <v>10776</v>
      </c>
      <c r="H648" s="177"/>
      <c r="I648" s="177"/>
      <c r="J648" s="319">
        <v>15707</v>
      </c>
      <c r="K648" s="319">
        <v>1750</v>
      </c>
      <c r="L648" s="319">
        <v>490</v>
      </c>
      <c r="M648" s="177"/>
      <c r="N648" s="936"/>
      <c r="O648" s="177"/>
      <c r="P648" s="319">
        <v>456</v>
      </c>
      <c r="Q648" s="319">
        <v>456</v>
      </c>
      <c r="R648" s="319" t="s">
        <v>11134</v>
      </c>
      <c r="S648" s="319">
        <v>1</v>
      </c>
      <c r="T648" s="319" t="s">
        <v>391</v>
      </c>
      <c r="U648" s="319"/>
      <c r="V648" s="319"/>
      <c r="W648" s="177"/>
      <c r="X648" s="177"/>
      <c r="Y648" s="177"/>
      <c r="Z648" s="177"/>
      <c r="AA648" s="319" t="s">
        <v>2344</v>
      </c>
      <c r="AB648" s="320"/>
      <c r="AC648" s="320"/>
      <c r="AD648" s="177"/>
      <c r="AE648" s="177"/>
      <c r="AF648" s="177"/>
      <c r="AG648" s="177"/>
      <c r="AH648" s="177"/>
      <c r="AI648" s="177"/>
      <c r="AJ648" s="177"/>
      <c r="AK648" s="177"/>
      <c r="AL648" s="177"/>
      <c r="AM648" s="177"/>
      <c r="AN648" s="177"/>
      <c r="AO648" s="177"/>
      <c r="AP648" s="177"/>
      <c r="AQ648" s="177"/>
      <c r="AR648" s="177"/>
      <c r="AS648" s="177"/>
      <c r="AT648" s="177"/>
      <c r="AU648" s="177"/>
      <c r="AV648" s="99">
        <v>2007</v>
      </c>
      <c r="AW648" s="99"/>
      <c r="AX648" s="99"/>
      <c r="AY648" s="99"/>
      <c r="AZ648" s="99"/>
      <c r="BA648" s="99"/>
      <c r="BB648" s="99"/>
      <c r="BC648" s="100">
        <v>210</v>
      </c>
      <c r="BD648" s="99"/>
    </row>
    <row r="649" spans="1:56" s="246" customFormat="1" ht="25.7" customHeight="1">
      <c r="A649" s="269"/>
      <c r="B649" s="543"/>
      <c r="C649" s="320" t="s">
        <v>10776</v>
      </c>
      <c r="D649" s="320" t="s">
        <v>11135</v>
      </c>
      <c r="E649" s="320" t="s">
        <v>10776</v>
      </c>
      <c r="F649" s="320"/>
      <c r="G649" s="320" t="s">
        <v>10776</v>
      </c>
      <c r="H649" s="177"/>
      <c r="I649" s="177"/>
      <c r="J649" s="319">
        <v>2398</v>
      </c>
      <c r="K649" s="319">
        <v>501</v>
      </c>
      <c r="L649" s="319">
        <v>501</v>
      </c>
      <c r="M649" s="177"/>
      <c r="N649" s="936"/>
      <c r="O649" s="177"/>
      <c r="P649" s="319">
        <v>437</v>
      </c>
      <c r="Q649" s="319">
        <v>437</v>
      </c>
      <c r="R649" s="319" t="s">
        <v>11136</v>
      </c>
      <c r="S649" s="319">
        <v>1</v>
      </c>
      <c r="T649" s="319" t="s">
        <v>391</v>
      </c>
      <c r="U649" s="319"/>
      <c r="V649" s="319"/>
      <c r="W649" s="177"/>
      <c r="X649" s="177"/>
      <c r="Y649" s="177"/>
      <c r="Z649" s="177"/>
      <c r="AA649" s="319" t="s">
        <v>2344</v>
      </c>
      <c r="AB649" s="320"/>
      <c r="AC649" s="320"/>
      <c r="AD649" s="177"/>
      <c r="AE649" s="177"/>
      <c r="AF649" s="177"/>
      <c r="AG649" s="177"/>
      <c r="AH649" s="177"/>
      <c r="AI649" s="177"/>
      <c r="AJ649" s="177"/>
      <c r="AK649" s="177"/>
      <c r="AL649" s="177"/>
      <c r="AM649" s="177"/>
      <c r="AN649" s="177"/>
      <c r="AO649" s="177"/>
      <c r="AP649" s="177"/>
      <c r="AQ649" s="177"/>
      <c r="AR649" s="177"/>
      <c r="AS649" s="177"/>
      <c r="AT649" s="177"/>
      <c r="AU649" s="177"/>
      <c r="AV649" s="99">
        <v>2007</v>
      </c>
      <c r="AW649" s="99"/>
      <c r="AX649" s="99"/>
      <c r="AY649" s="99"/>
      <c r="AZ649" s="99"/>
      <c r="BA649" s="99"/>
      <c r="BB649" s="99"/>
      <c r="BC649" s="100">
        <v>225</v>
      </c>
      <c r="BD649" s="99"/>
    </row>
    <row r="650" spans="1:56" s="246" customFormat="1" ht="25.7" customHeight="1">
      <c r="A650" s="269"/>
      <c r="B650" s="543"/>
      <c r="C650" s="320" t="s">
        <v>10776</v>
      </c>
      <c r="D650" s="320" t="s">
        <v>11137</v>
      </c>
      <c r="E650" s="320" t="s">
        <v>10776</v>
      </c>
      <c r="F650" s="320"/>
      <c r="G650" s="320" t="s">
        <v>10776</v>
      </c>
      <c r="H650" s="177"/>
      <c r="I650" s="177"/>
      <c r="J650" s="319">
        <v>3066</v>
      </c>
      <c r="K650" s="319">
        <v>469</v>
      </c>
      <c r="L650" s="319">
        <v>469</v>
      </c>
      <c r="M650" s="177"/>
      <c r="N650" s="936"/>
      <c r="O650" s="177"/>
      <c r="P650" s="319">
        <v>456</v>
      </c>
      <c r="Q650" s="319">
        <v>456</v>
      </c>
      <c r="R650" s="319" t="s">
        <v>11134</v>
      </c>
      <c r="S650" s="319">
        <v>1</v>
      </c>
      <c r="T650" s="319" t="s">
        <v>391</v>
      </c>
      <c r="U650" s="319"/>
      <c r="V650" s="319"/>
      <c r="W650" s="177"/>
      <c r="X650" s="177"/>
      <c r="Y650" s="177"/>
      <c r="Z650" s="177"/>
      <c r="AA650" s="319" t="s">
        <v>2344</v>
      </c>
      <c r="AB650" s="320"/>
      <c r="AC650" s="320"/>
      <c r="AD650" s="177"/>
      <c r="AE650" s="177"/>
      <c r="AF650" s="177"/>
      <c r="AG650" s="177"/>
      <c r="AH650" s="177"/>
      <c r="AI650" s="177"/>
      <c r="AJ650" s="177"/>
      <c r="AK650" s="177"/>
      <c r="AL650" s="177"/>
      <c r="AM650" s="177"/>
      <c r="AN650" s="177"/>
      <c r="AO650" s="177"/>
      <c r="AP650" s="177"/>
      <c r="AQ650" s="177"/>
      <c r="AR650" s="177"/>
      <c r="AS650" s="177"/>
      <c r="AT650" s="177"/>
      <c r="AU650" s="177"/>
      <c r="AV650" s="99">
        <v>2009</v>
      </c>
      <c r="AW650" s="99"/>
      <c r="AX650" s="99"/>
      <c r="AY650" s="99"/>
      <c r="AZ650" s="99"/>
      <c r="BA650" s="99"/>
      <c r="BB650" s="99"/>
      <c r="BC650" s="100">
        <v>235</v>
      </c>
      <c r="BD650" s="99"/>
    </row>
    <row r="651" spans="1:56" s="246" customFormat="1" ht="25.7" customHeight="1">
      <c r="A651" s="269"/>
      <c r="B651" s="543"/>
      <c r="C651" s="320" t="s">
        <v>10776</v>
      </c>
      <c r="D651" s="320" t="s">
        <v>11138</v>
      </c>
      <c r="E651" s="320" t="s">
        <v>10776</v>
      </c>
      <c r="F651" s="320"/>
      <c r="G651" s="320" t="s">
        <v>10776</v>
      </c>
      <c r="H651" s="177"/>
      <c r="I651" s="177"/>
      <c r="J651" s="319">
        <v>1971</v>
      </c>
      <c r="K651" s="319">
        <v>394</v>
      </c>
      <c r="L651" s="319">
        <v>394</v>
      </c>
      <c r="M651" s="177"/>
      <c r="N651" s="936"/>
      <c r="O651" s="177"/>
      <c r="P651" s="319">
        <v>374</v>
      </c>
      <c r="Q651" s="319">
        <v>374</v>
      </c>
      <c r="R651" s="319" t="s">
        <v>11139</v>
      </c>
      <c r="S651" s="319">
        <v>1</v>
      </c>
      <c r="T651" s="319" t="s">
        <v>391</v>
      </c>
      <c r="U651" s="319"/>
      <c r="V651" s="319"/>
      <c r="W651" s="177"/>
      <c r="X651" s="177"/>
      <c r="Y651" s="177"/>
      <c r="Z651" s="177"/>
      <c r="AA651" s="319" t="s">
        <v>2344</v>
      </c>
      <c r="AB651" s="320"/>
      <c r="AC651" s="320"/>
      <c r="AD651" s="177"/>
      <c r="AE651" s="177"/>
      <c r="AF651" s="177"/>
      <c r="AG651" s="177"/>
      <c r="AH651" s="177"/>
      <c r="AI651" s="177"/>
      <c r="AJ651" s="177"/>
      <c r="AK651" s="177"/>
      <c r="AL651" s="177"/>
      <c r="AM651" s="177"/>
      <c r="AN651" s="177"/>
      <c r="AO651" s="177"/>
      <c r="AP651" s="177"/>
      <c r="AQ651" s="177"/>
      <c r="AR651" s="177"/>
      <c r="AS651" s="177"/>
      <c r="AT651" s="177"/>
      <c r="AU651" s="177"/>
      <c r="AV651" s="99">
        <v>2011</v>
      </c>
      <c r="AW651" s="99"/>
      <c r="AX651" s="99"/>
      <c r="AY651" s="99"/>
      <c r="AZ651" s="99"/>
      <c r="BA651" s="99"/>
      <c r="BB651" s="99"/>
      <c r="BC651" s="100">
        <v>295</v>
      </c>
      <c r="BD651" s="99"/>
    </row>
    <row r="652" spans="1:56" s="246" customFormat="1" ht="25.7" customHeight="1">
      <c r="A652" s="269"/>
      <c r="B652" s="543"/>
      <c r="C652" s="320" t="s">
        <v>10776</v>
      </c>
      <c r="D652" s="320" t="s">
        <v>11140</v>
      </c>
      <c r="E652" s="320" t="s">
        <v>10776</v>
      </c>
      <c r="F652" s="320"/>
      <c r="G652" s="320" t="s">
        <v>10776</v>
      </c>
      <c r="H652" s="177"/>
      <c r="I652" s="177"/>
      <c r="J652" s="319">
        <v>3029</v>
      </c>
      <c r="K652" s="319">
        <v>496</v>
      </c>
      <c r="L652" s="319">
        <v>496</v>
      </c>
      <c r="M652" s="177"/>
      <c r="N652" s="936"/>
      <c r="O652" s="177"/>
      <c r="P652" s="319">
        <v>456</v>
      </c>
      <c r="Q652" s="319">
        <v>456</v>
      </c>
      <c r="R652" s="319" t="s">
        <v>11141</v>
      </c>
      <c r="S652" s="319">
        <v>1</v>
      </c>
      <c r="T652" s="319" t="s">
        <v>391</v>
      </c>
      <c r="U652" s="319"/>
      <c r="V652" s="319"/>
      <c r="W652" s="177"/>
      <c r="X652" s="177"/>
      <c r="Y652" s="177"/>
      <c r="Z652" s="177"/>
      <c r="AA652" s="319" t="s">
        <v>2344</v>
      </c>
      <c r="AB652" s="320"/>
      <c r="AC652" s="320"/>
      <c r="AD652" s="177"/>
      <c r="AE652" s="177"/>
      <c r="AF652" s="177"/>
      <c r="AG652" s="177"/>
      <c r="AH652" s="177"/>
      <c r="AI652" s="177"/>
      <c r="AJ652" s="177"/>
      <c r="AK652" s="177"/>
      <c r="AL652" s="177"/>
      <c r="AM652" s="177"/>
      <c r="AN652" s="177"/>
      <c r="AO652" s="177"/>
      <c r="AP652" s="177"/>
      <c r="AQ652" s="177"/>
      <c r="AR652" s="177"/>
      <c r="AS652" s="177"/>
      <c r="AT652" s="177"/>
      <c r="AU652" s="177"/>
      <c r="AV652" s="99">
        <v>2011</v>
      </c>
      <c r="AW652" s="99"/>
      <c r="AX652" s="99"/>
      <c r="AY652" s="99"/>
      <c r="AZ652" s="99"/>
      <c r="BA652" s="99"/>
      <c r="BB652" s="99"/>
      <c r="BC652" s="100">
        <v>380</v>
      </c>
      <c r="BD652" s="99"/>
    </row>
    <row r="653" spans="1:56" s="246" customFormat="1" ht="25.7" customHeight="1">
      <c r="A653" s="269"/>
      <c r="B653" s="543"/>
      <c r="C653" s="320" t="s">
        <v>10776</v>
      </c>
      <c r="D653" s="320" t="s">
        <v>11142</v>
      </c>
      <c r="E653" s="320" t="s">
        <v>10776</v>
      </c>
      <c r="F653" s="320" t="s">
        <v>10776</v>
      </c>
      <c r="G653" s="319" t="s">
        <v>10776</v>
      </c>
      <c r="H653" s="319">
        <v>992.46</v>
      </c>
      <c r="I653" s="319">
        <v>989.4</v>
      </c>
      <c r="J653" s="319">
        <v>4969</v>
      </c>
      <c r="K653" s="319">
        <v>992</v>
      </c>
      <c r="L653" s="319">
        <v>989</v>
      </c>
      <c r="M653" s="319">
        <v>2</v>
      </c>
      <c r="N653" s="319" t="s">
        <v>391</v>
      </c>
      <c r="O653" s="319" t="s">
        <v>2344</v>
      </c>
      <c r="P653" s="99">
        <v>600</v>
      </c>
      <c r="Q653" s="100">
        <v>300</v>
      </c>
      <c r="R653" s="319" t="s">
        <v>11143</v>
      </c>
      <c r="S653" s="319">
        <v>2</v>
      </c>
      <c r="T653" s="319" t="s">
        <v>391</v>
      </c>
      <c r="U653" s="319" t="s">
        <v>2344</v>
      </c>
      <c r="V653" s="99">
        <v>2014</v>
      </c>
      <c r="W653" s="100">
        <v>995</v>
      </c>
      <c r="X653" s="177"/>
      <c r="Y653" s="177"/>
      <c r="Z653" s="177"/>
      <c r="AA653" s="319" t="s">
        <v>2344</v>
      </c>
      <c r="AB653" s="99">
        <v>2014</v>
      </c>
      <c r="AC653" s="100">
        <v>995</v>
      </c>
      <c r="AD653" s="177"/>
      <c r="AE653" s="177"/>
      <c r="AF653" s="177"/>
      <c r="AG653" s="177"/>
      <c r="AH653" s="177"/>
      <c r="AI653" s="177"/>
      <c r="AJ653" s="177"/>
      <c r="AK653" s="177"/>
      <c r="AL653" s="177"/>
      <c r="AM653" s="177"/>
      <c r="AN653" s="177"/>
      <c r="AO653" s="177"/>
      <c r="AP653" s="177"/>
      <c r="AQ653" s="177"/>
      <c r="AR653" s="177"/>
      <c r="AS653" s="177"/>
      <c r="AT653" s="177"/>
      <c r="AU653" s="177"/>
      <c r="AV653" s="99">
        <v>2014</v>
      </c>
      <c r="AW653" s="99"/>
      <c r="AX653" s="99"/>
      <c r="AY653" s="99"/>
      <c r="AZ653" s="99"/>
      <c r="BA653" s="99"/>
      <c r="BB653" s="99"/>
      <c r="BC653" s="100">
        <v>995</v>
      </c>
      <c r="BD653" s="99"/>
    </row>
    <row r="654" spans="1:56" s="246" customFormat="1" ht="25.7" customHeight="1">
      <c r="A654" s="269"/>
      <c r="B654" s="543"/>
      <c r="C654" s="320" t="s">
        <v>10776</v>
      </c>
      <c r="D654" s="320" t="s">
        <v>11144</v>
      </c>
      <c r="E654" s="320" t="s">
        <v>10776</v>
      </c>
      <c r="F654" s="320" t="s">
        <v>10776</v>
      </c>
      <c r="G654" s="319" t="s">
        <v>10776</v>
      </c>
      <c r="H654" s="319"/>
      <c r="I654" s="319"/>
      <c r="J654" s="319">
        <v>2157</v>
      </c>
      <c r="K654" s="319">
        <v>512</v>
      </c>
      <c r="L654" s="319">
        <v>510</v>
      </c>
      <c r="M654" s="319"/>
      <c r="N654" s="319"/>
      <c r="O654" s="319"/>
      <c r="P654" s="99">
        <v>300</v>
      </c>
      <c r="Q654" s="100">
        <v>300</v>
      </c>
      <c r="R654" s="319" t="s">
        <v>11143</v>
      </c>
      <c r="S654" s="319">
        <v>1</v>
      </c>
      <c r="T654" s="319" t="s">
        <v>391</v>
      </c>
      <c r="U654" s="319" t="s">
        <v>2344</v>
      </c>
      <c r="V654" s="99">
        <v>2014</v>
      </c>
      <c r="W654" s="100">
        <v>995</v>
      </c>
      <c r="X654" s="177"/>
      <c r="Y654" s="177"/>
      <c r="Z654" s="177"/>
      <c r="AA654" s="319" t="s">
        <v>2344</v>
      </c>
      <c r="AB654" s="99"/>
      <c r="AC654" s="100"/>
      <c r="AD654" s="177"/>
      <c r="AE654" s="177"/>
      <c r="AF654" s="177"/>
      <c r="AG654" s="177"/>
      <c r="AH654" s="177"/>
      <c r="AI654" s="177"/>
      <c r="AJ654" s="177"/>
      <c r="AK654" s="177"/>
      <c r="AL654" s="177"/>
      <c r="AM654" s="177"/>
      <c r="AN654" s="177"/>
      <c r="AO654" s="177"/>
      <c r="AP654" s="177"/>
      <c r="AQ654" s="177"/>
      <c r="AR654" s="177"/>
      <c r="AS654" s="177"/>
      <c r="AT654" s="177"/>
      <c r="AU654" s="177"/>
      <c r="AV654" s="99">
        <v>2015</v>
      </c>
      <c r="AW654" s="99"/>
      <c r="AX654" s="99"/>
      <c r="AY654" s="99"/>
      <c r="AZ654" s="99"/>
      <c r="BA654" s="99"/>
      <c r="BB654" s="99"/>
      <c r="BC654" s="100">
        <v>730</v>
      </c>
      <c r="BD654" s="99"/>
    </row>
    <row r="655" spans="1:56" s="246" customFormat="1" ht="25.7" customHeight="1">
      <c r="A655" s="269"/>
      <c r="B655" s="543"/>
      <c r="C655" s="320" t="s">
        <v>10784</v>
      </c>
      <c r="D655" s="320" t="s">
        <v>11145</v>
      </c>
      <c r="E655" s="320" t="s">
        <v>10784</v>
      </c>
      <c r="F655" s="543"/>
      <c r="G655" s="320" t="s">
        <v>10784</v>
      </c>
      <c r="H655" s="147"/>
      <c r="I655" s="147"/>
      <c r="J655" s="319">
        <v>722</v>
      </c>
      <c r="K655" s="319">
        <v>395</v>
      </c>
      <c r="L655" s="319">
        <v>395</v>
      </c>
      <c r="M655" s="177"/>
      <c r="N655" s="936"/>
      <c r="O655" s="177"/>
      <c r="P655" s="100">
        <v>395</v>
      </c>
      <c r="Q655" s="100">
        <v>394.98</v>
      </c>
      <c r="R655" s="319" t="s">
        <v>11146</v>
      </c>
      <c r="S655" s="319">
        <v>1</v>
      </c>
      <c r="T655" s="319" t="s">
        <v>391</v>
      </c>
      <c r="U655" s="319"/>
      <c r="V655" s="319"/>
      <c r="W655" s="177"/>
      <c r="X655" s="177"/>
      <c r="Y655" s="177"/>
      <c r="Z655" s="177"/>
      <c r="AA655" s="319" t="s">
        <v>2344</v>
      </c>
      <c r="AB655" s="320"/>
      <c r="AC655" s="320"/>
      <c r="AD655" s="177"/>
      <c r="AE655" s="177"/>
      <c r="AF655" s="177"/>
      <c r="AG655" s="177"/>
      <c r="AH655" s="177"/>
      <c r="AI655" s="177"/>
      <c r="AJ655" s="177"/>
      <c r="AK655" s="177"/>
      <c r="AL655" s="177"/>
      <c r="AM655" s="177"/>
      <c r="AN655" s="177"/>
      <c r="AO655" s="177"/>
      <c r="AP655" s="177"/>
      <c r="AQ655" s="177"/>
      <c r="AR655" s="177"/>
      <c r="AS655" s="177"/>
      <c r="AT655" s="177"/>
      <c r="AU655" s="177"/>
      <c r="AV655" s="99">
        <v>2007</v>
      </c>
      <c r="AW655" s="99"/>
      <c r="AX655" s="99"/>
      <c r="AY655" s="99"/>
      <c r="AZ655" s="99"/>
      <c r="BA655" s="99"/>
      <c r="BB655" s="99"/>
      <c r="BC655" s="100">
        <v>70</v>
      </c>
      <c r="BD655" s="99"/>
    </row>
    <row r="656" spans="1:56" s="246" customFormat="1" ht="25.7" customHeight="1">
      <c r="A656" s="269"/>
      <c r="B656" s="543"/>
      <c r="C656" s="320" t="s">
        <v>10784</v>
      </c>
      <c r="D656" s="320" t="s">
        <v>11147</v>
      </c>
      <c r="E656" s="320" t="s">
        <v>10784</v>
      </c>
      <c r="F656" s="543"/>
      <c r="G656" s="320" t="s">
        <v>10784</v>
      </c>
      <c r="H656" s="147"/>
      <c r="I656" s="147"/>
      <c r="J656" s="319">
        <v>2550</v>
      </c>
      <c r="K656" s="319">
        <v>623</v>
      </c>
      <c r="L656" s="319">
        <v>763</v>
      </c>
      <c r="M656" s="177"/>
      <c r="N656" s="936"/>
      <c r="O656" s="177"/>
      <c r="P656" s="319">
        <v>567</v>
      </c>
      <c r="Q656" s="319">
        <v>567</v>
      </c>
      <c r="R656" s="319" t="s">
        <v>11148</v>
      </c>
      <c r="S656" s="319">
        <v>1</v>
      </c>
      <c r="T656" s="319" t="s">
        <v>391</v>
      </c>
      <c r="U656" s="319"/>
      <c r="V656" s="319"/>
      <c r="W656" s="177"/>
      <c r="X656" s="177"/>
      <c r="Y656" s="177"/>
      <c r="Z656" s="177"/>
      <c r="AA656" s="319" t="s">
        <v>2344</v>
      </c>
      <c r="AB656" s="320"/>
      <c r="AC656" s="320"/>
      <c r="AD656" s="177"/>
      <c r="AE656" s="177"/>
      <c r="AF656" s="177"/>
      <c r="AG656" s="177"/>
      <c r="AH656" s="177"/>
      <c r="AI656" s="177"/>
      <c r="AJ656" s="177"/>
      <c r="AK656" s="177"/>
      <c r="AL656" s="177"/>
      <c r="AM656" s="177"/>
      <c r="AN656" s="177"/>
      <c r="AO656" s="177"/>
      <c r="AP656" s="177"/>
      <c r="AQ656" s="177"/>
      <c r="AR656" s="177"/>
      <c r="AS656" s="177"/>
      <c r="AT656" s="177"/>
      <c r="AU656" s="177"/>
      <c r="AV656" s="99">
        <v>2002</v>
      </c>
      <c r="AW656" s="99"/>
      <c r="AX656" s="99"/>
      <c r="AY656" s="99"/>
      <c r="AZ656" s="99"/>
      <c r="BA656" s="99"/>
      <c r="BB656" s="99"/>
      <c r="BC656" s="100">
        <v>300</v>
      </c>
      <c r="BD656" s="99"/>
    </row>
    <row r="657" spans="1:56" s="246" customFormat="1" ht="25.7" customHeight="1">
      <c r="A657" s="269"/>
      <c r="B657" s="543"/>
      <c r="C657" s="320" t="s">
        <v>10784</v>
      </c>
      <c r="D657" s="320" t="s">
        <v>11149</v>
      </c>
      <c r="E657" s="320" t="s">
        <v>10784</v>
      </c>
      <c r="F657" s="543"/>
      <c r="G657" s="320" t="s">
        <v>10784</v>
      </c>
      <c r="H657" s="147"/>
      <c r="I657" s="147"/>
      <c r="J657" s="319">
        <v>932</v>
      </c>
      <c r="K657" s="319">
        <v>559</v>
      </c>
      <c r="L657" s="319">
        <v>559</v>
      </c>
      <c r="M657" s="177"/>
      <c r="N657" s="936"/>
      <c r="O657" s="177"/>
      <c r="P657" s="319">
        <v>567</v>
      </c>
      <c r="Q657" s="319">
        <v>567</v>
      </c>
      <c r="R657" s="319" t="s">
        <v>11148</v>
      </c>
      <c r="S657" s="319">
        <v>1</v>
      </c>
      <c r="T657" s="319" t="s">
        <v>391</v>
      </c>
      <c r="U657" s="319"/>
      <c r="V657" s="319"/>
      <c r="W657" s="177"/>
      <c r="X657" s="177"/>
      <c r="Y657" s="177"/>
      <c r="Z657" s="177"/>
      <c r="AA657" s="319" t="s">
        <v>2344</v>
      </c>
      <c r="AB657" s="320"/>
      <c r="AC657" s="320"/>
      <c r="AD657" s="177"/>
      <c r="AE657" s="177"/>
      <c r="AF657" s="177"/>
      <c r="AG657" s="177"/>
      <c r="AH657" s="177"/>
      <c r="AI657" s="177"/>
      <c r="AJ657" s="177"/>
      <c r="AK657" s="177"/>
      <c r="AL657" s="177"/>
      <c r="AM657" s="177"/>
      <c r="AN657" s="177"/>
      <c r="AO657" s="177"/>
      <c r="AP657" s="177"/>
      <c r="AQ657" s="177"/>
      <c r="AR657" s="177"/>
      <c r="AS657" s="177"/>
      <c r="AT657" s="177"/>
      <c r="AU657" s="177"/>
      <c r="AV657" s="99">
        <v>2000</v>
      </c>
      <c r="AW657" s="99"/>
      <c r="AX657" s="99"/>
      <c r="AY657" s="99"/>
      <c r="AZ657" s="99"/>
      <c r="BA657" s="99"/>
      <c r="BB657" s="99"/>
      <c r="BC657" s="100">
        <v>70</v>
      </c>
      <c r="BD657" s="99"/>
    </row>
    <row r="658" spans="1:56" s="246" customFormat="1" ht="25.7" customHeight="1">
      <c r="A658" s="269"/>
      <c r="B658" s="543"/>
      <c r="C658" s="320" t="s">
        <v>10784</v>
      </c>
      <c r="D658" s="320" t="s">
        <v>11150</v>
      </c>
      <c r="E658" s="320" t="s">
        <v>10784</v>
      </c>
      <c r="F658" s="543"/>
      <c r="G658" s="320" t="s">
        <v>10784</v>
      </c>
      <c r="H658" s="147"/>
      <c r="I658" s="147"/>
      <c r="J658" s="319">
        <v>2927</v>
      </c>
      <c r="K658" s="319">
        <v>467</v>
      </c>
      <c r="L658" s="319">
        <v>467</v>
      </c>
      <c r="M658" s="177"/>
      <c r="N658" s="936"/>
      <c r="O658" s="177"/>
      <c r="P658" s="319">
        <v>467</v>
      </c>
      <c r="Q658" s="319">
        <v>467</v>
      </c>
      <c r="R658" s="319" t="s">
        <v>11148</v>
      </c>
      <c r="S658" s="319">
        <v>1</v>
      </c>
      <c r="T658" s="319" t="s">
        <v>391</v>
      </c>
      <c r="U658" s="319"/>
      <c r="V658" s="319"/>
      <c r="W658" s="177"/>
      <c r="X658" s="177"/>
      <c r="Y658" s="177"/>
      <c r="Z658" s="177"/>
      <c r="AA658" s="319" t="s">
        <v>2344</v>
      </c>
      <c r="AB658" s="320"/>
      <c r="AC658" s="320"/>
      <c r="AD658" s="177"/>
      <c r="AE658" s="177"/>
      <c r="AF658" s="177"/>
      <c r="AG658" s="177"/>
      <c r="AH658" s="177"/>
      <c r="AI658" s="177"/>
      <c r="AJ658" s="177"/>
      <c r="AK658" s="177"/>
      <c r="AL658" s="177"/>
      <c r="AM658" s="177"/>
      <c r="AN658" s="177"/>
      <c r="AO658" s="177"/>
      <c r="AP658" s="177"/>
      <c r="AQ658" s="177"/>
      <c r="AR658" s="177"/>
      <c r="AS658" s="177"/>
      <c r="AT658" s="177"/>
      <c r="AU658" s="177"/>
      <c r="AV658" s="99">
        <v>2003</v>
      </c>
      <c r="AW658" s="99"/>
      <c r="AX658" s="99"/>
      <c r="AY658" s="99"/>
      <c r="AZ658" s="99"/>
      <c r="BA658" s="99"/>
      <c r="BB658" s="99"/>
      <c r="BC658" s="100">
        <v>70</v>
      </c>
      <c r="BD658" s="99"/>
    </row>
    <row r="659" spans="1:56" s="246" customFormat="1" ht="25.7" customHeight="1">
      <c r="A659" s="269"/>
      <c r="B659" s="543"/>
      <c r="C659" s="320" t="s">
        <v>10784</v>
      </c>
      <c r="D659" s="320" t="s">
        <v>11151</v>
      </c>
      <c r="E659" s="320" t="s">
        <v>10784</v>
      </c>
      <c r="F659" s="543"/>
      <c r="G659" s="320" t="s">
        <v>10784</v>
      </c>
      <c r="H659" s="147"/>
      <c r="I659" s="147"/>
      <c r="J659" s="319">
        <v>2550</v>
      </c>
      <c r="K659" s="319">
        <v>392</v>
      </c>
      <c r="L659" s="319">
        <v>392</v>
      </c>
      <c r="M659" s="177"/>
      <c r="N659" s="936"/>
      <c r="O659" s="177"/>
      <c r="P659" s="319">
        <v>567</v>
      </c>
      <c r="Q659" s="319">
        <v>567</v>
      </c>
      <c r="R659" s="319" t="s">
        <v>11148</v>
      </c>
      <c r="S659" s="319">
        <v>1</v>
      </c>
      <c r="T659" s="319" t="s">
        <v>391</v>
      </c>
      <c r="U659" s="319"/>
      <c r="V659" s="319"/>
      <c r="W659" s="177"/>
      <c r="X659" s="177"/>
      <c r="Y659" s="177"/>
      <c r="Z659" s="177"/>
      <c r="AA659" s="319" t="s">
        <v>2344</v>
      </c>
      <c r="AB659" s="320"/>
      <c r="AC659" s="320"/>
      <c r="AD659" s="177"/>
      <c r="AE659" s="177"/>
      <c r="AF659" s="177"/>
      <c r="AG659" s="177"/>
      <c r="AH659" s="177"/>
      <c r="AI659" s="177"/>
      <c r="AJ659" s="177"/>
      <c r="AK659" s="177"/>
      <c r="AL659" s="177"/>
      <c r="AM659" s="177"/>
      <c r="AN659" s="177"/>
      <c r="AO659" s="177"/>
      <c r="AP659" s="177"/>
      <c r="AQ659" s="177"/>
      <c r="AR659" s="177"/>
      <c r="AS659" s="177"/>
      <c r="AT659" s="177"/>
      <c r="AU659" s="177"/>
      <c r="AV659" s="99">
        <v>2003</v>
      </c>
      <c r="AW659" s="99"/>
      <c r="AX659" s="99"/>
      <c r="AY659" s="99"/>
      <c r="AZ659" s="99"/>
      <c r="BA659" s="99"/>
      <c r="BB659" s="99"/>
      <c r="BC659" s="100">
        <v>70</v>
      </c>
      <c r="BD659" s="99"/>
    </row>
    <row r="660" spans="1:56" s="246" customFormat="1" ht="25.7" customHeight="1">
      <c r="A660" s="269"/>
      <c r="B660" s="543"/>
      <c r="C660" s="320" t="s">
        <v>10784</v>
      </c>
      <c r="D660" s="320" t="s">
        <v>11152</v>
      </c>
      <c r="E660" s="320" t="s">
        <v>10784</v>
      </c>
      <c r="F660" s="543"/>
      <c r="G660" s="320" t="s">
        <v>10784</v>
      </c>
      <c r="H660" s="147"/>
      <c r="I660" s="147"/>
      <c r="J660" s="319">
        <v>1085</v>
      </c>
      <c r="K660" s="319">
        <v>501</v>
      </c>
      <c r="L660" s="319">
        <v>496.83</v>
      </c>
      <c r="M660" s="177"/>
      <c r="N660" s="936"/>
      <c r="O660" s="177"/>
      <c r="P660" s="319">
        <v>567</v>
      </c>
      <c r="Q660" s="319">
        <v>567</v>
      </c>
      <c r="R660" s="319" t="s">
        <v>11148</v>
      </c>
      <c r="S660" s="319">
        <v>1</v>
      </c>
      <c r="T660" s="319" t="s">
        <v>391</v>
      </c>
      <c r="U660" s="319"/>
      <c r="V660" s="319"/>
      <c r="W660" s="177"/>
      <c r="X660" s="177"/>
      <c r="Y660" s="177"/>
      <c r="Z660" s="177"/>
      <c r="AA660" s="319" t="s">
        <v>2344</v>
      </c>
      <c r="AB660" s="320"/>
      <c r="AC660" s="320"/>
      <c r="AD660" s="177"/>
      <c r="AE660" s="177"/>
      <c r="AF660" s="177"/>
      <c r="AG660" s="177"/>
      <c r="AH660" s="177"/>
      <c r="AI660" s="177"/>
      <c r="AJ660" s="177"/>
      <c r="AK660" s="177"/>
      <c r="AL660" s="177"/>
      <c r="AM660" s="177"/>
      <c r="AN660" s="177"/>
      <c r="AO660" s="177"/>
      <c r="AP660" s="177"/>
      <c r="AQ660" s="177"/>
      <c r="AR660" s="177"/>
      <c r="AS660" s="177"/>
      <c r="AT660" s="177"/>
      <c r="AU660" s="177"/>
      <c r="AV660" s="99">
        <v>2003</v>
      </c>
      <c r="AW660" s="99"/>
      <c r="AX660" s="99"/>
      <c r="AY660" s="99"/>
      <c r="AZ660" s="99"/>
      <c r="BA660" s="99"/>
      <c r="BB660" s="99"/>
      <c r="BC660" s="100">
        <v>70</v>
      </c>
      <c r="BD660" s="99"/>
    </row>
    <row r="661" spans="1:56" s="246" customFormat="1" ht="25.7" customHeight="1">
      <c r="A661" s="269"/>
      <c r="B661" s="543"/>
      <c r="C661" s="320" t="s">
        <v>10784</v>
      </c>
      <c r="D661" s="320" t="s">
        <v>11153</v>
      </c>
      <c r="E661" s="320" t="s">
        <v>10784</v>
      </c>
      <c r="F661" s="543"/>
      <c r="G661" s="320" t="s">
        <v>10784</v>
      </c>
      <c r="H661" s="147"/>
      <c r="I661" s="147"/>
      <c r="J661" s="319">
        <v>18053</v>
      </c>
      <c r="K661" s="319">
        <v>617</v>
      </c>
      <c r="L661" s="319">
        <v>586</v>
      </c>
      <c r="M661" s="177"/>
      <c r="N661" s="936"/>
      <c r="O661" s="177"/>
      <c r="P661" s="319">
        <v>567</v>
      </c>
      <c r="Q661" s="319">
        <v>567</v>
      </c>
      <c r="R661" s="319" t="s">
        <v>11148</v>
      </c>
      <c r="S661" s="319">
        <v>1</v>
      </c>
      <c r="T661" s="319" t="s">
        <v>391</v>
      </c>
      <c r="U661" s="319"/>
      <c r="V661" s="319"/>
      <c r="W661" s="177"/>
      <c r="X661" s="177"/>
      <c r="Y661" s="177"/>
      <c r="Z661" s="177"/>
      <c r="AA661" s="319" t="s">
        <v>2344</v>
      </c>
      <c r="AB661" s="320"/>
      <c r="AC661" s="320"/>
      <c r="AD661" s="177"/>
      <c r="AE661" s="177"/>
      <c r="AF661" s="177"/>
      <c r="AG661" s="177"/>
      <c r="AH661" s="177"/>
      <c r="AI661" s="177"/>
      <c r="AJ661" s="177"/>
      <c r="AK661" s="177"/>
      <c r="AL661" s="177"/>
      <c r="AM661" s="177"/>
      <c r="AN661" s="177"/>
      <c r="AO661" s="177"/>
      <c r="AP661" s="177"/>
      <c r="AQ661" s="177"/>
      <c r="AR661" s="177"/>
      <c r="AS661" s="177"/>
      <c r="AT661" s="177"/>
      <c r="AU661" s="177"/>
      <c r="AV661" s="99">
        <v>2005</v>
      </c>
      <c r="AW661" s="99"/>
      <c r="AX661" s="99"/>
      <c r="AY661" s="99"/>
      <c r="AZ661" s="99"/>
      <c r="BA661" s="99"/>
      <c r="BB661" s="99"/>
      <c r="BC661" s="100">
        <v>70</v>
      </c>
      <c r="BD661" s="99"/>
    </row>
    <row r="662" spans="1:56" s="246" customFormat="1" ht="25.7" customHeight="1">
      <c r="A662" s="269"/>
      <c r="B662" s="543"/>
      <c r="C662" s="320" t="s">
        <v>10784</v>
      </c>
      <c r="D662" s="105" t="s">
        <v>11154</v>
      </c>
      <c r="E662" s="320" t="s">
        <v>10784</v>
      </c>
      <c r="F662" s="1041"/>
      <c r="G662" s="320" t="s">
        <v>10784</v>
      </c>
      <c r="H662" s="591"/>
      <c r="I662" s="591"/>
      <c r="J662" s="100">
        <v>1201</v>
      </c>
      <c r="K662" s="100">
        <v>475</v>
      </c>
      <c r="L662" s="100">
        <v>475</v>
      </c>
      <c r="M662" s="99"/>
      <c r="N662" s="99"/>
      <c r="O662" s="99"/>
      <c r="P662" s="100">
        <v>475</v>
      </c>
      <c r="Q662" s="100">
        <v>475</v>
      </c>
      <c r="R662" s="319" t="s">
        <v>11119</v>
      </c>
      <c r="S662" s="319">
        <v>1</v>
      </c>
      <c r="T662" s="319" t="s">
        <v>391</v>
      </c>
      <c r="U662" s="319"/>
      <c r="V662" s="319"/>
      <c r="W662" s="177"/>
      <c r="X662" s="177"/>
      <c r="Y662" s="177"/>
      <c r="Z662" s="177"/>
      <c r="AA662" s="319" t="s">
        <v>2344</v>
      </c>
      <c r="AB662" s="320"/>
      <c r="AC662" s="320"/>
      <c r="AD662" s="177"/>
      <c r="AE662" s="177"/>
      <c r="AF662" s="177"/>
      <c r="AG662" s="177"/>
      <c r="AH662" s="177"/>
      <c r="AI662" s="177"/>
      <c r="AJ662" s="177"/>
      <c r="AK662" s="177"/>
      <c r="AL662" s="177"/>
      <c r="AM662" s="177"/>
      <c r="AN662" s="177"/>
      <c r="AO662" s="177"/>
      <c r="AP662" s="177"/>
      <c r="AQ662" s="177"/>
      <c r="AR662" s="177"/>
      <c r="AS662" s="177"/>
      <c r="AT662" s="177"/>
      <c r="AU662" s="177"/>
      <c r="AV662" s="99">
        <v>2009</v>
      </c>
      <c r="AW662" s="99"/>
      <c r="AX662" s="99"/>
      <c r="AY662" s="99"/>
      <c r="AZ662" s="99"/>
      <c r="BA662" s="99"/>
      <c r="BB662" s="99"/>
      <c r="BC662" s="100">
        <v>300</v>
      </c>
      <c r="BD662" s="99"/>
    </row>
    <row r="663" spans="1:56" s="246" customFormat="1" ht="25.7" customHeight="1">
      <c r="A663" s="269"/>
      <c r="B663" s="543"/>
      <c r="C663" s="320" t="s">
        <v>10784</v>
      </c>
      <c r="D663" s="105" t="s">
        <v>11155</v>
      </c>
      <c r="E663" s="320" t="s">
        <v>10784</v>
      </c>
      <c r="F663" s="1041"/>
      <c r="G663" s="320" t="s">
        <v>10784</v>
      </c>
      <c r="H663" s="591"/>
      <c r="I663" s="591"/>
      <c r="J663" s="100">
        <v>1957</v>
      </c>
      <c r="K663" s="100">
        <v>490</v>
      </c>
      <c r="L663" s="100">
        <v>490</v>
      </c>
      <c r="M663" s="99"/>
      <c r="N663" s="99"/>
      <c r="O663" s="99"/>
      <c r="P663" s="100">
        <v>980</v>
      </c>
      <c r="Q663" s="100">
        <v>490</v>
      </c>
      <c r="R663" s="319" t="s">
        <v>11119</v>
      </c>
      <c r="S663" s="319">
        <v>2</v>
      </c>
      <c r="T663" s="319" t="s">
        <v>391</v>
      </c>
      <c r="U663" s="319"/>
      <c r="V663" s="319"/>
      <c r="W663" s="177"/>
      <c r="X663" s="177"/>
      <c r="Y663" s="177"/>
      <c r="Z663" s="177"/>
      <c r="AA663" s="319" t="s">
        <v>2344</v>
      </c>
      <c r="AB663" s="320"/>
      <c r="AC663" s="320"/>
      <c r="AD663" s="177"/>
      <c r="AE663" s="177"/>
      <c r="AF663" s="177"/>
      <c r="AG663" s="177"/>
      <c r="AH663" s="177"/>
      <c r="AI663" s="177"/>
      <c r="AJ663" s="177"/>
      <c r="AK663" s="177"/>
      <c r="AL663" s="177"/>
      <c r="AM663" s="177"/>
      <c r="AN663" s="177"/>
      <c r="AO663" s="177"/>
      <c r="AP663" s="177"/>
      <c r="AQ663" s="177"/>
      <c r="AR663" s="177"/>
      <c r="AS663" s="177"/>
      <c r="AT663" s="177"/>
      <c r="AU663" s="177"/>
      <c r="AV663" s="99">
        <v>2009</v>
      </c>
      <c r="AW663" s="99"/>
      <c r="AX663" s="99"/>
      <c r="AY663" s="99"/>
      <c r="AZ663" s="99"/>
      <c r="BA663" s="99"/>
      <c r="BB663" s="99"/>
      <c r="BC663" s="100">
        <v>450</v>
      </c>
      <c r="BD663" s="99"/>
    </row>
    <row r="664" spans="1:56" s="246" customFormat="1" ht="25.7" customHeight="1">
      <c r="A664" s="269"/>
      <c r="B664" s="543"/>
      <c r="C664" s="320" t="s">
        <v>10784</v>
      </c>
      <c r="D664" s="105" t="s">
        <v>11156</v>
      </c>
      <c r="E664" s="320" t="s">
        <v>10784</v>
      </c>
      <c r="F664" s="1041"/>
      <c r="G664" s="320" t="s">
        <v>10784</v>
      </c>
      <c r="H664" s="591"/>
      <c r="I664" s="591"/>
      <c r="J664" s="100">
        <v>2119</v>
      </c>
      <c r="K664" s="100">
        <v>499.35</v>
      </c>
      <c r="L664" s="100">
        <v>499.35</v>
      </c>
      <c r="M664" s="99"/>
      <c r="N664" s="99"/>
      <c r="O664" s="99"/>
      <c r="P664" s="100">
        <v>452.2</v>
      </c>
      <c r="Q664" s="100">
        <v>452.2</v>
      </c>
      <c r="R664" s="319" t="s">
        <v>11157</v>
      </c>
      <c r="S664" s="319">
        <v>1</v>
      </c>
      <c r="T664" s="319" t="s">
        <v>391</v>
      </c>
      <c r="U664" s="319"/>
      <c r="V664" s="319"/>
      <c r="W664" s="177"/>
      <c r="X664" s="177"/>
      <c r="Y664" s="177"/>
      <c r="Z664" s="177"/>
      <c r="AA664" s="319" t="s">
        <v>2344</v>
      </c>
      <c r="AB664" s="320"/>
      <c r="AC664" s="320"/>
      <c r="AD664" s="177"/>
      <c r="AE664" s="177"/>
      <c r="AF664" s="177"/>
      <c r="AG664" s="177"/>
      <c r="AH664" s="177"/>
      <c r="AI664" s="177"/>
      <c r="AJ664" s="177"/>
      <c r="AK664" s="177"/>
      <c r="AL664" s="177"/>
      <c r="AM664" s="177"/>
      <c r="AN664" s="177"/>
      <c r="AO664" s="177"/>
      <c r="AP664" s="177"/>
      <c r="AQ664" s="177"/>
      <c r="AR664" s="177"/>
      <c r="AS664" s="177"/>
      <c r="AT664" s="177"/>
      <c r="AU664" s="177"/>
      <c r="AV664" s="99">
        <v>2003</v>
      </c>
      <c r="AW664" s="99"/>
      <c r="AX664" s="99"/>
      <c r="AY664" s="99"/>
      <c r="AZ664" s="99"/>
      <c r="BA664" s="99"/>
      <c r="BB664" s="99"/>
      <c r="BC664" s="100">
        <v>136</v>
      </c>
      <c r="BD664" s="99"/>
    </row>
    <row r="665" spans="1:56" s="246" customFormat="1" ht="25.7" customHeight="1">
      <c r="A665" s="269"/>
      <c r="B665" s="566" t="s">
        <v>3611</v>
      </c>
      <c r="C665" s="320" t="s">
        <v>3303</v>
      </c>
      <c r="D665" s="544">
        <f>COUNTA(D666:D869)</f>
        <v>204</v>
      </c>
      <c r="E665" s="177"/>
      <c r="F665" s="177"/>
      <c r="G665" s="177"/>
      <c r="H665" s="177"/>
      <c r="I665" s="177"/>
      <c r="J665" s="319">
        <f>SUM(J666:J869)</f>
        <v>658943.53</v>
      </c>
      <c r="K665" s="319">
        <f>SUM(K666:K869)</f>
        <v>98358.710000000021</v>
      </c>
      <c r="L665" s="319">
        <f>SUM(L666:L869)</f>
        <v>102164.11</v>
      </c>
      <c r="M665" s="319">
        <f>SUM(M666:M868)</f>
        <v>14642</v>
      </c>
      <c r="N665" s="319">
        <f>SUM(N666:N868)</f>
        <v>14664</v>
      </c>
      <c r="O665" s="319">
        <f>SUM(O666:O868)</f>
        <v>2889</v>
      </c>
      <c r="P665" s="319"/>
      <c r="Q665" s="319"/>
      <c r="R665" s="319"/>
      <c r="S665" s="319">
        <f>SUM(S666:S869)</f>
        <v>234</v>
      </c>
      <c r="T665" s="319"/>
      <c r="U665" s="177"/>
      <c r="V665" s="177"/>
      <c r="W665" s="177"/>
      <c r="X665" s="177"/>
      <c r="Y665" s="177"/>
      <c r="Z665" s="177"/>
      <c r="AA665" s="319"/>
      <c r="AB665" s="320"/>
      <c r="AC665" s="320"/>
      <c r="AD665" s="177"/>
      <c r="AE665" s="177"/>
      <c r="AF665" s="177"/>
      <c r="AG665" s="177"/>
      <c r="AH665" s="177"/>
      <c r="AI665" s="177"/>
      <c r="AJ665" s="177"/>
      <c r="AK665" s="177"/>
      <c r="AL665" s="177"/>
      <c r="AM665" s="177"/>
      <c r="AN665" s="177"/>
      <c r="AO665" s="177"/>
      <c r="AP665" s="177"/>
      <c r="AQ665" s="177"/>
      <c r="AR665" s="177"/>
      <c r="AS665" s="177"/>
      <c r="AT665" s="177"/>
      <c r="AU665" s="177"/>
      <c r="AV665" s="99"/>
      <c r="AW665" s="99"/>
      <c r="AX665" s="99"/>
      <c r="AY665" s="99"/>
      <c r="AZ665" s="99"/>
      <c r="BA665" s="99"/>
      <c r="BB665" s="99"/>
      <c r="BC665" s="100"/>
      <c r="BD665" s="100"/>
    </row>
    <row r="666" spans="1:56" s="246" customFormat="1" ht="25.7" customHeight="1">
      <c r="A666" s="269"/>
      <c r="B666" s="543"/>
      <c r="C666" s="320" t="s">
        <v>2575</v>
      </c>
      <c r="D666" s="320" t="s">
        <v>11512</v>
      </c>
      <c r="E666" s="320" t="s">
        <v>2575</v>
      </c>
      <c r="F666" s="320"/>
      <c r="G666" s="320" t="s">
        <v>11513</v>
      </c>
      <c r="H666" s="177"/>
      <c r="I666" s="177"/>
      <c r="J666" s="319">
        <v>1630</v>
      </c>
      <c r="K666" s="319">
        <v>456</v>
      </c>
      <c r="L666" s="319">
        <v>456</v>
      </c>
      <c r="M666" s="177"/>
      <c r="N666" s="936"/>
      <c r="O666" s="177"/>
      <c r="P666" s="319">
        <v>456</v>
      </c>
      <c r="Q666" s="319">
        <v>456</v>
      </c>
      <c r="R666" s="319" t="s">
        <v>2577</v>
      </c>
      <c r="S666" s="319">
        <v>1</v>
      </c>
      <c r="T666" s="319" t="s">
        <v>391</v>
      </c>
      <c r="U666" s="319" t="s">
        <v>499</v>
      </c>
      <c r="V666" s="320">
        <v>2004</v>
      </c>
      <c r="W666" s="319">
        <v>80</v>
      </c>
      <c r="X666" s="177"/>
      <c r="Y666" s="177"/>
      <c r="Z666" s="177"/>
      <c r="AA666" s="320" t="s">
        <v>499</v>
      </c>
      <c r="AB666" s="319">
        <v>80</v>
      </c>
      <c r="AC666" s="177"/>
      <c r="AD666" s="320">
        <v>2004</v>
      </c>
      <c r="AE666" s="319">
        <v>80</v>
      </c>
      <c r="AF666" s="177"/>
      <c r="AG666" s="320">
        <v>2004</v>
      </c>
      <c r="AH666" s="319">
        <v>80</v>
      </c>
      <c r="AI666" s="177"/>
      <c r="AJ666" s="320">
        <v>2004</v>
      </c>
      <c r="AK666" s="319">
        <v>80</v>
      </c>
      <c r="AL666" s="177"/>
      <c r="AM666" s="320">
        <v>2004</v>
      </c>
      <c r="AN666" s="319">
        <v>80</v>
      </c>
      <c r="AO666" s="177"/>
      <c r="AP666" s="320">
        <v>2004</v>
      </c>
      <c r="AQ666" s="319">
        <v>80</v>
      </c>
      <c r="AR666" s="177"/>
      <c r="AS666" s="320">
        <v>2004</v>
      </c>
      <c r="AT666" s="319">
        <v>80</v>
      </c>
      <c r="AU666" s="177"/>
      <c r="AV666" s="320">
        <v>2004</v>
      </c>
      <c r="AW666" s="319">
        <v>80</v>
      </c>
      <c r="AX666" s="177"/>
      <c r="AY666" s="320">
        <v>2004</v>
      </c>
      <c r="AZ666" s="319">
        <v>80</v>
      </c>
      <c r="BA666" s="177"/>
      <c r="BB666" s="320">
        <v>2004</v>
      </c>
      <c r="BC666" s="319">
        <v>80</v>
      </c>
      <c r="BD666" s="177"/>
    </row>
    <row r="667" spans="1:56" s="246" customFormat="1" ht="25.7" customHeight="1">
      <c r="A667" s="269"/>
      <c r="B667" s="543"/>
      <c r="C667" s="320" t="s">
        <v>2575</v>
      </c>
      <c r="D667" s="320" t="s">
        <v>11514</v>
      </c>
      <c r="E667" s="320" t="s">
        <v>2575</v>
      </c>
      <c r="F667" s="320"/>
      <c r="G667" s="320" t="s">
        <v>11515</v>
      </c>
      <c r="H667" s="177"/>
      <c r="I667" s="177"/>
      <c r="J667" s="319">
        <v>1139</v>
      </c>
      <c r="K667" s="319">
        <v>316</v>
      </c>
      <c r="L667" s="319">
        <v>316</v>
      </c>
      <c r="M667" s="177"/>
      <c r="N667" s="936"/>
      <c r="O667" s="177"/>
      <c r="P667" s="319">
        <v>316</v>
      </c>
      <c r="Q667" s="319">
        <v>316</v>
      </c>
      <c r="R667" s="319" t="s">
        <v>2615</v>
      </c>
      <c r="S667" s="319">
        <v>1</v>
      </c>
      <c r="T667" s="319" t="s">
        <v>391</v>
      </c>
      <c r="U667" s="319" t="s">
        <v>499</v>
      </c>
      <c r="V667" s="320">
        <v>2001</v>
      </c>
      <c r="W667" s="319">
        <v>140</v>
      </c>
      <c r="X667" s="177"/>
      <c r="Y667" s="177"/>
      <c r="Z667" s="177"/>
      <c r="AA667" s="319" t="s">
        <v>499</v>
      </c>
      <c r="AB667" s="320">
        <v>2001</v>
      </c>
      <c r="AC667" s="319">
        <v>140</v>
      </c>
      <c r="AD667" s="177"/>
      <c r="AE667" s="177"/>
      <c r="AF667" s="177"/>
      <c r="AG667" s="177"/>
      <c r="AH667" s="177"/>
      <c r="AI667" s="177"/>
      <c r="AJ667" s="177"/>
      <c r="AK667" s="177"/>
      <c r="AL667" s="177"/>
      <c r="AM667" s="177"/>
      <c r="AN667" s="177"/>
      <c r="AO667" s="177"/>
      <c r="AP667" s="177"/>
      <c r="AQ667" s="177"/>
      <c r="AR667" s="177"/>
      <c r="AS667" s="177"/>
      <c r="AT667" s="177"/>
      <c r="AU667" s="177"/>
      <c r="AV667" s="320">
        <v>2004</v>
      </c>
      <c r="AW667" s="99"/>
      <c r="AX667" s="99"/>
      <c r="AY667" s="99"/>
      <c r="AZ667" s="99"/>
      <c r="BA667" s="99"/>
      <c r="BB667" s="99"/>
      <c r="BC667" s="319">
        <v>140</v>
      </c>
      <c r="BD667" s="177"/>
    </row>
    <row r="668" spans="1:56" s="246" customFormat="1" ht="25.7" customHeight="1">
      <c r="A668" s="269"/>
      <c r="B668" s="543"/>
      <c r="C668" s="320" t="s">
        <v>2575</v>
      </c>
      <c r="D668" s="320" t="s">
        <v>11516</v>
      </c>
      <c r="E668" s="320" t="s">
        <v>2575</v>
      </c>
      <c r="F668" s="320" t="s">
        <v>2576</v>
      </c>
      <c r="G668" s="320" t="s">
        <v>11515</v>
      </c>
      <c r="H668" s="177"/>
      <c r="I668" s="177"/>
      <c r="J668" s="319">
        <v>2902</v>
      </c>
      <c r="K668" s="319">
        <v>429</v>
      </c>
      <c r="L668" s="319">
        <v>429</v>
      </c>
      <c r="M668" s="177"/>
      <c r="N668" s="936"/>
      <c r="O668" s="177"/>
      <c r="P668" s="319">
        <v>429</v>
      </c>
      <c r="Q668" s="319">
        <v>429</v>
      </c>
      <c r="R668" s="319" t="s">
        <v>11517</v>
      </c>
      <c r="S668" s="319">
        <v>1</v>
      </c>
      <c r="T668" s="319" t="s">
        <v>391</v>
      </c>
      <c r="U668" s="319" t="s">
        <v>499</v>
      </c>
      <c r="V668" s="177"/>
      <c r="W668" s="177"/>
      <c r="X668" s="177"/>
      <c r="Y668" s="177"/>
      <c r="Z668" s="177"/>
      <c r="AA668" s="319" t="s">
        <v>499</v>
      </c>
      <c r="AB668" s="320"/>
      <c r="AC668" s="320"/>
      <c r="AD668" s="177"/>
      <c r="AE668" s="177"/>
      <c r="AF668" s="177"/>
      <c r="AG668" s="177"/>
      <c r="AH668" s="177"/>
      <c r="AI668" s="177"/>
      <c r="AJ668" s="177"/>
      <c r="AK668" s="177"/>
      <c r="AL668" s="177"/>
      <c r="AM668" s="177"/>
      <c r="AN668" s="177"/>
      <c r="AO668" s="177"/>
      <c r="AP668" s="177"/>
      <c r="AQ668" s="177"/>
      <c r="AR668" s="177"/>
      <c r="AS668" s="177"/>
      <c r="AT668" s="177"/>
      <c r="AU668" s="177"/>
      <c r="AV668" s="320">
        <v>2004</v>
      </c>
      <c r="AW668" s="99"/>
      <c r="AX668" s="99"/>
      <c r="AY668" s="99"/>
      <c r="AZ668" s="99"/>
      <c r="BA668" s="99"/>
      <c r="BB668" s="99"/>
      <c r="BC668" s="319">
        <v>65</v>
      </c>
      <c r="BD668" s="177"/>
    </row>
    <row r="669" spans="1:56" s="246" customFormat="1" ht="25.7" customHeight="1">
      <c r="A669" s="269"/>
      <c r="B669" s="543"/>
      <c r="C669" s="320" t="s">
        <v>2575</v>
      </c>
      <c r="D669" s="320" t="s">
        <v>11518</v>
      </c>
      <c r="E669" s="320" t="s">
        <v>2575</v>
      </c>
      <c r="F669" s="320" t="s">
        <v>2576</v>
      </c>
      <c r="G669" s="320" t="s">
        <v>11515</v>
      </c>
      <c r="H669" s="177"/>
      <c r="I669" s="177"/>
      <c r="J669" s="319">
        <v>911</v>
      </c>
      <c r="K669" s="319">
        <v>456</v>
      </c>
      <c r="L669" s="319">
        <v>456</v>
      </c>
      <c r="M669" s="319">
        <v>456</v>
      </c>
      <c r="N669" s="319">
        <v>456</v>
      </c>
      <c r="O669" s="319" t="s">
        <v>2577</v>
      </c>
      <c r="P669" s="319">
        <v>456</v>
      </c>
      <c r="Q669" s="319">
        <v>456</v>
      </c>
      <c r="R669" s="319" t="s">
        <v>2577</v>
      </c>
      <c r="S669" s="319">
        <v>1</v>
      </c>
      <c r="T669" s="319" t="s">
        <v>391</v>
      </c>
      <c r="U669" s="319" t="s">
        <v>499</v>
      </c>
      <c r="V669" s="320">
        <v>2003</v>
      </c>
      <c r="W669" s="319">
        <v>58</v>
      </c>
      <c r="X669" s="177"/>
      <c r="Y669" s="177"/>
      <c r="Z669" s="177"/>
      <c r="AA669" s="319" t="s">
        <v>499</v>
      </c>
      <c r="AB669" s="320">
        <v>2003</v>
      </c>
      <c r="AC669" s="319">
        <v>58</v>
      </c>
      <c r="AD669" s="177"/>
      <c r="AE669" s="177"/>
      <c r="AF669" s="177"/>
      <c r="AG669" s="177"/>
      <c r="AH669" s="177"/>
      <c r="AI669" s="177"/>
      <c r="AJ669" s="177"/>
      <c r="AK669" s="177"/>
      <c r="AL669" s="177"/>
      <c r="AM669" s="177"/>
      <c r="AN669" s="177"/>
      <c r="AO669" s="177"/>
      <c r="AP669" s="177"/>
      <c r="AQ669" s="177"/>
      <c r="AR669" s="177"/>
      <c r="AS669" s="177"/>
      <c r="AT669" s="177"/>
      <c r="AU669" s="177"/>
      <c r="AV669" s="320">
        <v>2003</v>
      </c>
      <c r="AW669" s="319">
        <v>58</v>
      </c>
      <c r="AX669" s="177"/>
      <c r="AY669" s="320">
        <v>2003</v>
      </c>
      <c r="AZ669" s="319">
        <v>58</v>
      </c>
      <c r="BA669" s="177"/>
      <c r="BB669" s="320">
        <v>2003</v>
      </c>
      <c r="BC669" s="319">
        <v>58</v>
      </c>
      <c r="BD669" s="177"/>
    </row>
    <row r="670" spans="1:56" s="246" customFormat="1" ht="25.7" customHeight="1">
      <c r="A670" s="269"/>
      <c r="B670" s="543"/>
      <c r="C670" s="683" t="s">
        <v>2575</v>
      </c>
      <c r="D670" s="683" t="s">
        <v>11519</v>
      </c>
      <c r="E670" s="683" t="s">
        <v>2575</v>
      </c>
      <c r="F670" s="683" t="s">
        <v>2576</v>
      </c>
      <c r="G670" s="320" t="s">
        <v>11515</v>
      </c>
      <c r="H670" s="319">
        <v>2819</v>
      </c>
      <c r="I670" s="319">
        <v>462</v>
      </c>
      <c r="J670" s="319">
        <v>2819</v>
      </c>
      <c r="K670" s="319">
        <v>462</v>
      </c>
      <c r="L670" s="319">
        <v>462</v>
      </c>
      <c r="M670" s="1070" t="s">
        <v>391</v>
      </c>
      <c r="N670" s="1070" t="s">
        <v>499</v>
      </c>
      <c r="O670" s="898">
        <v>2003</v>
      </c>
      <c r="P670" s="1070">
        <v>462</v>
      </c>
      <c r="Q670" s="1070">
        <v>462</v>
      </c>
      <c r="R670" s="1070" t="s">
        <v>2577</v>
      </c>
      <c r="S670" s="319">
        <v>1</v>
      </c>
      <c r="T670" s="319" t="s">
        <v>391</v>
      </c>
      <c r="U670" s="319" t="s">
        <v>499</v>
      </c>
      <c r="V670" s="320">
        <v>2003</v>
      </c>
      <c r="W670" s="319">
        <v>58</v>
      </c>
      <c r="X670" s="177"/>
      <c r="Y670" s="177"/>
      <c r="Z670" s="177"/>
      <c r="AA670" s="319" t="s">
        <v>499</v>
      </c>
      <c r="AB670" s="320"/>
      <c r="AC670" s="320"/>
      <c r="AD670" s="177"/>
      <c r="AE670" s="177"/>
      <c r="AF670" s="177"/>
      <c r="AG670" s="177"/>
      <c r="AH670" s="177"/>
      <c r="AI670" s="177"/>
      <c r="AJ670" s="177"/>
      <c r="AK670" s="177"/>
      <c r="AL670" s="177"/>
      <c r="AM670" s="177"/>
      <c r="AN670" s="177"/>
      <c r="AO670" s="177"/>
      <c r="AP670" s="177"/>
      <c r="AQ670" s="177"/>
      <c r="AR670" s="177"/>
      <c r="AS670" s="177"/>
      <c r="AT670" s="177"/>
      <c r="AU670" s="177"/>
      <c r="AV670" s="320">
        <v>2003</v>
      </c>
      <c r="AW670" s="319">
        <v>51</v>
      </c>
      <c r="AX670" s="177"/>
      <c r="AY670" s="99"/>
      <c r="AZ670" s="99"/>
      <c r="BA670" s="99"/>
      <c r="BB670" s="99"/>
      <c r="BC670" s="319">
        <v>51</v>
      </c>
      <c r="BD670" s="177"/>
    </row>
    <row r="671" spans="1:56" s="246" customFormat="1" ht="25.7" customHeight="1">
      <c r="A671" s="269"/>
      <c r="B671" s="543"/>
      <c r="C671" s="320" t="s">
        <v>2575</v>
      </c>
      <c r="D671" s="320" t="s">
        <v>11520</v>
      </c>
      <c r="E671" s="320" t="s">
        <v>2575</v>
      </c>
      <c r="F671" s="320" t="s">
        <v>2576</v>
      </c>
      <c r="G671" s="320" t="s">
        <v>11515</v>
      </c>
      <c r="H671" s="319">
        <v>874</v>
      </c>
      <c r="I671" s="319"/>
      <c r="J671" s="319">
        <v>874</v>
      </c>
      <c r="K671" s="319">
        <v>462</v>
      </c>
      <c r="L671" s="319">
        <v>462</v>
      </c>
      <c r="M671" s="319"/>
      <c r="N671" s="319"/>
      <c r="O671" s="320"/>
      <c r="P671" s="319">
        <v>462</v>
      </c>
      <c r="Q671" s="319">
        <v>462</v>
      </c>
      <c r="R671" s="319" t="s">
        <v>2577</v>
      </c>
      <c r="S671" s="319">
        <v>1</v>
      </c>
      <c r="T671" s="319" t="s">
        <v>391</v>
      </c>
      <c r="U671" s="177"/>
      <c r="V671" s="177"/>
      <c r="W671" s="177"/>
      <c r="X671" s="177"/>
      <c r="Y671" s="177"/>
      <c r="Z671" s="177"/>
      <c r="AA671" s="319" t="s">
        <v>499</v>
      </c>
      <c r="AB671" s="320"/>
      <c r="AC671" s="320"/>
      <c r="AD671" s="177"/>
      <c r="AE671" s="177"/>
      <c r="AF671" s="177"/>
      <c r="AG671" s="177"/>
      <c r="AH671" s="177"/>
      <c r="AI671" s="177"/>
      <c r="AJ671" s="177"/>
      <c r="AK671" s="177"/>
      <c r="AL671" s="177"/>
      <c r="AM671" s="177"/>
      <c r="AN671" s="177"/>
      <c r="AO671" s="177"/>
      <c r="AP671" s="177"/>
      <c r="AQ671" s="177"/>
      <c r="AR671" s="177"/>
      <c r="AS671" s="177"/>
      <c r="AT671" s="177"/>
      <c r="AU671" s="177"/>
      <c r="AV671" s="320">
        <v>2001</v>
      </c>
      <c r="AW671" s="319">
        <v>30</v>
      </c>
      <c r="AX671" s="177"/>
      <c r="AY671" s="99"/>
      <c r="AZ671" s="99"/>
      <c r="BA671" s="99"/>
      <c r="BB671" s="99"/>
      <c r="BC671" s="319">
        <v>30</v>
      </c>
      <c r="BD671" s="177"/>
    </row>
    <row r="672" spans="1:56" s="246" customFormat="1" ht="25.7" customHeight="1">
      <c r="A672" s="269"/>
      <c r="B672" s="543"/>
      <c r="C672" s="320" t="s">
        <v>2575</v>
      </c>
      <c r="D672" s="320" t="s">
        <v>11521</v>
      </c>
      <c r="E672" s="320" t="s">
        <v>2575</v>
      </c>
      <c r="F672" s="320"/>
      <c r="G672" s="320" t="s">
        <v>11515</v>
      </c>
      <c r="H672" s="319">
        <v>19487</v>
      </c>
      <c r="I672" s="319"/>
      <c r="J672" s="319">
        <v>458</v>
      </c>
      <c r="K672" s="319">
        <v>458</v>
      </c>
      <c r="L672" s="319">
        <v>458</v>
      </c>
      <c r="M672" s="319">
        <v>458</v>
      </c>
      <c r="N672" s="319">
        <v>458</v>
      </c>
      <c r="O672" s="320" t="s">
        <v>2577</v>
      </c>
      <c r="P672" s="319">
        <v>458</v>
      </c>
      <c r="Q672" s="319">
        <v>458</v>
      </c>
      <c r="R672" s="319" t="s">
        <v>2577</v>
      </c>
      <c r="S672" s="319">
        <v>1</v>
      </c>
      <c r="T672" s="319" t="s">
        <v>391</v>
      </c>
      <c r="U672" s="177"/>
      <c r="V672" s="177"/>
      <c r="W672" s="177"/>
      <c r="X672" s="177"/>
      <c r="Y672" s="177"/>
      <c r="Z672" s="177"/>
      <c r="AA672" s="319" t="s">
        <v>499</v>
      </c>
      <c r="AB672" s="320"/>
      <c r="AC672" s="320"/>
      <c r="AD672" s="177"/>
      <c r="AE672" s="177"/>
      <c r="AF672" s="177"/>
      <c r="AG672" s="177"/>
      <c r="AH672" s="177"/>
      <c r="AI672" s="177"/>
      <c r="AJ672" s="177"/>
      <c r="AK672" s="177"/>
      <c r="AL672" s="177"/>
      <c r="AM672" s="177"/>
      <c r="AN672" s="177"/>
      <c r="AO672" s="177"/>
      <c r="AP672" s="177"/>
      <c r="AQ672" s="177"/>
      <c r="AR672" s="177"/>
      <c r="AS672" s="177"/>
      <c r="AT672" s="177"/>
      <c r="AU672" s="177"/>
      <c r="AV672" s="320">
        <v>2001</v>
      </c>
      <c r="AW672" s="319"/>
      <c r="AX672" s="177"/>
      <c r="AY672" s="99"/>
      <c r="AZ672" s="99"/>
      <c r="BA672" s="99"/>
      <c r="BB672" s="99"/>
      <c r="BC672" s="319">
        <v>39</v>
      </c>
      <c r="BD672" s="177"/>
    </row>
    <row r="673" spans="1:56" s="246" customFormat="1" ht="25.7" customHeight="1">
      <c r="A673" s="269"/>
      <c r="B673" s="543"/>
      <c r="C673" s="320" t="s">
        <v>2575</v>
      </c>
      <c r="D673" s="320" t="s">
        <v>11522</v>
      </c>
      <c r="E673" s="320" t="s">
        <v>2575</v>
      </c>
      <c r="F673" s="320" t="s">
        <v>2576</v>
      </c>
      <c r="G673" s="320" t="s">
        <v>11515</v>
      </c>
      <c r="H673" s="319"/>
      <c r="I673" s="319"/>
      <c r="J673" s="319">
        <v>1035</v>
      </c>
      <c r="K673" s="319">
        <v>322</v>
      </c>
      <c r="L673" s="319">
        <v>322</v>
      </c>
      <c r="M673" s="319"/>
      <c r="N673" s="319"/>
      <c r="O673" s="320"/>
      <c r="P673" s="319">
        <v>322</v>
      </c>
      <c r="Q673" s="319">
        <v>322</v>
      </c>
      <c r="R673" s="319" t="s">
        <v>2615</v>
      </c>
      <c r="S673" s="319">
        <v>1</v>
      </c>
      <c r="T673" s="319" t="s">
        <v>391</v>
      </c>
      <c r="U673" s="177"/>
      <c r="V673" s="177"/>
      <c r="W673" s="177"/>
      <c r="X673" s="177"/>
      <c r="Y673" s="177"/>
      <c r="Z673" s="177"/>
      <c r="AA673" s="319" t="s">
        <v>499</v>
      </c>
      <c r="AB673" s="320"/>
      <c r="AC673" s="320"/>
      <c r="AD673" s="177"/>
      <c r="AE673" s="177"/>
      <c r="AF673" s="177"/>
      <c r="AG673" s="177"/>
      <c r="AH673" s="177"/>
      <c r="AI673" s="177"/>
      <c r="AJ673" s="177"/>
      <c r="AK673" s="177"/>
      <c r="AL673" s="177"/>
      <c r="AM673" s="177"/>
      <c r="AN673" s="177"/>
      <c r="AO673" s="177"/>
      <c r="AP673" s="177"/>
      <c r="AQ673" s="177"/>
      <c r="AR673" s="177"/>
      <c r="AS673" s="177"/>
      <c r="AT673" s="177"/>
      <c r="AU673" s="177"/>
      <c r="AV673" s="320">
        <v>2004</v>
      </c>
      <c r="AW673" s="319"/>
      <c r="AX673" s="177"/>
      <c r="AY673" s="99"/>
      <c r="AZ673" s="99"/>
      <c r="BA673" s="99"/>
      <c r="BB673" s="99"/>
      <c r="BC673" s="319">
        <v>143</v>
      </c>
      <c r="BD673" s="177"/>
    </row>
    <row r="674" spans="1:56" s="246" customFormat="1" ht="25.7" customHeight="1">
      <c r="A674" s="269"/>
      <c r="B674" s="543"/>
      <c r="C674" s="320" t="s">
        <v>2575</v>
      </c>
      <c r="D674" s="320" t="s">
        <v>11523</v>
      </c>
      <c r="E674" s="320" t="s">
        <v>2575</v>
      </c>
      <c r="F674" s="320"/>
      <c r="G674" s="320" t="s">
        <v>11515</v>
      </c>
      <c r="H674" s="319"/>
      <c r="I674" s="319"/>
      <c r="J674" s="319">
        <v>34165</v>
      </c>
      <c r="K674" s="319">
        <v>578</v>
      </c>
      <c r="L674" s="319">
        <v>578</v>
      </c>
      <c r="M674" s="319"/>
      <c r="N674" s="319"/>
      <c r="O674" s="320"/>
      <c r="P674" s="319">
        <v>578</v>
      </c>
      <c r="Q674" s="319">
        <v>578</v>
      </c>
      <c r="R674" s="319" t="s">
        <v>2577</v>
      </c>
      <c r="S674" s="319">
        <v>1</v>
      </c>
      <c r="T674" s="319" t="s">
        <v>391</v>
      </c>
      <c r="U674" s="177"/>
      <c r="V674" s="177"/>
      <c r="W674" s="177"/>
      <c r="X674" s="177"/>
      <c r="Y674" s="177"/>
      <c r="Z674" s="177"/>
      <c r="AA674" s="319" t="s">
        <v>499</v>
      </c>
      <c r="AB674" s="320"/>
      <c r="AC674" s="320"/>
      <c r="AD674" s="177"/>
      <c r="AE674" s="177"/>
      <c r="AF674" s="177"/>
      <c r="AG674" s="177"/>
      <c r="AH674" s="177"/>
      <c r="AI674" s="177"/>
      <c r="AJ674" s="177"/>
      <c r="AK674" s="177"/>
      <c r="AL674" s="177"/>
      <c r="AM674" s="177"/>
      <c r="AN674" s="177"/>
      <c r="AO674" s="177"/>
      <c r="AP674" s="177"/>
      <c r="AQ674" s="177"/>
      <c r="AR674" s="177"/>
      <c r="AS674" s="177"/>
      <c r="AT674" s="177"/>
      <c r="AU674" s="177"/>
      <c r="AV674" s="320">
        <v>1996</v>
      </c>
      <c r="AW674" s="319"/>
      <c r="AX674" s="177"/>
      <c r="AY674" s="99"/>
      <c r="AZ674" s="99"/>
      <c r="BA674" s="99"/>
      <c r="BB674" s="99"/>
      <c r="BC674" s="319">
        <v>47</v>
      </c>
      <c r="BD674" s="177"/>
    </row>
    <row r="675" spans="1:56" s="246" customFormat="1" ht="25.7" customHeight="1">
      <c r="A675" s="269"/>
      <c r="B675" s="543"/>
      <c r="C675" s="320" t="s">
        <v>2575</v>
      </c>
      <c r="D675" s="320" t="s">
        <v>11524</v>
      </c>
      <c r="E675" s="320" t="s">
        <v>2575</v>
      </c>
      <c r="F675" s="320" t="s">
        <v>2576</v>
      </c>
      <c r="G675" s="320" t="s">
        <v>11515</v>
      </c>
      <c r="H675" s="319"/>
      <c r="I675" s="177"/>
      <c r="J675" s="319">
        <v>1490</v>
      </c>
      <c r="K675" s="319">
        <v>300</v>
      </c>
      <c r="L675" s="319">
        <v>300</v>
      </c>
      <c r="M675" s="319"/>
      <c r="N675" s="319"/>
      <c r="O675" s="319"/>
      <c r="P675" s="319">
        <v>300</v>
      </c>
      <c r="Q675" s="319">
        <v>300</v>
      </c>
      <c r="R675" s="319" t="s">
        <v>2615</v>
      </c>
      <c r="S675" s="319">
        <v>1</v>
      </c>
      <c r="T675" s="319" t="s">
        <v>391</v>
      </c>
      <c r="U675" s="177"/>
      <c r="V675" s="177"/>
      <c r="W675" s="177"/>
      <c r="X675" s="177"/>
      <c r="Y675" s="177"/>
      <c r="Z675" s="177"/>
      <c r="AA675" s="319" t="s">
        <v>499</v>
      </c>
      <c r="AB675" s="320"/>
      <c r="AC675" s="320"/>
      <c r="AD675" s="177"/>
      <c r="AE675" s="177"/>
      <c r="AF675" s="177"/>
      <c r="AG675" s="177"/>
      <c r="AH675" s="177"/>
      <c r="AI675" s="177"/>
      <c r="AJ675" s="177"/>
      <c r="AK675" s="177"/>
      <c r="AL675" s="177"/>
      <c r="AM675" s="177"/>
      <c r="AN675" s="177"/>
      <c r="AO675" s="177"/>
      <c r="AP675" s="177"/>
      <c r="AQ675" s="177"/>
      <c r="AR675" s="177"/>
      <c r="AS675" s="177"/>
      <c r="AT675" s="177"/>
      <c r="AU675" s="177"/>
      <c r="AV675" s="320">
        <v>2003</v>
      </c>
      <c r="AW675" s="99">
        <v>85</v>
      </c>
      <c r="AX675" s="99"/>
      <c r="AY675" s="99"/>
      <c r="AZ675" s="99"/>
      <c r="BA675" s="99"/>
      <c r="BB675" s="99"/>
      <c r="BC675" s="319">
        <v>85</v>
      </c>
      <c r="BD675" s="177"/>
    </row>
    <row r="676" spans="1:56" s="246" customFormat="1" ht="25.7" customHeight="1">
      <c r="A676" s="269"/>
      <c r="B676" s="543"/>
      <c r="C676" s="320" t="s">
        <v>2575</v>
      </c>
      <c r="D676" s="320" t="s">
        <v>11525</v>
      </c>
      <c r="E676" s="320" t="s">
        <v>2575</v>
      </c>
      <c r="F676" s="320" t="s">
        <v>2576</v>
      </c>
      <c r="G676" s="320" t="s">
        <v>11515</v>
      </c>
      <c r="H676" s="177"/>
      <c r="I676" s="177"/>
      <c r="J676" s="319">
        <v>642</v>
      </c>
      <c r="K676" s="319">
        <v>384</v>
      </c>
      <c r="L676" s="319">
        <v>384</v>
      </c>
      <c r="M676" s="177"/>
      <c r="N676" s="936"/>
      <c r="O676" s="177"/>
      <c r="P676" s="319">
        <v>384</v>
      </c>
      <c r="Q676" s="319">
        <v>384</v>
      </c>
      <c r="R676" s="319" t="s">
        <v>2615</v>
      </c>
      <c r="S676" s="319">
        <v>1</v>
      </c>
      <c r="T676" s="319" t="s">
        <v>391</v>
      </c>
      <c r="U676" s="177"/>
      <c r="V676" s="177"/>
      <c r="W676" s="177"/>
      <c r="X676" s="177"/>
      <c r="Y676" s="177"/>
      <c r="Z676" s="177"/>
      <c r="AA676" s="319" t="s">
        <v>499</v>
      </c>
      <c r="AB676" s="320"/>
      <c r="AC676" s="320"/>
      <c r="AD676" s="177"/>
      <c r="AE676" s="177"/>
      <c r="AF676" s="177"/>
      <c r="AG676" s="177"/>
      <c r="AH676" s="177"/>
      <c r="AI676" s="177"/>
      <c r="AJ676" s="177"/>
      <c r="AK676" s="177"/>
      <c r="AL676" s="177"/>
      <c r="AM676" s="177"/>
      <c r="AN676" s="177"/>
      <c r="AO676" s="177"/>
      <c r="AP676" s="177"/>
      <c r="AQ676" s="177"/>
      <c r="AR676" s="177"/>
      <c r="AS676" s="177"/>
      <c r="AT676" s="177"/>
      <c r="AU676" s="177"/>
      <c r="AV676" s="320">
        <v>2002</v>
      </c>
      <c r="AW676" s="99">
        <v>57</v>
      </c>
      <c r="AX676" s="99"/>
      <c r="AY676" s="99"/>
      <c r="AZ676" s="99"/>
      <c r="BA676" s="99"/>
      <c r="BB676" s="99"/>
      <c r="BC676" s="319">
        <v>57</v>
      </c>
      <c r="BD676" s="177"/>
    </row>
    <row r="677" spans="1:56" s="246" customFormat="1" ht="25.7" customHeight="1">
      <c r="A677" s="269"/>
      <c r="B677" s="543"/>
      <c r="C677" s="320" t="s">
        <v>2575</v>
      </c>
      <c r="D677" s="320" t="s">
        <v>11526</v>
      </c>
      <c r="E677" s="320" t="s">
        <v>2575</v>
      </c>
      <c r="F677" s="320" t="s">
        <v>11527</v>
      </c>
      <c r="G677" s="320" t="s">
        <v>11527</v>
      </c>
      <c r="H677" s="177">
        <v>10000</v>
      </c>
      <c r="I677" s="177">
        <v>476.6</v>
      </c>
      <c r="J677" s="319">
        <v>10000</v>
      </c>
      <c r="K677" s="319">
        <v>476.6</v>
      </c>
      <c r="L677" s="319">
        <v>474.03</v>
      </c>
      <c r="M677" s="177">
        <v>456</v>
      </c>
      <c r="N677" s="936">
        <v>456</v>
      </c>
      <c r="O677" s="177" t="s">
        <v>2577</v>
      </c>
      <c r="P677" s="319">
        <v>456</v>
      </c>
      <c r="Q677" s="319">
        <v>456</v>
      </c>
      <c r="R677" s="319" t="s">
        <v>2577</v>
      </c>
      <c r="S677" s="319">
        <v>1</v>
      </c>
      <c r="T677" s="319" t="s">
        <v>391</v>
      </c>
      <c r="U677" s="177" t="s">
        <v>499</v>
      </c>
      <c r="V677" s="177">
        <v>2009</v>
      </c>
      <c r="W677" s="177">
        <v>230</v>
      </c>
      <c r="X677" s="177" t="s">
        <v>2979</v>
      </c>
      <c r="Y677" s="177"/>
      <c r="Z677" s="177"/>
      <c r="AA677" s="319" t="s">
        <v>499</v>
      </c>
      <c r="AB677" s="320"/>
      <c r="AC677" s="320"/>
      <c r="AD677" s="177"/>
      <c r="AE677" s="177"/>
      <c r="AF677" s="177"/>
      <c r="AG677" s="177"/>
      <c r="AH677" s="177"/>
      <c r="AI677" s="177"/>
      <c r="AJ677" s="177"/>
      <c r="AK677" s="177"/>
      <c r="AL677" s="177"/>
      <c r="AM677" s="177"/>
      <c r="AN677" s="177"/>
      <c r="AO677" s="177"/>
      <c r="AP677" s="177"/>
      <c r="AQ677" s="177"/>
      <c r="AR677" s="177"/>
      <c r="AS677" s="177"/>
      <c r="AT677" s="177"/>
      <c r="AU677" s="177"/>
      <c r="AV677" s="320">
        <v>2009</v>
      </c>
      <c r="AW677" s="99">
        <v>230</v>
      </c>
      <c r="AX677" s="99" t="s">
        <v>2979</v>
      </c>
      <c r="AY677" s="99"/>
      <c r="AZ677" s="99"/>
      <c r="BA677" s="99"/>
      <c r="BB677" s="99"/>
      <c r="BC677" s="319">
        <v>230</v>
      </c>
      <c r="BD677" s="177"/>
    </row>
    <row r="678" spans="1:56" s="246" customFormat="1" ht="25.7" customHeight="1">
      <c r="A678" s="269"/>
      <c r="B678" s="543"/>
      <c r="C678" s="320" t="s">
        <v>2575</v>
      </c>
      <c r="D678" s="320" t="s">
        <v>11528</v>
      </c>
      <c r="E678" s="320" t="s">
        <v>2575</v>
      </c>
      <c r="F678" s="320" t="s">
        <v>2576</v>
      </c>
      <c r="G678" s="320" t="s">
        <v>2576</v>
      </c>
      <c r="H678" s="177">
        <v>456</v>
      </c>
      <c r="I678" s="177">
        <v>456</v>
      </c>
      <c r="J678" s="319">
        <v>456</v>
      </c>
      <c r="K678" s="319">
        <v>456</v>
      </c>
      <c r="L678" s="319">
        <v>456</v>
      </c>
      <c r="M678" s="177">
        <v>456</v>
      </c>
      <c r="N678" s="936">
        <v>456</v>
      </c>
      <c r="O678" s="177" t="s">
        <v>2577</v>
      </c>
      <c r="P678" s="319">
        <v>456</v>
      </c>
      <c r="Q678" s="319">
        <v>456</v>
      </c>
      <c r="R678" s="319" t="s">
        <v>2577</v>
      </c>
      <c r="S678" s="319">
        <v>1</v>
      </c>
      <c r="T678" s="319" t="s">
        <v>391</v>
      </c>
      <c r="U678" s="177" t="s">
        <v>499</v>
      </c>
      <c r="V678" s="177">
        <v>2009</v>
      </c>
      <c r="W678" s="177">
        <v>150</v>
      </c>
      <c r="X678" s="177" t="s">
        <v>2979</v>
      </c>
      <c r="Y678" s="177"/>
      <c r="Z678" s="177"/>
      <c r="AA678" s="319" t="s">
        <v>499</v>
      </c>
      <c r="AB678" s="320"/>
      <c r="AC678" s="320"/>
      <c r="AD678" s="177"/>
      <c r="AE678" s="177"/>
      <c r="AF678" s="177"/>
      <c r="AG678" s="177"/>
      <c r="AH678" s="177"/>
      <c r="AI678" s="177"/>
      <c r="AJ678" s="177"/>
      <c r="AK678" s="177"/>
      <c r="AL678" s="177"/>
      <c r="AM678" s="177"/>
      <c r="AN678" s="177"/>
      <c r="AO678" s="177"/>
      <c r="AP678" s="177"/>
      <c r="AQ678" s="177"/>
      <c r="AR678" s="177"/>
      <c r="AS678" s="177"/>
      <c r="AT678" s="177"/>
      <c r="AU678" s="177"/>
      <c r="AV678" s="320">
        <v>2009</v>
      </c>
      <c r="AW678" s="319">
        <v>150</v>
      </c>
      <c r="AX678" s="99" t="s">
        <v>2979</v>
      </c>
      <c r="AY678" s="99"/>
      <c r="AZ678" s="99"/>
      <c r="BA678" s="99"/>
      <c r="BB678" s="99"/>
      <c r="BC678" s="319">
        <v>150</v>
      </c>
      <c r="BD678" s="177"/>
    </row>
    <row r="679" spans="1:56" s="246" customFormat="1" ht="25.7" customHeight="1">
      <c r="A679" s="269"/>
      <c r="B679" s="543"/>
      <c r="C679" s="320" t="s">
        <v>2575</v>
      </c>
      <c r="D679" s="320" t="s">
        <v>11529</v>
      </c>
      <c r="E679" s="320" t="s">
        <v>2575</v>
      </c>
      <c r="F679" s="320"/>
      <c r="G679" s="320" t="s">
        <v>11527</v>
      </c>
      <c r="H679" s="177"/>
      <c r="I679" s="177"/>
      <c r="J679" s="319">
        <v>2402</v>
      </c>
      <c r="K679" s="319">
        <v>500</v>
      </c>
      <c r="L679" s="319">
        <v>500</v>
      </c>
      <c r="M679" s="177"/>
      <c r="N679" s="936"/>
      <c r="O679" s="177"/>
      <c r="P679" s="319">
        <v>456</v>
      </c>
      <c r="Q679" s="319">
        <v>456</v>
      </c>
      <c r="R679" s="319" t="s">
        <v>2577</v>
      </c>
      <c r="S679" s="319">
        <v>1</v>
      </c>
      <c r="T679" s="319" t="s">
        <v>960</v>
      </c>
      <c r="U679" s="177"/>
      <c r="V679" s="177"/>
      <c r="W679" s="177"/>
      <c r="X679" s="177"/>
      <c r="Y679" s="177"/>
      <c r="Z679" s="177"/>
      <c r="AA679" s="319" t="s">
        <v>499</v>
      </c>
      <c r="AB679" s="320"/>
      <c r="AC679" s="320"/>
      <c r="AD679" s="177"/>
      <c r="AE679" s="177"/>
      <c r="AF679" s="177"/>
      <c r="AG679" s="177"/>
      <c r="AH679" s="177"/>
      <c r="AI679" s="177"/>
      <c r="AJ679" s="177"/>
      <c r="AK679" s="177"/>
      <c r="AL679" s="177"/>
      <c r="AM679" s="177"/>
      <c r="AN679" s="177"/>
      <c r="AO679" s="177"/>
      <c r="AP679" s="177"/>
      <c r="AQ679" s="177"/>
      <c r="AR679" s="177"/>
      <c r="AS679" s="177"/>
      <c r="AT679" s="177"/>
      <c r="AU679" s="177"/>
      <c r="AV679" s="320">
        <v>2004</v>
      </c>
      <c r="AW679" s="319"/>
      <c r="AX679" s="99"/>
      <c r="AY679" s="99"/>
      <c r="AZ679" s="99"/>
      <c r="BA679" s="99"/>
      <c r="BB679" s="99"/>
      <c r="BC679" s="319">
        <v>85</v>
      </c>
      <c r="BD679" s="177"/>
    </row>
    <row r="680" spans="1:56" s="246" customFormat="1" ht="25.7" customHeight="1">
      <c r="A680" s="269"/>
      <c r="B680" s="543"/>
      <c r="C680" s="320" t="s">
        <v>2575</v>
      </c>
      <c r="D680" s="320" t="s">
        <v>11530</v>
      </c>
      <c r="E680" s="320" t="s">
        <v>2575</v>
      </c>
      <c r="F680" s="320"/>
      <c r="G680" s="320" t="s">
        <v>11515</v>
      </c>
      <c r="H680" s="319"/>
      <c r="I680" s="319"/>
      <c r="J680" s="319">
        <v>7121</v>
      </c>
      <c r="K680" s="319">
        <v>456</v>
      </c>
      <c r="L680" s="319">
        <v>456</v>
      </c>
      <c r="M680" s="319"/>
      <c r="N680" s="319"/>
      <c r="O680" s="319"/>
      <c r="P680" s="319">
        <v>456</v>
      </c>
      <c r="Q680" s="319">
        <v>456</v>
      </c>
      <c r="R680" s="319" t="s">
        <v>2577</v>
      </c>
      <c r="S680" s="319">
        <v>1</v>
      </c>
      <c r="T680" s="319" t="s">
        <v>391</v>
      </c>
      <c r="U680" s="319"/>
      <c r="V680" s="320"/>
      <c r="W680" s="319"/>
      <c r="X680" s="177"/>
      <c r="Y680" s="177"/>
      <c r="Z680" s="177"/>
      <c r="AA680" s="319" t="s">
        <v>499</v>
      </c>
      <c r="AB680" s="320"/>
      <c r="AC680" s="320"/>
      <c r="AD680" s="177"/>
      <c r="AE680" s="177"/>
      <c r="AF680" s="177"/>
      <c r="AG680" s="177"/>
      <c r="AH680" s="177"/>
      <c r="AI680" s="177"/>
      <c r="AJ680" s="177"/>
      <c r="AK680" s="177"/>
      <c r="AL680" s="177"/>
      <c r="AM680" s="177"/>
      <c r="AN680" s="177"/>
      <c r="AO680" s="177"/>
      <c r="AP680" s="177"/>
      <c r="AQ680" s="177"/>
      <c r="AR680" s="177"/>
      <c r="AS680" s="177"/>
      <c r="AT680" s="177"/>
      <c r="AU680" s="177"/>
      <c r="AV680" s="320">
        <v>2006</v>
      </c>
      <c r="AW680" s="319"/>
      <c r="AX680" s="177"/>
      <c r="AY680" s="99"/>
      <c r="AZ680" s="99"/>
      <c r="BA680" s="99"/>
      <c r="BB680" s="99"/>
      <c r="BC680" s="319">
        <v>195</v>
      </c>
      <c r="BD680" s="177"/>
    </row>
    <row r="681" spans="1:56" s="246" customFormat="1" ht="25.7" customHeight="1">
      <c r="A681" s="269"/>
      <c r="B681" s="543"/>
      <c r="C681" s="320" t="s">
        <v>2575</v>
      </c>
      <c r="D681" s="320" t="s">
        <v>11531</v>
      </c>
      <c r="E681" s="320" t="s">
        <v>2575</v>
      </c>
      <c r="F681" s="320" t="s">
        <v>11527</v>
      </c>
      <c r="G681" s="320" t="s">
        <v>11527</v>
      </c>
      <c r="H681" s="319"/>
      <c r="I681" s="319"/>
      <c r="J681" s="319">
        <v>499</v>
      </c>
      <c r="K681" s="319">
        <v>456</v>
      </c>
      <c r="L681" s="319">
        <v>456</v>
      </c>
      <c r="M681" s="319"/>
      <c r="N681" s="319"/>
      <c r="O681" s="319"/>
      <c r="P681" s="319">
        <v>456</v>
      </c>
      <c r="Q681" s="319">
        <v>456</v>
      </c>
      <c r="R681" s="319" t="s">
        <v>2577</v>
      </c>
      <c r="S681" s="319">
        <v>1</v>
      </c>
      <c r="T681" s="319" t="s">
        <v>391</v>
      </c>
      <c r="U681" s="319"/>
      <c r="V681" s="320"/>
      <c r="W681" s="319"/>
      <c r="X681" s="177"/>
      <c r="Y681" s="177"/>
      <c r="Z681" s="177"/>
      <c r="AA681" s="319" t="s">
        <v>499</v>
      </c>
      <c r="AB681" s="320">
        <v>2009</v>
      </c>
      <c r="AC681" s="320">
        <v>230</v>
      </c>
      <c r="AD681" s="177" t="s">
        <v>2979</v>
      </c>
      <c r="AE681" s="177"/>
      <c r="AF681" s="177"/>
      <c r="AG681" s="177"/>
      <c r="AH681" s="177"/>
      <c r="AI681" s="177"/>
      <c r="AJ681" s="177"/>
      <c r="AK681" s="177"/>
      <c r="AL681" s="177"/>
      <c r="AM681" s="177"/>
      <c r="AN681" s="177"/>
      <c r="AO681" s="177"/>
      <c r="AP681" s="177"/>
      <c r="AQ681" s="177"/>
      <c r="AR681" s="177"/>
      <c r="AS681" s="177"/>
      <c r="AT681" s="177"/>
      <c r="AU681" s="177"/>
      <c r="AV681" s="320">
        <v>2009</v>
      </c>
      <c r="AW681" s="319">
        <v>230</v>
      </c>
      <c r="AX681" s="177" t="s">
        <v>2979</v>
      </c>
      <c r="AY681" s="99"/>
      <c r="AZ681" s="99"/>
      <c r="BA681" s="99"/>
      <c r="BB681" s="99"/>
      <c r="BC681" s="319">
        <v>230</v>
      </c>
      <c r="BD681" s="177"/>
    </row>
    <row r="682" spans="1:56" s="246" customFormat="1" ht="25.7" customHeight="1">
      <c r="A682" s="269"/>
      <c r="B682" s="543"/>
      <c r="C682" s="320" t="s">
        <v>11225</v>
      </c>
      <c r="D682" s="320" t="s">
        <v>11532</v>
      </c>
      <c r="E682" s="320" t="s">
        <v>11225</v>
      </c>
      <c r="F682" s="320" t="s">
        <v>3159</v>
      </c>
      <c r="G682" s="320" t="s">
        <v>11533</v>
      </c>
      <c r="H682" s="319">
        <v>1825</v>
      </c>
      <c r="I682" s="319">
        <v>560</v>
      </c>
      <c r="J682" s="319">
        <v>1825</v>
      </c>
      <c r="K682" s="319">
        <v>560</v>
      </c>
      <c r="L682" s="319">
        <v>560</v>
      </c>
      <c r="M682" s="319">
        <v>374</v>
      </c>
      <c r="N682" s="319">
        <v>374</v>
      </c>
      <c r="O682" s="319" t="s">
        <v>11534</v>
      </c>
      <c r="P682" s="319">
        <v>374</v>
      </c>
      <c r="Q682" s="319">
        <v>374</v>
      </c>
      <c r="R682" s="319" t="s">
        <v>11534</v>
      </c>
      <c r="S682" s="319">
        <v>1</v>
      </c>
      <c r="T682" s="319" t="s">
        <v>391</v>
      </c>
      <c r="U682" s="319"/>
      <c r="V682" s="320">
        <v>1996</v>
      </c>
      <c r="W682" s="319">
        <v>100</v>
      </c>
      <c r="X682" s="177" t="s">
        <v>2974</v>
      </c>
      <c r="Y682" s="177"/>
      <c r="Z682" s="177"/>
      <c r="AA682" s="686"/>
      <c r="AB682" s="320"/>
      <c r="AC682" s="320"/>
      <c r="AD682" s="177"/>
      <c r="AE682" s="177"/>
      <c r="AF682" s="177"/>
      <c r="AG682" s="177"/>
      <c r="AH682" s="177"/>
      <c r="AI682" s="177"/>
      <c r="AJ682" s="177"/>
      <c r="AK682" s="177"/>
      <c r="AL682" s="177"/>
      <c r="AM682" s="177"/>
      <c r="AN682" s="177"/>
      <c r="AO682" s="177"/>
      <c r="AP682" s="177"/>
      <c r="AQ682" s="177"/>
      <c r="AR682" s="177"/>
      <c r="AS682" s="177"/>
      <c r="AT682" s="177"/>
      <c r="AU682" s="177"/>
      <c r="AV682" s="320">
        <v>1996</v>
      </c>
      <c r="AW682" s="319">
        <v>100</v>
      </c>
      <c r="AX682" s="177" t="s">
        <v>2974</v>
      </c>
      <c r="AY682" s="99"/>
      <c r="AZ682" s="99"/>
      <c r="BA682" s="99"/>
      <c r="BB682" s="99"/>
      <c r="BC682" s="319">
        <v>100</v>
      </c>
      <c r="BD682" s="177"/>
    </row>
    <row r="683" spans="1:56" s="246" customFormat="1" ht="25.7" customHeight="1">
      <c r="A683" s="269"/>
      <c r="B683" s="543"/>
      <c r="C683" s="320" t="s">
        <v>11225</v>
      </c>
      <c r="D683" s="320" t="s">
        <v>11535</v>
      </c>
      <c r="E683" s="320" t="s">
        <v>11225</v>
      </c>
      <c r="F683" s="320" t="s">
        <v>3159</v>
      </c>
      <c r="G683" s="320" t="s">
        <v>11533</v>
      </c>
      <c r="H683" s="177">
        <v>1625</v>
      </c>
      <c r="I683" s="177">
        <v>598</v>
      </c>
      <c r="J683" s="319">
        <v>1625</v>
      </c>
      <c r="K683" s="319">
        <v>598</v>
      </c>
      <c r="L683" s="319">
        <v>598</v>
      </c>
      <c r="M683" s="177">
        <v>600</v>
      </c>
      <c r="N683" s="936">
        <v>600</v>
      </c>
      <c r="O683" s="177" t="s">
        <v>2615</v>
      </c>
      <c r="P683" s="319">
        <v>600</v>
      </c>
      <c r="Q683" s="319">
        <v>600</v>
      </c>
      <c r="R683" s="319" t="s">
        <v>2615</v>
      </c>
      <c r="S683" s="319">
        <v>2</v>
      </c>
      <c r="T683" s="319" t="s">
        <v>391</v>
      </c>
      <c r="U683" s="177"/>
      <c r="V683" s="177">
        <v>2005</v>
      </c>
      <c r="W683" s="177">
        <v>50</v>
      </c>
      <c r="X683" s="177" t="s">
        <v>2974</v>
      </c>
      <c r="Y683" s="177"/>
      <c r="Z683" s="177"/>
      <c r="AA683" s="686"/>
      <c r="AB683" s="320"/>
      <c r="AC683" s="320"/>
      <c r="AD683" s="177"/>
      <c r="AE683" s="177"/>
      <c r="AF683" s="177"/>
      <c r="AG683" s="177"/>
      <c r="AH683" s="177"/>
      <c r="AI683" s="177"/>
      <c r="AJ683" s="177"/>
      <c r="AK683" s="177"/>
      <c r="AL683" s="177"/>
      <c r="AM683" s="177"/>
      <c r="AN683" s="177"/>
      <c r="AO683" s="177"/>
      <c r="AP683" s="177"/>
      <c r="AQ683" s="177"/>
      <c r="AR683" s="177"/>
      <c r="AS683" s="177"/>
      <c r="AT683" s="177"/>
      <c r="AU683" s="177"/>
      <c r="AV683" s="320">
        <v>2005</v>
      </c>
      <c r="AW683" s="319">
        <v>50</v>
      </c>
      <c r="AX683" s="99" t="s">
        <v>2974</v>
      </c>
      <c r="AY683" s="99"/>
      <c r="AZ683" s="99"/>
      <c r="BA683" s="99"/>
      <c r="BB683" s="99"/>
      <c r="BC683" s="319">
        <v>50</v>
      </c>
      <c r="BD683" s="177"/>
    </row>
    <row r="684" spans="1:56" s="246" customFormat="1" ht="25.7" customHeight="1">
      <c r="A684" s="269"/>
      <c r="B684" s="543"/>
      <c r="C684" s="320" t="s">
        <v>11225</v>
      </c>
      <c r="D684" s="320" t="s">
        <v>11536</v>
      </c>
      <c r="E684" s="320" t="s">
        <v>11225</v>
      </c>
      <c r="F684" s="320" t="s">
        <v>3159</v>
      </c>
      <c r="G684" s="320" t="s">
        <v>11533</v>
      </c>
      <c r="H684" s="319">
        <v>680</v>
      </c>
      <c r="I684" s="319">
        <v>672</v>
      </c>
      <c r="J684" s="319">
        <v>680</v>
      </c>
      <c r="K684" s="319">
        <v>672</v>
      </c>
      <c r="L684" s="319">
        <v>672</v>
      </c>
      <c r="M684" s="319">
        <v>672</v>
      </c>
      <c r="N684" s="319">
        <v>672</v>
      </c>
      <c r="O684" s="319" t="s">
        <v>11537</v>
      </c>
      <c r="P684" s="319">
        <v>672</v>
      </c>
      <c r="Q684" s="319">
        <v>672</v>
      </c>
      <c r="R684" s="319" t="s">
        <v>11537</v>
      </c>
      <c r="S684" s="319">
        <v>2</v>
      </c>
      <c r="T684" s="319" t="s">
        <v>391</v>
      </c>
      <c r="U684" s="99"/>
      <c r="V684" s="99">
        <v>2000</v>
      </c>
      <c r="W684" s="99">
        <v>40</v>
      </c>
      <c r="X684" s="99" t="s">
        <v>2974</v>
      </c>
      <c r="Y684" s="99"/>
      <c r="Z684" s="99"/>
      <c r="AA684" s="319"/>
      <c r="AB684" s="320"/>
      <c r="AC684" s="319"/>
      <c r="AD684" s="177"/>
      <c r="AE684" s="99"/>
      <c r="AF684" s="99"/>
      <c r="AG684" s="99"/>
      <c r="AH684" s="99"/>
      <c r="AI684" s="99"/>
      <c r="AJ684" s="99"/>
      <c r="AK684" s="99"/>
      <c r="AL684" s="99"/>
      <c r="AM684" s="99"/>
      <c r="AN684" s="99"/>
      <c r="AO684" s="99"/>
      <c r="AP684" s="99"/>
      <c r="AQ684" s="99"/>
      <c r="AR684" s="99"/>
      <c r="AS684" s="99"/>
      <c r="AT684" s="99"/>
      <c r="AU684" s="99"/>
      <c r="AV684" s="320">
        <v>2000</v>
      </c>
      <c r="AW684" s="319">
        <v>40</v>
      </c>
      <c r="AX684" s="177" t="s">
        <v>2974</v>
      </c>
      <c r="AY684" s="99"/>
      <c r="AZ684" s="99"/>
      <c r="BA684" s="99"/>
      <c r="BB684" s="99"/>
      <c r="BC684" s="319">
        <v>40</v>
      </c>
      <c r="BD684" s="177"/>
    </row>
    <row r="685" spans="1:56" s="246" customFormat="1" ht="25.7" customHeight="1">
      <c r="A685" s="269"/>
      <c r="B685" s="543"/>
      <c r="C685" s="320" t="s">
        <v>11225</v>
      </c>
      <c r="D685" s="320" t="s">
        <v>11538</v>
      </c>
      <c r="E685" s="320" t="s">
        <v>11225</v>
      </c>
      <c r="F685" s="320" t="s">
        <v>3159</v>
      </c>
      <c r="G685" s="320" t="s">
        <v>11533</v>
      </c>
      <c r="H685" s="319">
        <v>680</v>
      </c>
      <c r="I685" s="319">
        <v>672</v>
      </c>
      <c r="J685" s="319">
        <v>867</v>
      </c>
      <c r="K685" s="319">
        <v>374</v>
      </c>
      <c r="L685" s="319">
        <v>374</v>
      </c>
      <c r="M685" s="319">
        <v>672</v>
      </c>
      <c r="N685" s="319">
        <v>672</v>
      </c>
      <c r="O685" s="319" t="s">
        <v>11537</v>
      </c>
      <c r="P685" s="319">
        <v>374</v>
      </c>
      <c r="Q685" s="319">
        <v>374</v>
      </c>
      <c r="R685" s="319" t="s">
        <v>11534</v>
      </c>
      <c r="S685" s="319">
        <v>1</v>
      </c>
      <c r="T685" s="319" t="s">
        <v>391</v>
      </c>
      <c r="U685" s="319"/>
      <c r="V685" s="320">
        <v>2000</v>
      </c>
      <c r="W685" s="319">
        <v>40</v>
      </c>
      <c r="X685" s="177" t="s">
        <v>2974</v>
      </c>
      <c r="Y685" s="177"/>
      <c r="Z685" s="177"/>
      <c r="AA685" s="319"/>
      <c r="AB685" s="320"/>
      <c r="AC685" s="320"/>
      <c r="AD685" s="177"/>
      <c r="AE685" s="177"/>
      <c r="AF685" s="177"/>
      <c r="AG685" s="177"/>
      <c r="AH685" s="177"/>
      <c r="AI685" s="177"/>
      <c r="AJ685" s="177"/>
      <c r="AK685" s="177"/>
      <c r="AL685" s="177"/>
      <c r="AM685" s="177"/>
      <c r="AN685" s="177"/>
      <c r="AO685" s="177"/>
      <c r="AP685" s="177"/>
      <c r="AQ685" s="177"/>
      <c r="AR685" s="177"/>
      <c r="AS685" s="177"/>
      <c r="AT685" s="177"/>
      <c r="AU685" s="177"/>
      <c r="AV685" s="320">
        <v>2011</v>
      </c>
      <c r="AW685" s="319">
        <v>40</v>
      </c>
      <c r="AX685" s="177" t="s">
        <v>2974</v>
      </c>
      <c r="AY685" s="99"/>
      <c r="AZ685" s="99"/>
      <c r="BA685" s="99"/>
      <c r="BB685" s="99"/>
      <c r="BC685" s="319">
        <v>80</v>
      </c>
      <c r="BD685" s="177"/>
    </row>
    <row r="686" spans="1:56" s="246" customFormat="1" ht="25.7" customHeight="1">
      <c r="A686" s="269"/>
      <c r="B686" s="543"/>
      <c r="C686" s="320" t="s">
        <v>11225</v>
      </c>
      <c r="D686" s="320" t="s">
        <v>11539</v>
      </c>
      <c r="E686" s="320" t="s">
        <v>11225</v>
      </c>
      <c r="F686" s="320" t="s">
        <v>3159</v>
      </c>
      <c r="G686" s="320" t="s">
        <v>11533</v>
      </c>
      <c r="H686" s="319">
        <v>425</v>
      </c>
      <c r="I686" s="319">
        <v>315</v>
      </c>
      <c r="J686" s="319">
        <v>425</v>
      </c>
      <c r="K686" s="319">
        <v>315</v>
      </c>
      <c r="L686" s="319">
        <v>315</v>
      </c>
      <c r="M686" s="319">
        <v>315</v>
      </c>
      <c r="N686" s="319">
        <v>315</v>
      </c>
      <c r="O686" s="319" t="s">
        <v>2590</v>
      </c>
      <c r="P686" s="319">
        <v>315</v>
      </c>
      <c r="Q686" s="319">
        <v>315</v>
      </c>
      <c r="R686" s="319" t="s">
        <v>2590</v>
      </c>
      <c r="S686" s="319">
        <v>1</v>
      </c>
      <c r="T686" s="319" t="s">
        <v>391</v>
      </c>
      <c r="U686" s="319"/>
      <c r="V686" s="320">
        <v>2001</v>
      </c>
      <c r="W686" s="319">
        <v>21</v>
      </c>
      <c r="X686" s="177" t="s">
        <v>2974</v>
      </c>
      <c r="Y686" s="177"/>
      <c r="Z686" s="177"/>
      <c r="AA686" s="319"/>
      <c r="AB686" s="320"/>
      <c r="AC686" s="320"/>
      <c r="AD686" s="177"/>
      <c r="AE686" s="177"/>
      <c r="AF686" s="177"/>
      <c r="AG686" s="177"/>
      <c r="AH686" s="177"/>
      <c r="AI686" s="177"/>
      <c r="AJ686" s="177"/>
      <c r="AK686" s="177"/>
      <c r="AL686" s="177"/>
      <c r="AM686" s="177"/>
      <c r="AN686" s="177"/>
      <c r="AO686" s="177"/>
      <c r="AP686" s="177"/>
      <c r="AQ686" s="177"/>
      <c r="AR686" s="177"/>
      <c r="AS686" s="177"/>
      <c r="AT686" s="177"/>
      <c r="AU686" s="177"/>
      <c r="AV686" s="320">
        <v>2001</v>
      </c>
      <c r="AW686" s="319">
        <v>21</v>
      </c>
      <c r="AX686" s="177" t="s">
        <v>2974</v>
      </c>
      <c r="AY686" s="99"/>
      <c r="AZ686" s="99"/>
      <c r="BA686" s="99"/>
      <c r="BB686" s="99"/>
      <c r="BC686" s="319">
        <v>21</v>
      </c>
      <c r="BD686" s="177"/>
    </row>
    <row r="687" spans="1:56" s="246" customFormat="1" ht="25.7" customHeight="1">
      <c r="A687" s="269"/>
      <c r="B687" s="543"/>
      <c r="C687" s="320" t="s">
        <v>11225</v>
      </c>
      <c r="D687" s="320" t="s">
        <v>11540</v>
      </c>
      <c r="E687" s="320" t="s">
        <v>11225</v>
      </c>
      <c r="F687" s="320" t="s">
        <v>3159</v>
      </c>
      <c r="G687" s="320" t="s">
        <v>11533</v>
      </c>
      <c r="H687" s="319">
        <v>1442</v>
      </c>
      <c r="I687" s="319">
        <v>336</v>
      </c>
      <c r="J687" s="319">
        <v>1442</v>
      </c>
      <c r="K687" s="319">
        <v>336</v>
      </c>
      <c r="L687" s="319">
        <v>336</v>
      </c>
      <c r="M687" s="319">
        <v>336</v>
      </c>
      <c r="N687" s="319">
        <v>336</v>
      </c>
      <c r="O687" s="319" t="s">
        <v>11537</v>
      </c>
      <c r="P687" s="319">
        <v>336</v>
      </c>
      <c r="Q687" s="319">
        <v>336</v>
      </c>
      <c r="R687" s="319" t="s">
        <v>11537</v>
      </c>
      <c r="S687" s="319">
        <v>1</v>
      </c>
      <c r="T687" s="319" t="s">
        <v>391</v>
      </c>
      <c r="U687" s="319"/>
      <c r="V687" s="320">
        <v>1994</v>
      </c>
      <c r="W687" s="319">
        <v>9</v>
      </c>
      <c r="X687" s="177" t="s">
        <v>2974</v>
      </c>
      <c r="Y687" s="177"/>
      <c r="Z687" s="177"/>
      <c r="AA687" s="319"/>
      <c r="AB687" s="320"/>
      <c r="AC687" s="320"/>
      <c r="AD687" s="177"/>
      <c r="AE687" s="177"/>
      <c r="AF687" s="177"/>
      <c r="AG687" s="177"/>
      <c r="AH687" s="177"/>
      <c r="AI687" s="177"/>
      <c r="AJ687" s="177"/>
      <c r="AK687" s="177"/>
      <c r="AL687" s="177"/>
      <c r="AM687" s="177"/>
      <c r="AN687" s="177"/>
      <c r="AO687" s="177"/>
      <c r="AP687" s="177"/>
      <c r="AQ687" s="177"/>
      <c r="AR687" s="177"/>
      <c r="AS687" s="177"/>
      <c r="AT687" s="177"/>
      <c r="AU687" s="177"/>
      <c r="AV687" s="320">
        <v>1994</v>
      </c>
      <c r="AW687" s="319">
        <v>9</v>
      </c>
      <c r="AX687" s="177" t="s">
        <v>2974</v>
      </c>
      <c r="AY687" s="99"/>
      <c r="AZ687" s="99"/>
      <c r="BA687" s="99"/>
      <c r="BB687" s="99"/>
      <c r="BC687" s="319">
        <v>9</v>
      </c>
      <c r="BD687" s="177"/>
    </row>
    <row r="688" spans="1:56" s="246" customFormat="1" ht="25.7" customHeight="1">
      <c r="A688" s="269"/>
      <c r="B688" s="543"/>
      <c r="C688" s="320" t="s">
        <v>11225</v>
      </c>
      <c r="D688" s="320" t="s">
        <v>11541</v>
      </c>
      <c r="E688" s="320" t="s">
        <v>11225</v>
      </c>
      <c r="F688" s="320" t="s">
        <v>3159</v>
      </c>
      <c r="G688" s="320" t="s">
        <v>11533</v>
      </c>
      <c r="H688" s="319">
        <v>846</v>
      </c>
      <c r="I688" s="319">
        <v>472</v>
      </c>
      <c r="J688" s="319">
        <v>846</v>
      </c>
      <c r="K688" s="319">
        <v>472</v>
      </c>
      <c r="L688" s="319">
        <v>472</v>
      </c>
      <c r="M688" s="319">
        <v>391</v>
      </c>
      <c r="N688" s="319">
        <v>391</v>
      </c>
      <c r="O688" s="319" t="s">
        <v>11542</v>
      </c>
      <c r="P688" s="319">
        <v>391</v>
      </c>
      <c r="Q688" s="319">
        <v>391</v>
      </c>
      <c r="R688" s="319" t="s">
        <v>11542</v>
      </c>
      <c r="S688" s="319">
        <v>1</v>
      </c>
      <c r="T688" s="319" t="s">
        <v>391</v>
      </c>
      <c r="U688" s="319"/>
      <c r="V688" s="320">
        <v>2005</v>
      </c>
      <c r="W688" s="319">
        <v>94</v>
      </c>
      <c r="X688" s="177" t="s">
        <v>2974</v>
      </c>
      <c r="Y688" s="177"/>
      <c r="Z688" s="177"/>
      <c r="AA688" s="319"/>
      <c r="AB688" s="320"/>
      <c r="AC688" s="320"/>
      <c r="AD688" s="177"/>
      <c r="AE688" s="177"/>
      <c r="AF688" s="177"/>
      <c r="AG688" s="177"/>
      <c r="AH688" s="177"/>
      <c r="AI688" s="177"/>
      <c r="AJ688" s="177"/>
      <c r="AK688" s="177"/>
      <c r="AL688" s="177"/>
      <c r="AM688" s="177"/>
      <c r="AN688" s="177"/>
      <c r="AO688" s="177"/>
      <c r="AP688" s="177"/>
      <c r="AQ688" s="177"/>
      <c r="AR688" s="177"/>
      <c r="AS688" s="177"/>
      <c r="AT688" s="177"/>
      <c r="AU688" s="177"/>
      <c r="AV688" s="320">
        <v>2005</v>
      </c>
      <c r="AW688" s="319">
        <v>94</v>
      </c>
      <c r="AX688" s="177" t="s">
        <v>2974</v>
      </c>
      <c r="AY688" s="99"/>
      <c r="AZ688" s="99"/>
      <c r="BA688" s="99"/>
      <c r="BB688" s="99"/>
      <c r="BC688" s="319">
        <v>94</v>
      </c>
      <c r="BD688" s="177"/>
    </row>
    <row r="689" spans="1:56" s="246" customFormat="1" ht="25.7" customHeight="1">
      <c r="A689" s="269"/>
      <c r="B689" s="543"/>
      <c r="C689" s="320" t="s">
        <v>11225</v>
      </c>
      <c r="D689" s="320" t="s">
        <v>11543</v>
      </c>
      <c r="E689" s="320" t="s">
        <v>11225</v>
      </c>
      <c r="F689" s="320" t="s">
        <v>3159</v>
      </c>
      <c r="G689" s="320" t="s">
        <v>11533</v>
      </c>
      <c r="H689" s="319">
        <v>500</v>
      </c>
      <c r="I689" s="319">
        <v>480</v>
      </c>
      <c r="J689" s="319">
        <v>500</v>
      </c>
      <c r="K689" s="319">
        <v>480</v>
      </c>
      <c r="L689" s="319">
        <v>480</v>
      </c>
      <c r="M689" s="319">
        <v>320</v>
      </c>
      <c r="N689" s="319">
        <v>320</v>
      </c>
      <c r="O689" s="319" t="s">
        <v>11544</v>
      </c>
      <c r="P689" s="319">
        <v>320</v>
      </c>
      <c r="Q689" s="319">
        <v>320</v>
      </c>
      <c r="R689" s="319" t="s">
        <v>11544</v>
      </c>
      <c r="S689" s="319">
        <v>1</v>
      </c>
      <c r="T689" s="319" t="s">
        <v>391</v>
      </c>
      <c r="U689" s="319"/>
      <c r="V689" s="320">
        <v>2007</v>
      </c>
      <c r="W689" s="319">
        <v>99</v>
      </c>
      <c r="X689" s="177" t="s">
        <v>2974</v>
      </c>
      <c r="Y689" s="177"/>
      <c r="Z689" s="177"/>
      <c r="AA689" s="319"/>
      <c r="AB689" s="320"/>
      <c r="AC689" s="320"/>
      <c r="AD689" s="177"/>
      <c r="AE689" s="177"/>
      <c r="AF689" s="177"/>
      <c r="AG689" s="177"/>
      <c r="AH689" s="177"/>
      <c r="AI689" s="177"/>
      <c r="AJ689" s="177"/>
      <c r="AK689" s="177"/>
      <c r="AL689" s="177"/>
      <c r="AM689" s="177"/>
      <c r="AN689" s="177"/>
      <c r="AO689" s="177"/>
      <c r="AP689" s="177"/>
      <c r="AQ689" s="177"/>
      <c r="AR689" s="177"/>
      <c r="AS689" s="177"/>
      <c r="AT689" s="177"/>
      <c r="AU689" s="177"/>
      <c r="AV689" s="320">
        <v>2007</v>
      </c>
      <c r="AW689" s="319">
        <v>99</v>
      </c>
      <c r="AX689" s="177" t="s">
        <v>2974</v>
      </c>
      <c r="AY689" s="99"/>
      <c r="AZ689" s="99"/>
      <c r="BA689" s="99"/>
      <c r="BB689" s="99"/>
      <c r="BC689" s="319">
        <v>99</v>
      </c>
      <c r="BD689" s="177"/>
    </row>
    <row r="690" spans="1:56" s="246" customFormat="1" ht="25.7" customHeight="1">
      <c r="A690" s="269"/>
      <c r="B690" s="543"/>
      <c r="C690" s="320" t="s">
        <v>11225</v>
      </c>
      <c r="D690" s="320" t="s">
        <v>11545</v>
      </c>
      <c r="E690" s="320" t="s">
        <v>11225</v>
      </c>
      <c r="F690" s="320" t="s">
        <v>3159</v>
      </c>
      <c r="G690" s="320" t="s">
        <v>11533</v>
      </c>
      <c r="H690" s="319">
        <v>480</v>
      </c>
      <c r="I690" s="319">
        <v>460</v>
      </c>
      <c r="J690" s="319">
        <v>480</v>
      </c>
      <c r="K690" s="319">
        <v>460</v>
      </c>
      <c r="L690" s="319">
        <v>460</v>
      </c>
      <c r="M690" s="319">
        <v>336</v>
      </c>
      <c r="N690" s="319">
        <v>336</v>
      </c>
      <c r="O690" s="319" t="s">
        <v>11537</v>
      </c>
      <c r="P690" s="319">
        <v>336</v>
      </c>
      <c r="Q690" s="319">
        <v>336</v>
      </c>
      <c r="R690" s="319" t="s">
        <v>11537</v>
      </c>
      <c r="S690" s="319">
        <v>1</v>
      </c>
      <c r="T690" s="319" t="s">
        <v>391</v>
      </c>
      <c r="U690" s="319"/>
      <c r="V690" s="320">
        <v>2008</v>
      </c>
      <c r="W690" s="319">
        <v>80</v>
      </c>
      <c r="X690" s="177" t="s">
        <v>2974</v>
      </c>
      <c r="Y690" s="177"/>
      <c r="Z690" s="177"/>
      <c r="AA690" s="319"/>
      <c r="AB690" s="320"/>
      <c r="AC690" s="320"/>
      <c r="AD690" s="177"/>
      <c r="AE690" s="177"/>
      <c r="AF690" s="177"/>
      <c r="AG690" s="177"/>
      <c r="AH690" s="177"/>
      <c r="AI690" s="177"/>
      <c r="AJ690" s="177"/>
      <c r="AK690" s="177"/>
      <c r="AL690" s="177"/>
      <c r="AM690" s="177"/>
      <c r="AN690" s="177"/>
      <c r="AO690" s="177"/>
      <c r="AP690" s="177"/>
      <c r="AQ690" s="177"/>
      <c r="AR690" s="177"/>
      <c r="AS690" s="177"/>
      <c r="AT690" s="177"/>
      <c r="AU690" s="177"/>
      <c r="AV690" s="320">
        <v>2008</v>
      </c>
      <c r="AW690" s="319">
        <v>80</v>
      </c>
      <c r="AX690" s="177" t="s">
        <v>2974</v>
      </c>
      <c r="AY690" s="99"/>
      <c r="AZ690" s="99"/>
      <c r="BA690" s="99"/>
      <c r="BB690" s="99"/>
      <c r="BC690" s="319">
        <v>80</v>
      </c>
      <c r="BD690" s="177"/>
    </row>
    <row r="691" spans="1:56" s="246" customFormat="1" ht="25.7" customHeight="1">
      <c r="A691" s="269"/>
      <c r="B691" s="543"/>
      <c r="C691" s="320" t="s">
        <v>11225</v>
      </c>
      <c r="D691" s="320" t="s">
        <v>11546</v>
      </c>
      <c r="E691" s="320" t="s">
        <v>11225</v>
      </c>
      <c r="F691" s="320" t="s">
        <v>3159</v>
      </c>
      <c r="G691" s="320" t="s">
        <v>11533</v>
      </c>
      <c r="H691" s="319">
        <v>400</v>
      </c>
      <c r="I691" s="319">
        <v>300</v>
      </c>
      <c r="J691" s="319">
        <v>400</v>
      </c>
      <c r="K691" s="319">
        <v>300</v>
      </c>
      <c r="L691" s="319">
        <v>300</v>
      </c>
      <c r="M691" s="319">
        <v>300</v>
      </c>
      <c r="N691" s="319">
        <v>300</v>
      </c>
      <c r="O691" s="319" t="s">
        <v>2615</v>
      </c>
      <c r="P691" s="319">
        <v>300</v>
      </c>
      <c r="Q691" s="319">
        <v>300</v>
      </c>
      <c r="R691" s="319" t="s">
        <v>2615</v>
      </c>
      <c r="S691" s="319">
        <v>1</v>
      </c>
      <c r="T691" s="319" t="s">
        <v>391</v>
      </c>
      <c r="U691" s="319"/>
      <c r="V691" s="320">
        <v>2001</v>
      </c>
      <c r="W691" s="319">
        <v>19</v>
      </c>
      <c r="X691" s="177" t="s">
        <v>2974</v>
      </c>
      <c r="Y691" s="177"/>
      <c r="Z691" s="177"/>
      <c r="AA691" s="319"/>
      <c r="AB691" s="320"/>
      <c r="AC691" s="320"/>
      <c r="AD691" s="177"/>
      <c r="AE691" s="177"/>
      <c r="AF691" s="177"/>
      <c r="AG691" s="177"/>
      <c r="AH691" s="177"/>
      <c r="AI691" s="177"/>
      <c r="AJ691" s="177"/>
      <c r="AK691" s="177"/>
      <c r="AL691" s="177"/>
      <c r="AM691" s="177"/>
      <c r="AN691" s="177"/>
      <c r="AO691" s="177"/>
      <c r="AP691" s="177"/>
      <c r="AQ691" s="177"/>
      <c r="AR691" s="177"/>
      <c r="AS691" s="177"/>
      <c r="AT691" s="177"/>
      <c r="AU691" s="177"/>
      <c r="AV691" s="320">
        <v>2001</v>
      </c>
      <c r="AW691" s="319">
        <v>19</v>
      </c>
      <c r="AX691" s="177" t="s">
        <v>2974</v>
      </c>
      <c r="AY691" s="99"/>
      <c r="AZ691" s="99"/>
      <c r="BA691" s="99"/>
      <c r="BB691" s="99"/>
      <c r="BC691" s="319">
        <v>19</v>
      </c>
      <c r="BD691" s="177"/>
    </row>
    <row r="692" spans="1:56" s="246" customFormat="1" ht="25.7" customHeight="1">
      <c r="A692" s="269"/>
      <c r="B692" s="543"/>
      <c r="C692" s="320" t="s">
        <v>11225</v>
      </c>
      <c r="D692" s="320" t="s">
        <v>11547</v>
      </c>
      <c r="E692" s="320" t="s">
        <v>11225</v>
      </c>
      <c r="F692" s="320" t="s">
        <v>3159</v>
      </c>
      <c r="G692" s="320" t="s">
        <v>11533</v>
      </c>
      <c r="H692" s="319">
        <v>1292</v>
      </c>
      <c r="I692" s="319">
        <v>336</v>
      </c>
      <c r="J692" s="319">
        <v>1292</v>
      </c>
      <c r="K692" s="319">
        <v>336</v>
      </c>
      <c r="L692" s="319">
        <v>336</v>
      </c>
      <c r="M692" s="319">
        <v>336</v>
      </c>
      <c r="N692" s="319">
        <v>336</v>
      </c>
      <c r="O692" s="319" t="s">
        <v>11537</v>
      </c>
      <c r="P692" s="319">
        <v>336</v>
      </c>
      <c r="Q692" s="319">
        <v>336</v>
      </c>
      <c r="R692" s="319" t="s">
        <v>11537</v>
      </c>
      <c r="S692" s="319">
        <v>1</v>
      </c>
      <c r="T692" s="319" t="s">
        <v>391</v>
      </c>
      <c r="U692" s="319"/>
      <c r="V692" s="320">
        <v>2005</v>
      </c>
      <c r="W692" s="319">
        <v>50</v>
      </c>
      <c r="X692" s="177" t="s">
        <v>2974</v>
      </c>
      <c r="Y692" s="177"/>
      <c r="Z692" s="177"/>
      <c r="AA692" s="319"/>
      <c r="AB692" s="320"/>
      <c r="AC692" s="320"/>
      <c r="AD692" s="177"/>
      <c r="AE692" s="177"/>
      <c r="AF692" s="177"/>
      <c r="AG692" s="177"/>
      <c r="AH692" s="177"/>
      <c r="AI692" s="177"/>
      <c r="AJ692" s="177"/>
      <c r="AK692" s="177"/>
      <c r="AL692" s="177"/>
      <c r="AM692" s="177"/>
      <c r="AN692" s="177"/>
      <c r="AO692" s="177"/>
      <c r="AP692" s="177"/>
      <c r="AQ692" s="177"/>
      <c r="AR692" s="177"/>
      <c r="AS692" s="177"/>
      <c r="AT692" s="177"/>
      <c r="AU692" s="177"/>
      <c r="AV692" s="320">
        <v>2005</v>
      </c>
      <c r="AW692" s="319">
        <v>50</v>
      </c>
      <c r="AX692" s="177" t="s">
        <v>2974</v>
      </c>
      <c r="AY692" s="99"/>
      <c r="AZ692" s="99"/>
      <c r="BA692" s="99"/>
      <c r="BB692" s="99"/>
      <c r="BC692" s="319">
        <v>50</v>
      </c>
      <c r="BD692" s="177"/>
    </row>
    <row r="693" spans="1:56" s="246" customFormat="1" ht="25.7" customHeight="1">
      <c r="A693" s="269"/>
      <c r="B693" s="543"/>
      <c r="C693" s="320" t="s">
        <v>11225</v>
      </c>
      <c r="D693" s="320" t="s">
        <v>11548</v>
      </c>
      <c r="E693" s="320" t="s">
        <v>11225</v>
      </c>
      <c r="F693" s="320" t="s">
        <v>3159</v>
      </c>
      <c r="G693" s="320" t="s">
        <v>11533</v>
      </c>
      <c r="H693" s="319">
        <v>400</v>
      </c>
      <c r="I693" s="319">
        <v>382</v>
      </c>
      <c r="J693" s="319">
        <v>400</v>
      </c>
      <c r="K693" s="319">
        <v>382</v>
      </c>
      <c r="L693" s="319">
        <v>382</v>
      </c>
      <c r="M693" s="319">
        <v>374</v>
      </c>
      <c r="N693" s="319">
        <v>374</v>
      </c>
      <c r="O693" s="319" t="s">
        <v>11534</v>
      </c>
      <c r="P693" s="319">
        <v>374</v>
      </c>
      <c r="Q693" s="319">
        <v>374</v>
      </c>
      <c r="R693" s="319" t="s">
        <v>11534</v>
      </c>
      <c r="S693" s="319">
        <v>1</v>
      </c>
      <c r="T693" s="319" t="s">
        <v>391</v>
      </c>
      <c r="U693" s="319"/>
      <c r="V693" s="320">
        <v>2003</v>
      </c>
      <c r="W693" s="319">
        <v>46</v>
      </c>
      <c r="X693" s="177" t="s">
        <v>2974</v>
      </c>
      <c r="Y693" s="177"/>
      <c r="Z693" s="177"/>
      <c r="AA693" s="319"/>
      <c r="AB693" s="320"/>
      <c r="AC693" s="320"/>
      <c r="AD693" s="177"/>
      <c r="AE693" s="177"/>
      <c r="AF693" s="177"/>
      <c r="AG693" s="177"/>
      <c r="AH693" s="177"/>
      <c r="AI693" s="177"/>
      <c r="AJ693" s="177"/>
      <c r="AK693" s="177"/>
      <c r="AL693" s="177"/>
      <c r="AM693" s="177"/>
      <c r="AN693" s="177"/>
      <c r="AO693" s="177"/>
      <c r="AP693" s="177"/>
      <c r="AQ693" s="177"/>
      <c r="AR693" s="177"/>
      <c r="AS693" s="177"/>
      <c r="AT693" s="177"/>
      <c r="AU693" s="177"/>
      <c r="AV693" s="320">
        <v>2003</v>
      </c>
      <c r="AW693" s="319">
        <v>46</v>
      </c>
      <c r="AX693" s="177" t="s">
        <v>2974</v>
      </c>
      <c r="AY693" s="99"/>
      <c r="AZ693" s="99"/>
      <c r="BA693" s="99"/>
      <c r="BB693" s="99"/>
      <c r="BC693" s="319">
        <v>46</v>
      </c>
      <c r="BD693" s="177"/>
    </row>
    <row r="694" spans="1:56" s="246" customFormat="1" ht="25.7" customHeight="1">
      <c r="A694" s="269"/>
      <c r="B694" s="543"/>
      <c r="C694" s="320" t="s">
        <v>11225</v>
      </c>
      <c r="D694" s="320" t="s">
        <v>11549</v>
      </c>
      <c r="E694" s="320" t="s">
        <v>11225</v>
      </c>
      <c r="F694" s="320" t="s">
        <v>3159</v>
      </c>
      <c r="G694" s="320" t="s">
        <v>11533</v>
      </c>
      <c r="H694" s="319">
        <v>500</v>
      </c>
      <c r="I694" s="319">
        <v>489</v>
      </c>
      <c r="J694" s="319">
        <v>500</v>
      </c>
      <c r="K694" s="319">
        <v>489</v>
      </c>
      <c r="L694" s="319">
        <v>489</v>
      </c>
      <c r="M694" s="319">
        <v>357</v>
      </c>
      <c r="N694" s="319">
        <v>357</v>
      </c>
      <c r="O694" s="319" t="s">
        <v>11550</v>
      </c>
      <c r="P694" s="319">
        <v>357</v>
      </c>
      <c r="Q694" s="319">
        <v>357</v>
      </c>
      <c r="R694" s="319" t="s">
        <v>11550</v>
      </c>
      <c r="S694" s="319">
        <v>1</v>
      </c>
      <c r="T694" s="319" t="s">
        <v>391</v>
      </c>
      <c r="U694" s="319"/>
      <c r="V694" s="320">
        <v>2008</v>
      </c>
      <c r="W694" s="319">
        <v>113</v>
      </c>
      <c r="X694" s="177" t="s">
        <v>2974</v>
      </c>
      <c r="Y694" s="177"/>
      <c r="Z694" s="177"/>
      <c r="AA694" s="319"/>
      <c r="AB694" s="320"/>
      <c r="AC694" s="320"/>
      <c r="AD694" s="177"/>
      <c r="AE694" s="177"/>
      <c r="AF694" s="177"/>
      <c r="AG694" s="177"/>
      <c r="AH694" s="177"/>
      <c r="AI694" s="177"/>
      <c r="AJ694" s="177"/>
      <c r="AK694" s="177"/>
      <c r="AL694" s="177"/>
      <c r="AM694" s="177"/>
      <c r="AN694" s="177"/>
      <c r="AO694" s="177"/>
      <c r="AP694" s="177"/>
      <c r="AQ694" s="177"/>
      <c r="AR694" s="177"/>
      <c r="AS694" s="177"/>
      <c r="AT694" s="177"/>
      <c r="AU694" s="177"/>
      <c r="AV694" s="320">
        <v>2008</v>
      </c>
      <c r="AW694" s="319">
        <v>113</v>
      </c>
      <c r="AX694" s="177" t="s">
        <v>2974</v>
      </c>
      <c r="AY694" s="99"/>
      <c r="AZ694" s="99"/>
      <c r="BA694" s="99"/>
      <c r="BB694" s="99"/>
      <c r="BC694" s="319">
        <v>113</v>
      </c>
      <c r="BD694" s="177"/>
    </row>
    <row r="695" spans="1:56" s="246" customFormat="1" ht="25.7" customHeight="1">
      <c r="A695" s="269"/>
      <c r="B695" s="543"/>
      <c r="C695" s="320" t="s">
        <v>11225</v>
      </c>
      <c r="D695" s="320" t="s">
        <v>11551</v>
      </c>
      <c r="E695" s="320" t="s">
        <v>11225</v>
      </c>
      <c r="F695" s="320" t="s">
        <v>3159</v>
      </c>
      <c r="G695" s="320" t="s">
        <v>11533</v>
      </c>
      <c r="H695" s="319">
        <v>500</v>
      </c>
      <c r="I695" s="319">
        <v>489</v>
      </c>
      <c r="J695" s="319">
        <v>2205</v>
      </c>
      <c r="K695" s="319">
        <v>490</v>
      </c>
      <c r="L695" s="319">
        <v>490</v>
      </c>
      <c r="M695" s="319"/>
      <c r="N695" s="319"/>
      <c r="O695" s="319"/>
      <c r="P695" s="319">
        <v>374</v>
      </c>
      <c r="Q695" s="319">
        <v>374</v>
      </c>
      <c r="R695" s="319" t="s">
        <v>11534</v>
      </c>
      <c r="S695" s="319">
        <v>1</v>
      </c>
      <c r="T695" s="319" t="s">
        <v>391</v>
      </c>
      <c r="U695" s="319"/>
      <c r="V695" s="320">
        <v>2008</v>
      </c>
      <c r="W695" s="319">
        <v>113</v>
      </c>
      <c r="X695" s="177" t="s">
        <v>2974</v>
      </c>
      <c r="Y695" s="177"/>
      <c r="Z695" s="177"/>
      <c r="AA695" s="319"/>
      <c r="AB695" s="320"/>
      <c r="AC695" s="320"/>
      <c r="AD695" s="177"/>
      <c r="AE695" s="177"/>
      <c r="AF695" s="177"/>
      <c r="AG695" s="177"/>
      <c r="AH695" s="177"/>
      <c r="AI695" s="177"/>
      <c r="AJ695" s="177"/>
      <c r="AK695" s="177"/>
      <c r="AL695" s="177"/>
      <c r="AM695" s="177"/>
      <c r="AN695" s="177"/>
      <c r="AO695" s="177"/>
      <c r="AP695" s="177"/>
      <c r="AQ695" s="177"/>
      <c r="AR695" s="177"/>
      <c r="AS695" s="177"/>
      <c r="AT695" s="177"/>
      <c r="AU695" s="177"/>
      <c r="AV695" s="320">
        <v>2011</v>
      </c>
      <c r="AW695" s="319">
        <v>113</v>
      </c>
      <c r="AX695" s="177" t="s">
        <v>2974</v>
      </c>
      <c r="AY695" s="99"/>
      <c r="AZ695" s="99"/>
      <c r="BA695" s="99"/>
      <c r="BB695" s="99"/>
      <c r="BC695" s="319">
        <v>150</v>
      </c>
      <c r="BD695" s="177"/>
    </row>
    <row r="696" spans="1:56" s="246" customFormat="1" ht="25.7" customHeight="1">
      <c r="A696" s="269"/>
      <c r="B696" s="543"/>
      <c r="C696" s="320" t="s">
        <v>11225</v>
      </c>
      <c r="D696" s="320" t="s">
        <v>11552</v>
      </c>
      <c r="E696" s="320" t="s">
        <v>11225</v>
      </c>
      <c r="F696" s="320" t="s">
        <v>3159</v>
      </c>
      <c r="G696" s="320" t="s">
        <v>11533</v>
      </c>
      <c r="H696" s="319">
        <v>2078</v>
      </c>
      <c r="I696" s="319">
        <v>496</v>
      </c>
      <c r="J696" s="319">
        <v>2078</v>
      </c>
      <c r="K696" s="319">
        <v>496</v>
      </c>
      <c r="L696" s="319">
        <v>496</v>
      </c>
      <c r="M696" s="319">
        <v>336</v>
      </c>
      <c r="N696" s="319">
        <v>336</v>
      </c>
      <c r="O696" s="319" t="s">
        <v>11537</v>
      </c>
      <c r="P696" s="319">
        <v>336</v>
      </c>
      <c r="Q696" s="319">
        <v>336</v>
      </c>
      <c r="R696" s="319" t="s">
        <v>11537</v>
      </c>
      <c r="S696" s="319">
        <v>1</v>
      </c>
      <c r="T696" s="319" t="s">
        <v>391</v>
      </c>
      <c r="U696" s="319"/>
      <c r="V696" s="320">
        <v>2002</v>
      </c>
      <c r="W696" s="319">
        <v>86</v>
      </c>
      <c r="X696" s="177" t="s">
        <v>2974</v>
      </c>
      <c r="Y696" s="177"/>
      <c r="Z696" s="177"/>
      <c r="AA696" s="319"/>
      <c r="AB696" s="320"/>
      <c r="AC696" s="320"/>
      <c r="AD696" s="177"/>
      <c r="AE696" s="177"/>
      <c r="AF696" s="177"/>
      <c r="AG696" s="177"/>
      <c r="AH696" s="177"/>
      <c r="AI696" s="177"/>
      <c r="AJ696" s="177"/>
      <c r="AK696" s="177"/>
      <c r="AL696" s="177"/>
      <c r="AM696" s="177"/>
      <c r="AN696" s="177"/>
      <c r="AO696" s="177"/>
      <c r="AP696" s="177"/>
      <c r="AQ696" s="177"/>
      <c r="AR696" s="177"/>
      <c r="AS696" s="177"/>
      <c r="AT696" s="177"/>
      <c r="AU696" s="177"/>
      <c r="AV696" s="320">
        <v>2002</v>
      </c>
      <c r="AW696" s="319">
        <v>86</v>
      </c>
      <c r="AX696" s="177" t="s">
        <v>2974</v>
      </c>
      <c r="AY696" s="99"/>
      <c r="AZ696" s="99"/>
      <c r="BA696" s="99"/>
      <c r="BB696" s="99"/>
      <c r="BC696" s="319">
        <v>86</v>
      </c>
      <c r="BD696" s="177"/>
    </row>
    <row r="697" spans="1:56" s="246" customFormat="1" ht="25.7" customHeight="1">
      <c r="A697" s="269"/>
      <c r="B697" s="543"/>
      <c r="C697" s="320" t="s">
        <v>11225</v>
      </c>
      <c r="D697" s="320" t="s">
        <v>11553</v>
      </c>
      <c r="E697" s="320" t="s">
        <v>11225</v>
      </c>
      <c r="F697" s="320" t="s">
        <v>3159</v>
      </c>
      <c r="G697" s="320" t="s">
        <v>11533</v>
      </c>
      <c r="H697" s="319">
        <v>1000</v>
      </c>
      <c r="I697" s="319">
        <v>394</v>
      </c>
      <c r="J697" s="319">
        <v>1000</v>
      </c>
      <c r="K697" s="319">
        <v>394</v>
      </c>
      <c r="L697" s="319">
        <v>394</v>
      </c>
      <c r="M697" s="319">
        <v>336</v>
      </c>
      <c r="N697" s="319">
        <v>336</v>
      </c>
      <c r="O697" s="319" t="s">
        <v>11537</v>
      </c>
      <c r="P697" s="319">
        <v>336</v>
      </c>
      <c r="Q697" s="319">
        <v>336</v>
      </c>
      <c r="R697" s="319" t="s">
        <v>11537</v>
      </c>
      <c r="S697" s="319">
        <v>1</v>
      </c>
      <c r="T697" s="319" t="s">
        <v>391</v>
      </c>
      <c r="U697" s="319"/>
      <c r="V697" s="320">
        <v>2005</v>
      </c>
      <c r="W697" s="319">
        <v>78</v>
      </c>
      <c r="X697" s="177" t="s">
        <v>2974</v>
      </c>
      <c r="Y697" s="177"/>
      <c r="Z697" s="177"/>
      <c r="AA697" s="319"/>
      <c r="AB697" s="320"/>
      <c r="AC697" s="320"/>
      <c r="AD697" s="177"/>
      <c r="AE697" s="177"/>
      <c r="AF697" s="177"/>
      <c r="AG697" s="177"/>
      <c r="AH697" s="177"/>
      <c r="AI697" s="177"/>
      <c r="AJ697" s="177"/>
      <c r="AK697" s="177"/>
      <c r="AL697" s="177"/>
      <c r="AM697" s="177"/>
      <c r="AN697" s="177"/>
      <c r="AO697" s="177"/>
      <c r="AP697" s="177"/>
      <c r="AQ697" s="177"/>
      <c r="AR697" s="177"/>
      <c r="AS697" s="177"/>
      <c r="AT697" s="177"/>
      <c r="AU697" s="177"/>
      <c r="AV697" s="320">
        <v>2005</v>
      </c>
      <c r="AW697" s="319">
        <v>78</v>
      </c>
      <c r="AX697" s="177" t="s">
        <v>2974</v>
      </c>
      <c r="AY697" s="99"/>
      <c r="AZ697" s="99"/>
      <c r="BA697" s="99"/>
      <c r="BB697" s="99"/>
      <c r="BC697" s="319">
        <v>78</v>
      </c>
      <c r="BD697" s="177"/>
    </row>
    <row r="698" spans="1:56" s="246" customFormat="1" ht="25.7" customHeight="1">
      <c r="A698" s="269"/>
      <c r="B698" s="543"/>
      <c r="C698" s="320" t="s">
        <v>11225</v>
      </c>
      <c r="D698" s="320" t="s">
        <v>11554</v>
      </c>
      <c r="E698" s="320" t="s">
        <v>11225</v>
      </c>
      <c r="F698" s="320" t="s">
        <v>3159</v>
      </c>
      <c r="G698" s="320" t="s">
        <v>11533</v>
      </c>
      <c r="H698" s="319">
        <v>1019</v>
      </c>
      <c r="I698" s="319">
        <v>405</v>
      </c>
      <c r="J698" s="319">
        <v>1019</v>
      </c>
      <c r="K698" s="319">
        <v>405</v>
      </c>
      <c r="L698" s="319">
        <v>405</v>
      </c>
      <c r="M698" s="319">
        <v>336</v>
      </c>
      <c r="N698" s="319">
        <v>336</v>
      </c>
      <c r="O698" s="319" t="s">
        <v>11537</v>
      </c>
      <c r="P698" s="319">
        <v>336</v>
      </c>
      <c r="Q698" s="319">
        <v>336</v>
      </c>
      <c r="R698" s="319" t="s">
        <v>11537</v>
      </c>
      <c r="S698" s="319">
        <v>1</v>
      </c>
      <c r="T698" s="319" t="s">
        <v>391</v>
      </c>
      <c r="U698" s="319"/>
      <c r="V698" s="320">
        <v>2008</v>
      </c>
      <c r="W698" s="319">
        <v>130</v>
      </c>
      <c r="X698" s="177" t="s">
        <v>2974</v>
      </c>
      <c r="Y698" s="177"/>
      <c r="Z698" s="177"/>
      <c r="AA698" s="319"/>
      <c r="AB698" s="320"/>
      <c r="AC698" s="320"/>
      <c r="AD698" s="177"/>
      <c r="AE698" s="177"/>
      <c r="AF698" s="177"/>
      <c r="AG698" s="177"/>
      <c r="AH698" s="177"/>
      <c r="AI698" s="177"/>
      <c r="AJ698" s="177"/>
      <c r="AK698" s="177"/>
      <c r="AL698" s="177"/>
      <c r="AM698" s="177"/>
      <c r="AN698" s="177"/>
      <c r="AO698" s="177"/>
      <c r="AP698" s="177"/>
      <c r="AQ698" s="177"/>
      <c r="AR698" s="177"/>
      <c r="AS698" s="177"/>
      <c r="AT698" s="177"/>
      <c r="AU698" s="177"/>
      <c r="AV698" s="320">
        <v>2008</v>
      </c>
      <c r="AW698" s="319">
        <v>130</v>
      </c>
      <c r="AX698" s="177" t="s">
        <v>2974</v>
      </c>
      <c r="AY698" s="99"/>
      <c r="AZ698" s="99"/>
      <c r="BA698" s="99"/>
      <c r="BB698" s="99"/>
      <c r="BC698" s="319">
        <v>130</v>
      </c>
      <c r="BD698" s="177"/>
    </row>
    <row r="699" spans="1:56" s="246" customFormat="1" ht="25.7" customHeight="1">
      <c r="A699" s="269"/>
      <c r="B699" s="543"/>
      <c r="C699" s="320" t="s">
        <v>11225</v>
      </c>
      <c r="D699" s="320" t="s">
        <v>11555</v>
      </c>
      <c r="E699" s="320" t="s">
        <v>11225</v>
      </c>
      <c r="F699" s="320" t="s">
        <v>3159</v>
      </c>
      <c r="G699" s="320" t="s">
        <v>11533</v>
      </c>
      <c r="H699" s="319">
        <v>990</v>
      </c>
      <c r="I699" s="319">
        <v>500</v>
      </c>
      <c r="J699" s="319">
        <v>990</v>
      </c>
      <c r="K699" s="319">
        <v>500</v>
      </c>
      <c r="L699" s="319">
        <v>500</v>
      </c>
      <c r="M699" s="319">
        <v>370</v>
      </c>
      <c r="N699" s="319">
        <v>370</v>
      </c>
      <c r="O699" s="319" t="s">
        <v>11534</v>
      </c>
      <c r="P699" s="319">
        <v>370</v>
      </c>
      <c r="Q699" s="319">
        <v>370</v>
      </c>
      <c r="R699" s="319" t="s">
        <v>11534</v>
      </c>
      <c r="S699" s="319">
        <v>1</v>
      </c>
      <c r="T699" s="319" t="s">
        <v>391</v>
      </c>
      <c r="U699" s="319"/>
      <c r="V699" s="320">
        <v>2005</v>
      </c>
      <c r="W699" s="319">
        <v>111</v>
      </c>
      <c r="X699" s="177" t="s">
        <v>2974</v>
      </c>
      <c r="Y699" s="177"/>
      <c r="Z699" s="177"/>
      <c r="AA699" s="319"/>
      <c r="AB699" s="320"/>
      <c r="AC699" s="320"/>
      <c r="AD699" s="177"/>
      <c r="AE699" s="177"/>
      <c r="AF699" s="177"/>
      <c r="AG699" s="177"/>
      <c r="AH699" s="177"/>
      <c r="AI699" s="177"/>
      <c r="AJ699" s="177"/>
      <c r="AK699" s="177"/>
      <c r="AL699" s="177"/>
      <c r="AM699" s="177"/>
      <c r="AN699" s="177"/>
      <c r="AO699" s="177"/>
      <c r="AP699" s="177"/>
      <c r="AQ699" s="177"/>
      <c r="AR699" s="177"/>
      <c r="AS699" s="177"/>
      <c r="AT699" s="177"/>
      <c r="AU699" s="177"/>
      <c r="AV699" s="320">
        <v>2005</v>
      </c>
      <c r="AW699" s="319">
        <v>111</v>
      </c>
      <c r="AX699" s="177" t="s">
        <v>2974</v>
      </c>
      <c r="AY699" s="99"/>
      <c r="AZ699" s="99"/>
      <c r="BA699" s="99"/>
      <c r="BB699" s="99"/>
      <c r="BC699" s="319">
        <v>111</v>
      </c>
      <c r="BD699" s="177"/>
    </row>
    <row r="700" spans="1:56" s="246" customFormat="1" ht="25.7" customHeight="1">
      <c r="A700" s="269"/>
      <c r="B700" s="543"/>
      <c r="C700" s="320" t="s">
        <v>11225</v>
      </c>
      <c r="D700" s="320" t="s">
        <v>11556</v>
      </c>
      <c r="E700" s="320" t="s">
        <v>11225</v>
      </c>
      <c r="F700" s="320" t="s">
        <v>3159</v>
      </c>
      <c r="G700" s="320" t="s">
        <v>11533</v>
      </c>
      <c r="H700" s="319">
        <v>662</v>
      </c>
      <c r="I700" s="319">
        <v>391</v>
      </c>
      <c r="J700" s="319">
        <v>662</v>
      </c>
      <c r="K700" s="319">
        <v>391</v>
      </c>
      <c r="L700" s="319">
        <v>391</v>
      </c>
      <c r="M700" s="319">
        <v>374</v>
      </c>
      <c r="N700" s="319">
        <v>374</v>
      </c>
      <c r="O700" s="319" t="s">
        <v>11534</v>
      </c>
      <c r="P700" s="319">
        <v>374</v>
      </c>
      <c r="Q700" s="319">
        <v>374</v>
      </c>
      <c r="R700" s="319" t="s">
        <v>11534</v>
      </c>
      <c r="S700" s="319">
        <v>1</v>
      </c>
      <c r="T700" s="319" t="s">
        <v>391</v>
      </c>
      <c r="U700" s="319"/>
      <c r="V700" s="320">
        <v>2005</v>
      </c>
      <c r="W700" s="319">
        <v>75</v>
      </c>
      <c r="X700" s="177" t="s">
        <v>2974</v>
      </c>
      <c r="Y700" s="177"/>
      <c r="Z700" s="177"/>
      <c r="AA700" s="319"/>
      <c r="AB700" s="320"/>
      <c r="AC700" s="320"/>
      <c r="AD700" s="177"/>
      <c r="AE700" s="177"/>
      <c r="AF700" s="177"/>
      <c r="AG700" s="177"/>
      <c r="AH700" s="177"/>
      <c r="AI700" s="177"/>
      <c r="AJ700" s="177"/>
      <c r="AK700" s="177"/>
      <c r="AL700" s="177"/>
      <c r="AM700" s="177"/>
      <c r="AN700" s="177"/>
      <c r="AO700" s="177"/>
      <c r="AP700" s="177"/>
      <c r="AQ700" s="177"/>
      <c r="AR700" s="177"/>
      <c r="AS700" s="177"/>
      <c r="AT700" s="177"/>
      <c r="AU700" s="177"/>
      <c r="AV700" s="320">
        <v>2005</v>
      </c>
      <c r="AW700" s="319">
        <v>75</v>
      </c>
      <c r="AX700" s="177" t="s">
        <v>2974</v>
      </c>
      <c r="AY700" s="99"/>
      <c r="AZ700" s="99"/>
      <c r="BA700" s="99"/>
      <c r="BB700" s="99"/>
      <c r="BC700" s="319">
        <v>75</v>
      </c>
      <c r="BD700" s="177"/>
    </row>
    <row r="701" spans="1:56" s="246" customFormat="1" ht="25.7" customHeight="1">
      <c r="A701" s="269"/>
      <c r="B701" s="543"/>
      <c r="C701" s="320" t="s">
        <v>11225</v>
      </c>
      <c r="D701" s="320" t="s">
        <v>11557</v>
      </c>
      <c r="E701" s="320" t="s">
        <v>11225</v>
      </c>
      <c r="F701" s="320" t="s">
        <v>3159</v>
      </c>
      <c r="G701" s="320" t="s">
        <v>11533</v>
      </c>
      <c r="H701" s="319">
        <v>495</v>
      </c>
      <c r="I701" s="319">
        <v>495</v>
      </c>
      <c r="J701" s="319">
        <v>495</v>
      </c>
      <c r="K701" s="319">
        <v>495</v>
      </c>
      <c r="L701" s="319">
        <v>495</v>
      </c>
      <c r="M701" s="319">
        <v>336</v>
      </c>
      <c r="N701" s="319">
        <v>336</v>
      </c>
      <c r="O701" s="319" t="s">
        <v>11537</v>
      </c>
      <c r="P701" s="319">
        <v>336</v>
      </c>
      <c r="Q701" s="319">
        <v>336</v>
      </c>
      <c r="R701" s="319" t="s">
        <v>11537</v>
      </c>
      <c r="S701" s="319">
        <v>1</v>
      </c>
      <c r="T701" s="319" t="s">
        <v>391</v>
      </c>
      <c r="U701" s="319"/>
      <c r="V701" s="320">
        <v>1995</v>
      </c>
      <c r="W701" s="319">
        <v>5</v>
      </c>
      <c r="X701" s="177" t="s">
        <v>2974</v>
      </c>
      <c r="Y701" s="177"/>
      <c r="Z701" s="177"/>
      <c r="AA701" s="319"/>
      <c r="AB701" s="320"/>
      <c r="AC701" s="320"/>
      <c r="AD701" s="177"/>
      <c r="AE701" s="177"/>
      <c r="AF701" s="177"/>
      <c r="AG701" s="177"/>
      <c r="AH701" s="177"/>
      <c r="AI701" s="177"/>
      <c r="AJ701" s="177"/>
      <c r="AK701" s="177"/>
      <c r="AL701" s="177"/>
      <c r="AM701" s="177"/>
      <c r="AN701" s="177"/>
      <c r="AO701" s="177"/>
      <c r="AP701" s="177"/>
      <c r="AQ701" s="177"/>
      <c r="AR701" s="177"/>
      <c r="AS701" s="177"/>
      <c r="AT701" s="177"/>
      <c r="AU701" s="177"/>
      <c r="AV701" s="320">
        <v>1995</v>
      </c>
      <c r="AW701" s="319">
        <v>5</v>
      </c>
      <c r="AX701" s="177" t="s">
        <v>2974</v>
      </c>
      <c r="AY701" s="99"/>
      <c r="AZ701" s="99"/>
      <c r="BA701" s="99"/>
      <c r="BB701" s="99"/>
      <c r="BC701" s="319">
        <v>5</v>
      </c>
      <c r="BD701" s="177"/>
    </row>
    <row r="702" spans="1:56" s="246" customFormat="1" ht="25.7" customHeight="1">
      <c r="A702" s="269"/>
      <c r="B702" s="543"/>
      <c r="C702" s="320" t="s">
        <v>11225</v>
      </c>
      <c r="D702" s="320" t="s">
        <v>11558</v>
      </c>
      <c r="E702" s="320" t="s">
        <v>11225</v>
      </c>
      <c r="F702" s="320" t="s">
        <v>3159</v>
      </c>
      <c r="G702" s="320" t="s">
        <v>11533</v>
      </c>
      <c r="H702" s="319">
        <v>16672</v>
      </c>
      <c r="I702" s="319">
        <v>315</v>
      </c>
      <c r="J702" s="319">
        <v>625</v>
      </c>
      <c r="K702" s="319">
        <v>315</v>
      </c>
      <c r="L702" s="319">
        <v>315</v>
      </c>
      <c r="M702" s="319">
        <v>315</v>
      </c>
      <c r="N702" s="319">
        <v>315</v>
      </c>
      <c r="O702" s="319" t="s">
        <v>2590</v>
      </c>
      <c r="P702" s="319">
        <v>315</v>
      </c>
      <c r="Q702" s="319">
        <v>315</v>
      </c>
      <c r="R702" s="319" t="s">
        <v>2590</v>
      </c>
      <c r="S702" s="319">
        <v>1</v>
      </c>
      <c r="T702" s="319" t="s">
        <v>391</v>
      </c>
      <c r="U702" s="319"/>
      <c r="V702" s="320">
        <v>1992</v>
      </c>
      <c r="W702" s="319">
        <v>15</v>
      </c>
      <c r="X702" s="177" t="s">
        <v>2974</v>
      </c>
      <c r="Y702" s="177"/>
      <c r="Z702" s="177"/>
      <c r="AA702" s="319"/>
      <c r="AB702" s="320"/>
      <c r="AC702" s="320"/>
      <c r="AD702" s="177"/>
      <c r="AE702" s="177"/>
      <c r="AF702" s="177"/>
      <c r="AG702" s="177"/>
      <c r="AH702" s="177"/>
      <c r="AI702" s="177"/>
      <c r="AJ702" s="177"/>
      <c r="AK702" s="177"/>
      <c r="AL702" s="177"/>
      <c r="AM702" s="177"/>
      <c r="AN702" s="177"/>
      <c r="AO702" s="177"/>
      <c r="AP702" s="177"/>
      <c r="AQ702" s="177"/>
      <c r="AR702" s="177"/>
      <c r="AS702" s="177"/>
      <c r="AT702" s="177"/>
      <c r="AU702" s="177"/>
      <c r="AV702" s="320">
        <v>1992</v>
      </c>
      <c r="AW702" s="319">
        <v>15</v>
      </c>
      <c r="AX702" s="177" t="s">
        <v>2974</v>
      </c>
      <c r="AY702" s="99"/>
      <c r="AZ702" s="99"/>
      <c r="BA702" s="99"/>
      <c r="BB702" s="99"/>
      <c r="BC702" s="319">
        <v>15</v>
      </c>
      <c r="BD702" s="177"/>
    </row>
    <row r="703" spans="1:56" s="246" customFormat="1" ht="25.7" customHeight="1">
      <c r="A703" s="269"/>
      <c r="B703" s="543"/>
      <c r="C703" s="320" t="s">
        <v>11228</v>
      </c>
      <c r="D703" s="320" t="s">
        <v>11559</v>
      </c>
      <c r="E703" s="320" t="s">
        <v>11228</v>
      </c>
      <c r="F703" s="320" t="s">
        <v>11560</v>
      </c>
      <c r="G703" s="320" t="s">
        <v>11560</v>
      </c>
      <c r="H703" s="319"/>
      <c r="I703" s="319"/>
      <c r="J703" s="319">
        <v>1396</v>
      </c>
      <c r="K703" s="319">
        <v>323</v>
      </c>
      <c r="L703" s="319">
        <v>323</v>
      </c>
      <c r="M703" s="319"/>
      <c r="N703" s="319"/>
      <c r="O703" s="319"/>
      <c r="P703" s="319">
        <v>300</v>
      </c>
      <c r="Q703" s="319">
        <v>300</v>
      </c>
      <c r="R703" s="319" t="s">
        <v>2615</v>
      </c>
      <c r="S703" s="319">
        <v>1</v>
      </c>
      <c r="T703" s="319" t="s">
        <v>391</v>
      </c>
      <c r="U703" s="319"/>
      <c r="V703" s="320"/>
      <c r="W703" s="319"/>
      <c r="X703" s="177"/>
      <c r="Y703" s="177"/>
      <c r="Z703" s="177"/>
      <c r="AA703" s="319"/>
      <c r="AB703" s="320"/>
      <c r="AC703" s="320"/>
      <c r="AD703" s="177"/>
      <c r="AE703" s="177"/>
      <c r="AF703" s="177"/>
      <c r="AG703" s="177"/>
      <c r="AH703" s="177"/>
      <c r="AI703" s="177"/>
      <c r="AJ703" s="177"/>
      <c r="AK703" s="177"/>
      <c r="AL703" s="177"/>
      <c r="AM703" s="177"/>
      <c r="AN703" s="177"/>
      <c r="AO703" s="177"/>
      <c r="AP703" s="177"/>
      <c r="AQ703" s="177"/>
      <c r="AR703" s="177"/>
      <c r="AS703" s="177"/>
      <c r="AT703" s="177"/>
      <c r="AU703" s="177"/>
      <c r="AV703" s="320">
        <v>2004</v>
      </c>
      <c r="AW703" s="319">
        <v>28</v>
      </c>
      <c r="AX703" s="177"/>
      <c r="AY703" s="99"/>
      <c r="AZ703" s="99"/>
      <c r="BA703" s="99"/>
      <c r="BB703" s="99"/>
      <c r="BC703" s="319">
        <v>56</v>
      </c>
      <c r="BD703" s="177"/>
    </row>
    <row r="704" spans="1:56" s="246" customFormat="1" ht="25.7" customHeight="1">
      <c r="A704" s="269"/>
      <c r="B704" s="543"/>
      <c r="C704" s="320" t="s">
        <v>11228</v>
      </c>
      <c r="D704" s="320" t="s">
        <v>11561</v>
      </c>
      <c r="E704" s="320" t="s">
        <v>11228</v>
      </c>
      <c r="F704" s="320" t="s">
        <v>11228</v>
      </c>
      <c r="G704" s="320" t="s">
        <v>11228</v>
      </c>
      <c r="H704" s="319"/>
      <c r="I704" s="319"/>
      <c r="J704" s="319">
        <v>4352</v>
      </c>
      <c r="K704" s="319">
        <v>310</v>
      </c>
      <c r="L704" s="319">
        <v>310</v>
      </c>
      <c r="M704" s="319"/>
      <c r="N704" s="319"/>
      <c r="O704" s="319"/>
      <c r="P704" s="319">
        <v>254</v>
      </c>
      <c r="Q704" s="319">
        <v>254</v>
      </c>
      <c r="R704" s="319" t="s">
        <v>11562</v>
      </c>
      <c r="S704" s="319">
        <v>1</v>
      </c>
      <c r="T704" s="319" t="s">
        <v>391</v>
      </c>
      <c r="U704" s="319"/>
      <c r="V704" s="320"/>
      <c r="W704" s="319"/>
      <c r="X704" s="177"/>
      <c r="Y704" s="177"/>
      <c r="Z704" s="177"/>
      <c r="AA704" s="319"/>
      <c r="AB704" s="320"/>
      <c r="AC704" s="320"/>
      <c r="AD704" s="177"/>
      <c r="AE704" s="177"/>
      <c r="AF704" s="177"/>
      <c r="AG704" s="177"/>
      <c r="AH704" s="177"/>
      <c r="AI704" s="177"/>
      <c r="AJ704" s="177"/>
      <c r="AK704" s="177"/>
      <c r="AL704" s="177"/>
      <c r="AM704" s="177"/>
      <c r="AN704" s="177"/>
      <c r="AO704" s="177"/>
      <c r="AP704" s="177"/>
      <c r="AQ704" s="177"/>
      <c r="AR704" s="177"/>
      <c r="AS704" s="177"/>
      <c r="AT704" s="177"/>
      <c r="AU704" s="177"/>
      <c r="AV704" s="320">
        <v>2007</v>
      </c>
      <c r="AW704" s="319">
        <v>80</v>
      </c>
      <c r="AX704" s="177"/>
      <c r="AY704" s="99"/>
      <c r="AZ704" s="99"/>
      <c r="BA704" s="99"/>
      <c r="BB704" s="99"/>
      <c r="BC704" s="319">
        <v>80</v>
      </c>
      <c r="BD704" s="177"/>
    </row>
    <row r="705" spans="1:56" s="246" customFormat="1" ht="25.7" customHeight="1">
      <c r="A705" s="269"/>
      <c r="B705" s="543"/>
      <c r="C705" s="320" t="s">
        <v>11228</v>
      </c>
      <c r="D705" s="320" t="s">
        <v>11563</v>
      </c>
      <c r="E705" s="320" t="s">
        <v>11228</v>
      </c>
      <c r="F705" s="320"/>
      <c r="G705" s="320" t="s">
        <v>11228</v>
      </c>
      <c r="H705" s="319"/>
      <c r="I705" s="319"/>
      <c r="J705" s="319">
        <v>2424</v>
      </c>
      <c r="K705" s="319">
        <v>1188</v>
      </c>
      <c r="L705" s="319">
        <v>1188</v>
      </c>
      <c r="M705" s="319"/>
      <c r="N705" s="319"/>
      <c r="O705" s="319"/>
      <c r="P705" s="319">
        <v>1026</v>
      </c>
      <c r="Q705" s="319">
        <v>1026</v>
      </c>
      <c r="R705" s="319" t="s">
        <v>11564</v>
      </c>
      <c r="S705" s="319">
        <v>2</v>
      </c>
      <c r="T705" s="319" t="s">
        <v>391</v>
      </c>
      <c r="U705" s="319"/>
      <c r="V705" s="320"/>
      <c r="W705" s="319"/>
      <c r="X705" s="177"/>
      <c r="Y705" s="177"/>
      <c r="Z705" s="177"/>
      <c r="AA705" s="319"/>
      <c r="AB705" s="320"/>
      <c r="AC705" s="320"/>
      <c r="AD705" s="177"/>
      <c r="AE705" s="177"/>
      <c r="AF705" s="177"/>
      <c r="AG705" s="177"/>
      <c r="AH705" s="177"/>
      <c r="AI705" s="177"/>
      <c r="AJ705" s="177"/>
      <c r="AK705" s="177"/>
      <c r="AL705" s="177"/>
      <c r="AM705" s="177"/>
      <c r="AN705" s="177"/>
      <c r="AO705" s="177"/>
      <c r="AP705" s="177"/>
      <c r="AQ705" s="177"/>
      <c r="AR705" s="177"/>
      <c r="AS705" s="177"/>
      <c r="AT705" s="177"/>
      <c r="AU705" s="177"/>
      <c r="AV705" s="320">
        <v>2010</v>
      </c>
      <c r="AW705" s="319"/>
      <c r="AX705" s="177"/>
      <c r="AY705" s="99"/>
      <c r="AZ705" s="99"/>
      <c r="BA705" s="99"/>
      <c r="BB705" s="99"/>
      <c r="BC705" s="319">
        <v>729</v>
      </c>
      <c r="BD705" s="177"/>
    </row>
    <row r="706" spans="1:56" s="246" customFormat="1" ht="25.7" customHeight="1">
      <c r="A706" s="269"/>
      <c r="B706" s="543"/>
      <c r="C706" s="320" t="s">
        <v>11228</v>
      </c>
      <c r="D706" s="320" t="s">
        <v>11565</v>
      </c>
      <c r="E706" s="320" t="s">
        <v>11228</v>
      </c>
      <c r="F706" s="320"/>
      <c r="G706" s="320" t="s">
        <v>11228</v>
      </c>
      <c r="H706" s="177"/>
      <c r="I706" s="177"/>
      <c r="J706" s="319">
        <v>2340</v>
      </c>
      <c r="K706" s="319">
        <v>431</v>
      </c>
      <c r="L706" s="319">
        <v>431</v>
      </c>
      <c r="M706" s="177"/>
      <c r="N706" s="936"/>
      <c r="O706" s="177"/>
      <c r="P706" s="319">
        <v>862</v>
      </c>
      <c r="Q706" s="319">
        <v>431</v>
      </c>
      <c r="R706" s="319" t="s">
        <v>11566</v>
      </c>
      <c r="S706" s="319">
        <v>2</v>
      </c>
      <c r="T706" s="319" t="s">
        <v>391</v>
      </c>
      <c r="U706" s="177"/>
      <c r="V706" s="177"/>
      <c r="W706" s="177"/>
      <c r="X706" s="177"/>
      <c r="Y706" s="177"/>
      <c r="Z706" s="177"/>
      <c r="AA706" s="319"/>
      <c r="AB706" s="320"/>
      <c r="AC706" s="320"/>
      <c r="AD706" s="177"/>
      <c r="AE706" s="177"/>
      <c r="AF706" s="177"/>
      <c r="AG706" s="177"/>
      <c r="AH706" s="177"/>
      <c r="AI706" s="177"/>
      <c r="AJ706" s="177"/>
      <c r="AK706" s="177"/>
      <c r="AL706" s="177"/>
      <c r="AM706" s="177"/>
      <c r="AN706" s="177"/>
      <c r="AO706" s="177"/>
      <c r="AP706" s="177"/>
      <c r="AQ706" s="177"/>
      <c r="AR706" s="177"/>
      <c r="AS706" s="177"/>
      <c r="AT706" s="177"/>
      <c r="AU706" s="177"/>
      <c r="AV706" s="320">
        <v>1990</v>
      </c>
      <c r="AW706" s="319"/>
      <c r="AX706" s="99"/>
      <c r="AY706" s="99"/>
      <c r="AZ706" s="99"/>
      <c r="BA706" s="99"/>
      <c r="BB706" s="99"/>
      <c r="BC706" s="319">
        <v>106</v>
      </c>
      <c r="BD706" s="177"/>
    </row>
    <row r="707" spans="1:56" s="246" customFormat="1" ht="25.7" customHeight="1">
      <c r="A707" s="269"/>
      <c r="B707" s="543"/>
      <c r="C707" s="320" t="s">
        <v>11228</v>
      </c>
      <c r="D707" s="320" t="s">
        <v>11567</v>
      </c>
      <c r="E707" s="320" t="s">
        <v>11228</v>
      </c>
      <c r="F707" s="320"/>
      <c r="G707" s="320" t="s">
        <v>11228</v>
      </c>
      <c r="H707" s="177"/>
      <c r="I707" s="177"/>
      <c r="J707" s="319">
        <v>1860</v>
      </c>
      <c r="K707" s="319">
        <v>476</v>
      </c>
      <c r="L707" s="319">
        <v>476</v>
      </c>
      <c r="M707" s="177"/>
      <c r="N707" s="936"/>
      <c r="O707" s="177"/>
      <c r="P707" s="319">
        <v>476</v>
      </c>
      <c r="Q707" s="319">
        <v>476</v>
      </c>
      <c r="R707" s="319" t="s">
        <v>11568</v>
      </c>
      <c r="S707" s="319">
        <v>1</v>
      </c>
      <c r="T707" s="319" t="s">
        <v>391</v>
      </c>
      <c r="U707" s="177"/>
      <c r="V707" s="177"/>
      <c r="W707" s="177"/>
      <c r="X707" s="177"/>
      <c r="Y707" s="177"/>
      <c r="Z707" s="177"/>
      <c r="AA707" s="319"/>
      <c r="AB707" s="320"/>
      <c r="AC707" s="320"/>
      <c r="AD707" s="177"/>
      <c r="AE707" s="177"/>
      <c r="AF707" s="177"/>
      <c r="AG707" s="177"/>
      <c r="AH707" s="177"/>
      <c r="AI707" s="177"/>
      <c r="AJ707" s="177"/>
      <c r="AK707" s="177"/>
      <c r="AL707" s="177"/>
      <c r="AM707" s="177"/>
      <c r="AN707" s="177"/>
      <c r="AO707" s="177"/>
      <c r="AP707" s="177"/>
      <c r="AQ707" s="177"/>
      <c r="AR707" s="177"/>
      <c r="AS707" s="177"/>
      <c r="AT707" s="177"/>
      <c r="AU707" s="177"/>
      <c r="AV707" s="320">
        <v>2013</v>
      </c>
      <c r="AW707" s="319"/>
      <c r="AX707" s="99"/>
      <c r="AY707" s="99"/>
      <c r="AZ707" s="99"/>
      <c r="BA707" s="99"/>
      <c r="BB707" s="99"/>
      <c r="BC707" s="319">
        <v>194</v>
      </c>
      <c r="BD707" s="177"/>
    </row>
    <row r="708" spans="1:56" s="246" customFormat="1" ht="25.7" customHeight="1">
      <c r="A708" s="269"/>
      <c r="B708" s="543"/>
      <c r="C708" s="320" t="s">
        <v>11228</v>
      </c>
      <c r="D708" s="320" t="s">
        <v>11569</v>
      </c>
      <c r="E708" s="320" t="s">
        <v>11228</v>
      </c>
      <c r="F708" s="320"/>
      <c r="G708" s="320" t="s">
        <v>11570</v>
      </c>
      <c r="H708" s="177"/>
      <c r="I708" s="177"/>
      <c r="J708" s="319">
        <v>1186</v>
      </c>
      <c r="K708" s="319">
        <v>660</v>
      </c>
      <c r="L708" s="319">
        <v>660</v>
      </c>
      <c r="M708" s="177"/>
      <c r="N708" s="936"/>
      <c r="O708" s="177"/>
      <c r="P708" s="319">
        <v>300</v>
      </c>
      <c r="Q708" s="319">
        <v>300</v>
      </c>
      <c r="R708" s="319" t="s">
        <v>2615</v>
      </c>
      <c r="S708" s="319">
        <v>1</v>
      </c>
      <c r="T708" s="319" t="s">
        <v>391</v>
      </c>
      <c r="U708" s="177"/>
      <c r="V708" s="177"/>
      <c r="W708" s="177"/>
      <c r="X708" s="177"/>
      <c r="Y708" s="177"/>
      <c r="Z708" s="177"/>
      <c r="AA708" s="319"/>
      <c r="AB708" s="320"/>
      <c r="AC708" s="320"/>
      <c r="AD708" s="177"/>
      <c r="AE708" s="177"/>
      <c r="AF708" s="177"/>
      <c r="AG708" s="177"/>
      <c r="AH708" s="177"/>
      <c r="AI708" s="177"/>
      <c r="AJ708" s="177"/>
      <c r="AK708" s="177"/>
      <c r="AL708" s="177"/>
      <c r="AM708" s="177"/>
      <c r="AN708" s="177"/>
      <c r="AO708" s="177"/>
      <c r="AP708" s="177"/>
      <c r="AQ708" s="177"/>
      <c r="AR708" s="177"/>
      <c r="AS708" s="177"/>
      <c r="AT708" s="177"/>
      <c r="AU708" s="177"/>
      <c r="AV708" s="320">
        <v>2011</v>
      </c>
      <c r="AW708" s="319"/>
      <c r="AX708" s="99"/>
      <c r="AY708" s="99"/>
      <c r="AZ708" s="99"/>
      <c r="BA708" s="99"/>
      <c r="BB708" s="99"/>
      <c r="BC708" s="319">
        <v>173</v>
      </c>
      <c r="BD708" s="177"/>
    </row>
    <row r="709" spans="1:56" s="246" customFormat="1" ht="25.7" customHeight="1">
      <c r="A709" s="269"/>
      <c r="B709" s="543"/>
      <c r="C709" s="320" t="s">
        <v>11228</v>
      </c>
      <c r="D709" s="320" t="s">
        <v>11571</v>
      </c>
      <c r="E709" s="320" t="s">
        <v>11228</v>
      </c>
      <c r="F709" s="320"/>
      <c r="G709" s="320" t="s">
        <v>11228</v>
      </c>
      <c r="H709" s="177"/>
      <c r="I709" s="177"/>
      <c r="J709" s="319">
        <v>6878</v>
      </c>
      <c r="K709" s="319">
        <v>594</v>
      </c>
      <c r="L709" s="319">
        <v>594</v>
      </c>
      <c r="M709" s="177"/>
      <c r="N709" s="936"/>
      <c r="O709" s="177"/>
      <c r="P709" s="319">
        <v>594</v>
      </c>
      <c r="Q709" s="319">
        <v>594</v>
      </c>
      <c r="R709" s="319" t="s">
        <v>11572</v>
      </c>
      <c r="S709" s="319">
        <v>1</v>
      </c>
      <c r="T709" s="319" t="s">
        <v>391</v>
      </c>
      <c r="U709" s="177"/>
      <c r="V709" s="177"/>
      <c r="W709" s="177"/>
      <c r="X709" s="177"/>
      <c r="Y709" s="177"/>
      <c r="Z709" s="177"/>
      <c r="AA709" s="319"/>
      <c r="AB709" s="320"/>
      <c r="AC709" s="320"/>
      <c r="AD709" s="177"/>
      <c r="AE709" s="177"/>
      <c r="AF709" s="177"/>
      <c r="AG709" s="177"/>
      <c r="AH709" s="177"/>
      <c r="AI709" s="177"/>
      <c r="AJ709" s="177"/>
      <c r="AK709" s="177"/>
      <c r="AL709" s="177"/>
      <c r="AM709" s="177"/>
      <c r="AN709" s="177"/>
      <c r="AO709" s="177"/>
      <c r="AP709" s="177"/>
      <c r="AQ709" s="177"/>
      <c r="AR709" s="177"/>
      <c r="AS709" s="177"/>
      <c r="AT709" s="177"/>
      <c r="AU709" s="177"/>
      <c r="AV709" s="320">
        <v>2007</v>
      </c>
      <c r="AW709" s="319"/>
      <c r="AX709" s="99"/>
      <c r="AY709" s="99"/>
      <c r="AZ709" s="99"/>
      <c r="BA709" s="99"/>
      <c r="BB709" s="99"/>
      <c r="BC709" s="319">
        <v>363</v>
      </c>
      <c r="BD709" s="177"/>
    </row>
    <row r="710" spans="1:56" s="246" customFormat="1" ht="25.7" customHeight="1">
      <c r="A710" s="269"/>
      <c r="B710" s="543"/>
      <c r="C710" s="99" t="s">
        <v>11228</v>
      </c>
      <c r="D710" s="99" t="s">
        <v>11573</v>
      </c>
      <c r="E710" s="99" t="s">
        <v>11228</v>
      </c>
      <c r="F710" s="99"/>
      <c r="G710" s="99" t="s">
        <v>11574</v>
      </c>
      <c r="H710" s="99"/>
      <c r="I710" s="99"/>
      <c r="J710" s="646">
        <v>1564</v>
      </c>
      <c r="K710" s="99">
        <v>400</v>
      </c>
      <c r="L710" s="99">
        <v>400</v>
      </c>
      <c r="M710" s="99"/>
      <c r="N710" s="99"/>
      <c r="O710" s="99"/>
      <c r="P710" s="99">
        <v>400</v>
      </c>
      <c r="Q710" s="99">
        <v>400</v>
      </c>
      <c r="R710" s="99" t="s">
        <v>11575</v>
      </c>
      <c r="S710" s="99">
        <v>1</v>
      </c>
      <c r="T710" s="99" t="s">
        <v>391</v>
      </c>
      <c r="U710" s="99"/>
      <c r="V710" s="99"/>
      <c r="W710" s="99"/>
      <c r="X710" s="99"/>
      <c r="Y710" s="99"/>
      <c r="Z710" s="99"/>
      <c r="AA710" s="99"/>
      <c r="AB710" s="99"/>
      <c r="AC710" s="99"/>
      <c r="AD710" s="99"/>
      <c r="AE710" s="99"/>
      <c r="AF710" s="99"/>
      <c r="AG710" s="99"/>
      <c r="AH710" s="99"/>
      <c r="AI710" s="99"/>
      <c r="AJ710" s="99"/>
      <c r="AK710" s="99"/>
      <c r="AL710" s="99"/>
      <c r="AM710" s="99"/>
      <c r="AN710" s="99"/>
      <c r="AO710" s="99"/>
      <c r="AP710" s="99"/>
      <c r="AQ710" s="99"/>
      <c r="AR710" s="99"/>
      <c r="AS710" s="99"/>
      <c r="AT710" s="99"/>
      <c r="AU710" s="99"/>
      <c r="AV710" s="99">
        <v>2010</v>
      </c>
      <c r="AW710" s="99"/>
      <c r="AX710" s="99"/>
      <c r="AY710" s="99"/>
      <c r="AZ710" s="99"/>
      <c r="BA710" s="99"/>
      <c r="BB710" s="99"/>
      <c r="BC710" s="99">
        <v>178</v>
      </c>
      <c r="BD710" s="177"/>
    </row>
    <row r="711" spans="1:56" s="246" customFormat="1" ht="25.7" customHeight="1">
      <c r="A711" s="269"/>
      <c r="B711" s="543"/>
      <c r="C711" s="320" t="s">
        <v>2578</v>
      </c>
      <c r="D711" s="320" t="s">
        <v>11576</v>
      </c>
      <c r="E711" s="320" t="s">
        <v>2578</v>
      </c>
      <c r="F711" s="320"/>
      <c r="G711" s="320" t="s">
        <v>2578</v>
      </c>
      <c r="H711" s="177"/>
      <c r="I711" s="177"/>
      <c r="J711" s="319">
        <v>995</v>
      </c>
      <c r="K711" s="319">
        <v>396</v>
      </c>
      <c r="L711" s="319">
        <v>396</v>
      </c>
      <c r="M711" s="177"/>
      <c r="N711" s="936"/>
      <c r="O711" s="177"/>
      <c r="P711" s="319">
        <v>378</v>
      </c>
      <c r="Q711" s="319">
        <v>378</v>
      </c>
      <c r="R711" s="319" t="s">
        <v>11577</v>
      </c>
      <c r="S711" s="319">
        <v>1</v>
      </c>
      <c r="T711" s="319" t="s">
        <v>391</v>
      </c>
      <c r="U711" s="177"/>
      <c r="V711" s="177"/>
      <c r="W711" s="177"/>
      <c r="X711" s="177"/>
      <c r="Y711" s="177"/>
      <c r="Z711" s="177"/>
      <c r="AA711" s="319"/>
      <c r="AB711" s="320"/>
      <c r="AC711" s="320"/>
      <c r="AD711" s="177"/>
      <c r="AE711" s="177"/>
      <c r="AF711" s="177"/>
      <c r="AG711" s="177"/>
      <c r="AH711" s="177"/>
      <c r="AI711" s="177"/>
      <c r="AJ711" s="177"/>
      <c r="AK711" s="177"/>
      <c r="AL711" s="177"/>
      <c r="AM711" s="177"/>
      <c r="AN711" s="177"/>
      <c r="AO711" s="177"/>
      <c r="AP711" s="177"/>
      <c r="AQ711" s="177"/>
      <c r="AR711" s="177"/>
      <c r="AS711" s="177"/>
      <c r="AT711" s="177"/>
      <c r="AU711" s="177"/>
      <c r="AV711" s="320">
        <v>2006</v>
      </c>
      <c r="AW711" s="319"/>
      <c r="AX711" s="99"/>
      <c r="AY711" s="99"/>
      <c r="AZ711" s="99"/>
      <c r="BA711" s="99"/>
      <c r="BB711" s="99"/>
      <c r="BC711" s="319">
        <v>80</v>
      </c>
      <c r="BD711" s="177"/>
    </row>
    <row r="712" spans="1:56" s="246" customFormat="1" ht="25.7" customHeight="1">
      <c r="A712" s="269"/>
      <c r="B712" s="543"/>
      <c r="C712" s="320" t="s">
        <v>2578</v>
      </c>
      <c r="D712" s="320" t="s">
        <v>11578</v>
      </c>
      <c r="E712" s="320" t="s">
        <v>2578</v>
      </c>
      <c r="F712" s="320"/>
      <c r="G712" s="320" t="s">
        <v>2578</v>
      </c>
      <c r="H712" s="177"/>
      <c r="I712" s="177"/>
      <c r="J712" s="319">
        <v>1382</v>
      </c>
      <c r="K712" s="319">
        <v>473</v>
      </c>
      <c r="L712" s="319">
        <v>473</v>
      </c>
      <c r="M712" s="177"/>
      <c r="N712" s="936"/>
      <c r="O712" s="177"/>
      <c r="P712" s="319">
        <v>483</v>
      </c>
      <c r="Q712" s="319">
        <v>483</v>
      </c>
      <c r="R712" s="319" t="s">
        <v>11579</v>
      </c>
      <c r="S712" s="319">
        <v>1</v>
      </c>
      <c r="T712" s="319" t="s">
        <v>391</v>
      </c>
      <c r="U712" s="177"/>
      <c r="V712" s="177"/>
      <c r="W712" s="177"/>
      <c r="X712" s="177"/>
      <c r="Y712" s="177"/>
      <c r="Z712" s="177"/>
      <c r="AA712" s="319"/>
      <c r="AB712" s="320"/>
      <c r="AC712" s="320"/>
      <c r="AD712" s="177"/>
      <c r="AE712" s="177"/>
      <c r="AF712" s="177"/>
      <c r="AG712" s="177"/>
      <c r="AH712" s="177"/>
      <c r="AI712" s="177"/>
      <c r="AJ712" s="177"/>
      <c r="AK712" s="177"/>
      <c r="AL712" s="177"/>
      <c r="AM712" s="177"/>
      <c r="AN712" s="177"/>
      <c r="AO712" s="177"/>
      <c r="AP712" s="177"/>
      <c r="AQ712" s="177"/>
      <c r="AR712" s="177"/>
      <c r="AS712" s="177"/>
      <c r="AT712" s="177"/>
      <c r="AU712" s="177"/>
      <c r="AV712" s="320">
        <v>2004</v>
      </c>
      <c r="AW712" s="319"/>
      <c r="AX712" s="99"/>
      <c r="AY712" s="99"/>
      <c r="AZ712" s="99"/>
      <c r="BA712" s="99"/>
      <c r="BB712" s="99"/>
      <c r="BC712" s="319">
        <v>70</v>
      </c>
      <c r="BD712" s="177"/>
    </row>
    <row r="713" spans="1:56" s="246" customFormat="1" ht="25.7" customHeight="1">
      <c r="A713" s="269"/>
      <c r="B713" s="543"/>
      <c r="C713" s="320" t="s">
        <v>2578</v>
      </c>
      <c r="D713" s="320" t="s">
        <v>11580</v>
      </c>
      <c r="E713" s="320" t="s">
        <v>2578</v>
      </c>
      <c r="F713" s="320"/>
      <c r="G713" s="320" t="s">
        <v>2578</v>
      </c>
      <c r="H713" s="177"/>
      <c r="I713" s="177"/>
      <c r="J713" s="319">
        <v>3759</v>
      </c>
      <c r="K713" s="319">
        <v>414</v>
      </c>
      <c r="L713" s="319">
        <v>414</v>
      </c>
      <c r="M713" s="177"/>
      <c r="N713" s="936"/>
      <c r="O713" s="177"/>
      <c r="P713" s="319">
        <v>414</v>
      </c>
      <c r="Q713" s="319">
        <v>414</v>
      </c>
      <c r="R713" s="319" t="s">
        <v>11581</v>
      </c>
      <c r="S713" s="319">
        <v>1</v>
      </c>
      <c r="T713" s="319" t="s">
        <v>391</v>
      </c>
      <c r="U713" s="177"/>
      <c r="V713" s="177"/>
      <c r="W713" s="177"/>
      <c r="X713" s="177"/>
      <c r="Y713" s="177"/>
      <c r="Z713" s="177"/>
      <c r="AA713" s="319"/>
      <c r="AB713" s="320"/>
      <c r="AC713" s="320"/>
      <c r="AD713" s="177"/>
      <c r="AE713" s="177"/>
      <c r="AF713" s="177"/>
      <c r="AG713" s="177"/>
      <c r="AH713" s="177"/>
      <c r="AI713" s="177"/>
      <c r="AJ713" s="177"/>
      <c r="AK713" s="177"/>
      <c r="AL713" s="177"/>
      <c r="AM713" s="177"/>
      <c r="AN713" s="177"/>
      <c r="AO713" s="177"/>
      <c r="AP713" s="177"/>
      <c r="AQ713" s="177"/>
      <c r="AR713" s="177"/>
      <c r="AS713" s="177"/>
      <c r="AT713" s="177"/>
      <c r="AU713" s="177"/>
      <c r="AV713" s="320">
        <v>2008</v>
      </c>
      <c r="AW713" s="319"/>
      <c r="AX713" s="99"/>
      <c r="AY713" s="99"/>
      <c r="AZ713" s="99"/>
      <c r="BA713" s="99"/>
      <c r="BB713" s="99"/>
      <c r="BC713" s="319">
        <v>100</v>
      </c>
      <c r="BD713" s="177"/>
    </row>
    <row r="714" spans="1:56" s="246" customFormat="1" ht="25.7" customHeight="1">
      <c r="A714" s="269"/>
      <c r="B714" s="543"/>
      <c r="C714" s="320" t="s">
        <v>2578</v>
      </c>
      <c r="D714" s="320" t="s">
        <v>11582</v>
      </c>
      <c r="E714" s="320" t="s">
        <v>2578</v>
      </c>
      <c r="F714" s="320"/>
      <c r="G714" s="320" t="s">
        <v>2578</v>
      </c>
      <c r="H714" s="177"/>
      <c r="I714" s="177"/>
      <c r="J714" s="319">
        <v>695</v>
      </c>
      <c r="K714" s="319">
        <v>374</v>
      </c>
      <c r="L714" s="319">
        <v>374</v>
      </c>
      <c r="M714" s="177"/>
      <c r="N714" s="936"/>
      <c r="O714" s="177"/>
      <c r="P714" s="319">
        <v>357</v>
      </c>
      <c r="Q714" s="319">
        <v>357</v>
      </c>
      <c r="R714" s="319" t="s">
        <v>2003</v>
      </c>
      <c r="S714" s="319">
        <v>1</v>
      </c>
      <c r="T714" s="319" t="s">
        <v>391</v>
      </c>
      <c r="U714" s="177"/>
      <c r="V714" s="177"/>
      <c r="W714" s="177"/>
      <c r="X714" s="177"/>
      <c r="Y714" s="177"/>
      <c r="Z714" s="177"/>
      <c r="AA714" s="319"/>
      <c r="AB714" s="320"/>
      <c r="AC714" s="320"/>
      <c r="AD714" s="177"/>
      <c r="AE714" s="177"/>
      <c r="AF714" s="177"/>
      <c r="AG714" s="177"/>
      <c r="AH714" s="177"/>
      <c r="AI714" s="177"/>
      <c r="AJ714" s="177"/>
      <c r="AK714" s="177"/>
      <c r="AL714" s="177"/>
      <c r="AM714" s="177"/>
      <c r="AN714" s="177"/>
      <c r="AO714" s="177"/>
      <c r="AP714" s="177"/>
      <c r="AQ714" s="177"/>
      <c r="AR714" s="177"/>
      <c r="AS714" s="177"/>
      <c r="AT714" s="177"/>
      <c r="AU714" s="177"/>
      <c r="AV714" s="320">
        <v>2006</v>
      </c>
      <c r="AW714" s="99"/>
      <c r="AX714" s="99"/>
      <c r="AY714" s="99"/>
      <c r="AZ714" s="99"/>
      <c r="BA714" s="99"/>
      <c r="BB714" s="99"/>
      <c r="BC714" s="319">
        <v>80</v>
      </c>
      <c r="BD714" s="177"/>
    </row>
    <row r="715" spans="1:56" s="246" customFormat="1" ht="25.7" customHeight="1">
      <c r="A715" s="269"/>
      <c r="B715" s="543"/>
      <c r="C715" s="320" t="s">
        <v>2578</v>
      </c>
      <c r="D715" s="320" t="s">
        <v>11583</v>
      </c>
      <c r="E715" s="320" t="s">
        <v>2578</v>
      </c>
      <c r="F715" s="320"/>
      <c r="G715" s="320" t="s">
        <v>2578</v>
      </c>
      <c r="H715" s="177"/>
      <c r="I715" s="177"/>
      <c r="J715" s="319">
        <v>2561</v>
      </c>
      <c r="K715" s="319">
        <v>456</v>
      </c>
      <c r="L715" s="319">
        <v>456</v>
      </c>
      <c r="M715" s="177"/>
      <c r="N715" s="936"/>
      <c r="O715" s="177"/>
      <c r="P715" s="319">
        <v>462</v>
      </c>
      <c r="Q715" s="319">
        <v>462</v>
      </c>
      <c r="R715" s="319" t="s">
        <v>11584</v>
      </c>
      <c r="S715" s="319">
        <v>1</v>
      </c>
      <c r="T715" s="319" t="s">
        <v>391</v>
      </c>
      <c r="U715" s="177"/>
      <c r="V715" s="177"/>
      <c r="W715" s="177"/>
      <c r="X715" s="177"/>
      <c r="Y715" s="177"/>
      <c r="Z715" s="177"/>
      <c r="AA715" s="319"/>
      <c r="AB715" s="320"/>
      <c r="AC715" s="320"/>
      <c r="AD715" s="177"/>
      <c r="AE715" s="177"/>
      <c r="AF715" s="177"/>
      <c r="AG715" s="177"/>
      <c r="AH715" s="177"/>
      <c r="AI715" s="177"/>
      <c r="AJ715" s="177"/>
      <c r="AK715" s="177"/>
      <c r="AL715" s="177"/>
      <c r="AM715" s="177"/>
      <c r="AN715" s="177"/>
      <c r="AO715" s="177"/>
      <c r="AP715" s="177"/>
      <c r="AQ715" s="177"/>
      <c r="AR715" s="177"/>
      <c r="AS715" s="177"/>
      <c r="AT715" s="177"/>
      <c r="AU715" s="177"/>
      <c r="AV715" s="320">
        <v>2000</v>
      </c>
      <c r="AW715" s="99"/>
      <c r="AX715" s="99"/>
      <c r="AY715" s="99"/>
      <c r="AZ715" s="99"/>
      <c r="BA715" s="99"/>
      <c r="BB715" s="99"/>
      <c r="BC715" s="319">
        <v>60</v>
      </c>
      <c r="BD715" s="177"/>
    </row>
    <row r="716" spans="1:56" s="246" customFormat="1" ht="25.7" customHeight="1">
      <c r="A716" s="269"/>
      <c r="B716" s="543"/>
      <c r="C716" s="320" t="s">
        <v>2578</v>
      </c>
      <c r="D716" s="320" t="s">
        <v>11585</v>
      </c>
      <c r="E716" s="320" t="s">
        <v>2578</v>
      </c>
      <c r="F716" s="320"/>
      <c r="G716" s="320" t="s">
        <v>2578</v>
      </c>
      <c r="H716" s="177"/>
      <c r="I716" s="177"/>
      <c r="J716" s="319">
        <v>1397</v>
      </c>
      <c r="K716" s="319">
        <v>391</v>
      </c>
      <c r="L716" s="319">
        <v>391</v>
      </c>
      <c r="M716" s="177"/>
      <c r="N716" s="936"/>
      <c r="O716" s="177"/>
      <c r="P716" s="319">
        <v>378</v>
      </c>
      <c r="Q716" s="319">
        <v>378</v>
      </c>
      <c r="R716" s="319" t="s">
        <v>11577</v>
      </c>
      <c r="S716" s="319">
        <v>1</v>
      </c>
      <c r="T716" s="319" t="s">
        <v>391</v>
      </c>
      <c r="U716" s="177"/>
      <c r="V716" s="177"/>
      <c r="W716" s="177"/>
      <c r="X716" s="177"/>
      <c r="Y716" s="177"/>
      <c r="Z716" s="177"/>
      <c r="AA716" s="319"/>
      <c r="AB716" s="320"/>
      <c r="AC716" s="320"/>
      <c r="AD716" s="177"/>
      <c r="AE716" s="177"/>
      <c r="AF716" s="177"/>
      <c r="AG716" s="177"/>
      <c r="AH716" s="177"/>
      <c r="AI716" s="177"/>
      <c r="AJ716" s="177"/>
      <c r="AK716" s="177"/>
      <c r="AL716" s="177"/>
      <c r="AM716" s="177"/>
      <c r="AN716" s="177"/>
      <c r="AO716" s="177"/>
      <c r="AP716" s="177"/>
      <c r="AQ716" s="177"/>
      <c r="AR716" s="177"/>
      <c r="AS716" s="177"/>
      <c r="AT716" s="177"/>
      <c r="AU716" s="177"/>
      <c r="AV716" s="320">
        <v>1997</v>
      </c>
      <c r="AW716" s="99"/>
      <c r="AX716" s="99"/>
      <c r="AY716" s="99"/>
      <c r="AZ716" s="99"/>
      <c r="BA716" s="99"/>
      <c r="BB716" s="99"/>
      <c r="BC716" s="319">
        <v>60</v>
      </c>
      <c r="BD716" s="177"/>
    </row>
    <row r="717" spans="1:56" s="246" customFormat="1" ht="25.7" customHeight="1">
      <c r="A717" s="269"/>
      <c r="B717" s="543"/>
      <c r="C717" s="320" t="s">
        <v>2578</v>
      </c>
      <c r="D717" s="320" t="s">
        <v>11586</v>
      </c>
      <c r="E717" s="320" t="s">
        <v>2578</v>
      </c>
      <c r="F717" s="320"/>
      <c r="G717" s="320" t="s">
        <v>2578</v>
      </c>
      <c r="H717" s="177"/>
      <c r="I717" s="177"/>
      <c r="J717" s="319">
        <v>3759</v>
      </c>
      <c r="K717" s="319">
        <v>414</v>
      </c>
      <c r="L717" s="319">
        <v>414</v>
      </c>
      <c r="M717" s="177"/>
      <c r="N717" s="936"/>
      <c r="O717" s="177"/>
      <c r="P717" s="319">
        <v>414</v>
      </c>
      <c r="Q717" s="319">
        <v>414</v>
      </c>
      <c r="R717" s="319" t="s">
        <v>11581</v>
      </c>
      <c r="S717" s="319">
        <v>1</v>
      </c>
      <c r="T717" s="319" t="s">
        <v>391</v>
      </c>
      <c r="U717" s="177"/>
      <c r="V717" s="177"/>
      <c r="W717" s="177"/>
      <c r="X717" s="177"/>
      <c r="Y717" s="177"/>
      <c r="Z717" s="177"/>
      <c r="AA717" s="319"/>
      <c r="AB717" s="320"/>
      <c r="AC717" s="320"/>
      <c r="AD717" s="177"/>
      <c r="AE717" s="177"/>
      <c r="AF717" s="177"/>
      <c r="AG717" s="177"/>
      <c r="AH717" s="177"/>
      <c r="AI717" s="177"/>
      <c r="AJ717" s="177"/>
      <c r="AK717" s="177"/>
      <c r="AL717" s="177"/>
      <c r="AM717" s="177"/>
      <c r="AN717" s="177"/>
      <c r="AO717" s="177"/>
      <c r="AP717" s="177"/>
      <c r="AQ717" s="177"/>
      <c r="AR717" s="177"/>
      <c r="AS717" s="177"/>
      <c r="AT717" s="177"/>
      <c r="AU717" s="177"/>
      <c r="AV717" s="320">
        <v>2001</v>
      </c>
      <c r="AW717" s="99"/>
      <c r="AX717" s="99"/>
      <c r="AY717" s="99"/>
      <c r="AZ717" s="99"/>
      <c r="BA717" s="99"/>
      <c r="BB717" s="99"/>
      <c r="BC717" s="319">
        <v>60</v>
      </c>
      <c r="BD717" s="177"/>
    </row>
    <row r="718" spans="1:56" s="246" customFormat="1" ht="25.7" customHeight="1">
      <c r="A718" s="269"/>
      <c r="B718" s="543"/>
      <c r="C718" s="320" t="s">
        <v>2578</v>
      </c>
      <c r="D718" s="320" t="s">
        <v>11587</v>
      </c>
      <c r="E718" s="320" t="s">
        <v>2578</v>
      </c>
      <c r="F718" s="320"/>
      <c r="G718" s="320" t="s">
        <v>2578</v>
      </c>
      <c r="H718" s="177"/>
      <c r="I718" s="177"/>
      <c r="J718" s="319">
        <v>1075</v>
      </c>
      <c r="K718" s="319">
        <v>396</v>
      </c>
      <c r="L718" s="319">
        <v>396</v>
      </c>
      <c r="M718" s="177"/>
      <c r="N718" s="936"/>
      <c r="O718" s="177"/>
      <c r="P718" s="319">
        <v>396</v>
      </c>
      <c r="Q718" s="319">
        <v>396</v>
      </c>
      <c r="R718" s="319" t="s">
        <v>11588</v>
      </c>
      <c r="S718" s="319">
        <v>1</v>
      </c>
      <c r="T718" s="319" t="s">
        <v>391</v>
      </c>
      <c r="U718" s="177"/>
      <c r="V718" s="177"/>
      <c r="W718" s="177"/>
      <c r="X718" s="177"/>
      <c r="Y718" s="177"/>
      <c r="Z718" s="177"/>
      <c r="AA718" s="319"/>
      <c r="AB718" s="320"/>
      <c r="AC718" s="320"/>
      <c r="AD718" s="177"/>
      <c r="AE718" s="177"/>
      <c r="AF718" s="177"/>
      <c r="AG718" s="177"/>
      <c r="AH718" s="177"/>
      <c r="AI718" s="177"/>
      <c r="AJ718" s="177"/>
      <c r="AK718" s="177"/>
      <c r="AL718" s="177"/>
      <c r="AM718" s="177"/>
      <c r="AN718" s="177"/>
      <c r="AO718" s="177"/>
      <c r="AP718" s="177"/>
      <c r="AQ718" s="177"/>
      <c r="AR718" s="177"/>
      <c r="AS718" s="177"/>
      <c r="AT718" s="177"/>
      <c r="AU718" s="177"/>
      <c r="AV718" s="320">
        <v>2005</v>
      </c>
      <c r="AW718" s="99"/>
      <c r="AX718" s="99"/>
      <c r="AY718" s="99"/>
      <c r="AZ718" s="99"/>
      <c r="BA718" s="99"/>
      <c r="BB718" s="99"/>
      <c r="BC718" s="319">
        <v>80</v>
      </c>
      <c r="BD718" s="177"/>
    </row>
    <row r="719" spans="1:56" s="246" customFormat="1" ht="25.7" customHeight="1">
      <c r="A719" s="269"/>
      <c r="B719" s="543"/>
      <c r="C719" s="320" t="s">
        <v>2578</v>
      </c>
      <c r="D719" s="320" t="s">
        <v>11589</v>
      </c>
      <c r="E719" s="320" t="s">
        <v>2578</v>
      </c>
      <c r="F719" s="320"/>
      <c r="G719" s="320" t="s">
        <v>2578</v>
      </c>
      <c r="H719" s="177"/>
      <c r="I719" s="177"/>
      <c r="J719" s="319">
        <v>4000</v>
      </c>
      <c r="K719" s="319">
        <v>475</v>
      </c>
      <c r="L719" s="319">
        <v>475</v>
      </c>
      <c r="M719" s="177"/>
      <c r="N719" s="936"/>
      <c r="O719" s="177"/>
      <c r="P719" s="319">
        <v>475</v>
      </c>
      <c r="Q719" s="319">
        <v>475</v>
      </c>
      <c r="R719" s="319" t="s">
        <v>11579</v>
      </c>
      <c r="S719" s="319">
        <v>1</v>
      </c>
      <c r="T719" s="319" t="s">
        <v>391</v>
      </c>
      <c r="U719" s="177"/>
      <c r="V719" s="177"/>
      <c r="W719" s="177"/>
      <c r="X719" s="177"/>
      <c r="Y719" s="177"/>
      <c r="Z719" s="177"/>
      <c r="AA719" s="319"/>
      <c r="AB719" s="320"/>
      <c r="AC719" s="320"/>
      <c r="AD719" s="177"/>
      <c r="AE719" s="177"/>
      <c r="AF719" s="177"/>
      <c r="AG719" s="177"/>
      <c r="AH719" s="177"/>
      <c r="AI719" s="177"/>
      <c r="AJ719" s="177"/>
      <c r="AK719" s="177"/>
      <c r="AL719" s="177"/>
      <c r="AM719" s="177"/>
      <c r="AN719" s="177"/>
      <c r="AO719" s="177"/>
      <c r="AP719" s="177"/>
      <c r="AQ719" s="177"/>
      <c r="AR719" s="177"/>
      <c r="AS719" s="177"/>
      <c r="AT719" s="177"/>
      <c r="AU719" s="177"/>
      <c r="AV719" s="320">
        <v>2005</v>
      </c>
      <c r="AW719" s="99"/>
      <c r="AX719" s="99"/>
      <c r="AY719" s="99"/>
      <c r="AZ719" s="99"/>
      <c r="BA719" s="99"/>
      <c r="BB719" s="99"/>
      <c r="BC719" s="319">
        <v>80</v>
      </c>
      <c r="BD719" s="177"/>
    </row>
    <row r="720" spans="1:56" s="246" customFormat="1" ht="25.7" customHeight="1">
      <c r="A720" s="269"/>
      <c r="B720" s="543"/>
      <c r="C720" s="320" t="s">
        <v>2578</v>
      </c>
      <c r="D720" s="320" t="s">
        <v>11590</v>
      </c>
      <c r="E720" s="320" t="s">
        <v>2578</v>
      </c>
      <c r="F720" s="320"/>
      <c r="G720" s="320" t="s">
        <v>2578</v>
      </c>
      <c r="H720" s="177"/>
      <c r="I720" s="177"/>
      <c r="J720" s="319">
        <v>414</v>
      </c>
      <c r="K720" s="319">
        <v>414</v>
      </c>
      <c r="L720" s="319">
        <v>414</v>
      </c>
      <c r="M720" s="177"/>
      <c r="N720" s="936"/>
      <c r="O720" s="177"/>
      <c r="P720" s="319">
        <v>414</v>
      </c>
      <c r="Q720" s="319">
        <v>414</v>
      </c>
      <c r="R720" s="319" t="s">
        <v>11581</v>
      </c>
      <c r="S720" s="319">
        <v>1</v>
      </c>
      <c r="T720" s="319" t="s">
        <v>391</v>
      </c>
      <c r="U720" s="177"/>
      <c r="V720" s="177"/>
      <c r="W720" s="177"/>
      <c r="X720" s="177"/>
      <c r="Y720" s="177"/>
      <c r="Z720" s="177"/>
      <c r="AA720" s="319"/>
      <c r="AB720" s="320"/>
      <c r="AC720" s="320"/>
      <c r="AD720" s="177"/>
      <c r="AE720" s="177"/>
      <c r="AF720" s="177"/>
      <c r="AG720" s="177"/>
      <c r="AH720" s="177"/>
      <c r="AI720" s="177"/>
      <c r="AJ720" s="177"/>
      <c r="AK720" s="177"/>
      <c r="AL720" s="177"/>
      <c r="AM720" s="177"/>
      <c r="AN720" s="177"/>
      <c r="AO720" s="177"/>
      <c r="AP720" s="177"/>
      <c r="AQ720" s="177"/>
      <c r="AR720" s="177"/>
      <c r="AS720" s="177"/>
      <c r="AT720" s="177"/>
      <c r="AU720" s="177"/>
      <c r="AV720" s="320">
        <v>2005</v>
      </c>
      <c r="AW720" s="99"/>
      <c r="AX720" s="99"/>
      <c r="AY720" s="99"/>
      <c r="AZ720" s="99"/>
      <c r="BA720" s="99"/>
      <c r="BB720" s="99"/>
      <c r="BC720" s="319">
        <v>80</v>
      </c>
      <c r="BD720" s="177"/>
    </row>
    <row r="721" spans="1:56" s="246" customFormat="1" ht="25.7" customHeight="1">
      <c r="A721" s="269"/>
      <c r="B721" s="543"/>
      <c r="C721" s="320" t="s">
        <v>2578</v>
      </c>
      <c r="D721" s="320" t="s">
        <v>11591</v>
      </c>
      <c r="E721" s="320" t="s">
        <v>2578</v>
      </c>
      <c r="F721" s="320"/>
      <c r="G721" s="320" t="s">
        <v>2578</v>
      </c>
      <c r="H721" s="177"/>
      <c r="I721" s="177"/>
      <c r="J721" s="319">
        <v>703</v>
      </c>
      <c r="K721" s="319">
        <v>446</v>
      </c>
      <c r="L721" s="319">
        <v>446</v>
      </c>
      <c r="M721" s="177"/>
      <c r="N721" s="936"/>
      <c r="O721" s="177"/>
      <c r="P721" s="319">
        <v>414</v>
      </c>
      <c r="Q721" s="319">
        <v>462</v>
      </c>
      <c r="R721" s="319" t="s">
        <v>11584</v>
      </c>
      <c r="S721" s="319">
        <v>1</v>
      </c>
      <c r="T721" s="319" t="s">
        <v>391</v>
      </c>
      <c r="U721" s="177"/>
      <c r="V721" s="177"/>
      <c r="W721" s="177"/>
      <c r="X721" s="177"/>
      <c r="Y721" s="177"/>
      <c r="Z721" s="177"/>
      <c r="AA721" s="319"/>
      <c r="AB721" s="320"/>
      <c r="AC721" s="320"/>
      <c r="AD721" s="177"/>
      <c r="AE721" s="177"/>
      <c r="AF721" s="177"/>
      <c r="AG721" s="177"/>
      <c r="AH721" s="177"/>
      <c r="AI721" s="177"/>
      <c r="AJ721" s="177"/>
      <c r="AK721" s="177"/>
      <c r="AL721" s="177"/>
      <c r="AM721" s="177"/>
      <c r="AN721" s="177"/>
      <c r="AO721" s="177"/>
      <c r="AP721" s="177"/>
      <c r="AQ721" s="177"/>
      <c r="AR721" s="177"/>
      <c r="AS721" s="177"/>
      <c r="AT721" s="177"/>
      <c r="AU721" s="177"/>
      <c r="AV721" s="320">
        <v>2005</v>
      </c>
      <c r="AW721" s="99"/>
      <c r="AX721" s="99"/>
      <c r="AY721" s="99"/>
      <c r="AZ721" s="99"/>
      <c r="BA721" s="99"/>
      <c r="BB721" s="99"/>
      <c r="BC721" s="319">
        <v>80</v>
      </c>
      <c r="BD721" s="177"/>
    </row>
    <row r="722" spans="1:56" s="246" customFormat="1" ht="25.7" customHeight="1">
      <c r="A722" s="269"/>
      <c r="B722" s="543"/>
      <c r="C722" s="320" t="s">
        <v>2578</v>
      </c>
      <c r="D722" s="320" t="s">
        <v>11592</v>
      </c>
      <c r="E722" s="320" t="s">
        <v>2578</v>
      </c>
      <c r="F722" s="320"/>
      <c r="G722" s="320" t="s">
        <v>2578</v>
      </c>
      <c r="H722" s="177"/>
      <c r="I722" s="177"/>
      <c r="J722" s="319">
        <v>4436</v>
      </c>
      <c r="K722" s="319">
        <v>396</v>
      </c>
      <c r="L722" s="319">
        <v>396</v>
      </c>
      <c r="M722" s="177"/>
      <c r="N722" s="936"/>
      <c r="O722" s="177"/>
      <c r="P722" s="319">
        <v>396</v>
      </c>
      <c r="Q722" s="319">
        <v>396</v>
      </c>
      <c r="R722" s="319" t="s">
        <v>11588</v>
      </c>
      <c r="S722" s="319">
        <v>1</v>
      </c>
      <c r="T722" s="319" t="s">
        <v>391</v>
      </c>
      <c r="U722" s="177"/>
      <c r="V722" s="177"/>
      <c r="W722" s="177"/>
      <c r="X722" s="177"/>
      <c r="Y722" s="177"/>
      <c r="Z722" s="177"/>
      <c r="AA722" s="319"/>
      <c r="AB722" s="320"/>
      <c r="AC722" s="320"/>
      <c r="AD722" s="177"/>
      <c r="AE722" s="177"/>
      <c r="AF722" s="177"/>
      <c r="AG722" s="177"/>
      <c r="AH722" s="177"/>
      <c r="AI722" s="177"/>
      <c r="AJ722" s="177"/>
      <c r="AK722" s="177"/>
      <c r="AL722" s="177"/>
      <c r="AM722" s="177"/>
      <c r="AN722" s="177"/>
      <c r="AO722" s="177"/>
      <c r="AP722" s="177"/>
      <c r="AQ722" s="177"/>
      <c r="AR722" s="177"/>
      <c r="AS722" s="177"/>
      <c r="AT722" s="177"/>
      <c r="AU722" s="177"/>
      <c r="AV722" s="320">
        <v>2005</v>
      </c>
      <c r="AW722" s="99"/>
      <c r="AX722" s="99"/>
      <c r="AY722" s="99"/>
      <c r="AZ722" s="99"/>
      <c r="BA722" s="99"/>
      <c r="BB722" s="99"/>
      <c r="BC722" s="319">
        <v>80</v>
      </c>
      <c r="BD722" s="177"/>
    </row>
    <row r="723" spans="1:56" s="246" customFormat="1" ht="25.7" customHeight="1">
      <c r="A723" s="269"/>
      <c r="B723" s="543"/>
      <c r="C723" s="320" t="s">
        <v>2578</v>
      </c>
      <c r="D723" s="320" t="s">
        <v>11593</v>
      </c>
      <c r="E723" s="320" t="s">
        <v>2578</v>
      </c>
      <c r="F723" s="320"/>
      <c r="G723" s="320" t="s">
        <v>2578</v>
      </c>
      <c r="H723" s="177"/>
      <c r="I723" s="177"/>
      <c r="J723" s="319">
        <v>1105</v>
      </c>
      <c r="K723" s="319">
        <v>414</v>
      </c>
      <c r="L723" s="319">
        <v>414</v>
      </c>
      <c r="M723" s="177"/>
      <c r="N723" s="936"/>
      <c r="O723" s="177"/>
      <c r="P723" s="319">
        <v>414</v>
      </c>
      <c r="Q723" s="319">
        <v>414</v>
      </c>
      <c r="R723" s="319" t="s">
        <v>11581</v>
      </c>
      <c r="S723" s="319">
        <v>1</v>
      </c>
      <c r="T723" s="319" t="s">
        <v>391</v>
      </c>
      <c r="U723" s="177"/>
      <c r="V723" s="177"/>
      <c r="W723" s="177"/>
      <c r="X723" s="177"/>
      <c r="Y723" s="177"/>
      <c r="Z723" s="177"/>
      <c r="AA723" s="319"/>
      <c r="AB723" s="320"/>
      <c r="AC723" s="320"/>
      <c r="AD723" s="177"/>
      <c r="AE723" s="177"/>
      <c r="AF723" s="177"/>
      <c r="AG723" s="177"/>
      <c r="AH723" s="177"/>
      <c r="AI723" s="177"/>
      <c r="AJ723" s="177"/>
      <c r="AK723" s="177"/>
      <c r="AL723" s="177"/>
      <c r="AM723" s="177"/>
      <c r="AN723" s="177"/>
      <c r="AO723" s="177"/>
      <c r="AP723" s="177"/>
      <c r="AQ723" s="177"/>
      <c r="AR723" s="177"/>
      <c r="AS723" s="177"/>
      <c r="AT723" s="177"/>
      <c r="AU723" s="177"/>
      <c r="AV723" s="320">
        <v>2005</v>
      </c>
      <c r="AW723" s="99"/>
      <c r="AX723" s="99"/>
      <c r="AY723" s="99"/>
      <c r="AZ723" s="99"/>
      <c r="BA723" s="99"/>
      <c r="BB723" s="99"/>
      <c r="BC723" s="319">
        <v>80</v>
      </c>
      <c r="BD723" s="177"/>
    </row>
    <row r="724" spans="1:56" s="246" customFormat="1" ht="25.7" customHeight="1">
      <c r="A724" s="269"/>
      <c r="B724" s="543"/>
      <c r="C724" s="320" t="s">
        <v>2578</v>
      </c>
      <c r="D724" s="320" t="s">
        <v>11594</v>
      </c>
      <c r="E724" s="320" t="s">
        <v>2578</v>
      </c>
      <c r="F724" s="320"/>
      <c r="G724" s="320" t="s">
        <v>2578</v>
      </c>
      <c r="H724" s="177"/>
      <c r="I724" s="177"/>
      <c r="J724" s="319">
        <v>878</v>
      </c>
      <c r="K724" s="319">
        <v>374</v>
      </c>
      <c r="L724" s="319">
        <v>374</v>
      </c>
      <c r="M724" s="177"/>
      <c r="N724" s="936"/>
      <c r="O724" s="177"/>
      <c r="P724" s="319">
        <v>378</v>
      </c>
      <c r="Q724" s="319">
        <v>378</v>
      </c>
      <c r="R724" s="319" t="s">
        <v>11577</v>
      </c>
      <c r="S724" s="319">
        <v>1</v>
      </c>
      <c r="T724" s="319" t="s">
        <v>391</v>
      </c>
      <c r="U724" s="177"/>
      <c r="V724" s="177"/>
      <c r="W724" s="177"/>
      <c r="X724" s="177"/>
      <c r="Y724" s="177"/>
      <c r="Z724" s="177"/>
      <c r="AA724" s="319"/>
      <c r="AB724" s="320"/>
      <c r="AC724" s="320"/>
      <c r="AD724" s="177"/>
      <c r="AE724" s="177"/>
      <c r="AF724" s="177"/>
      <c r="AG724" s="177"/>
      <c r="AH724" s="177"/>
      <c r="AI724" s="177"/>
      <c r="AJ724" s="177"/>
      <c r="AK724" s="177"/>
      <c r="AL724" s="177"/>
      <c r="AM724" s="177"/>
      <c r="AN724" s="177"/>
      <c r="AO724" s="177"/>
      <c r="AP724" s="177"/>
      <c r="AQ724" s="177"/>
      <c r="AR724" s="177"/>
      <c r="AS724" s="177"/>
      <c r="AT724" s="177"/>
      <c r="AU724" s="177"/>
      <c r="AV724" s="320">
        <v>2003</v>
      </c>
      <c r="AW724" s="99"/>
      <c r="AX724" s="99"/>
      <c r="AY724" s="99"/>
      <c r="AZ724" s="99"/>
      <c r="BA724" s="99"/>
      <c r="BB724" s="99"/>
      <c r="BC724" s="319">
        <v>70</v>
      </c>
      <c r="BD724" s="177"/>
    </row>
    <row r="725" spans="1:56" s="246" customFormat="1" ht="25.7" customHeight="1">
      <c r="A725" s="269"/>
      <c r="B725" s="543"/>
      <c r="C725" s="320" t="s">
        <v>2578</v>
      </c>
      <c r="D725" s="320" t="s">
        <v>11595</v>
      </c>
      <c r="E725" s="320" t="s">
        <v>2578</v>
      </c>
      <c r="F725" s="320"/>
      <c r="G725" s="320" t="s">
        <v>2578</v>
      </c>
      <c r="H725" s="177"/>
      <c r="I725" s="177"/>
      <c r="J725" s="319">
        <v>703</v>
      </c>
      <c r="K725" s="319">
        <v>414</v>
      </c>
      <c r="L725" s="319">
        <v>414</v>
      </c>
      <c r="M725" s="177"/>
      <c r="N725" s="936"/>
      <c r="O725" s="177"/>
      <c r="P725" s="319">
        <v>414</v>
      </c>
      <c r="Q725" s="319">
        <v>414</v>
      </c>
      <c r="R725" s="319" t="s">
        <v>11581</v>
      </c>
      <c r="S725" s="319">
        <v>1</v>
      </c>
      <c r="T725" s="319" t="s">
        <v>391</v>
      </c>
      <c r="U725" s="177"/>
      <c r="V725" s="177"/>
      <c r="W725" s="177"/>
      <c r="X725" s="177"/>
      <c r="Y725" s="177"/>
      <c r="Z725" s="177"/>
      <c r="AA725" s="319"/>
      <c r="AB725" s="320"/>
      <c r="AC725" s="320"/>
      <c r="AD725" s="177"/>
      <c r="AE725" s="177"/>
      <c r="AF725" s="177"/>
      <c r="AG725" s="177"/>
      <c r="AH725" s="177"/>
      <c r="AI725" s="177"/>
      <c r="AJ725" s="177"/>
      <c r="AK725" s="177"/>
      <c r="AL725" s="177"/>
      <c r="AM725" s="177"/>
      <c r="AN725" s="177"/>
      <c r="AO725" s="177"/>
      <c r="AP725" s="177"/>
      <c r="AQ725" s="177"/>
      <c r="AR725" s="177"/>
      <c r="AS725" s="177"/>
      <c r="AT725" s="177"/>
      <c r="AU725" s="177"/>
      <c r="AV725" s="320">
        <v>2006</v>
      </c>
      <c r="AW725" s="99"/>
      <c r="AX725" s="99"/>
      <c r="AY725" s="99"/>
      <c r="AZ725" s="99"/>
      <c r="BA725" s="99"/>
      <c r="BB725" s="99"/>
      <c r="BC725" s="319">
        <v>80</v>
      </c>
      <c r="BD725" s="177"/>
    </row>
    <row r="726" spans="1:56" s="246" customFormat="1" ht="25.7" customHeight="1">
      <c r="A726" s="269"/>
      <c r="B726" s="543"/>
      <c r="C726" s="320" t="s">
        <v>2578</v>
      </c>
      <c r="D726" s="320" t="s">
        <v>11596</v>
      </c>
      <c r="E726" s="320" t="s">
        <v>2578</v>
      </c>
      <c r="F726" s="320"/>
      <c r="G726" s="320" t="s">
        <v>2578</v>
      </c>
      <c r="H726" s="177"/>
      <c r="I726" s="177"/>
      <c r="J726" s="319">
        <v>1740</v>
      </c>
      <c r="K726" s="319">
        <v>450</v>
      </c>
      <c r="L726" s="319">
        <v>450</v>
      </c>
      <c r="M726" s="177"/>
      <c r="N726" s="936"/>
      <c r="O726" s="177"/>
      <c r="P726" s="319">
        <v>432</v>
      </c>
      <c r="Q726" s="319">
        <v>432</v>
      </c>
      <c r="R726" s="319" t="s">
        <v>11597</v>
      </c>
      <c r="S726" s="319">
        <v>1</v>
      </c>
      <c r="T726" s="319" t="s">
        <v>391</v>
      </c>
      <c r="U726" s="177"/>
      <c r="V726" s="177"/>
      <c r="W726" s="177"/>
      <c r="X726" s="177"/>
      <c r="Y726" s="177"/>
      <c r="Z726" s="177"/>
      <c r="AA726" s="319"/>
      <c r="AB726" s="320"/>
      <c r="AC726" s="320"/>
      <c r="AD726" s="177"/>
      <c r="AE726" s="177"/>
      <c r="AF726" s="177"/>
      <c r="AG726" s="177"/>
      <c r="AH726" s="177"/>
      <c r="AI726" s="177"/>
      <c r="AJ726" s="177"/>
      <c r="AK726" s="177"/>
      <c r="AL726" s="177"/>
      <c r="AM726" s="177"/>
      <c r="AN726" s="177"/>
      <c r="AO726" s="177"/>
      <c r="AP726" s="177"/>
      <c r="AQ726" s="177"/>
      <c r="AR726" s="177"/>
      <c r="AS726" s="177"/>
      <c r="AT726" s="177"/>
      <c r="AU726" s="177"/>
      <c r="AV726" s="320">
        <v>2001</v>
      </c>
      <c r="AW726" s="99"/>
      <c r="AX726" s="99"/>
      <c r="AY726" s="99"/>
      <c r="AZ726" s="99"/>
      <c r="BA726" s="99"/>
      <c r="BB726" s="99"/>
      <c r="BC726" s="319">
        <v>40</v>
      </c>
      <c r="BD726" s="177"/>
    </row>
    <row r="727" spans="1:56" s="246" customFormat="1" ht="25.7" customHeight="1">
      <c r="A727" s="269"/>
      <c r="B727" s="543"/>
      <c r="C727" s="320" t="s">
        <v>2578</v>
      </c>
      <c r="D727" s="320" t="s">
        <v>11598</v>
      </c>
      <c r="E727" s="320" t="s">
        <v>2578</v>
      </c>
      <c r="F727" s="320" t="s">
        <v>2578</v>
      </c>
      <c r="G727" s="320" t="s">
        <v>2578</v>
      </c>
      <c r="H727" s="177">
        <v>2519</v>
      </c>
      <c r="I727" s="177">
        <v>414</v>
      </c>
      <c r="J727" s="319">
        <v>2519</v>
      </c>
      <c r="K727" s="319">
        <v>414</v>
      </c>
      <c r="L727" s="319">
        <v>414</v>
      </c>
      <c r="M727" s="177">
        <v>414</v>
      </c>
      <c r="N727" s="936">
        <v>414</v>
      </c>
      <c r="O727" s="177" t="s">
        <v>11581</v>
      </c>
      <c r="P727" s="319">
        <v>414</v>
      </c>
      <c r="Q727" s="319">
        <v>414</v>
      </c>
      <c r="R727" s="319" t="s">
        <v>11581</v>
      </c>
      <c r="S727" s="319">
        <v>1</v>
      </c>
      <c r="T727" s="319" t="s">
        <v>391</v>
      </c>
      <c r="U727" s="177" t="s">
        <v>11599</v>
      </c>
      <c r="V727" s="177">
        <v>2009</v>
      </c>
      <c r="W727" s="177">
        <v>120</v>
      </c>
      <c r="X727" s="177" t="s">
        <v>2979</v>
      </c>
      <c r="Y727" s="177"/>
      <c r="Z727" s="177"/>
      <c r="AA727" s="319" t="s">
        <v>11599</v>
      </c>
      <c r="AB727" s="320">
        <v>2009</v>
      </c>
      <c r="AC727" s="320">
        <v>120</v>
      </c>
      <c r="AD727" s="177" t="s">
        <v>2979</v>
      </c>
      <c r="AE727" s="177"/>
      <c r="AF727" s="177"/>
      <c r="AG727" s="177"/>
      <c r="AH727" s="177"/>
      <c r="AI727" s="177"/>
      <c r="AJ727" s="177"/>
      <c r="AK727" s="177"/>
      <c r="AL727" s="177"/>
      <c r="AM727" s="177"/>
      <c r="AN727" s="177"/>
      <c r="AO727" s="177"/>
      <c r="AP727" s="177"/>
      <c r="AQ727" s="177"/>
      <c r="AR727" s="177"/>
      <c r="AS727" s="177"/>
      <c r="AT727" s="177"/>
      <c r="AU727" s="177"/>
      <c r="AV727" s="320">
        <v>2009</v>
      </c>
      <c r="AW727" s="99">
        <v>120</v>
      </c>
      <c r="AX727" s="99" t="s">
        <v>2979</v>
      </c>
      <c r="AY727" s="99"/>
      <c r="AZ727" s="99"/>
      <c r="BA727" s="99"/>
      <c r="BB727" s="99"/>
      <c r="BC727" s="319">
        <v>120</v>
      </c>
      <c r="BD727" s="177"/>
    </row>
    <row r="728" spans="1:56" s="246" customFormat="1" ht="25.7" customHeight="1">
      <c r="A728" s="269"/>
      <c r="B728" s="543"/>
      <c r="C728" s="320" t="s">
        <v>2578</v>
      </c>
      <c r="D728" s="320" t="s">
        <v>11600</v>
      </c>
      <c r="E728" s="320" t="s">
        <v>2578</v>
      </c>
      <c r="F728" s="320" t="s">
        <v>2578</v>
      </c>
      <c r="G728" s="320" t="s">
        <v>2578</v>
      </c>
      <c r="H728" s="177">
        <v>1150</v>
      </c>
      <c r="I728" s="177">
        <v>414</v>
      </c>
      <c r="J728" s="319">
        <v>1150</v>
      </c>
      <c r="K728" s="319">
        <v>414</v>
      </c>
      <c r="L728" s="319">
        <v>414</v>
      </c>
      <c r="M728" s="177">
        <v>414</v>
      </c>
      <c r="N728" s="936">
        <v>414</v>
      </c>
      <c r="O728" s="177" t="s">
        <v>11581</v>
      </c>
      <c r="P728" s="319">
        <v>414</v>
      </c>
      <c r="Q728" s="319">
        <v>414</v>
      </c>
      <c r="R728" s="319" t="s">
        <v>11581</v>
      </c>
      <c r="S728" s="319">
        <v>1</v>
      </c>
      <c r="T728" s="319" t="s">
        <v>391</v>
      </c>
      <c r="U728" s="177" t="s">
        <v>11599</v>
      </c>
      <c r="V728" s="177">
        <v>2009</v>
      </c>
      <c r="W728" s="177">
        <v>130</v>
      </c>
      <c r="X728" s="177" t="s">
        <v>2979</v>
      </c>
      <c r="Y728" s="177"/>
      <c r="Z728" s="177"/>
      <c r="AA728" s="319" t="s">
        <v>11599</v>
      </c>
      <c r="AB728" s="320">
        <v>2009</v>
      </c>
      <c r="AC728" s="320">
        <v>130</v>
      </c>
      <c r="AD728" s="177" t="s">
        <v>2979</v>
      </c>
      <c r="AE728" s="177"/>
      <c r="AF728" s="177"/>
      <c r="AG728" s="177"/>
      <c r="AH728" s="177"/>
      <c r="AI728" s="177"/>
      <c r="AJ728" s="177"/>
      <c r="AK728" s="177"/>
      <c r="AL728" s="177"/>
      <c r="AM728" s="177"/>
      <c r="AN728" s="177"/>
      <c r="AO728" s="177"/>
      <c r="AP728" s="177"/>
      <c r="AQ728" s="177"/>
      <c r="AR728" s="177"/>
      <c r="AS728" s="177"/>
      <c r="AT728" s="177"/>
      <c r="AU728" s="177"/>
      <c r="AV728" s="320">
        <v>2009</v>
      </c>
      <c r="AW728" s="99">
        <v>130</v>
      </c>
      <c r="AX728" s="99" t="s">
        <v>2979</v>
      </c>
      <c r="AY728" s="99"/>
      <c r="AZ728" s="99"/>
      <c r="BA728" s="99"/>
      <c r="BB728" s="99"/>
      <c r="BC728" s="319">
        <v>130</v>
      </c>
      <c r="BD728" s="177"/>
    </row>
    <row r="729" spans="1:56" s="246" customFormat="1" ht="25.7" customHeight="1">
      <c r="A729" s="269"/>
      <c r="B729" s="543"/>
      <c r="C729" s="320" t="s">
        <v>2578</v>
      </c>
      <c r="D729" s="320" t="s">
        <v>11601</v>
      </c>
      <c r="E729" s="320" t="s">
        <v>2578</v>
      </c>
      <c r="F729" s="320"/>
      <c r="G729" s="320" t="s">
        <v>2578</v>
      </c>
      <c r="H729" s="177"/>
      <c r="I729" s="177"/>
      <c r="J729" s="319">
        <v>750</v>
      </c>
      <c r="K729" s="319">
        <v>428</v>
      </c>
      <c r="L729" s="319">
        <v>428</v>
      </c>
      <c r="M729" s="177"/>
      <c r="N729" s="936"/>
      <c r="O729" s="177"/>
      <c r="P729" s="319">
        <v>428</v>
      </c>
      <c r="Q729" s="319">
        <v>428</v>
      </c>
      <c r="R729" s="319" t="s">
        <v>11581</v>
      </c>
      <c r="S729" s="319">
        <v>3</v>
      </c>
      <c r="T729" s="319" t="s">
        <v>391</v>
      </c>
      <c r="U729" s="177"/>
      <c r="V729" s="177"/>
      <c r="W729" s="177"/>
      <c r="X729" s="177"/>
      <c r="Y729" s="177"/>
      <c r="Z729" s="177"/>
      <c r="AA729" s="319" t="s">
        <v>11602</v>
      </c>
      <c r="AB729" s="320"/>
      <c r="AC729" s="320"/>
      <c r="AD729" s="177"/>
      <c r="AE729" s="177"/>
      <c r="AF729" s="177"/>
      <c r="AG729" s="177"/>
      <c r="AH729" s="177"/>
      <c r="AI729" s="177"/>
      <c r="AJ729" s="177"/>
      <c r="AK729" s="177"/>
      <c r="AL729" s="177"/>
      <c r="AM729" s="177"/>
      <c r="AN729" s="177"/>
      <c r="AO729" s="177"/>
      <c r="AP729" s="177"/>
      <c r="AQ729" s="177"/>
      <c r="AR729" s="177"/>
      <c r="AS729" s="177"/>
      <c r="AT729" s="177"/>
      <c r="AU729" s="177"/>
      <c r="AV729" s="320">
        <v>2010</v>
      </c>
      <c r="AW729" s="99"/>
      <c r="AX729" s="99"/>
      <c r="AY729" s="99"/>
      <c r="AZ729" s="99"/>
      <c r="BA729" s="99"/>
      <c r="BB729" s="99"/>
      <c r="BC729" s="319">
        <v>350</v>
      </c>
      <c r="BD729" s="177"/>
    </row>
    <row r="730" spans="1:56" s="246" customFormat="1" ht="25.7" customHeight="1">
      <c r="A730" s="269"/>
      <c r="B730" s="543"/>
      <c r="C730" s="320" t="s">
        <v>2578</v>
      </c>
      <c r="D730" s="320" t="s">
        <v>11603</v>
      </c>
      <c r="E730" s="320" t="s">
        <v>2578</v>
      </c>
      <c r="F730" s="320" t="s">
        <v>2578</v>
      </c>
      <c r="G730" s="320" t="s">
        <v>2578</v>
      </c>
      <c r="H730" s="319">
        <v>1150</v>
      </c>
      <c r="I730" s="319">
        <v>414</v>
      </c>
      <c r="J730" s="319">
        <v>715</v>
      </c>
      <c r="K730" s="319">
        <v>384</v>
      </c>
      <c r="L730" s="319">
        <v>384</v>
      </c>
      <c r="M730" s="319">
        <v>415</v>
      </c>
      <c r="N730" s="319">
        <v>415</v>
      </c>
      <c r="O730" s="319" t="s">
        <v>2579</v>
      </c>
      <c r="P730" s="319">
        <v>360</v>
      </c>
      <c r="Q730" s="319">
        <v>360</v>
      </c>
      <c r="R730" s="319" t="s">
        <v>11604</v>
      </c>
      <c r="S730" s="319">
        <v>1</v>
      </c>
      <c r="T730" s="319" t="s">
        <v>391</v>
      </c>
      <c r="U730" s="319" t="s">
        <v>2580</v>
      </c>
      <c r="V730" s="320">
        <v>2009</v>
      </c>
      <c r="W730" s="319">
        <v>130</v>
      </c>
      <c r="X730" s="177" t="s">
        <v>2979</v>
      </c>
      <c r="Y730" s="177"/>
      <c r="Z730" s="177"/>
      <c r="AA730" s="319"/>
      <c r="AB730" s="320">
        <v>2009</v>
      </c>
      <c r="AC730" s="319">
        <v>130</v>
      </c>
      <c r="AD730" s="177" t="s">
        <v>2979</v>
      </c>
      <c r="AE730" s="177"/>
      <c r="AF730" s="177"/>
      <c r="AG730" s="177"/>
      <c r="AH730" s="177"/>
      <c r="AI730" s="177"/>
      <c r="AJ730" s="177"/>
      <c r="AK730" s="177"/>
      <c r="AL730" s="177"/>
      <c r="AM730" s="177"/>
      <c r="AN730" s="177"/>
      <c r="AO730" s="177"/>
      <c r="AP730" s="177"/>
      <c r="AQ730" s="177"/>
      <c r="AR730" s="177"/>
      <c r="AS730" s="177"/>
      <c r="AT730" s="177"/>
      <c r="AU730" s="177"/>
      <c r="AV730" s="320">
        <v>2010</v>
      </c>
      <c r="AW730" s="319">
        <v>130</v>
      </c>
      <c r="AX730" s="177" t="s">
        <v>2979</v>
      </c>
      <c r="AY730" s="99"/>
      <c r="AZ730" s="99"/>
      <c r="BA730" s="99"/>
      <c r="BB730" s="99"/>
      <c r="BC730" s="319">
        <v>80</v>
      </c>
      <c r="BD730" s="177"/>
    </row>
    <row r="731" spans="1:56" s="246" customFormat="1" ht="25.7" customHeight="1">
      <c r="A731" s="269"/>
      <c r="B731" s="543"/>
      <c r="C731" s="320" t="s">
        <v>2578</v>
      </c>
      <c r="D731" s="320" t="s">
        <v>11605</v>
      </c>
      <c r="E731" s="320" t="s">
        <v>2578</v>
      </c>
      <c r="F731" s="320" t="s">
        <v>2578</v>
      </c>
      <c r="G731" s="320" t="s">
        <v>2578</v>
      </c>
      <c r="H731" s="319">
        <v>1150</v>
      </c>
      <c r="I731" s="319">
        <v>414</v>
      </c>
      <c r="J731" s="319">
        <v>1650</v>
      </c>
      <c r="K731" s="319">
        <v>578</v>
      </c>
      <c r="L731" s="319">
        <v>578</v>
      </c>
      <c r="M731" s="319">
        <v>416</v>
      </c>
      <c r="N731" s="319">
        <v>416</v>
      </c>
      <c r="O731" s="319" t="s">
        <v>2581</v>
      </c>
      <c r="P731" s="319">
        <v>414</v>
      </c>
      <c r="Q731" s="319">
        <v>414</v>
      </c>
      <c r="R731" s="319" t="s">
        <v>11581</v>
      </c>
      <c r="S731" s="319">
        <v>3</v>
      </c>
      <c r="T731" s="319" t="s">
        <v>391</v>
      </c>
      <c r="U731" s="319" t="s">
        <v>2582</v>
      </c>
      <c r="V731" s="320">
        <v>2009</v>
      </c>
      <c r="W731" s="319">
        <v>130</v>
      </c>
      <c r="X731" s="177" t="s">
        <v>2979</v>
      </c>
      <c r="Y731" s="177"/>
      <c r="Z731" s="177"/>
      <c r="AA731" s="319" t="s">
        <v>11602</v>
      </c>
      <c r="AB731" s="320">
        <v>2009</v>
      </c>
      <c r="AC731" s="319">
        <v>130</v>
      </c>
      <c r="AD731" s="177" t="s">
        <v>2979</v>
      </c>
      <c r="AE731" s="177"/>
      <c r="AF731" s="177"/>
      <c r="AG731" s="177"/>
      <c r="AH731" s="177"/>
      <c r="AI731" s="177"/>
      <c r="AJ731" s="177"/>
      <c r="AK731" s="177"/>
      <c r="AL731" s="177"/>
      <c r="AM731" s="177"/>
      <c r="AN731" s="177"/>
      <c r="AO731" s="177"/>
      <c r="AP731" s="177"/>
      <c r="AQ731" s="177"/>
      <c r="AR731" s="177"/>
      <c r="AS731" s="177"/>
      <c r="AT731" s="177"/>
      <c r="AU731" s="177"/>
      <c r="AV731" s="320">
        <v>2010</v>
      </c>
      <c r="AW731" s="319">
        <v>130</v>
      </c>
      <c r="AX731" s="177" t="s">
        <v>2979</v>
      </c>
      <c r="AY731" s="99"/>
      <c r="AZ731" s="99"/>
      <c r="BA731" s="99"/>
      <c r="BB731" s="99"/>
      <c r="BC731" s="319">
        <v>350</v>
      </c>
      <c r="BD731" s="177"/>
    </row>
    <row r="732" spans="1:56" s="246" customFormat="1" ht="25.7" customHeight="1">
      <c r="A732" s="269"/>
      <c r="B732" s="543"/>
      <c r="C732" s="320" t="s">
        <v>2578</v>
      </c>
      <c r="D732" s="320" t="s">
        <v>11606</v>
      </c>
      <c r="E732" s="320" t="s">
        <v>2578</v>
      </c>
      <c r="F732" s="320"/>
      <c r="G732" s="320" t="s">
        <v>2578</v>
      </c>
      <c r="H732" s="319"/>
      <c r="I732" s="319"/>
      <c r="J732" s="319">
        <v>1124</v>
      </c>
      <c r="K732" s="319">
        <v>497</v>
      </c>
      <c r="L732" s="319">
        <v>497</v>
      </c>
      <c r="M732" s="319"/>
      <c r="N732" s="319"/>
      <c r="O732" s="319"/>
      <c r="P732" s="319">
        <v>414</v>
      </c>
      <c r="Q732" s="319">
        <v>414</v>
      </c>
      <c r="R732" s="319" t="s">
        <v>11581</v>
      </c>
      <c r="S732" s="319">
        <v>1</v>
      </c>
      <c r="T732" s="319" t="s">
        <v>391</v>
      </c>
      <c r="U732" s="319"/>
      <c r="V732" s="320"/>
      <c r="W732" s="319"/>
      <c r="X732" s="177"/>
      <c r="Y732" s="177"/>
      <c r="Z732" s="177"/>
      <c r="AA732" s="319"/>
      <c r="AB732" s="320"/>
      <c r="AC732" s="319"/>
      <c r="AD732" s="177"/>
      <c r="AE732" s="177"/>
      <c r="AF732" s="177"/>
      <c r="AG732" s="177"/>
      <c r="AH732" s="177"/>
      <c r="AI732" s="177"/>
      <c r="AJ732" s="177"/>
      <c r="AK732" s="177"/>
      <c r="AL732" s="177"/>
      <c r="AM732" s="177"/>
      <c r="AN732" s="177"/>
      <c r="AO732" s="177"/>
      <c r="AP732" s="177"/>
      <c r="AQ732" s="177"/>
      <c r="AR732" s="177"/>
      <c r="AS732" s="177"/>
      <c r="AT732" s="177"/>
      <c r="AU732" s="177"/>
      <c r="AV732" s="320">
        <v>2012</v>
      </c>
      <c r="AW732" s="319"/>
      <c r="AX732" s="177"/>
      <c r="AY732" s="99"/>
      <c r="AZ732" s="99"/>
      <c r="BA732" s="99"/>
      <c r="BB732" s="99"/>
      <c r="BC732" s="319">
        <v>350</v>
      </c>
      <c r="BD732" s="177"/>
    </row>
    <row r="733" spans="1:56" s="246" customFormat="1" ht="25.7" customHeight="1">
      <c r="A733" s="269"/>
      <c r="B733" s="543"/>
      <c r="C733" s="320" t="s">
        <v>2578</v>
      </c>
      <c r="D733" s="320" t="s">
        <v>11607</v>
      </c>
      <c r="E733" s="320" t="s">
        <v>2578</v>
      </c>
      <c r="F733" s="320"/>
      <c r="G733" s="320" t="s">
        <v>2578</v>
      </c>
      <c r="H733" s="567"/>
      <c r="I733" s="319"/>
      <c r="J733" s="567">
        <v>2262</v>
      </c>
      <c r="K733" s="319">
        <v>486</v>
      </c>
      <c r="L733" s="319">
        <v>486</v>
      </c>
      <c r="M733" s="319"/>
      <c r="N733" s="319"/>
      <c r="O733" s="319"/>
      <c r="P733" s="319">
        <v>414</v>
      </c>
      <c r="Q733" s="319">
        <v>414</v>
      </c>
      <c r="R733" s="319" t="s">
        <v>11581</v>
      </c>
      <c r="S733" s="319">
        <v>1</v>
      </c>
      <c r="T733" s="319" t="s">
        <v>391</v>
      </c>
      <c r="U733" s="319"/>
      <c r="V733" s="320"/>
      <c r="W733" s="319"/>
      <c r="X733" s="177"/>
      <c r="Y733" s="177"/>
      <c r="Z733" s="177"/>
      <c r="AA733" s="319"/>
      <c r="AB733" s="320"/>
      <c r="AC733" s="319"/>
      <c r="AD733" s="177"/>
      <c r="AE733" s="177"/>
      <c r="AF733" s="177"/>
      <c r="AG733" s="177"/>
      <c r="AH733" s="177"/>
      <c r="AI733" s="177"/>
      <c r="AJ733" s="177"/>
      <c r="AK733" s="177"/>
      <c r="AL733" s="177"/>
      <c r="AM733" s="177"/>
      <c r="AN733" s="177"/>
      <c r="AO733" s="177"/>
      <c r="AP733" s="177"/>
      <c r="AQ733" s="177"/>
      <c r="AR733" s="177"/>
      <c r="AS733" s="177"/>
      <c r="AT733" s="177"/>
      <c r="AU733" s="177"/>
      <c r="AV733" s="320">
        <v>2016</v>
      </c>
      <c r="AW733" s="319"/>
      <c r="AX733" s="177"/>
      <c r="AY733" s="99"/>
      <c r="AZ733" s="99"/>
      <c r="BA733" s="99"/>
      <c r="BB733" s="99"/>
      <c r="BC733" s="319">
        <v>350</v>
      </c>
      <c r="BD733" s="177"/>
    </row>
    <row r="734" spans="1:56" s="246" customFormat="1" ht="25.7" customHeight="1">
      <c r="A734" s="269"/>
      <c r="B734" s="543"/>
      <c r="C734" s="320" t="s">
        <v>2583</v>
      </c>
      <c r="D734" s="320" t="s">
        <v>11608</v>
      </c>
      <c r="E734" s="320" t="s">
        <v>2583</v>
      </c>
      <c r="F734" s="320"/>
      <c r="G734" s="320" t="s">
        <v>11609</v>
      </c>
      <c r="H734" s="567"/>
      <c r="I734" s="319"/>
      <c r="J734" s="567">
        <v>1626</v>
      </c>
      <c r="K734" s="319">
        <v>412</v>
      </c>
      <c r="L734" s="319">
        <v>412</v>
      </c>
      <c r="M734" s="319"/>
      <c r="N734" s="319"/>
      <c r="O734" s="319"/>
      <c r="P734" s="319">
        <v>414</v>
      </c>
      <c r="Q734" s="319">
        <v>412</v>
      </c>
      <c r="R734" s="319" t="s">
        <v>11604</v>
      </c>
      <c r="S734" s="319">
        <v>1</v>
      </c>
      <c r="T734" s="319" t="s">
        <v>391</v>
      </c>
      <c r="U734" s="319"/>
      <c r="V734" s="320"/>
      <c r="W734" s="319"/>
      <c r="X734" s="177"/>
      <c r="Y734" s="177"/>
      <c r="Z734" s="177"/>
      <c r="AA734" s="319" t="s">
        <v>1951</v>
      </c>
      <c r="AB734" s="320"/>
      <c r="AC734" s="319"/>
      <c r="AD734" s="177"/>
      <c r="AE734" s="177"/>
      <c r="AF734" s="177"/>
      <c r="AG734" s="177"/>
      <c r="AH734" s="177"/>
      <c r="AI734" s="177"/>
      <c r="AJ734" s="177"/>
      <c r="AK734" s="177"/>
      <c r="AL734" s="177"/>
      <c r="AM734" s="177"/>
      <c r="AN734" s="177"/>
      <c r="AO734" s="177"/>
      <c r="AP734" s="177"/>
      <c r="AQ734" s="177"/>
      <c r="AR734" s="177"/>
      <c r="AS734" s="177"/>
      <c r="AT734" s="177"/>
      <c r="AU734" s="177"/>
      <c r="AV734" s="320">
        <v>2013</v>
      </c>
      <c r="AW734" s="319"/>
      <c r="AX734" s="177"/>
      <c r="AY734" s="99"/>
      <c r="AZ734" s="99"/>
      <c r="BA734" s="99"/>
      <c r="BB734" s="99"/>
      <c r="BC734" s="319">
        <v>230</v>
      </c>
      <c r="BD734" s="177"/>
    </row>
    <row r="735" spans="1:56" s="246" customFormat="1" ht="25.7" customHeight="1">
      <c r="A735" s="269"/>
      <c r="B735" s="543"/>
      <c r="C735" s="320" t="s">
        <v>2583</v>
      </c>
      <c r="D735" s="320" t="s">
        <v>11610</v>
      </c>
      <c r="E735" s="320" t="s">
        <v>2583</v>
      </c>
      <c r="F735" s="320"/>
      <c r="G735" s="320" t="s">
        <v>11611</v>
      </c>
      <c r="H735" s="567"/>
      <c r="I735" s="319"/>
      <c r="J735" s="319">
        <v>1770</v>
      </c>
      <c r="K735" s="319">
        <v>828</v>
      </c>
      <c r="L735" s="319">
        <v>828</v>
      </c>
      <c r="M735" s="319"/>
      <c r="N735" s="319"/>
      <c r="O735" s="319"/>
      <c r="P735" s="319">
        <v>828</v>
      </c>
      <c r="Q735" s="319">
        <v>828</v>
      </c>
      <c r="R735" s="319" t="s">
        <v>11588</v>
      </c>
      <c r="S735" s="319">
        <v>1</v>
      </c>
      <c r="T735" s="319" t="s">
        <v>391</v>
      </c>
      <c r="U735" s="319"/>
      <c r="V735" s="320"/>
      <c r="W735" s="319"/>
      <c r="X735" s="177"/>
      <c r="Y735" s="177"/>
      <c r="Z735" s="177"/>
      <c r="AA735" s="319" t="s">
        <v>1951</v>
      </c>
      <c r="AB735" s="320"/>
      <c r="AC735" s="319"/>
      <c r="AD735" s="177"/>
      <c r="AE735" s="177"/>
      <c r="AF735" s="177"/>
      <c r="AG735" s="177"/>
      <c r="AH735" s="177"/>
      <c r="AI735" s="177"/>
      <c r="AJ735" s="177"/>
      <c r="AK735" s="177"/>
      <c r="AL735" s="177"/>
      <c r="AM735" s="177"/>
      <c r="AN735" s="177"/>
      <c r="AO735" s="177"/>
      <c r="AP735" s="177"/>
      <c r="AQ735" s="177"/>
      <c r="AR735" s="177"/>
      <c r="AS735" s="177"/>
      <c r="AT735" s="177"/>
      <c r="AU735" s="177"/>
      <c r="AV735" s="320">
        <v>2007</v>
      </c>
      <c r="AW735" s="319"/>
      <c r="AX735" s="177"/>
      <c r="AY735" s="99"/>
      <c r="AZ735" s="99"/>
      <c r="BA735" s="99"/>
      <c r="BB735" s="99"/>
      <c r="BC735" s="319">
        <v>101</v>
      </c>
      <c r="BD735" s="177"/>
    </row>
    <row r="736" spans="1:56" s="246" customFormat="1" ht="25.7" customHeight="1">
      <c r="A736" s="269"/>
      <c r="B736" s="543"/>
      <c r="C736" s="320" t="s">
        <v>2583</v>
      </c>
      <c r="D736" s="320" t="s">
        <v>11612</v>
      </c>
      <c r="E736" s="320" t="s">
        <v>2583</v>
      </c>
      <c r="F736" s="320"/>
      <c r="G736" s="320" t="s">
        <v>11613</v>
      </c>
      <c r="H736" s="594"/>
      <c r="I736" s="177"/>
      <c r="J736" s="567">
        <v>1327</v>
      </c>
      <c r="K736" s="319">
        <v>400</v>
      </c>
      <c r="L736" s="319">
        <v>400</v>
      </c>
      <c r="M736" s="177"/>
      <c r="N736" s="936"/>
      <c r="O736" s="177"/>
      <c r="P736" s="319">
        <v>400</v>
      </c>
      <c r="Q736" s="319">
        <v>400</v>
      </c>
      <c r="R736" s="319" t="s">
        <v>2586</v>
      </c>
      <c r="S736" s="319">
        <v>1</v>
      </c>
      <c r="T736" s="319" t="s">
        <v>391</v>
      </c>
      <c r="U736" s="177"/>
      <c r="V736" s="177"/>
      <c r="W736" s="177"/>
      <c r="X736" s="177"/>
      <c r="Y736" s="177"/>
      <c r="Z736" s="177"/>
      <c r="AA736" s="319"/>
      <c r="AB736" s="320"/>
      <c r="AC736" s="320"/>
      <c r="AD736" s="177"/>
      <c r="AE736" s="177"/>
      <c r="AF736" s="177"/>
      <c r="AG736" s="177"/>
      <c r="AH736" s="177"/>
      <c r="AI736" s="177"/>
      <c r="AJ736" s="177"/>
      <c r="AK736" s="177"/>
      <c r="AL736" s="177"/>
      <c r="AM736" s="177"/>
      <c r="AN736" s="177"/>
      <c r="AO736" s="177"/>
      <c r="AP736" s="177"/>
      <c r="AQ736" s="177"/>
      <c r="AR736" s="177"/>
      <c r="AS736" s="177"/>
      <c r="AT736" s="177"/>
      <c r="AU736" s="177"/>
      <c r="AV736" s="320">
        <v>2000</v>
      </c>
      <c r="AW736" s="99"/>
      <c r="AX736" s="99"/>
      <c r="AY736" s="99"/>
      <c r="AZ736" s="99"/>
      <c r="BA736" s="99"/>
      <c r="BB736" s="99"/>
      <c r="BC736" s="319">
        <v>71</v>
      </c>
      <c r="BD736" s="177"/>
    </row>
    <row r="737" spans="1:56" s="246" customFormat="1" ht="25.7" customHeight="1">
      <c r="A737" s="269"/>
      <c r="B737" s="543"/>
      <c r="C737" s="320" t="s">
        <v>2583</v>
      </c>
      <c r="D737" s="320" t="s">
        <v>11614</v>
      </c>
      <c r="E737" s="320" t="s">
        <v>2583</v>
      </c>
      <c r="F737" s="320"/>
      <c r="G737" s="320" t="s">
        <v>11615</v>
      </c>
      <c r="H737" s="594"/>
      <c r="I737" s="177"/>
      <c r="J737" s="1071">
        <v>4362</v>
      </c>
      <c r="K737" s="319">
        <v>384</v>
      </c>
      <c r="L737" s="319">
        <v>384</v>
      </c>
      <c r="M737" s="177"/>
      <c r="N737" s="936"/>
      <c r="O737" s="177"/>
      <c r="P737" s="319">
        <v>384</v>
      </c>
      <c r="Q737" s="319">
        <v>384</v>
      </c>
      <c r="R737" s="319" t="s">
        <v>11616</v>
      </c>
      <c r="S737" s="319">
        <v>1</v>
      </c>
      <c r="T737" s="319" t="s">
        <v>391</v>
      </c>
      <c r="U737" s="177"/>
      <c r="V737" s="177"/>
      <c r="W737" s="177"/>
      <c r="X737" s="177"/>
      <c r="Y737" s="177"/>
      <c r="Z737" s="177"/>
      <c r="AA737" s="319"/>
      <c r="AB737" s="320"/>
      <c r="AC737" s="320"/>
      <c r="AD737" s="177"/>
      <c r="AE737" s="177"/>
      <c r="AF737" s="177"/>
      <c r="AG737" s="177"/>
      <c r="AH737" s="177"/>
      <c r="AI737" s="177"/>
      <c r="AJ737" s="177"/>
      <c r="AK737" s="177"/>
      <c r="AL737" s="177"/>
      <c r="AM737" s="177"/>
      <c r="AN737" s="177"/>
      <c r="AO737" s="177"/>
      <c r="AP737" s="177"/>
      <c r="AQ737" s="177"/>
      <c r="AR737" s="177"/>
      <c r="AS737" s="177"/>
      <c r="AT737" s="177"/>
      <c r="AU737" s="177"/>
      <c r="AV737" s="320">
        <v>2003</v>
      </c>
      <c r="AW737" s="99"/>
      <c r="AX737" s="99"/>
      <c r="AY737" s="99"/>
      <c r="AZ737" s="99"/>
      <c r="BA737" s="99"/>
      <c r="BB737" s="99"/>
      <c r="BC737" s="319">
        <v>48</v>
      </c>
      <c r="BD737" s="177"/>
    </row>
    <row r="738" spans="1:56" s="246" customFormat="1" ht="25.7" customHeight="1">
      <c r="A738" s="269"/>
      <c r="B738" s="543"/>
      <c r="C738" s="320" t="s">
        <v>2583</v>
      </c>
      <c r="D738" s="320" t="s">
        <v>11617</v>
      </c>
      <c r="E738" s="320" t="s">
        <v>2583</v>
      </c>
      <c r="F738" s="320"/>
      <c r="G738" s="320" t="s">
        <v>11618</v>
      </c>
      <c r="H738" s="594"/>
      <c r="I738" s="177"/>
      <c r="J738" s="567">
        <v>1382</v>
      </c>
      <c r="K738" s="319">
        <v>414</v>
      </c>
      <c r="L738" s="319">
        <v>414</v>
      </c>
      <c r="M738" s="177"/>
      <c r="N738" s="936"/>
      <c r="O738" s="177"/>
      <c r="P738" s="319">
        <v>414</v>
      </c>
      <c r="Q738" s="319">
        <v>414</v>
      </c>
      <c r="R738" s="319" t="s">
        <v>11581</v>
      </c>
      <c r="S738" s="319">
        <v>1</v>
      </c>
      <c r="T738" s="319" t="s">
        <v>391</v>
      </c>
      <c r="U738" s="177"/>
      <c r="V738" s="177"/>
      <c r="W738" s="177"/>
      <c r="X738" s="177"/>
      <c r="Y738" s="177"/>
      <c r="Z738" s="177"/>
      <c r="AA738" s="319" t="s">
        <v>1951</v>
      </c>
      <c r="AB738" s="320"/>
      <c r="AC738" s="320"/>
      <c r="AD738" s="177"/>
      <c r="AE738" s="177"/>
      <c r="AF738" s="177"/>
      <c r="AG738" s="177"/>
      <c r="AH738" s="177"/>
      <c r="AI738" s="177"/>
      <c r="AJ738" s="177"/>
      <c r="AK738" s="177"/>
      <c r="AL738" s="177"/>
      <c r="AM738" s="177"/>
      <c r="AN738" s="177"/>
      <c r="AO738" s="177"/>
      <c r="AP738" s="177"/>
      <c r="AQ738" s="177"/>
      <c r="AR738" s="177"/>
      <c r="AS738" s="177"/>
      <c r="AT738" s="177"/>
      <c r="AU738" s="177"/>
      <c r="AV738" s="320">
        <v>2003</v>
      </c>
      <c r="AW738" s="99"/>
      <c r="AX738" s="99"/>
      <c r="AY738" s="99"/>
      <c r="AZ738" s="99"/>
      <c r="BA738" s="99"/>
      <c r="BB738" s="99"/>
      <c r="BC738" s="319">
        <v>47</v>
      </c>
      <c r="BD738" s="177"/>
    </row>
    <row r="739" spans="1:56" s="246" customFormat="1" ht="25.7" customHeight="1">
      <c r="A739" s="269"/>
      <c r="B739" s="543"/>
      <c r="C739" s="320" t="s">
        <v>2583</v>
      </c>
      <c r="D739" s="320" t="s">
        <v>11619</v>
      </c>
      <c r="E739" s="320" t="s">
        <v>2583</v>
      </c>
      <c r="F739" s="320"/>
      <c r="G739" s="320" t="s">
        <v>11620</v>
      </c>
      <c r="H739" s="177"/>
      <c r="I739" s="177"/>
      <c r="J739" s="319">
        <v>5414</v>
      </c>
      <c r="K739" s="319">
        <v>374</v>
      </c>
      <c r="L739" s="319">
        <v>374</v>
      </c>
      <c r="M739" s="177"/>
      <c r="N739" s="936"/>
      <c r="O739" s="177"/>
      <c r="P739" s="319">
        <v>374</v>
      </c>
      <c r="Q739" s="319">
        <v>374</v>
      </c>
      <c r="R739" s="319" t="s">
        <v>2586</v>
      </c>
      <c r="S739" s="319">
        <v>1</v>
      </c>
      <c r="T739" s="319" t="s">
        <v>391</v>
      </c>
      <c r="U739" s="177"/>
      <c r="V739" s="177"/>
      <c r="W739" s="177"/>
      <c r="X739" s="177"/>
      <c r="Y739" s="177"/>
      <c r="Z739" s="177"/>
      <c r="AA739" s="319"/>
      <c r="AB739" s="320"/>
      <c r="AC739" s="320"/>
      <c r="AD739" s="177"/>
      <c r="AE739" s="177"/>
      <c r="AF739" s="177"/>
      <c r="AG739" s="177"/>
      <c r="AH739" s="177"/>
      <c r="AI739" s="177"/>
      <c r="AJ739" s="177"/>
      <c r="AK739" s="177"/>
      <c r="AL739" s="177"/>
      <c r="AM739" s="177"/>
      <c r="AN739" s="177"/>
      <c r="AO739" s="177"/>
      <c r="AP739" s="177"/>
      <c r="AQ739" s="177"/>
      <c r="AR739" s="177"/>
      <c r="AS739" s="177"/>
      <c r="AT739" s="177"/>
      <c r="AU739" s="177"/>
      <c r="AV739" s="320">
        <v>2001</v>
      </c>
      <c r="AW739" s="99"/>
      <c r="AX739" s="99"/>
      <c r="AY739" s="99"/>
      <c r="AZ739" s="99"/>
      <c r="BA739" s="99"/>
      <c r="BB739" s="99"/>
      <c r="BC739" s="319">
        <v>45</v>
      </c>
      <c r="BD739" s="177"/>
    </row>
    <row r="740" spans="1:56" s="246" customFormat="1" ht="25.7" customHeight="1">
      <c r="A740" s="269"/>
      <c r="B740" s="543"/>
      <c r="C740" s="320" t="s">
        <v>2583</v>
      </c>
      <c r="D740" s="320" t="s">
        <v>11621</v>
      </c>
      <c r="E740" s="320" t="s">
        <v>2583</v>
      </c>
      <c r="F740" s="320"/>
      <c r="G740" s="320" t="s">
        <v>11622</v>
      </c>
      <c r="H740" s="177"/>
      <c r="I740" s="177"/>
      <c r="J740" s="319">
        <v>958</v>
      </c>
      <c r="K740" s="319">
        <v>392</v>
      </c>
      <c r="L740" s="319">
        <v>392</v>
      </c>
      <c r="M740" s="177"/>
      <c r="N740" s="936"/>
      <c r="O740" s="177"/>
      <c r="P740" s="319">
        <v>392</v>
      </c>
      <c r="Q740" s="319">
        <v>392</v>
      </c>
      <c r="R740" s="319" t="s">
        <v>11623</v>
      </c>
      <c r="S740" s="319">
        <v>1</v>
      </c>
      <c r="T740" s="319" t="s">
        <v>391</v>
      </c>
      <c r="U740" s="177"/>
      <c r="V740" s="177"/>
      <c r="W740" s="177"/>
      <c r="X740" s="177"/>
      <c r="Y740" s="177"/>
      <c r="Z740" s="177"/>
      <c r="AA740" s="319" t="s">
        <v>1951</v>
      </c>
      <c r="AB740" s="320"/>
      <c r="AC740" s="320"/>
      <c r="AD740" s="177"/>
      <c r="AE740" s="177"/>
      <c r="AF740" s="177"/>
      <c r="AG740" s="177"/>
      <c r="AH740" s="177"/>
      <c r="AI740" s="177"/>
      <c r="AJ740" s="177"/>
      <c r="AK740" s="177"/>
      <c r="AL740" s="177"/>
      <c r="AM740" s="177"/>
      <c r="AN740" s="177"/>
      <c r="AO740" s="177"/>
      <c r="AP740" s="177"/>
      <c r="AQ740" s="177"/>
      <c r="AR740" s="177"/>
      <c r="AS740" s="177"/>
      <c r="AT740" s="177"/>
      <c r="AU740" s="177"/>
      <c r="AV740" s="320">
        <v>2002</v>
      </c>
      <c r="AW740" s="99"/>
      <c r="AX740" s="99"/>
      <c r="AY740" s="99"/>
      <c r="AZ740" s="99"/>
      <c r="BA740" s="99"/>
      <c r="BB740" s="99"/>
      <c r="BC740" s="319">
        <v>46</v>
      </c>
      <c r="BD740" s="177"/>
    </row>
    <row r="741" spans="1:56" s="246" customFormat="1" ht="25.7" customHeight="1">
      <c r="A741" s="269"/>
      <c r="B741" s="543"/>
      <c r="C741" s="320" t="s">
        <v>2583</v>
      </c>
      <c r="D741" s="320" t="s">
        <v>11624</v>
      </c>
      <c r="E741" s="320" t="s">
        <v>2583</v>
      </c>
      <c r="F741" s="320"/>
      <c r="G741" s="320" t="s">
        <v>11625</v>
      </c>
      <c r="H741" s="177"/>
      <c r="I741" s="177"/>
      <c r="J741" s="319">
        <v>1400</v>
      </c>
      <c r="K741" s="319">
        <v>418</v>
      </c>
      <c r="L741" s="319">
        <v>418</v>
      </c>
      <c r="M741" s="177"/>
      <c r="N741" s="936"/>
      <c r="O741" s="177"/>
      <c r="P741" s="319">
        <v>418</v>
      </c>
      <c r="Q741" s="319">
        <v>418</v>
      </c>
      <c r="R741" s="319" t="s">
        <v>11626</v>
      </c>
      <c r="S741" s="319">
        <v>1</v>
      </c>
      <c r="T741" s="319" t="s">
        <v>391</v>
      </c>
      <c r="U741" s="177"/>
      <c r="V741" s="177"/>
      <c r="W741" s="177"/>
      <c r="X741" s="177"/>
      <c r="Y741" s="177"/>
      <c r="Z741" s="177"/>
      <c r="AA741" s="319"/>
      <c r="AB741" s="320"/>
      <c r="AC741" s="320"/>
      <c r="AD741" s="177"/>
      <c r="AE741" s="177"/>
      <c r="AF741" s="177"/>
      <c r="AG741" s="177"/>
      <c r="AH741" s="177"/>
      <c r="AI741" s="177"/>
      <c r="AJ741" s="177"/>
      <c r="AK741" s="177"/>
      <c r="AL741" s="177"/>
      <c r="AM741" s="177"/>
      <c r="AN741" s="177"/>
      <c r="AO741" s="177"/>
      <c r="AP741" s="177"/>
      <c r="AQ741" s="177"/>
      <c r="AR741" s="177"/>
      <c r="AS741" s="177"/>
      <c r="AT741" s="177"/>
      <c r="AU741" s="177"/>
      <c r="AV741" s="320">
        <v>2001</v>
      </c>
      <c r="AW741" s="99"/>
      <c r="AX741" s="99"/>
      <c r="AY741" s="99"/>
      <c r="AZ741" s="99"/>
      <c r="BA741" s="99"/>
      <c r="BB741" s="99"/>
      <c r="BC741" s="319">
        <v>45</v>
      </c>
      <c r="BD741" s="177"/>
    </row>
    <row r="742" spans="1:56" s="246" customFormat="1" ht="25.7" customHeight="1">
      <c r="A742" s="269"/>
      <c r="B742" s="543"/>
      <c r="C742" s="320" t="s">
        <v>2583</v>
      </c>
      <c r="D742" s="320" t="s">
        <v>11627</v>
      </c>
      <c r="E742" s="320" t="s">
        <v>2583</v>
      </c>
      <c r="F742" s="320"/>
      <c r="G742" s="320" t="s">
        <v>11628</v>
      </c>
      <c r="H742" s="177"/>
      <c r="I742" s="177"/>
      <c r="J742" s="319">
        <v>1403</v>
      </c>
      <c r="K742" s="319">
        <v>396</v>
      </c>
      <c r="L742" s="319">
        <v>396</v>
      </c>
      <c r="M742" s="177"/>
      <c r="N742" s="936"/>
      <c r="O742" s="177"/>
      <c r="P742" s="319">
        <v>396</v>
      </c>
      <c r="Q742" s="319">
        <v>396</v>
      </c>
      <c r="R742" s="319" t="s">
        <v>11588</v>
      </c>
      <c r="S742" s="319">
        <v>1</v>
      </c>
      <c r="T742" s="319" t="s">
        <v>391</v>
      </c>
      <c r="U742" s="177"/>
      <c r="V742" s="177"/>
      <c r="W742" s="177"/>
      <c r="X742" s="177"/>
      <c r="Y742" s="177"/>
      <c r="Z742" s="177"/>
      <c r="AA742" s="319"/>
      <c r="AB742" s="320"/>
      <c r="AC742" s="320"/>
      <c r="AD742" s="177"/>
      <c r="AE742" s="177"/>
      <c r="AF742" s="177"/>
      <c r="AG742" s="177"/>
      <c r="AH742" s="177"/>
      <c r="AI742" s="177"/>
      <c r="AJ742" s="177"/>
      <c r="AK742" s="177"/>
      <c r="AL742" s="177"/>
      <c r="AM742" s="177"/>
      <c r="AN742" s="177"/>
      <c r="AO742" s="177"/>
      <c r="AP742" s="177"/>
      <c r="AQ742" s="177"/>
      <c r="AR742" s="177"/>
      <c r="AS742" s="177"/>
      <c r="AT742" s="177"/>
      <c r="AU742" s="177"/>
      <c r="AV742" s="320">
        <v>2008</v>
      </c>
      <c r="AW742" s="99"/>
      <c r="AX742" s="99"/>
      <c r="AY742" s="99"/>
      <c r="AZ742" s="99"/>
      <c r="BA742" s="99"/>
      <c r="BB742" s="99"/>
      <c r="BC742" s="319">
        <v>82</v>
      </c>
      <c r="BD742" s="177"/>
    </row>
    <row r="743" spans="1:56" s="246" customFormat="1" ht="25.7" customHeight="1">
      <c r="A743" s="269"/>
      <c r="B743" s="543"/>
      <c r="C743" s="320" t="s">
        <v>2583</v>
      </c>
      <c r="D743" s="320" t="s">
        <v>11629</v>
      </c>
      <c r="E743" s="320" t="s">
        <v>2583</v>
      </c>
      <c r="F743" s="320"/>
      <c r="G743" s="320" t="s">
        <v>11630</v>
      </c>
      <c r="H743" s="177"/>
      <c r="I743" s="177"/>
      <c r="J743" s="319">
        <v>769</v>
      </c>
      <c r="K743" s="319">
        <v>395.4</v>
      </c>
      <c r="L743" s="319">
        <v>395.4</v>
      </c>
      <c r="M743" s="177"/>
      <c r="N743" s="936"/>
      <c r="O743" s="177"/>
      <c r="P743" s="319">
        <v>395.4</v>
      </c>
      <c r="Q743" s="319">
        <v>395.4</v>
      </c>
      <c r="R743" s="319" t="s">
        <v>11631</v>
      </c>
      <c r="S743" s="319">
        <v>1</v>
      </c>
      <c r="T743" s="319" t="s">
        <v>391</v>
      </c>
      <c r="U743" s="177"/>
      <c r="V743" s="177"/>
      <c r="W743" s="177"/>
      <c r="X743" s="177"/>
      <c r="Y743" s="177"/>
      <c r="Z743" s="177"/>
      <c r="AA743" s="319"/>
      <c r="AB743" s="320"/>
      <c r="AC743" s="320"/>
      <c r="AD743" s="177"/>
      <c r="AE743" s="177"/>
      <c r="AF743" s="177"/>
      <c r="AG743" s="177"/>
      <c r="AH743" s="177"/>
      <c r="AI743" s="177"/>
      <c r="AJ743" s="177"/>
      <c r="AK743" s="177"/>
      <c r="AL743" s="177"/>
      <c r="AM743" s="177"/>
      <c r="AN743" s="177"/>
      <c r="AO743" s="177"/>
      <c r="AP743" s="177"/>
      <c r="AQ743" s="177"/>
      <c r="AR743" s="177"/>
      <c r="AS743" s="177"/>
      <c r="AT743" s="177"/>
      <c r="AU743" s="177"/>
      <c r="AV743" s="320">
        <v>2008</v>
      </c>
      <c r="AW743" s="99"/>
      <c r="AX743" s="99"/>
      <c r="AY743" s="99"/>
      <c r="AZ743" s="99"/>
      <c r="BA743" s="99"/>
      <c r="BB743" s="99"/>
      <c r="BC743" s="319">
        <v>98</v>
      </c>
      <c r="BD743" s="177"/>
    </row>
    <row r="744" spans="1:56" s="246" customFormat="1" ht="25.7" customHeight="1">
      <c r="A744" s="269"/>
      <c r="B744" s="543"/>
      <c r="C744" s="320" t="s">
        <v>2583</v>
      </c>
      <c r="D744" s="320" t="s">
        <v>11632</v>
      </c>
      <c r="E744" s="320" t="s">
        <v>2583</v>
      </c>
      <c r="F744" s="320"/>
      <c r="G744" s="320" t="s">
        <v>11633</v>
      </c>
      <c r="H744" s="177"/>
      <c r="I744" s="177"/>
      <c r="J744" s="319">
        <v>1200</v>
      </c>
      <c r="K744" s="319">
        <v>434</v>
      </c>
      <c r="L744" s="319">
        <v>434</v>
      </c>
      <c r="M744" s="177"/>
      <c r="N744" s="936"/>
      <c r="O744" s="177"/>
      <c r="P744" s="319">
        <v>434</v>
      </c>
      <c r="Q744" s="319">
        <v>434</v>
      </c>
      <c r="R744" s="319" t="s">
        <v>11634</v>
      </c>
      <c r="S744" s="319">
        <v>1</v>
      </c>
      <c r="T744" s="319" t="s">
        <v>391</v>
      </c>
      <c r="U744" s="177"/>
      <c r="V744" s="177"/>
      <c r="W744" s="177"/>
      <c r="X744" s="177"/>
      <c r="Y744" s="177"/>
      <c r="Z744" s="177"/>
      <c r="AA744" s="319"/>
      <c r="AB744" s="320"/>
      <c r="AC744" s="320"/>
      <c r="AD744" s="177"/>
      <c r="AE744" s="177"/>
      <c r="AF744" s="177"/>
      <c r="AG744" s="177"/>
      <c r="AH744" s="177"/>
      <c r="AI744" s="177"/>
      <c r="AJ744" s="177"/>
      <c r="AK744" s="177"/>
      <c r="AL744" s="177"/>
      <c r="AM744" s="177"/>
      <c r="AN744" s="177"/>
      <c r="AO744" s="177"/>
      <c r="AP744" s="177"/>
      <c r="AQ744" s="177"/>
      <c r="AR744" s="177"/>
      <c r="AS744" s="177"/>
      <c r="AT744" s="177"/>
      <c r="AU744" s="177"/>
      <c r="AV744" s="320">
        <v>2010</v>
      </c>
      <c r="AW744" s="99"/>
      <c r="AX744" s="99"/>
      <c r="AY744" s="99"/>
      <c r="AZ744" s="99"/>
      <c r="BA744" s="99"/>
      <c r="BB744" s="99"/>
      <c r="BC744" s="319">
        <v>150</v>
      </c>
      <c r="BD744" s="177"/>
    </row>
    <row r="745" spans="1:56" s="246" customFormat="1" ht="25.7" customHeight="1">
      <c r="A745" s="269"/>
      <c r="B745" s="543"/>
      <c r="C745" s="320" t="s">
        <v>2583</v>
      </c>
      <c r="D745" s="320" t="s">
        <v>2584</v>
      </c>
      <c r="E745" s="320" t="s">
        <v>2583</v>
      </c>
      <c r="F745" s="320"/>
      <c r="G745" s="320" t="s">
        <v>2585</v>
      </c>
      <c r="H745" s="177"/>
      <c r="I745" s="177"/>
      <c r="J745" s="319">
        <v>2229</v>
      </c>
      <c r="K745" s="319">
        <v>441</v>
      </c>
      <c r="L745" s="319">
        <v>441</v>
      </c>
      <c r="M745" s="177"/>
      <c r="N745" s="936"/>
      <c r="O745" s="177"/>
      <c r="P745" s="319">
        <v>374</v>
      </c>
      <c r="Q745" s="319">
        <v>374</v>
      </c>
      <c r="R745" s="319" t="s">
        <v>2586</v>
      </c>
      <c r="S745" s="319">
        <v>1</v>
      </c>
      <c r="T745" s="319" t="s">
        <v>391</v>
      </c>
      <c r="U745" s="177"/>
      <c r="V745" s="177"/>
      <c r="W745" s="177"/>
      <c r="X745" s="177"/>
      <c r="Y745" s="177"/>
      <c r="Z745" s="177"/>
      <c r="AA745" s="319"/>
      <c r="AB745" s="320"/>
      <c r="AC745" s="320"/>
      <c r="AD745" s="177"/>
      <c r="AE745" s="177"/>
      <c r="AF745" s="177"/>
      <c r="AG745" s="177"/>
      <c r="AH745" s="177"/>
      <c r="AI745" s="177"/>
      <c r="AJ745" s="177"/>
      <c r="AK745" s="177"/>
      <c r="AL745" s="177"/>
      <c r="AM745" s="177"/>
      <c r="AN745" s="177"/>
      <c r="AO745" s="177"/>
      <c r="AP745" s="177"/>
      <c r="AQ745" s="177"/>
      <c r="AR745" s="177"/>
      <c r="AS745" s="177"/>
      <c r="AT745" s="177"/>
      <c r="AU745" s="177"/>
      <c r="AV745" s="320">
        <v>2011</v>
      </c>
      <c r="AW745" s="99"/>
      <c r="AX745" s="99"/>
      <c r="AY745" s="99"/>
      <c r="AZ745" s="99"/>
      <c r="BA745" s="99"/>
      <c r="BB745" s="99"/>
      <c r="BC745" s="319">
        <v>160</v>
      </c>
      <c r="BD745" s="177"/>
    </row>
    <row r="746" spans="1:56" s="246" customFormat="1" ht="25.7" customHeight="1">
      <c r="A746" s="269"/>
      <c r="B746" s="543"/>
      <c r="C746" s="320" t="s">
        <v>2583</v>
      </c>
      <c r="D746" s="320" t="s">
        <v>2587</v>
      </c>
      <c r="E746" s="320" t="s">
        <v>2583</v>
      </c>
      <c r="F746" s="320"/>
      <c r="G746" s="320" t="s">
        <v>2588</v>
      </c>
      <c r="H746" s="177"/>
      <c r="I746" s="177"/>
      <c r="J746" s="319">
        <v>1162</v>
      </c>
      <c r="K746" s="319">
        <v>546.16</v>
      </c>
      <c r="L746" s="319">
        <v>397</v>
      </c>
      <c r="M746" s="177"/>
      <c r="N746" s="936"/>
      <c r="O746" s="177"/>
      <c r="P746" s="319">
        <v>397</v>
      </c>
      <c r="Q746" s="319">
        <v>397</v>
      </c>
      <c r="R746" s="319" t="s">
        <v>2589</v>
      </c>
      <c r="S746" s="319">
        <v>1</v>
      </c>
      <c r="T746" s="319" t="s">
        <v>391</v>
      </c>
      <c r="U746" s="177"/>
      <c r="V746" s="177"/>
      <c r="W746" s="177"/>
      <c r="X746" s="177"/>
      <c r="Y746" s="177"/>
      <c r="Z746" s="177"/>
      <c r="AA746" s="319"/>
      <c r="AB746" s="320"/>
      <c r="AC746" s="320"/>
      <c r="AD746" s="177"/>
      <c r="AE746" s="177"/>
      <c r="AF746" s="177"/>
      <c r="AG746" s="177"/>
      <c r="AH746" s="177"/>
      <c r="AI746" s="177"/>
      <c r="AJ746" s="177"/>
      <c r="AK746" s="177"/>
      <c r="AL746" s="177"/>
      <c r="AM746" s="177"/>
      <c r="AN746" s="177"/>
      <c r="AO746" s="177"/>
      <c r="AP746" s="177"/>
      <c r="AQ746" s="177"/>
      <c r="AR746" s="177"/>
      <c r="AS746" s="177"/>
      <c r="AT746" s="177"/>
      <c r="AU746" s="177"/>
      <c r="AV746" s="320">
        <v>2011</v>
      </c>
      <c r="AW746" s="99"/>
      <c r="AX746" s="99"/>
      <c r="AY746" s="99"/>
      <c r="AZ746" s="99"/>
      <c r="BA746" s="99"/>
      <c r="BB746" s="99"/>
      <c r="BC746" s="319">
        <v>90</v>
      </c>
      <c r="BD746" s="177"/>
    </row>
    <row r="747" spans="1:56" s="246" customFormat="1" ht="25.7" customHeight="1">
      <c r="A747" s="269"/>
      <c r="B747" s="543"/>
      <c r="C747" s="320" t="s">
        <v>2583</v>
      </c>
      <c r="D747" s="320" t="s">
        <v>11635</v>
      </c>
      <c r="E747" s="320" t="s">
        <v>2583</v>
      </c>
      <c r="F747" s="320"/>
      <c r="G747" s="320" t="s">
        <v>11636</v>
      </c>
      <c r="H747" s="177"/>
      <c r="I747" s="177"/>
      <c r="J747" s="319">
        <v>1543</v>
      </c>
      <c r="K747" s="319">
        <v>414</v>
      </c>
      <c r="L747" s="319">
        <v>414</v>
      </c>
      <c r="M747" s="177"/>
      <c r="N747" s="936"/>
      <c r="O747" s="177"/>
      <c r="P747" s="319">
        <v>414</v>
      </c>
      <c r="Q747" s="319">
        <v>414</v>
      </c>
      <c r="R747" s="319" t="s">
        <v>11604</v>
      </c>
      <c r="S747" s="319">
        <v>1</v>
      </c>
      <c r="T747" s="319" t="s">
        <v>391</v>
      </c>
      <c r="U747" s="177"/>
      <c r="V747" s="177"/>
      <c r="W747" s="177"/>
      <c r="X747" s="177"/>
      <c r="Y747" s="177"/>
      <c r="Z747" s="177"/>
      <c r="AA747" s="319" t="s">
        <v>1951</v>
      </c>
      <c r="AB747" s="320"/>
      <c r="AC747" s="320"/>
      <c r="AD747" s="177"/>
      <c r="AE747" s="177"/>
      <c r="AF747" s="177"/>
      <c r="AG747" s="177"/>
      <c r="AH747" s="177"/>
      <c r="AI747" s="177"/>
      <c r="AJ747" s="177"/>
      <c r="AK747" s="177"/>
      <c r="AL747" s="177"/>
      <c r="AM747" s="177"/>
      <c r="AN747" s="177"/>
      <c r="AO747" s="177"/>
      <c r="AP747" s="177"/>
      <c r="AQ747" s="177"/>
      <c r="AR747" s="177"/>
      <c r="AS747" s="177"/>
      <c r="AT747" s="177"/>
      <c r="AU747" s="177"/>
      <c r="AV747" s="320">
        <v>2012</v>
      </c>
      <c r="AW747" s="99"/>
      <c r="AX747" s="99"/>
      <c r="AY747" s="99"/>
      <c r="AZ747" s="99"/>
      <c r="BA747" s="99"/>
      <c r="BB747" s="99"/>
      <c r="BC747" s="319">
        <v>170</v>
      </c>
      <c r="BD747" s="177"/>
    </row>
    <row r="748" spans="1:56" s="246" customFormat="1" ht="25.7" customHeight="1">
      <c r="A748" s="269"/>
      <c r="B748" s="543"/>
      <c r="C748" s="320" t="s">
        <v>2583</v>
      </c>
      <c r="D748" s="320" t="s">
        <v>11637</v>
      </c>
      <c r="E748" s="320" t="s">
        <v>2583</v>
      </c>
      <c r="F748" s="320"/>
      <c r="G748" s="320" t="s">
        <v>11638</v>
      </c>
      <c r="H748" s="177"/>
      <c r="I748" s="177"/>
      <c r="J748" s="319">
        <v>1850</v>
      </c>
      <c r="K748" s="319">
        <v>497</v>
      </c>
      <c r="L748" s="319">
        <v>497</v>
      </c>
      <c r="M748" s="177"/>
      <c r="N748" s="936"/>
      <c r="O748" s="177"/>
      <c r="P748" s="319">
        <v>497</v>
      </c>
      <c r="Q748" s="319">
        <v>497</v>
      </c>
      <c r="R748" s="319" t="s">
        <v>11639</v>
      </c>
      <c r="S748" s="319">
        <v>1</v>
      </c>
      <c r="T748" s="319" t="s">
        <v>391</v>
      </c>
      <c r="U748" s="177"/>
      <c r="V748" s="177"/>
      <c r="W748" s="177"/>
      <c r="X748" s="177"/>
      <c r="Y748" s="177"/>
      <c r="Z748" s="177"/>
      <c r="AA748" s="319" t="s">
        <v>1951</v>
      </c>
      <c r="AB748" s="320"/>
      <c r="AC748" s="320"/>
      <c r="AD748" s="177"/>
      <c r="AE748" s="177"/>
      <c r="AF748" s="177"/>
      <c r="AG748" s="177"/>
      <c r="AH748" s="177"/>
      <c r="AI748" s="177"/>
      <c r="AJ748" s="177"/>
      <c r="AK748" s="177"/>
      <c r="AL748" s="177"/>
      <c r="AM748" s="177"/>
      <c r="AN748" s="177"/>
      <c r="AO748" s="177"/>
      <c r="AP748" s="177"/>
      <c r="AQ748" s="177"/>
      <c r="AR748" s="177"/>
      <c r="AS748" s="177"/>
      <c r="AT748" s="177"/>
      <c r="AU748" s="177"/>
      <c r="AV748" s="320">
        <v>2014</v>
      </c>
      <c r="AW748" s="99"/>
      <c r="AX748" s="99"/>
      <c r="AY748" s="99"/>
      <c r="AZ748" s="99"/>
      <c r="BA748" s="99"/>
      <c r="BB748" s="99"/>
      <c r="BC748" s="319">
        <v>500</v>
      </c>
      <c r="BD748" s="177"/>
    </row>
    <row r="749" spans="1:56" s="246" customFormat="1" ht="25.7" customHeight="1">
      <c r="A749" s="269"/>
      <c r="B749" s="543"/>
      <c r="C749" s="320" t="s">
        <v>2583</v>
      </c>
      <c r="D749" s="320" t="s">
        <v>11640</v>
      </c>
      <c r="E749" s="320" t="s">
        <v>2583</v>
      </c>
      <c r="F749" s="320"/>
      <c r="G749" s="320" t="s">
        <v>11641</v>
      </c>
      <c r="H749" s="177"/>
      <c r="I749" s="177"/>
      <c r="J749" s="319">
        <v>2562</v>
      </c>
      <c r="K749" s="319">
        <v>451</v>
      </c>
      <c r="L749" s="319">
        <v>451</v>
      </c>
      <c r="M749" s="177"/>
      <c r="N749" s="936"/>
      <c r="O749" s="177"/>
      <c r="P749" s="319">
        <v>451</v>
      </c>
      <c r="Q749" s="319">
        <v>451</v>
      </c>
      <c r="R749" s="319" t="s">
        <v>11639</v>
      </c>
      <c r="S749" s="319">
        <v>1</v>
      </c>
      <c r="T749" s="319" t="s">
        <v>391</v>
      </c>
      <c r="U749" s="177"/>
      <c r="V749" s="177"/>
      <c r="W749" s="177"/>
      <c r="X749" s="177"/>
      <c r="Y749" s="177"/>
      <c r="Z749" s="177"/>
      <c r="AA749" s="319" t="s">
        <v>1951</v>
      </c>
      <c r="AB749" s="320"/>
      <c r="AC749" s="320"/>
      <c r="AD749" s="177"/>
      <c r="AE749" s="177"/>
      <c r="AF749" s="177"/>
      <c r="AG749" s="177"/>
      <c r="AH749" s="177"/>
      <c r="AI749" s="177"/>
      <c r="AJ749" s="177"/>
      <c r="AK749" s="177"/>
      <c r="AL749" s="177"/>
      <c r="AM749" s="177"/>
      <c r="AN749" s="177"/>
      <c r="AO749" s="177"/>
      <c r="AP749" s="177"/>
      <c r="AQ749" s="177"/>
      <c r="AR749" s="177"/>
      <c r="AS749" s="177"/>
      <c r="AT749" s="177"/>
      <c r="AU749" s="177"/>
      <c r="AV749" s="320">
        <v>2014</v>
      </c>
      <c r="AW749" s="99"/>
      <c r="AX749" s="99"/>
      <c r="AY749" s="99"/>
      <c r="AZ749" s="99"/>
      <c r="BA749" s="99"/>
      <c r="BB749" s="99"/>
      <c r="BC749" s="319">
        <v>500</v>
      </c>
      <c r="BD749" s="177"/>
    </row>
    <row r="750" spans="1:56" s="246" customFormat="1" ht="25.7" customHeight="1">
      <c r="A750" s="269"/>
      <c r="B750" s="543"/>
      <c r="C750" s="320" t="s">
        <v>2594</v>
      </c>
      <c r="D750" s="320" t="s">
        <v>11642</v>
      </c>
      <c r="E750" s="320" t="s">
        <v>2594</v>
      </c>
      <c r="F750" s="320" t="s">
        <v>2594</v>
      </c>
      <c r="G750" s="320" t="s">
        <v>2594</v>
      </c>
      <c r="H750" s="177">
        <v>1077</v>
      </c>
      <c r="I750" s="177">
        <v>523</v>
      </c>
      <c r="J750" s="319">
        <v>1077</v>
      </c>
      <c r="K750" s="319">
        <v>523</v>
      </c>
      <c r="L750" s="319">
        <v>519</v>
      </c>
      <c r="M750" s="177" t="s">
        <v>2615</v>
      </c>
      <c r="N750" s="936">
        <v>1</v>
      </c>
      <c r="O750" s="177" t="s">
        <v>391</v>
      </c>
      <c r="P750" s="319">
        <v>300</v>
      </c>
      <c r="Q750" s="319">
        <v>300</v>
      </c>
      <c r="R750" s="319" t="s">
        <v>2615</v>
      </c>
      <c r="S750" s="319">
        <v>1</v>
      </c>
      <c r="T750" s="319" t="s">
        <v>391</v>
      </c>
      <c r="U750" s="177"/>
      <c r="V750" s="177"/>
      <c r="W750" s="177"/>
      <c r="X750" s="177"/>
      <c r="Y750" s="177"/>
      <c r="Z750" s="177"/>
      <c r="AA750" s="319" t="s">
        <v>11599</v>
      </c>
      <c r="AB750" s="320"/>
      <c r="AC750" s="320"/>
      <c r="AD750" s="177"/>
      <c r="AE750" s="177"/>
      <c r="AF750" s="177"/>
      <c r="AG750" s="177"/>
      <c r="AH750" s="177"/>
      <c r="AI750" s="177"/>
      <c r="AJ750" s="177"/>
      <c r="AK750" s="177"/>
      <c r="AL750" s="177"/>
      <c r="AM750" s="177"/>
      <c r="AN750" s="177"/>
      <c r="AO750" s="177"/>
      <c r="AP750" s="177"/>
      <c r="AQ750" s="177"/>
      <c r="AR750" s="177"/>
      <c r="AS750" s="177"/>
      <c r="AT750" s="177"/>
      <c r="AU750" s="177"/>
      <c r="AV750" s="320">
        <v>2005</v>
      </c>
      <c r="AW750" s="99"/>
      <c r="AX750" s="99"/>
      <c r="AY750" s="99"/>
      <c r="AZ750" s="99"/>
      <c r="BA750" s="99"/>
      <c r="BB750" s="99"/>
      <c r="BC750" s="319">
        <v>100</v>
      </c>
      <c r="BD750" s="177"/>
    </row>
    <row r="751" spans="1:56" s="246" customFormat="1" ht="25.7" customHeight="1">
      <c r="A751" s="269"/>
      <c r="B751" s="543"/>
      <c r="C751" s="320" t="s">
        <v>2594</v>
      </c>
      <c r="D751" s="320" t="s">
        <v>11643</v>
      </c>
      <c r="E751" s="320" t="s">
        <v>2594</v>
      </c>
      <c r="F751" s="320" t="s">
        <v>2594</v>
      </c>
      <c r="G751" s="320" t="s">
        <v>2594</v>
      </c>
      <c r="H751" s="177"/>
      <c r="I751" s="177">
        <v>908.5</v>
      </c>
      <c r="J751" s="319">
        <v>909</v>
      </c>
      <c r="K751" s="319">
        <v>908.5</v>
      </c>
      <c r="L751" s="319">
        <v>908.5</v>
      </c>
      <c r="M751" s="177" t="s">
        <v>2615</v>
      </c>
      <c r="N751" s="936">
        <v>2</v>
      </c>
      <c r="O751" s="177" t="s">
        <v>391</v>
      </c>
      <c r="P751" s="319">
        <v>600</v>
      </c>
      <c r="Q751" s="319">
        <v>600</v>
      </c>
      <c r="R751" s="319" t="s">
        <v>2615</v>
      </c>
      <c r="S751" s="319">
        <v>2</v>
      </c>
      <c r="T751" s="319" t="s">
        <v>391</v>
      </c>
      <c r="U751" s="177"/>
      <c r="V751" s="177"/>
      <c r="W751" s="177"/>
      <c r="X751" s="177"/>
      <c r="Y751" s="177"/>
      <c r="Z751" s="177"/>
      <c r="AA751" s="319" t="s">
        <v>2580</v>
      </c>
      <c r="AB751" s="320"/>
      <c r="AC751" s="320"/>
      <c r="AD751" s="177"/>
      <c r="AE751" s="177"/>
      <c r="AF751" s="177"/>
      <c r="AG751" s="177"/>
      <c r="AH751" s="177"/>
      <c r="AI751" s="177"/>
      <c r="AJ751" s="177"/>
      <c r="AK751" s="177"/>
      <c r="AL751" s="177"/>
      <c r="AM751" s="177"/>
      <c r="AN751" s="177"/>
      <c r="AO751" s="177"/>
      <c r="AP751" s="177"/>
      <c r="AQ751" s="177"/>
      <c r="AR751" s="177"/>
      <c r="AS751" s="177"/>
      <c r="AT751" s="177"/>
      <c r="AU751" s="177"/>
      <c r="AV751" s="320">
        <v>1997</v>
      </c>
      <c r="AW751" s="99"/>
      <c r="AX751" s="99"/>
      <c r="AY751" s="99"/>
      <c r="AZ751" s="99"/>
      <c r="BA751" s="99"/>
      <c r="BB751" s="99"/>
      <c r="BC751" s="319">
        <v>200</v>
      </c>
      <c r="BD751" s="177"/>
    </row>
    <row r="752" spans="1:56" s="246" customFormat="1" ht="25.7" customHeight="1">
      <c r="A752" s="269"/>
      <c r="B752" s="543"/>
      <c r="C752" s="320" t="s">
        <v>2594</v>
      </c>
      <c r="D752" s="320" t="s">
        <v>11644</v>
      </c>
      <c r="E752" s="320" t="s">
        <v>2594</v>
      </c>
      <c r="F752" s="320" t="s">
        <v>2594</v>
      </c>
      <c r="G752" s="320" t="s">
        <v>2594</v>
      </c>
      <c r="H752" s="319">
        <v>440</v>
      </c>
      <c r="I752" s="319">
        <v>300</v>
      </c>
      <c r="J752" s="319">
        <v>440</v>
      </c>
      <c r="K752" s="319">
        <v>300</v>
      </c>
      <c r="L752" s="319">
        <v>440</v>
      </c>
      <c r="M752" s="319" t="s">
        <v>2615</v>
      </c>
      <c r="N752" s="319">
        <v>1</v>
      </c>
      <c r="O752" s="319" t="s">
        <v>391</v>
      </c>
      <c r="P752" s="319">
        <v>300</v>
      </c>
      <c r="Q752" s="319">
        <v>300</v>
      </c>
      <c r="R752" s="319" t="s">
        <v>2615</v>
      </c>
      <c r="S752" s="319">
        <v>1</v>
      </c>
      <c r="T752" s="319" t="s">
        <v>391</v>
      </c>
      <c r="U752" s="177" t="s">
        <v>11599</v>
      </c>
      <c r="V752" s="177">
        <v>2007</v>
      </c>
      <c r="W752" s="177">
        <v>100</v>
      </c>
      <c r="X752" s="177" t="s">
        <v>2974</v>
      </c>
      <c r="Y752" s="177" t="s">
        <v>2974</v>
      </c>
      <c r="Z752" s="177"/>
      <c r="AA752" s="319" t="s">
        <v>11599</v>
      </c>
      <c r="AB752" s="320">
        <v>2007</v>
      </c>
      <c r="AC752" s="320">
        <v>100</v>
      </c>
      <c r="AD752" s="177" t="s">
        <v>2974</v>
      </c>
      <c r="AE752" s="177"/>
      <c r="AF752" s="177"/>
      <c r="AG752" s="177"/>
      <c r="AH752" s="177"/>
      <c r="AI752" s="177"/>
      <c r="AJ752" s="177"/>
      <c r="AK752" s="177"/>
      <c r="AL752" s="177"/>
      <c r="AM752" s="177"/>
      <c r="AN752" s="177"/>
      <c r="AO752" s="177"/>
      <c r="AP752" s="177"/>
      <c r="AQ752" s="177"/>
      <c r="AR752" s="177"/>
      <c r="AS752" s="177"/>
      <c r="AT752" s="177"/>
      <c r="AU752" s="177"/>
      <c r="AV752" s="320">
        <v>2007</v>
      </c>
      <c r="AW752" s="99">
        <v>100</v>
      </c>
      <c r="AX752" s="99" t="s">
        <v>2974</v>
      </c>
      <c r="AY752" s="99"/>
      <c r="AZ752" s="99"/>
      <c r="BA752" s="99"/>
      <c r="BB752" s="99"/>
      <c r="BC752" s="319">
        <v>100</v>
      </c>
      <c r="BD752" s="177"/>
    </row>
    <row r="753" spans="1:56" s="246" customFormat="1" ht="25.7" customHeight="1">
      <c r="A753" s="269"/>
      <c r="B753" s="543"/>
      <c r="C753" s="320" t="s">
        <v>2594</v>
      </c>
      <c r="D753" s="320" t="s">
        <v>11645</v>
      </c>
      <c r="E753" s="320" t="s">
        <v>2594</v>
      </c>
      <c r="F753" s="320" t="s">
        <v>2594</v>
      </c>
      <c r="G753" s="320" t="s">
        <v>2594</v>
      </c>
      <c r="H753" s="319">
        <v>493</v>
      </c>
      <c r="I753" s="319">
        <v>315</v>
      </c>
      <c r="J753" s="319">
        <v>493</v>
      </c>
      <c r="K753" s="319">
        <v>315</v>
      </c>
      <c r="L753" s="319">
        <v>493</v>
      </c>
      <c r="M753" s="319" t="s">
        <v>2590</v>
      </c>
      <c r="N753" s="319">
        <v>1</v>
      </c>
      <c r="O753" s="319" t="s">
        <v>391</v>
      </c>
      <c r="P753" s="319">
        <v>315</v>
      </c>
      <c r="Q753" s="319">
        <v>315</v>
      </c>
      <c r="R753" s="319" t="s">
        <v>2590</v>
      </c>
      <c r="S753" s="319">
        <v>1</v>
      </c>
      <c r="T753" s="319" t="s">
        <v>391</v>
      </c>
      <c r="U753" s="177"/>
      <c r="V753" s="177">
        <v>2005</v>
      </c>
      <c r="W753" s="177">
        <v>100</v>
      </c>
      <c r="X753" s="177" t="s">
        <v>2974</v>
      </c>
      <c r="Y753" s="177" t="s">
        <v>2974</v>
      </c>
      <c r="Z753" s="177"/>
      <c r="AA753" s="319"/>
      <c r="AB753" s="320">
        <v>2005</v>
      </c>
      <c r="AC753" s="320">
        <v>100</v>
      </c>
      <c r="AD753" s="177" t="s">
        <v>2974</v>
      </c>
      <c r="AE753" s="177"/>
      <c r="AF753" s="177"/>
      <c r="AG753" s="177"/>
      <c r="AH753" s="177"/>
      <c r="AI753" s="177"/>
      <c r="AJ753" s="177"/>
      <c r="AK753" s="177"/>
      <c r="AL753" s="177"/>
      <c r="AM753" s="177"/>
      <c r="AN753" s="177"/>
      <c r="AO753" s="177"/>
      <c r="AP753" s="177"/>
      <c r="AQ753" s="177"/>
      <c r="AR753" s="177"/>
      <c r="AS753" s="177"/>
      <c r="AT753" s="177"/>
      <c r="AU753" s="177"/>
      <c r="AV753" s="320">
        <v>2005</v>
      </c>
      <c r="AW753" s="99">
        <v>100</v>
      </c>
      <c r="AX753" s="99" t="s">
        <v>2974</v>
      </c>
      <c r="AY753" s="99"/>
      <c r="AZ753" s="99"/>
      <c r="BA753" s="99"/>
      <c r="BB753" s="99"/>
      <c r="BC753" s="319">
        <v>100</v>
      </c>
      <c r="BD753" s="177"/>
    </row>
    <row r="754" spans="1:56" s="246" customFormat="1" ht="25.7" customHeight="1">
      <c r="A754" s="269"/>
      <c r="B754" s="543"/>
      <c r="C754" s="320" t="s">
        <v>2594</v>
      </c>
      <c r="D754" s="320" t="s">
        <v>11646</v>
      </c>
      <c r="E754" s="320" t="s">
        <v>2594</v>
      </c>
      <c r="F754" s="320" t="s">
        <v>2594</v>
      </c>
      <c r="G754" s="320" t="s">
        <v>2594</v>
      </c>
      <c r="H754" s="319">
        <v>490</v>
      </c>
      <c r="I754" s="319">
        <v>374</v>
      </c>
      <c r="J754" s="319">
        <v>490</v>
      </c>
      <c r="K754" s="319">
        <v>374</v>
      </c>
      <c r="L754" s="319">
        <v>490</v>
      </c>
      <c r="M754" s="319" t="s">
        <v>11534</v>
      </c>
      <c r="N754" s="319">
        <v>1</v>
      </c>
      <c r="O754" s="319" t="s">
        <v>391</v>
      </c>
      <c r="P754" s="319">
        <v>374</v>
      </c>
      <c r="Q754" s="319">
        <v>374</v>
      </c>
      <c r="R754" s="319" t="s">
        <v>11534</v>
      </c>
      <c r="S754" s="319">
        <v>1</v>
      </c>
      <c r="T754" s="319" t="s">
        <v>391</v>
      </c>
      <c r="U754" s="319"/>
      <c r="V754" s="320">
        <v>2005</v>
      </c>
      <c r="W754" s="319">
        <v>107</v>
      </c>
      <c r="X754" s="177" t="s">
        <v>2974</v>
      </c>
      <c r="Y754" s="177" t="s">
        <v>2974</v>
      </c>
      <c r="Z754" s="177"/>
      <c r="AA754" s="319"/>
      <c r="AB754" s="320">
        <v>2005</v>
      </c>
      <c r="AC754" s="319">
        <v>107</v>
      </c>
      <c r="AD754" s="177" t="s">
        <v>2974</v>
      </c>
      <c r="AE754" s="177"/>
      <c r="AF754" s="177"/>
      <c r="AG754" s="177"/>
      <c r="AH754" s="177"/>
      <c r="AI754" s="177"/>
      <c r="AJ754" s="177"/>
      <c r="AK754" s="177"/>
      <c r="AL754" s="177"/>
      <c r="AM754" s="177"/>
      <c r="AN754" s="177"/>
      <c r="AO754" s="177"/>
      <c r="AP754" s="177"/>
      <c r="AQ754" s="177"/>
      <c r="AR754" s="177"/>
      <c r="AS754" s="177"/>
      <c r="AT754" s="177"/>
      <c r="AU754" s="177"/>
      <c r="AV754" s="320">
        <v>2005</v>
      </c>
      <c r="AW754" s="319">
        <v>107</v>
      </c>
      <c r="AX754" s="177" t="s">
        <v>2974</v>
      </c>
      <c r="AY754" s="99"/>
      <c r="AZ754" s="99"/>
      <c r="BA754" s="99"/>
      <c r="BB754" s="99"/>
      <c r="BC754" s="319">
        <v>107</v>
      </c>
      <c r="BD754" s="177"/>
    </row>
    <row r="755" spans="1:56" s="246" customFormat="1" ht="25.7" customHeight="1">
      <c r="A755" s="269"/>
      <c r="B755" s="543"/>
      <c r="C755" s="678" t="s">
        <v>2594</v>
      </c>
      <c r="D755" s="320" t="s">
        <v>11647</v>
      </c>
      <c r="E755" s="320" t="s">
        <v>2594</v>
      </c>
      <c r="F755" s="320" t="s">
        <v>2594</v>
      </c>
      <c r="G755" s="320" t="s">
        <v>2594</v>
      </c>
      <c r="H755" s="319">
        <v>396</v>
      </c>
      <c r="I755" s="319">
        <v>300</v>
      </c>
      <c r="J755" s="319">
        <v>396</v>
      </c>
      <c r="K755" s="319">
        <v>300</v>
      </c>
      <c r="L755" s="319">
        <v>396</v>
      </c>
      <c r="M755" s="319" t="s">
        <v>2615</v>
      </c>
      <c r="N755" s="319">
        <v>1</v>
      </c>
      <c r="O755" s="319" t="s">
        <v>391</v>
      </c>
      <c r="P755" s="319">
        <v>300</v>
      </c>
      <c r="Q755" s="319">
        <v>300</v>
      </c>
      <c r="R755" s="319" t="s">
        <v>2615</v>
      </c>
      <c r="S755" s="319">
        <v>1</v>
      </c>
      <c r="T755" s="319" t="s">
        <v>391</v>
      </c>
      <c r="U755" s="319"/>
      <c r="V755" s="320">
        <v>2007</v>
      </c>
      <c r="W755" s="319">
        <v>100</v>
      </c>
      <c r="X755" s="177" t="s">
        <v>2974</v>
      </c>
      <c r="Y755" s="177" t="s">
        <v>2974</v>
      </c>
      <c r="Z755" s="177"/>
      <c r="AA755" s="319"/>
      <c r="AB755" s="320">
        <v>2007</v>
      </c>
      <c r="AC755" s="319">
        <v>100</v>
      </c>
      <c r="AD755" s="177" t="s">
        <v>2974</v>
      </c>
      <c r="AE755" s="177"/>
      <c r="AF755" s="177"/>
      <c r="AG755" s="177"/>
      <c r="AH755" s="177"/>
      <c r="AI755" s="177"/>
      <c r="AJ755" s="177"/>
      <c r="AK755" s="177"/>
      <c r="AL755" s="177"/>
      <c r="AM755" s="177"/>
      <c r="AN755" s="177"/>
      <c r="AO755" s="177"/>
      <c r="AP755" s="177"/>
      <c r="AQ755" s="177"/>
      <c r="AR755" s="177"/>
      <c r="AS755" s="177"/>
      <c r="AT755" s="177"/>
      <c r="AU755" s="177"/>
      <c r="AV755" s="320">
        <v>2007</v>
      </c>
      <c r="AW755" s="319">
        <v>100</v>
      </c>
      <c r="AX755" s="177" t="s">
        <v>2974</v>
      </c>
      <c r="AY755" s="99"/>
      <c r="AZ755" s="99"/>
      <c r="BA755" s="99"/>
      <c r="BB755" s="99"/>
      <c r="BC755" s="319">
        <v>100</v>
      </c>
      <c r="BD755" s="177"/>
    </row>
    <row r="756" spans="1:56" s="246" customFormat="1" ht="25.7" customHeight="1">
      <c r="A756" s="269"/>
      <c r="B756" s="543"/>
      <c r="C756" s="678" t="s">
        <v>2594</v>
      </c>
      <c r="D756" s="320" t="s">
        <v>11648</v>
      </c>
      <c r="E756" s="320" t="s">
        <v>2594</v>
      </c>
      <c r="F756" s="320" t="s">
        <v>2594</v>
      </c>
      <c r="G756" s="320" t="s">
        <v>2594</v>
      </c>
      <c r="H756" s="319">
        <v>600</v>
      </c>
      <c r="I756" s="319">
        <v>500</v>
      </c>
      <c r="J756" s="319">
        <v>600</v>
      </c>
      <c r="K756" s="319">
        <v>500</v>
      </c>
      <c r="L756" s="319">
        <v>600</v>
      </c>
      <c r="M756" s="319" t="s">
        <v>11649</v>
      </c>
      <c r="N756" s="319">
        <v>1</v>
      </c>
      <c r="O756" s="319" t="s">
        <v>391</v>
      </c>
      <c r="P756" s="319">
        <v>500</v>
      </c>
      <c r="Q756" s="319">
        <v>500</v>
      </c>
      <c r="R756" s="319" t="s">
        <v>11649</v>
      </c>
      <c r="S756" s="319">
        <v>1</v>
      </c>
      <c r="T756" s="319" t="s">
        <v>391</v>
      </c>
      <c r="U756" s="319"/>
      <c r="V756" s="320">
        <v>2002</v>
      </c>
      <c r="W756" s="319">
        <v>50</v>
      </c>
      <c r="X756" s="177" t="s">
        <v>2974</v>
      </c>
      <c r="Y756" s="177" t="s">
        <v>2974</v>
      </c>
      <c r="Z756" s="177"/>
      <c r="AA756" s="319"/>
      <c r="AB756" s="320">
        <v>2002</v>
      </c>
      <c r="AC756" s="319">
        <v>50</v>
      </c>
      <c r="AD756" s="177" t="s">
        <v>2974</v>
      </c>
      <c r="AE756" s="177"/>
      <c r="AF756" s="177"/>
      <c r="AG756" s="177"/>
      <c r="AH756" s="177"/>
      <c r="AI756" s="177"/>
      <c r="AJ756" s="177"/>
      <c r="AK756" s="177"/>
      <c r="AL756" s="177"/>
      <c r="AM756" s="177"/>
      <c r="AN756" s="177"/>
      <c r="AO756" s="177"/>
      <c r="AP756" s="177"/>
      <c r="AQ756" s="177"/>
      <c r="AR756" s="177"/>
      <c r="AS756" s="177"/>
      <c r="AT756" s="177"/>
      <c r="AU756" s="177"/>
      <c r="AV756" s="320">
        <v>2002</v>
      </c>
      <c r="AW756" s="319">
        <v>50</v>
      </c>
      <c r="AX756" s="177" t="s">
        <v>2974</v>
      </c>
      <c r="AY756" s="99"/>
      <c r="AZ756" s="99"/>
      <c r="BA756" s="99"/>
      <c r="BB756" s="99"/>
      <c r="BC756" s="319">
        <v>50</v>
      </c>
      <c r="BD756" s="177"/>
    </row>
    <row r="757" spans="1:56" s="246" customFormat="1" ht="25.7" customHeight="1">
      <c r="A757" s="269"/>
      <c r="B757" s="543"/>
      <c r="C757" s="678" t="s">
        <v>2594</v>
      </c>
      <c r="D757" s="320" t="s">
        <v>11650</v>
      </c>
      <c r="E757" s="320" t="s">
        <v>2594</v>
      </c>
      <c r="F757" s="320" t="s">
        <v>2594</v>
      </c>
      <c r="G757" s="320" t="s">
        <v>2594</v>
      </c>
      <c r="H757" s="319">
        <v>432</v>
      </c>
      <c r="I757" s="319">
        <v>300</v>
      </c>
      <c r="J757" s="319">
        <v>508</v>
      </c>
      <c r="K757" s="319">
        <v>310</v>
      </c>
      <c r="L757" s="319">
        <v>310</v>
      </c>
      <c r="M757" s="319" t="s">
        <v>2591</v>
      </c>
      <c r="N757" s="319">
        <v>0</v>
      </c>
      <c r="O757" s="319" t="s">
        <v>391</v>
      </c>
      <c r="P757" s="319">
        <v>310</v>
      </c>
      <c r="Q757" s="319">
        <v>310</v>
      </c>
      <c r="R757" s="319" t="s">
        <v>11651</v>
      </c>
      <c r="S757" s="319">
        <v>1</v>
      </c>
      <c r="T757" s="319" t="s">
        <v>391</v>
      </c>
      <c r="U757" s="319"/>
      <c r="V757" s="320">
        <v>2007</v>
      </c>
      <c r="W757" s="319">
        <v>100</v>
      </c>
      <c r="X757" s="177" t="s">
        <v>2974</v>
      </c>
      <c r="Y757" s="177" t="s">
        <v>2974</v>
      </c>
      <c r="Z757" s="177"/>
      <c r="AA757" s="319"/>
      <c r="AB757" s="320">
        <v>2007</v>
      </c>
      <c r="AC757" s="319">
        <v>100</v>
      </c>
      <c r="AD757" s="177" t="s">
        <v>2974</v>
      </c>
      <c r="AE757" s="177"/>
      <c r="AF757" s="177"/>
      <c r="AG757" s="177"/>
      <c r="AH757" s="177"/>
      <c r="AI757" s="177"/>
      <c r="AJ757" s="177"/>
      <c r="AK757" s="177"/>
      <c r="AL757" s="177"/>
      <c r="AM757" s="177"/>
      <c r="AN757" s="177"/>
      <c r="AO757" s="177"/>
      <c r="AP757" s="177"/>
      <c r="AQ757" s="177"/>
      <c r="AR757" s="177"/>
      <c r="AS757" s="177"/>
      <c r="AT757" s="177"/>
      <c r="AU757" s="177"/>
      <c r="AV757" s="320">
        <v>2012</v>
      </c>
      <c r="AW757" s="319">
        <v>100</v>
      </c>
      <c r="AX757" s="177" t="s">
        <v>2974</v>
      </c>
      <c r="AY757" s="99"/>
      <c r="AZ757" s="99"/>
      <c r="BA757" s="99"/>
      <c r="BB757" s="99"/>
      <c r="BC757" s="319">
        <v>80</v>
      </c>
      <c r="BD757" s="177"/>
    </row>
    <row r="758" spans="1:56" s="246" customFormat="1" ht="25.7" customHeight="1">
      <c r="A758" s="269"/>
      <c r="B758" s="543"/>
      <c r="C758" s="678" t="s">
        <v>2594</v>
      </c>
      <c r="D758" s="320" t="s">
        <v>11652</v>
      </c>
      <c r="E758" s="320" t="s">
        <v>2594</v>
      </c>
      <c r="F758" s="320" t="s">
        <v>2594</v>
      </c>
      <c r="G758" s="320" t="s">
        <v>2594</v>
      </c>
      <c r="H758" s="319">
        <v>432</v>
      </c>
      <c r="I758" s="319">
        <v>300</v>
      </c>
      <c r="J758" s="319">
        <v>432</v>
      </c>
      <c r="K758" s="319">
        <v>300</v>
      </c>
      <c r="L758" s="319">
        <v>432</v>
      </c>
      <c r="M758" s="319" t="s">
        <v>2615</v>
      </c>
      <c r="N758" s="319">
        <v>1</v>
      </c>
      <c r="O758" s="319" t="s">
        <v>391</v>
      </c>
      <c r="P758" s="319">
        <v>300</v>
      </c>
      <c r="Q758" s="319">
        <v>300</v>
      </c>
      <c r="R758" s="319" t="s">
        <v>2615</v>
      </c>
      <c r="S758" s="319">
        <v>1</v>
      </c>
      <c r="T758" s="319" t="s">
        <v>391</v>
      </c>
      <c r="U758" s="319"/>
      <c r="V758" s="320">
        <v>2007</v>
      </c>
      <c r="W758" s="319">
        <v>100</v>
      </c>
      <c r="X758" s="177" t="s">
        <v>2974</v>
      </c>
      <c r="Y758" s="177" t="s">
        <v>2974</v>
      </c>
      <c r="Z758" s="177"/>
      <c r="AA758" s="319"/>
      <c r="AB758" s="320">
        <v>2007</v>
      </c>
      <c r="AC758" s="319">
        <v>100</v>
      </c>
      <c r="AD758" s="177" t="s">
        <v>2974</v>
      </c>
      <c r="AE758" s="177"/>
      <c r="AF758" s="177"/>
      <c r="AG758" s="177"/>
      <c r="AH758" s="177"/>
      <c r="AI758" s="177"/>
      <c r="AJ758" s="177"/>
      <c r="AK758" s="177"/>
      <c r="AL758" s="177"/>
      <c r="AM758" s="177"/>
      <c r="AN758" s="177"/>
      <c r="AO758" s="177"/>
      <c r="AP758" s="177"/>
      <c r="AQ758" s="177"/>
      <c r="AR758" s="177"/>
      <c r="AS758" s="177"/>
      <c r="AT758" s="177"/>
      <c r="AU758" s="177"/>
      <c r="AV758" s="320">
        <v>2007</v>
      </c>
      <c r="AW758" s="319">
        <v>100</v>
      </c>
      <c r="AX758" s="177" t="s">
        <v>2974</v>
      </c>
      <c r="AY758" s="99"/>
      <c r="AZ758" s="99"/>
      <c r="BA758" s="99"/>
      <c r="BB758" s="99"/>
      <c r="BC758" s="319">
        <v>100</v>
      </c>
      <c r="BD758" s="177"/>
    </row>
    <row r="759" spans="1:56" s="246" customFormat="1" ht="25.7" customHeight="1">
      <c r="A759" s="269"/>
      <c r="B759" s="543"/>
      <c r="C759" s="678" t="s">
        <v>2594</v>
      </c>
      <c r="D759" s="320" t="s">
        <v>11653</v>
      </c>
      <c r="E759" s="320" t="s">
        <v>2594</v>
      </c>
      <c r="F759" s="320" t="s">
        <v>2594</v>
      </c>
      <c r="G759" s="320" t="s">
        <v>2594</v>
      </c>
      <c r="H759" s="319">
        <v>389</v>
      </c>
      <c r="I759" s="319">
        <v>300</v>
      </c>
      <c r="J759" s="319">
        <v>389</v>
      </c>
      <c r="K759" s="319">
        <v>300</v>
      </c>
      <c r="L759" s="319">
        <v>389</v>
      </c>
      <c r="M759" s="319" t="s">
        <v>2615</v>
      </c>
      <c r="N759" s="319">
        <v>1</v>
      </c>
      <c r="O759" s="319" t="s">
        <v>391</v>
      </c>
      <c r="P759" s="319">
        <v>300</v>
      </c>
      <c r="Q759" s="319">
        <v>300</v>
      </c>
      <c r="R759" s="319" t="s">
        <v>2615</v>
      </c>
      <c r="S759" s="319">
        <v>1</v>
      </c>
      <c r="T759" s="319" t="s">
        <v>391</v>
      </c>
      <c r="U759" s="319"/>
      <c r="V759" s="320">
        <v>2002</v>
      </c>
      <c r="W759" s="319">
        <v>50</v>
      </c>
      <c r="X759" s="177" t="s">
        <v>2974</v>
      </c>
      <c r="Y759" s="177" t="s">
        <v>2974</v>
      </c>
      <c r="Z759" s="177"/>
      <c r="AA759" s="319"/>
      <c r="AB759" s="320">
        <v>2002</v>
      </c>
      <c r="AC759" s="319">
        <v>50</v>
      </c>
      <c r="AD759" s="177" t="s">
        <v>2974</v>
      </c>
      <c r="AE759" s="177"/>
      <c r="AF759" s="177"/>
      <c r="AG759" s="177"/>
      <c r="AH759" s="177"/>
      <c r="AI759" s="177"/>
      <c r="AJ759" s="177"/>
      <c r="AK759" s="177"/>
      <c r="AL759" s="177"/>
      <c r="AM759" s="177"/>
      <c r="AN759" s="177"/>
      <c r="AO759" s="177"/>
      <c r="AP759" s="177"/>
      <c r="AQ759" s="177"/>
      <c r="AR759" s="177"/>
      <c r="AS759" s="177"/>
      <c r="AT759" s="177"/>
      <c r="AU759" s="177"/>
      <c r="AV759" s="320">
        <v>2002</v>
      </c>
      <c r="AW759" s="319">
        <v>50</v>
      </c>
      <c r="AX759" s="177" t="s">
        <v>2974</v>
      </c>
      <c r="AY759" s="99"/>
      <c r="AZ759" s="99"/>
      <c r="BA759" s="99"/>
      <c r="BB759" s="99"/>
      <c r="BC759" s="319">
        <v>50</v>
      </c>
      <c r="BD759" s="177"/>
    </row>
    <row r="760" spans="1:56" s="246" customFormat="1" ht="25.7" customHeight="1">
      <c r="A760" s="269"/>
      <c r="B760" s="543"/>
      <c r="C760" s="678" t="s">
        <v>2594</v>
      </c>
      <c r="D760" s="320" t="s">
        <v>11654</v>
      </c>
      <c r="E760" s="320" t="s">
        <v>2594</v>
      </c>
      <c r="F760" s="320" t="s">
        <v>2594</v>
      </c>
      <c r="G760" s="320" t="s">
        <v>2594</v>
      </c>
      <c r="H760" s="319">
        <v>612</v>
      </c>
      <c r="I760" s="319">
        <v>300</v>
      </c>
      <c r="J760" s="319">
        <v>612</v>
      </c>
      <c r="K760" s="319">
        <v>300</v>
      </c>
      <c r="L760" s="319">
        <v>612</v>
      </c>
      <c r="M760" s="319" t="s">
        <v>2615</v>
      </c>
      <c r="N760" s="319">
        <v>1</v>
      </c>
      <c r="O760" s="319" t="s">
        <v>391</v>
      </c>
      <c r="P760" s="319">
        <v>300</v>
      </c>
      <c r="Q760" s="319">
        <v>300</v>
      </c>
      <c r="R760" s="319" t="s">
        <v>2615</v>
      </c>
      <c r="S760" s="319">
        <v>1</v>
      </c>
      <c r="T760" s="319" t="s">
        <v>391</v>
      </c>
      <c r="U760" s="319"/>
      <c r="V760" s="320">
        <v>2003</v>
      </c>
      <c r="W760" s="319">
        <v>50</v>
      </c>
      <c r="X760" s="177" t="s">
        <v>2974</v>
      </c>
      <c r="Y760" s="177" t="s">
        <v>2974</v>
      </c>
      <c r="Z760" s="177"/>
      <c r="AA760" s="319"/>
      <c r="AB760" s="320">
        <v>2003</v>
      </c>
      <c r="AC760" s="319">
        <v>50</v>
      </c>
      <c r="AD760" s="177" t="s">
        <v>2974</v>
      </c>
      <c r="AE760" s="177"/>
      <c r="AF760" s="177"/>
      <c r="AG760" s="177"/>
      <c r="AH760" s="177"/>
      <c r="AI760" s="177"/>
      <c r="AJ760" s="177"/>
      <c r="AK760" s="177"/>
      <c r="AL760" s="177"/>
      <c r="AM760" s="177"/>
      <c r="AN760" s="177"/>
      <c r="AO760" s="177"/>
      <c r="AP760" s="177"/>
      <c r="AQ760" s="177"/>
      <c r="AR760" s="177"/>
      <c r="AS760" s="177"/>
      <c r="AT760" s="177"/>
      <c r="AU760" s="177"/>
      <c r="AV760" s="320">
        <v>2003</v>
      </c>
      <c r="AW760" s="319">
        <v>50</v>
      </c>
      <c r="AX760" s="177" t="s">
        <v>2974</v>
      </c>
      <c r="AY760" s="99"/>
      <c r="AZ760" s="99"/>
      <c r="BA760" s="99"/>
      <c r="BB760" s="99"/>
      <c r="BC760" s="319">
        <v>50</v>
      </c>
      <c r="BD760" s="177"/>
    </row>
    <row r="761" spans="1:56" s="246" customFormat="1" ht="25.7" customHeight="1">
      <c r="A761" s="269"/>
      <c r="B761" s="543"/>
      <c r="C761" s="678" t="s">
        <v>2594</v>
      </c>
      <c r="D761" s="320" t="s">
        <v>11655</v>
      </c>
      <c r="E761" s="320" t="s">
        <v>2594</v>
      </c>
      <c r="F761" s="320" t="s">
        <v>2594</v>
      </c>
      <c r="G761" s="320" t="s">
        <v>2594</v>
      </c>
      <c r="H761" s="319">
        <v>378</v>
      </c>
      <c r="I761" s="319">
        <v>300</v>
      </c>
      <c r="J761" s="319">
        <v>378</v>
      </c>
      <c r="K761" s="319">
        <v>300</v>
      </c>
      <c r="L761" s="319">
        <v>378</v>
      </c>
      <c r="M761" s="319" t="s">
        <v>2615</v>
      </c>
      <c r="N761" s="319">
        <v>1</v>
      </c>
      <c r="O761" s="319" t="s">
        <v>391</v>
      </c>
      <c r="P761" s="319">
        <v>300</v>
      </c>
      <c r="Q761" s="319">
        <v>300</v>
      </c>
      <c r="R761" s="319" t="s">
        <v>2615</v>
      </c>
      <c r="S761" s="319">
        <v>1</v>
      </c>
      <c r="T761" s="319" t="s">
        <v>391</v>
      </c>
      <c r="U761" s="319"/>
      <c r="V761" s="320">
        <v>2001</v>
      </c>
      <c r="W761" s="319">
        <v>30</v>
      </c>
      <c r="X761" s="177" t="s">
        <v>2974</v>
      </c>
      <c r="Y761" s="177" t="s">
        <v>2974</v>
      </c>
      <c r="Z761" s="177"/>
      <c r="AA761" s="319"/>
      <c r="AB761" s="320">
        <v>2001</v>
      </c>
      <c r="AC761" s="319">
        <v>30</v>
      </c>
      <c r="AD761" s="177" t="s">
        <v>2974</v>
      </c>
      <c r="AE761" s="177"/>
      <c r="AF761" s="177"/>
      <c r="AG761" s="177"/>
      <c r="AH761" s="177"/>
      <c r="AI761" s="177"/>
      <c r="AJ761" s="177"/>
      <c r="AK761" s="177"/>
      <c r="AL761" s="177"/>
      <c r="AM761" s="177"/>
      <c r="AN761" s="177"/>
      <c r="AO761" s="177"/>
      <c r="AP761" s="177"/>
      <c r="AQ761" s="177"/>
      <c r="AR761" s="177"/>
      <c r="AS761" s="177"/>
      <c r="AT761" s="177"/>
      <c r="AU761" s="177"/>
      <c r="AV761" s="320">
        <v>2001</v>
      </c>
      <c r="AW761" s="319">
        <v>30</v>
      </c>
      <c r="AX761" s="177" t="s">
        <v>2974</v>
      </c>
      <c r="AY761" s="99"/>
      <c r="AZ761" s="99"/>
      <c r="BA761" s="99"/>
      <c r="BB761" s="99"/>
      <c r="BC761" s="319">
        <v>30</v>
      </c>
      <c r="BD761" s="177"/>
    </row>
    <row r="762" spans="1:56" s="246" customFormat="1" ht="25.7" customHeight="1">
      <c r="A762" s="269"/>
      <c r="B762" s="543"/>
      <c r="C762" s="678" t="s">
        <v>2594</v>
      </c>
      <c r="D762" s="320" t="s">
        <v>11656</v>
      </c>
      <c r="E762" s="320" t="s">
        <v>2594</v>
      </c>
      <c r="F762" s="320" t="s">
        <v>2594</v>
      </c>
      <c r="G762" s="320" t="s">
        <v>2594</v>
      </c>
      <c r="H762" s="319">
        <v>381</v>
      </c>
      <c r="I762" s="319">
        <v>300</v>
      </c>
      <c r="J762" s="319">
        <v>381</v>
      </c>
      <c r="K762" s="319">
        <v>300</v>
      </c>
      <c r="L762" s="319">
        <v>381</v>
      </c>
      <c r="M762" s="319" t="s">
        <v>2615</v>
      </c>
      <c r="N762" s="319">
        <v>1</v>
      </c>
      <c r="O762" s="319" t="s">
        <v>391</v>
      </c>
      <c r="P762" s="319">
        <v>300</v>
      </c>
      <c r="Q762" s="319">
        <v>300</v>
      </c>
      <c r="R762" s="319" t="s">
        <v>2615</v>
      </c>
      <c r="S762" s="319">
        <v>1</v>
      </c>
      <c r="T762" s="319" t="s">
        <v>391</v>
      </c>
      <c r="U762" s="319"/>
      <c r="V762" s="320">
        <v>1999</v>
      </c>
      <c r="W762" s="319">
        <v>22</v>
      </c>
      <c r="X762" s="177" t="s">
        <v>2974</v>
      </c>
      <c r="Y762" s="177" t="s">
        <v>2974</v>
      </c>
      <c r="Z762" s="177"/>
      <c r="AA762" s="319"/>
      <c r="AB762" s="320">
        <v>1999</v>
      </c>
      <c r="AC762" s="319">
        <v>22</v>
      </c>
      <c r="AD762" s="177" t="s">
        <v>2974</v>
      </c>
      <c r="AE762" s="177"/>
      <c r="AF762" s="177"/>
      <c r="AG762" s="177"/>
      <c r="AH762" s="177"/>
      <c r="AI762" s="177"/>
      <c r="AJ762" s="177"/>
      <c r="AK762" s="177"/>
      <c r="AL762" s="177"/>
      <c r="AM762" s="177"/>
      <c r="AN762" s="177"/>
      <c r="AO762" s="177"/>
      <c r="AP762" s="177"/>
      <c r="AQ762" s="177"/>
      <c r="AR762" s="177"/>
      <c r="AS762" s="177"/>
      <c r="AT762" s="177"/>
      <c r="AU762" s="177"/>
      <c r="AV762" s="320">
        <v>1999</v>
      </c>
      <c r="AW762" s="319">
        <v>22</v>
      </c>
      <c r="AX762" s="177" t="s">
        <v>2974</v>
      </c>
      <c r="AY762" s="99"/>
      <c r="AZ762" s="99"/>
      <c r="BA762" s="99"/>
      <c r="BB762" s="99"/>
      <c r="BC762" s="319">
        <v>22</v>
      </c>
      <c r="BD762" s="177"/>
    </row>
    <row r="763" spans="1:56" s="246" customFormat="1" ht="25.7" customHeight="1">
      <c r="A763" s="269"/>
      <c r="B763" s="543"/>
      <c r="C763" s="678" t="s">
        <v>2594</v>
      </c>
      <c r="D763" s="320" t="s">
        <v>11657</v>
      </c>
      <c r="E763" s="320" t="s">
        <v>2594</v>
      </c>
      <c r="F763" s="320" t="s">
        <v>2594</v>
      </c>
      <c r="G763" s="320" t="s">
        <v>2594</v>
      </c>
      <c r="H763" s="319">
        <v>372</v>
      </c>
      <c r="I763" s="319">
        <v>300</v>
      </c>
      <c r="J763" s="319">
        <v>372</v>
      </c>
      <c r="K763" s="319">
        <v>300</v>
      </c>
      <c r="L763" s="319">
        <v>372</v>
      </c>
      <c r="M763" s="319" t="s">
        <v>2615</v>
      </c>
      <c r="N763" s="319">
        <v>1</v>
      </c>
      <c r="O763" s="319" t="s">
        <v>391</v>
      </c>
      <c r="P763" s="319">
        <v>300</v>
      </c>
      <c r="Q763" s="319">
        <v>300</v>
      </c>
      <c r="R763" s="319" t="s">
        <v>2615</v>
      </c>
      <c r="S763" s="319">
        <v>1</v>
      </c>
      <c r="T763" s="319" t="s">
        <v>391</v>
      </c>
      <c r="U763" s="319"/>
      <c r="V763" s="320">
        <v>2005</v>
      </c>
      <c r="W763" s="319">
        <v>100</v>
      </c>
      <c r="X763" s="177" t="s">
        <v>2974</v>
      </c>
      <c r="Y763" s="177" t="s">
        <v>2974</v>
      </c>
      <c r="Z763" s="177"/>
      <c r="AA763" s="319"/>
      <c r="AB763" s="320">
        <v>2005</v>
      </c>
      <c r="AC763" s="319">
        <v>100</v>
      </c>
      <c r="AD763" s="177" t="s">
        <v>2974</v>
      </c>
      <c r="AE763" s="177"/>
      <c r="AF763" s="177"/>
      <c r="AG763" s="177"/>
      <c r="AH763" s="177"/>
      <c r="AI763" s="177"/>
      <c r="AJ763" s="177"/>
      <c r="AK763" s="177"/>
      <c r="AL763" s="177"/>
      <c r="AM763" s="177"/>
      <c r="AN763" s="177"/>
      <c r="AO763" s="177"/>
      <c r="AP763" s="177"/>
      <c r="AQ763" s="177"/>
      <c r="AR763" s="177"/>
      <c r="AS763" s="177"/>
      <c r="AT763" s="177"/>
      <c r="AU763" s="177"/>
      <c r="AV763" s="320">
        <v>2005</v>
      </c>
      <c r="AW763" s="319">
        <v>100</v>
      </c>
      <c r="AX763" s="177" t="s">
        <v>2974</v>
      </c>
      <c r="AY763" s="99"/>
      <c r="AZ763" s="99"/>
      <c r="BA763" s="99"/>
      <c r="BB763" s="99"/>
      <c r="BC763" s="319">
        <v>100</v>
      </c>
      <c r="BD763" s="177"/>
    </row>
    <row r="764" spans="1:56" s="246" customFormat="1" ht="25.7" customHeight="1">
      <c r="A764" s="269"/>
      <c r="B764" s="543"/>
      <c r="C764" s="678" t="s">
        <v>2594</v>
      </c>
      <c r="D764" s="320" t="s">
        <v>11658</v>
      </c>
      <c r="E764" s="320" t="s">
        <v>2594</v>
      </c>
      <c r="F764" s="320" t="s">
        <v>2594</v>
      </c>
      <c r="G764" s="320" t="s">
        <v>2594</v>
      </c>
      <c r="H764" s="319">
        <v>522</v>
      </c>
      <c r="I764" s="319">
        <v>300</v>
      </c>
      <c r="J764" s="319">
        <v>522</v>
      </c>
      <c r="K764" s="319">
        <v>300</v>
      </c>
      <c r="L764" s="319">
        <v>522</v>
      </c>
      <c r="M764" s="319" t="s">
        <v>2615</v>
      </c>
      <c r="N764" s="319">
        <v>1</v>
      </c>
      <c r="O764" s="319" t="s">
        <v>391</v>
      </c>
      <c r="P764" s="319">
        <v>300</v>
      </c>
      <c r="Q764" s="319">
        <v>300</v>
      </c>
      <c r="R764" s="319" t="s">
        <v>2615</v>
      </c>
      <c r="S764" s="319">
        <v>1</v>
      </c>
      <c r="T764" s="319" t="s">
        <v>391</v>
      </c>
      <c r="U764" s="319"/>
      <c r="V764" s="320">
        <v>1998</v>
      </c>
      <c r="W764" s="319">
        <v>21</v>
      </c>
      <c r="X764" s="177" t="s">
        <v>2974</v>
      </c>
      <c r="Y764" s="177" t="s">
        <v>2974</v>
      </c>
      <c r="Z764" s="177"/>
      <c r="AA764" s="319"/>
      <c r="AB764" s="320">
        <v>1998</v>
      </c>
      <c r="AC764" s="319">
        <v>21</v>
      </c>
      <c r="AD764" s="177" t="s">
        <v>2974</v>
      </c>
      <c r="AE764" s="177"/>
      <c r="AF764" s="177"/>
      <c r="AG764" s="177"/>
      <c r="AH764" s="177"/>
      <c r="AI764" s="177"/>
      <c r="AJ764" s="177"/>
      <c r="AK764" s="177"/>
      <c r="AL764" s="177"/>
      <c r="AM764" s="177"/>
      <c r="AN764" s="177"/>
      <c r="AO764" s="177"/>
      <c r="AP764" s="177"/>
      <c r="AQ764" s="177"/>
      <c r="AR764" s="177"/>
      <c r="AS764" s="177"/>
      <c r="AT764" s="177"/>
      <c r="AU764" s="177"/>
      <c r="AV764" s="320">
        <v>1998</v>
      </c>
      <c r="AW764" s="319">
        <v>21</v>
      </c>
      <c r="AX764" s="177" t="s">
        <v>2974</v>
      </c>
      <c r="AY764" s="99"/>
      <c r="AZ764" s="99"/>
      <c r="BA764" s="99"/>
      <c r="BB764" s="99"/>
      <c r="BC764" s="319">
        <v>21</v>
      </c>
      <c r="BD764" s="177"/>
    </row>
    <row r="765" spans="1:56" s="246" customFormat="1" ht="25.7" customHeight="1">
      <c r="A765" s="269"/>
      <c r="B765" s="543"/>
      <c r="C765" s="678" t="s">
        <v>2594</v>
      </c>
      <c r="D765" s="320" t="s">
        <v>11659</v>
      </c>
      <c r="E765" s="320" t="s">
        <v>2594</v>
      </c>
      <c r="F765" s="320" t="s">
        <v>2594</v>
      </c>
      <c r="G765" s="320" t="s">
        <v>2594</v>
      </c>
      <c r="H765" s="319">
        <v>432</v>
      </c>
      <c r="I765" s="319">
        <v>300</v>
      </c>
      <c r="J765" s="319">
        <v>432</v>
      </c>
      <c r="K765" s="319">
        <v>300</v>
      </c>
      <c r="L765" s="319">
        <v>432</v>
      </c>
      <c r="M765" s="319" t="s">
        <v>2615</v>
      </c>
      <c r="N765" s="319">
        <v>1</v>
      </c>
      <c r="O765" s="319" t="s">
        <v>391</v>
      </c>
      <c r="P765" s="319">
        <v>300</v>
      </c>
      <c r="Q765" s="319">
        <v>300</v>
      </c>
      <c r="R765" s="319" t="s">
        <v>2615</v>
      </c>
      <c r="S765" s="319">
        <v>1</v>
      </c>
      <c r="T765" s="319" t="s">
        <v>391</v>
      </c>
      <c r="U765" s="319"/>
      <c r="V765" s="320">
        <v>1999</v>
      </c>
      <c r="W765" s="319">
        <v>25</v>
      </c>
      <c r="X765" s="177" t="s">
        <v>2974</v>
      </c>
      <c r="Y765" s="177" t="s">
        <v>2974</v>
      </c>
      <c r="Z765" s="177"/>
      <c r="AA765" s="319"/>
      <c r="AB765" s="320">
        <v>1999</v>
      </c>
      <c r="AC765" s="319">
        <v>25</v>
      </c>
      <c r="AD765" s="177" t="s">
        <v>2974</v>
      </c>
      <c r="AE765" s="177"/>
      <c r="AF765" s="177"/>
      <c r="AG765" s="177"/>
      <c r="AH765" s="177"/>
      <c r="AI765" s="177"/>
      <c r="AJ765" s="177"/>
      <c r="AK765" s="177"/>
      <c r="AL765" s="177"/>
      <c r="AM765" s="177"/>
      <c r="AN765" s="177"/>
      <c r="AO765" s="177"/>
      <c r="AP765" s="177"/>
      <c r="AQ765" s="177"/>
      <c r="AR765" s="177"/>
      <c r="AS765" s="177"/>
      <c r="AT765" s="177"/>
      <c r="AU765" s="177"/>
      <c r="AV765" s="320">
        <v>1999</v>
      </c>
      <c r="AW765" s="319">
        <v>25</v>
      </c>
      <c r="AX765" s="177" t="s">
        <v>2974</v>
      </c>
      <c r="AY765" s="99"/>
      <c r="AZ765" s="99"/>
      <c r="BA765" s="99"/>
      <c r="BB765" s="99"/>
      <c r="BC765" s="319">
        <v>25</v>
      </c>
      <c r="BD765" s="177"/>
    </row>
    <row r="766" spans="1:56" s="246" customFormat="1" ht="25.7" customHeight="1">
      <c r="A766" s="269"/>
      <c r="B766" s="543"/>
      <c r="C766" s="678" t="s">
        <v>2594</v>
      </c>
      <c r="D766" s="320" t="s">
        <v>11660</v>
      </c>
      <c r="E766" s="320" t="s">
        <v>2594</v>
      </c>
      <c r="F766" s="320" t="s">
        <v>2594</v>
      </c>
      <c r="G766" s="320" t="s">
        <v>2594</v>
      </c>
      <c r="H766" s="319">
        <v>440</v>
      </c>
      <c r="I766" s="319">
        <v>300</v>
      </c>
      <c r="J766" s="319">
        <v>440</v>
      </c>
      <c r="K766" s="319">
        <v>300</v>
      </c>
      <c r="L766" s="319">
        <v>440</v>
      </c>
      <c r="M766" s="319" t="s">
        <v>2615</v>
      </c>
      <c r="N766" s="319">
        <v>1</v>
      </c>
      <c r="O766" s="319" t="s">
        <v>391</v>
      </c>
      <c r="P766" s="319">
        <v>300</v>
      </c>
      <c r="Q766" s="319">
        <v>300</v>
      </c>
      <c r="R766" s="319" t="s">
        <v>2615</v>
      </c>
      <c r="S766" s="319">
        <v>1</v>
      </c>
      <c r="T766" s="319" t="s">
        <v>391</v>
      </c>
      <c r="U766" s="319"/>
      <c r="V766" s="320">
        <v>2005</v>
      </c>
      <c r="W766" s="319">
        <v>100</v>
      </c>
      <c r="X766" s="177" t="s">
        <v>2974</v>
      </c>
      <c r="Y766" s="177" t="s">
        <v>2974</v>
      </c>
      <c r="Z766" s="177"/>
      <c r="AA766" s="319"/>
      <c r="AB766" s="320">
        <v>2005</v>
      </c>
      <c r="AC766" s="319">
        <v>100</v>
      </c>
      <c r="AD766" s="177" t="s">
        <v>2974</v>
      </c>
      <c r="AE766" s="177"/>
      <c r="AF766" s="177"/>
      <c r="AG766" s="177"/>
      <c r="AH766" s="177"/>
      <c r="AI766" s="177"/>
      <c r="AJ766" s="177"/>
      <c r="AK766" s="177"/>
      <c r="AL766" s="177"/>
      <c r="AM766" s="177"/>
      <c r="AN766" s="177"/>
      <c r="AO766" s="177"/>
      <c r="AP766" s="177"/>
      <c r="AQ766" s="177"/>
      <c r="AR766" s="177"/>
      <c r="AS766" s="177"/>
      <c r="AT766" s="177"/>
      <c r="AU766" s="177"/>
      <c r="AV766" s="320">
        <v>2005</v>
      </c>
      <c r="AW766" s="319">
        <v>100</v>
      </c>
      <c r="AX766" s="177" t="s">
        <v>2974</v>
      </c>
      <c r="AY766" s="99"/>
      <c r="AZ766" s="99"/>
      <c r="BA766" s="99"/>
      <c r="BB766" s="99"/>
      <c r="BC766" s="319">
        <v>100</v>
      </c>
      <c r="BD766" s="177"/>
    </row>
    <row r="767" spans="1:56" s="246" customFormat="1" ht="25.7" customHeight="1">
      <c r="A767" s="269"/>
      <c r="B767" s="543"/>
      <c r="C767" s="678" t="s">
        <v>2594</v>
      </c>
      <c r="D767" s="320" t="s">
        <v>11661</v>
      </c>
      <c r="E767" s="320" t="s">
        <v>2594</v>
      </c>
      <c r="F767" s="320" t="s">
        <v>2594</v>
      </c>
      <c r="G767" s="320" t="s">
        <v>2594</v>
      </c>
      <c r="H767" s="319">
        <v>437</v>
      </c>
      <c r="I767" s="319">
        <v>437</v>
      </c>
      <c r="J767" s="319">
        <v>437</v>
      </c>
      <c r="K767" s="319">
        <v>437</v>
      </c>
      <c r="L767" s="319">
        <v>437</v>
      </c>
      <c r="M767" s="319" t="s">
        <v>2615</v>
      </c>
      <c r="N767" s="319">
        <v>1</v>
      </c>
      <c r="O767" s="319" t="s">
        <v>391</v>
      </c>
      <c r="P767" s="319">
        <v>0</v>
      </c>
      <c r="Q767" s="319">
        <v>0</v>
      </c>
      <c r="R767" s="319" t="s">
        <v>2615</v>
      </c>
      <c r="S767" s="319">
        <v>1</v>
      </c>
      <c r="T767" s="319" t="s">
        <v>391</v>
      </c>
      <c r="U767" s="319"/>
      <c r="V767" s="320">
        <v>2005</v>
      </c>
      <c r="W767" s="319">
        <v>100</v>
      </c>
      <c r="X767" s="177" t="s">
        <v>2974</v>
      </c>
      <c r="Y767" s="177" t="s">
        <v>2974</v>
      </c>
      <c r="Z767" s="177"/>
      <c r="AA767" s="319"/>
      <c r="AB767" s="320">
        <v>2005</v>
      </c>
      <c r="AC767" s="319">
        <v>100</v>
      </c>
      <c r="AD767" s="177" t="s">
        <v>2974</v>
      </c>
      <c r="AE767" s="177"/>
      <c r="AF767" s="177"/>
      <c r="AG767" s="177"/>
      <c r="AH767" s="177"/>
      <c r="AI767" s="177"/>
      <c r="AJ767" s="177"/>
      <c r="AK767" s="177"/>
      <c r="AL767" s="177"/>
      <c r="AM767" s="177"/>
      <c r="AN767" s="177"/>
      <c r="AO767" s="177"/>
      <c r="AP767" s="177"/>
      <c r="AQ767" s="177"/>
      <c r="AR767" s="177"/>
      <c r="AS767" s="177"/>
      <c r="AT767" s="177"/>
      <c r="AU767" s="177"/>
      <c r="AV767" s="320">
        <v>2005</v>
      </c>
      <c r="AW767" s="319">
        <v>100</v>
      </c>
      <c r="AX767" s="177" t="s">
        <v>2974</v>
      </c>
      <c r="AY767" s="99"/>
      <c r="AZ767" s="99"/>
      <c r="BA767" s="99"/>
      <c r="BB767" s="99"/>
      <c r="BC767" s="319">
        <v>100</v>
      </c>
      <c r="BD767" s="177"/>
    </row>
    <row r="768" spans="1:56" s="246" customFormat="1" ht="25.7" customHeight="1">
      <c r="A768" s="269"/>
      <c r="B768" s="543"/>
      <c r="C768" s="678" t="s">
        <v>11236</v>
      </c>
      <c r="D768" s="320" t="s">
        <v>11662</v>
      </c>
      <c r="E768" s="320" t="s">
        <v>11236</v>
      </c>
      <c r="F768" s="320"/>
      <c r="G768" s="320" t="s">
        <v>11236</v>
      </c>
      <c r="H768" s="319"/>
      <c r="I768" s="319"/>
      <c r="J768" s="319">
        <v>2065</v>
      </c>
      <c r="K768" s="319">
        <v>513</v>
      </c>
      <c r="L768" s="319">
        <v>513</v>
      </c>
      <c r="M768" s="319"/>
      <c r="N768" s="319"/>
      <c r="O768" s="319"/>
      <c r="P768" s="319">
        <v>600</v>
      </c>
      <c r="Q768" s="319">
        <v>600</v>
      </c>
      <c r="R768" s="319" t="s">
        <v>2593</v>
      </c>
      <c r="S768" s="319">
        <v>2</v>
      </c>
      <c r="T768" s="319" t="s">
        <v>391</v>
      </c>
      <c r="U768" s="319"/>
      <c r="V768" s="320"/>
      <c r="W768" s="319"/>
      <c r="X768" s="177"/>
      <c r="Y768" s="177"/>
      <c r="Z768" s="177"/>
      <c r="AA768" s="319" t="s">
        <v>11663</v>
      </c>
      <c r="AB768" s="320"/>
      <c r="AC768" s="319"/>
      <c r="AD768" s="177"/>
      <c r="AE768" s="177"/>
      <c r="AF768" s="177"/>
      <c r="AG768" s="177"/>
      <c r="AH768" s="177"/>
      <c r="AI768" s="177"/>
      <c r="AJ768" s="177"/>
      <c r="AK768" s="177"/>
      <c r="AL768" s="177"/>
      <c r="AM768" s="177"/>
      <c r="AN768" s="177"/>
      <c r="AO768" s="177"/>
      <c r="AP768" s="177"/>
      <c r="AQ768" s="177"/>
      <c r="AR768" s="177"/>
      <c r="AS768" s="177"/>
      <c r="AT768" s="177"/>
      <c r="AU768" s="177"/>
      <c r="AV768" s="320">
        <v>2006</v>
      </c>
      <c r="AW768" s="319"/>
      <c r="AX768" s="177"/>
      <c r="AY768" s="99"/>
      <c r="AZ768" s="99"/>
      <c r="BA768" s="99"/>
      <c r="BB768" s="99"/>
      <c r="BC768" s="319">
        <v>1108</v>
      </c>
      <c r="BD768" s="177" t="s">
        <v>11664</v>
      </c>
    </row>
    <row r="769" spans="1:56" s="246" customFormat="1" ht="25.7" customHeight="1">
      <c r="A769" s="269"/>
      <c r="B769" s="543"/>
      <c r="C769" s="678" t="s">
        <v>11236</v>
      </c>
      <c r="D769" s="105" t="s">
        <v>11665</v>
      </c>
      <c r="E769" s="320" t="s">
        <v>11666</v>
      </c>
      <c r="F769" s="320" t="s">
        <v>11236</v>
      </c>
      <c r="G769" s="320" t="s">
        <v>11236</v>
      </c>
      <c r="H769" s="319">
        <v>20599</v>
      </c>
      <c r="I769" s="319">
        <v>572</v>
      </c>
      <c r="J769" s="319">
        <v>20599</v>
      </c>
      <c r="K769" s="319">
        <v>572</v>
      </c>
      <c r="L769" s="319">
        <v>572</v>
      </c>
      <c r="M769" s="319" t="s">
        <v>2593</v>
      </c>
      <c r="N769" s="319">
        <v>1</v>
      </c>
      <c r="O769" s="319" t="s">
        <v>391</v>
      </c>
      <c r="P769" s="319">
        <v>300</v>
      </c>
      <c r="Q769" s="319">
        <v>300</v>
      </c>
      <c r="R769" s="319" t="s">
        <v>2593</v>
      </c>
      <c r="S769" s="319">
        <v>1</v>
      </c>
      <c r="T769" s="319" t="s">
        <v>391</v>
      </c>
      <c r="U769" s="319" t="s">
        <v>11663</v>
      </c>
      <c r="V769" s="320">
        <v>2009</v>
      </c>
      <c r="W769" s="319">
        <v>1810</v>
      </c>
      <c r="X769" s="177" t="s">
        <v>2979</v>
      </c>
      <c r="Y769" s="177"/>
      <c r="Z769" s="177"/>
      <c r="AA769" s="319" t="s">
        <v>11663</v>
      </c>
      <c r="AB769" s="320">
        <v>2009</v>
      </c>
      <c r="AC769" s="319">
        <v>1810</v>
      </c>
      <c r="AD769" s="177" t="s">
        <v>2979</v>
      </c>
      <c r="AE769" s="177"/>
      <c r="AF769" s="177"/>
      <c r="AG769" s="177"/>
      <c r="AH769" s="177"/>
      <c r="AI769" s="177"/>
      <c r="AJ769" s="177"/>
      <c r="AK769" s="177"/>
      <c r="AL769" s="177"/>
      <c r="AM769" s="177"/>
      <c r="AN769" s="177"/>
      <c r="AO769" s="177"/>
      <c r="AP769" s="177"/>
      <c r="AQ769" s="177"/>
      <c r="AR769" s="177"/>
      <c r="AS769" s="177"/>
      <c r="AT769" s="177"/>
      <c r="AU769" s="177"/>
      <c r="AV769" s="320">
        <v>2009</v>
      </c>
      <c r="AW769" s="319">
        <v>1810</v>
      </c>
      <c r="AX769" s="177" t="s">
        <v>2979</v>
      </c>
      <c r="AY769" s="99"/>
      <c r="AZ769" s="99"/>
      <c r="BA769" s="99"/>
      <c r="BB769" s="99"/>
      <c r="BC769" s="319">
        <v>1810</v>
      </c>
      <c r="BD769" s="177"/>
    </row>
    <row r="770" spans="1:56" s="246" customFormat="1" ht="25.7" customHeight="1">
      <c r="A770" s="269"/>
      <c r="B770" s="543"/>
      <c r="C770" s="678" t="s">
        <v>11239</v>
      </c>
      <c r="D770" s="320" t="s">
        <v>11667</v>
      </c>
      <c r="E770" s="320" t="s">
        <v>11239</v>
      </c>
      <c r="F770" s="320" t="s">
        <v>11239</v>
      </c>
      <c r="G770" s="320" t="s">
        <v>11239</v>
      </c>
      <c r="H770" s="665"/>
      <c r="I770" s="177"/>
      <c r="J770" s="319">
        <v>1254</v>
      </c>
      <c r="K770" s="319">
        <v>1254</v>
      </c>
      <c r="L770" s="319">
        <v>1254</v>
      </c>
      <c r="M770" s="177">
        <v>1254</v>
      </c>
      <c r="N770" s="936">
        <v>1254</v>
      </c>
      <c r="O770" s="177" t="s">
        <v>2593</v>
      </c>
      <c r="P770" s="319">
        <v>1254</v>
      </c>
      <c r="Q770" s="319">
        <v>1254</v>
      </c>
      <c r="R770" s="319" t="s">
        <v>2593</v>
      </c>
      <c r="S770" s="319">
        <v>2</v>
      </c>
      <c r="T770" s="319" t="s">
        <v>391</v>
      </c>
      <c r="U770" s="177"/>
      <c r="V770" s="177"/>
      <c r="W770" s="177"/>
      <c r="X770" s="177"/>
      <c r="Y770" s="177"/>
      <c r="Z770" s="177"/>
      <c r="AA770" s="319" t="s">
        <v>2179</v>
      </c>
      <c r="AB770" s="320"/>
      <c r="AC770" s="320"/>
      <c r="AD770" s="177"/>
      <c r="AE770" s="177"/>
      <c r="AF770" s="177"/>
      <c r="AG770" s="177"/>
      <c r="AH770" s="177"/>
      <c r="AI770" s="177"/>
      <c r="AJ770" s="177"/>
      <c r="AK770" s="177"/>
      <c r="AL770" s="177"/>
      <c r="AM770" s="177"/>
      <c r="AN770" s="177"/>
      <c r="AO770" s="177"/>
      <c r="AP770" s="177"/>
      <c r="AQ770" s="177"/>
      <c r="AR770" s="177"/>
      <c r="AS770" s="177"/>
      <c r="AT770" s="177"/>
      <c r="AU770" s="177"/>
      <c r="AV770" s="320">
        <v>2006</v>
      </c>
      <c r="AW770" s="99"/>
      <c r="AX770" s="99"/>
      <c r="AY770" s="99"/>
      <c r="AZ770" s="99"/>
      <c r="BA770" s="99"/>
      <c r="BB770" s="99"/>
      <c r="BC770" s="319">
        <v>700</v>
      </c>
      <c r="BD770" s="177"/>
    </row>
    <row r="771" spans="1:56" s="246" customFormat="1" ht="25.7" customHeight="1">
      <c r="A771" s="269"/>
      <c r="B771" s="543"/>
      <c r="C771" s="320" t="s">
        <v>11239</v>
      </c>
      <c r="D771" s="320" t="s">
        <v>11668</v>
      </c>
      <c r="E771" s="320" t="s">
        <v>11239</v>
      </c>
      <c r="F771" s="320" t="s">
        <v>11239</v>
      </c>
      <c r="G771" s="320" t="s">
        <v>11239</v>
      </c>
      <c r="H771" s="319"/>
      <c r="I771" s="319"/>
      <c r="J771" s="319">
        <v>1390</v>
      </c>
      <c r="K771" s="319">
        <v>425</v>
      </c>
      <c r="L771" s="319">
        <v>425</v>
      </c>
      <c r="M771" s="319">
        <v>425</v>
      </c>
      <c r="N771" s="319">
        <v>425</v>
      </c>
      <c r="O771" s="319" t="s">
        <v>2593</v>
      </c>
      <c r="P771" s="319">
        <v>425</v>
      </c>
      <c r="Q771" s="319">
        <v>425</v>
      </c>
      <c r="R771" s="319" t="s">
        <v>2593</v>
      </c>
      <c r="S771" s="319">
        <v>1</v>
      </c>
      <c r="T771" s="319" t="s">
        <v>391</v>
      </c>
      <c r="U771" s="319"/>
      <c r="V771" s="320"/>
      <c r="W771" s="319"/>
      <c r="X771" s="177"/>
      <c r="Y771" s="177"/>
      <c r="Z771" s="177"/>
      <c r="AA771" s="319"/>
      <c r="AB771" s="320"/>
      <c r="AC771" s="319"/>
      <c r="AD771" s="177"/>
      <c r="AE771" s="177"/>
      <c r="AF771" s="177"/>
      <c r="AG771" s="177"/>
      <c r="AH771" s="177"/>
      <c r="AI771" s="177"/>
      <c r="AJ771" s="177"/>
      <c r="AK771" s="177"/>
      <c r="AL771" s="177"/>
      <c r="AM771" s="177"/>
      <c r="AN771" s="177"/>
      <c r="AO771" s="177"/>
      <c r="AP771" s="177"/>
      <c r="AQ771" s="177"/>
      <c r="AR771" s="177"/>
      <c r="AS771" s="177"/>
      <c r="AT771" s="177"/>
      <c r="AU771" s="177"/>
      <c r="AV771" s="320">
        <v>2006</v>
      </c>
      <c r="AW771" s="319"/>
      <c r="AX771" s="177"/>
      <c r="AY771" s="99"/>
      <c r="AZ771" s="99"/>
      <c r="BA771" s="99"/>
      <c r="BB771" s="99"/>
      <c r="BC771" s="319">
        <v>120</v>
      </c>
      <c r="BD771" s="177"/>
    </row>
    <row r="772" spans="1:56" s="246" customFormat="1" ht="25.7" customHeight="1">
      <c r="A772" s="269"/>
      <c r="B772" s="543"/>
      <c r="C772" s="678" t="s">
        <v>11239</v>
      </c>
      <c r="D772" s="320" t="s">
        <v>11669</v>
      </c>
      <c r="E772" s="320" t="s">
        <v>11239</v>
      </c>
      <c r="F772" s="320" t="s">
        <v>11239</v>
      </c>
      <c r="G772" s="320" t="s">
        <v>11239</v>
      </c>
      <c r="H772" s="665"/>
      <c r="I772" s="177"/>
      <c r="J772" s="319">
        <v>1539</v>
      </c>
      <c r="K772" s="319">
        <v>414</v>
      </c>
      <c r="L772" s="319">
        <v>414</v>
      </c>
      <c r="M772" s="319">
        <v>414</v>
      </c>
      <c r="N772" s="319">
        <v>414</v>
      </c>
      <c r="O772" s="319" t="s">
        <v>2593</v>
      </c>
      <c r="P772" s="319">
        <v>414</v>
      </c>
      <c r="Q772" s="319">
        <v>414</v>
      </c>
      <c r="R772" s="319" t="s">
        <v>2593</v>
      </c>
      <c r="S772" s="319">
        <v>1</v>
      </c>
      <c r="T772" s="319" t="s">
        <v>391</v>
      </c>
      <c r="U772" s="177"/>
      <c r="V772" s="177"/>
      <c r="W772" s="177"/>
      <c r="X772" s="177"/>
      <c r="Y772" s="177"/>
      <c r="Z772" s="177"/>
      <c r="AA772" s="319"/>
      <c r="AB772" s="320"/>
      <c r="AC772" s="320"/>
      <c r="AD772" s="177"/>
      <c r="AE772" s="177"/>
      <c r="AF772" s="177"/>
      <c r="AG772" s="177"/>
      <c r="AH772" s="177"/>
      <c r="AI772" s="177"/>
      <c r="AJ772" s="177"/>
      <c r="AK772" s="177"/>
      <c r="AL772" s="177"/>
      <c r="AM772" s="177"/>
      <c r="AN772" s="177"/>
      <c r="AO772" s="177"/>
      <c r="AP772" s="177"/>
      <c r="AQ772" s="177"/>
      <c r="AR772" s="177"/>
      <c r="AS772" s="177"/>
      <c r="AT772" s="177"/>
      <c r="AU772" s="177"/>
      <c r="AV772" s="320">
        <v>2005</v>
      </c>
      <c r="AW772" s="99"/>
      <c r="AX772" s="99"/>
      <c r="AY772" s="99"/>
      <c r="AZ772" s="99"/>
      <c r="BA772" s="99"/>
      <c r="BB772" s="99"/>
      <c r="BC772" s="319">
        <v>120</v>
      </c>
      <c r="BD772" s="177"/>
    </row>
    <row r="773" spans="1:56" s="246" customFormat="1" ht="25.7" customHeight="1">
      <c r="A773" s="269"/>
      <c r="B773" s="543"/>
      <c r="C773" s="320" t="s">
        <v>11239</v>
      </c>
      <c r="D773" s="320" t="s">
        <v>11670</v>
      </c>
      <c r="E773" s="320" t="s">
        <v>11239</v>
      </c>
      <c r="F773" s="320" t="s">
        <v>11239</v>
      </c>
      <c r="G773" s="320" t="s">
        <v>11239</v>
      </c>
      <c r="H773" s="665"/>
      <c r="I773" s="177"/>
      <c r="J773" s="319">
        <v>1250</v>
      </c>
      <c r="K773" s="319">
        <v>500</v>
      </c>
      <c r="L773" s="319">
        <v>500</v>
      </c>
      <c r="M773" s="319"/>
      <c r="N773" s="319"/>
      <c r="O773" s="319"/>
      <c r="P773" s="319">
        <v>500</v>
      </c>
      <c r="Q773" s="319">
        <v>500</v>
      </c>
      <c r="R773" s="319" t="s">
        <v>2593</v>
      </c>
      <c r="S773" s="319">
        <v>1</v>
      </c>
      <c r="T773" s="319" t="s">
        <v>391</v>
      </c>
      <c r="U773" s="177"/>
      <c r="V773" s="177"/>
      <c r="W773" s="177"/>
      <c r="X773" s="177"/>
      <c r="Y773" s="177"/>
      <c r="Z773" s="177"/>
      <c r="AA773" s="319"/>
      <c r="AB773" s="320"/>
      <c r="AC773" s="320"/>
      <c r="AD773" s="177"/>
      <c r="AE773" s="177"/>
      <c r="AF773" s="177"/>
      <c r="AG773" s="177"/>
      <c r="AH773" s="177"/>
      <c r="AI773" s="177"/>
      <c r="AJ773" s="177"/>
      <c r="AK773" s="177"/>
      <c r="AL773" s="177"/>
      <c r="AM773" s="177"/>
      <c r="AN773" s="177"/>
      <c r="AO773" s="177"/>
      <c r="AP773" s="177"/>
      <c r="AQ773" s="177"/>
      <c r="AR773" s="177"/>
      <c r="AS773" s="177"/>
      <c r="AT773" s="177"/>
      <c r="AU773" s="177"/>
      <c r="AV773" s="320">
        <v>2004</v>
      </c>
      <c r="AW773" s="99"/>
      <c r="AX773" s="99"/>
      <c r="AY773" s="99"/>
      <c r="AZ773" s="99"/>
      <c r="BA773" s="99"/>
      <c r="BB773" s="99"/>
      <c r="BC773" s="319">
        <v>120</v>
      </c>
      <c r="BD773" s="177"/>
    </row>
    <row r="774" spans="1:56" s="246" customFormat="1" ht="25.7" customHeight="1">
      <c r="A774" s="269"/>
      <c r="B774" s="543"/>
      <c r="C774" s="320" t="s">
        <v>11239</v>
      </c>
      <c r="D774" s="320" t="s">
        <v>11671</v>
      </c>
      <c r="E774" s="320" t="s">
        <v>11239</v>
      </c>
      <c r="F774" s="320" t="s">
        <v>11239</v>
      </c>
      <c r="G774" s="320" t="s">
        <v>11239</v>
      </c>
      <c r="H774" s="665"/>
      <c r="I774" s="177"/>
      <c r="J774" s="319">
        <v>1250</v>
      </c>
      <c r="K774" s="319">
        <v>500</v>
      </c>
      <c r="L774" s="319">
        <v>500</v>
      </c>
      <c r="M774" s="319"/>
      <c r="N774" s="319"/>
      <c r="O774" s="319"/>
      <c r="P774" s="319">
        <v>500</v>
      </c>
      <c r="Q774" s="319">
        <v>500</v>
      </c>
      <c r="R774" s="319" t="s">
        <v>2592</v>
      </c>
      <c r="S774" s="319">
        <v>1</v>
      </c>
      <c r="T774" s="319" t="s">
        <v>391</v>
      </c>
      <c r="U774" s="177"/>
      <c r="V774" s="177"/>
      <c r="W774" s="177"/>
      <c r="X774" s="177"/>
      <c r="Y774" s="177"/>
      <c r="Z774" s="177"/>
      <c r="AA774" s="319"/>
      <c r="AB774" s="320"/>
      <c r="AC774" s="320"/>
      <c r="AD774" s="177"/>
      <c r="AE774" s="177"/>
      <c r="AF774" s="177"/>
      <c r="AG774" s="177"/>
      <c r="AH774" s="177"/>
      <c r="AI774" s="177"/>
      <c r="AJ774" s="177"/>
      <c r="AK774" s="177"/>
      <c r="AL774" s="177"/>
      <c r="AM774" s="177"/>
      <c r="AN774" s="177"/>
      <c r="AO774" s="177"/>
      <c r="AP774" s="177"/>
      <c r="AQ774" s="177"/>
      <c r="AR774" s="177"/>
      <c r="AS774" s="177"/>
      <c r="AT774" s="177"/>
      <c r="AU774" s="177"/>
      <c r="AV774" s="320">
        <v>2003</v>
      </c>
      <c r="AW774" s="99"/>
      <c r="AX774" s="99"/>
      <c r="AY774" s="99"/>
      <c r="AZ774" s="99"/>
      <c r="BA774" s="99"/>
      <c r="BB774" s="99"/>
      <c r="BC774" s="319">
        <v>120</v>
      </c>
      <c r="BD774" s="177"/>
    </row>
    <row r="775" spans="1:56" s="246" customFormat="1" ht="25.7" customHeight="1">
      <c r="A775" s="269"/>
      <c r="B775" s="543"/>
      <c r="C775" s="320" t="s">
        <v>11239</v>
      </c>
      <c r="D775" s="320" t="s">
        <v>11672</v>
      </c>
      <c r="E775" s="320" t="s">
        <v>11239</v>
      </c>
      <c r="F775" s="320" t="s">
        <v>11239</v>
      </c>
      <c r="G775" s="320" t="s">
        <v>11239</v>
      </c>
      <c r="H775" s="665"/>
      <c r="I775" s="177"/>
      <c r="J775" s="319">
        <v>1000</v>
      </c>
      <c r="K775" s="319">
        <v>392</v>
      </c>
      <c r="L775" s="319">
        <v>392</v>
      </c>
      <c r="M775" s="177">
        <v>392</v>
      </c>
      <c r="N775" s="936">
        <v>392</v>
      </c>
      <c r="O775" s="177" t="s">
        <v>2593</v>
      </c>
      <c r="P775" s="319">
        <v>392</v>
      </c>
      <c r="Q775" s="319">
        <v>392</v>
      </c>
      <c r="R775" s="319" t="s">
        <v>2593</v>
      </c>
      <c r="S775" s="319">
        <v>1</v>
      </c>
      <c r="T775" s="319" t="s">
        <v>391</v>
      </c>
      <c r="U775" s="177"/>
      <c r="V775" s="177"/>
      <c r="W775" s="177"/>
      <c r="X775" s="177"/>
      <c r="Y775" s="177"/>
      <c r="Z775" s="177"/>
      <c r="AA775" s="319"/>
      <c r="AB775" s="320"/>
      <c r="AC775" s="320"/>
      <c r="AD775" s="177"/>
      <c r="AE775" s="177"/>
      <c r="AF775" s="177"/>
      <c r="AG775" s="177"/>
      <c r="AH775" s="177"/>
      <c r="AI775" s="177"/>
      <c r="AJ775" s="177"/>
      <c r="AK775" s="177"/>
      <c r="AL775" s="177"/>
      <c r="AM775" s="177"/>
      <c r="AN775" s="177"/>
      <c r="AO775" s="177"/>
      <c r="AP775" s="177"/>
      <c r="AQ775" s="177"/>
      <c r="AR775" s="177"/>
      <c r="AS775" s="177"/>
      <c r="AT775" s="177"/>
      <c r="AU775" s="177"/>
      <c r="AV775" s="320">
        <v>2002</v>
      </c>
      <c r="AW775" s="99"/>
      <c r="AX775" s="99"/>
      <c r="AY775" s="99"/>
      <c r="AZ775" s="99"/>
      <c r="BA775" s="99"/>
      <c r="BB775" s="99"/>
      <c r="BC775" s="319">
        <v>100</v>
      </c>
      <c r="BD775" s="177"/>
    </row>
    <row r="776" spans="1:56" s="246" customFormat="1" ht="25.7" customHeight="1">
      <c r="A776" s="269"/>
      <c r="B776" s="543"/>
      <c r="C776" s="320" t="s">
        <v>11239</v>
      </c>
      <c r="D776" s="320" t="s">
        <v>11673</v>
      </c>
      <c r="E776" s="320" t="s">
        <v>11239</v>
      </c>
      <c r="F776" s="320" t="s">
        <v>11239</v>
      </c>
      <c r="G776" s="320" t="s">
        <v>11239</v>
      </c>
      <c r="H776" s="665"/>
      <c r="I776" s="177"/>
      <c r="J776" s="319">
        <v>1250</v>
      </c>
      <c r="K776" s="319">
        <v>500</v>
      </c>
      <c r="L776" s="319">
        <v>500</v>
      </c>
      <c r="M776" s="177"/>
      <c r="N776" s="936"/>
      <c r="O776" s="177"/>
      <c r="P776" s="319">
        <v>500</v>
      </c>
      <c r="Q776" s="319">
        <v>500</v>
      </c>
      <c r="R776" s="319" t="s">
        <v>2593</v>
      </c>
      <c r="S776" s="319">
        <v>1</v>
      </c>
      <c r="T776" s="319" t="s">
        <v>391</v>
      </c>
      <c r="U776" s="177"/>
      <c r="V776" s="177"/>
      <c r="W776" s="177"/>
      <c r="X776" s="177"/>
      <c r="Y776" s="177"/>
      <c r="Z776" s="177"/>
      <c r="AA776" s="319"/>
      <c r="AB776" s="320"/>
      <c r="AC776" s="320"/>
      <c r="AD776" s="177"/>
      <c r="AE776" s="177"/>
      <c r="AF776" s="177"/>
      <c r="AG776" s="177"/>
      <c r="AH776" s="177"/>
      <c r="AI776" s="177"/>
      <c r="AJ776" s="177"/>
      <c r="AK776" s="177"/>
      <c r="AL776" s="177"/>
      <c r="AM776" s="177"/>
      <c r="AN776" s="177"/>
      <c r="AO776" s="177"/>
      <c r="AP776" s="177"/>
      <c r="AQ776" s="177"/>
      <c r="AR776" s="177"/>
      <c r="AS776" s="177"/>
      <c r="AT776" s="177"/>
      <c r="AU776" s="177"/>
      <c r="AV776" s="320">
        <v>2002</v>
      </c>
      <c r="AW776" s="99"/>
      <c r="AX776" s="99"/>
      <c r="AY776" s="99"/>
      <c r="AZ776" s="99"/>
      <c r="BA776" s="99"/>
      <c r="BB776" s="99"/>
      <c r="BC776" s="319">
        <v>100</v>
      </c>
      <c r="BD776" s="177"/>
    </row>
    <row r="777" spans="1:56" s="246" customFormat="1" ht="25.7" customHeight="1">
      <c r="A777" s="269"/>
      <c r="B777" s="543"/>
      <c r="C777" s="320" t="s">
        <v>11239</v>
      </c>
      <c r="D777" s="320" t="s">
        <v>11674</v>
      </c>
      <c r="E777" s="320" t="s">
        <v>11239</v>
      </c>
      <c r="F777" s="320" t="s">
        <v>11239</v>
      </c>
      <c r="G777" s="320" t="s">
        <v>11239</v>
      </c>
      <c r="H777" s="665"/>
      <c r="I777" s="177"/>
      <c r="J777" s="319">
        <v>1250</v>
      </c>
      <c r="K777" s="319">
        <v>500</v>
      </c>
      <c r="L777" s="319">
        <v>500</v>
      </c>
      <c r="M777" s="177"/>
      <c r="N777" s="936"/>
      <c r="O777" s="177"/>
      <c r="P777" s="319">
        <v>500</v>
      </c>
      <c r="Q777" s="319">
        <v>500</v>
      </c>
      <c r="R777" s="319" t="s">
        <v>2593</v>
      </c>
      <c r="S777" s="319">
        <v>1</v>
      </c>
      <c r="T777" s="319" t="s">
        <v>391</v>
      </c>
      <c r="U777" s="177"/>
      <c r="V777" s="177"/>
      <c r="W777" s="177"/>
      <c r="X777" s="177"/>
      <c r="Y777" s="177"/>
      <c r="Z777" s="177"/>
      <c r="AA777" s="319"/>
      <c r="AB777" s="320"/>
      <c r="AC777" s="320"/>
      <c r="AD777" s="177"/>
      <c r="AE777" s="177"/>
      <c r="AF777" s="177"/>
      <c r="AG777" s="177"/>
      <c r="AH777" s="177"/>
      <c r="AI777" s="177"/>
      <c r="AJ777" s="177"/>
      <c r="AK777" s="177"/>
      <c r="AL777" s="177"/>
      <c r="AM777" s="177"/>
      <c r="AN777" s="177"/>
      <c r="AO777" s="177"/>
      <c r="AP777" s="177"/>
      <c r="AQ777" s="177"/>
      <c r="AR777" s="177"/>
      <c r="AS777" s="177"/>
      <c r="AT777" s="177"/>
      <c r="AU777" s="177"/>
      <c r="AV777" s="320">
        <v>2002</v>
      </c>
      <c r="AW777" s="99"/>
      <c r="AX777" s="99"/>
      <c r="AY777" s="99"/>
      <c r="AZ777" s="99"/>
      <c r="BA777" s="99"/>
      <c r="BB777" s="99"/>
      <c r="BC777" s="319">
        <v>100</v>
      </c>
      <c r="BD777" s="177"/>
    </row>
    <row r="778" spans="1:56" s="246" customFormat="1" ht="25.7" customHeight="1">
      <c r="A778" s="269"/>
      <c r="B778" s="543"/>
      <c r="C778" s="320" t="s">
        <v>11239</v>
      </c>
      <c r="D778" s="320" t="s">
        <v>11675</v>
      </c>
      <c r="E778" s="320" t="s">
        <v>11239</v>
      </c>
      <c r="F778" s="320" t="s">
        <v>11239</v>
      </c>
      <c r="G778" s="320" t="s">
        <v>11239</v>
      </c>
      <c r="H778" s="665"/>
      <c r="I778" s="177"/>
      <c r="J778" s="319">
        <v>740</v>
      </c>
      <c r="K778" s="319">
        <v>403</v>
      </c>
      <c r="L778" s="319">
        <v>403</v>
      </c>
      <c r="M778" s="319"/>
      <c r="N778" s="319"/>
      <c r="O778" s="319"/>
      <c r="P778" s="319">
        <v>403</v>
      </c>
      <c r="Q778" s="319">
        <v>403</v>
      </c>
      <c r="R778" s="319" t="s">
        <v>2593</v>
      </c>
      <c r="S778" s="319">
        <v>1</v>
      </c>
      <c r="T778" s="319" t="s">
        <v>391</v>
      </c>
      <c r="U778" s="177"/>
      <c r="V778" s="177"/>
      <c r="W778" s="177"/>
      <c r="X778" s="177"/>
      <c r="Y778" s="177"/>
      <c r="Z778" s="177"/>
      <c r="AA778" s="319"/>
      <c r="AB778" s="320"/>
      <c r="AC778" s="320"/>
      <c r="AD778" s="177"/>
      <c r="AE778" s="177"/>
      <c r="AF778" s="177"/>
      <c r="AG778" s="177"/>
      <c r="AH778" s="177"/>
      <c r="AI778" s="177"/>
      <c r="AJ778" s="177"/>
      <c r="AK778" s="177"/>
      <c r="AL778" s="177"/>
      <c r="AM778" s="177"/>
      <c r="AN778" s="177"/>
      <c r="AO778" s="177"/>
      <c r="AP778" s="177"/>
      <c r="AQ778" s="177"/>
      <c r="AR778" s="177"/>
      <c r="AS778" s="177"/>
      <c r="AT778" s="177"/>
      <c r="AU778" s="177"/>
      <c r="AV778" s="320">
        <v>2002</v>
      </c>
      <c r="AW778" s="99"/>
      <c r="AX778" s="99"/>
      <c r="AY778" s="99"/>
      <c r="AZ778" s="99"/>
      <c r="BA778" s="99"/>
      <c r="BB778" s="99"/>
      <c r="BC778" s="319">
        <v>100</v>
      </c>
      <c r="BD778" s="177"/>
    </row>
    <row r="779" spans="1:56" s="246" customFormat="1" ht="25.7" customHeight="1">
      <c r="A779" s="269"/>
      <c r="B779" s="543"/>
      <c r="C779" s="320" t="s">
        <v>11239</v>
      </c>
      <c r="D779" s="320" t="s">
        <v>11676</v>
      </c>
      <c r="E779" s="320" t="s">
        <v>11239</v>
      </c>
      <c r="F779" s="320" t="s">
        <v>11239</v>
      </c>
      <c r="G779" s="320" t="s">
        <v>11239</v>
      </c>
      <c r="H779" s="665"/>
      <c r="I779" s="177"/>
      <c r="J779" s="319">
        <v>1441</v>
      </c>
      <c r="K779" s="319">
        <v>403</v>
      </c>
      <c r="L779" s="319">
        <v>403</v>
      </c>
      <c r="M779" s="177"/>
      <c r="N779" s="936"/>
      <c r="O779" s="177"/>
      <c r="P779" s="319">
        <v>403</v>
      </c>
      <c r="Q779" s="319">
        <v>403</v>
      </c>
      <c r="R779" s="319" t="s">
        <v>2593</v>
      </c>
      <c r="S779" s="319">
        <v>1</v>
      </c>
      <c r="T779" s="319" t="s">
        <v>391</v>
      </c>
      <c r="U779" s="177"/>
      <c r="V779" s="177"/>
      <c r="W779" s="177"/>
      <c r="X779" s="177"/>
      <c r="Y779" s="177"/>
      <c r="Z779" s="177"/>
      <c r="AA779" s="319"/>
      <c r="AB779" s="320"/>
      <c r="AC779" s="320"/>
      <c r="AD779" s="177"/>
      <c r="AE779" s="177"/>
      <c r="AF779" s="177"/>
      <c r="AG779" s="177"/>
      <c r="AH779" s="177"/>
      <c r="AI779" s="177"/>
      <c r="AJ779" s="177"/>
      <c r="AK779" s="177"/>
      <c r="AL779" s="177"/>
      <c r="AM779" s="177"/>
      <c r="AN779" s="177"/>
      <c r="AO779" s="177"/>
      <c r="AP779" s="177"/>
      <c r="AQ779" s="177"/>
      <c r="AR779" s="177"/>
      <c r="AS779" s="177"/>
      <c r="AT779" s="177"/>
      <c r="AU779" s="177"/>
      <c r="AV779" s="320">
        <v>2003</v>
      </c>
      <c r="AW779" s="99"/>
      <c r="AX779" s="99"/>
      <c r="AY779" s="99"/>
      <c r="AZ779" s="99"/>
      <c r="BA779" s="99"/>
      <c r="BB779" s="99"/>
      <c r="BC779" s="319">
        <v>100</v>
      </c>
      <c r="BD779" s="177"/>
    </row>
    <row r="780" spans="1:56" s="246" customFormat="1" ht="25.7" customHeight="1">
      <c r="A780" s="269"/>
      <c r="B780" s="543"/>
      <c r="C780" s="320" t="s">
        <v>11239</v>
      </c>
      <c r="D780" s="320" t="s">
        <v>11677</v>
      </c>
      <c r="E780" s="320" t="s">
        <v>11239</v>
      </c>
      <c r="F780" s="320" t="s">
        <v>11239</v>
      </c>
      <c r="G780" s="320" t="s">
        <v>11239</v>
      </c>
      <c r="H780" s="665">
        <v>2998</v>
      </c>
      <c r="I780" s="177">
        <v>451</v>
      </c>
      <c r="J780" s="319">
        <v>1143.9000000000001</v>
      </c>
      <c r="K780" s="319">
        <v>431.22</v>
      </c>
      <c r="L780" s="319">
        <v>431.22</v>
      </c>
      <c r="M780" s="177"/>
      <c r="N780" s="936"/>
      <c r="O780" s="177"/>
      <c r="P780" s="319">
        <v>451</v>
      </c>
      <c r="Q780" s="319">
        <v>451</v>
      </c>
      <c r="R780" s="319" t="s">
        <v>2593</v>
      </c>
      <c r="S780" s="319">
        <v>1</v>
      </c>
      <c r="T780" s="319" t="s">
        <v>391</v>
      </c>
      <c r="U780" s="177"/>
      <c r="V780" s="177"/>
      <c r="W780" s="177"/>
      <c r="X780" s="177"/>
      <c r="Y780" s="177"/>
      <c r="Z780" s="177"/>
      <c r="AA780" s="319"/>
      <c r="AB780" s="320"/>
      <c r="AC780" s="320"/>
      <c r="AD780" s="177"/>
      <c r="AE780" s="177"/>
      <c r="AF780" s="177"/>
      <c r="AG780" s="177"/>
      <c r="AH780" s="177"/>
      <c r="AI780" s="177"/>
      <c r="AJ780" s="177"/>
      <c r="AK780" s="177"/>
      <c r="AL780" s="177"/>
      <c r="AM780" s="177"/>
      <c r="AN780" s="177"/>
      <c r="AO780" s="177"/>
      <c r="AP780" s="177"/>
      <c r="AQ780" s="177"/>
      <c r="AR780" s="177"/>
      <c r="AS780" s="177"/>
      <c r="AT780" s="177"/>
      <c r="AU780" s="177"/>
      <c r="AV780" s="320">
        <v>2009</v>
      </c>
      <c r="AW780" s="99">
        <v>120</v>
      </c>
      <c r="AX780" s="99" t="s">
        <v>2979</v>
      </c>
      <c r="AY780" s="99"/>
      <c r="AZ780" s="99"/>
      <c r="BA780" s="99"/>
      <c r="BB780" s="99"/>
      <c r="BC780" s="319">
        <v>120</v>
      </c>
      <c r="BD780" s="177"/>
    </row>
    <row r="781" spans="1:56" s="246" customFormat="1" ht="25.7" customHeight="1">
      <c r="A781" s="269"/>
      <c r="B781" s="543"/>
      <c r="C781" s="320" t="s">
        <v>11239</v>
      </c>
      <c r="D781" s="320" t="s">
        <v>11678</v>
      </c>
      <c r="E781" s="320" t="s">
        <v>11239</v>
      </c>
      <c r="F781" s="320" t="s">
        <v>11239</v>
      </c>
      <c r="G781" s="320" t="s">
        <v>11239</v>
      </c>
      <c r="H781" s="665">
        <v>1144</v>
      </c>
      <c r="I781" s="177">
        <v>431</v>
      </c>
      <c r="J781" s="319">
        <v>40206</v>
      </c>
      <c r="K781" s="319">
        <v>451.26</v>
      </c>
      <c r="L781" s="319">
        <v>451.26</v>
      </c>
      <c r="M781" s="177"/>
      <c r="N781" s="936"/>
      <c r="O781" s="177"/>
      <c r="P781" s="319">
        <v>431</v>
      </c>
      <c r="Q781" s="319">
        <v>431</v>
      </c>
      <c r="R781" s="319" t="s">
        <v>2593</v>
      </c>
      <c r="S781" s="319">
        <v>1</v>
      </c>
      <c r="T781" s="319" t="s">
        <v>391</v>
      </c>
      <c r="U781" s="177"/>
      <c r="V781" s="177"/>
      <c r="W781" s="177"/>
      <c r="X781" s="177"/>
      <c r="Y781" s="177"/>
      <c r="Z781" s="177"/>
      <c r="AA781" s="319" t="s">
        <v>2179</v>
      </c>
      <c r="AB781" s="320"/>
      <c r="AC781" s="320"/>
      <c r="AD781" s="177"/>
      <c r="AE781" s="177"/>
      <c r="AF781" s="177"/>
      <c r="AG781" s="177"/>
      <c r="AH781" s="177"/>
      <c r="AI781" s="177"/>
      <c r="AJ781" s="177"/>
      <c r="AK781" s="177"/>
      <c r="AL781" s="177"/>
      <c r="AM781" s="177"/>
      <c r="AN781" s="177"/>
      <c r="AO781" s="177"/>
      <c r="AP781" s="177"/>
      <c r="AQ781" s="177"/>
      <c r="AR781" s="177"/>
      <c r="AS781" s="177"/>
      <c r="AT781" s="177"/>
      <c r="AU781" s="177"/>
      <c r="AV781" s="320">
        <v>2009</v>
      </c>
      <c r="AW781" s="99">
        <v>120</v>
      </c>
      <c r="AX781" s="99" t="s">
        <v>2979</v>
      </c>
      <c r="AY781" s="99"/>
      <c r="AZ781" s="99"/>
      <c r="BA781" s="99"/>
      <c r="BB781" s="99"/>
      <c r="BC781" s="319">
        <v>120</v>
      </c>
      <c r="BD781" s="177"/>
    </row>
    <row r="782" spans="1:56" s="246" customFormat="1" ht="25.7" customHeight="1">
      <c r="A782" s="269"/>
      <c r="B782" s="543"/>
      <c r="C782" s="320" t="s">
        <v>11239</v>
      </c>
      <c r="D782" s="320" t="s">
        <v>11679</v>
      </c>
      <c r="E782" s="320" t="s">
        <v>11239</v>
      </c>
      <c r="F782" s="320" t="s">
        <v>11239</v>
      </c>
      <c r="G782" s="320" t="s">
        <v>11239</v>
      </c>
      <c r="H782" s="665">
        <v>1591</v>
      </c>
      <c r="I782" s="177">
        <v>379</v>
      </c>
      <c r="J782" s="319">
        <v>1590.8</v>
      </c>
      <c r="K782" s="319">
        <v>379.15</v>
      </c>
      <c r="L782" s="319">
        <v>379.15</v>
      </c>
      <c r="M782" s="177"/>
      <c r="N782" s="936"/>
      <c r="O782" s="177"/>
      <c r="P782" s="319">
        <v>379</v>
      </c>
      <c r="Q782" s="319">
        <v>379</v>
      </c>
      <c r="R782" s="319" t="s">
        <v>2593</v>
      </c>
      <c r="S782" s="319">
        <v>1</v>
      </c>
      <c r="T782" s="319" t="s">
        <v>391</v>
      </c>
      <c r="U782" s="177"/>
      <c r="V782" s="177"/>
      <c r="W782" s="177"/>
      <c r="X782" s="177"/>
      <c r="Y782" s="177"/>
      <c r="Z782" s="177"/>
      <c r="AA782" s="319" t="s">
        <v>11680</v>
      </c>
      <c r="AB782" s="320"/>
      <c r="AC782" s="320"/>
      <c r="AD782" s="177"/>
      <c r="AE782" s="177"/>
      <c r="AF782" s="177"/>
      <c r="AG782" s="177"/>
      <c r="AH782" s="177"/>
      <c r="AI782" s="177"/>
      <c r="AJ782" s="177"/>
      <c r="AK782" s="177"/>
      <c r="AL782" s="177"/>
      <c r="AM782" s="177"/>
      <c r="AN782" s="177"/>
      <c r="AO782" s="177"/>
      <c r="AP782" s="177"/>
      <c r="AQ782" s="177"/>
      <c r="AR782" s="177"/>
      <c r="AS782" s="177"/>
      <c r="AT782" s="177"/>
      <c r="AU782" s="177"/>
      <c r="AV782" s="320">
        <v>2009</v>
      </c>
      <c r="AW782" s="99">
        <v>120</v>
      </c>
      <c r="AX782" s="99" t="s">
        <v>2979</v>
      </c>
      <c r="AY782" s="99"/>
      <c r="AZ782" s="99"/>
      <c r="BA782" s="99"/>
      <c r="BB782" s="99"/>
      <c r="BC782" s="319">
        <v>120</v>
      </c>
      <c r="BD782" s="177"/>
    </row>
    <row r="783" spans="1:56" s="246" customFormat="1" ht="25.7" customHeight="1">
      <c r="A783" s="269"/>
      <c r="B783" s="543"/>
      <c r="C783" s="320" t="s">
        <v>11239</v>
      </c>
      <c r="D783" s="320" t="s">
        <v>11681</v>
      </c>
      <c r="E783" s="320" t="s">
        <v>11239</v>
      </c>
      <c r="F783" s="320" t="s">
        <v>11239</v>
      </c>
      <c r="G783" s="320" t="s">
        <v>11239</v>
      </c>
      <c r="H783" s="319"/>
      <c r="I783" s="319"/>
      <c r="J783" s="319">
        <v>2998</v>
      </c>
      <c r="K783" s="319">
        <v>497.26</v>
      </c>
      <c r="L783" s="319">
        <v>497.26</v>
      </c>
      <c r="M783" s="177"/>
      <c r="N783" s="936"/>
      <c r="O783" s="177"/>
      <c r="P783" s="319">
        <v>500</v>
      </c>
      <c r="Q783" s="319">
        <v>500</v>
      </c>
      <c r="R783" s="319" t="s">
        <v>11682</v>
      </c>
      <c r="S783" s="319">
        <v>1</v>
      </c>
      <c r="T783" s="319" t="s">
        <v>391</v>
      </c>
      <c r="U783" s="177"/>
      <c r="V783" s="177"/>
      <c r="W783" s="177"/>
      <c r="X783" s="177"/>
      <c r="Y783" s="177"/>
      <c r="Z783" s="177"/>
      <c r="AA783" s="319"/>
      <c r="AB783" s="320"/>
      <c r="AC783" s="320"/>
      <c r="AD783" s="177"/>
      <c r="AE783" s="177"/>
      <c r="AF783" s="177"/>
      <c r="AG783" s="177"/>
      <c r="AH783" s="177"/>
      <c r="AI783" s="177"/>
      <c r="AJ783" s="177"/>
      <c r="AK783" s="177"/>
      <c r="AL783" s="177"/>
      <c r="AM783" s="177"/>
      <c r="AN783" s="177"/>
      <c r="AO783" s="177"/>
      <c r="AP783" s="177"/>
      <c r="AQ783" s="177"/>
      <c r="AR783" s="177"/>
      <c r="AS783" s="177"/>
      <c r="AT783" s="177"/>
      <c r="AU783" s="177"/>
      <c r="AV783" s="320">
        <v>2007</v>
      </c>
      <c r="AW783" s="319"/>
      <c r="AX783" s="177"/>
      <c r="AY783" s="99"/>
      <c r="AZ783" s="99"/>
      <c r="BA783" s="99"/>
      <c r="BB783" s="99"/>
      <c r="BC783" s="319">
        <v>120</v>
      </c>
      <c r="BD783" s="177"/>
    </row>
    <row r="784" spans="1:56" s="246" customFormat="1" ht="25.7" customHeight="1">
      <c r="A784" s="269"/>
      <c r="B784" s="543"/>
      <c r="C784" s="320" t="s">
        <v>11239</v>
      </c>
      <c r="D784" s="320" t="s">
        <v>11683</v>
      </c>
      <c r="E784" s="320" t="s">
        <v>11239</v>
      </c>
      <c r="F784" s="320" t="s">
        <v>11239</v>
      </c>
      <c r="G784" s="320" t="s">
        <v>11239</v>
      </c>
      <c r="H784" s="319"/>
      <c r="I784" s="319"/>
      <c r="J784" s="319">
        <v>5277</v>
      </c>
      <c r="K784" s="319">
        <v>508</v>
      </c>
      <c r="L784" s="319">
        <v>508</v>
      </c>
      <c r="M784" s="177"/>
      <c r="N784" s="936"/>
      <c r="O784" s="177"/>
      <c r="P784" s="319">
        <v>508</v>
      </c>
      <c r="Q784" s="319">
        <v>508</v>
      </c>
      <c r="R784" s="319" t="s">
        <v>2593</v>
      </c>
      <c r="S784" s="319">
        <v>1</v>
      </c>
      <c r="T784" s="319" t="s">
        <v>391</v>
      </c>
      <c r="U784" s="177"/>
      <c r="V784" s="177"/>
      <c r="W784" s="177"/>
      <c r="X784" s="177"/>
      <c r="Y784" s="177"/>
      <c r="Z784" s="177"/>
      <c r="AA784" s="319"/>
      <c r="AB784" s="320"/>
      <c r="AC784" s="320"/>
      <c r="AD784" s="177"/>
      <c r="AE784" s="177"/>
      <c r="AF784" s="177"/>
      <c r="AG784" s="177"/>
      <c r="AH784" s="177"/>
      <c r="AI784" s="177"/>
      <c r="AJ784" s="177"/>
      <c r="AK784" s="177"/>
      <c r="AL784" s="177"/>
      <c r="AM784" s="177"/>
      <c r="AN784" s="177"/>
      <c r="AO784" s="177"/>
      <c r="AP784" s="177"/>
      <c r="AQ784" s="177"/>
      <c r="AR784" s="177"/>
      <c r="AS784" s="177"/>
      <c r="AT784" s="177"/>
      <c r="AU784" s="177"/>
      <c r="AV784" s="320">
        <v>2010</v>
      </c>
      <c r="AW784" s="319"/>
      <c r="AX784" s="177"/>
      <c r="AY784" s="99"/>
      <c r="AZ784" s="99"/>
      <c r="BA784" s="99"/>
      <c r="BB784" s="99"/>
      <c r="BC784" s="319">
        <v>120</v>
      </c>
      <c r="BD784" s="177"/>
    </row>
    <row r="785" spans="1:56" s="246" customFormat="1" ht="25.7" customHeight="1">
      <c r="A785" s="269"/>
      <c r="B785" s="543"/>
      <c r="C785" s="320" t="s">
        <v>11239</v>
      </c>
      <c r="D785" s="320" t="s">
        <v>11684</v>
      </c>
      <c r="E785" s="320" t="s">
        <v>11239</v>
      </c>
      <c r="F785" s="320" t="s">
        <v>11685</v>
      </c>
      <c r="G785" s="320" t="s">
        <v>11239</v>
      </c>
      <c r="H785" s="319"/>
      <c r="I785" s="319"/>
      <c r="J785" s="319">
        <v>1353</v>
      </c>
      <c r="K785" s="319">
        <v>456</v>
      </c>
      <c r="L785" s="319">
        <v>456</v>
      </c>
      <c r="M785" s="177">
        <v>456</v>
      </c>
      <c r="N785" s="936">
        <v>456</v>
      </c>
      <c r="O785" s="177">
        <v>456</v>
      </c>
      <c r="P785" s="319">
        <v>456</v>
      </c>
      <c r="Q785" s="319">
        <v>456</v>
      </c>
      <c r="R785" s="319" t="s">
        <v>2593</v>
      </c>
      <c r="S785" s="319">
        <v>1</v>
      </c>
      <c r="T785" s="319" t="s">
        <v>391</v>
      </c>
      <c r="U785" s="177"/>
      <c r="V785" s="177"/>
      <c r="W785" s="177"/>
      <c r="X785" s="177"/>
      <c r="Y785" s="177"/>
      <c r="Z785" s="177"/>
      <c r="AA785" s="319" t="s">
        <v>1319</v>
      </c>
      <c r="AB785" s="320"/>
      <c r="AC785" s="320"/>
      <c r="AD785" s="177"/>
      <c r="AE785" s="177"/>
      <c r="AF785" s="177"/>
      <c r="AG785" s="177"/>
      <c r="AH785" s="177"/>
      <c r="AI785" s="177"/>
      <c r="AJ785" s="177"/>
      <c r="AK785" s="177"/>
      <c r="AL785" s="177"/>
      <c r="AM785" s="177"/>
      <c r="AN785" s="177"/>
      <c r="AO785" s="177"/>
      <c r="AP785" s="177"/>
      <c r="AQ785" s="177"/>
      <c r="AR785" s="177"/>
      <c r="AS785" s="177"/>
      <c r="AT785" s="177"/>
      <c r="AU785" s="177"/>
      <c r="AV785" s="320">
        <v>2010</v>
      </c>
      <c r="AW785" s="319"/>
      <c r="AX785" s="177"/>
      <c r="AY785" s="99"/>
      <c r="AZ785" s="99"/>
      <c r="BA785" s="99"/>
      <c r="BB785" s="99"/>
      <c r="BC785" s="319">
        <v>120</v>
      </c>
      <c r="BD785" s="177"/>
    </row>
    <row r="786" spans="1:56" s="246" customFormat="1" ht="25.7" customHeight="1">
      <c r="A786" s="269"/>
      <c r="B786" s="543"/>
      <c r="C786" s="320" t="s">
        <v>11239</v>
      </c>
      <c r="D786" s="320" t="s">
        <v>11686</v>
      </c>
      <c r="E786" s="320" t="s">
        <v>11239</v>
      </c>
      <c r="F786" s="320" t="s">
        <v>11685</v>
      </c>
      <c r="G786" s="320" t="s">
        <v>11239</v>
      </c>
      <c r="H786" s="319"/>
      <c r="I786" s="319"/>
      <c r="J786" s="319">
        <v>2995</v>
      </c>
      <c r="K786" s="319">
        <v>430</v>
      </c>
      <c r="L786" s="319">
        <v>430</v>
      </c>
      <c r="M786" s="177">
        <v>430</v>
      </c>
      <c r="N786" s="936">
        <v>430</v>
      </c>
      <c r="O786" s="177">
        <v>430</v>
      </c>
      <c r="P786" s="319">
        <v>430</v>
      </c>
      <c r="Q786" s="319">
        <v>430</v>
      </c>
      <c r="R786" s="319" t="s">
        <v>2593</v>
      </c>
      <c r="S786" s="319">
        <v>1</v>
      </c>
      <c r="T786" s="319" t="s">
        <v>391</v>
      </c>
      <c r="U786" s="177"/>
      <c r="V786" s="177"/>
      <c r="W786" s="177"/>
      <c r="X786" s="177"/>
      <c r="Y786" s="177"/>
      <c r="Z786" s="177"/>
      <c r="AA786" s="319" t="s">
        <v>1319</v>
      </c>
      <c r="AB786" s="320"/>
      <c r="AC786" s="320"/>
      <c r="AD786" s="177"/>
      <c r="AE786" s="177"/>
      <c r="AF786" s="177"/>
      <c r="AG786" s="177"/>
      <c r="AH786" s="177"/>
      <c r="AI786" s="177"/>
      <c r="AJ786" s="177"/>
      <c r="AK786" s="177"/>
      <c r="AL786" s="177"/>
      <c r="AM786" s="177"/>
      <c r="AN786" s="177"/>
      <c r="AO786" s="177"/>
      <c r="AP786" s="177"/>
      <c r="AQ786" s="177"/>
      <c r="AR786" s="177"/>
      <c r="AS786" s="177"/>
      <c r="AT786" s="177"/>
      <c r="AU786" s="177"/>
      <c r="AV786" s="320">
        <v>2012</v>
      </c>
      <c r="AW786" s="319"/>
      <c r="AX786" s="177"/>
      <c r="AY786" s="99"/>
      <c r="AZ786" s="99"/>
      <c r="BA786" s="99"/>
      <c r="BB786" s="99"/>
      <c r="BC786" s="319">
        <v>124</v>
      </c>
      <c r="BD786" s="177"/>
    </row>
    <row r="787" spans="1:56" s="246" customFormat="1" ht="25.7" customHeight="1">
      <c r="A787" s="269"/>
      <c r="B787" s="543"/>
      <c r="C787" s="320" t="s">
        <v>11239</v>
      </c>
      <c r="D787" s="320" t="s">
        <v>11687</v>
      </c>
      <c r="E787" s="320" t="s">
        <v>11239</v>
      </c>
      <c r="F787" s="320"/>
      <c r="G787" s="320" t="s">
        <v>11239</v>
      </c>
      <c r="H787" s="319"/>
      <c r="I787" s="319"/>
      <c r="J787" s="319">
        <v>2603</v>
      </c>
      <c r="K787" s="319">
        <v>442</v>
      </c>
      <c r="L787" s="319">
        <v>442</v>
      </c>
      <c r="M787" s="177"/>
      <c r="N787" s="936"/>
      <c r="O787" s="177"/>
      <c r="P787" s="319">
        <v>430</v>
      </c>
      <c r="Q787" s="319">
        <v>430</v>
      </c>
      <c r="R787" s="319" t="s">
        <v>2593</v>
      </c>
      <c r="S787" s="319">
        <v>1</v>
      </c>
      <c r="T787" s="319" t="s">
        <v>391</v>
      </c>
      <c r="U787" s="177"/>
      <c r="V787" s="177"/>
      <c r="W787" s="177"/>
      <c r="X787" s="177"/>
      <c r="Y787" s="177"/>
      <c r="Z787" s="177"/>
      <c r="AA787" s="319"/>
      <c r="AB787" s="320"/>
      <c r="AC787" s="320"/>
      <c r="AD787" s="177"/>
      <c r="AE787" s="177"/>
      <c r="AF787" s="177"/>
      <c r="AG787" s="177"/>
      <c r="AH787" s="177"/>
      <c r="AI787" s="177"/>
      <c r="AJ787" s="177"/>
      <c r="AK787" s="177"/>
      <c r="AL787" s="177"/>
      <c r="AM787" s="177"/>
      <c r="AN787" s="177"/>
      <c r="AO787" s="177"/>
      <c r="AP787" s="177"/>
      <c r="AQ787" s="177"/>
      <c r="AR787" s="177"/>
      <c r="AS787" s="177"/>
      <c r="AT787" s="177"/>
      <c r="AU787" s="177"/>
      <c r="AV787" s="320">
        <v>2014</v>
      </c>
      <c r="AW787" s="319"/>
      <c r="AX787" s="177"/>
      <c r="AY787" s="99"/>
      <c r="AZ787" s="99"/>
      <c r="BA787" s="99"/>
      <c r="BB787" s="99"/>
      <c r="BC787" s="319">
        <v>120</v>
      </c>
      <c r="BD787" s="177"/>
    </row>
    <row r="788" spans="1:56" s="246" customFormat="1" ht="25.7" customHeight="1">
      <c r="A788" s="269"/>
      <c r="B788" s="543"/>
      <c r="C788" s="320" t="s">
        <v>11242</v>
      </c>
      <c r="D788" s="320" t="s">
        <v>11688</v>
      </c>
      <c r="E788" s="320" t="s">
        <v>11242</v>
      </c>
      <c r="F788" s="320"/>
      <c r="G788" s="320" t="s">
        <v>11242</v>
      </c>
      <c r="H788" s="665"/>
      <c r="I788" s="177"/>
      <c r="J788" s="319">
        <v>1163</v>
      </c>
      <c r="K788" s="319">
        <v>462</v>
      </c>
      <c r="L788" s="319">
        <v>462</v>
      </c>
      <c r="M788" s="319"/>
      <c r="N788" s="319"/>
      <c r="O788" s="319"/>
      <c r="P788" s="319">
        <v>374</v>
      </c>
      <c r="Q788" s="319">
        <v>374</v>
      </c>
      <c r="R788" s="319" t="s">
        <v>11534</v>
      </c>
      <c r="S788" s="319">
        <v>1</v>
      </c>
      <c r="T788" s="319" t="s">
        <v>391</v>
      </c>
      <c r="U788" s="177"/>
      <c r="V788" s="177"/>
      <c r="W788" s="177"/>
      <c r="X788" s="177"/>
      <c r="Y788" s="177"/>
      <c r="Z788" s="177"/>
      <c r="AA788" s="319" t="s">
        <v>11689</v>
      </c>
      <c r="AB788" s="320"/>
      <c r="AC788" s="320"/>
      <c r="AD788" s="177"/>
      <c r="AE788" s="177"/>
      <c r="AF788" s="177"/>
      <c r="AG788" s="177"/>
      <c r="AH788" s="177"/>
      <c r="AI788" s="177"/>
      <c r="AJ788" s="177"/>
      <c r="AK788" s="177"/>
      <c r="AL788" s="177"/>
      <c r="AM788" s="177"/>
      <c r="AN788" s="177"/>
      <c r="AO788" s="177"/>
      <c r="AP788" s="177"/>
      <c r="AQ788" s="177"/>
      <c r="AR788" s="177"/>
      <c r="AS788" s="177"/>
      <c r="AT788" s="177"/>
      <c r="AU788" s="177"/>
      <c r="AV788" s="320">
        <v>2008</v>
      </c>
      <c r="AW788" s="99"/>
      <c r="AX788" s="99"/>
      <c r="AY788" s="99"/>
      <c r="AZ788" s="99"/>
      <c r="BA788" s="99"/>
      <c r="BB788" s="99"/>
      <c r="BC788" s="319">
        <v>112.86</v>
      </c>
      <c r="BD788" s="177"/>
    </row>
    <row r="789" spans="1:56" s="246" customFormat="1" ht="25.7" customHeight="1">
      <c r="A789" s="269"/>
      <c r="B789" s="543"/>
      <c r="C789" s="320" t="s">
        <v>11242</v>
      </c>
      <c r="D789" s="320" t="s">
        <v>11690</v>
      </c>
      <c r="E789" s="320" t="s">
        <v>11242</v>
      </c>
      <c r="F789" s="320"/>
      <c r="G789" s="320" t="s">
        <v>11242</v>
      </c>
      <c r="H789" s="665"/>
      <c r="I789" s="177"/>
      <c r="J789" s="319">
        <v>2748</v>
      </c>
      <c r="K789" s="319">
        <v>378</v>
      </c>
      <c r="L789" s="319">
        <v>378</v>
      </c>
      <c r="M789" s="319"/>
      <c r="N789" s="319"/>
      <c r="O789" s="319"/>
      <c r="P789" s="319">
        <v>352</v>
      </c>
      <c r="Q789" s="319">
        <v>352</v>
      </c>
      <c r="R789" s="319" t="s">
        <v>6774</v>
      </c>
      <c r="S789" s="319">
        <v>1</v>
      </c>
      <c r="T789" s="319" t="s">
        <v>391</v>
      </c>
      <c r="U789" s="177"/>
      <c r="V789" s="177"/>
      <c r="W789" s="177"/>
      <c r="X789" s="177"/>
      <c r="Y789" s="177"/>
      <c r="Z789" s="177"/>
      <c r="AA789" s="319" t="s">
        <v>11689</v>
      </c>
      <c r="AB789" s="320"/>
      <c r="AC789" s="320"/>
      <c r="AD789" s="177"/>
      <c r="AE789" s="177"/>
      <c r="AF789" s="177"/>
      <c r="AG789" s="177"/>
      <c r="AH789" s="177"/>
      <c r="AI789" s="177"/>
      <c r="AJ789" s="177"/>
      <c r="AK789" s="177"/>
      <c r="AL789" s="177"/>
      <c r="AM789" s="177"/>
      <c r="AN789" s="177"/>
      <c r="AO789" s="177"/>
      <c r="AP789" s="177"/>
      <c r="AQ789" s="177"/>
      <c r="AR789" s="177"/>
      <c r="AS789" s="177"/>
      <c r="AT789" s="177"/>
      <c r="AU789" s="177"/>
      <c r="AV789" s="320">
        <v>2008</v>
      </c>
      <c r="AW789" s="99"/>
      <c r="AX789" s="99"/>
      <c r="AY789" s="99"/>
      <c r="AZ789" s="99"/>
      <c r="BA789" s="99"/>
      <c r="BB789" s="99"/>
      <c r="BC789" s="319">
        <v>113.39100000000001</v>
      </c>
      <c r="BD789" s="177" t="s">
        <v>11691</v>
      </c>
    </row>
    <row r="790" spans="1:56" s="246" customFormat="1" ht="25.7" customHeight="1">
      <c r="A790" s="269"/>
      <c r="B790" s="543"/>
      <c r="C790" s="320" t="s">
        <v>11242</v>
      </c>
      <c r="D790" s="320" t="s">
        <v>11692</v>
      </c>
      <c r="E790" s="320" t="s">
        <v>11242</v>
      </c>
      <c r="F790" s="320"/>
      <c r="G790" s="320" t="s">
        <v>11242</v>
      </c>
      <c r="H790" s="665">
        <v>3492</v>
      </c>
      <c r="I790" s="177">
        <v>1027.5</v>
      </c>
      <c r="J790" s="319">
        <v>3492</v>
      </c>
      <c r="K790" s="319">
        <v>1027.5</v>
      </c>
      <c r="L790" s="319">
        <v>1027.5</v>
      </c>
      <c r="M790" s="319">
        <v>0</v>
      </c>
      <c r="N790" s="319"/>
      <c r="O790" s="319"/>
      <c r="P790" s="319">
        <v>748</v>
      </c>
      <c r="Q790" s="319">
        <v>748</v>
      </c>
      <c r="R790" s="319" t="s">
        <v>11534</v>
      </c>
      <c r="S790" s="319">
        <v>2</v>
      </c>
      <c r="T790" s="319" t="s">
        <v>391</v>
      </c>
      <c r="U790" s="177"/>
      <c r="V790" s="177"/>
      <c r="W790" s="177"/>
      <c r="X790" s="177"/>
      <c r="Y790" s="177"/>
      <c r="Z790" s="177"/>
      <c r="AA790" s="319" t="s">
        <v>11689</v>
      </c>
      <c r="AB790" s="320">
        <v>2009</v>
      </c>
      <c r="AC790" s="320">
        <v>130</v>
      </c>
      <c r="AD790" s="177" t="s">
        <v>2979</v>
      </c>
      <c r="AE790" s="177"/>
      <c r="AF790" s="177"/>
      <c r="AG790" s="177"/>
      <c r="AH790" s="177"/>
      <c r="AI790" s="177"/>
      <c r="AJ790" s="177"/>
      <c r="AK790" s="177"/>
      <c r="AL790" s="177"/>
      <c r="AM790" s="177"/>
      <c r="AN790" s="177"/>
      <c r="AO790" s="177"/>
      <c r="AP790" s="177"/>
      <c r="AQ790" s="177"/>
      <c r="AR790" s="177"/>
      <c r="AS790" s="177"/>
      <c r="AT790" s="177"/>
      <c r="AU790" s="177"/>
      <c r="AV790" s="320">
        <v>2009</v>
      </c>
      <c r="AW790" s="99"/>
      <c r="AX790" s="99"/>
      <c r="AY790" s="99"/>
      <c r="AZ790" s="99"/>
      <c r="BA790" s="99"/>
      <c r="BB790" s="99"/>
      <c r="BC790" s="319">
        <v>130</v>
      </c>
      <c r="BD790" s="177" t="s">
        <v>11693</v>
      </c>
    </row>
    <row r="791" spans="1:56" s="246" customFormat="1" ht="25.7" customHeight="1">
      <c r="A791" s="269"/>
      <c r="B791" s="543"/>
      <c r="C791" s="320" t="s">
        <v>11242</v>
      </c>
      <c r="D791" s="320" t="s">
        <v>11694</v>
      </c>
      <c r="E791" s="320" t="s">
        <v>11242</v>
      </c>
      <c r="F791" s="320"/>
      <c r="G791" s="320" t="s">
        <v>11242</v>
      </c>
      <c r="H791" s="665">
        <v>4706</v>
      </c>
      <c r="I791" s="177">
        <v>499.32</v>
      </c>
      <c r="J791" s="319">
        <v>4706</v>
      </c>
      <c r="K791" s="319">
        <v>499.32</v>
      </c>
      <c r="L791" s="319">
        <v>1694.68</v>
      </c>
      <c r="M791" s="177">
        <v>0</v>
      </c>
      <c r="N791" s="936"/>
      <c r="O791" s="177"/>
      <c r="P791" s="319">
        <v>374</v>
      </c>
      <c r="Q791" s="319">
        <v>374</v>
      </c>
      <c r="R791" s="319" t="s">
        <v>11534</v>
      </c>
      <c r="S791" s="319">
        <v>1</v>
      </c>
      <c r="T791" s="319" t="s">
        <v>391</v>
      </c>
      <c r="U791" s="177"/>
      <c r="V791" s="177"/>
      <c r="W791" s="177"/>
      <c r="X791" s="177"/>
      <c r="Y791" s="177"/>
      <c r="Z791" s="177"/>
      <c r="AA791" s="1306" t="s">
        <v>15543</v>
      </c>
      <c r="AB791" s="320">
        <v>2009</v>
      </c>
      <c r="AC791" s="320">
        <v>146</v>
      </c>
      <c r="AD791" s="177" t="s">
        <v>2979</v>
      </c>
      <c r="AE791" s="177"/>
      <c r="AF791" s="177"/>
      <c r="AG791" s="177"/>
      <c r="AH791" s="177"/>
      <c r="AI791" s="177"/>
      <c r="AJ791" s="177"/>
      <c r="AK791" s="177"/>
      <c r="AL791" s="177"/>
      <c r="AM791" s="177"/>
      <c r="AN791" s="177"/>
      <c r="AO791" s="177"/>
      <c r="AP791" s="177"/>
      <c r="AQ791" s="177"/>
      <c r="AR791" s="177"/>
      <c r="AS791" s="177"/>
      <c r="AT791" s="177"/>
      <c r="AU791" s="177"/>
      <c r="AV791" s="320">
        <v>2009</v>
      </c>
      <c r="AW791" s="99"/>
      <c r="AX791" s="99"/>
      <c r="AY791" s="99"/>
      <c r="AZ791" s="99"/>
      <c r="BA791" s="99"/>
      <c r="BB791" s="99"/>
      <c r="BC791" s="319">
        <v>146</v>
      </c>
      <c r="BD791" s="177"/>
    </row>
    <row r="792" spans="1:56" s="246" customFormat="1" ht="25.7" customHeight="1">
      <c r="A792" s="269"/>
      <c r="B792" s="543"/>
      <c r="C792" s="320" t="s">
        <v>11242</v>
      </c>
      <c r="D792" s="320" t="s">
        <v>11695</v>
      </c>
      <c r="E792" s="320" t="s">
        <v>11242</v>
      </c>
      <c r="F792" s="320"/>
      <c r="G792" s="320" t="s">
        <v>11242</v>
      </c>
      <c r="H792" s="665">
        <v>2626</v>
      </c>
      <c r="I792" s="177">
        <v>448.01</v>
      </c>
      <c r="J792" s="319">
        <v>2626</v>
      </c>
      <c r="K792" s="319">
        <v>448.01</v>
      </c>
      <c r="L792" s="319">
        <v>448.01</v>
      </c>
      <c r="M792" s="177">
        <v>0</v>
      </c>
      <c r="N792" s="936"/>
      <c r="O792" s="177"/>
      <c r="P792" s="319">
        <v>374</v>
      </c>
      <c r="Q792" s="319">
        <v>374</v>
      </c>
      <c r="R792" s="319" t="s">
        <v>11534</v>
      </c>
      <c r="S792" s="319">
        <v>1</v>
      </c>
      <c r="T792" s="319" t="s">
        <v>391</v>
      </c>
      <c r="U792" s="177"/>
      <c r="V792" s="177"/>
      <c r="W792" s="177"/>
      <c r="X792" s="177"/>
      <c r="Y792" s="177"/>
      <c r="Z792" s="177"/>
      <c r="AA792" s="1306" t="s">
        <v>15543</v>
      </c>
      <c r="AB792" s="320">
        <v>2009</v>
      </c>
      <c r="AC792" s="320">
        <v>140</v>
      </c>
      <c r="AD792" s="177" t="s">
        <v>2979</v>
      </c>
      <c r="AE792" s="177"/>
      <c r="AF792" s="177"/>
      <c r="AG792" s="177"/>
      <c r="AH792" s="177"/>
      <c r="AI792" s="177"/>
      <c r="AJ792" s="177"/>
      <c r="AK792" s="177"/>
      <c r="AL792" s="177"/>
      <c r="AM792" s="177"/>
      <c r="AN792" s="177"/>
      <c r="AO792" s="177"/>
      <c r="AP792" s="177"/>
      <c r="AQ792" s="177"/>
      <c r="AR792" s="177"/>
      <c r="AS792" s="177"/>
      <c r="AT792" s="177"/>
      <c r="AU792" s="177"/>
      <c r="AV792" s="320">
        <v>2009</v>
      </c>
      <c r="AW792" s="99"/>
      <c r="AX792" s="99"/>
      <c r="AY792" s="99"/>
      <c r="AZ792" s="99"/>
      <c r="BA792" s="99"/>
      <c r="BB792" s="99"/>
      <c r="BC792" s="319">
        <v>140</v>
      </c>
      <c r="BD792" s="177"/>
    </row>
    <row r="793" spans="1:56" s="246" customFormat="1" ht="25.7" customHeight="1">
      <c r="A793" s="269"/>
      <c r="B793" s="543"/>
      <c r="C793" s="320" t="s">
        <v>11242</v>
      </c>
      <c r="D793" s="320" t="s">
        <v>11696</v>
      </c>
      <c r="E793" s="320" t="s">
        <v>11242</v>
      </c>
      <c r="F793" s="320"/>
      <c r="G793" s="320" t="s">
        <v>11242</v>
      </c>
      <c r="H793" s="319"/>
      <c r="I793" s="319"/>
      <c r="J793" s="319">
        <v>1294</v>
      </c>
      <c r="K793" s="319">
        <v>499</v>
      </c>
      <c r="L793" s="319">
        <v>499</v>
      </c>
      <c r="M793" s="319"/>
      <c r="N793" s="936"/>
      <c r="O793" s="177"/>
      <c r="P793" s="319">
        <v>374</v>
      </c>
      <c r="Q793" s="319">
        <v>374</v>
      </c>
      <c r="R793" s="319" t="s">
        <v>11534</v>
      </c>
      <c r="S793" s="319">
        <v>1</v>
      </c>
      <c r="T793" s="319" t="s">
        <v>391</v>
      </c>
      <c r="U793" s="177"/>
      <c r="V793" s="177"/>
      <c r="W793" s="177"/>
      <c r="X793" s="177"/>
      <c r="Y793" s="177"/>
      <c r="Z793" s="177"/>
      <c r="AA793" s="319" t="s">
        <v>11689</v>
      </c>
      <c r="AB793" s="320"/>
      <c r="AC793" s="319"/>
      <c r="AD793" s="177"/>
      <c r="AE793" s="177"/>
      <c r="AF793" s="177"/>
      <c r="AG793" s="177"/>
      <c r="AH793" s="177"/>
      <c r="AI793" s="177"/>
      <c r="AJ793" s="177"/>
      <c r="AK793" s="177"/>
      <c r="AL793" s="177"/>
      <c r="AM793" s="177"/>
      <c r="AN793" s="177"/>
      <c r="AO793" s="177"/>
      <c r="AP793" s="177"/>
      <c r="AQ793" s="177"/>
      <c r="AR793" s="177"/>
      <c r="AS793" s="177"/>
      <c r="AT793" s="177"/>
      <c r="AU793" s="177"/>
      <c r="AV793" s="320">
        <v>2010</v>
      </c>
      <c r="AW793" s="99"/>
      <c r="AX793" s="99"/>
      <c r="AY793" s="99"/>
      <c r="AZ793" s="99"/>
      <c r="BA793" s="99"/>
      <c r="BB793" s="99"/>
      <c r="BC793" s="319">
        <v>180</v>
      </c>
      <c r="BD793" s="177"/>
    </row>
    <row r="794" spans="1:56" s="246" customFormat="1" ht="25.7" customHeight="1">
      <c r="A794" s="269"/>
      <c r="B794" s="543"/>
      <c r="C794" s="320" t="s">
        <v>11242</v>
      </c>
      <c r="D794" s="320" t="s">
        <v>11697</v>
      </c>
      <c r="E794" s="320" t="s">
        <v>11242</v>
      </c>
      <c r="F794" s="320"/>
      <c r="G794" s="320" t="s">
        <v>11242</v>
      </c>
      <c r="H794" s="319"/>
      <c r="I794" s="319"/>
      <c r="J794" s="319">
        <v>740</v>
      </c>
      <c r="K794" s="319">
        <v>437.32</v>
      </c>
      <c r="L794" s="319">
        <v>437.32</v>
      </c>
      <c r="M794" s="319"/>
      <c r="N794" s="936"/>
      <c r="O794" s="177"/>
      <c r="P794" s="319">
        <v>374</v>
      </c>
      <c r="Q794" s="319">
        <v>374</v>
      </c>
      <c r="R794" s="319" t="s">
        <v>11534</v>
      </c>
      <c r="S794" s="100">
        <v>1</v>
      </c>
      <c r="T794" s="100" t="s">
        <v>391</v>
      </c>
      <c r="U794" s="177"/>
      <c r="V794" s="177"/>
      <c r="W794" s="177"/>
      <c r="X794" s="177"/>
      <c r="Y794" s="177"/>
      <c r="Z794" s="177"/>
      <c r="AA794" s="1306" t="s">
        <v>15543</v>
      </c>
      <c r="AB794" s="320"/>
      <c r="AC794" s="319"/>
      <c r="AD794" s="177"/>
      <c r="AE794" s="177"/>
      <c r="AF794" s="177"/>
      <c r="AG794" s="177"/>
      <c r="AH794" s="177"/>
      <c r="AI794" s="177"/>
      <c r="AJ794" s="177"/>
      <c r="AK794" s="177"/>
      <c r="AL794" s="177"/>
      <c r="AM794" s="177"/>
      <c r="AN794" s="177"/>
      <c r="AO794" s="177"/>
      <c r="AP794" s="177"/>
      <c r="AQ794" s="177"/>
      <c r="AR794" s="177"/>
      <c r="AS794" s="177"/>
      <c r="AT794" s="177"/>
      <c r="AU794" s="177"/>
      <c r="AV794" s="320">
        <v>2011</v>
      </c>
      <c r="AW794" s="99"/>
      <c r="AX794" s="99"/>
      <c r="AY794" s="99"/>
      <c r="AZ794" s="99"/>
      <c r="BA794" s="99"/>
      <c r="BB794" s="99"/>
      <c r="BC794" s="319">
        <v>180</v>
      </c>
      <c r="BD794" s="177"/>
    </row>
    <row r="795" spans="1:56" s="246" customFormat="1" ht="25.7" customHeight="1">
      <c r="A795" s="269"/>
      <c r="B795" s="543"/>
      <c r="C795" s="320" t="s">
        <v>11242</v>
      </c>
      <c r="D795" s="320" t="s">
        <v>11698</v>
      </c>
      <c r="E795" s="320" t="s">
        <v>11242</v>
      </c>
      <c r="F795" s="320"/>
      <c r="G795" s="320" t="s">
        <v>11242</v>
      </c>
      <c r="H795" s="319"/>
      <c r="I795" s="319"/>
      <c r="J795" s="319">
        <v>1197</v>
      </c>
      <c r="K795" s="319">
        <v>478.4</v>
      </c>
      <c r="L795" s="319">
        <v>478.4</v>
      </c>
      <c r="M795" s="319"/>
      <c r="N795" s="936"/>
      <c r="O795" s="177"/>
      <c r="P795" s="319">
        <v>374</v>
      </c>
      <c r="Q795" s="319">
        <v>374</v>
      </c>
      <c r="R795" s="319" t="s">
        <v>11534</v>
      </c>
      <c r="S795" s="100">
        <v>1</v>
      </c>
      <c r="T795" s="100" t="s">
        <v>391</v>
      </c>
      <c r="U795" s="177"/>
      <c r="V795" s="177"/>
      <c r="W795" s="177"/>
      <c r="X795" s="177"/>
      <c r="Y795" s="177"/>
      <c r="Z795" s="177"/>
      <c r="AA795" s="1285" t="s">
        <v>15544</v>
      </c>
      <c r="AB795" s="320"/>
      <c r="AC795" s="319"/>
      <c r="AD795" s="177"/>
      <c r="AE795" s="177"/>
      <c r="AF795" s="177"/>
      <c r="AG795" s="177"/>
      <c r="AH795" s="177"/>
      <c r="AI795" s="177"/>
      <c r="AJ795" s="177"/>
      <c r="AK795" s="177"/>
      <c r="AL795" s="177"/>
      <c r="AM795" s="177"/>
      <c r="AN795" s="177"/>
      <c r="AO795" s="177"/>
      <c r="AP795" s="177"/>
      <c r="AQ795" s="177"/>
      <c r="AR795" s="177"/>
      <c r="AS795" s="177"/>
      <c r="AT795" s="177"/>
      <c r="AU795" s="177"/>
      <c r="AV795" s="320">
        <v>2011</v>
      </c>
      <c r="AW795" s="99"/>
      <c r="AX795" s="99"/>
      <c r="AY795" s="99"/>
      <c r="AZ795" s="99"/>
      <c r="BA795" s="99"/>
      <c r="BB795" s="99"/>
      <c r="BC795" s="319">
        <v>180</v>
      </c>
      <c r="BD795" s="177"/>
    </row>
    <row r="796" spans="1:56" s="246" customFormat="1" ht="25.7" customHeight="1">
      <c r="A796" s="269"/>
      <c r="B796" s="543"/>
      <c r="C796" s="320" t="s">
        <v>11242</v>
      </c>
      <c r="D796" s="320" t="s">
        <v>11699</v>
      </c>
      <c r="E796" s="320" t="s">
        <v>11242</v>
      </c>
      <c r="F796" s="320"/>
      <c r="G796" s="320" t="s">
        <v>11242</v>
      </c>
      <c r="H796" s="319"/>
      <c r="I796" s="319"/>
      <c r="J796" s="319">
        <v>3127</v>
      </c>
      <c r="K796" s="319">
        <v>498.64</v>
      </c>
      <c r="L796" s="319">
        <v>498.64</v>
      </c>
      <c r="M796" s="319"/>
      <c r="N796" s="936"/>
      <c r="O796" s="177"/>
      <c r="P796" s="319">
        <v>374</v>
      </c>
      <c r="Q796" s="319">
        <v>374</v>
      </c>
      <c r="R796" s="319" t="s">
        <v>11534</v>
      </c>
      <c r="S796" s="100">
        <v>1</v>
      </c>
      <c r="T796" s="100" t="s">
        <v>391</v>
      </c>
      <c r="U796" s="177"/>
      <c r="V796" s="177"/>
      <c r="W796" s="177"/>
      <c r="X796" s="177"/>
      <c r="Y796" s="177"/>
      <c r="Z796" s="177"/>
      <c r="AA796" s="319" t="s">
        <v>11689</v>
      </c>
      <c r="AB796" s="320"/>
      <c r="AC796" s="319"/>
      <c r="AD796" s="177"/>
      <c r="AE796" s="177"/>
      <c r="AF796" s="177"/>
      <c r="AG796" s="177"/>
      <c r="AH796" s="177"/>
      <c r="AI796" s="177"/>
      <c r="AJ796" s="177"/>
      <c r="AK796" s="177"/>
      <c r="AL796" s="177"/>
      <c r="AM796" s="177"/>
      <c r="AN796" s="177"/>
      <c r="AO796" s="177"/>
      <c r="AP796" s="177"/>
      <c r="AQ796" s="177"/>
      <c r="AR796" s="177"/>
      <c r="AS796" s="177"/>
      <c r="AT796" s="177"/>
      <c r="AU796" s="177"/>
      <c r="AV796" s="320">
        <v>2011</v>
      </c>
      <c r="AW796" s="99"/>
      <c r="AX796" s="99"/>
      <c r="AY796" s="99"/>
      <c r="AZ796" s="99"/>
      <c r="BA796" s="99"/>
      <c r="BB796" s="99"/>
      <c r="BC796" s="319">
        <v>250</v>
      </c>
      <c r="BD796" s="177"/>
    </row>
    <row r="797" spans="1:56" s="246" customFormat="1" ht="25.7" customHeight="1">
      <c r="A797" s="269"/>
      <c r="B797" s="543"/>
      <c r="C797" s="320" t="s">
        <v>11242</v>
      </c>
      <c r="D797" s="320" t="s">
        <v>11700</v>
      </c>
      <c r="E797" s="320" t="s">
        <v>11242</v>
      </c>
      <c r="F797" s="320"/>
      <c r="G797" s="320" t="s">
        <v>11242</v>
      </c>
      <c r="H797" s="319"/>
      <c r="I797" s="319"/>
      <c r="J797" s="319">
        <v>2767</v>
      </c>
      <c r="K797" s="319">
        <v>499</v>
      </c>
      <c r="L797" s="319">
        <v>499</v>
      </c>
      <c r="M797" s="319"/>
      <c r="N797" s="936"/>
      <c r="O797" s="177"/>
      <c r="P797" s="319">
        <v>374</v>
      </c>
      <c r="Q797" s="319">
        <v>374</v>
      </c>
      <c r="R797" s="319" t="s">
        <v>11534</v>
      </c>
      <c r="S797" s="100">
        <v>1</v>
      </c>
      <c r="T797" s="100" t="s">
        <v>391</v>
      </c>
      <c r="U797" s="177"/>
      <c r="V797" s="177"/>
      <c r="W797" s="177"/>
      <c r="X797" s="177"/>
      <c r="Y797" s="177"/>
      <c r="Z797" s="177"/>
      <c r="AA797" s="675" t="s">
        <v>11689</v>
      </c>
      <c r="AB797" s="320"/>
      <c r="AC797" s="319"/>
      <c r="AD797" s="177"/>
      <c r="AE797" s="177"/>
      <c r="AF797" s="177"/>
      <c r="AG797" s="177"/>
      <c r="AH797" s="177"/>
      <c r="AI797" s="177"/>
      <c r="AJ797" s="177"/>
      <c r="AK797" s="177"/>
      <c r="AL797" s="177"/>
      <c r="AM797" s="177"/>
      <c r="AN797" s="177"/>
      <c r="AO797" s="177"/>
      <c r="AP797" s="177"/>
      <c r="AQ797" s="177"/>
      <c r="AR797" s="177"/>
      <c r="AS797" s="177"/>
      <c r="AT797" s="177"/>
      <c r="AU797" s="177"/>
      <c r="AV797" s="320">
        <v>2012</v>
      </c>
      <c r="AW797" s="99"/>
      <c r="AX797" s="99"/>
      <c r="AY797" s="99"/>
      <c r="AZ797" s="99"/>
      <c r="BA797" s="99"/>
      <c r="BB797" s="99"/>
      <c r="BC797" s="319">
        <v>250</v>
      </c>
      <c r="BD797" s="177"/>
    </row>
    <row r="798" spans="1:56" s="246" customFormat="1" ht="25.7" customHeight="1">
      <c r="A798" s="269"/>
      <c r="B798" s="543"/>
      <c r="C798" s="320" t="s">
        <v>11242</v>
      </c>
      <c r="D798" s="320" t="s">
        <v>11701</v>
      </c>
      <c r="E798" s="320" t="s">
        <v>11242</v>
      </c>
      <c r="F798" s="320"/>
      <c r="G798" s="320" t="s">
        <v>11242</v>
      </c>
      <c r="H798" s="319"/>
      <c r="I798" s="319"/>
      <c r="J798" s="319">
        <v>1492</v>
      </c>
      <c r="K798" s="319">
        <v>499</v>
      </c>
      <c r="L798" s="319">
        <v>499</v>
      </c>
      <c r="M798" s="319"/>
      <c r="N798" s="936"/>
      <c r="O798" s="177"/>
      <c r="P798" s="319">
        <v>374</v>
      </c>
      <c r="Q798" s="319">
        <v>374</v>
      </c>
      <c r="R798" s="319" t="s">
        <v>11534</v>
      </c>
      <c r="S798" s="100">
        <v>1</v>
      </c>
      <c r="T798" s="100" t="s">
        <v>391</v>
      </c>
      <c r="U798" s="177"/>
      <c r="V798" s="177"/>
      <c r="W798" s="177"/>
      <c r="X798" s="177"/>
      <c r="Y798" s="177"/>
      <c r="Z798" s="177"/>
      <c r="AA798" s="319" t="s">
        <v>11689</v>
      </c>
      <c r="AB798" s="320"/>
      <c r="AC798" s="319"/>
      <c r="AD798" s="177"/>
      <c r="AE798" s="177"/>
      <c r="AF798" s="177"/>
      <c r="AG798" s="177"/>
      <c r="AH798" s="177"/>
      <c r="AI798" s="177"/>
      <c r="AJ798" s="177"/>
      <c r="AK798" s="177"/>
      <c r="AL798" s="177"/>
      <c r="AM798" s="177"/>
      <c r="AN798" s="177"/>
      <c r="AO798" s="177"/>
      <c r="AP798" s="177"/>
      <c r="AQ798" s="177"/>
      <c r="AR798" s="177"/>
      <c r="AS798" s="177"/>
      <c r="AT798" s="177"/>
      <c r="AU798" s="177"/>
      <c r="AV798" s="320">
        <v>2012</v>
      </c>
      <c r="AW798" s="99"/>
      <c r="AX798" s="99"/>
      <c r="AY798" s="99"/>
      <c r="AZ798" s="99"/>
      <c r="BA798" s="99"/>
      <c r="BB798" s="99"/>
      <c r="BC798" s="319">
        <v>250</v>
      </c>
      <c r="BD798" s="177"/>
    </row>
    <row r="799" spans="1:56" s="246" customFormat="1" ht="25.7" customHeight="1">
      <c r="A799" s="269"/>
      <c r="B799" s="543"/>
      <c r="C799" s="320" t="s">
        <v>11242</v>
      </c>
      <c r="D799" s="320" t="s">
        <v>11702</v>
      </c>
      <c r="E799" s="320" t="s">
        <v>11242</v>
      </c>
      <c r="F799" s="320"/>
      <c r="G799" s="320" t="s">
        <v>11242</v>
      </c>
      <c r="H799" s="319"/>
      <c r="I799" s="319"/>
      <c r="J799" s="319">
        <v>2718</v>
      </c>
      <c r="K799" s="319">
        <v>498.64</v>
      </c>
      <c r="L799" s="319">
        <v>498.64</v>
      </c>
      <c r="M799" s="319"/>
      <c r="N799" s="936"/>
      <c r="O799" s="177"/>
      <c r="P799" s="319">
        <v>374</v>
      </c>
      <c r="Q799" s="319">
        <v>374</v>
      </c>
      <c r="R799" s="319" t="s">
        <v>11534</v>
      </c>
      <c r="S799" s="100">
        <v>1</v>
      </c>
      <c r="T799" s="100" t="s">
        <v>391</v>
      </c>
      <c r="U799" s="177"/>
      <c r="V799" s="177"/>
      <c r="W799" s="177"/>
      <c r="X799" s="177"/>
      <c r="Y799" s="177"/>
      <c r="Z799" s="177"/>
      <c r="AA799" s="319" t="s">
        <v>11689</v>
      </c>
      <c r="AB799" s="320"/>
      <c r="AC799" s="319"/>
      <c r="AD799" s="177"/>
      <c r="AE799" s="177"/>
      <c r="AF799" s="177"/>
      <c r="AG799" s="177"/>
      <c r="AH799" s="177"/>
      <c r="AI799" s="177"/>
      <c r="AJ799" s="177"/>
      <c r="AK799" s="177"/>
      <c r="AL799" s="177"/>
      <c r="AM799" s="177"/>
      <c r="AN799" s="177"/>
      <c r="AO799" s="177"/>
      <c r="AP799" s="177"/>
      <c r="AQ799" s="177"/>
      <c r="AR799" s="177"/>
      <c r="AS799" s="177"/>
      <c r="AT799" s="177"/>
      <c r="AU799" s="177"/>
      <c r="AV799" s="320">
        <v>2013</v>
      </c>
      <c r="AW799" s="99"/>
      <c r="AX799" s="99"/>
      <c r="AY799" s="99"/>
      <c r="AZ799" s="99"/>
      <c r="BA799" s="99"/>
      <c r="BB799" s="99"/>
      <c r="BC799" s="319">
        <v>268</v>
      </c>
      <c r="BD799" s="177"/>
    </row>
    <row r="800" spans="1:56" s="246" customFormat="1" ht="25.7" customHeight="1">
      <c r="A800" s="269"/>
      <c r="B800" s="543"/>
      <c r="C800" s="105" t="s">
        <v>11242</v>
      </c>
      <c r="D800" s="582" t="s">
        <v>11703</v>
      </c>
      <c r="E800" s="99" t="s">
        <v>11242</v>
      </c>
      <c r="F800" s="99"/>
      <c r="G800" s="320" t="s">
        <v>11242</v>
      </c>
      <c r="H800" s="99"/>
      <c r="I800" s="99"/>
      <c r="J800" s="100">
        <v>1125</v>
      </c>
      <c r="K800" s="100">
        <v>449.93</v>
      </c>
      <c r="L800" s="100">
        <v>449.93</v>
      </c>
      <c r="M800" s="99"/>
      <c r="N800" s="99"/>
      <c r="O800" s="99"/>
      <c r="P800" s="319">
        <v>374</v>
      </c>
      <c r="Q800" s="319">
        <v>374</v>
      </c>
      <c r="R800" s="319" t="s">
        <v>11534</v>
      </c>
      <c r="S800" s="100">
        <v>1</v>
      </c>
      <c r="T800" s="100" t="s">
        <v>391</v>
      </c>
      <c r="U800" s="177"/>
      <c r="V800" s="177"/>
      <c r="W800" s="177"/>
      <c r="X800" s="177"/>
      <c r="Y800" s="177"/>
      <c r="Z800" s="177"/>
      <c r="AA800" s="319" t="s">
        <v>11689</v>
      </c>
      <c r="AB800" s="320"/>
      <c r="AC800" s="319"/>
      <c r="AD800" s="177"/>
      <c r="AE800" s="177"/>
      <c r="AF800" s="177"/>
      <c r="AG800" s="177"/>
      <c r="AH800" s="177"/>
      <c r="AI800" s="177"/>
      <c r="AJ800" s="177"/>
      <c r="AK800" s="177"/>
      <c r="AL800" s="177"/>
      <c r="AM800" s="177"/>
      <c r="AN800" s="177"/>
      <c r="AO800" s="177"/>
      <c r="AP800" s="177"/>
      <c r="AQ800" s="177"/>
      <c r="AR800" s="177"/>
      <c r="AS800" s="177"/>
      <c r="AT800" s="177"/>
      <c r="AU800" s="177"/>
      <c r="AV800" s="320">
        <v>2013</v>
      </c>
      <c r="AW800" s="99"/>
      <c r="AX800" s="99"/>
      <c r="AY800" s="99"/>
      <c r="AZ800" s="99"/>
      <c r="BA800" s="99"/>
      <c r="BB800" s="99"/>
      <c r="BC800" s="319">
        <v>234</v>
      </c>
      <c r="BD800" s="100"/>
    </row>
    <row r="801" spans="1:56" s="246" customFormat="1" ht="25.7" customHeight="1">
      <c r="A801" s="269"/>
      <c r="B801" s="543"/>
      <c r="C801" s="105" t="s">
        <v>1057</v>
      </c>
      <c r="D801" s="582" t="s">
        <v>11704</v>
      </c>
      <c r="E801" s="99" t="s">
        <v>1057</v>
      </c>
      <c r="F801" s="99"/>
      <c r="G801" s="320" t="s">
        <v>1057</v>
      </c>
      <c r="H801" s="99"/>
      <c r="I801" s="99"/>
      <c r="J801" s="100">
        <v>1500</v>
      </c>
      <c r="K801" s="100">
        <v>845</v>
      </c>
      <c r="L801" s="100">
        <v>845</v>
      </c>
      <c r="M801" s="99"/>
      <c r="N801" s="99"/>
      <c r="O801" s="99"/>
      <c r="P801" s="319">
        <v>600</v>
      </c>
      <c r="Q801" s="319">
        <v>600</v>
      </c>
      <c r="R801" s="319" t="s">
        <v>2615</v>
      </c>
      <c r="S801" s="100">
        <v>2</v>
      </c>
      <c r="T801" s="100" t="s">
        <v>391</v>
      </c>
      <c r="U801" s="177" t="s">
        <v>2179</v>
      </c>
      <c r="V801" s="177"/>
      <c r="W801" s="177"/>
      <c r="X801" s="177"/>
      <c r="Y801" s="177"/>
      <c r="Z801" s="177"/>
      <c r="AA801" s="319" t="s">
        <v>2179</v>
      </c>
      <c r="AB801" s="320">
        <v>2006</v>
      </c>
      <c r="AC801" s="319"/>
      <c r="AD801" s="177"/>
      <c r="AE801" s="177"/>
      <c r="AF801" s="177"/>
      <c r="AG801" s="177"/>
      <c r="AH801" s="177"/>
      <c r="AI801" s="177"/>
      <c r="AJ801" s="177"/>
      <c r="AK801" s="177"/>
      <c r="AL801" s="177"/>
      <c r="AM801" s="177"/>
      <c r="AN801" s="177"/>
      <c r="AO801" s="177"/>
      <c r="AP801" s="177"/>
      <c r="AQ801" s="177"/>
      <c r="AR801" s="177"/>
      <c r="AS801" s="177"/>
      <c r="AT801" s="177"/>
      <c r="AU801" s="177"/>
      <c r="AV801" s="320">
        <v>2006</v>
      </c>
      <c r="AW801" s="99"/>
      <c r="AX801" s="99"/>
      <c r="AY801" s="99"/>
      <c r="AZ801" s="99"/>
      <c r="BA801" s="99"/>
      <c r="BB801" s="99"/>
      <c r="BC801" s="319">
        <v>220</v>
      </c>
      <c r="BD801" s="100"/>
    </row>
    <row r="802" spans="1:56" s="246" customFormat="1" ht="25.7" customHeight="1">
      <c r="A802" s="269"/>
      <c r="B802" s="543"/>
      <c r="C802" s="105" t="s">
        <v>1057</v>
      </c>
      <c r="D802" s="582" t="s">
        <v>11705</v>
      </c>
      <c r="E802" s="99" t="s">
        <v>1057</v>
      </c>
      <c r="F802" s="99"/>
      <c r="G802" s="320" t="s">
        <v>1057</v>
      </c>
      <c r="H802" s="99"/>
      <c r="I802" s="99"/>
      <c r="J802" s="100">
        <v>887</v>
      </c>
      <c r="K802" s="100">
        <v>374</v>
      </c>
      <c r="L802" s="100">
        <v>374</v>
      </c>
      <c r="M802" s="99"/>
      <c r="N802" s="99"/>
      <c r="O802" s="99"/>
      <c r="P802" s="319">
        <v>300</v>
      </c>
      <c r="Q802" s="319">
        <v>300</v>
      </c>
      <c r="R802" s="319" t="s">
        <v>2615</v>
      </c>
      <c r="S802" s="100">
        <v>1</v>
      </c>
      <c r="T802" s="100" t="s">
        <v>391</v>
      </c>
      <c r="U802" s="177"/>
      <c r="V802" s="177"/>
      <c r="W802" s="177"/>
      <c r="X802" s="177"/>
      <c r="Y802" s="177"/>
      <c r="Z802" s="177"/>
      <c r="AA802" s="319"/>
      <c r="AB802" s="320">
        <v>2001</v>
      </c>
      <c r="AC802" s="319"/>
      <c r="AD802" s="177"/>
      <c r="AE802" s="177"/>
      <c r="AF802" s="177"/>
      <c r="AG802" s="177"/>
      <c r="AH802" s="177"/>
      <c r="AI802" s="177"/>
      <c r="AJ802" s="177"/>
      <c r="AK802" s="177"/>
      <c r="AL802" s="177"/>
      <c r="AM802" s="177"/>
      <c r="AN802" s="177"/>
      <c r="AO802" s="177"/>
      <c r="AP802" s="177"/>
      <c r="AQ802" s="177"/>
      <c r="AR802" s="177"/>
      <c r="AS802" s="177"/>
      <c r="AT802" s="177"/>
      <c r="AU802" s="177"/>
      <c r="AV802" s="320">
        <v>2001</v>
      </c>
      <c r="AW802" s="99"/>
      <c r="AX802" s="99"/>
      <c r="AY802" s="99"/>
      <c r="AZ802" s="99"/>
      <c r="BA802" s="99"/>
      <c r="BB802" s="99"/>
      <c r="BC802" s="319">
        <v>13</v>
      </c>
      <c r="BD802" s="100"/>
    </row>
    <row r="803" spans="1:56" s="246" customFormat="1" ht="25.7" customHeight="1">
      <c r="A803" s="269"/>
      <c r="B803" s="543"/>
      <c r="C803" s="105" t="s">
        <v>1057</v>
      </c>
      <c r="D803" s="582" t="s">
        <v>11706</v>
      </c>
      <c r="E803" s="99" t="s">
        <v>1057</v>
      </c>
      <c r="F803" s="99"/>
      <c r="G803" s="320" t="s">
        <v>1057</v>
      </c>
      <c r="H803" s="99"/>
      <c r="I803" s="99"/>
      <c r="J803" s="100">
        <v>917</v>
      </c>
      <c r="K803" s="100">
        <v>384</v>
      </c>
      <c r="L803" s="100">
        <v>384</v>
      </c>
      <c r="M803" s="99"/>
      <c r="N803" s="99"/>
      <c r="O803" s="99"/>
      <c r="P803" s="319">
        <v>300</v>
      </c>
      <c r="Q803" s="319">
        <v>300</v>
      </c>
      <c r="R803" s="319" t="s">
        <v>2615</v>
      </c>
      <c r="S803" s="100">
        <v>1</v>
      </c>
      <c r="T803" s="100" t="s">
        <v>391</v>
      </c>
      <c r="U803" s="177"/>
      <c r="V803" s="177"/>
      <c r="W803" s="177"/>
      <c r="X803" s="177"/>
      <c r="Y803" s="177"/>
      <c r="Z803" s="177"/>
      <c r="AA803" s="319"/>
      <c r="AB803" s="320">
        <v>2005</v>
      </c>
      <c r="AC803" s="319"/>
      <c r="AD803" s="177"/>
      <c r="AE803" s="177"/>
      <c r="AF803" s="177"/>
      <c r="AG803" s="177"/>
      <c r="AH803" s="177"/>
      <c r="AI803" s="177"/>
      <c r="AJ803" s="177"/>
      <c r="AK803" s="177"/>
      <c r="AL803" s="177"/>
      <c r="AM803" s="177"/>
      <c r="AN803" s="177"/>
      <c r="AO803" s="177"/>
      <c r="AP803" s="177"/>
      <c r="AQ803" s="177"/>
      <c r="AR803" s="177"/>
      <c r="AS803" s="177"/>
      <c r="AT803" s="177"/>
      <c r="AU803" s="177"/>
      <c r="AV803" s="320">
        <v>2005</v>
      </c>
      <c r="AW803" s="99"/>
      <c r="AX803" s="99"/>
      <c r="AY803" s="99"/>
      <c r="AZ803" s="99"/>
      <c r="BA803" s="99"/>
      <c r="BB803" s="99"/>
      <c r="BC803" s="319">
        <v>49</v>
      </c>
      <c r="BD803" s="100"/>
    </row>
    <row r="804" spans="1:56" s="246" customFormat="1" ht="25.7" customHeight="1">
      <c r="A804" s="269"/>
      <c r="B804" s="543"/>
      <c r="C804" s="320" t="s">
        <v>1057</v>
      </c>
      <c r="D804" s="320" t="s">
        <v>11707</v>
      </c>
      <c r="E804" s="320" t="s">
        <v>1057</v>
      </c>
      <c r="F804" s="320" t="s">
        <v>1057</v>
      </c>
      <c r="G804" s="320" t="s">
        <v>1057</v>
      </c>
      <c r="H804" s="665">
        <v>1641</v>
      </c>
      <c r="I804" s="177">
        <v>542.13</v>
      </c>
      <c r="J804" s="319">
        <v>542.13</v>
      </c>
      <c r="K804" s="319">
        <v>300</v>
      </c>
      <c r="L804" s="319">
        <v>300</v>
      </c>
      <c r="M804" s="177" t="s">
        <v>2615</v>
      </c>
      <c r="N804" s="936">
        <v>1</v>
      </c>
      <c r="O804" s="177" t="s">
        <v>391</v>
      </c>
      <c r="P804" s="319">
        <v>300</v>
      </c>
      <c r="Q804" s="319">
        <v>300</v>
      </c>
      <c r="R804" s="319" t="s">
        <v>2615</v>
      </c>
      <c r="S804" s="319">
        <v>1</v>
      </c>
      <c r="T804" s="319" t="s">
        <v>391</v>
      </c>
      <c r="U804" s="319" t="s">
        <v>11708</v>
      </c>
      <c r="V804" s="177">
        <v>2009</v>
      </c>
      <c r="W804" s="177">
        <v>250</v>
      </c>
      <c r="X804" s="177" t="s">
        <v>2979</v>
      </c>
      <c r="Y804" s="177"/>
      <c r="Z804" s="177"/>
      <c r="AA804" s="319" t="s">
        <v>11708</v>
      </c>
      <c r="AB804" s="320">
        <v>2009</v>
      </c>
      <c r="AC804" s="320">
        <v>250</v>
      </c>
      <c r="AD804" s="177" t="s">
        <v>2979</v>
      </c>
      <c r="AE804" s="177"/>
      <c r="AF804" s="177"/>
      <c r="AG804" s="177"/>
      <c r="AH804" s="177"/>
      <c r="AI804" s="177"/>
      <c r="AJ804" s="177"/>
      <c r="AK804" s="177"/>
      <c r="AL804" s="177"/>
      <c r="AM804" s="177"/>
      <c r="AN804" s="177"/>
      <c r="AO804" s="177"/>
      <c r="AP804" s="177"/>
      <c r="AQ804" s="177"/>
      <c r="AR804" s="177"/>
      <c r="AS804" s="177"/>
      <c r="AT804" s="177"/>
      <c r="AU804" s="177"/>
      <c r="AV804" s="320">
        <v>2009</v>
      </c>
      <c r="AW804" s="99">
        <v>250</v>
      </c>
      <c r="AX804" s="99" t="s">
        <v>2979</v>
      </c>
      <c r="AY804" s="99"/>
      <c r="AZ804" s="99"/>
      <c r="BA804" s="99"/>
      <c r="BB804" s="99"/>
      <c r="BC804" s="319">
        <v>250</v>
      </c>
      <c r="BD804" s="177"/>
    </row>
    <row r="805" spans="1:56" s="246" customFormat="1" ht="25.7" customHeight="1">
      <c r="A805" s="269"/>
      <c r="B805" s="543"/>
      <c r="C805" s="320" t="s">
        <v>1057</v>
      </c>
      <c r="D805" s="320" t="s">
        <v>11709</v>
      </c>
      <c r="E805" s="320" t="s">
        <v>1057</v>
      </c>
      <c r="F805" s="320"/>
      <c r="G805" s="320" t="s">
        <v>1057</v>
      </c>
      <c r="H805" s="665"/>
      <c r="I805" s="177"/>
      <c r="J805" s="319">
        <v>573</v>
      </c>
      <c r="K805" s="319">
        <v>333</v>
      </c>
      <c r="L805" s="319">
        <v>333</v>
      </c>
      <c r="M805" s="177"/>
      <c r="N805" s="936"/>
      <c r="O805" s="177"/>
      <c r="P805" s="319">
        <v>300</v>
      </c>
      <c r="Q805" s="319">
        <v>300</v>
      </c>
      <c r="R805" s="319" t="s">
        <v>2615</v>
      </c>
      <c r="S805" s="319">
        <v>1</v>
      </c>
      <c r="T805" s="319" t="s">
        <v>391</v>
      </c>
      <c r="U805" s="319"/>
      <c r="V805" s="177"/>
      <c r="W805" s="177"/>
      <c r="X805" s="177"/>
      <c r="Y805" s="177"/>
      <c r="Z805" s="177"/>
      <c r="AA805" s="319"/>
      <c r="AB805" s="320">
        <v>2003</v>
      </c>
      <c r="AC805" s="320"/>
      <c r="AD805" s="177"/>
      <c r="AE805" s="177"/>
      <c r="AF805" s="177"/>
      <c r="AG805" s="177"/>
      <c r="AH805" s="177"/>
      <c r="AI805" s="177"/>
      <c r="AJ805" s="177"/>
      <c r="AK805" s="177"/>
      <c r="AL805" s="177"/>
      <c r="AM805" s="177"/>
      <c r="AN805" s="177"/>
      <c r="AO805" s="177"/>
      <c r="AP805" s="177"/>
      <c r="AQ805" s="177"/>
      <c r="AR805" s="177"/>
      <c r="AS805" s="177"/>
      <c r="AT805" s="177"/>
      <c r="AU805" s="177"/>
      <c r="AV805" s="320">
        <v>2003</v>
      </c>
      <c r="AW805" s="99"/>
      <c r="AX805" s="99"/>
      <c r="AY805" s="99"/>
      <c r="AZ805" s="99"/>
      <c r="BA805" s="99"/>
      <c r="BB805" s="99"/>
      <c r="BC805" s="319">
        <v>26</v>
      </c>
      <c r="BD805" s="177"/>
    </row>
    <row r="806" spans="1:56" s="246" customFormat="1" ht="25.7" customHeight="1">
      <c r="A806" s="269"/>
      <c r="B806" s="543"/>
      <c r="C806" s="320" t="s">
        <v>1057</v>
      </c>
      <c r="D806" s="320" t="s">
        <v>11710</v>
      </c>
      <c r="E806" s="320" t="s">
        <v>1057</v>
      </c>
      <c r="F806" s="320"/>
      <c r="G806" s="320" t="s">
        <v>1057</v>
      </c>
      <c r="H806" s="665"/>
      <c r="I806" s="177"/>
      <c r="J806" s="319">
        <v>854</v>
      </c>
      <c r="K806" s="319">
        <v>374</v>
      </c>
      <c r="L806" s="319">
        <v>374</v>
      </c>
      <c r="M806" s="177"/>
      <c r="N806" s="936"/>
      <c r="O806" s="177"/>
      <c r="P806" s="319">
        <v>300</v>
      </c>
      <c r="Q806" s="319">
        <v>300</v>
      </c>
      <c r="R806" s="319" t="s">
        <v>2615</v>
      </c>
      <c r="S806" s="319">
        <v>1</v>
      </c>
      <c r="T806" s="319" t="s">
        <v>391</v>
      </c>
      <c r="U806" s="319"/>
      <c r="V806" s="177"/>
      <c r="W806" s="177"/>
      <c r="X806" s="177"/>
      <c r="Y806" s="177"/>
      <c r="Z806" s="177"/>
      <c r="AA806" s="319"/>
      <c r="AB806" s="320">
        <v>2003</v>
      </c>
      <c r="AC806" s="320"/>
      <c r="AD806" s="177"/>
      <c r="AE806" s="177"/>
      <c r="AF806" s="177"/>
      <c r="AG806" s="177"/>
      <c r="AH806" s="177"/>
      <c r="AI806" s="177"/>
      <c r="AJ806" s="177"/>
      <c r="AK806" s="177"/>
      <c r="AL806" s="177"/>
      <c r="AM806" s="177"/>
      <c r="AN806" s="177"/>
      <c r="AO806" s="177"/>
      <c r="AP806" s="177"/>
      <c r="AQ806" s="177"/>
      <c r="AR806" s="177"/>
      <c r="AS806" s="177"/>
      <c r="AT806" s="177"/>
      <c r="AU806" s="177"/>
      <c r="AV806" s="320">
        <v>2003</v>
      </c>
      <c r="AW806" s="99"/>
      <c r="AX806" s="99"/>
      <c r="AY806" s="99"/>
      <c r="AZ806" s="99"/>
      <c r="BA806" s="99"/>
      <c r="BB806" s="99"/>
      <c r="BC806" s="319">
        <v>37</v>
      </c>
      <c r="BD806" s="177"/>
    </row>
    <row r="807" spans="1:56" s="246" customFormat="1" ht="25.7" customHeight="1">
      <c r="A807" s="269"/>
      <c r="B807" s="543"/>
      <c r="C807" s="320" t="s">
        <v>1057</v>
      </c>
      <c r="D807" s="320" t="s">
        <v>11711</v>
      </c>
      <c r="E807" s="320" t="s">
        <v>1057</v>
      </c>
      <c r="F807" s="320"/>
      <c r="G807" s="320" t="s">
        <v>1057</v>
      </c>
      <c r="H807" s="319"/>
      <c r="I807" s="319"/>
      <c r="J807" s="319">
        <v>817</v>
      </c>
      <c r="K807" s="319">
        <v>748</v>
      </c>
      <c r="L807" s="319">
        <v>748</v>
      </c>
      <c r="M807" s="319"/>
      <c r="N807" s="319"/>
      <c r="O807" s="319"/>
      <c r="P807" s="319">
        <v>600</v>
      </c>
      <c r="Q807" s="319">
        <v>600</v>
      </c>
      <c r="R807" s="319" t="s">
        <v>2615</v>
      </c>
      <c r="S807" s="319">
        <v>2</v>
      </c>
      <c r="T807" s="319" t="s">
        <v>391</v>
      </c>
      <c r="U807" s="319"/>
      <c r="V807" s="320"/>
      <c r="W807" s="319"/>
      <c r="X807" s="177"/>
      <c r="Y807" s="177"/>
      <c r="Z807" s="177"/>
      <c r="AA807" s="319"/>
      <c r="AB807" s="320">
        <v>2001</v>
      </c>
      <c r="AC807" s="319"/>
      <c r="AD807" s="177"/>
      <c r="AE807" s="177"/>
      <c r="AF807" s="177"/>
      <c r="AG807" s="177"/>
      <c r="AH807" s="177"/>
      <c r="AI807" s="177"/>
      <c r="AJ807" s="177"/>
      <c r="AK807" s="177"/>
      <c r="AL807" s="177"/>
      <c r="AM807" s="177"/>
      <c r="AN807" s="177"/>
      <c r="AO807" s="177"/>
      <c r="AP807" s="177"/>
      <c r="AQ807" s="177"/>
      <c r="AR807" s="177"/>
      <c r="AS807" s="177"/>
      <c r="AT807" s="177"/>
      <c r="AU807" s="177"/>
      <c r="AV807" s="320">
        <v>2001</v>
      </c>
      <c r="AW807" s="319"/>
      <c r="AX807" s="177"/>
      <c r="AY807" s="99"/>
      <c r="AZ807" s="99"/>
      <c r="BA807" s="99"/>
      <c r="BB807" s="99"/>
      <c r="BC807" s="319">
        <v>44</v>
      </c>
      <c r="BD807" s="177"/>
    </row>
    <row r="808" spans="1:56" s="246" customFormat="1" ht="25.7" customHeight="1">
      <c r="A808" s="269"/>
      <c r="B808" s="543"/>
      <c r="C808" s="320" t="s">
        <v>1057</v>
      </c>
      <c r="D808" s="320" t="s">
        <v>11712</v>
      </c>
      <c r="E808" s="320" t="s">
        <v>1057</v>
      </c>
      <c r="F808" s="320"/>
      <c r="G808" s="320" t="s">
        <v>1057</v>
      </c>
      <c r="H808" s="665"/>
      <c r="I808" s="177"/>
      <c r="J808" s="319">
        <v>1031</v>
      </c>
      <c r="K808" s="319">
        <v>374</v>
      </c>
      <c r="L808" s="319">
        <v>374</v>
      </c>
      <c r="M808" s="177"/>
      <c r="N808" s="936"/>
      <c r="O808" s="177"/>
      <c r="P808" s="319">
        <v>300</v>
      </c>
      <c r="Q808" s="319">
        <v>300</v>
      </c>
      <c r="R808" s="319" t="s">
        <v>2615</v>
      </c>
      <c r="S808" s="319">
        <v>1</v>
      </c>
      <c r="T808" s="319" t="s">
        <v>391</v>
      </c>
      <c r="U808" s="319"/>
      <c r="V808" s="177"/>
      <c r="W808" s="177"/>
      <c r="X808" s="177"/>
      <c r="Y808" s="177"/>
      <c r="Z808" s="177"/>
      <c r="AA808" s="319"/>
      <c r="AB808" s="320">
        <v>2003</v>
      </c>
      <c r="AC808" s="320"/>
      <c r="AD808" s="177"/>
      <c r="AE808" s="177"/>
      <c r="AF808" s="177"/>
      <c r="AG808" s="177"/>
      <c r="AH808" s="177"/>
      <c r="AI808" s="177"/>
      <c r="AJ808" s="177"/>
      <c r="AK808" s="177"/>
      <c r="AL808" s="177"/>
      <c r="AM808" s="177"/>
      <c r="AN808" s="177"/>
      <c r="AO808" s="177"/>
      <c r="AP808" s="177"/>
      <c r="AQ808" s="177"/>
      <c r="AR808" s="177"/>
      <c r="AS808" s="177"/>
      <c r="AT808" s="177"/>
      <c r="AU808" s="177"/>
      <c r="AV808" s="320">
        <v>2003</v>
      </c>
      <c r="AW808" s="99"/>
      <c r="AX808" s="99"/>
      <c r="AY808" s="99"/>
      <c r="AZ808" s="99"/>
      <c r="BA808" s="99"/>
      <c r="BB808" s="99"/>
      <c r="BC808" s="319">
        <v>43</v>
      </c>
      <c r="BD808" s="177"/>
    </row>
    <row r="809" spans="1:56" s="246" customFormat="1" ht="25.7" customHeight="1">
      <c r="A809" s="269"/>
      <c r="B809" s="543"/>
      <c r="C809" s="320" t="s">
        <v>1057</v>
      </c>
      <c r="D809" s="320" t="s">
        <v>11713</v>
      </c>
      <c r="E809" s="320" t="s">
        <v>1057</v>
      </c>
      <c r="F809" s="320"/>
      <c r="G809" s="320" t="s">
        <v>1057</v>
      </c>
      <c r="H809" s="665"/>
      <c r="I809" s="177"/>
      <c r="J809" s="319">
        <v>702</v>
      </c>
      <c r="K809" s="319">
        <v>374</v>
      </c>
      <c r="L809" s="319">
        <v>374</v>
      </c>
      <c r="M809" s="177"/>
      <c r="N809" s="936"/>
      <c r="O809" s="177"/>
      <c r="P809" s="319">
        <v>300</v>
      </c>
      <c r="Q809" s="319">
        <v>300</v>
      </c>
      <c r="R809" s="319" t="s">
        <v>2615</v>
      </c>
      <c r="S809" s="319">
        <v>1</v>
      </c>
      <c r="T809" s="319" t="s">
        <v>391</v>
      </c>
      <c r="U809" s="319"/>
      <c r="V809" s="177"/>
      <c r="W809" s="177"/>
      <c r="X809" s="177"/>
      <c r="Y809" s="177"/>
      <c r="Z809" s="177"/>
      <c r="AA809" s="319"/>
      <c r="AB809" s="320">
        <v>2001</v>
      </c>
      <c r="AC809" s="320"/>
      <c r="AD809" s="177"/>
      <c r="AE809" s="177"/>
      <c r="AF809" s="177"/>
      <c r="AG809" s="177"/>
      <c r="AH809" s="177"/>
      <c r="AI809" s="177"/>
      <c r="AJ809" s="177"/>
      <c r="AK809" s="177"/>
      <c r="AL809" s="177"/>
      <c r="AM809" s="177"/>
      <c r="AN809" s="177"/>
      <c r="AO809" s="177"/>
      <c r="AP809" s="177"/>
      <c r="AQ809" s="177"/>
      <c r="AR809" s="177"/>
      <c r="AS809" s="177"/>
      <c r="AT809" s="177"/>
      <c r="AU809" s="177"/>
      <c r="AV809" s="320">
        <v>2001</v>
      </c>
      <c r="AW809" s="99"/>
      <c r="AX809" s="99"/>
      <c r="AY809" s="99"/>
      <c r="AZ809" s="99"/>
      <c r="BA809" s="99"/>
      <c r="BB809" s="99"/>
      <c r="BC809" s="319">
        <v>13</v>
      </c>
      <c r="BD809" s="177"/>
    </row>
    <row r="810" spans="1:56" s="246" customFormat="1" ht="25.7" customHeight="1">
      <c r="A810" s="269"/>
      <c r="B810" s="543"/>
      <c r="C810" s="320" t="s">
        <v>1057</v>
      </c>
      <c r="D810" s="320" t="s">
        <v>11714</v>
      </c>
      <c r="E810" s="320" t="s">
        <v>1057</v>
      </c>
      <c r="F810" s="320"/>
      <c r="G810" s="320" t="s">
        <v>1057</v>
      </c>
      <c r="H810" s="665"/>
      <c r="I810" s="177"/>
      <c r="J810" s="319">
        <v>695</v>
      </c>
      <c r="K810" s="319">
        <v>374</v>
      </c>
      <c r="L810" s="319">
        <v>374</v>
      </c>
      <c r="M810" s="177"/>
      <c r="N810" s="936"/>
      <c r="O810" s="177"/>
      <c r="P810" s="319">
        <v>300</v>
      </c>
      <c r="Q810" s="319">
        <v>300</v>
      </c>
      <c r="R810" s="319" t="s">
        <v>2615</v>
      </c>
      <c r="S810" s="319">
        <v>1</v>
      </c>
      <c r="T810" s="319" t="s">
        <v>391</v>
      </c>
      <c r="U810" s="319"/>
      <c r="V810" s="177"/>
      <c r="W810" s="177"/>
      <c r="X810" s="177"/>
      <c r="Y810" s="177"/>
      <c r="Z810" s="177"/>
      <c r="AA810" s="319"/>
      <c r="AB810" s="320">
        <v>2001</v>
      </c>
      <c r="AC810" s="320"/>
      <c r="AD810" s="177"/>
      <c r="AE810" s="177"/>
      <c r="AF810" s="177"/>
      <c r="AG810" s="177"/>
      <c r="AH810" s="177"/>
      <c r="AI810" s="177"/>
      <c r="AJ810" s="177"/>
      <c r="AK810" s="177"/>
      <c r="AL810" s="177"/>
      <c r="AM810" s="177"/>
      <c r="AN810" s="177"/>
      <c r="AO810" s="177"/>
      <c r="AP810" s="177"/>
      <c r="AQ810" s="177"/>
      <c r="AR810" s="177"/>
      <c r="AS810" s="177"/>
      <c r="AT810" s="177"/>
      <c r="AU810" s="177"/>
      <c r="AV810" s="320">
        <v>2001</v>
      </c>
      <c r="AW810" s="99"/>
      <c r="AX810" s="99"/>
      <c r="AY810" s="99"/>
      <c r="AZ810" s="99"/>
      <c r="BA810" s="99"/>
      <c r="BB810" s="99"/>
      <c r="BC810" s="319">
        <v>13</v>
      </c>
      <c r="BD810" s="177"/>
    </row>
    <row r="811" spans="1:56" s="246" customFormat="1" ht="25.7" customHeight="1">
      <c r="A811" s="269"/>
      <c r="B811" s="543"/>
      <c r="C811" s="320" t="s">
        <v>1057</v>
      </c>
      <c r="D811" s="320" t="s">
        <v>11715</v>
      </c>
      <c r="E811" s="320" t="s">
        <v>1057</v>
      </c>
      <c r="F811" s="320"/>
      <c r="G811" s="320" t="s">
        <v>1057</v>
      </c>
      <c r="H811" s="665"/>
      <c r="I811" s="177"/>
      <c r="J811" s="319">
        <v>545</v>
      </c>
      <c r="K811" s="319">
        <v>300</v>
      </c>
      <c r="L811" s="319">
        <v>300</v>
      </c>
      <c r="M811" s="177"/>
      <c r="N811" s="936"/>
      <c r="O811" s="177"/>
      <c r="P811" s="319">
        <v>300</v>
      </c>
      <c r="Q811" s="319">
        <v>300</v>
      </c>
      <c r="R811" s="319" t="s">
        <v>2615</v>
      </c>
      <c r="S811" s="319">
        <v>1</v>
      </c>
      <c r="T811" s="319" t="s">
        <v>391</v>
      </c>
      <c r="U811" s="319"/>
      <c r="V811" s="177"/>
      <c r="W811" s="177"/>
      <c r="X811" s="177"/>
      <c r="Y811" s="177"/>
      <c r="Z811" s="177"/>
      <c r="AA811" s="319"/>
      <c r="AB811" s="320">
        <v>2001</v>
      </c>
      <c r="AC811" s="320"/>
      <c r="AD811" s="177"/>
      <c r="AE811" s="177"/>
      <c r="AF811" s="177"/>
      <c r="AG811" s="177"/>
      <c r="AH811" s="177"/>
      <c r="AI811" s="177"/>
      <c r="AJ811" s="177"/>
      <c r="AK811" s="177"/>
      <c r="AL811" s="177"/>
      <c r="AM811" s="177"/>
      <c r="AN811" s="177"/>
      <c r="AO811" s="177"/>
      <c r="AP811" s="177"/>
      <c r="AQ811" s="177"/>
      <c r="AR811" s="177"/>
      <c r="AS811" s="177"/>
      <c r="AT811" s="177"/>
      <c r="AU811" s="177"/>
      <c r="AV811" s="320">
        <v>2001</v>
      </c>
      <c r="AW811" s="99"/>
      <c r="AX811" s="99"/>
      <c r="AY811" s="99"/>
      <c r="AZ811" s="99"/>
      <c r="BA811" s="99"/>
      <c r="BB811" s="99"/>
      <c r="BC811" s="319">
        <v>13</v>
      </c>
      <c r="BD811" s="177"/>
    </row>
    <row r="812" spans="1:56" s="246" customFormat="1" ht="25.7" customHeight="1">
      <c r="A812" s="269"/>
      <c r="B812" s="543"/>
      <c r="C812" s="320" t="s">
        <v>1057</v>
      </c>
      <c r="D812" s="320" t="s">
        <v>11716</v>
      </c>
      <c r="E812" s="320" t="s">
        <v>1057</v>
      </c>
      <c r="F812" s="320"/>
      <c r="G812" s="320" t="s">
        <v>1057</v>
      </c>
      <c r="H812" s="665"/>
      <c r="I812" s="177"/>
      <c r="J812" s="319">
        <v>1983</v>
      </c>
      <c r="K812" s="319">
        <v>374</v>
      </c>
      <c r="L812" s="319">
        <v>374</v>
      </c>
      <c r="M812" s="177"/>
      <c r="N812" s="936"/>
      <c r="O812" s="177"/>
      <c r="P812" s="319">
        <v>300</v>
      </c>
      <c r="Q812" s="319">
        <v>300</v>
      </c>
      <c r="R812" s="319" t="s">
        <v>2615</v>
      </c>
      <c r="S812" s="319">
        <v>1</v>
      </c>
      <c r="T812" s="319" t="s">
        <v>391</v>
      </c>
      <c r="U812" s="319"/>
      <c r="V812" s="177"/>
      <c r="W812" s="177"/>
      <c r="X812" s="177"/>
      <c r="Y812" s="177"/>
      <c r="Z812" s="177"/>
      <c r="AA812" s="319"/>
      <c r="AB812" s="320">
        <v>2002</v>
      </c>
      <c r="AC812" s="320"/>
      <c r="AD812" s="177"/>
      <c r="AE812" s="177"/>
      <c r="AF812" s="177"/>
      <c r="AG812" s="177"/>
      <c r="AH812" s="177"/>
      <c r="AI812" s="177"/>
      <c r="AJ812" s="177"/>
      <c r="AK812" s="177"/>
      <c r="AL812" s="177"/>
      <c r="AM812" s="177"/>
      <c r="AN812" s="177"/>
      <c r="AO812" s="177"/>
      <c r="AP812" s="177"/>
      <c r="AQ812" s="177"/>
      <c r="AR812" s="177"/>
      <c r="AS812" s="177"/>
      <c r="AT812" s="177"/>
      <c r="AU812" s="177"/>
      <c r="AV812" s="320">
        <v>2002</v>
      </c>
      <c r="AW812" s="99"/>
      <c r="AX812" s="99"/>
      <c r="AY812" s="99"/>
      <c r="AZ812" s="99"/>
      <c r="BA812" s="99"/>
      <c r="BB812" s="99"/>
      <c r="BC812" s="319">
        <v>23</v>
      </c>
      <c r="BD812" s="177"/>
    </row>
    <row r="813" spans="1:56" s="246" customFormat="1" ht="25.7" customHeight="1">
      <c r="A813" s="269"/>
      <c r="B813" s="543"/>
      <c r="C813" s="320" t="s">
        <v>1057</v>
      </c>
      <c r="D813" s="320" t="s">
        <v>11717</v>
      </c>
      <c r="E813" s="320" t="s">
        <v>1057</v>
      </c>
      <c r="F813" s="320"/>
      <c r="G813" s="320" t="s">
        <v>1057</v>
      </c>
      <c r="H813" s="665"/>
      <c r="I813" s="177"/>
      <c r="J813" s="319">
        <v>2965</v>
      </c>
      <c r="K813" s="319">
        <v>374</v>
      </c>
      <c r="L813" s="319">
        <v>374</v>
      </c>
      <c r="M813" s="177"/>
      <c r="N813" s="936"/>
      <c r="O813" s="177"/>
      <c r="P813" s="319">
        <v>300</v>
      </c>
      <c r="Q813" s="319">
        <v>300</v>
      </c>
      <c r="R813" s="319" t="s">
        <v>2615</v>
      </c>
      <c r="S813" s="319">
        <v>1</v>
      </c>
      <c r="T813" s="319" t="s">
        <v>391</v>
      </c>
      <c r="U813" s="319"/>
      <c r="V813" s="177"/>
      <c r="W813" s="177"/>
      <c r="X813" s="177"/>
      <c r="Y813" s="177"/>
      <c r="Z813" s="177"/>
      <c r="AA813" s="319"/>
      <c r="AB813" s="320">
        <v>2002</v>
      </c>
      <c r="AC813" s="320"/>
      <c r="AD813" s="177"/>
      <c r="AE813" s="177"/>
      <c r="AF813" s="177"/>
      <c r="AG813" s="177"/>
      <c r="AH813" s="177"/>
      <c r="AI813" s="177"/>
      <c r="AJ813" s="177"/>
      <c r="AK813" s="177"/>
      <c r="AL813" s="177"/>
      <c r="AM813" s="177"/>
      <c r="AN813" s="177"/>
      <c r="AO813" s="177"/>
      <c r="AP813" s="177"/>
      <c r="AQ813" s="177"/>
      <c r="AR813" s="177"/>
      <c r="AS813" s="177"/>
      <c r="AT813" s="177"/>
      <c r="AU813" s="177"/>
      <c r="AV813" s="320">
        <v>2002</v>
      </c>
      <c r="AW813" s="99"/>
      <c r="AX813" s="99"/>
      <c r="AY813" s="99"/>
      <c r="AZ813" s="99"/>
      <c r="BA813" s="99"/>
      <c r="BB813" s="99"/>
      <c r="BC813" s="319">
        <v>23</v>
      </c>
      <c r="BD813" s="177"/>
    </row>
    <row r="814" spans="1:56" s="246" customFormat="1" ht="25.7" customHeight="1">
      <c r="A814" s="269"/>
      <c r="B814" s="543"/>
      <c r="C814" s="320" t="s">
        <v>1057</v>
      </c>
      <c r="D814" s="320" t="s">
        <v>11718</v>
      </c>
      <c r="E814" s="320" t="s">
        <v>1057</v>
      </c>
      <c r="F814" s="320"/>
      <c r="G814" s="320" t="s">
        <v>1057</v>
      </c>
      <c r="H814" s="665"/>
      <c r="I814" s="177"/>
      <c r="J814" s="319">
        <v>1162.7</v>
      </c>
      <c r="K814" s="319">
        <v>508</v>
      </c>
      <c r="L814" s="319">
        <v>508</v>
      </c>
      <c r="M814" s="177"/>
      <c r="N814" s="936"/>
      <c r="O814" s="177"/>
      <c r="P814" s="319">
        <v>300</v>
      </c>
      <c r="Q814" s="319">
        <v>300</v>
      </c>
      <c r="R814" s="319" t="s">
        <v>2615</v>
      </c>
      <c r="S814" s="319">
        <v>1</v>
      </c>
      <c r="T814" s="319" t="s">
        <v>391</v>
      </c>
      <c r="U814" s="319"/>
      <c r="V814" s="177"/>
      <c r="W814" s="177"/>
      <c r="X814" s="177"/>
      <c r="Y814" s="177"/>
      <c r="Z814" s="177"/>
      <c r="AA814" s="319"/>
      <c r="AB814" s="320">
        <v>2006</v>
      </c>
      <c r="AC814" s="320"/>
      <c r="AD814" s="177"/>
      <c r="AE814" s="177"/>
      <c r="AF814" s="177"/>
      <c r="AG814" s="177"/>
      <c r="AH814" s="177"/>
      <c r="AI814" s="177"/>
      <c r="AJ814" s="177"/>
      <c r="AK814" s="177"/>
      <c r="AL814" s="177"/>
      <c r="AM814" s="177"/>
      <c r="AN814" s="177"/>
      <c r="AO814" s="177"/>
      <c r="AP814" s="177"/>
      <c r="AQ814" s="177"/>
      <c r="AR814" s="177"/>
      <c r="AS814" s="177"/>
      <c r="AT814" s="177"/>
      <c r="AU814" s="177"/>
      <c r="AV814" s="320">
        <v>2006</v>
      </c>
      <c r="AW814" s="99"/>
      <c r="AX814" s="99"/>
      <c r="AY814" s="99"/>
      <c r="AZ814" s="99"/>
      <c r="BA814" s="99"/>
      <c r="BB814" s="99"/>
      <c r="BC814" s="319">
        <v>76</v>
      </c>
      <c r="BD814" s="177"/>
    </row>
    <row r="815" spans="1:56" s="246" customFormat="1" ht="25.7" customHeight="1">
      <c r="A815" s="269"/>
      <c r="B815" s="543"/>
      <c r="C815" s="320" t="s">
        <v>1057</v>
      </c>
      <c r="D815" s="320" t="s">
        <v>11719</v>
      </c>
      <c r="E815" s="320" t="s">
        <v>1057</v>
      </c>
      <c r="F815" s="320"/>
      <c r="G815" s="320" t="s">
        <v>1057</v>
      </c>
      <c r="H815" s="665"/>
      <c r="I815" s="177"/>
      <c r="J815" s="319">
        <v>565</v>
      </c>
      <c r="K815" s="319">
        <v>300</v>
      </c>
      <c r="L815" s="319">
        <v>300</v>
      </c>
      <c r="M815" s="177"/>
      <c r="N815" s="936"/>
      <c r="O815" s="177"/>
      <c r="P815" s="319">
        <v>300</v>
      </c>
      <c r="Q815" s="319">
        <v>300</v>
      </c>
      <c r="R815" s="319" t="s">
        <v>2615</v>
      </c>
      <c r="S815" s="319">
        <v>1</v>
      </c>
      <c r="T815" s="319" t="s">
        <v>391</v>
      </c>
      <c r="U815" s="319"/>
      <c r="V815" s="177"/>
      <c r="W815" s="177"/>
      <c r="X815" s="177"/>
      <c r="Y815" s="177"/>
      <c r="Z815" s="177"/>
      <c r="AA815" s="319"/>
      <c r="AB815" s="320">
        <v>2001</v>
      </c>
      <c r="AC815" s="320"/>
      <c r="AD815" s="177"/>
      <c r="AE815" s="177"/>
      <c r="AF815" s="177"/>
      <c r="AG815" s="177"/>
      <c r="AH815" s="177"/>
      <c r="AI815" s="177"/>
      <c r="AJ815" s="177"/>
      <c r="AK815" s="177"/>
      <c r="AL815" s="177"/>
      <c r="AM815" s="177"/>
      <c r="AN815" s="177"/>
      <c r="AO815" s="177"/>
      <c r="AP815" s="177"/>
      <c r="AQ815" s="177"/>
      <c r="AR815" s="177"/>
      <c r="AS815" s="177"/>
      <c r="AT815" s="177"/>
      <c r="AU815" s="177"/>
      <c r="AV815" s="320">
        <v>2001</v>
      </c>
      <c r="AW815" s="99"/>
      <c r="AX815" s="99"/>
      <c r="AY815" s="99"/>
      <c r="AZ815" s="99"/>
      <c r="BA815" s="99"/>
      <c r="BB815" s="99"/>
      <c r="BC815" s="319">
        <v>13</v>
      </c>
      <c r="BD815" s="177"/>
    </row>
    <row r="816" spans="1:56" s="246" customFormat="1" ht="25.7" customHeight="1">
      <c r="A816" s="269"/>
      <c r="B816" s="591"/>
      <c r="C816" s="320" t="s">
        <v>1057</v>
      </c>
      <c r="D816" s="320" t="s">
        <v>11720</v>
      </c>
      <c r="E816" s="320" t="s">
        <v>1057</v>
      </c>
      <c r="F816" s="320"/>
      <c r="G816" s="320" t="s">
        <v>1057</v>
      </c>
      <c r="H816" s="665"/>
      <c r="I816" s="177"/>
      <c r="J816" s="319">
        <v>5639</v>
      </c>
      <c r="K816" s="319">
        <v>374</v>
      </c>
      <c r="L816" s="319">
        <v>374</v>
      </c>
      <c r="M816" s="177"/>
      <c r="N816" s="936"/>
      <c r="O816" s="177"/>
      <c r="P816" s="319">
        <v>300</v>
      </c>
      <c r="Q816" s="319">
        <v>300</v>
      </c>
      <c r="R816" s="319" t="s">
        <v>2615</v>
      </c>
      <c r="S816" s="319">
        <v>1</v>
      </c>
      <c r="T816" s="319" t="s">
        <v>391</v>
      </c>
      <c r="U816" s="319"/>
      <c r="V816" s="177"/>
      <c r="W816" s="177"/>
      <c r="X816" s="177"/>
      <c r="Y816" s="177"/>
      <c r="Z816" s="177"/>
      <c r="AA816" s="319"/>
      <c r="AB816" s="320">
        <v>2001</v>
      </c>
      <c r="AC816" s="320"/>
      <c r="AD816" s="177"/>
      <c r="AE816" s="177"/>
      <c r="AF816" s="177"/>
      <c r="AG816" s="177"/>
      <c r="AH816" s="177"/>
      <c r="AI816" s="177"/>
      <c r="AJ816" s="177"/>
      <c r="AK816" s="177"/>
      <c r="AL816" s="177"/>
      <c r="AM816" s="177"/>
      <c r="AN816" s="177"/>
      <c r="AO816" s="177"/>
      <c r="AP816" s="177"/>
      <c r="AQ816" s="177"/>
      <c r="AR816" s="177"/>
      <c r="AS816" s="177"/>
      <c r="AT816" s="177"/>
      <c r="AU816" s="177"/>
      <c r="AV816" s="320">
        <v>2001</v>
      </c>
      <c r="AW816" s="99"/>
      <c r="AX816" s="99"/>
      <c r="AY816" s="99"/>
      <c r="AZ816" s="99"/>
      <c r="BA816" s="99"/>
      <c r="BB816" s="99"/>
      <c r="BC816" s="319">
        <v>13</v>
      </c>
      <c r="BD816" s="177"/>
    </row>
    <row r="817" spans="1:56" s="246" customFormat="1" ht="25.7" customHeight="1">
      <c r="A817" s="269"/>
      <c r="B817" s="543"/>
      <c r="C817" s="320" t="s">
        <v>1057</v>
      </c>
      <c r="D817" s="320" t="s">
        <v>11721</v>
      </c>
      <c r="E817" s="320" t="s">
        <v>1057</v>
      </c>
      <c r="F817" s="320"/>
      <c r="G817" s="320" t="s">
        <v>1057</v>
      </c>
      <c r="H817" s="665"/>
      <c r="I817" s="177"/>
      <c r="J817" s="319">
        <v>503</v>
      </c>
      <c r="K817" s="319">
        <v>374</v>
      </c>
      <c r="L817" s="319">
        <v>374</v>
      </c>
      <c r="M817" s="177"/>
      <c r="N817" s="936"/>
      <c r="O817" s="177"/>
      <c r="P817" s="319">
        <v>300</v>
      </c>
      <c r="Q817" s="319">
        <v>300</v>
      </c>
      <c r="R817" s="319" t="s">
        <v>2615</v>
      </c>
      <c r="S817" s="319">
        <v>1</v>
      </c>
      <c r="T817" s="319" t="s">
        <v>391</v>
      </c>
      <c r="U817" s="319"/>
      <c r="V817" s="177"/>
      <c r="W817" s="177"/>
      <c r="X817" s="177"/>
      <c r="Y817" s="177"/>
      <c r="Z817" s="177"/>
      <c r="AA817" s="319"/>
      <c r="AB817" s="320">
        <v>2002</v>
      </c>
      <c r="AC817" s="320"/>
      <c r="AD817" s="177"/>
      <c r="AE817" s="177"/>
      <c r="AF817" s="177"/>
      <c r="AG817" s="177"/>
      <c r="AH817" s="177"/>
      <c r="AI817" s="177"/>
      <c r="AJ817" s="177"/>
      <c r="AK817" s="177"/>
      <c r="AL817" s="177"/>
      <c r="AM817" s="177"/>
      <c r="AN817" s="177"/>
      <c r="AO817" s="177"/>
      <c r="AP817" s="177"/>
      <c r="AQ817" s="177"/>
      <c r="AR817" s="177"/>
      <c r="AS817" s="177"/>
      <c r="AT817" s="177"/>
      <c r="AU817" s="177"/>
      <c r="AV817" s="320">
        <v>2002</v>
      </c>
      <c r="AW817" s="99"/>
      <c r="AX817" s="99"/>
      <c r="AY817" s="99"/>
      <c r="AZ817" s="99"/>
      <c r="BA817" s="99"/>
      <c r="BB817" s="99"/>
      <c r="BC817" s="319">
        <v>23</v>
      </c>
      <c r="BD817" s="177"/>
    </row>
    <row r="818" spans="1:56" s="246" customFormat="1" ht="25.7" customHeight="1">
      <c r="A818" s="269"/>
      <c r="B818" s="543"/>
      <c r="C818" s="320" t="s">
        <v>1057</v>
      </c>
      <c r="D818" s="320" t="s">
        <v>11722</v>
      </c>
      <c r="E818" s="320" t="s">
        <v>1057</v>
      </c>
      <c r="F818" s="320"/>
      <c r="G818" s="320" t="s">
        <v>1057</v>
      </c>
      <c r="H818" s="665"/>
      <c r="I818" s="177"/>
      <c r="J818" s="319">
        <v>1182</v>
      </c>
      <c r="K818" s="319">
        <v>374</v>
      </c>
      <c r="L818" s="319">
        <v>374</v>
      </c>
      <c r="M818" s="177"/>
      <c r="N818" s="936"/>
      <c r="O818" s="177"/>
      <c r="P818" s="319">
        <v>300</v>
      </c>
      <c r="Q818" s="319">
        <v>300</v>
      </c>
      <c r="R818" s="319" t="s">
        <v>2615</v>
      </c>
      <c r="S818" s="319">
        <v>1</v>
      </c>
      <c r="T818" s="319" t="s">
        <v>391</v>
      </c>
      <c r="U818" s="319"/>
      <c r="V818" s="177"/>
      <c r="W818" s="177"/>
      <c r="X818" s="177"/>
      <c r="Y818" s="177"/>
      <c r="Z818" s="177"/>
      <c r="AA818" s="319"/>
      <c r="AB818" s="320">
        <v>2002</v>
      </c>
      <c r="AC818" s="320"/>
      <c r="AD818" s="177"/>
      <c r="AE818" s="177"/>
      <c r="AF818" s="177"/>
      <c r="AG818" s="177"/>
      <c r="AH818" s="177"/>
      <c r="AI818" s="177"/>
      <c r="AJ818" s="177"/>
      <c r="AK818" s="177"/>
      <c r="AL818" s="177"/>
      <c r="AM818" s="177"/>
      <c r="AN818" s="177"/>
      <c r="AO818" s="177"/>
      <c r="AP818" s="177"/>
      <c r="AQ818" s="177"/>
      <c r="AR818" s="177"/>
      <c r="AS818" s="177"/>
      <c r="AT818" s="177"/>
      <c r="AU818" s="177"/>
      <c r="AV818" s="320">
        <v>2002</v>
      </c>
      <c r="AW818" s="99"/>
      <c r="AX818" s="99"/>
      <c r="AY818" s="99"/>
      <c r="AZ818" s="99"/>
      <c r="BA818" s="99"/>
      <c r="BB818" s="99"/>
      <c r="BC818" s="319">
        <v>23</v>
      </c>
      <c r="BD818" s="177"/>
    </row>
    <row r="819" spans="1:56" s="246" customFormat="1" ht="25.7" customHeight="1">
      <c r="A819" s="269"/>
      <c r="B819" s="543"/>
      <c r="C819" s="320" t="s">
        <v>11354</v>
      </c>
      <c r="D819" s="320" t="s">
        <v>11723</v>
      </c>
      <c r="E819" s="320" t="s">
        <v>11354</v>
      </c>
      <c r="F819" s="320" t="s">
        <v>11354</v>
      </c>
      <c r="G819" s="320" t="s">
        <v>11354</v>
      </c>
      <c r="H819" s="665"/>
      <c r="I819" s="177"/>
      <c r="J819" s="319">
        <v>55743</v>
      </c>
      <c r="K819" s="319">
        <v>854.72</v>
      </c>
      <c r="L819" s="319">
        <v>854.72</v>
      </c>
      <c r="M819" s="177"/>
      <c r="N819" s="936"/>
      <c r="O819" s="177"/>
      <c r="P819" s="319">
        <v>854.72</v>
      </c>
      <c r="Q819" s="319">
        <v>854.72</v>
      </c>
      <c r="R819" s="319" t="s">
        <v>2254</v>
      </c>
      <c r="S819" s="319">
        <v>2</v>
      </c>
      <c r="T819" s="319" t="s">
        <v>391</v>
      </c>
      <c r="U819" s="319"/>
      <c r="V819" s="177"/>
      <c r="W819" s="177"/>
      <c r="X819" s="177"/>
      <c r="Y819" s="177"/>
      <c r="Z819" s="177"/>
      <c r="AA819" s="319" t="s">
        <v>11724</v>
      </c>
      <c r="AB819" s="320"/>
      <c r="AC819" s="320"/>
      <c r="AD819" s="177"/>
      <c r="AE819" s="177"/>
      <c r="AF819" s="177"/>
      <c r="AG819" s="177"/>
      <c r="AH819" s="177"/>
      <c r="AI819" s="177"/>
      <c r="AJ819" s="177"/>
      <c r="AK819" s="177"/>
      <c r="AL819" s="177"/>
      <c r="AM819" s="177"/>
      <c r="AN819" s="177"/>
      <c r="AO819" s="177"/>
      <c r="AP819" s="177"/>
      <c r="AQ819" s="177"/>
      <c r="AR819" s="177"/>
      <c r="AS819" s="177"/>
      <c r="AT819" s="177"/>
      <c r="AU819" s="177"/>
      <c r="AV819" s="320">
        <v>2006</v>
      </c>
      <c r="AW819" s="99"/>
      <c r="AX819" s="99"/>
      <c r="AY819" s="99"/>
      <c r="AZ819" s="99"/>
      <c r="BA819" s="99"/>
      <c r="BB819" s="99"/>
      <c r="BC819" s="319">
        <v>200</v>
      </c>
      <c r="BD819" s="177"/>
    </row>
    <row r="820" spans="1:56" s="246" customFormat="1" ht="25.7" customHeight="1">
      <c r="A820" s="269"/>
      <c r="B820" s="543"/>
      <c r="C820" s="320" t="s">
        <v>11354</v>
      </c>
      <c r="D820" s="320" t="s">
        <v>11725</v>
      </c>
      <c r="E820" s="320" t="s">
        <v>11354</v>
      </c>
      <c r="F820" s="320" t="s">
        <v>11354</v>
      </c>
      <c r="G820" s="320" t="s">
        <v>11354</v>
      </c>
      <c r="H820" s="665"/>
      <c r="I820" s="177"/>
      <c r="J820" s="319">
        <v>4475</v>
      </c>
      <c r="K820" s="319">
        <v>546</v>
      </c>
      <c r="L820" s="319">
        <v>523</v>
      </c>
      <c r="M820" s="177"/>
      <c r="N820" s="936"/>
      <c r="O820" s="177"/>
      <c r="P820" s="319">
        <v>523</v>
      </c>
      <c r="Q820" s="319">
        <v>523</v>
      </c>
      <c r="R820" s="319" t="s">
        <v>2254</v>
      </c>
      <c r="S820" s="319">
        <v>1</v>
      </c>
      <c r="T820" s="319" t="s">
        <v>391</v>
      </c>
      <c r="U820" s="319"/>
      <c r="V820" s="177"/>
      <c r="W820" s="177"/>
      <c r="X820" s="177"/>
      <c r="Y820" s="177"/>
      <c r="Z820" s="177"/>
      <c r="AA820" s="319" t="s">
        <v>1951</v>
      </c>
      <c r="AB820" s="320"/>
      <c r="AC820" s="320"/>
      <c r="AD820" s="177"/>
      <c r="AE820" s="177"/>
      <c r="AF820" s="177"/>
      <c r="AG820" s="177"/>
      <c r="AH820" s="177"/>
      <c r="AI820" s="177"/>
      <c r="AJ820" s="177"/>
      <c r="AK820" s="177"/>
      <c r="AL820" s="177"/>
      <c r="AM820" s="177"/>
      <c r="AN820" s="177"/>
      <c r="AO820" s="177"/>
      <c r="AP820" s="177"/>
      <c r="AQ820" s="177"/>
      <c r="AR820" s="177"/>
      <c r="AS820" s="177"/>
      <c r="AT820" s="177"/>
      <c r="AU820" s="177"/>
      <c r="AV820" s="320">
        <v>2005</v>
      </c>
      <c r="AW820" s="99"/>
      <c r="AX820" s="99"/>
      <c r="AY820" s="99"/>
      <c r="AZ820" s="99"/>
      <c r="BA820" s="99"/>
      <c r="BB820" s="99"/>
      <c r="BC820" s="319">
        <v>54</v>
      </c>
      <c r="BD820" s="177"/>
    </row>
    <row r="821" spans="1:56" s="246" customFormat="1" ht="25.7" customHeight="1">
      <c r="A821" s="269"/>
      <c r="B821" s="543"/>
      <c r="C821" s="320" t="s">
        <v>11354</v>
      </c>
      <c r="D821" s="320" t="s">
        <v>11726</v>
      </c>
      <c r="E821" s="320" t="s">
        <v>11354</v>
      </c>
      <c r="F821" s="320"/>
      <c r="G821" s="320" t="s">
        <v>11354</v>
      </c>
      <c r="H821" s="665"/>
      <c r="I821" s="177"/>
      <c r="J821" s="319">
        <v>8075</v>
      </c>
      <c r="K821" s="319">
        <v>492.5</v>
      </c>
      <c r="L821" s="319">
        <v>474.9</v>
      </c>
      <c r="M821" s="177"/>
      <c r="N821" s="936"/>
      <c r="O821" s="177"/>
      <c r="P821" s="319">
        <v>475</v>
      </c>
      <c r="Q821" s="319">
        <v>475</v>
      </c>
      <c r="R821" s="319" t="s">
        <v>2254</v>
      </c>
      <c r="S821" s="319">
        <v>1</v>
      </c>
      <c r="T821" s="319" t="s">
        <v>391</v>
      </c>
      <c r="U821" s="319"/>
      <c r="V821" s="177"/>
      <c r="W821" s="177"/>
      <c r="X821" s="177"/>
      <c r="Y821" s="177"/>
      <c r="Z821" s="177"/>
      <c r="AA821" s="319" t="s">
        <v>11727</v>
      </c>
      <c r="AB821" s="320"/>
      <c r="AC821" s="320"/>
      <c r="AD821" s="177"/>
      <c r="AE821" s="177"/>
      <c r="AF821" s="177"/>
      <c r="AG821" s="177"/>
      <c r="AH821" s="177"/>
      <c r="AI821" s="177"/>
      <c r="AJ821" s="177"/>
      <c r="AK821" s="177"/>
      <c r="AL821" s="177"/>
      <c r="AM821" s="177"/>
      <c r="AN821" s="177"/>
      <c r="AO821" s="177"/>
      <c r="AP821" s="177"/>
      <c r="AQ821" s="177"/>
      <c r="AR821" s="177"/>
      <c r="AS821" s="177"/>
      <c r="AT821" s="177"/>
      <c r="AU821" s="177"/>
      <c r="AV821" s="320">
        <v>2012</v>
      </c>
      <c r="AW821" s="99"/>
      <c r="AX821" s="99"/>
      <c r="AY821" s="99"/>
      <c r="AZ821" s="99"/>
      <c r="BA821" s="99"/>
      <c r="BB821" s="99"/>
      <c r="BC821" s="319">
        <v>180</v>
      </c>
      <c r="BD821" s="177"/>
    </row>
    <row r="822" spans="1:56" s="246" customFormat="1" ht="25.7" customHeight="1">
      <c r="A822" s="269"/>
      <c r="B822" s="543"/>
      <c r="C822" s="320" t="s">
        <v>11354</v>
      </c>
      <c r="D822" s="320" t="s">
        <v>11728</v>
      </c>
      <c r="E822" s="320" t="s">
        <v>11354</v>
      </c>
      <c r="F822" s="320"/>
      <c r="G822" s="320" t="s">
        <v>11354</v>
      </c>
      <c r="H822" s="665"/>
      <c r="I822" s="177"/>
      <c r="J822" s="319">
        <v>9775</v>
      </c>
      <c r="K822" s="319">
        <v>1315</v>
      </c>
      <c r="L822" s="319">
        <v>1315</v>
      </c>
      <c r="M822" s="177"/>
      <c r="N822" s="936"/>
      <c r="O822" s="177"/>
      <c r="P822" s="319">
        <v>1315</v>
      </c>
      <c r="Q822" s="319">
        <v>1315</v>
      </c>
      <c r="R822" s="319" t="s">
        <v>2254</v>
      </c>
      <c r="S822" s="319">
        <v>2</v>
      </c>
      <c r="T822" s="319" t="s">
        <v>391</v>
      </c>
      <c r="U822" s="177"/>
      <c r="V822" s="177"/>
      <c r="W822" s="177"/>
      <c r="X822" s="177"/>
      <c r="Y822" s="177"/>
      <c r="Z822" s="177"/>
      <c r="AA822" s="319" t="s">
        <v>11727</v>
      </c>
      <c r="AB822" s="320"/>
      <c r="AC822" s="320"/>
      <c r="AD822" s="177"/>
      <c r="AE822" s="177"/>
      <c r="AF822" s="177"/>
      <c r="AG822" s="177"/>
      <c r="AH822" s="177"/>
      <c r="AI822" s="177"/>
      <c r="AJ822" s="177"/>
      <c r="AK822" s="177"/>
      <c r="AL822" s="177"/>
      <c r="AM822" s="177"/>
      <c r="AN822" s="177"/>
      <c r="AO822" s="177"/>
      <c r="AP822" s="177"/>
      <c r="AQ822" s="177"/>
      <c r="AR822" s="177"/>
      <c r="AS822" s="177"/>
      <c r="AT822" s="177"/>
      <c r="AU822" s="177"/>
      <c r="AV822" s="320">
        <v>2010</v>
      </c>
      <c r="AW822" s="99"/>
      <c r="AX822" s="99"/>
      <c r="AY822" s="99"/>
      <c r="AZ822" s="99"/>
      <c r="BA822" s="99"/>
      <c r="BB822" s="99"/>
      <c r="BC822" s="319">
        <v>967</v>
      </c>
      <c r="BD822" s="177"/>
    </row>
    <row r="823" spans="1:56" s="246" customFormat="1" ht="25.7" customHeight="1">
      <c r="A823" s="269"/>
      <c r="B823" s="543"/>
      <c r="C823" s="320" t="s">
        <v>11354</v>
      </c>
      <c r="D823" s="320" t="s">
        <v>2333</v>
      </c>
      <c r="E823" s="320" t="s">
        <v>11354</v>
      </c>
      <c r="F823" s="320"/>
      <c r="G823" s="320" t="s">
        <v>11354</v>
      </c>
      <c r="H823" s="665"/>
      <c r="I823" s="177"/>
      <c r="J823" s="319">
        <v>4040</v>
      </c>
      <c r="K823" s="319">
        <v>484.8</v>
      </c>
      <c r="L823" s="319">
        <v>484</v>
      </c>
      <c r="M823" s="177"/>
      <c r="N823" s="936"/>
      <c r="O823" s="177"/>
      <c r="P823" s="319">
        <v>484</v>
      </c>
      <c r="Q823" s="319">
        <v>484</v>
      </c>
      <c r="R823" s="319" t="s">
        <v>2254</v>
      </c>
      <c r="S823" s="319">
        <v>1</v>
      </c>
      <c r="T823" s="319" t="s">
        <v>391</v>
      </c>
      <c r="U823" s="177"/>
      <c r="V823" s="177"/>
      <c r="W823" s="177"/>
      <c r="X823" s="177"/>
      <c r="Y823" s="177"/>
      <c r="Z823" s="177"/>
      <c r="AA823" s="319" t="s">
        <v>2621</v>
      </c>
      <c r="AB823" s="320"/>
      <c r="AC823" s="320"/>
      <c r="AD823" s="177"/>
      <c r="AE823" s="177"/>
      <c r="AF823" s="177"/>
      <c r="AG823" s="177"/>
      <c r="AH823" s="177"/>
      <c r="AI823" s="177"/>
      <c r="AJ823" s="177"/>
      <c r="AK823" s="177"/>
      <c r="AL823" s="177"/>
      <c r="AM823" s="177"/>
      <c r="AN823" s="177"/>
      <c r="AO823" s="177"/>
      <c r="AP823" s="177"/>
      <c r="AQ823" s="177"/>
      <c r="AR823" s="177"/>
      <c r="AS823" s="177"/>
      <c r="AT823" s="177"/>
      <c r="AU823" s="177"/>
      <c r="AV823" s="320">
        <v>2015</v>
      </c>
      <c r="AW823" s="99"/>
      <c r="AX823" s="99"/>
      <c r="AY823" s="99"/>
      <c r="AZ823" s="99"/>
      <c r="BA823" s="99"/>
      <c r="BB823" s="99"/>
      <c r="BC823" s="319">
        <v>266</v>
      </c>
      <c r="BD823" s="177"/>
    </row>
    <row r="824" spans="1:56" s="246" customFormat="1" ht="25.7" customHeight="1">
      <c r="A824" s="269"/>
      <c r="B824" s="543"/>
      <c r="C824" s="320" t="s">
        <v>11354</v>
      </c>
      <c r="D824" s="320" t="s">
        <v>11729</v>
      </c>
      <c r="E824" s="320" t="s">
        <v>11354</v>
      </c>
      <c r="F824" s="320"/>
      <c r="G824" s="320" t="s">
        <v>11354</v>
      </c>
      <c r="H824" s="665"/>
      <c r="I824" s="177"/>
      <c r="J824" s="319">
        <v>26135</v>
      </c>
      <c r="K824" s="319">
        <v>1192</v>
      </c>
      <c r="L824" s="319">
        <v>1192</v>
      </c>
      <c r="M824" s="177"/>
      <c r="N824" s="936"/>
      <c r="O824" s="177"/>
      <c r="P824" s="319">
        <v>987.6</v>
      </c>
      <c r="Q824" s="319">
        <v>987.6</v>
      </c>
      <c r="R824" s="319" t="s">
        <v>2254</v>
      </c>
      <c r="S824" s="319">
        <v>2</v>
      </c>
      <c r="T824" s="319" t="s">
        <v>391</v>
      </c>
      <c r="U824" s="177"/>
      <c r="V824" s="177"/>
      <c r="W824" s="177"/>
      <c r="X824" s="177"/>
      <c r="Y824" s="177"/>
      <c r="Z824" s="177"/>
      <c r="AA824" s="319" t="s">
        <v>15545</v>
      </c>
      <c r="AB824" s="320"/>
      <c r="AC824" s="320"/>
      <c r="AD824" s="177"/>
      <c r="AE824" s="177"/>
      <c r="AF824" s="177"/>
      <c r="AG824" s="177"/>
      <c r="AH824" s="177"/>
      <c r="AI824" s="177"/>
      <c r="AJ824" s="177"/>
      <c r="AK824" s="177"/>
      <c r="AL824" s="177"/>
      <c r="AM824" s="177"/>
      <c r="AN824" s="177"/>
      <c r="AO824" s="177"/>
      <c r="AP824" s="177"/>
      <c r="AQ824" s="177"/>
      <c r="AR824" s="177"/>
      <c r="AS824" s="177"/>
      <c r="AT824" s="177"/>
      <c r="AU824" s="177"/>
      <c r="AV824" s="320">
        <v>2012</v>
      </c>
      <c r="AW824" s="99"/>
      <c r="AX824" s="99"/>
      <c r="AY824" s="99"/>
      <c r="AZ824" s="99"/>
      <c r="BA824" s="99"/>
      <c r="BB824" s="99"/>
      <c r="BC824" s="319">
        <v>1240</v>
      </c>
      <c r="BD824" s="177"/>
    </row>
    <row r="825" spans="1:56" s="246" customFormat="1" ht="25.7" customHeight="1">
      <c r="A825" s="269"/>
      <c r="B825" s="543"/>
      <c r="C825" s="320" t="s">
        <v>11248</v>
      </c>
      <c r="D825" s="320" t="s">
        <v>11730</v>
      </c>
      <c r="E825" s="320" t="s">
        <v>11248</v>
      </c>
      <c r="F825" s="320" t="s">
        <v>11248</v>
      </c>
      <c r="G825" s="320" t="s">
        <v>11248</v>
      </c>
      <c r="H825" s="665" t="s">
        <v>11248</v>
      </c>
      <c r="I825" s="177"/>
      <c r="J825" s="319">
        <v>597</v>
      </c>
      <c r="K825" s="319">
        <v>399</v>
      </c>
      <c r="L825" s="319">
        <v>399</v>
      </c>
      <c r="M825" s="177"/>
      <c r="N825" s="936"/>
      <c r="O825" s="177"/>
      <c r="P825" s="319">
        <v>374</v>
      </c>
      <c r="Q825" s="319">
        <v>374</v>
      </c>
      <c r="R825" s="319" t="s">
        <v>390</v>
      </c>
      <c r="S825" s="319">
        <v>1</v>
      </c>
      <c r="T825" s="319" t="s">
        <v>391</v>
      </c>
      <c r="U825" s="177"/>
      <c r="V825" s="177"/>
      <c r="W825" s="177"/>
      <c r="X825" s="177"/>
      <c r="Y825" s="177"/>
      <c r="Z825" s="177"/>
      <c r="AA825" s="319" t="s">
        <v>11731</v>
      </c>
      <c r="AB825" s="320"/>
      <c r="AC825" s="320"/>
      <c r="AD825" s="177"/>
      <c r="AE825" s="177"/>
      <c r="AF825" s="177"/>
      <c r="AG825" s="177"/>
      <c r="AH825" s="177"/>
      <c r="AI825" s="177"/>
      <c r="AJ825" s="177"/>
      <c r="AK825" s="177"/>
      <c r="AL825" s="177"/>
      <c r="AM825" s="177"/>
      <c r="AN825" s="177"/>
      <c r="AO825" s="177"/>
      <c r="AP825" s="177"/>
      <c r="AQ825" s="177"/>
      <c r="AR825" s="177"/>
      <c r="AS825" s="177"/>
      <c r="AT825" s="177"/>
      <c r="AU825" s="177"/>
      <c r="AV825" s="320">
        <v>2011</v>
      </c>
      <c r="AW825" s="99"/>
      <c r="AX825" s="99"/>
      <c r="AY825" s="99"/>
      <c r="AZ825" s="99"/>
      <c r="BA825" s="99"/>
      <c r="BB825" s="99"/>
      <c r="BC825" s="319">
        <v>63.6</v>
      </c>
      <c r="BD825" s="177"/>
    </row>
    <row r="826" spans="1:56" s="246" customFormat="1" ht="25.7" customHeight="1">
      <c r="A826" s="269"/>
      <c r="B826" s="543"/>
      <c r="C826" s="320" t="s">
        <v>11248</v>
      </c>
      <c r="D826" s="320" t="s">
        <v>11732</v>
      </c>
      <c r="E826" s="320" t="s">
        <v>11248</v>
      </c>
      <c r="F826" s="320" t="s">
        <v>11248</v>
      </c>
      <c r="G826" s="320" t="s">
        <v>11248</v>
      </c>
      <c r="H826" s="177" t="s">
        <v>11248</v>
      </c>
      <c r="I826" s="177"/>
      <c r="J826" s="319">
        <v>2643</v>
      </c>
      <c r="K826" s="319">
        <v>499</v>
      </c>
      <c r="L826" s="319">
        <v>499</v>
      </c>
      <c r="M826" s="177"/>
      <c r="N826" s="936"/>
      <c r="O826" s="177"/>
      <c r="P826" s="319">
        <v>374</v>
      </c>
      <c r="Q826" s="319">
        <v>374</v>
      </c>
      <c r="R826" s="319" t="s">
        <v>390</v>
      </c>
      <c r="S826" s="319">
        <v>2</v>
      </c>
      <c r="T826" s="319" t="s">
        <v>391</v>
      </c>
      <c r="U826" s="177"/>
      <c r="V826" s="177"/>
      <c r="W826" s="177"/>
      <c r="X826" s="177"/>
      <c r="Y826" s="177"/>
      <c r="Z826" s="177"/>
      <c r="AA826" s="319" t="s">
        <v>11731</v>
      </c>
      <c r="AB826" s="320"/>
      <c r="AC826" s="320"/>
      <c r="AD826" s="177"/>
      <c r="AE826" s="177"/>
      <c r="AF826" s="177"/>
      <c r="AG826" s="177"/>
      <c r="AH826" s="177"/>
      <c r="AI826" s="177"/>
      <c r="AJ826" s="177"/>
      <c r="AK826" s="177"/>
      <c r="AL826" s="177"/>
      <c r="AM826" s="177"/>
      <c r="AN826" s="177"/>
      <c r="AO826" s="177"/>
      <c r="AP826" s="177"/>
      <c r="AQ826" s="177"/>
      <c r="AR826" s="177"/>
      <c r="AS826" s="177"/>
      <c r="AT826" s="177"/>
      <c r="AU826" s="177"/>
      <c r="AV826" s="320">
        <v>2006</v>
      </c>
      <c r="AW826" s="99"/>
      <c r="AX826" s="99"/>
      <c r="AY826" s="99"/>
      <c r="AZ826" s="99"/>
      <c r="BA826" s="99"/>
      <c r="BB826" s="99"/>
      <c r="BC826" s="319">
        <v>187</v>
      </c>
      <c r="BD826" s="177" t="s">
        <v>11733</v>
      </c>
    </row>
    <row r="827" spans="1:56" s="246" customFormat="1" ht="25.7" customHeight="1">
      <c r="A827" s="269"/>
      <c r="B827" s="543"/>
      <c r="C827" s="320" t="s">
        <v>11248</v>
      </c>
      <c r="D827" s="320" t="s">
        <v>11734</v>
      </c>
      <c r="E827" s="320" t="s">
        <v>11248</v>
      </c>
      <c r="F827" s="320" t="s">
        <v>11248</v>
      </c>
      <c r="G827" s="320" t="s">
        <v>11248</v>
      </c>
      <c r="H827" s="177" t="s">
        <v>11248</v>
      </c>
      <c r="I827" s="177"/>
      <c r="J827" s="319">
        <v>1000</v>
      </c>
      <c r="K827" s="319">
        <v>400</v>
      </c>
      <c r="L827" s="319">
        <v>400</v>
      </c>
      <c r="M827" s="177"/>
      <c r="N827" s="936"/>
      <c r="O827" s="177"/>
      <c r="P827" s="319">
        <v>374</v>
      </c>
      <c r="Q827" s="319">
        <v>374</v>
      </c>
      <c r="R827" s="319" t="s">
        <v>390</v>
      </c>
      <c r="S827" s="319">
        <v>1</v>
      </c>
      <c r="T827" s="319" t="s">
        <v>391</v>
      </c>
      <c r="U827" s="177"/>
      <c r="V827" s="177"/>
      <c r="W827" s="177"/>
      <c r="X827" s="177"/>
      <c r="Y827" s="177"/>
      <c r="Z827" s="177"/>
      <c r="AA827" s="319" t="s">
        <v>11731</v>
      </c>
      <c r="AB827" s="320"/>
      <c r="AC827" s="320"/>
      <c r="AD827" s="177"/>
      <c r="AE827" s="177"/>
      <c r="AF827" s="177"/>
      <c r="AG827" s="177"/>
      <c r="AH827" s="177"/>
      <c r="AI827" s="177"/>
      <c r="AJ827" s="177"/>
      <c r="AK827" s="177"/>
      <c r="AL827" s="177"/>
      <c r="AM827" s="177"/>
      <c r="AN827" s="177"/>
      <c r="AO827" s="177"/>
      <c r="AP827" s="177"/>
      <c r="AQ827" s="177"/>
      <c r="AR827" s="177"/>
      <c r="AS827" s="177"/>
      <c r="AT827" s="177"/>
      <c r="AU827" s="177"/>
      <c r="AV827" s="320">
        <v>2003</v>
      </c>
      <c r="AW827" s="99"/>
      <c r="AX827" s="99"/>
      <c r="AY827" s="99"/>
      <c r="AZ827" s="99"/>
      <c r="BA827" s="99"/>
      <c r="BB827" s="99"/>
      <c r="BC827" s="319">
        <v>64</v>
      </c>
      <c r="BD827" s="177"/>
    </row>
    <row r="828" spans="1:56" s="246" customFormat="1" ht="25.7" customHeight="1">
      <c r="A828" s="269"/>
      <c r="B828" s="543"/>
      <c r="C828" s="320" t="s">
        <v>11248</v>
      </c>
      <c r="D828" s="320" t="s">
        <v>11735</v>
      </c>
      <c r="E828" s="320" t="s">
        <v>11248</v>
      </c>
      <c r="F828" s="320" t="s">
        <v>11248</v>
      </c>
      <c r="G828" s="320" t="s">
        <v>11248</v>
      </c>
      <c r="H828" s="177" t="s">
        <v>11248</v>
      </c>
      <c r="I828" s="177"/>
      <c r="J828" s="319">
        <v>987</v>
      </c>
      <c r="K828" s="319">
        <v>503.57</v>
      </c>
      <c r="L828" s="319">
        <v>504</v>
      </c>
      <c r="M828" s="177"/>
      <c r="N828" s="936"/>
      <c r="O828" s="177"/>
      <c r="P828" s="319">
        <v>374</v>
      </c>
      <c r="Q828" s="319">
        <v>374</v>
      </c>
      <c r="R828" s="319" t="s">
        <v>390</v>
      </c>
      <c r="S828" s="319">
        <v>1</v>
      </c>
      <c r="T828" s="319" t="s">
        <v>391</v>
      </c>
      <c r="U828" s="177"/>
      <c r="V828" s="177"/>
      <c r="W828" s="177"/>
      <c r="X828" s="177"/>
      <c r="Y828" s="177"/>
      <c r="Z828" s="177"/>
      <c r="AA828" s="319" t="s">
        <v>11731</v>
      </c>
      <c r="AB828" s="320"/>
      <c r="AC828" s="320"/>
      <c r="AD828" s="177"/>
      <c r="AE828" s="177"/>
      <c r="AF828" s="177"/>
      <c r="AG828" s="177"/>
      <c r="AH828" s="177"/>
      <c r="AI828" s="177"/>
      <c r="AJ828" s="177"/>
      <c r="AK828" s="177"/>
      <c r="AL828" s="177"/>
      <c r="AM828" s="177"/>
      <c r="AN828" s="177"/>
      <c r="AO828" s="177"/>
      <c r="AP828" s="177"/>
      <c r="AQ828" s="177"/>
      <c r="AR828" s="177"/>
      <c r="AS828" s="177"/>
      <c r="AT828" s="177"/>
      <c r="AU828" s="177"/>
      <c r="AV828" s="320">
        <v>2001</v>
      </c>
      <c r="AW828" s="99"/>
      <c r="AX828" s="99"/>
      <c r="AY828" s="99"/>
      <c r="AZ828" s="99"/>
      <c r="BA828" s="99"/>
      <c r="BB828" s="99"/>
      <c r="BC828" s="319">
        <v>45</v>
      </c>
      <c r="BD828" s="177"/>
    </row>
    <row r="829" spans="1:56" s="246" customFormat="1" ht="25.7" customHeight="1">
      <c r="A829" s="269"/>
      <c r="B829" s="543"/>
      <c r="C829" s="320" t="s">
        <v>11248</v>
      </c>
      <c r="D829" s="320" t="s">
        <v>11736</v>
      </c>
      <c r="E829" s="320" t="s">
        <v>11248</v>
      </c>
      <c r="F829" s="320" t="s">
        <v>11248</v>
      </c>
      <c r="G829" s="320" t="s">
        <v>11248</v>
      </c>
      <c r="H829" s="177" t="s">
        <v>11248</v>
      </c>
      <c r="I829" s="177"/>
      <c r="J829" s="319">
        <v>1680</v>
      </c>
      <c r="K829" s="319">
        <v>991.87</v>
      </c>
      <c r="L829" s="319">
        <v>991.87</v>
      </c>
      <c r="M829" s="177"/>
      <c r="N829" s="936"/>
      <c r="O829" s="177"/>
      <c r="P829" s="319">
        <v>748</v>
      </c>
      <c r="Q829" s="319">
        <v>748</v>
      </c>
      <c r="R829" s="319" t="s">
        <v>390</v>
      </c>
      <c r="S829" s="319">
        <v>2</v>
      </c>
      <c r="T829" s="319" t="s">
        <v>391</v>
      </c>
      <c r="U829" s="177"/>
      <c r="V829" s="177"/>
      <c r="W829" s="177"/>
      <c r="X829" s="177"/>
      <c r="Y829" s="177"/>
      <c r="Z829" s="177"/>
      <c r="AA829" s="319" t="s">
        <v>11731</v>
      </c>
      <c r="AB829" s="320"/>
      <c r="AC829" s="320"/>
      <c r="AD829" s="177"/>
      <c r="AE829" s="177"/>
      <c r="AF829" s="177"/>
      <c r="AG829" s="177"/>
      <c r="AH829" s="177"/>
      <c r="AI829" s="177"/>
      <c r="AJ829" s="177"/>
      <c r="AK829" s="177"/>
      <c r="AL829" s="177"/>
      <c r="AM829" s="177"/>
      <c r="AN829" s="177"/>
      <c r="AO829" s="177"/>
      <c r="AP829" s="177"/>
      <c r="AQ829" s="177"/>
      <c r="AR829" s="177"/>
      <c r="AS829" s="177"/>
      <c r="AT829" s="177"/>
      <c r="AU829" s="177"/>
      <c r="AV829" s="320">
        <v>2015</v>
      </c>
      <c r="AW829" s="99"/>
      <c r="AX829" s="99"/>
      <c r="AY829" s="99"/>
      <c r="AZ829" s="99"/>
      <c r="BA829" s="99"/>
      <c r="BB829" s="99"/>
      <c r="BC829" s="319">
        <v>357</v>
      </c>
      <c r="BD829" s="177" t="s">
        <v>11110</v>
      </c>
    </row>
    <row r="830" spans="1:56" s="246" customFormat="1" ht="25.7" customHeight="1">
      <c r="A830" s="269"/>
      <c r="B830" s="543"/>
      <c r="C830" s="320" t="s">
        <v>11248</v>
      </c>
      <c r="D830" s="320" t="s">
        <v>11737</v>
      </c>
      <c r="E830" s="320" t="s">
        <v>11248</v>
      </c>
      <c r="F830" s="320" t="s">
        <v>11248</v>
      </c>
      <c r="G830" s="320" t="s">
        <v>11248</v>
      </c>
      <c r="H830" s="177" t="s">
        <v>11248</v>
      </c>
      <c r="I830" s="177"/>
      <c r="J830" s="319">
        <v>940</v>
      </c>
      <c r="K830" s="319">
        <v>344</v>
      </c>
      <c r="L830" s="319">
        <v>344</v>
      </c>
      <c r="M830" s="177"/>
      <c r="N830" s="936"/>
      <c r="O830" s="177"/>
      <c r="P830" s="319">
        <v>374</v>
      </c>
      <c r="Q830" s="319">
        <v>374</v>
      </c>
      <c r="R830" s="319" t="s">
        <v>390</v>
      </c>
      <c r="S830" s="319">
        <v>1</v>
      </c>
      <c r="T830" s="319" t="s">
        <v>391</v>
      </c>
      <c r="U830" s="177"/>
      <c r="V830" s="177"/>
      <c r="W830" s="177"/>
      <c r="X830" s="177"/>
      <c r="Y830" s="177"/>
      <c r="Z830" s="177"/>
      <c r="AA830" s="319" t="s">
        <v>11731</v>
      </c>
      <c r="AB830" s="320"/>
      <c r="AC830" s="320"/>
      <c r="AD830" s="177"/>
      <c r="AE830" s="177"/>
      <c r="AF830" s="177"/>
      <c r="AG830" s="177"/>
      <c r="AH830" s="177"/>
      <c r="AI830" s="177"/>
      <c r="AJ830" s="177"/>
      <c r="AK830" s="177"/>
      <c r="AL830" s="177"/>
      <c r="AM830" s="177"/>
      <c r="AN830" s="177"/>
      <c r="AO830" s="177"/>
      <c r="AP830" s="177"/>
      <c r="AQ830" s="177"/>
      <c r="AR830" s="177"/>
      <c r="AS830" s="177"/>
      <c r="AT830" s="177"/>
      <c r="AU830" s="177"/>
      <c r="AV830" s="320">
        <v>2004</v>
      </c>
      <c r="AW830" s="99"/>
      <c r="AX830" s="99"/>
      <c r="AY830" s="99"/>
      <c r="AZ830" s="99"/>
      <c r="BA830" s="99"/>
      <c r="BB830" s="99"/>
      <c r="BC830" s="319">
        <v>80</v>
      </c>
      <c r="BD830" s="177"/>
    </row>
    <row r="831" spans="1:56" s="246" customFormat="1" ht="25.7" customHeight="1">
      <c r="A831" s="269"/>
      <c r="B831" s="543"/>
      <c r="C831" s="320" t="s">
        <v>11248</v>
      </c>
      <c r="D831" s="320" t="s">
        <v>11738</v>
      </c>
      <c r="E831" s="320" t="s">
        <v>11248</v>
      </c>
      <c r="F831" s="320" t="s">
        <v>11248</v>
      </c>
      <c r="G831" s="320" t="s">
        <v>11248</v>
      </c>
      <c r="H831" s="177" t="s">
        <v>11248</v>
      </c>
      <c r="I831" s="177"/>
      <c r="J831" s="319">
        <v>562</v>
      </c>
      <c r="K831" s="319">
        <v>344</v>
      </c>
      <c r="L831" s="319">
        <v>344</v>
      </c>
      <c r="M831" s="177"/>
      <c r="N831" s="936"/>
      <c r="O831" s="177"/>
      <c r="P831" s="319">
        <v>374</v>
      </c>
      <c r="Q831" s="319">
        <v>374</v>
      </c>
      <c r="R831" s="319" t="s">
        <v>390</v>
      </c>
      <c r="S831" s="319">
        <v>1</v>
      </c>
      <c r="T831" s="319" t="s">
        <v>391</v>
      </c>
      <c r="U831" s="177"/>
      <c r="V831" s="177"/>
      <c r="W831" s="177"/>
      <c r="X831" s="177"/>
      <c r="Y831" s="177"/>
      <c r="Z831" s="177"/>
      <c r="AA831" s="319" t="s">
        <v>11731</v>
      </c>
      <c r="AB831" s="320"/>
      <c r="AC831" s="320"/>
      <c r="AD831" s="177"/>
      <c r="AE831" s="177"/>
      <c r="AF831" s="177"/>
      <c r="AG831" s="177"/>
      <c r="AH831" s="177"/>
      <c r="AI831" s="177"/>
      <c r="AJ831" s="177"/>
      <c r="AK831" s="177"/>
      <c r="AL831" s="177"/>
      <c r="AM831" s="177"/>
      <c r="AN831" s="177"/>
      <c r="AO831" s="177"/>
      <c r="AP831" s="177"/>
      <c r="AQ831" s="177"/>
      <c r="AR831" s="177"/>
      <c r="AS831" s="177"/>
      <c r="AT831" s="177"/>
      <c r="AU831" s="177"/>
      <c r="AV831" s="320">
        <v>2004</v>
      </c>
      <c r="AW831" s="99"/>
      <c r="AX831" s="99"/>
      <c r="AY831" s="99"/>
      <c r="AZ831" s="99"/>
      <c r="BA831" s="99"/>
      <c r="BB831" s="99"/>
      <c r="BC831" s="319">
        <v>80</v>
      </c>
      <c r="BD831" s="177"/>
    </row>
    <row r="832" spans="1:56" s="246" customFormat="1" ht="25.7" customHeight="1">
      <c r="A832" s="269"/>
      <c r="B832" s="543"/>
      <c r="C832" s="320" t="s">
        <v>11248</v>
      </c>
      <c r="D832" s="320" t="s">
        <v>11739</v>
      </c>
      <c r="E832" s="320" t="s">
        <v>11248</v>
      </c>
      <c r="F832" s="320" t="s">
        <v>11248</v>
      </c>
      <c r="G832" s="320" t="s">
        <v>11248</v>
      </c>
      <c r="H832" s="177" t="s">
        <v>11248</v>
      </c>
      <c r="I832" s="177"/>
      <c r="J832" s="319">
        <v>628</v>
      </c>
      <c r="K832" s="319">
        <v>374</v>
      </c>
      <c r="L832" s="319">
        <v>374</v>
      </c>
      <c r="M832" s="177"/>
      <c r="N832" s="936"/>
      <c r="O832" s="177"/>
      <c r="P832" s="319">
        <v>374</v>
      </c>
      <c r="Q832" s="319">
        <v>374</v>
      </c>
      <c r="R832" s="319" t="s">
        <v>390</v>
      </c>
      <c r="S832" s="319">
        <v>1</v>
      </c>
      <c r="T832" s="319" t="s">
        <v>391</v>
      </c>
      <c r="U832" s="177"/>
      <c r="V832" s="177"/>
      <c r="W832" s="177"/>
      <c r="X832" s="177"/>
      <c r="Y832" s="177"/>
      <c r="Z832" s="177"/>
      <c r="AA832" s="319" t="s">
        <v>11731</v>
      </c>
      <c r="AB832" s="320"/>
      <c r="AC832" s="320"/>
      <c r="AD832" s="177"/>
      <c r="AE832" s="177"/>
      <c r="AF832" s="177"/>
      <c r="AG832" s="177"/>
      <c r="AH832" s="177"/>
      <c r="AI832" s="177"/>
      <c r="AJ832" s="177"/>
      <c r="AK832" s="177"/>
      <c r="AL832" s="177"/>
      <c r="AM832" s="177"/>
      <c r="AN832" s="177"/>
      <c r="AO832" s="177"/>
      <c r="AP832" s="177"/>
      <c r="AQ832" s="177"/>
      <c r="AR832" s="177"/>
      <c r="AS832" s="177"/>
      <c r="AT832" s="177"/>
      <c r="AU832" s="177"/>
      <c r="AV832" s="320">
        <v>1999</v>
      </c>
      <c r="AW832" s="99"/>
      <c r="AX832" s="99"/>
      <c r="AY832" s="99"/>
      <c r="AZ832" s="99"/>
      <c r="BA832" s="99"/>
      <c r="BB832" s="99"/>
      <c r="BC832" s="319">
        <v>60</v>
      </c>
      <c r="BD832" s="177"/>
    </row>
    <row r="833" spans="1:56" s="246" customFormat="1" ht="25.7" customHeight="1">
      <c r="A833" s="269"/>
      <c r="B833" s="543"/>
      <c r="C833" s="320" t="s">
        <v>11248</v>
      </c>
      <c r="D833" s="320" t="s">
        <v>11740</v>
      </c>
      <c r="E833" s="320" t="s">
        <v>11248</v>
      </c>
      <c r="F833" s="320" t="s">
        <v>11248</v>
      </c>
      <c r="G833" s="320" t="s">
        <v>11248</v>
      </c>
      <c r="H833" s="177" t="s">
        <v>11248</v>
      </c>
      <c r="I833" s="177"/>
      <c r="J833" s="319">
        <v>3614</v>
      </c>
      <c r="K833" s="319">
        <v>494</v>
      </c>
      <c r="L833" s="319">
        <v>494</v>
      </c>
      <c r="M833" s="177"/>
      <c r="N833" s="936"/>
      <c r="O833" s="177"/>
      <c r="P833" s="319">
        <v>374</v>
      </c>
      <c r="Q833" s="319">
        <v>374</v>
      </c>
      <c r="R833" s="319" t="s">
        <v>390</v>
      </c>
      <c r="S833" s="319">
        <v>2</v>
      </c>
      <c r="T833" s="319" t="s">
        <v>391</v>
      </c>
      <c r="U833" s="177"/>
      <c r="V833" s="177"/>
      <c r="W833" s="177"/>
      <c r="X833" s="177"/>
      <c r="Y833" s="177"/>
      <c r="Z833" s="177"/>
      <c r="AA833" s="319" t="s">
        <v>11731</v>
      </c>
      <c r="AB833" s="320"/>
      <c r="AC833" s="320"/>
      <c r="AD833" s="177"/>
      <c r="AE833" s="177"/>
      <c r="AF833" s="177"/>
      <c r="AG833" s="177"/>
      <c r="AH833" s="177"/>
      <c r="AI833" s="177"/>
      <c r="AJ833" s="177"/>
      <c r="AK833" s="177"/>
      <c r="AL833" s="177"/>
      <c r="AM833" s="177"/>
      <c r="AN833" s="177"/>
      <c r="AO833" s="177"/>
      <c r="AP833" s="177"/>
      <c r="AQ833" s="177"/>
      <c r="AR833" s="177"/>
      <c r="AS833" s="177"/>
      <c r="AT833" s="177"/>
      <c r="AU833" s="177"/>
      <c r="AV833" s="320">
        <v>2007</v>
      </c>
      <c r="AW833" s="99"/>
      <c r="AX833" s="99"/>
      <c r="AY833" s="99"/>
      <c r="AZ833" s="99"/>
      <c r="BA833" s="99"/>
      <c r="BB833" s="99"/>
      <c r="BC833" s="319">
        <v>190</v>
      </c>
      <c r="BD833" s="177" t="s">
        <v>11733</v>
      </c>
    </row>
    <row r="834" spans="1:56" s="246" customFormat="1" ht="25.7" customHeight="1">
      <c r="A834" s="269"/>
      <c r="B834" s="543"/>
      <c r="C834" s="320" t="s">
        <v>11248</v>
      </c>
      <c r="D834" s="320" t="s">
        <v>11741</v>
      </c>
      <c r="E834" s="320" t="s">
        <v>11248</v>
      </c>
      <c r="F834" s="320" t="s">
        <v>11248</v>
      </c>
      <c r="G834" s="320" t="s">
        <v>11248</v>
      </c>
      <c r="H834" s="177" t="s">
        <v>11248</v>
      </c>
      <c r="I834" s="177"/>
      <c r="J834" s="319">
        <v>1000</v>
      </c>
      <c r="K834" s="319">
        <v>399</v>
      </c>
      <c r="L834" s="319">
        <v>399</v>
      </c>
      <c r="M834" s="177"/>
      <c r="N834" s="936"/>
      <c r="O834" s="177"/>
      <c r="P834" s="319">
        <v>374</v>
      </c>
      <c r="Q834" s="319">
        <v>374</v>
      </c>
      <c r="R834" s="319" t="s">
        <v>390</v>
      </c>
      <c r="S834" s="319">
        <v>1</v>
      </c>
      <c r="T834" s="319" t="s">
        <v>391</v>
      </c>
      <c r="U834" s="177"/>
      <c r="V834" s="177"/>
      <c r="W834" s="177"/>
      <c r="X834" s="177"/>
      <c r="Y834" s="177"/>
      <c r="Z834" s="177"/>
      <c r="AA834" s="319" t="s">
        <v>11731</v>
      </c>
      <c r="AB834" s="320"/>
      <c r="AC834" s="320"/>
      <c r="AD834" s="177"/>
      <c r="AE834" s="177"/>
      <c r="AF834" s="177"/>
      <c r="AG834" s="177"/>
      <c r="AH834" s="177"/>
      <c r="AI834" s="177"/>
      <c r="AJ834" s="177"/>
      <c r="AK834" s="177"/>
      <c r="AL834" s="177"/>
      <c r="AM834" s="177"/>
      <c r="AN834" s="177"/>
      <c r="AO834" s="177"/>
      <c r="AP834" s="177"/>
      <c r="AQ834" s="177"/>
      <c r="AR834" s="177"/>
      <c r="AS834" s="177"/>
      <c r="AT834" s="177"/>
      <c r="AU834" s="177"/>
      <c r="AV834" s="320">
        <v>2001</v>
      </c>
      <c r="AW834" s="99"/>
      <c r="AX834" s="99"/>
      <c r="AY834" s="99"/>
      <c r="AZ834" s="99"/>
      <c r="BA834" s="99"/>
      <c r="BB834" s="99"/>
      <c r="BC834" s="319">
        <v>80</v>
      </c>
      <c r="BD834" s="177"/>
    </row>
    <row r="835" spans="1:56" s="246" customFormat="1" ht="25.7" customHeight="1">
      <c r="A835" s="269"/>
      <c r="B835" s="543"/>
      <c r="C835" s="320" t="s">
        <v>11248</v>
      </c>
      <c r="D835" s="320" t="s">
        <v>11742</v>
      </c>
      <c r="E835" s="320" t="s">
        <v>11248</v>
      </c>
      <c r="F835" s="320" t="s">
        <v>11248</v>
      </c>
      <c r="G835" s="320" t="s">
        <v>11248</v>
      </c>
      <c r="H835" s="177" t="s">
        <v>11248</v>
      </c>
      <c r="I835" s="177"/>
      <c r="J835" s="319">
        <v>995</v>
      </c>
      <c r="K835" s="319">
        <v>399</v>
      </c>
      <c r="L835" s="319">
        <v>399</v>
      </c>
      <c r="M835" s="177"/>
      <c r="N835" s="936"/>
      <c r="O835" s="177"/>
      <c r="P835" s="319">
        <v>374</v>
      </c>
      <c r="Q835" s="319">
        <v>374</v>
      </c>
      <c r="R835" s="319" t="s">
        <v>390</v>
      </c>
      <c r="S835" s="319">
        <v>1</v>
      </c>
      <c r="T835" s="319" t="s">
        <v>391</v>
      </c>
      <c r="U835" s="177"/>
      <c r="V835" s="177"/>
      <c r="W835" s="177"/>
      <c r="X835" s="177"/>
      <c r="Y835" s="177"/>
      <c r="Z835" s="177"/>
      <c r="AA835" s="319" t="s">
        <v>11731</v>
      </c>
      <c r="AB835" s="320"/>
      <c r="AC835" s="320"/>
      <c r="AD835" s="177"/>
      <c r="AE835" s="177"/>
      <c r="AF835" s="177"/>
      <c r="AG835" s="177"/>
      <c r="AH835" s="177"/>
      <c r="AI835" s="177"/>
      <c r="AJ835" s="177"/>
      <c r="AK835" s="177"/>
      <c r="AL835" s="177"/>
      <c r="AM835" s="177"/>
      <c r="AN835" s="177"/>
      <c r="AO835" s="177"/>
      <c r="AP835" s="177"/>
      <c r="AQ835" s="177"/>
      <c r="AR835" s="177"/>
      <c r="AS835" s="177"/>
      <c r="AT835" s="177"/>
      <c r="AU835" s="177"/>
      <c r="AV835" s="320">
        <v>2003</v>
      </c>
      <c r="AW835" s="99"/>
      <c r="AX835" s="99"/>
      <c r="AY835" s="99"/>
      <c r="AZ835" s="99"/>
      <c r="BA835" s="99"/>
      <c r="BB835" s="99"/>
      <c r="BC835" s="319">
        <v>70</v>
      </c>
      <c r="BD835" s="177"/>
    </row>
    <row r="836" spans="1:56" s="246" customFormat="1" ht="25.7" customHeight="1">
      <c r="A836" s="269"/>
      <c r="B836" s="543"/>
      <c r="C836" s="320" t="s">
        <v>11248</v>
      </c>
      <c r="D836" s="683" t="s">
        <v>11743</v>
      </c>
      <c r="E836" s="320" t="s">
        <v>11248</v>
      </c>
      <c r="F836" s="320" t="s">
        <v>11248</v>
      </c>
      <c r="G836" s="320" t="s">
        <v>11248</v>
      </c>
      <c r="H836" s="177" t="s">
        <v>11248</v>
      </c>
      <c r="I836" s="177"/>
      <c r="J836" s="706">
        <v>1640</v>
      </c>
      <c r="K836" s="706">
        <v>499</v>
      </c>
      <c r="L836" s="706">
        <v>499</v>
      </c>
      <c r="M836" s="177"/>
      <c r="N836" s="936"/>
      <c r="O836" s="177"/>
      <c r="P836" s="319">
        <v>374</v>
      </c>
      <c r="Q836" s="319">
        <v>374</v>
      </c>
      <c r="R836" s="319" t="s">
        <v>390</v>
      </c>
      <c r="S836" s="319">
        <v>1</v>
      </c>
      <c r="T836" s="319" t="s">
        <v>391</v>
      </c>
      <c r="U836" s="177"/>
      <c r="V836" s="177"/>
      <c r="W836" s="177"/>
      <c r="X836" s="177"/>
      <c r="Y836" s="177"/>
      <c r="Z836" s="177"/>
      <c r="AA836" s="319" t="s">
        <v>11731</v>
      </c>
      <c r="AB836" s="320"/>
      <c r="AC836" s="320"/>
      <c r="AD836" s="177"/>
      <c r="AE836" s="177"/>
      <c r="AF836" s="177"/>
      <c r="AG836" s="177"/>
      <c r="AH836" s="177"/>
      <c r="AI836" s="177"/>
      <c r="AJ836" s="177"/>
      <c r="AK836" s="177"/>
      <c r="AL836" s="177"/>
      <c r="AM836" s="177"/>
      <c r="AN836" s="177"/>
      <c r="AO836" s="177"/>
      <c r="AP836" s="177"/>
      <c r="AQ836" s="177"/>
      <c r="AR836" s="177"/>
      <c r="AS836" s="177"/>
      <c r="AT836" s="177"/>
      <c r="AU836" s="177"/>
      <c r="AV836" s="706">
        <v>2008</v>
      </c>
      <c r="AW836" s="99"/>
      <c r="AX836" s="99"/>
      <c r="AY836" s="99"/>
      <c r="AZ836" s="99"/>
      <c r="BA836" s="99"/>
      <c r="BB836" s="99"/>
      <c r="BC836" s="952">
        <v>160</v>
      </c>
      <c r="BD836" s="177"/>
    </row>
    <row r="837" spans="1:56" s="246" customFormat="1" ht="25.7" customHeight="1">
      <c r="A837" s="269"/>
      <c r="B837" s="543"/>
      <c r="C837" s="320" t="s">
        <v>11251</v>
      </c>
      <c r="D837" s="683" t="s">
        <v>11744</v>
      </c>
      <c r="E837" s="320" t="s">
        <v>11251</v>
      </c>
      <c r="F837" s="320"/>
      <c r="G837" s="320" t="s">
        <v>11745</v>
      </c>
      <c r="H837" s="177"/>
      <c r="I837" s="177"/>
      <c r="J837" s="706">
        <v>990</v>
      </c>
      <c r="K837" s="706">
        <v>958</v>
      </c>
      <c r="L837" s="706">
        <v>958</v>
      </c>
      <c r="M837" s="177"/>
      <c r="N837" s="936"/>
      <c r="O837" s="177"/>
      <c r="P837" s="319">
        <v>600</v>
      </c>
      <c r="Q837" s="319">
        <v>600</v>
      </c>
      <c r="R837" s="319" t="s">
        <v>390</v>
      </c>
      <c r="S837" s="319">
        <v>2</v>
      </c>
      <c r="T837" s="319" t="s">
        <v>391</v>
      </c>
      <c r="U837" s="177" t="s">
        <v>11746</v>
      </c>
      <c r="V837" s="177"/>
      <c r="W837" s="177"/>
      <c r="X837" s="177"/>
      <c r="Y837" s="177"/>
      <c r="Z837" s="177"/>
      <c r="AA837" s="319" t="s">
        <v>11746</v>
      </c>
      <c r="AB837" s="320"/>
      <c r="AC837" s="320"/>
      <c r="AD837" s="177"/>
      <c r="AE837" s="177"/>
      <c r="AF837" s="177"/>
      <c r="AG837" s="177"/>
      <c r="AH837" s="177"/>
      <c r="AI837" s="177"/>
      <c r="AJ837" s="177"/>
      <c r="AK837" s="177"/>
      <c r="AL837" s="177"/>
      <c r="AM837" s="177"/>
      <c r="AN837" s="177"/>
      <c r="AO837" s="177"/>
      <c r="AP837" s="177"/>
      <c r="AQ837" s="177"/>
      <c r="AR837" s="177"/>
      <c r="AS837" s="177"/>
      <c r="AT837" s="177"/>
      <c r="AU837" s="177"/>
      <c r="AV837" s="706">
        <v>2008</v>
      </c>
      <c r="AW837" s="99"/>
      <c r="AX837" s="99"/>
      <c r="AY837" s="99"/>
      <c r="AZ837" s="99"/>
      <c r="BA837" s="99"/>
      <c r="BB837" s="99"/>
      <c r="BC837" s="952"/>
      <c r="BD837" s="177"/>
    </row>
    <row r="838" spans="1:56" s="246" customFormat="1" ht="25.7" customHeight="1">
      <c r="A838" s="269"/>
      <c r="B838" s="543"/>
      <c r="C838" s="320" t="s">
        <v>11251</v>
      </c>
      <c r="D838" s="320" t="s">
        <v>3003</v>
      </c>
      <c r="E838" s="320" t="s">
        <v>11251</v>
      </c>
      <c r="F838" s="320"/>
      <c r="G838" s="320" t="s">
        <v>11747</v>
      </c>
      <c r="H838" s="665"/>
      <c r="I838" s="177"/>
      <c r="J838" s="319">
        <v>970</v>
      </c>
      <c r="K838" s="319">
        <v>350</v>
      </c>
      <c r="L838" s="319">
        <v>350</v>
      </c>
      <c r="M838" s="177"/>
      <c r="N838" s="936"/>
      <c r="O838" s="177"/>
      <c r="P838" s="319">
        <v>300</v>
      </c>
      <c r="Q838" s="319">
        <v>300</v>
      </c>
      <c r="R838" s="319" t="s">
        <v>390</v>
      </c>
      <c r="S838" s="319">
        <v>1</v>
      </c>
      <c r="T838" s="319" t="s">
        <v>391</v>
      </c>
      <c r="U838" s="319" t="s">
        <v>11746</v>
      </c>
      <c r="V838" s="177"/>
      <c r="W838" s="177"/>
      <c r="X838" s="177"/>
      <c r="Y838" s="177"/>
      <c r="Z838" s="177"/>
      <c r="AA838" s="319" t="s">
        <v>11746</v>
      </c>
      <c r="AB838" s="320"/>
      <c r="AC838" s="320"/>
      <c r="AD838" s="177"/>
      <c r="AE838" s="177"/>
      <c r="AF838" s="177"/>
      <c r="AG838" s="177"/>
      <c r="AH838" s="177"/>
      <c r="AI838" s="177"/>
      <c r="AJ838" s="177"/>
      <c r="AK838" s="177"/>
      <c r="AL838" s="177"/>
      <c r="AM838" s="177"/>
      <c r="AN838" s="177"/>
      <c r="AO838" s="177"/>
      <c r="AP838" s="177"/>
      <c r="AQ838" s="177"/>
      <c r="AR838" s="177"/>
      <c r="AS838" s="177"/>
      <c r="AT838" s="177"/>
      <c r="AU838" s="177"/>
      <c r="AV838" s="320">
        <v>2005</v>
      </c>
      <c r="AW838" s="99"/>
      <c r="AX838" s="99"/>
      <c r="AY838" s="99"/>
      <c r="AZ838" s="99"/>
      <c r="BA838" s="99"/>
      <c r="BB838" s="99"/>
      <c r="BC838" s="952"/>
      <c r="BD838" s="177"/>
    </row>
    <row r="839" spans="1:56" s="246" customFormat="1" ht="25.7" customHeight="1">
      <c r="A839" s="269"/>
      <c r="B839" s="543"/>
      <c r="C839" s="320" t="s">
        <v>11251</v>
      </c>
      <c r="D839" s="320" t="s">
        <v>11748</v>
      </c>
      <c r="E839" s="320" t="s">
        <v>11251</v>
      </c>
      <c r="F839" s="320"/>
      <c r="G839" s="320" t="s">
        <v>11749</v>
      </c>
      <c r="H839" s="665"/>
      <c r="I839" s="177"/>
      <c r="J839" s="319">
        <v>2340</v>
      </c>
      <c r="K839" s="319">
        <v>921</v>
      </c>
      <c r="L839" s="319">
        <v>921</v>
      </c>
      <c r="M839" s="177"/>
      <c r="N839" s="936"/>
      <c r="O839" s="177"/>
      <c r="P839" s="319">
        <v>600</v>
      </c>
      <c r="Q839" s="319">
        <v>600</v>
      </c>
      <c r="R839" s="319" t="s">
        <v>390</v>
      </c>
      <c r="S839" s="319">
        <v>2</v>
      </c>
      <c r="T839" s="319" t="s">
        <v>391</v>
      </c>
      <c r="U839" s="319" t="s">
        <v>11746</v>
      </c>
      <c r="V839" s="177"/>
      <c r="W839" s="177"/>
      <c r="X839" s="177"/>
      <c r="Y839" s="177"/>
      <c r="Z839" s="177"/>
      <c r="AA839" s="319" t="s">
        <v>11746</v>
      </c>
      <c r="AB839" s="320"/>
      <c r="AC839" s="320"/>
      <c r="AD839" s="177"/>
      <c r="AE839" s="177"/>
      <c r="AF839" s="177"/>
      <c r="AG839" s="177"/>
      <c r="AH839" s="177"/>
      <c r="AI839" s="177"/>
      <c r="AJ839" s="177"/>
      <c r="AK839" s="177"/>
      <c r="AL839" s="177"/>
      <c r="AM839" s="177"/>
      <c r="AN839" s="177"/>
      <c r="AO839" s="177"/>
      <c r="AP839" s="177"/>
      <c r="AQ839" s="177"/>
      <c r="AR839" s="177"/>
      <c r="AS839" s="177"/>
      <c r="AT839" s="177"/>
      <c r="AU839" s="177"/>
      <c r="AV839" s="320">
        <v>2008</v>
      </c>
      <c r="AW839" s="99"/>
      <c r="AX839" s="99"/>
      <c r="AY839" s="99"/>
      <c r="AZ839" s="99"/>
      <c r="BA839" s="99"/>
      <c r="BB839" s="99"/>
      <c r="BC839" s="952"/>
      <c r="BD839" s="177"/>
    </row>
    <row r="840" spans="1:56" s="246" customFormat="1" ht="25.7" customHeight="1">
      <c r="A840" s="269"/>
      <c r="B840" s="543"/>
      <c r="C840" s="320" t="s">
        <v>11251</v>
      </c>
      <c r="D840" s="320" t="s">
        <v>11750</v>
      </c>
      <c r="E840" s="320" t="s">
        <v>11251</v>
      </c>
      <c r="F840" s="320"/>
      <c r="G840" s="320" t="s">
        <v>11751</v>
      </c>
      <c r="H840" s="665"/>
      <c r="I840" s="177"/>
      <c r="J840" s="319">
        <v>3383</v>
      </c>
      <c r="K840" s="319">
        <v>952</v>
      </c>
      <c r="L840" s="319">
        <v>952</v>
      </c>
      <c r="M840" s="177"/>
      <c r="N840" s="936"/>
      <c r="O840" s="177"/>
      <c r="P840" s="319">
        <v>600</v>
      </c>
      <c r="Q840" s="319">
        <v>600</v>
      </c>
      <c r="R840" s="319" t="s">
        <v>390</v>
      </c>
      <c r="S840" s="319">
        <v>2</v>
      </c>
      <c r="T840" s="319" t="s">
        <v>391</v>
      </c>
      <c r="U840" s="319" t="s">
        <v>11746</v>
      </c>
      <c r="V840" s="177"/>
      <c r="W840" s="177"/>
      <c r="X840" s="177"/>
      <c r="Y840" s="177"/>
      <c r="Z840" s="177"/>
      <c r="AA840" s="319" t="s">
        <v>11746</v>
      </c>
      <c r="AB840" s="320"/>
      <c r="AC840" s="320"/>
      <c r="AD840" s="177"/>
      <c r="AE840" s="177"/>
      <c r="AF840" s="177"/>
      <c r="AG840" s="177"/>
      <c r="AH840" s="177"/>
      <c r="AI840" s="177"/>
      <c r="AJ840" s="177"/>
      <c r="AK840" s="177"/>
      <c r="AL840" s="177"/>
      <c r="AM840" s="177"/>
      <c r="AN840" s="177"/>
      <c r="AO840" s="177"/>
      <c r="AP840" s="177"/>
      <c r="AQ840" s="177"/>
      <c r="AR840" s="177"/>
      <c r="AS840" s="177"/>
      <c r="AT840" s="177"/>
      <c r="AU840" s="177"/>
      <c r="AV840" s="320">
        <v>2008</v>
      </c>
      <c r="AW840" s="99"/>
      <c r="AX840" s="99"/>
      <c r="AY840" s="99"/>
      <c r="AZ840" s="99"/>
      <c r="BA840" s="99"/>
      <c r="BB840" s="99"/>
      <c r="BC840" s="952"/>
      <c r="BD840" s="177"/>
    </row>
    <row r="841" spans="1:56" s="246" customFormat="1" ht="25.7" customHeight="1">
      <c r="A841" s="269"/>
      <c r="B841" s="543"/>
      <c r="C841" s="320" t="s">
        <v>11251</v>
      </c>
      <c r="D841" s="320" t="s">
        <v>11752</v>
      </c>
      <c r="E841" s="320" t="s">
        <v>11251</v>
      </c>
      <c r="F841" s="320"/>
      <c r="G841" s="320" t="s">
        <v>11753</v>
      </c>
      <c r="H841" s="665"/>
      <c r="I841" s="177"/>
      <c r="J841" s="319">
        <v>724</v>
      </c>
      <c r="K841" s="319">
        <v>360</v>
      </c>
      <c r="L841" s="319">
        <v>360</v>
      </c>
      <c r="M841" s="177"/>
      <c r="N841" s="936"/>
      <c r="O841" s="177"/>
      <c r="P841" s="319">
        <v>300</v>
      </c>
      <c r="Q841" s="319">
        <v>300</v>
      </c>
      <c r="R841" s="319" t="s">
        <v>390</v>
      </c>
      <c r="S841" s="319">
        <v>1</v>
      </c>
      <c r="T841" s="319" t="s">
        <v>391</v>
      </c>
      <c r="U841" s="319" t="s">
        <v>11746</v>
      </c>
      <c r="V841" s="177"/>
      <c r="W841" s="177"/>
      <c r="X841" s="177"/>
      <c r="Y841" s="177"/>
      <c r="Z841" s="177"/>
      <c r="AA841" s="319" t="s">
        <v>11746</v>
      </c>
      <c r="AB841" s="320"/>
      <c r="AC841" s="320"/>
      <c r="AD841" s="177"/>
      <c r="AE841" s="177"/>
      <c r="AF841" s="177"/>
      <c r="AG841" s="177"/>
      <c r="AH841" s="177"/>
      <c r="AI841" s="177"/>
      <c r="AJ841" s="177"/>
      <c r="AK841" s="177"/>
      <c r="AL841" s="177"/>
      <c r="AM841" s="177"/>
      <c r="AN841" s="177"/>
      <c r="AO841" s="177"/>
      <c r="AP841" s="177"/>
      <c r="AQ841" s="177"/>
      <c r="AR841" s="177"/>
      <c r="AS841" s="177"/>
      <c r="AT841" s="177"/>
      <c r="AU841" s="177"/>
      <c r="AV841" s="320">
        <v>2007</v>
      </c>
      <c r="AW841" s="99"/>
      <c r="AX841" s="99"/>
      <c r="AY841" s="99"/>
      <c r="AZ841" s="99"/>
      <c r="BA841" s="99"/>
      <c r="BB841" s="99"/>
      <c r="BC841" s="952"/>
      <c r="BD841" s="177"/>
    </row>
    <row r="842" spans="1:56" s="246" customFormat="1" ht="25.7" customHeight="1">
      <c r="A842" s="269"/>
      <c r="B842" s="543"/>
      <c r="C842" s="320" t="s">
        <v>11251</v>
      </c>
      <c r="D842" s="320" t="s">
        <v>11754</v>
      </c>
      <c r="E842" s="320" t="s">
        <v>11251</v>
      </c>
      <c r="F842" s="320"/>
      <c r="G842" s="320" t="s">
        <v>11755</v>
      </c>
      <c r="H842" s="665"/>
      <c r="I842" s="177"/>
      <c r="J842" s="319">
        <v>3360</v>
      </c>
      <c r="K842" s="319">
        <v>969</v>
      </c>
      <c r="L842" s="319">
        <v>969</v>
      </c>
      <c r="M842" s="177"/>
      <c r="N842" s="936"/>
      <c r="O842" s="177"/>
      <c r="P842" s="319">
        <v>600</v>
      </c>
      <c r="Q842" s="319">
        <v>600</v>
      </c>
      <c r="R842" s="319" t="s">
        <v>390</v>
      </c>
      <c r="S842" s="319">
        <v>2</v>
      </c>
      <c r="T842" s="319" t="s">
        <v>391</v>
      </c>
      <c r="U842" s="319"/>
      <c r="V842" s="177"/>
      <c r="W842" s="177"/>
      <c r="X842" s="177"/>
      <c r="Y842" s="177"/>
      <c r="Z842" s="177"/>
      <c r="AA842" s="319" t="s">
        <v>11756</v>
      </c>
      <c r="AB842" s="320"/>
      <c r="AC842" s="320"/>
      <c r="AD842" s="177"/>
      <c r="AE842" s="177"/>
      <c r="AF842" s="177"/>
      <c r="AG842" s="177"/>
      <c r="AH842" s="177"/>
      <c r="AI842" s="177"/>
      <c r="AJ842" s="177"/>
      <c r="AK842" s="177"/>
      <c r="AL842" s="177"/>
      <c r="AM842" s="177"/>
      <c r="AN842" s="177"/>
      <c r="AO842" s="177"/>
      <c r="AP842" s="177"/>
      <c r="AQ842" s="177"/>
      <c r="AR842" s="177"/>
      <c r="AS842" s="177"/>
      <c r="AT842" s="177"/>
      <c r="AU842" s="177"/>
      <c r="AV842" s="320">
        <v>2009</v>
      </c>
      <c r="AW842" s="99"/>
      <c r="AX842" s="99"/>
      <c r="AY842" s="99"/>
      <c r="AZ842" s="99"/>
      <c r="BA842" s="99"/>
      <c r="BB842" s="99"/>
      <c r="BC842" s="952">
        <v>500</v>
      </c>
      <c r="BD842" s="177"/>
    </row>
    <row r="843" spans="1:56" s="246" customFormat="1" ht="25.7" customHeight="1">
      <c r="A843" s="269"/>
      <c r="B843" s="543"/>
      <c r="C843" s="320" t="s">
        <v>11251</v>
      </c>
      <c r="D843" s="320" t="s">
        <v>11757</v>
      </c>
      <c r="E843" s="320" t="s">
        <v>11251</v>
      </c>
      <c r="F843" s="320"/>
      <c r="G843" s="320" t="s">
        <v>11758</v>
      </c>
      <c r="H843" s="665"/>
      <c r="I843" s="177"/>
      <c r="J843" s="319">
        <v>1100</v>
      </c>
      <c r="K843" s="319"/>
      <c r="L843" s="319">
        <v>918</v>
      </c>
      <c r="M843" s="177"/>
      <c r="N843" s="936"/>
      <c r="O843" s="177"/>
      <c r="P843" s="319">
        <v>600</v>
      </c>
      <c r="Q843" s="319">
        <v>600</v>
      </c>
      <c r="R843" s="319" t="s">
        <v>390</v>
      </c>
      <c r="S843" s="319">
        <v>2</v>
      </c>
      <c r="T843" s="319" t="s">
        <v>391</v>
      </c>
      <c r="U843" s="319"/>
      <c r="V843" s="177"/>
      <c r="W843" s="177"/>
      <c r="X843" s="177"/>
      <c r="Y843" s="177"/>
      <c r="Z843" s="177"/>
      <c r="AA843" s="319" t="s">
        <v>2179</v>
      </c>
      <c r="AB843" s="320"/>
      <c r="AC843" s="320"/>
      <c r="AD843" s="177"/>
      <c r="AE843" s="177"/>
      <c r="AF843" s="177"/>
      <c r="AG843" s="177"/>
      <c r="AH843" s="177"/>
      <c r="AI843" s="177"/>
      <c r="AJ843" s="177"/>
      <c r="AK843" s="177"/>
      <c r="AL843" s="177"/>
      <c r="AM843" s="177"/>
      <c r="AN843" s="177"/>
      <c r="AO843" s="177"/>
      <c r="AP843" s="177"/>
      <c r="AQ843" s="177"/>
      <c r="AR843" s="177"/>
      <c r="AS843" s="177"/>
      <c r="AT843" s="177"/>
      <c r="AU843" s="177"/>
      <c r="AV843" s="320">
        <v>2009</v>
      </c>
      <c r="AW843" s="99"/>
      <c r="AX843" s="99"/>
      <c r="AY843" s="99"/>
      <c r="AZ843" s="99"/>
      <c r="BA843" s="99"/>
      <c r="BB843" s="99"/>
      <c r="BC843" s="952"/>
      <c r="BD843" s="177"/>
    </row>
    <row r="844" spans="1:56" s="246" customFormat="1" ht="25.7" customHeight="1">
      <c r="A844" s="269"/>
      <c r="B844" s="543"/>
      <c r="C844" s="320" t="s">
        <v>11251</v>
      </c>
      <c r="D844" s="320" t="s">
        <v>11759</v>
      </c>
      <c r="E844" s="320" t="s">
        <v>11251</v>
      </c>
      <c r="F844" s="320"/>
      <c r="G844" s="320" t="s">
        <v>11760</v>
      </c>
      <c r="H844" s="665"/>
      <c r="I844" s="177"/>
      <c r="J844" s="319">
        <v>2315</v>
      </c>
      <c r="K844" s="319">
        <v>535</v>
      </c>
      <c r="L844" s="319">
        <v>535</v>
      </c>
      <c r="M844" s="177"/>
      <c r="N844" s="936"/>
      <c r="O844" s="177"/>
      <c r="P844" s="319">
        <v>535</v>
      </c>
      <c r="Q844" s="319">
        <v>535</v>
      </c>
      <c r="R844" s="319" t="s">
        <v>390</v>
      </c>
      <c r="S844" s="319">
        <v>1</v>
      </c>
      <c r="T844" s="319" t="s">
        <v>391</v>
      </c>
      <c r="U844" s="319"/>
      <c r="V844" s="177"/>
      <c r="W844" s="177"/>
      <c r="X844" s="177"/>
      <c r="Y844" s="177"/>
      <c r="Z844" s="177"/>
      <c r="AA844" s="319" t="s">
        <v>11663</v>
      </c>
      <c r="AB844" s="320"/>
      <c r="AC844" s="320"/>
      <c r="AD844" s="177"/>
      <c r="AE844" s="177"/>
      <c r="AF844" s="177"/>
      <c r="AG844" s="177"/>
      <c r="AH844" s="177"/>
      <c r="AI844" s="177"/>
      <c r="AJ844" s="177"/>
      <c r="AK844" s="177"/>
      <c r="AL844" s="177"/>
      <c r="AM844" s="177"/>
      <c r="AN844" s="177"/>
      <c r="AO844" s="177"/>
      <c r="AP844" s="177"/>
      <c r="AQ844" s="177"/>
      <c r="AR844" s="177"/>
      <c r="AS844" s="177"/>
      <c r="AT844" s="177"/>
      <c r="AU844" s="177"/>
      <c r="AV844" s="320">
        <v>2010</v>
      </c>
      <c r="AW844" s="99"/>
      <c r="AX844" s="99"/>
      <c r="AY844" s="99"/>
      <c r="AZ844" s="99"/>
      <c r="BA844" s="99"/>
      <c r="BB844" s="99"/>
      <c r="BC844" s="952">
        <v>470</v>
      </c>
      <c r="BD844" s="177"/>
    </row>
    <row r="845" spans="1:56" s="246" customFormat="1" ht="25.7" customHeight="1">
      <c r="A845" s="269"/>
      <c r="B845" s="543"/>
      <c r="C845" s="320" t="s">
        <v>11251</v>
      </c>
      <c r="D845" s="320" t="s">
        <v>11761</v>
      </c>
      <c r="E845" s="320" t="s">
        <v>11251</v>
      </c>
      <c r="F845" s="320"/>
      <c r="G845" s="320" t="s">
        <v>11762</v>
      </c>
      <c r="H845" s="665"/>
      <c r="I845" s="177"/>
      <c r="J845" s="319">
        <v>3403</v>
      </c>
      <c r="K845" s="319">
        <v>995.76</v>
      </c>
      <c r="L845" s="319">
        <v>996</v>
      </c>
      <c r="M845" s="177"/>
      <c r="N845" s="936"/>
      <c r="O845" s="177"/>
      <c r="P845" s="319">
        <v>923</v>
      </c>
      <c r="Q845" s="319">
        <v>923</v>
      </c>
      <c r="R845" s="319" t="s">
        <v>390</v>
      </c>
      <c r="S845" s="319">
        <v>2</v>
      </c>
      <c r="T845" s="319" t="s">
        <v>391</v>
      </c>
      <c r="U845" s="319"/>
      <c r="V845" s="177"/>
      <c r="W845" s="177"/>
      <c r="X845" s="177"/>
      <c r="Y845" s="177"/>
      <c r="Z845" s="177"/>
      <c r="AA845" s="319" t="s">
        <v>11763</v>
      </c>
      <c r="AB845" s="320"/>
      <c r="AC845" s="320"/>
      <c r="AD845" s="177"/>
      <c r="AE845" s="177"/>
      <c r="AF845" s="177"/>
      <c r="AG845" s="177"/>
      <c r="AH845" s="177"/>
      <c r="AI845" s="177"/>
      <c r="AJ845" s="177"/>
      <c r="AK845" s="177"/>
      <c r="AL845" s="177"/>
      <c r="AM845" s="177"/>
      <c r="AN845" s="177"/>
      <c r="AO845" s="177"/>
      <c r="AP845" s="177"/>
      <c r="AQ845" s="177"/>
      <c r="AR845" s="177"/>
      <c r="AS845" s="177"/>
      <c r="AT845" s="177"/>
      <c r="AU845" s="177"/>
      <c r="AV845" s="320">
        <v>2011</v>
      </c>
      <c r="AW845" s="99"/>
      <c r="AX845" s="99"/>
      <c r="AY845" s="99"/>
      <c r="AZ845" s="99"/>
      <c r="BA845" s="99"/>
      <c r="BB845" s="99"/>
      <c r="BC845" s="952">
        <v>500</v>
      </c>
      <c r="BD845" s="177"/>
    </row>
    <row r="846" spans="1:56" s="246" customFormat="1" ht="25.7" customHeight="1">
      <c r="A846" s="269"/>
      <c r="B846" s="543"/>
      <c r="C846" s="320" t="s">
        <v>11251</v>
      </c>
      <c r="D846" s="320" t="s">
        <v>11764</v>
      </c>
      <c r="E846" s="320" t="s">
        <v>11251</v>
      </c>
      <c r="F846" s="320"/>
      <c r="G846" s="320" t="s">
        <v>11765</v>
      </c>
      <c r="H846" s="665"/>
      <c r="I846" s="177"/>
      <c r="J846" s="319">
        <v>142411</v>
      </c>
      <c r="K846" s="319">
        <v>978</v>
      </c>
      <c r="L846" s="319">
        <v>978</v>
      </c>
      <c r="M846" s="177"/>
      <c r="N846" s="936"/>
      <c r="O846" s="177"/>
      <c r="P846" s="319">
        <v>978</v>
      </c>
      <c r="Q846" s="319">
        <v>978</v>
      </c>
      <c r="R846" s="319" t="s">
        <v>390</v>
      </c>
      <c r="S846" s="319">
        <v>2</v>
      </c>
      <c r="T846" s="319" t="s">
        <v>391</v>
      </c>
      <c r="U846" s="319"/>
      <c r="V846" s="177"/>
      <c r="W846" s="177"/>
      <c r="X846" s="177"/>
      <c r="Y846" s="177"/>
      <c r="Z846" s="177"/>
      <c r="AA846" s="319" t="s">
        <v>11763</v>
      </c>
      <c r="AB846" s="320"/>
      <c r="AC846" s="320"/>
      <c r="AD846" s="177"/>
      <c r="AE846" s="177"/>
      <c r="AF846" s="177"/>
      <c r="AG846" s="177"/>
      <c r="AH846" s="177"/>
      <c r="AI846" s="177"/>
      <c r="AJ846" s="177"/>
      <c r="AK846" s="177"/>
      <c r="AL846" s="177"/>
      <c r="AM846" s="177"/>
      <c r="AN846" s="177"/>
      <c r="AO846" s="177"/>
      <c r="AP846" s="177"/>
      <c r="AQ846" s="177"/>
      <c r="AR846" s="177"/>
      <c r="AS846" s="177"/>
      <c r="AT846" s="177"/>
      <c r="AU846" s="177"/>
      <c r="AV846" s="320">
        <v>2013</v>
      </c>
      <c r="AW846" s="99"/>
      <c r="AX846" s="99"/>
      <c r="AY846" s="99"/>
      <c r="AZ846" s="99"/>
      <c r="BA846" s="99"/>
      <c r="BB846" s="99"/>
      <c r="BC846" s="952">
        <v>500</v>
      </c>
      <c r="BD846" s="177"/>
    </row>
    <row r="847" spans="1:56" s="246" customFormat="1" ht="25.7" customHeight="1">
      <c r="A847" s="269"/>
      <c r="B847" s="543"/>
      <c r="C847" s="320" t="s">
        <v>11251</v>
      </c>
      <c r="D847" s="320" t="s">
        <v>11766</v>
      </c>
      <c r="E847" s="320" t="s">
        <v>11251</v>
      </c>
      <c r="F847" s="320"/>
      <c r="G847" s="320" t="s">
        <v>11767</v>
      </c>
      <c r="H847" s="665"/>
      <c r="I847" s="177"/>
      <c r="J847" s="319">
        <v>2838</v>
      </c>
      <c r="K847" s="319">
        <v>527.5</v>
      </c>
      <c r="L847" s="319">
        <v>528</v>
      </c>
      <c r="M847" s="177"/>
      <c r="N847" s="936"/>
      <c r="O847" s="177"/>
      <c r="P847" s="319">
        <v>912</v>
      </c>
      <c r="Q847" s="319">
        <v>912</v>
      </c>
      <c r="R847" s="319" t="s">
        <v>390</v>
      </c>
      <c r="S847" s="319">
        <v>2</v>
      </c>
      <c r="T847" s="319" t="s">
        <v>391</v>
      </c>
      <c r="U847" s="319"/>
      <c r="V847" s="177"/>
      <c r="W847" s="177"/>
      <c r="X847" s="177"/>
      <c r="Y847" s="177"/>
      <c r="Z847" s="177"/>
      <c r="AA847" s="319" t="s">
        <v>11763</v>
      </c>
      <c r="AB847" s="320"/>
      <c r="AC847" s="320"/>
      <c r="AD847" s="177"/>
      <c r="AE847" s="177"/>
      <c r="AF847" s="177"/>
      <c r="AG847" s="177"/>
      <c r="AH847" s="177"/>
      <c r="AI847" s="177"/>
      <c r="AJ847" s="177"/>
      <c r="AK847" s="177"/>
      <c r="AL847" s="177"/>
      <c r="AM847" s="177"/>
      <c r="AN847" s="177"/>
      <c r="AO847" s="177"/>
      <c r="AP847" s="177"/>
      <c r="AQ847" s="177"/>
      <c r="AR847" s="177"/>
      <c r="AS847" s="177"/>
      <c r="AT847" s="177"/>
      <c r="AU847" s="177"/>
      <c r="AV847" s="320">
        <v>2013</v>
      </c>
      <c r="AW847" s="99"/>
      <c r="AX847" s="99"/>
      <c r="AY847" s="99"/>
      <c r="AZ847" s="99"/>
      <c r="BA847" s="99"/>
      <c r="BB847" s="99"/>
      <c r="BC847" s="952">
        <v>500</v>
      </c>
      <c r="BD847" s="177"/>
    </row>
    <row r="848" spans="1:56" s="246" customFormat="1" ht="25.7" customHeight="1">
      <c r="A848" s="269"/>
      <c r="B848" s="543"/>
      <c r="C848" s="320" t="s">
        <v>11251</v>
      </c>
      <c r="D848" s="320" t="s">
        <v>11768</v>
      </c>
      <c r="E848" s="320" t="s">
        <v>11251</v>
      </c>
      <c r="F848" s="320"/>
      <c r="G848" s="320" t="s">
        <v>11769</v>
      </c>
      <c r="H848" s="665"/>
      <c r="I848" s="177"/>
      <c r="J848" s="319">
        <v>1574</v>
      </c>
      <c r="K848" s="319">
        <v>550.83000000000004</v>
      </c>
      <c r="L848" s="319">
        <v>550.83000000000004</v>
      </c>
      <c r="M848" s="177"/>
      <c r="N848" s="936"/>
      <c r="O848" s="177"/>
      <c r="P848" s="319">
        <v>480.36</v>
      </c>
      <c r="Q848" s="319">
        <v>480</v>
      </c>
      <c r="R848" s="319" t="s">
        <v>390</v>
      </c>
      <c r="S848" s="319">
        <v>1</v>
      </c>
      <c r="T848" s="319" t="s">
        <v>391</v>
      </c>
      <c r="U848" s="319"/>
      <c r="V848" s="177"/>
      <c r="W848" s="177"/>
      <c r="X848" s="177"/>
      <c r="Y848" s="177"/>
      <c r="Z848" s="177"/>
      <c r="AA848" s="319" t="s">
        <v>11763</v>
      </c>
      <c r="AB848" s="320"/>
      <c r="AC848" s="320"/>
      <c r="AD848" s="177"/>
      <c r="AE848" s="177"/>
      <c r="AF848" s="177"/>
      <c r="AG848" s="177"/>
      <c r="AH848" s="177"/>
      <c r="AI848" s="177"/>
      <c r="AJ848" s="177"/>
      <c r="AK848" s="177"/>
      <c r="AL848" s="177"/>
      <c r="AM848" s="177"/>
      <c r="AN848" s="177"/>
      <c r="AO848" s="177"/>
      <c r="AP848" s="177"/>
      <c r="AQ848" s="177"/>
      <c r="AR848" s="177"/>
      <c r="AS848" s="177"/>
      <c r="AT848" s="177"/>
      <c r="AU848" s="177"/>
      <c r="AV848" s="320">
        <v>2013</v>
      </c>
      <c r="AW848" s="99"/>
      <c r="AX848" s="99"/>
      <c r="AY848" s="99"/>
      <c r="AZ848" s="99"/>
      <c r="BA848" s="99"/>
      <c r="BB848" s="99"/>
      <c r="BC848" s="952">
        <v>500</v>
      </c>
      <c r="BD848" s="177"/>
    </row>
    <row r="849" spans="1:56" s="246" customFormat="1" ht="25.7" customHeight="1">
      <c r="A849" s="269"/>
      <c r="B849" s="543"/>
      <c r="C849" s="320" t="s">
        <v>11251</v>
      </c>
      <c r="D849" s="320" t="s">
        <v>11770</v>
      </c>
      <c r="E849" s="320" t="s">
        <v>11251</v>
      </c>
      <c r="F849" s="320"/>
      <c r="G849" s="320" t="s">
        <v>11771</v>
      </c>
      <c r="H849" s="665"/>
      <c r="I849" s="177"/>
      <c r="J849" s="319">
        <v>1656</v>
      </c>
      <c r="K849" s="319">
        <v>551.04999999999995</v>
      </c>
      <c r="L849" s="319">
        <v>551.04999999999995</v>
      </c>
      <c r="M849" s="177"/>
      <c r="N849" s="936"/>
      <c r="O849" s="177"/>
      <c r="P849" s="319">
        <v>456</v>
      </c>
      <c r="Q849" s="319">
        <v>456</v>
      </c>
      <c r="R849" s="319" t="s">
        <v>390</v>
      </c>
      <c r="S849" s="319">
        <v>1</v>
      </c>
      <c r="T849" s="319" t="s">
        <v>391</v>
      </c>
      <c r="U849" s="319"/>
      <c r="V849" s="177"/>
      <c r="W849" s="177"/>
      <c r="X849" s="177"/>
      <c r="Y849" s="177"/>
      <c r="Z849" s="177"/>
      <c r="AA849" s="319" t="s">
        <v>11763</v>
      </c>
      <c r="AB849" s="320"/>
      <c r="AC849" s="320"/>
      <c r="AD849" s="177"/>
      <c r="AE849" s="177"/>
      <c r="AF849" s="177"/>
      <c r="AG849" s="177"/>
      <c r="AH849" s="177"/>
      <c r="AI849" s="177"/>
      <c r="AJ849" s="177"/>
      <c r="AK849" s="177"/>
      <c r="AL849" s="177"/>
      <c r="AM849" s="177"/>
      <c r="AN849" s="177"/>
      <c r="AO849" s="177"/>
      <c r="AP849" s="177"/>
      <c r="AQ849" s="177"/>
      <c r="AR849" s="177"/>
      <c r="AS849" s="177"/>
      <c r="AT849" s="177"/>
      <c r="AU849" s="177"/>
      <c r="AV849" s="320">
        <v>2013</v>
      </c>
      <c r="AW849" s="99"/>
      <c r="AX849" s="99"/>
      <c r="AY849" s="99"/>
      <c r="AZ849" s="99"/>
      <c r="BA849" s="99"/>
      <c r="BB849" s="99"/>
      <c r="BC849" s="952">
        <v>500</v>
      </c>
      <c r="BD849" s="177"/>
    </row>
    <row r="850" spans="1:56" s="246" customFormat="1" ht="25.7" customHeight="1">
      <c r="A850" s="269"/>
      <c r="B850" s="543"/>
      <c r="C850" s="320" t="s">
        <v>11251</v>
      </c>
      <c r="D850" s="320" t="s">
        <v>11772</v>
      </c>
      <c r="E850" s="320" t="s">
        <v>11251</v>
      </c>
      <c r="F850" s="320"/>
      <c r="G850" s="320" t="s">
        <v>11758</v>
      </c>
      <c r="H850" s="665"/>
      <c r="I850" s="177"/>
      <c r="J850" s="319">
        <v>1857</v>
      </c>
      <c r="K850" s="319">
        <v>513.79999999999995</v>
      </c>
      <c r="L850" s="319">
        <v>513.79999999999995</v>
      </c>
      <c r="M850" s="177"/>
      <c r="N850" s="936"/>
      <c r="O850" s="177"/>
      <c r="P850" s="319">
        <v>600</v>
      </c>
      <c r="Q850" s="319">
        <v>600</v>
      </c>
      <c r="R850" s="319" t="s">
        <v>390</v>
      </c>
      <c r="S850" s="319">
        <v>2</v>
      </c>
      <c r="T850" s="319" t="s">
        <v>391</v>
      </c>
      <c r="U850" s="319"/>
      <c r="V850" s="177"/>
      <c r="W850" s="177"/>
      <c r="X850" s="177"/>
      <c r="Y850" s="177"/>
      <c r="Z850" s="177"/>
      <c r="AA850" s="319" t="s">
        <v>11756</v>
      </c>
      <c r="AB850" s="320"/>
      <c r="AC850" s="320"/>
      <c r="AD850" s="177"/>
      <c r="AE850" s="177"/>
      <c r="AF850" s="177"/>
      <c r="AG850" s="177"/>
      <c r="AH850" s="177"/>
      <c r="AI850" s="177"/>
      <c r="AJ850" s="177"/>
      <c r="AK850" s="177"/>
      <c r="AL850" s="177"/>
      <c r="AM850" s="177"/>
      <c r="AN850" s="177"/>
      <c r="AO850" s="177"/>
      <c r="AP850" s="177"/>
      <c r="AQ850" s="177"/>
      <c r="AR850" s="177"/>
      <c r="AS850" s="177"/>
      <c r="AT850" s="177"/>
      <c r="AU850" s="177"/>
      <c r="AV850" s="320">
        <v>2015</v>
      </c>
      <c r="AW850" s="99"/>
      <c r="AX850" s="99"/>
      <c r="AY850" s="99"/>
      <c r="AZ850" s="99"/>
      <c r="BA850" s="99"/>
      <c r="BB850" s="99"/>
      <c r="BC850" s="952">
        <v>500</v>
      </c>
      <c r="BD850" s="177"/>
    </row>
    <row r="851" spans="1:56" s="246" customFormat="1" ht="25.7" customHeight="1">
      <c r="A851" s="269"/>
      <c r="B851" s="543"/>
      <c r="C851" s="320" t="s">
        <v>11254</v>
      </c>
      <c r="D851" s="320" t="s">
        <v>11773</v>
      </c>
      <c r="E851" s="320" t="s">
        <v>11254</v>
      </c>
      <c r="F851" s="320"/>
      <c r="G851" s="320" t="s">
        <v>11774</v>
      </c>
      <c r="H851" s="665"/>
      <c r="I851" s="177"/>
      <c r="J851" s="319">
        <v>1063</v>
      </c>
      <c r="K851" s="319">
        <v>1063</v>
      </c>
      <c r="L851" s="319">
        <v>1063</v>
      </c>
      <c r="M851" s="177"/>
      <c r="N851" s="936"/>
      <c r="O851" s="177"/>
      <c r="P851" s="319">
        <v>600</v>
      </c>
      <c r="Q851" s="319">
        <v>600</v>
      </c>
      <c r="R851" s="319" t="s">
        <v>2615</v>
      </c>
      <c r="S851" s="319">
        <v>2</v>
      </c>
      <c r="T851" s="319" t="s">
        <v>391</v>
      </c>
      <c r="U851" s="319"/>
      <c r="V851" s="177"/>
      <c r="W851" s="177"/>
      <c r="X851" s="177"/>
      <c r="Y851" s="177"/>
      <c r="Z851" s="177"/>
      <c r="AA851" s="319"/>
      <c r="AB851" s="320"/>
      <c r="AC851" s="320"/>
      <c r="AD851" s="177"/>
      <c r="AE851" s="177"/>
      <c r="AF851" s="177"/>
      <c r="AG851" s="177"/>
      <c r="AH851" s="177"/>
      <c r="AI851" s="177"/>
      <c r="AJ851" s="177"/>
      <c r="AK851" s="177"/>
      <c r="AL851" s="177"/>
      <c r="AM851" s="177"/>
      <c r="AN851" s="177"/>
      <c r="AO851" s="177"/>
      <c r="AP851" s="177"/>
      <c r="AQ851" s="177"/>
      <c r="AR851" s="177"/>
      <c r="AS851" s="177"/>
      <c r="AT851" s="177"/>
      <c r="AU851" s="177"/>
      <c r="AV851" s="320">
        <v>2003</v>
      </c>
      <c r="AW851" s="99"/>
      <c r="AX851" s="99"/>
      <c r="AY851" s="99"/>
      <c r="AZ851" s="99"/>
      <c r="BA851" s="99"/>
      <c r="BB851" s="99"/>
      <c r="BC851" s="952">
        <v>190</v>
      </c>
      <c r="BD851" s="177"/>
    </row>
    <row r="852" spans="1:56" s="246" customFormat="1" ht="25.7" customHeight="1">
      <c r="A852" s="269"/>
      <c r="B852" s="543"/>
      <c r="C852" s="320" t="s">
        <v>11254</v>
      </c>
      <c r="D852" s="320" t="s">
        <v>11775</v>
      </c>
      <c r="E852" s="320" t="s">
        <v>11254</v>
      </c>
      <c r="F852" s="320"/>
      <c r="G852" s="320" t="s">
        <v>11776</v>
      </c>
      <c r="H852" s="665"/>
      <c r="I852" s="177"/>
      <c r="J852" s="319">
        <v>5660</v>
      </c>
      <c r="K852" s="319">
        <v>456</v>
      </c>
      <c r="L852" s="319">
        <v>456</v>
      </c>
      <c r="M852" s="177"/>
      <c r="N852" s="936"/>
      <c r="O852" s="177"/>
      <c r="P852" s="319">
        <v>300</v>
      </c>
      <c r="Q852" s="319">
        <v>300</v>
      </c>
      <c r="R852" s="319" t="s">
        <v>2615</v>
      </c>
      <c r="S852" s="319">
        <v>1</v>
      </c>
      <c r="T852" s="319" t="s">
        <v>391</v>
      </c>
      <c r="U852" s="319"/>
      <c r="V852" s="177"/>
      <c r="W852" s="177"/>
      <c r="X852" s="177"/>
      <c r="Y852" s="177"/>
      <c r="Z852" s="177"/>
      <c r="AA852" s="319"/>
      <c r="AB852" s="320"/>
      <c r="AC852" s="320"/>
      <c r="AD852" s="177"/>
      <c r="AE852" s="177"/>
      <c r="AF852" s="177"/>
      <c r="AG852" s="177"/>
      <c r="AH852" s="177"/>
      <c r="AI852" s="177"/>
      <c r="AJ852" s="177"/>
      <c r="AK852" s="177"/>
      <c r="AL852" s="177"/>
      <c r="AM852" s="177"/>
      <c r="AN852" s="177"/>
      <c r="AO852" s="177"/>
      <c r="AP852" s="177"/>
      <c r="AQ852" s="177"/>
      <c r="AR852" s="177"/>
      <c r="AS852" s="177"/>
      <c r="AT852" s="177"/>
      <c r="AU852" s="177"/>
      <c r="AV852" s="320">
        <v>2005</v>
      </c>
      <c r="AW852" s="99"/>
      <c r="AX852" s="99"/>
      <c r="AY852" s="99"/>
      <c r="AZ852" s="99"/>
      <c r="BA852" s="99"/>
      <c r="BB852" s="99"/>
      <c r="BC852" s="319">
        <v>80</v>
      </c>
      <c r="BD852" s="177"/>
    </row>
    <row r="853" spans="1:56" s="246" customFormat="1" ht="25.7" customHeight="1">
      <c r="A853" s="269"/>
      <c r="B853" s="543"/>
      <c r="C853" s="320" t="s">
        <v>11254</v>
      </c>
      <c r="D853" s="320" t="s">
        <v>11777</v>
      </c>
      <c r="E853" s="320" t="s">
        <v>11254</v>
      </c>
      <c r="F853" s="320"/>
      <c r="G853" s="320" t="s">
        <v>11778</v>
      </c>
      <c r="H853" s="665"/>
      <c r="I853" s="177"/>
      <c r="J853" s="319">
        <v>1952</v>
      </c>
      <c r="K853" s="319">
        <v>454</v>
      </c>
      <c r="L853" s="319">
        <v>454</v>
      </c>
      <c r="M853" s="177"/>
      <c r="N853" s="936"/>
      <c r="O853" s="177"/>
      <c r="P853" s="319">
        <v>454</v>
      </c>
      <c r="Q853" s="319">
        <v>454</v>
      </c>
      <c r="R853" s="319" t="s">
        <v>2615</v>
      </c>
      <c r="S853" s="319">
        <v>1</v>
      </c>
      <c r="T853" s="319" t="s">
        <v>391</v>
      </c>
      <c r="U853" s="319"/>
      <c r="V853" s="177"/>
      <c r="W853" s="177"/>
      <c r="X853" s="177"/>
      <c r="Y853" s="177"/>
      <c r="Z853" s="177"/>
      <c r="AA853" s="319" t="s">
        <v>11779</v>
      </c>
      <c r="AB853" s="320"/>
      <c r="AC853" s="320"/>
      <c r="AD853" s="177"/>
      <c r="AE853" s="177"/>
      <c r="AF853" s="177"/>
      <c r="AG853" s="177"/>
      <c r="AH853" s="177"/>
      <c r="AI853" s="177"/>
      <c r="AJ853" s="177"/>
      <c r="AK853" s="177"/>
      <c r="AL853" s="177"/>
      <c r="AM853" s="177"/>
      <c r="AN853" s="177"/>
      <c r="AO853" s="177"/>
      <c r="AP853" s="177"/>
      <c r="AQ853" s="177"/>
      <c r="AR853" s="177"/>
      <c r="AS853" s="177"/>
      <c r="AT853" s="177"/>
      <c r="AU853" s="177"/>
      <c r="AV853" s="320">
        <v>2011</v>
      </c>
      <c r="AW853" s="99"/>
      <c r="AX853" s="99"/>
      <c r="AY853" s="99"/>
      <c r="AZ853" s="99"/>
      <c r="BA853" s="99"/>
      <c r="BB853" s="99"/>
      <c r="BC853" s="319">
        <v>200</v>
      </c>
      <c r="BD853" s="177"/>
    </row>
    <row r="854" spans="1:56" s="246" customFormat="1" ht="25.7" customHeight="1">
      <c r="A854" s="269"/>
      <c r="B854" s="543"/>
      <c r="C854" s="320" t="s">
        <v>11254</v>
      </c>
      <c r="D854" s="320" t="s">
        <v>11780</v>
      </c>
      <c r="E854" s="320" t="s">
        <v>11254</v>
      </c>
      <c r="F854" s="320" t="s">
        <v>11781</v>
      </c>
      <c r="G854" s="320" t="s">
        <v>11781</v>
      </c>
      <c r="H854" s="665">
        <v>1653</v>
      </c>
      <c r="I854" s="177">
        <v>499</v>
      </c>
      <c r="J854" s="319">
        <v>499</v>
      </c>
      <c r="K854" s="319">
        <v>873</v>
      </c>
      <c r="L854" s="319">
        <v>873</v>
      </c>
      <c r="M854" s="177" t="s">
        <v>2615</v>
      </c>
      <c r="N854" s="936">
        <v>1</v>
      </c>
      <c r="O854" s="177" t="s">
        <v>391</v>
      </c>
      <c r="P854" s="319">
        <v>873</v>
      </c>
      <c r="Q854" s="319">
        <v>873</v>
      </c>
      <c r="R854" s="319" t="s">
        <v>2615</v>
      </c>
      <c r="S854" s="319">
        <v>1</v>
      </c>
      <c r="T854" s="319" t="s">
        <v>391</v>
      </c>
      <c r="U854" s="319"/>
      <c r="V854" s="177">
        <v>2007</v>
      </c>
      <c r="W854" s="177">
        <v>272</v>
      </c>
      <c r="X854" s="177" t="s">
        <v>2974</v>
      </c>
      <c r="Y854" s="177"/>
      <c r="Z854" s="177"/>
      <c r="AA854" s="319"/>
      <c r="AB854" s="320"/>
      <c r="AC854" s="320"/>
      <c r="AD854" s="177"/>
      <c r="AE854" s="177"/>
      <c r="AF854" s="177"/>
      <c r="AG854" s="177"/>
      <c r="AH854" s="177"/>
      <c r="AI854" s="177"/>
      <c r="AJ854" s="177"/>
      <c r="AK854" s="177"/>
      <c r="AL854" s="177"/>
      <c r="AM854" s="177"/>
      <c r="AN854" s="177"/>
      <c r="AO854" s="177"/>
      <c r="AP854" s="177"/>
      <c r="AQ854" s="177"/>
      <c r="AR854" s="177"/>
      <c r="AS854" s="177"/>
      <c r="AT854" s="177"/>
      <c r="AU854" s="177"/>
      <c r="AV854" s="320">
        <v>2007</v>
      </c>
      <c r="AW854" s="99">
        <v>272</v>
      </c>
      <c r="AX854" s="99" t="s">
        <v>2974</v>
      </c>
      <c r="AY854" s="99"/>
      <c r="AZ854" s="99"/>
      <c r="BA854" s="99"/>
      <c r="BB854" s="99"/>
      <c r="BC854" s="319">
        <v>272</v>
      </c>
      <c r="BD854" s="177"/>
    </row>
    <row r="855" spans="1:56" s="246" customFormat="1" ht="25.7" customHeight="1">
      <c r="A855" s="269"/>
      <c r="B855" s="543"/>
      <c r="C855" s="320" t="s">
        <v>11254</v>
      </c>
      <c r="D855" s="320" t="s">
        <v>11782</v>
      </c>
      <c r="E855" s="320" t="s">
        <v>11254</v>
      </c>
      <c r="F855" s="320" t="s">
        <v>11783</v>
      </c>
      <c r="G855" s="320" t="s">
        <v>11783</v>
      </c>
      <c r="H855" s="319">
        <v>2016</v>
      </c>
      <c r="I855" s="319">
        <v>500</v>
      </c>
      <c r="J855" s="319">
        <v>500</v>
      </c>
      <c r="K855" s="319">
        <v>874</v>
      </c>
      <c r="L855" s="319">
        <v>874</v>
      </c>
      <c r="M855" s="319" t="s">
        <v>2615</v>
      </c>
      <c r="N855" s="319">
        <v>1</v>
      </c>
      <c r="O855" s="319" t="s">
        <v>391</v>
      </c>
      <c r="P855" s="319">
        <v>874</v>
      </c>
      <c r="Q855" s="319">
        <v>874</v>
      </c>
      <c r="R855" s="319" t="s">
        <v>2615</v>
      </c>
      <c r="S855" s="319">
        <v>1</v>
      </c>
      <c r="T855" s="319" t="s">
        <v>391</v>
      </c>
      <c r="U855" s="319"/>
      <c r="V855" s="320">
        <v>2005</v>
      </c>
      <c r="W855" s="319">
        <v>134</v>
      </c>
      <c r="X855" s="177" t="s">
        <v>2974</v>
      </c>
      <c r="Y855" s="177"/>
      <c r="Z855" s="177"/>
      <c r="AA855" s="319"/>
      <c r="AB855" s="320"/>
      <c r="AC855" s="320"/>
      <c r="AD855" s="177"/>
      <c r="AE855" s="177"/>
      <c r="AF855" s="177"/>
      <c r="AG855" s="177"/>
      <c r="AH855" s="177"/>
      <c r="AI855" s="177"/>
      <c r="AJ855" s="177"/>
      <c r="AK855" s="177"/>
      <c r="AL855" s="177"/>
      <c r="AM855" s="177"/>
      <c r="AN855" s="177"/>
      <c r="AO855" s="177"/>
      <c r="AP855" s="177"/>
      <c r="AQ855" s="177"/>
      <c r="AR855" s="177"/>
      <c r="AS855" s="177"/>
      <c r="AT855" s="177"/>
      <c r="AU855" s="177"/>
      <c r="AV855" s="320">
        <v>2005</v>
      </c>
      <c r="AW855" s="319">
        <v>134</v>
      </c>
      <c r="AX855" s="177" t="s">
        <v>2974</v>
      </c>
      <c r="AY855" s="99"/>
      <c r="AZ855" s="99"/>
      <c r="BA855" s="99"/>
      <c r="BB855" s="99"/>
      <c r="BC855" s="319">
        <v>134</v>
      </c>
      <c r="BD855" s="177"/>
    </row>
    <row r="856" spans="1:56" s="246" customFormat="1" ht="25.7" customHeight="1">
      <c r="A856" s="269"/>
      <c r="B856" s="543"/>
      <c r="C856" s="320" t="s">
        <v>11254</v>
      </c>
      <c r="D856" s="320" t="s">
        <v>11784</v>
      </c>
      <c r="E856" s="320" t="s">
        <v>11254</v>
      </c>
      <c r="F856" s="320"/>
      <c r="G856" s="320" t="s">
        <v>11785</v>
      </c>
      <c r="H856" s="319"/>
      <c r="I856" s="319"/>
      <c r="J856" s="319">
        <v>4297</v>
      </c>
      <c r="K856" s="319">
        <v>498</v>
      </c>
      <c r="L856" s="319">
        <v>498</v>
      </c>
      <c r="M856" s="319"/>
      <c r="N856" s="319"/>
      <c r="O856" s="319"/>
      <c r="P856" s="319">
        <v>300</v>
      </c>
      <c r="Q856" s="319">
        <v>300</v>
      </c>
      <c r="R856" s="319" t="s">
        <v>2615</v>
      </c>
      <c r="S856" s="319">
        <v>1</v>
      </c>
      <c r="T856" s="319" t="s">
        <v>391</v>
      </c>
      <c r="U856" s="319"/>
      <c r="V856" s="320"/>
      <c r="W856" s="319"/>
      <c r="X856" s="177"/>
      <c r="Y856" s="177"/>
      <c r="Z856" s="177"/>
      <c r="AA856" s="319"/>
      <c r="AB856" s="320"/>
      <c r="AC856" s="320"/>
      <c r="AD856" s="177"/>
      <c r="AE856" s="177"/>
      <c r="AF856" s="177"/>
      <c r="AG856" s="177"/>
      <c r="AH856" s="177"/>
      <c r="AI856" s="177"/>
      <c r="AJ856" s="177"/>
      <c r="AK856" s="177"/>
      <c r="AL856" s="177"/>
      <c r="AM856" s="177"/>
      <c r="AN856" s="177"/>
      <c r="AO856" s="177"/>
      <c r="AP856" s="177"/>
      <c r="AQ856" s="177"/>
      <c r="AR856" s="177"/>
      <c r="AS856" s="177"/>
      <c r="AT856" s="177"/>
      <c r="AU856" s="177"/>
      <c r="AV856" s="320">
        <v>2008</v>
      </c>
      <c r="AW856" s="319"/>
      <c r="AX856" s="177"/>
      <c r="AY856" s="99"/>
      <c r="AZ856" s="99"/>
      <c r="BA856" s="99"/>
      <c r="BB856" s="99"/>
      <c r="BC856" s="319">
        <v>430</v>
      </c>
      <c r="BD856" s="177"/>
    </row>
    <row r="857" spans="1:56" s="246" customFormat="1" ht="25.7" customHeight="1">
      <c r="A857" s="269"/>
      <c r="B857" s="543"/>
      <c r="C857" s="320" t="s">
        <v>11254</v>
      </c>
      <c r="D857" s="320" t="s">
        <v>11786</v>
      </c>
      <c r="E857" s="320" t="s">
        <v>11254</v>
      </c>
      <c r="F857" s="320"/>
      <c r="G857" s="320" t="s">
        <v>11787</v>
      </c>
      <c r="H857" s="665"/>
      <c r="I857" s="177"/>
      <c r="J857" s="319">
        <v>999</v>
      </c>
      <c r="K857" s="319">
        <v>467</v>
      </c>
      <c r="L857" s="319">
        <v>467</v>
      </c>
      <c r="M857" s="177"/>
      <c r="N857" s="936"/>
      <c r="O857" s="177"/>
      <c r="P857" s="319">
        <v>300</v>
      </c>
      <c r="Q857" s="319">
        <v>300</v>
      </c>
      <c r="R857" s="319" t="s">
        <v>2615</v>
      </c>
      <c r="S857" s="319">
        <v>1</v>
      </c>
      <c r="T857" s="319" t="s">
        <v>391</v>
      </c>
      <c r="U857" s="319"/>
      <c r="V857" s="177"/>
      <c r="W857" s="177"/>
      <c r="X857" s="177"/>
      <c r="Y857" s="177"/>
      <c r="Z857" s="177"/>
      <c r="AA857" s="319"/>
      <c r="AB857" s="320"/>
      <c r="AC857" s="320"/>
      <c r="AD857" s="177"/>
      <c r="AE857" s="177"/>
      <c r="AF857" s="177"/>
      <c r="AG857" s="177"/>
      <c r="AH857" s="177"/>
      <c r="AI857" s="177"/>
      <c r="AJ857" s="177"/>
      <c r="AK857" s="177"/>
      <c r="AL857" s="177"/>
      <c r="AM857" s="177"/>
      <c r="AN857" s="177"/>
      <c r="AO857" s="177"/>
      <c r="AP857" s="177"/>
      <c r="AQ857" s="177"/>
      <c r="AR857" s="177"/>
      <c r="AS857" s="177"/>
      <c r="AT857" s="177"/>
      <c r="AU857" s="177"/>
      <c r="AV857" s="320">
        <v>2004</v>
      </c>
      <c r="AW857" s="99"/>
      <c r="AX857" s="99"/>
      <c r="AY857" s="99"/>
      <c r="AZ857" s="99"/>
      <c r="BA857" s="99"/>
      <c r="BB857" s="99"/>
      <c r="BC857" s="319">
        <v>95</v>
      </c>
      <c r="BD857" s="177"/>
    </row>
    <row r="858" spans="1:56" s="246" customFormat="1" ht="25.7" customHeight="1">
      <c r="A858" s="269"/>
      <c r="B858" s="543"/>
      <c r="C858" s="320" t="s">
        <v>11254</v>
      </c>
      <c r="D858" s="320" t="s">
        <v>11788</v>
      </c>
      <c r="E858" s="320" t="s">
        <v>11254</v>
      </c>
      <c r="F858" s="320"/>
      <c r="G858" s="320" t="s">
        <v>11789</v>
      </c>
      <c r="H858" s="665"/>
      <c r="I858" s="177"/>
      <c r="J858" s="319">
        <v>1321</v>
      </c>
      <c r="K858" s="319">
        <v>497</v>
      </c>
      <c r="L858" s="319">
        <v>497</v>
      </c>
      <c r="M858" s="177"/>
      <c r="N858" s="936"/>
      <c r="O858" s="177"/>
      <c r="P858" s="319">
        <v>300</v>
      </c>
      <c r="Q858" s="319">
        <v>300</v>
      </c>
      <c r="R858" s="319" t="s">
        <v>2615</v>
      </c>
      <c r="S858" s="319">
        <v>1</v>
      </c>
      <c r="T858" s="319" t="s">
        <v>391</v>
      </c>
      <c r="U858" s="319"/>
      <c r="V858" s="177"/>
      <c r="W858" s="177"/>
      <c r="X858" s="177"/>
      <c r="Y858" s="177"/>
      <c r="Z858" s="177"/>
      <c r="AA858" s="319"/>
      <c r="AB858" s="320"/>
      <c r="AC858" s="320"/>
      <c r="AD858" s="177"/>
      <c r="AE858" s="177"/>
      <c r="AF858" s="177"/>
      <c r="AG858" s="177"/>
      <c r="AH858" s="177"/>
      <c r="AI858" s="177"/>
      <c r="AJ858" s="177"/>
      <c r="AK858" s="177"/>
      <c r="AL858" s="177"/>
      <c r="AM858" s="177"/>
      <c r="AN858" s="177"/>
      <c r="AO858" s="177"/>
      <c r="AP858" s="177"/>
      <c r="AQ858" s="177"/>
      <c r="AR858" s="177"/>
      <c r="AS858" s="177"/>
      <c r="AT858" s="177"/>
      <c r="AU858" s="177"/>
      <c r="AV858" s="320">
        <v>2006</v>
      </c>
      <c r="AW858" s="99"/>
      <c r="AX858" s="99"/>
      <c r="AY858" s="99"/>
      <c r="AZ858" s="99"/>
      <c r="BA858" s="99"/>
      <c r="BB858" s="99"/>
      <c r="BC858" s="319">
        <v>100</v>
      </c>
      <c r="BD858" s="177"/>
    </row>
    <row r="859" spans="1:56" s="246" customFormat="1" ht="25.7" customHeight="1">
      <c r="A859" s="269"/>
      <c r="B859" s="543"/>
      <c r="C859" s="320" t="s">
        <v>11254</v>
      </c>
      <c r="D859" s="320" t="s">
        <v>11790</v>
      </c>
      <c r="E859" s="320" t="s">
        <v>11254</v>
      </c>
      <c r="F859" s="320"/>
      <c r="G859" s="320" t="s">
        <v>11791</v>
      </c>
      <c r="H859" s="665"/>
      <c r="I859" s="177"/>
      <c r="J859" s="319">
        <v>826</v>
      </c>
      <c r="K859" s="319">
        <v>437</v>
      </c>
      <c r="L859" s="319">
        <v>437</v>
      </c>
      <c r="M859" s="177"/>
      <c r="N859" s="936"/>
      <c r="O859" s="177"/>
      <c r="P859" s="319">
        <v>300</v>
      </c>
      <c r="Q859" s="319">
        <v>300</v>
      </c>
      <c r="R859" s="319" t="s">
        <v>2615</v>
      </c>
      <c r="S859" s="319">
        <v>1</v>
      </c>
      <c r="T859" s="319" t="s">
        <v>391</v>
      </c>
      <c r="U859" s="319"/>
      <c r="V859" s="177"/>
      <c r="W859" s="177"/>
      <c r="X859" s="177"/>
      <c r="Y859" s="177"/>
      <c r="Z859" s="177"/>
      <c r="AA859" s="319"/>
      <c r="AB859" s="320"/>
      <c r="AC859" s="320"/>
      <c r="AD859" s="177"/>
      <c r="AE859" s="177"/>
      <c r="AF859" s="177"/>
      <c r="AG859" s="177"/>
      <c r="AH859" s="177"/>
      <c r="AI859" s="177"/>
      <c r="AJ859" s="177"/>
      <c r="AK859" s="177"/>
      <c r="AL859" s="177"/>
      <c r="AM859" s="177"/>
      <c r="AN859" s="177"/>
      <c r="AO859" s="177"/>
      <c r="AP859" s="177"/>
      <c r="AQ859" s="177"/>
      <c r="AR859" s="177"/>
      <c r="AS859" s="177"/>
      <c r="AT859" s="177"/>
      <c r="AU859" s="177"/>
      <c r="AV859" s="320">
        <v>2001</v>
      </c>
      <c r="AW859" s="99"/>
      <c r="AX859" s="99"/>
      <c r="AY859" s="99"/>
      <c r="AZ859" s="99"/>
      <c r="BA859" s="99"/>
      <c r="BB859" s="99"/>
      <c r="BC859" s="319">
        <v>25</v>
      </c>
      <c r="BD859" s="177"/>
    </row>
    <row r="860" spans="1:56" s="246" customFormat="1" ht="25.7" customHeight="1">
      <c r="A860" s="269"/>
      <c r="B860" s="543"/>
      <c r="C860" s="320" t="s">
        <v>11254</v>
      </c>
      <c r="D860" s="320" t="s">
        <v>11792</v>
      </c>
      <c r="E860" s="320" t="s">
        <v>11254</v>
      </c>
      <c r="F860" s="320"/>
      <c r="G860" s="320" t="s">
        <v>11793</v>
      </c>
      <c r="H860" s="665"/>
      <c r="I860" s="177"/>
      <c r="J860" s="319">
        <v>1000</v>
      </c>
      <c r="K860" s="319">
        <v>399</v>
      </c>
      <c r="L860" s="319">
        <v>399</v>
      </c>
      <c r="M860" s="177"/>
      <c r="N860" s="936"/>
      <c r="O860" s="177"/>
      <c r="P860" s="319">
        <v>300</v>
      </c>
      <c r="Q860" s="319">
        <v>300</v>
      </c>
      <c r="R860" s="319" t="s">
        <v>2615</v>
      </c>
      <c r="S860" s="319">
        <v>1</v>
      </c>
      <c r="T860" s="319" t="s">
        <v>391</v>
      </c>
      <c r="U860" s="319"/>
      <c r="V860" s="177"/>
      <c r="W860" s="177"/>
      <c r="X860" s="177"/>
      <c r="Y860" s="177"/>
      <c r="Z860" s="177"/>
      <c r="AA860" s="319"/>
      <c r="AB860" s="320"/>
      <c r="AC860" s="320"/>
      <c r="AD860" s="177"/>
      <c r="AE860" s="177"/>
      <c r="AF860" s="177"/>
      <c r="AG860" s="177"/>
      <c r="AH860" s="177"/>
      <c r="AI860" s="177"/>
      <c r="AJ860" s="177"/>
      <c r="AK860" s="177"/>
      <c r="AL860" s="177"/>
      <c r="AM860" s="177"/>
      <c r="AN860" s="177"/>
      <c r="AO860" s="177"/>
      <c r="AP860" s="177"/>
      <c r="AQ860" s="177"/>
      <c r="AR860" s="177"/>
      <c r="AS860" s="177"/>
      <c r="AT860" s="177"/>
      <c r="AU860" s="177"/>
      <c r="AV860" s="320">
        <v>2007</v>
      </c>
      <c r="AW860" s="99"/>
      <c r="AX860" s="99"/>
      <c r="AY860" s="99"/>
      <c r="AZ860" s="99"/>
      <c r="BA860" s="99"/>
      <c r="BB860" s="99"/>
      <c r="BC860" s="319">
        <v>93</v>
      </c>
      <c r="BD860" s="177"/>
    </row>
    <row r="861" spans="1:56" s="246" customFormat="1" ht="25.7" customHeight="1">
      <c r="A861" s="269"/>
      <c r="B861" s="543"/>
      <c r="C861" s="320" t="s">
        <v>11254</v>
      </c>
      <c r="D861" s="320" t="s">
        <v>11794</v>
      </c>
      <c r="E861" s="320" t="s">
        <v>11254</v>
      </c>
      <c r="F861" s="320"/>
      <c r="G861" s="320" t="s">
        <v>11795</v>
      </c>
      <c r="H861" s="665"/>
      <c r="I861" s="177"/>
      <c r="J861" s="319">
        <v>437</v>
      </c>
      <c r="K861" s="319">
        <v>437</v>
      </c>
      <c r="L861" s="319">
        <v>437</v>
      </c>
      <c r="M861" s="177"/>
      <c r="N861" s="936"/>
      <c r="O861" s="177"/>
      <c r="P861" s="319">
        <v>300</v>
      </c>
      <c r="Q861" s="319">
        <v>300</v>
      </c>
      <c r="R861" s="319" t="s">
        <v>2615</v>
      </c>
      <c r="S861" s="319">
        <v>1</v>
      </c>
      <c r="T861" s="319" t="s">
        <v>391</v>
      </c>
      <c r="U861" s="319"/>
      <c r="V861" s="177"/>
      <c r="W861" s="177"/>
      <c r="X861" s="177"/>
      <c r="Y861" s="177"/>
      <c r="Z861" s="177"/>
      <c r="AA861" s="319"/>
      <c r="AB861" s="320"/>
      <c r="AC861" s="320"/>
      <c r="AD861" s="177"/>
      <c r="AE861" s="177"/>
      <c r="AF861" s="177"/>
      <c r="AG861" s="177"/>
      <c r="AH861" s="177"/>
      <c r="AI861" s="177"/>
      <c r="AJ861" s="177"/>
      <c r="AK861" s="177"/>
      <c r="AL861" s="177"/>
      <c r="AM861" s="177"/>
      <c r="AN861" s="177"/>
      <c r="AO861" s="177"/>
      <c r="AP861" s="177"/>
      <c r="AQ861" s="177"/>
      <c r="AR861" s="177"/>
      <c r="AS861" s="177"/>
      <c r="AT861" s="177"/>
      <c r="AU861" s="177"/>
      <c r="AV861" s="320">
        <v>2002</v>
      </c>
      <c r="AW861" s="99"/>
      <c r="AX861" s="99"/>
      <c r="AY861" s="99"/>
      <c r="AZ861" s="99"/>
      <c r="BA861" s="99"/>
      <c r="BB861" s="99"/>
      <c r="BC861" s="319">
        <v>32</v>
      </c>
      <c r="BD861" s="177"/>
    </row>
    <row r="862" spans="1:56" s="246" customFormat="1" ht="25.7" customHeight="1">
      <c r="A862" s="269"/>
      <c r="B862" s="543"/>
      <c r="C862" s="320" t="s">
        <v>11254</v>
      </c>
      <c r="D862" s="320" t="s">
        <v>11796</v>
      </c>
      <c r="E862" s="320" t="s">
        <v>11254</v>
      </c>
      <c r="F862" s="320"/>
      <c r="G862" s="320" t="s">
        <v>11797</v>
      </c>
      <c r="H862" s="665"/>
      <c r="I862" s="177"/>
      <c r="J862" s="319">
        <v>998</v>
      </c>
      <c r="K862" s="319">
        <v>490</v>
      </c>
      <c r="L862" s="319">
        <v>490</v>
      </c>
      <c r="M862" s="177"/>
      <c r="N862" s="936"/>
      <c r="O862" s="177"/>
      <c r="P862" s="319">
        <v>300</v>
      </c>
      <c r="Q862" s="319">
        <v>300</v>
      </c>
      <c r="R862" s="319" t="s">
        <v>2615</v>
      </c>
      <c r="S862" s="319">
        <v>1</v>
      </c>
      <c r="T862" s="319" t="s">
        <v>391</v>
      </c>
      <c r="U862" s="319"/>
      <c r="V862" s="177"/>
      <c r="W862" s="177"/>
      <c r="X862" s="177"/>
      <c r="Y862" s="177"/>
      <c r="Z862" s="177"/>
      <c r="AA862" s="319"/>
      <c r="AB862" s="320"/>
      <c r="AC862" s="320"/>
      <c r="AD862" s="177"/>
      <c r="AE862" s="177"/>
      <c r="AF862" s="177"/>
      <c r="AG862" s="177"/>
      <c r="AH862" s="177"/>
      <c r="AI862" s="177"/>
      <c r="AJ862" s="177"/>
      <c r="AK862" s="177"/>
      <c r="AL862" s="177"/>
      <c r="AM862" s="177"/>
      <c r="AN862" s="177"/>
      <c r="AO862" s="177"/>
      <c r="AP862" s="177"/>
      <c r="AQ862" s="177"/>
      <c r="AR862" s="177"/>
      <c r="AS862" s="177"/>
      <c r="AT862" s="177"/>
      <c r="AU862" s="177"/>
      <c r="AV862" s="320">
        <v>2016</v>
      </c>
      <c r="AW862" s="99"/>
      <c r="AX862" s="99"/>
      <c r="AY862" s="99"/>
      <c r="AZ862" s="99"/>
      <c r="BA862" s="99"/>
      <c r="BB862" s="99"/>
      <c r="BC862" s="319">
        <v>450</v>
      </c>
      <c r="BD862" s="177"/>
    </row>
    <row r="863" spans="1:56" s="246" customFormat="1" ht="25.7" customHeight="1">
      <c r="A863" s="269"/>
      <c r="B863" s="543"/>
      <c r="C863" s="320" t="s">
        <v>11257</v>
      </c>
      <c r="D863" s="320" t="s">
        <v>11798</v>
      </c>
      <c r="E863" s="320" t="s">
        <v>11257</v>
      </c>
      <c r="F863" s="320"/>
      <c r="G863" s="320" t="s">
        <v>11799</v>
      </c>
      <c r="H863" s="665"/>
      <c r="I863" s="177"/>
      <c r="J863" s="319">
        <v>700</v>
      </c>
      <c r="K863" s="319">
        <v>460</v>
      </c>
      <c r="L863" s="319">
        <v>460</v>
      </c>
      <c r="M863" s="177"/>
      <c r="N863" s="936"/>
      <c r="O863" s="177"/>
      <c r="P863" s="319">
        <v>456</v>
      </c>
      <c r="Q863" s="319">
        <v>456</v>
      </c>
      <c r="R863" s="319" t="s">
        <v>11800</v>
      </c>
      <c r="S863" s="319">
        <v>1</v>
      </c>
      <c r="T863" s="319" t="s">
        <v>391</v>
      </c>
      <c r="U863" s="177"/>
      <c r="V863" s="177"/>
      <c r="W863" s="177"/>
      <c r="X863" s="177"/>
      <c r="Y863" s="177"/>
      <c r="Z863" s="177"/>
      <c r="AA863" s="319"/>
      <c r="AB863" s="320"/>
      <c r="AC863" s="320"/>
      <c r="AD863" s="177"/>
      <c r="AE863" s="177"/>
      <c r="AF863" s="177"/>
      <c r="AG863" s="177"/>
      <c r="AH863" s="177"/>
      <c r="AI863" s="177"/>
      <c r="AJ863" s="177"/>
      <c r="AK863" s="177"/>
      <c r="AL863" s="177"/>
      <c r="AM863" s="177"/>
      <c r="AN863" s="177"/>
      <c r="AO863" s="177"/>
      <c r="AP863" s="177"/>
      <c r="AQ863" s="177"/>
      <c r="AR863" s="177"/>
      <c r="AS863" s="177"/>
      <c r="AT863" s="177"/>
      <c r="AU863" s="177"/>
      <c r="AV863" s="320">
        <v>2008</v>
      </c>
      <c r="AW863" s="99"/>
      <c r="AX863" s="99"/>
      <c r="AY863" s="99"/>
      <c r="AZ863" s="99"/>
      <c r="BA863" s="99"/>
      <c r="BB863" s="99"/>
      <c r="BC863" s="319">
        <v>100</v>
      </c>
      <c r="BD863" s="177"/>
    </row>
    <row r="864" spans="1:56" s="246" customFormat="1" ht="25.7" customHeight="1">
      <c r="A864" s="269"/>
      <c r="B864" s="543"/>
      <c r="C864" s="320" t="s">
        <v>11257</v>
      </c>
      <c r="D864" s="320" t="s">
        <v>11801</v>
      </c>
      <c r="E864" s="320" t="s">
        <v>11257</v>
      </c>
      <c r="F864" s="320"/>
      <c r="G864" s="320" t="s">
        <v>11802</v>
      </c>
      <c r="H864" s="665"/>
      <c r="I864" s="177"/>
      <c r="J864" s="319">
        <v>1460</v>
      </c>
      <c r="K864" s="319">
        <v>493</v>
      </c>
      <c r="L864" s="319">
        <v>493</v>
      </c>
      <c r="M864" s="177"/>
      <c r="N864" s="936"/>
      <c r="O864" s="177"/>
      <c r="P864" s="319">
        <v>456</v>
      </c>
      <c r="Q864" s="319">
        <v>456</v>
      </c>
      <c r="R864" s="319" t="s">
        <v>11800</v>
      </c>
      <c r="S864" s="319">
        <v>1</v>
      </c>
      <c r="T864" s="319" t="s">
        <v>391</v>
      </c>
      <c r="U864" s="177"/>
      <c r="V864" s="177"/>
      <c r="W864" s="177"/>
      <c r="X864" s="177"/>
      <c r="Y864" s="177"/>
      <c r="Z864" s="177"/>
      <c r="AA864" s="319"/>
      <c r="AB864" s="320"/>
      <c r="AC864" s="320"/>
      <c r="AD864" s="177"/>
      <c r="AE864" s="177"/>
      <c r="AF864" s="177"/>
      <c r="AG864" s="177"/>
      <c r="AH864" s="177"/>
      <c r="AI864" s="177"/>
      <c r="AJ864" s="177"/>
      <c r="AK864" s="177"/>
      <c r="AL864" s="177"/>
      <c r="AM864" s="177"/>
      <c r="AN864" s="177"/>
      <c r="AO864" s="177"/>
      <c r="AP864" s="177"/>
      <c r="AQ864" s="177"/>
      <c r="AR864" s="177"/>
      <c r="AS864" s="177"/>
      <c r="AT864" s="177"/>
      <c r="AU864" s="177"/>
      <c r="AV864" s="320">
        <v>2004</v>
      </c>
      <c r="AW864" s="99"/>
      <c r="AX864" s="99"/>
      <c r="AY864" s="99"/>
      <c r="AZ864" s="99"/>
      <c r="BA864" s="99"/>
      <c r="BB864" s="99"/>
      <c r="BC864" s="319">
        <v>60</v>
      </c>
      <c r="BD864" s="177"/>
    </row>
    <row r="865" spans="1:56" s="246" customFormat="1" ht="25.7" customHeight="1">
      <c r="A865" s="269"/>
      <c r="B865" s="543"/>
      <c r="C865" s="320" t="s">
        <v>11257</v>
      </c>
      <c r="D865" s="320" t="s">
        <v>11803</v>
      </c>
      <c r="E865" s="320" t="s">
        <v>11257</v>
      </c>
      <c r="F865" s="320"/>
      <c r="G865" s="320" t="s">
        <v>11804</v>
      </c>
      <c r="H865" s="665"/>
      <c r="I865" s="177"/>
      <c r="J865" s="319">
        <v>2370</v>
      </c>
      <c r="K865" s="319">
        <v>504</v>
      </c>
      <c r="L865" s="319">
        <v>504</v>
      </c>
      <c r="M865" s="177"/>
      <c r="N865" s="936"/>
      <c r="O865" s="177"/>
      <c r="P865" s="319">
        <v>456</v>
      </c>
      <c r="Q865" s="319">
        <v>456</v>
      </c>
      <c r="R865" s="319" t="s">
        <v>11800</v>
      </c>
      <c r="S865" s="319">
        <v>1</v>
      </c>
      <c r="T865" s="319" t="s">
        <v>391</v>
      </c>
      <c r="U865" s="177"/>
      <c r="V865" s="177"/>
      <c r="W865" s="177"/>
      <c r="X865" s="177"/>
      <c r="Y865" s="177"/>
      <c r="Z865" s="177"/>
      <c r="AA865" s="319"/>
      <c r="AB865" s="320"/>
      <c r="AC865" s="320"/>
      <c r="AD865" s="177"/>
      <c r="AE865" s="177"/>
      <c r="AF865" s="177"/>
      <c r="AG865" s="177"/>
      <c r="AH865" s="177"/>
      <c r="AI865" s="177"/>
      <c r="AJ865" s="177"/>
      <c r="AK865" s="177"/>
      <c r="AL865" s="177"/>
      <c r="AM865" s="177"/>
      <c r="AN865" s="177"/>
      <c r="AO865" s="177"/>
      <c r="AP865" s="177"/>
      <c r="AQ865" s="177"/>
      <c r="AR865" s="177"/>
      <c r="AS865" s="177"/>
      <c r="AT865" s="177"/>
      <c r="AU865" s="177"/>
      <c r="AV865" s="320">
        <v>2006</v>
      </c>
      <c r="AW865" s="99"/>
      <c r="AX865" s="99"/>
      <c r="AY865" s="99"/>
      <c r="AZ865" s="99"/>
      <c r="BA865" s="99"/>
      <c r="BB865" s="99"/>
      <c r="BC865" s="319">
        <v>60</v>
      </c>
      <c r="BD865" s="177"/>
    </row>
    <row r="866" spans="1:56" s="246" customFormat="1" ht="25.7" customHeight="1">
      <c r="A866" s="269"/>
      <c r="B866" s="543"/>
      <c r="C866" s="320" t="s">
        <v>11257</v>
      </c>
      <c r="D866" s="320" t="s">
        <v>11805</v>
      </c>
      <c r="E866" s="320" t="s">
        <v>11257</v>
      </c>
      <c r="F866" s="320"/>
      <c r="G866" s="320" t="s">
        <v>11806</v>
      </c>
      <c r="H866" s="665"/>
      <c r="I866" s="177"/>
      <c r="J866" s="319">
        <v>3220</v>
      </c>
      <c r="K866" s="319">
        <v>460</v>
      </c>
      <c r="L866" s="319">
        <v>460</v>
      </c>
      <c r="M866" s="177"/>
      <c r="N866" s="936"/>
      <c r="O866" s="177"/>
      <c r="P866" s="319">
        <v>456</v>
      </c>
      <c r="Q866" s="319">
        <v>456</v>
      </c>
      <c r="R866" s="319" t="s">
        <v>11800</v>
      </c>
      <c r="S866" s="319">
        <v>1</v>
      </c>
      <c r="T866" s="319" t="s">
        <v>391</v>
      </c>
      <c r="U866" s="177"/>
      <c r="V866" s="177"/>
      <c r="W866" s="177"/>
      <c r="X866" s="177"/>
      <c r="Y866" s="177"/>
      <c r="Z866" s="177"/>
      <c r="AA866" s="319"/>
      <c r="AB866" s="320"/>
      <c r="AC866" s="320"/>
      <c r="AD866" s="177"/>
      <c r="AE866" s="177"/>
      <c r="AF866" s="177"/>
      <c r="AG866" s="177"/>
      <c r="AH866" s="177"/>
      <c r="AI866" s="177"/>
      <c r="AJ866" s="177"/>
      <c r="AK866" s="177"/>
      <c r="AL866" s="177"/>
      <c r="AM866" s="177"/>
      <c r="AN866" s="177"/>
      <c r="AO866" s="177"/>
      <c r="AP866" s="177"/>
      <c r="AQ866" s="177"/>
      <c r="AR866" s="177"/>
      <c r="AS866" s="177"/>
      <c r="AT866" s="177"/>
      <c r="AU866" s="177"/>
      <c r="AV866" s="320">
        <v>2001</v>
      </c>
      <c r="AW866" s="99"/>
      <c r="AX866" s="99"/>
      <c r="AY866" s="99"/>
      <c r="AZ866" s="99"/>
      <c r="BA866" s="99"/>
      <c r="BB866" s="99"/>
      <c r="BC866" s="319">
        <v>50</v>
      </c>
      <c r="BD866" s="177"/>
    </row>
    <row r="867" spans="1:56" s="246" customFormat="1" ht="25.7" customHeight="1">
      <c r="A867" s="269"/>
      <c r="B867" s="543"/>
      <c r="C867" s="320" t="s">
        <v>11257</v>
      </c>
      <c r="D867" s="320" t="s">
        <v>11807</v>
      </c>
      <c r="E867" s="320" t="s">
        <v>11257</v>
      </c>
      <c r="F867" s="320"/>
      <c r="G867" s="320" t="s">
        <v>11808</v>
      </c>
      <c r="H867" s="665"/>
      <c r="I867" s="177"/>
      <c r="J867" s="319">
        <v>830</v>
      </c>
      <c r="K867" s="319">
        <v>475</v>
      </c>
      <c r="L867" s="319">
        <v>475</v>
      </c>
      <c r="M867" s="177"/>
      <c r="N867" s="936"/>
      <c r="O867" s="177"/>
      <c r="P867" s="319">
        <v>456</v>
      </c>
      <c r="Q867" s="319">
        <v>456</v>
      </c>
      <c r="R867" s="319" t="s">
        <v>11800</v>
      </c>
      <c r="S867" s="319">
        <v>1</v>
      </c>
      <c r="T867" s="319" t="s">
        <v>391</v>
      </c>
      <c r="U867" s="177"/>
      <c r="V867" s="177"/>
      <c r="W867" s="177"/>
      <c r="X867" s="177"/>
      <c r="Y867" s="177"/>
      <c r="Z867" s="177"/>
      <c r="AA867" s="319"/>
      <c r="AB867" s="320"/>
      <c r="AC867" s="320"/>
      <c r="AD867" s="177"/>
      <c r="AE867" s="177"/>
      <c r="AF867" s="177"/>
      <c r="AG867" s="177"/>
      <c r="AH867" s="177"/>
      <c r="AI867" s="177"/>
      <c r="AJ867" s="177"/>
      <c r="AK867" s="177"/>
      <c r="AL867" s="177"/>
      <c r="AM867" s="177"/>
      <c r="AN867" s="177"/>
      <c r="AO867" s="177"/>
      <c r="AP867" s="177"/>
      <c r="AQ867" s="177"/>
      <c r="AR867" s="177"/>
      <c r="AS867" s="177"/>
      <c r="AT867" s="177"/>
      <c r="AU867" s="177"/>
      <c r="AV867" s="320">
        <v>2002</v>
      </c>
      <c r="AW867" s="99"/>
      <c r="AX867" s="99"/>
      <c r="AY867" s="99"/>
      <c r="AZ867" s="99"/>
      <c r="BA867" s="99"/>
      <c r="BB867" s="99"/>
      <c r="BC867" s="319">
        <v>50</v>
      </c>
      <c r="BD867" s="177"/>
    </row>
    <row r="868" spans="1:56" s="246" customFormat="1" ht="25.7" customHeight="1">
      <c r="A868" s="269"/>
      <c r="B868" s="543"/>
      <c r="C868" s="320" t="s">
        <v>11257</v>
      </c>
      <c r="D868" s="320" t="s">
        <v>11809</v>
      </c>
      <c r="E868" s="320" t="s">
        <v>11257</v>
      </c>
      <c r="F868" s="320"/>
      <c r="G868" s="320" t="s">
        <v>11810</v>
      </c>
      <c r="H868" s="665"/>
      <c r="I868" s="177"/>
      <c r="J868" s="319">
        <v>473</v>
      </c>
      <c r="K868" s="319">
        <v>400</v>
      </c>
      <c r="L868" s="319">
        <v>400</v>
      </c>
      <c r="M868" s="177"/>
      <c r="N868" s="936"/>
      <c r="O868" s="177"/>
      <c r="P868" s="319">
        <v>400</v>
      </c>
      <c r="Q868" s="319">
        <v>400</v>
      </c>
      <c r="R868" s="319" t="s">
        <v>11800</v>
      </c>
      <c r="S868" s="319">
        <v>1</v>
      </c>
      <c r="T868" s="319" t="s">
        <v>391</v>
      </c>
      <c r="U868" s="177"/>
      <c r="V868" s="177"/>
      <c r="W868" s="177"/>
      <c r="X868" s="177"/>
      <c r="Y868" s="177"/>
      <c r="Z868" s="177"/>
      <c r="AA868" s="319"/>
      <c r="AB868" s="320"/>
      <c r="AC868" s="320"/>
      <c r="AD868" s="177"/>
      <c r="AE868" s="177"/>
      <c r="AF868" s="177"/>
      <c r="AG868" s="177"/>
      <c r="AH868" s="177"/>
      <c r="AI868" s="177"/>
      <c r="AJ868" s="177"/>
      <c r="AK868" s="177"/>
      <c r="AL868" s="177"/>
      <c r="AM868" s="177"/>
      <c r="AN868" s="177"/>
      <c r="AO868" s="177"/>
      <c r="AP868" s="177"/>
      <c r="AQ868" s="177"/>
      <c r="AR868" s="177"/>
      <c r="AS868" s="177"/>
      <c r="AT868" s="177"/>
      <c r="AU868" s="177"/>
      <c r="AV868" s="320">
        <v>2003</v>
      </c>
      <c r="AW868" s="99"/>
      <c r="AX868" s="99"/>
      <c r="AY868" s="99"/>
      <c r="AZ868" s="99"/>
      <c r="BA868" s="99"/>
      <c r="BB868" s="99"/>
      <c r="BC868" s="319">
        <v>50</v>
      </c>
      <c r="BD868" s="177"/>
    </row>
    <row r="869" spans="1:56" s="246" customFormat="1" ht="25.7" customHeight="1">
      <c r="A869" s="269"/>
      <c r="B869" s="543"/>
      <c r="C869" s="320" t="s">
        <v>11257</v>
      </c>
      <c r="D869" s="320" t="s">
        <v>11811</v>
      </c>
      <c r="E869" s="320" t="s">
        <v>11257</v>
      </c>
      <c r="F869" s="320"/>
      <c r="G869" s="320" t="s">
        <v>11812</v>
      </c>
      <c r="H869" s="665"/>
      <c r="I869" s="177"/>
      <c r="J869" s="319">
        <v>500</v>
      </c>
      <c r="K869" s="319">
        <v>453</v>
      </c>
      <c r="L869" s="319">
        <v>453</v>
      </c>
      <c r="M869" s="177"/>
      <c r="N869" s="936"/>
      <c r="O869" s="177"/>
      <c r="P869" s="319">
        <v>400</v>
      </c>
      <c r="Q869" s="319">
        <v>400</v>
      </c>
      <c r="R869" s="319" t="s">
        <v>11800</v>
      </c>
      <c r="S869" s="319">
        <v>1</v>
      </c>
      <c r="T869" s="319" t="s">
        <v>391</v>
      </c>
      <c r="U869" s="177"/>
      <c r="V869" s="177"/>
      <c r="W869" s="177"/>
      <c r="X869" s="177"/>
      <c r="Y869" s="177"/>
      <c r="Z869" s="177"/>
      <c r="AA869" s="319"/>
      <c r="AB869" s="320"/>
      <c r="AC869" s="320"/>
      <c r="AD869" s="177"/>
      <c r="AE869" s="177"/>
      <c r="AF869" s="177"/>
      <c r="AG869" s="177"/>
      <c r="AH869" s="177"/>
      <c r="AI869" s="177"/>
      <c r="AJ869" s="177"/>
      <c r="AK869" s="177"/>
      <c r="AL869" s="177"/>
      <c r="AM869" s="177"/>
      <c r="AN869" s="177"/>
      <c r="AO869" s="177"/>
      <c r="AP869" s="177"/>
      <c r="AQ869" s="177"/>
      <c r="AR869" s="177"/>
      <c r="AS869" s="177"/>
      <c r="AT869" s="177"/>
      <c r="AU869" s="177"/>
      <c r="AV869" s="320">
        <v>2013</v>
      </c>
      <c r="AW869" s="99"/>
      <c r="AX869" s="99"/>
      <c r="AY869" s="99"/>
      <c r="AZ869" s="99"/>
      <c r="BA869" s="99"/>
      <c r="BB869" s="99"/>
      <c r="BC869" s="319">
        <v>100</v>
      </c>
      <c r="BD869" s="177"/>
    </row>
    <row r="870" spans="1:56" s="246" customFormat="1" ht="25.7" customHeight="1">
      <c r="A870" s="269"/>
      <c r="B870" s="566" t="s">
        <v>5030</v>
      </c>
      <c r="C870" s="320" t="s">
        <v>3426</v>
      </c>
      <c r="D870" s="544">
        <f>COUNTA(D871:D1002)</f>
        <v>132</v>
      </c>
      <c r="E870" s="702"/>
      <c r="F870" s="702"/>
      <c r="G870" s="702" t="s">
        <v>3582</v>
      </c>
      <c r="H870" s="702"/>
      <c r="I870" s="702"/>
      <c r="J870" s="319">
        <f t="shared" ref="J870:O870" si="13">SUM(J871:J1002)</f>
        <v>750562.32</v>
      </c>
      <c r="K870" s="319">
        <f t="shared" si="13"/>
        <v>89485.38999999997</v>
      </c>
      <c r="L870" s="319">
        <f t="shared" si="13"/>
        <v>89002.109999999986</v>
      </c>
      <c r="M870" s="319">
        <f t="shared" si="13"/>
        <v>946.7</v>
      </c>
      <c r="N870" s="319">
        <f t="shared" si="13"/>
        <v>385</v>
      </c>
      <c r="O870" s="319">
        <f t="shared" si="13"/>
        <v>385</v>
      </c>
      <c r="P870" s="319"/>
      <c r="Q870" s="319"/>
      <c r="R870" s="319"/>
      <c r="S870" s="1072">
        <f>SUM(S871:S1002)</f>
        <v>724.7</v>
      </c>
      <c r="T870" s="319"/>
      <c r="U870" s="702"/>
      <c r="V870" s="702"/>
      <c r="W870" s="702"/>
      <c r="X870" s="702"/>
      <c r="Y870" s="702"/>
      <c r="Z870" s="702"/>
      <c r="AA870" s="319"/>
      <c r="AB870" s="320"/>
      <c r="AC870" s="320"/>
      <c r="AD870" s="702"/>
      <c r="AE870" s="702"/>
      <c r="AF870" s="702"/>
      <c r="AG870" s="702"/>
      <c r="AH870" s="702"/>
      <c r="AI870" s="702"/>
      <c r="AJ870" s="702"/>
      <c r="AK870" s="702"/>
      <c r="AL870" s="702"/>
      <c r="AM870" s="702"/>
      <c r="AN870" s="702"/>
      <c r="AO870" s="702"/>
      <c r="AP870" s="702"/>
      <c r="AQ870" s="702"/>
      <c r="AR870" s="702"/>
      <c r="AS870" s="702"/>
      <c r="AT870" s="702"/>
      <c r="AU870" s="702"/>
      <c r="AV870" s="99"/>
      <c r="AW870" s="99"/>
      <c r="AX870" s="99"/>
      <c r="AY870" s="99"/>
      <c r="AZ870" s="99"/>
      <c r="BA870" s="99"/>
      <c r="BB870" s="99"/>
      <c r="BC870" s="100"/>
      <c r="BD870" s="100"/>
    </row>
    <row r="871" spans="1:56" s="246" customFormat="1" ht="25.7" customHeight="1">
      <c r="A871" s="269"/>
      <c r="B871" s="543"/>
      <c r="C871" s="320" t="s">
        <v>11833</v>
      </c>
      <c r="D871" s="320" t="s">
        <v>12244</v>
      </c>
      <c r="E871" s="320" t="s">
        <v>11833</v>
      </c>
      <c r="F871" s="320"/>
      <c r="G871" s="320" t="s">
        <v>12141</v>
      </c>
      <c r="H871" s="702"/>
      <c r="I871" s="702"/>
      <c r="J871" s="319">
        <v>5651</v>
      </c>
      <c r="K871" s="319">
        <v>3587</v>
      </c>
      <c r="L871" s="319">
        <v>3587</v>
      </c>
      <c r="M871" s="319"/>
      <c r="N871" s="319"/>
      <c r="O871" s="319"/>
      <c r="P871" s="319">
        <v>396</v>
      </c>
      <c r="Q871" s="319">
        <v>396</v>
      </c>
      <c r="R871" s="319" t="s">
        <v>12245</v>
      </c>
      <c r="S871" s="319">
        <v>8</v>
      </c>
      <c r="T871" s="319" t="s">
        <v>391</v>
      </c>
      <c r="U871" s="319"/>
      <c r="V871" s="319"/>
      <c r="W871" s="319"/>
      <c r="X871" s="319"/>
      <c r="Y871" s="319"/>
      <c r="Z871" s="319"/>
      <c r="AA871" s="319"/>
      <c r="AB871" s="319"/>
      <c r="AC871" s="319"/>
      <c r="AD871" s="319"/>
      <c r="AE871" s="319"/>
      <c r="AF871" s="319"/>
      <c r="AG871" s="319"/>
      <c r="AH871" s="319"/>
      <c r="AI871" s="319"/>
      <c r="AJ871" s="319"/>
      <c r="AK871" s="319"/>
      <c r="AL871" s="319"/>
      <c r="AM871" s="319"/>
      <c r="AN871" s="319"/>
      <c r="AO871" s="319"/>
      <c r="AP871" s="319"/>
      <c r="AQ871" s="319"/>
      <c r="AR871" s="319"/>
      <c r="AS871" s="319"/>
      <c r="AT871" s="319"/>
      <c r="AU871" s="319"/>
      <c r="AV871" s="319">
        <v>2001</v>
      </c>
      <c r="AW871" s="319"/>
      <c r="AX871" s="319"/>
      <c r="AY871" s="319"/>
      <c r="AZ871" s="319"/>
      <c r="BA871" s="319"/>
      <c r="BB871" s="319"/>
      <c r="BC871" s="319">
        <v>719</v>
      </c>
      <c r="BD871" s="319"/>
    </row>
    <row r="872" spans="1:56" s="246" customFormat="1" ht="25.7" customHeight="1">
      <c r="A872" s="269"/>
      <c r="B872" s="543"/>
      <c r="C872" s="320" t="s">
        <v>11833</v>
      </c>
      <c r="D872" s="320" t="s">
        <v>12246</v>
      </c>
      <c r="E872" s="320" t="s">
        <v>11833</v>
      </c>
      <c r="F872" s="320"/>
      <c r="G872" s="320" t="s">
        <v>12141</v>
      </c>
      <c r="H872" s="702"/>
      <c r="I872" s="702"/>
      <c r="J872" s="591">
        <v>5700</v>
      </c>
      <c r="K872" s="319">
        <v>3698</v>
      </c>
      <c r="L872" s="319">
        <v>3698</v>
      </c>
      <c r="M872" s="319"/>
      <c r="N872" s="319"/>
      <c r="O872" s="319"/>
      <c r="P872" s="319">
        <v>2400</v>
      </c>
      <c r="Q872" s="319">
        <v>2400</v>
      </c>
      <c r="R872" s="319" t="s">
        <v>2338</v>
      </c>
      <c r="S872" s="319">
        <v>8</v>
      </c>
      <c r="T872" s="319" t="s">
        <v>391</v>
      </c>
      <c r="U872" s="319"/>
      <c r="V872" s="319"/>
      <c r="W872" s="319"/>
      <c r="X872" s="319"/>
      <c r="Y872" s="319"/>
      <c r="Z872" s="319"/>
      <c r="AA872" s="319"/>
      <c r="AB872" s="319"/>
      <c r="AC872" s="319"/>
      <c r="AD872" s="319"/>
      <c r="AE872" s="319"/>
      <c r="AF872" s="319"/>
      <c r="AG872" s="319"/>
      <c r="AH872" s="319"/>
      <c r="AI872" s="319"/>
      <c r="AJ872" s="319"/>
      <c r="AK872" s="319"/>
      <c r="AL872" s="319"/>
      <c r="AM872" s="319"/>
      <c r="AN872" s="319"/>
      <c r="AO872" s="319"/>
      <c r="AP872" s="319"/>
      <c r="AQ872" s="319"/>
      <c r="AR872" s="319"/>
      <c r="AS872" s="319"/>
      <c r="AT872" s="319"/>
      <c r="AU872" s="319"/>
      <c r="AV872" s="654"/>
      <c r="AW872" s="319"/>
      <c r="AX872" s="319"/>
      <c r="AY872" s="319"/>
      <c r="AZ872" s="319"/>
      <c r="BA872" s="319"/>
      <c r="BB872" s="319"/>
      <c r="BC872" s="319"/>
      <c r="BD872" s="319"/>
    </row>
    <row r="873" spans="1:56" s="246" customFormat="1" ht="25.7" customHeight="1">
      <c r="A873" s="269"/>
      <c r="B873" s="543"/>
      <c r="C873" s="320" t="s">
        <v>11853</v>
      </c>
      <c r="D873" s="320" t="s">
        <v>12247</v>
      </c>
      <c r="E873" s="320" t="s">
        <v>11853</v>
      </c>
      <c r="F873" s="320"/>
      <c r="G873" s="320" t="s">
        <v>10748</v>
      </c>
      <c r="H873" s="702"/>
      <c r="I873" s="702"/>
      <c r="J873" s="319">
        <v>2050</v>
      </c>
      <c r="K873" s="319">
        <v>1613</v>
      </c>
      <c r="L873" s="319">
        <v>2034</v>
      </c>
      <c r="M873" s="319"/>
      <c r="N873" s="319"/>
      <c r="O873" s="319"/>
      <c r="P873" s="319">
        <v>1496</v>
      </c>
      <c r="Q873" s="319">
        <v>1496</v>
      </c>
      <c r="R873" s="319" t="s">
        <v>2169</v>
      </c>
      <c r="S873" s="319">
        <v>4</v>
      </c>
      <c r="T873" s="319" t="s">
        <v>391</v>
      </c>
      <c r="U873" s="319"/>
      <c r="V873" s="319"/>
      <c r="W873" s="319"/>
      <c r="X873" s="319"/>
      <c r="Y873" s="319"/>
      <c r="Z873" s="319"/>
      <c r="AA873" s="319"/>
      <c r="AB873" s="319"/>
      <c r="AC873" s="319"/>
      <c r="AD873" s="319"/>
      <c r="AE873" s="319"/>
      <c r="AF873" s="319"/>
      <c r="AG873" s="319"/>
      <c r="AH873" s="319"/>
      <c r="AI873" s="319"/>
      <c r="AJ873" s="319"/>
      <c r="AK873" s="319"/>
      <c r="AL873" s="319"/>
      <c r="AM873" s="319"/>
      <c r="AN873" s="319"/>
      <c r="AO873" s="319"/>
      <c r="AP873" s="319"/>
      <c r="AQ873" s="319"/>
      <c r="AR873" s="319"/>
      <c r="AS873" s="319"/>
      <c r="AT873" s="319"/>
      <c r="AU873" s="319"/>
      <c r="AV873" s="319">
        <v>2005</v>
      </c>
      <c r="AW873" s="319"/>
      <c r="AX873" s="319"/>
      <c r="AY873" s="319"/>
      <c r="AZ873" s="319"/>
      <c r="BA873" s="319"/>
      <c r="BB873" s="319"/>
      <c r="BC873" s="319">
        <v>775</v>
      </c>
      <c r="BD873" s="319"/>
    </row>
    <row r="874" spans="1:56" s="246" customFormat="1" ht="25.7" customHeight="1">
      <c r="A874" s="269"/>
      <c r="B874" s="543"/>
      <c r="C874" s="320" t="s">
        <v>11853</v>
      </c>
      <c r="D874" s="320" t="s">
        <v>12248</v>
      </c>
      <c r="E874" s="320" t="s">
        <v>11853</v>
      </c>
      <c r="F874" s="320"/>
      <c r="G874" s="320" t="s">
        <v>11853</v>
      </c>
      <c r="H874" s="702"/>
      <c r="I874" s="702"/>
      <c r="J874" s="319">
        <v>1002</v>
      </c>
      <c r="K874" s="319">
        <v>396</v>
      </c>
      <c r="L874" s="319">
        <v>396</v>
      </c>
      <c r="M874" s="702"/>
      <c r="N874" s="936"/>
      <c r="O874" s="702"/>
      <c r="P874" s="319">
        <v>396</v>
      </c>
      <c r="Q874" s="319">
        <v>396</v>
      </c>
      <c r="R874" s="319" t="s">
        <v>10559</v>
      </c>
      <c r="S874" s="319">
        <v>1</v>
      </c>
      <c r="T874" s="319" t="s">
        <v>391</v>
      </c>
      <c r="U874" s="702"/>
      <c r="V874" s="702"/>
      <c r="W874" s="702"/>
      <c r="X874" s="702"/>
      <c r="Y874" s="702"/>
      <c r="Z874" s="702"/>
      <c r="AA874" s="319"/>
      <c r="AB874" s="320"/>
      <c r="AC874" s="320"/>
      <c r="AD874" s="702"/>
      <c r="AE874" s="702"/>
      <c r="AF874" s="702"/>
      <c r="AG874" s="702"/>
      <c r="AH874" s="702"/>
      <c r="AI874" s="702"/>
      <c r="AJ874" s="702"/>
      <c r="AK874" s="702"/>
      <c r="AL874" s="702"/>
      <c r="AM874" s="702"/>
      <c r="AN874" s="702"/>
      <c r="AO874" s="702"/>
      <c r="AP874" s="702"/>
      <c r="AQ874" s="702"/>
      <c r="AR874" s="702"/>
      <c r="AS874" s="702"/>
      <c r="AT874" s="702"/>
      <c r="AU874" s="702"/>
      <c r="AV874" s="99">
        <v>2007</v>
      </c>
      <c r="AW874" s="99"/>
      <c r="AX874" s="99"/>
      <c r="AY874" s="99"/>
      <c r="AZ874" s="99"/>
      <c r="BA874" s="99"/>
      <c r="BB874" s="99"/>
      <c r="BC874" s="100">
        <v>106</v>
      </c>
      <c r="BD874" s="100"/>
    </row>
    <row r="875" spans="1:56" s="246" customFormat="1" ht="25.7" customHeight="1">
      <c r="A875" s="269"/>
      <c r="B875" s="543"/>
      <c r="C875" s="320" t="s">
        <v>11853</v>
      </c>
      <c r="D875" s="320" t="s">
        <v>12249</v>
      </c>
      <c r="E875" s="320" t="s">
        <v>11853</v>
      </c>
      <c r="F875" s="320"/>
      <c r="G875" s="320" t="s">
        <v>11853</v>
      </c>
      <c r="H875" s="702"/>
      <c r="I875" s="702"/>
      <c r="J875" s="319">
        <v>1733</v>
      </c>
      <c r="K875" s="319">
        <v>459</v>
      </c>
      <c r="L875" s="319">
        <v>459</v>
      </c>
      <c r="M875" s="702"/>
      <c r="N875" s="936"/>
      <c r="O875" s="702"/>
      <c r="P875" s="319">
        <v>396</v>
      </c>
      <c r="Q875" s="319">
        <v>396</v>
      </c>
      <c r="R875" s="319" t="s">
        <v>10559</v>
      </c>
      <c r="S875" s="319">
        <v>1</v>
      </c>
      <c r="T875" s="319" t="s">
        <v>391</v>
      </c>
      <c r="U875" s="702"/>
      <c r="V875" s="702"/>
      <c r="W875" s="702"/>
      <c r="X875" s="702"/>
      <c r="Y875" s="702"/>
      <c r="Z875" s="702"/>
      <c r="AA875" s="319"/>
      <c r="AB875" s="320"/>
      <c r="AC875" s="320"/>
      <c r="AD875" s="702"/>
      <c r="AE875" s="702"/>
      <c r="AF875" s="702"/>
      <c r="AG875" s="702"/>
      <c r="AH875" s="702"/>
      <c r="AI875" s="702"/>
      <c r="AJ875" s="702"/>
      <c r="AK875" s="702"/>
      <c r="AL875" s="702"/>
      <c r="AM875" s="702"/>
      <c r="AN875" s="702"/>
      <c r="AO875" s="702"/>
      <c r="AP875" s="702"/>
      <c r="AQ875" s="702"/>
      <c r="AR875" s="702"/>
      <c r="AS875" s="702"/>
      <c r="AT875" s="702"/>
      <c r="AU875" s="702"/>
      <c r="AV875" s="99">
        <v>2007</v>
      </c>
      <c r="AW875" s="99"/>
      <c r="AX875" s="99"/>
      <c r="AY875" s="99"/>
      <c r="AZ875" s="99"/>
      <c r="BA875" s="99"/>
      <c r="BB875" s="99"/>
      <c r="BC875" s="100">
        <v>103</v>
      </c>
      <c r="BD875" s="100"/>
    </row>
    <row r="876" spans="1:56" s="246" customFormat="1" ht="25.7" customHeight="1">
      <c r="A876" s="269"/>
      <c r="B876" s="543"/>
      <c r="C876" s="320" t="s">
        <v>11853</v>
      </c>
      <c r="D876" s="320" t="s">
        <v>12250</v>
      </c>
      <c r="E876" s="320" t="s">
        <v>11853</v>
      </c>
      <c r="F876" s="320"/>
      <c r="G876" s="320" t="s">
        <v>11853</v>
      </c>
      <c r="H876" s="702"/>
      <c r="I876" s="702"/>
      <c r="J876" s="319">
        <v>1267</v>
      </c>
      <c r="K876" s="319">
        <v>466</v>
      </c>
      <c r="L876" s="319">
        <v>466</v>
      </c>
      <c r="M876" s="702"/>
      <c r="N876" s="936"/>
      <c r="O876" s="702"/>
      <c r="P876" s="319">
        <v>466</v>
      </c>
      <c r="Q876" s="319">
        <v>466</v>
      </c>
      <c r="R876" s="319" t="s">
        <v>12251</v>
      </c>
      <c r="S876" s="319">
        <v>1</v>
      </c>
      <c r="T876" s="319" t="s">
        <v>391</v>
      </c>
      <c r="U876" s="702"/>
      <c r="V876" s="702"/>
      <c r="W876" s="702"/>
      <c r="X876" s="702"/>
      <c r="Y876" s="702"/>
      <c r="Z876" s="702"/>
      <c r="AA876" s="319" t="s">
        <v>12252</v>
      </c>
      <c r="AB876" s="320"/>
      <c r="AC876" s="320"/>
      <c r="AD876" s="702"/>
      <c r="AE876" s="702"/>
      <c r="AF876" s="702"/>
      <c r="AG876" s="702"/>
      <c r="AH876" s="702"/>
      <c r="AI876" s="702"/>
      <c r="AJ876" s="702"/>
      <c r="AK876" s="702"/>
      <c r="AL876" s="702"/>
      <c r="AM876" s="702"/>
      <c r="AN876" s="702"/>
      <c r="AO876" s="702"/>
      <c r="AP876" s="702"/>
      <c r="AQ876" s="702"/>
      <c r="AR876" s="702"/>
      <c r="AS876" s="702"/>
      <c r="AT876" s="702"/>
      <c r="AU876" s="702"/>
      <c r="AV876" s="99">
        <v>2003</v>
      </c>
      <c r="AW876" s="99"/>
      <c r="AX876" s="99"/>
      <c r="AY876" s="99"/>
      <c r="AZ876" s="99"/>
      <c r="BA876" s="99"/>
      <c r="BB876" s="99"/>
      <c r="BC876" s="100">
        <v>90</v>
      </c>
      <c r="BD876" s="100"/>
    </row>
    <row r="877" spans="1:56" s="246" customFormat="1" ht="25.7" customHeight="1">
      <c r="A877" s="269"/>
      <c r="B877" s="543"/>
      <c r="C877" s="320" t="s">
        <v>11853</v>
      </c>
      <c r="D877" s="320" t="s">
        <v>12253</v>
      </c>
      <c r="E877" s="320" t="s">
        <v>11853</v>
      </c>
      <c r="F877" s="320"/>
      <c r="G877" s="320" t="s">
        <v>11853</v>
      </c>
      <c r="H877" s="702"/>
      <c r="I877" s="702"/>
      <c r="J877" s="319">
        <v>855</v>
      </c>
      <c r="K877" s="319">
        <v>855</v>
      </c>
      <c r="L877" s="319">
        <v>855</v>
      </c>
      <c r="M877" s="702"/>
      <c r="N877" s="936"/>
      <c r="O877" s="702"/>
      <c r="P877" s="319">
        <v>396</v>
      </c>
      <c r="Q877" s="319">
        <v>396</v>
      </c>
      <c r="R877" s="319" t="s">
        <v>10559</v>
      </c>
      <c r="S877" s="319">
        <v>1</v>
      </c>
      <c r="T877" s="319" t="s">
        <v>391</v>
      </c>
      <c r="U877" s="702"/>
      <c r="V877" s="702"/>
      <c r="W877" s="702"/>
      <c r="X877" s="702"/>
      <c r="Y877" s="702"/>
      <c r="Z877" s="702"/>
      <c r="AA877" s="319"/>
      <c r="AB877" s="320"/>
      <c r="AC877" s="320"/>
      <c r="AD877" s="702"/>
      <c r="AE877" s="702"/>
      <c r="AF877" s="702"/>
      <c r="AG877" s="702"/>
      <c r="AH877" s="702"/>
      <c r="AI877" s="702"/>
      <c r="AJ877" s="702"/>
      <c r="AK877" s="702"/>
      <c r="AL877" s="702"/>
      <c r="AM877" s="702"/>
      <c r="AN877" s="702"/>
      <c r="AO877" s="702"/>
      <c r="AP877" s="702"/>
      <c r="AQ877" s="702"/>
      <c r="AR877" s="702"/>
      <c r="AS877" s="702"/>
      <c r="AT877" s="702"/>
      <c r="AU877" s="702"/>
      <c r="AV877" s="99">
        <v>2007</v>
      </c>
      <c r="AW877" s="99"/>
      <c r="AX877" s="99"/>
      <c r="AY877" s="99"/>
      <c r="AZ877" s="99"/>
      <c r="BA877" s="99"/>
      <c r="BB877" s="99"/>
      <c r="BC877" s="100">
        <v>1000</v>
      </c>
      <c r="BD877" s="100"/>
    </row>
    <row r="878" spans="1:56" s="246" customFormat="1" ht="25.7" customHeight="1">
      <c r="A878" s="269"/>
      <c r="B878" s="543"/>
      <c r="C878" s="320" t="s">
        <v>11853</v>
      </c>
      <c r="D878" s="320" t="s">
        <v>12254</v>
      </c>
      <c r="E878" s="320" t="s">
        <v>11853</v>
      </c>
      <c r="F878" s="320"/>
      <c r="G878" s="320" t="s">
        <v>12255</v>
      </c>
      <c r="H878" s="702"/>
      <c r="I878" s="702"/>
      <c r="J878" s="319">
        <v>396</v>
      </c>
      <c r="K878" s="319">
        <v>396</v>
      </c>
      <c r="L878" s="319">
        <v>396</v>
      </c>
      <c r="M878" s="702"/>
      <c r="N878" s="936"/>
      <c r="O878" s="702"/>
      <c r="P878" s="319">
        <v>396</v>
      </c>
      <c r="Q878" s="319">
        <v>396</v>
      </c>
      <c r="R878" s="319" t="s">
        <v>10559</v>
      </c>
      <c r="S878" s="319">
        <v>1</v>
      </c>
      <c r="T878" s="319" t="s">
        <v>391</v>
      </c>
      <c r="U878" s="702"/>
      <c r="V878" s="702"/>
      <c r="W878" s="702"/>
      <c r="X878" s="702"/>
      <c r="Y878" s="702"/>
      <c r="Z878" s="702"/>
      <c r="AA878" s="319"/>
      <c r="AB878" s="320"/>
      <c r="AC878" s="320"/>
      <c r="AD878" s="702"/>
      <c r="AE878" s="702"/>
      <c r="AF878" s="702"/>
      <c r="AG878" s="702"/>
      <c r="AH878" s="702"/>
      <c r="AI878" s="702"/>
      <c r="AJ878" s="702"/>
      <c r="AK878" s="702"/>
      <c r="AL878" s="702"/>
      <c r="AM878" s="702"/>
      <c r="AN878" s="702"/>
      <c r="AO878" s="702"/>
      <c r="AP878" s="702"/>
      <c r="AQ878" s="702"/>
      <c r="AR878" s="702"/>
      <c r="AS878" s="702"/>
      <c r="AT878" s="702"/>
      <c r="AU878" s="702"/>
      <c r="AV878" s="99">
        <v>2001</v>
      </c>
      <c r="AW878" s="99"/>
      <c r="AX878" s="99"/>
      <c r="AY878" s="99"/>
      <c r="AZ878" s="99"/>
      <c r="BA878" s="99"/>
      <c r="BB878" s="99"/>
      <c r="BC878" s="100"/>
      <c r="BD878" s="100"/>
    </row>
    <row r="879" spans="1:56" s="246" customFormat="1" ht="25.7" customHeight="1">
      <c r="A879" s="269"/>
      <c r="B879" s="543"/>
      <c r="C879" s="320" t="s">
        <v>11853</v>
      </c>
      <c r="D879" s="320" t="s">
        <v>12256</v>
      </c>
      <c r="E879" s="320" t="s">
        <v>11853</v>
      </c>
      <c r="F879" s="320"/>
      <c r="G879" s="320" t="s">
        <v>11853</v>
      </c>
      <c r="H879" s="702"/>
      <c r="I879" s="702"/>
      <c r="J879" s="319">
        <v>426</v>
      </c>
      <c r="K879" s="319">
        <v>315</v>
      </c>
      <c r="L879" s="319">
        <v>315</v>
      </c>
      <c r="M879" s="702"/>
      <c r="N879" s="936"/>
      <c r="O879" s="702"/>
      <c r="P879" s="319">
        <v>315</v>
      </c>
      <c r="Q879" s="319">
        <v>315</v>
      </c>
      <c r="R879" s="319" t="s">
        <v>12257</v>
      </c>
      <c r="S879" s="319">
        <v>1</v>
      </c>
      <c r="T879" s="319" t="s">
        <v>391</v>
      </c>
      <c r="U879" s="702"/>
      <c r="V879" s="702"/>
      <c r="W879" s="702"/>
      <c r="X879" s="702"/>
      <c r="Y879" s="702"/>
      <c r="Z879" s="702"/>
      <c r="AA879" s="319"/>
      <c r="AB879" s="320"/>
      <c r="AC879" s="320"/>
      <c r="AD879" s="702"/>
      <c r="AE879" s="702"/>
      <c r="AF879" s="702"/>
      <c r="AG879" s="702"/>
      <c r="AH879" s="702"/>
      <c r="AI879" s="702"/>
      <c r="AJ879" s="702"/>
      <c r="AK879" s="702"/>
      <c r="AL879" s="702"/>
      <c r="AM879" s="702"/>
      <c r="AN879" s="702"/>
      <c r="AO879" s="702"/>
      <c r="AP879" s="702"/>
      <c r="AQ879" s="702"/>
      <c r="AR879" s="702"/>
      <c r="AS879" s="702"/>
      <c r="AT879" s="702"/>
      <c r="AU879" s="702"/>
      <c r="AV879" s="99">
        <v>2009</v>
      </c>
      <c r="AW879" s="99"/>
      <c r="AX879" s="99"/>
      <c r="AY879" s="99"/>
      <c r="AZ879" s="99"/>
      <c r="BA879" s="99"/>
      <c r="BB879" s="99"/>
      <c r="BC879" s="100">
        <v>54</v>
      </c>
      <c r="BD879" s="100"/>
    </row>
    <row r="880" spans="1:56" s="246" customFormat="1" ht="25.7" customHeight="1">
      <c r="A880" s="269"/>
      <c r="B880" s="543"/>
      <c r="C880" s="320" t="s">
        <v>11853</v>
      </c>
      <c r="D880" s="320" t="s">
        <v>12258</v>
      </c>
      <c r="E880" s="320" t="s">
        <v>11853</v>
      </c>
      <c r="F880" s="320"/>
      <c r="G880" s="320" t="s">
        <v>10748</v>
      </c>
      <c r="H880" s="702"/>
      <c r="I880" s="702"/>
      <c r="J880" s="319">
        <v>17225</v>
      </c>
      <c r="K880" s="319">
        <v>599</v>
      </c>
      <c r="L880" s="319">
        <v>599</v>
      </c>
      <c r="M880" s="702"/>
      <c r="N880" s="936"/>
      <c r="O880" s="702"/>
      <c r="P880" s="319">
        <v>374</v>
      </c>
      <c r="Q880" s="319">
        <v>374</v>
      </c>
      <c r="R880" s="319" t="s">
        <v>2169</v>
      </c>
      <c r="S880" s="319">
        <v>1</v>
      </c>
      <c r="T880" s="319" t="s">
        <v>391</v>
      </c>
      <c r="U880" s="702"/>
      <c r="V880" s="702"/>
      <c r="W880" s="702"/>
      <c r="X880" s="702"/>
      <c r="Y880" s="702"/>
      <c r="Z880" s="702"/>
      <c r="AA880" s="319"/>
      <c r="AB880" s="320"/>
      <c r="AC880" s="320"/>
      <c r="AD880" s="702"/>
      <c r="AE880" s="702"/>
      <c r="AF880" s="702"/>
      <c r="AG880" s="702"/>
      <c r="AH880" s="702"/>
      <c r="AI880" s="702"/>
      <c r="AJ880" s="702"/>
      <c r="AK880" s="702"/>
      <c r="AL880" s="702"/>
      <c r="AM880" s="702"/>
      <c r="AN880" s="702"/>
      <c r="AO880" s="702"/>
      <c r="AP880" s="702"/>
      <c r="AQ880" s="702"/>
      <c r="AR880" s="702"/>
      <c r="AS880" s="702"/>
      <c r="AT880" s="702"/>
      <c r="AU880" s="702"/>
      <c r="AV880" s="99">
        <v>2010</v>
      </c>
      <c r="AW880" s="99"/>
      <c r="AX880" s="99"/>
      <c r="AY880" s="99"/>
      <c r="AZ880" s="99"/>
      <c r="BA880" s="99"/>
      <c r="BB880" s="99"/>
      <c r="BC880" s="100">
        <v>326</v>
      </c>
      <c r="BD880" s="100"/>
    </row>
    <row r="881" spans="1:56" s="246" customFormat="1" ht="25.7" customHeight="1">
      <c r="A881" s="269"/>
      <c r="B881" s="543"/>
      <c r="C881" s="320" t="s">
        <v>11853</v>
      </c>
      <c r="D881" s="320" t="s">
        <v>12259</v>
      </c>
      <c r="E881" s="320" t="s">
        <v>12260</v>
      </c>
      <c r="F881" s="320"/>
      <c r="G881" s="320" t="s">
        <v>11853</v>
      </c>
      <c r="H881" s="702"/>
      <c r="I881" s="702"/>
      <c r="J881" s="319">
        <v>2250</v>
      </c>
      <c r="K881" s="319">
        <v>445.64</v>
      </c>
      <c r="L881" s="319">
        <v>445.64</v>
      </c>
      <c r="M881" s="702"/>
      <c r="N881" s="936"/>
      <c r="O881" s="702"/>
      <c r="P881" s="319">
        <v>434.75</v>
      </c>
      <c r="Q881" s="319">
        <v>435</v>
      </c>
      <c r="R881" s="319" t="s">
        <v>2372</v>
      </c>
      <c r="S881" s="319">
        <v>1</v>
      </c>
      <c r="T881" s="319" t="s">
        <v>391</v>
      </c>
      <c r="U881" s="702"/>
      <c r="V881" s="702"/>
      <c r="W881" s="702"/>
      <c r="X881" s="702"/>
      <c r="Y881" s="702"/>
      <c r="Z881" s="702"/>
      <c r="AA881" s="319"/>
      <c r="AB881" s="320"/>
      <c r="AC881" s="320"/>
      <c r="AD881" s="702"/>
      <c r="AE881" s="702"/>
      <c r="AF881" s="702"/>
      <c r="AG881" s="702"/>
      <c r="AH881" s="702"/>
      <c r="AI881" s="702"/>
      <c r="AJ881" s="702"/>
      <c r="AK881" s="702"/>
      <c r="AL881" s="702"/>
      <c r="AM881" s="702"/>
      <c r="AN881" s="702"/>
      <c r="AO881" s="702"/>
      <c r="AP881" s="702"/>
      <c r="AQ881" s="702"/>
      <c r="AR881" s="702"/>
      <c r="AS881" s="702"/>
      <c r="AT881" s="702"/>
      <c r="AU881" s="702"/>
      <c r="AV881" s="99">
        <v>2010</v>
      </c>
      <c r="AW881" s="99"/>
      <c r="AX881" s="99"/>
      <c r="AY881" s="99"/>
      <c r="AZ881" s="99"/>
      <c r="BA881" s="99"/>
      <c r="BB881" s="99"/>
      <c r="BC881" s="100">
        <v>257</v>
      </c>
      <c r="BD881" s="100"/>
    </row>
    <row r="882" spans="1:56" s="246" customFormat="1" ht="25.7" customHeight="1">
      <c r="A882" s="269"/>
      <c r="B882" s="543"/>
      <c r="C882" s="320" t="s">
        <v>11853</v>
      </c>
      <c r="D882" s="320" t="s">
        <v>12261</v>
      </c>
      <c r="E882" s="320" t="s">
        <v>11853</v>
      </c>
      <c r="F882" s="320"/>
      <c r="G882" s="320" t="s">
        <v>11853</v>
      </c>
      <c r="H882" s="702"/>
      <c r="I882" s="702"/>
      <c r="J882" s="319"/>
      <c r="K882" s="319"/>
      <c r="L882" s="319"/>
      <c r="M882" s="702"/>
      <c r="N882" s="936"/>
      <c r="O882" s="702"/>
      <c r="P882" s="319">
        <v>396</v>
      </c>
      <c r="Q882" s="319">
        <v>396</v>
      </c>
      <c r="R882" s="319" t="s">
        <v>10559</v>
      </c>
      <c r="S882" s="319">
        <v>1</v>
      </c>
      <c r="T882" s="319" t="s">
        <v>391</v>
      </c>
      <c r="U882" s="702"/>
      <c r="V882" s="702"/>
      <c r="W882" s="702"/>
      <c r="X882" s="702"/>
      <c r="Y882" s="702"/>
      <c r="Z882" s="702"/>
      <c r="AA882" s="319"/>
      <c r="AB882" s="320"/>
      <c r="AC882" s="320"/>
      <c r="AD882" s="702"/>
      <c r="AE882" s="702"/>
      <c r="AF882" s="702"/>
      <c r="AG882" s="702"/>
      <c r="AH882" s="702"/>
      <c r="AI882" s="702"/>
      <c r="AJ882" s="702"/>
      <c r="AK882" s="702"/>
      <c r="AL882" s="702"/>
      <c r="AM882" s="702"/>
      <c r="AN882" s="702"/>
      <c r="AO882" s="702"/>
      <c r="AP882" s="702"/>
      <c r="AQ882" s="702"/>
      <c r="AR882" s="702"/>
      <c r="AS882" s="702"/>
      <c r="AT882" s="702"/>
      <c r="AU882" s="702"/>
      <c r="AV882" s="99">
        <v>2016</v>
      </c>
      <c r="AW882" s="99"/>
      <c r="AX882" s="99"/>
      <c r="AY882" s="99"/>
      <c r="AZ882" s="99"/>
      <c r="BA882" s="99"/>
      <c r="BB882" s="99"/>
      <c r="BC882" s="100">
        <v>160</v>
      </c>
      <c r="BD882" s="100"/>
    </row>
    <row r="883" spans="1:56" s="246" customFormat="1" ht="25.7" customHeight="1">
      <c r="A883" s="269"/>
      <c r="B883" s="543"/>
      <c r="C883" s="320" t="s">
        <v>11861</v>
      </c>
      <c r="D883" s="320" t="s">
        <v>12262</v>
      </c>
      <c r="E883" s="320" t="s">
        <v>11861</v>
      </c>
      <c r="F883" s="320"/>
      <c r="G883" s="320" t="s">
        <v>12263</v>
      </c>
      <c r="H883" s="702"/>
      <c r="I883" s="702"/>
      <c r="J883" s="319">
        <v>6730</v>
      </c>
      <c r="K883" s="319">
        <v>2749</v>
      </c>
      <c r="L883" s="319">
        <v>2711</v>
      </c>
      <c r="M883" s="702"/>
      <c r="N883" s="936"/>
      <c r="O883" s="702"/>
      <c r="P883" s="319">
        <v>1584</v>
      </c>
      <c r="Q883" s="319">
        <v>396</v>
      </c>
      <c r="R883" s="319" t="s">
        <v>10559</v>
      </c>
      <c r="S883" s="319">
        <v>4</v>
      </c>
      <c r="T883" s="319" t="s">
        <v>391</v>
      </c>
      <c r="U883" s="702"/>
      <c r="V883" s="702"/>
      <c r="W883" s="702"/>
      <c r="X883" s="702"/>
      <c r="Y883" s="702"/>
      <c r="Z883" s="702"/>
      <c r="AA883" s="319" t="s">
        <v>12264</v>
      </c>
      <c r="AB883" s="320"/>
      <c r="AC883" s="320"/>
      <c r="AD883" s="702"/>
      <c r="AE883" s="702"/>
      <c r="AF883" s="702"/>
      <c r="AG883" s="702"/>
      <c r="AH883" s="702"/>
      <c r="AI883" s="702"/>
      <c r="AJ883" s="702"/>
      <c r="AK883" s="702"/>
      <c r="AL883" s="702"/>
      <c r="AM883" s="702"/>
      <c r="AN883" s="702"/>
      <c r="AO883" s="702"/>
      <c r="AP883" s="702"/>
      <c r="AQ883" s="702"/>
      <c r="AR883" s="702"/>
      <c r="AS883" s="702"/>
      <c r="AT883" s="702"/>
      <c r="AU883" s="702"/>
      <c r="AV883" s="99">
        <v>2004</v>
      </c>
      <c r="AW883" s="99"/>
      <c r="AX883" s="99"/>
      <c r="AY883" s="99"/>
      <c r="AZ883" s="99"/>
      <c r="BA883" s="99"/>
      <c r="BB883" s="99"/>
      <c r="BC883" s="100">
        <v>1909</v>
      </c>
      <c r="BD883" s="100"/>
    </row>
    <row r="884" spans="1:56" s="246" customFormat="1" ht="25.7" customHeight="1">
      <c r="A884" s="269"/>
      <c r="B884" s="543"/>
      <c r="C884" s="320" t="s">
        <v>11861</v>
      </c>
      <c r="D884" s="320" t="s">
        <v>12265</v>
      </c>
      <c r="E884" s="320" t="s">
        <v>15548</v>
      </c>
      <c r="F884" s="320"/>
      <c r="G884" s="320" t="s">
        <v>12266</v>
      </c>
      <c r="H884" s="702"/>
      <c r="I884" s="702"/>
      <c r="J884" s="319">
        <v>2255</v>
      </c>
      <c r="K884" s="319">
        <v>459</v>
      </c>
      <c r="L884" s="319">
        <v>459</v>
      </c>
      <c r="M884" s="702"/>
      <c r="N884" s="936"/>
      <c r="O884" s="702"/>
      <c r="P884" s="319">
        <v>396</v>
      </c>
      <c r="Q884" s="319">
        <v>396</v>
      </c>
      <c r="R884" s="319" t="s">
        <v>10559</v>
      </c>
      <c r="S884" s="319">
        <v>1</v>
      </c>
      <c r="T884" s="319" t="s">
        <v>391</v>
      </c>
      <c r="U884" s="702"/>
      <c r="V884" s="702"/>
      <c r="W884" s="702"/>
      <c r="X884" s="702"/>
      <c r="Y884" s="702"/>
      <c r="Z884" s="702"/>
      <c r="AA884" s="319"/>
      <c r="AB884" s="320"/>
      <c r="AC884" s="320"/>
      <c r="AD884" s="702"/>
      <c r="AE884" s="702"/>
      <c r="AF884" s="702"/>
      <c r="AG884" s="702"/>
      <c r="AH884" s="702"/>
      <c r="AI884" s="702"/>
      <c r="AJ884" s="702"/>
      <c r="AK884" s="702"/>
      <c r="AL884" s="702"/>
      <c r="AM884" s="702"/>
      <c r="AN884" s="702"/>
      <c r="AO884" s="702"/>
      <c r="AP884" s="702"/>
      <c r="AQ884" s="702"/>
      <c r="AR884" s="702"/>
      <c r="AS884" s="702"/>
      <c r="AT884" s="702"/>
      <c r="AU884" s="702"/>
      <c r="AV884" s="99">
        <v>2004</v>
      </c>
      <c r="AW884" s="99"/>
      <c r="AX884" s="99"/>
      <c r="AY884" s="99"/>
      <c r="AZ884" s="99"/>
      <c r="BA884" s="99"/>
      <c r="BB884" s="99"/>
      <c r="BC884" s="100">
        <v>130</v>
      </c>
      <c r="BD884" s="100"/>
    </row>
    <row r="885" spans="1:56" s="246" customFormat="1" ht="25.7" customHeight="1">
      <c r="A885" s="269"/>
      <c r="B885" s="543"/>
      <c r="C885" s="320" t="s">
        <v>11861</v>
      </c>
      <c r="D885" s="320" t="s">
        <v>12267</v>
      </c>
      <c r="E885" s="320" t="s">
        <v>15546</v>
      </c>
      <c r="F885" s="320"/>
      <c r="G885" s="320" t="s">
        <v>12268</v>
      </c>
      <c r="H885" s="702"/>
      <c r="I885" s="702"/>
      <c r="J885" s="319">
        <v>570</v>
      </c>
      <c r="K885" s="319">
        <v>570</v>
      </c>
      <c r="L885" s="319">
        <v>570</v>
      </c>
      <c r="M885" s="702"/>
      <c r="N885" s="936"/>
      <c r="O885" s="702"/>
      <c r="P885" s="319">
        <v>396</v>
      </c>
      <c r="Q885" s="319">
        <v>396</v>
      </c>
      <c r="R885" s="319" t="s">
        <v>10559</v>
      </c>
      <c r="S885" s="319">
        <v>1</v>
      </c>
      <c r="T885" s="319" t="s">
        <v>391</v>
      </c>
      <c r="U885" s="702"/>
      <c r="V885" s="702"/>
      <c r="W885" s="702"/>
      <c r="X885" s="702"/>
      <c r="Y885" s="702"/>
      <c r="Z885" s="702"/>
      <c r="AA885" s="319"/>
      <c r="AB885" s="320"/>
      <c r="AC885" s="320"/>
      <c r="AD885" s="702"/>
      <c r="AE885" s="702"/>
      <c r="AF885" s="702"/>
      <c r="AG885" s="702"/>
      <c r="AH885" s="702"/>
      <c r="AI885" s="702"/>
      <c r="AJ885" s="702"/>
      <c r="AK885" s="702"/>
      <c r="AL885" s="702"/>
      <c r="AM885" s="702"/>
      <c r="AN885" s="702"/>
      <c r="AO885" s="702"/>
      <c r="AP885" s="702"/>
      <c r="AQ885" s="702"/>
      <c r="AR885" s="702"/>
      <c r="AS885" s="702"/>
      <c r="AT885" s="702"/>
      <c r="AU885" s="702"/>
      <c r="AV885" s="99">
        <v>2004</v>
      </c>
      <c r="AW885" s="99"/>
      <c r="AX885" s="99"/>
      <c r="AY885" s="99"/>
      <c r="AZ885" s="99"/>
      <c r="BA885" s="99"/>
      <c r="BB885" s="99"/>
      <c r="BC885" s="100">
        <v>130</v>
      </c>
      <c r="BD885" s="100"/>
    </row>
    <row r="886" spans="1:56" s="246" customFormat="1" ht="25.7" customHeight="1">
      <c r="A886" s="269"/>
      <c r="B886" s="543"/>
      <c r="C886" s="320" t="s">
        <v>11861</v>
      </c>
      <c r="D886" s="320" t="s">
        <v>12269</v>
      </c>
      <c r="E886" s="320" t="s">
        <v>15547</v>
      </c>
      <c r="F886" s="320"/>
      <c r="G886" s="320" t="s">
        <v>12270</v>
      </c>
      <c r="H886" s="702"/>
      <c r="I886" s="702"/>
      <c r="J886" s="319">
        <v>1586</v>
      </c>
      <c r="K886" s="319">
        <v>478</v>
      </c>
      <c r="L886" s="319">
        <v>478</v>
      </c>
      <c r="M886" s="702"/>
      <c r="N886" s="936"/>
      <c r="O886" s="702"/>
      <c r="P886" s="319">
        <v>396</v>
      </c>
      <c r="Q886" s="319">
        <v>396</v>
      </c>
      <c r="R886" s="319" t="s">
        <v>10559</v>
      </c>
      <c r="S886" s="319">
        <v>1</v>
      </c>
      <c r="T886" s="319" t="s">
        <v>391</v>
      </c>
      <c r="U886" s="702"/>
      <c r="V886" s="702"/>
      <c r="W886" s="702"/>
      <c r="X886" s="702"/>
      <c r="Y886" s="702"/>
      <c r="Z886" s="702"/>
      <c r="AA886" s="319"/>
      <c r="AB886" s="320"/>
      <c r="AC886" s="320"/>
      <c r="AD886" s="702"/>
      <c r="AE886" s="702"/>
      <c r="AF886" s="702"/>
      <c r="AG886" s="702"/>
      <c r="AH886" s="702"/>
      <c r="AI886" s="702"/>
      <c r="AJ886" s="702"/>
      <c r="AK886" s="702"/>
      <c r="AL886" s="702"/>
      <c r="AM886" s="702"/>
      <c r="AN886" s="702"/>
      <c r="AO886" s="702"/>
      <c r="AP886" s="702"/>
      <c r="AQ886" s="702"/>
      <c r="AR886" s="702"/>
      <c r="AS886" s="702"/>
      <c r="AT886" s="702"/>
      <c r="AU886" s="702"/>
      <c r="AV886" s="99">
        <v>2005</v>
      </c>
      <c r="AW886" s="99"/>
      <c r="AX886" s="99"/>
      <c r="AY886" s="99"/>
      <c r="AZ886" s="99"/>
      <c r="BA886" s="99"/>
      <c r="BB886" s="99"/>
      <c r="BC886" s="100">
        <v>130</v>
      </c>
      <c r="BD886" s="100"/>
    </row>
    <row r="887" spans="1:56" s="246" customFormat="1" ht="25.7" customHeight="1">
      <c r="A887" s="269"/>
      <c r="B887" s="543"/>
      <c r="C887" s="320" t="s">
        <v>11861</v>
      </c>
      <c r="D887" s="320" t="s">
        <v>12271</v>
      </c>
      <c r="E887" s="1286" t="s">
        <v>15565</v>
      </c>
      <c r="F887" s="320"/>
      <c r="G887" s="320" t="s">
        <v>12272</v>
      </c>
      <c r="H887" s="702"/>
      <c r="I887" s="702"/>
      <c r="J887" s="319">
        <v>1157</v>
      </c>
      <c r="K887" s="319">
        <v>461.2</v>
      </c>
      <c r="L887" s="319">
        <v>461.2</v>
      </c>
      <c r="M887" s="702"/>
      <c r="N887" s="936"/>
      <c r="O887" s="702"/>
      <c r="P887" s="319">
        <v>396</v>
      </c>
      <c r="Q887" s="319">
        <v>396</v>
      </c>
      <c r="R887" s="319" t="s">
        <v>10559</v>
      </c>
      <c r="S887" s="319">
        <v>1</v>
      </c>
      <c r="T887" s="319" t="s">
        <v>391</v>
      </c>
      <c r="U887" s="702"/>
      <c r="V887" s="702"/>
      <c r="W887" s="702"/>
      <c r="X887" s="702"/>
      <c r="Y887" s="702"/>
      <c r="Z887" s="702"/>
      <c r="AA887" s="319"/>
      <c r="AB887" s="320"/>
      <c r="AC887" s="320"/>
      <c r="AD887" s="702"/>
      <c r="AE887" s="702"/>
      <c r="AF887" s="702"/>
      <c r="AG887" s="702"/>
      <c r="AH887" s="702"/>
      <c r="AI887" s="702"/>
      <c r="AJ887" s="702"/>
      <c r="AK887" s="702"/>
      <c r="AL887" s="702"/>
      <c r="AM887" s="702"/>
      <c r="AN887" s="702"/>
      <c r="AO887" s="702"/>
      <c r="AP887" s="702"/>
      <c r="AQ887" s="702"/>
      <c r="AR887" s="702"/>
      <c r="AS887" s="702"/>
      <c r="AT887" s="702"/>
      <c r="AU887" s="702"/>
      <c r="AV887" s="99">
        <v>2005</v>
      </c>
      <c r="AW887" s="99"/>
      <c r="AX887" s="99"/>
      <c r="AY887" s="99"/>
      <c r="AZ887" s="99"/>
      <c r="BA887" s="99"/>
      <c r="BB887" s="99"/>
      <c r="BC887" s="100">
        <v>130</v>
      </c>
      <c r="BD887" s="100"/>
    </row>
    <row r="888" spans="1:56" s="246" customFormat="1" ht="25.7" customHeight="1">
      <c r="A888" s="269"/>
      <c r="B888" s="543"/>
      <c r="C888" s="320" t="s">
        <v>11861</v>
      </c>
      <c r="D888" s="320" t="s">
        <v>12273</v>
      </c>
      <c r="E888" s="320" t="s">
        <v>15549</v>
      </c>
      <c r="F888" s="320"/>
      <c r="G888" s="320" t="s">
        <v>12274</v>
      </c>
      <c r="H888" s="702"/>
      <c r="I888" s="702"/>
      <c r="J888" s="319">
        <v>1209</v>
      </c>
      <c r="K888" s="319">
        <v>483</v>
      </c>
      <c r="L888" s="319">
        <v>483</v>
      </c>
      <c r="M888" s="702"/>
      <c r="N888" s="936"/>
      <c r="O888" s="702"/>
      <c r="P888" s="319">
        <v>396</v>
      </c>
      <c r="Q888" s="319">
        <v>396</v>
      </c>
      <c r="R888" s="319" t="s">
        <v>10559</v>
      </c>
      <c r="S888" s="319">
        <v>1</v>
      </c>
      <c r="T888" s="319" t="s">
        <v>391</v>
      </c>
      <c r="U888" s="1073"/>
      <c r="V888" s="1073"/>
      <c r="W888" s="1073"/>
      <c r="X888" s="1073"/>
      <c r="Y888" s="1073"/>
      <c r="Z888" s="1073"/>
      <c r="AA888" s="1074"/>
      <c r="AB888" s="320"/>
      <c r="AC888" s="320"/>
      <c r="AD888" s="702"/>
      <c r="AE888" s="702"/>
      <c r="AF888" s="702"/>
      <c r="AG888" s="702"/>
      <c r="AH888" s="702"/>
      <c r="AI888" s="702"/>
      <c r="AJ888" s="702"/>
      <c r="AK888" s="702"/>
      <c r="AL888" s="702"/>
      <c r="AM888" s="702"/>
      <c r="AN888" s="702"/>
      <c r="AO888" s="702"/>
      <c r="AP888" s="702"/>
      <c r="AQ888" s="702"/>
      <c r="AR888" s="702"/>
      <c r="AS888" s="702"/>
      <c r="AT888" s="702"/>
      <c r="AU888" s="702"/>
      <c r="AV888" s="99">
        <v>2005</v>
      </c>
      <c r="AW888" s="99"/>
      <c r="AX888" s="99"/>
      <c r="AY888" s="99"/>
      <c r="AZ888" s="99"/>
      <c r="BA888" s="99"/>
      <c r="BB888" s="99"/>
      <c r="BC888" s="100">
        <v>130</v>
      </c>
      <c r="BD888" s="100"/>
    </row>
    <row r="889" spans="1:56" s="246" customFormat="1" ht="25.7" customHeight="1">
      <c r="A889" s="269"/>
      <c r="B889" s="543"/>
      <c r="C889" s="320" t="s">
        <v>11861</v>
      </c>
      <c r="D889" s="320" t="s">
        <v>12275</v>
      </c>
      <c r="E889" s="320" t="s">
        <v>11861</v>
      </c>
      <c r="F889" s="320"/>
      <c r="G889" s="320" t="s">
        <v>12276</v>
      </c>
      <c r="H889" s="702"/>
      <c r="I889" s="702"/>
      <c r="J889" s="319">
        <v>2995</v>
      </c>
      <c r="K889" s="319">
        <v>494.13</v>
      </c>
      <c r="L889" s="319">
        <v>494.13</v>
      </c>
      <c r="M889" s="702"/>
      <c r="N889" s="936"/>
      <c r="O889" s="702"/>
      <c r="P889" s="319">
        <v>396</v>
      </c>
      <c r="Q889" s="319">
        <v>396</v>
      </c>
      <c r="R889" s="319" t="s">
        <v>10559</v>
      </c>
      <c r="S889" s="319">
        <v>1</v>
      </c>
      <c r="T889" s="319" t="s">
        <v>391</v>
      </c>
      <c r="U889" s="702"/>
      <c r="V889" s="702"/>
      <c r="W889" s="702"/>
      <c r="X889" s="702"/>
      <c r="Y889" s="702"/>
      <c r="Z889" s="702"/>
      <c r="AA889" s="319"/>
      <c r="AB889" s="320"/>
      <c r="AC889" s="320"/>
      <c r="AD889" s="702"/>
      <c r="AE889" s="702"/>
      <c r="AF889" s="702"/>
      <c r="AG889" s="702"/>
      <c r="AH889" s="702"/>
      <c r="AI889" s="702"/>
      <c r="AJ889" s="702"/>
      <c r="AK889" s="702"/>
      <c r="AL889" s="702"/>
      <c r="AM889" s="702"/>
      <c r="AN889" s="702"/>
      <c r="AO889" s="702"/>
      <c r="AP889" s="702"/>
      <c r="AQ889" s="702"/>
      <c r="AR889" s="702"/>
      <c r="AS889" s="702"/>
      <c r="AT889" s="702"/>
      <c r="AU889" s="702"/>
      <c r="AV889" s="99">
        <v>2005</v>
      </c>
      <c r="AW889" s="99"/>
      <c r="AX889" s="99"/>
      <c r="AY889" s="99"/>
      <c r="AZ889" s="99"/>
      <c r="BA889" s="99"/>
      <c r="BB889" s="99"/>
      <c r="BC889" s="100">
        <v>130</v>
      </c>
      <c r="BD889" s="100"/>
    </row>
    <row r="890" spans="1:56" s="246" customFormat="1" ht="25.7" customHeight="1">
      <c r="A890" s="269"/>
      <c r="B890" s="543"/>
      <c r="C890" s="320" t="s">
        <v>11861</v>
      </c>
      <c r="D890" s="320" t="s">
        <v>12277</v>
      </c>
      <c r="E890" s="320" t="s">
        <v>11861</v>
      </c>
      <c r="F890" s="320" t="s">
        <v>11861</v>
      </c>
      <c r="G890" s="320" t="s">
        <v>11861</v>
      </c>
      <c r="H890" s="702">
        <v>971</v>
      </c>
      <c r="I890" s="702">
        <v>511</v>
      </c>
      <c r="J890" s="319">
        <v>971</v>
      </c>
      <c r="K890" s="319">
        <v>511</v>
      </c>
      <c r="L890" s="319">
        <v>511</v>
      </c>
      <c r="M890" s="702"/>
      <c r="N890" s="936"/>
      <c r="O890" s="702"/>
      <c r="P890" s="319">
        <v>374</v>
      </c>
      <c r="Q890" s="319">
        <v>374</v>
      </c>
      <c r="R890" s="319" t="s">
        <v>2169</v>
      </c>
      <c r="S890" s="319">
        <v>1</v>
      </c>
      <c r="T890" s="319" t="s">
        <v>391</v>
      </c>
      <c r="U890" s="702"/>
      <c r="V890" s="702"/>
      <c r="W890" s="702"/>
      <c r="X890" s="702"/>
      <c r="Y890" s="702"/>
      <c r="Z890" s="702"/>
      <c r="AA890" s="319"/>
      <c r="AB890" s="320"/>
      <c r="AC890" s="320"/>
      <c r="AD890" s="702"/>
      <c r="AE890" s="702"/>
      <c r="AF890" s="702"/>
      <c r="AG890" s="702"/>
      <c r="AH890" s="702"/>
      <c r="AI890" s="702"/>
      <c r="AJ890" s="702"/>
      <c r="AK890" s="702"/>
      <c r="AL890" s="702"/>
      <c r="AM890" s="702"/>
      <c r="AN890" s="702"/>
      <c r="AO890" s="702"/>
      <c r="AP890" s="702"/>
      <c r="AQ890" s="702"/>
      <c r="AR890" s="702"/>
      <c r="AS890" s="702"/>
      <c r="AT890" s="702"/>
      <c r="AU890" s="702"/>
      <c r="AV890" s="99">
        <v>2009</v>
      </c>
      <c r="AW890" s="99"/>
      <c r="AX890" s="99"/>
      <c r="AY890" s="99"/>
      <c r="AZ890" s="99"/>
      <c r="BA890" s="99"/>
      <c r="BB890" s="99"/>
      <c r="BC890" s="100">
        <v>200</v>
      </c>
      <c r="BD890" s="100"/>
    </row>
    <row r="891" spans="1:56" s="246" customFormat="1" ht="25.7" customHeight="1">
      <c r="A891" s="269"/>
      <c r="B891" s="543"/>
      <c r="C891" s="320" t="s">
        <v>11861</v>
      </c>
      <c r="D891" s="320" t="s">
        <v>12278</v>
      </c>
      <c r="E891" s="320" t="s">
        <v>11861</v>
      </c>
      <c r="F891" s="320"/>
      <c r="G891" s="320" t="s">
        <v>12266</v>
      </c>
      <c r="H891" s="702"/>
      <c r="I891" s="702"/>
      <c r="J891" s="319">
        <v>978</v>
      </c>
      <c r="K891" s="319">
        <v>500</v>
      </c>
      <c r="L891" s="319">
        <v>475</v>
      </c>
      <c r="M891" s="702"/>
      <c r="N891" s="936"/>
      <c r="O891" s="702"/>
      <c r="P891" s="319">
        <v>374</v>
      </c>
      <c r="Q891" s="319">
        <v>374</v>
      </c>
      <c r="R891" s="319" t="s">
        <v>2169</v>
      </c>
      <c r="S891" s="319">
        <v>1</v>
      </c>
      <c r="T891" s="319" t="s">
        <v>391</v>
      </c>
      <c r="U891" s="702"/>
      <c r="V891" s="702"/>
      <c r="W891" s="702"/>
      <c r="X891" s="702"/>
      <c r="Y891" s="702"/>
      <c r="Z891" s="702"/>
      <c r="AA891" s="319"/>
      <c r="AB891" s="320"/>
      <c r="AC891" s="320"/>
      <c r="AD891" s="702"/>
      <c r="AE891" s="702"/>
      <c r="AF891" s="702"/>
      <c r="AG891" s="702"/>
      <c r="AH891" s="702"/>
      <c r="AI891" s="702"/>
      <c r="AJ891" s="702"/>
      <c r="AK891" s="702"/>
      <c r="AL891" s="702"/>
      <c r="AM891" s="702"/>
      <c r="AN891" s="702"/>
      <c r="AO891" s="702"/>
      <c r="AP891" s="702"/>
      <c r="AQ891" s="702"/>
      <c r="AR891" s="702"/>
      <c r="AS891" s="702"/>
      <c r="AT891" s="702"/>
      <c r="AU891" s="702"/>
      <c r="AV891" s="99">
        <v>2009</v>
      </c>
      <c r="AW891" s="99"/>
      <c r="AX891" s="99"/>
      <c r="AY891" s="99"/>
      <c r="AZ891" s="99"/>
      <c r="BA891" s="99"/>
      <c r="BB891" s="99"/>
      <c r="BC891" s="100">
        <v>219</v>
      </c>
      <c r="BD891" s="100"/>
    </row>
    <row r="892" spans="1:56" s="246" customFormat="1" ht="25.7" customHeight="1">
      <c r="A892" s="269"/>
      <c r="B892" s="543"/>
      <c r="C892" s="320" t="s">
        <v>11861</v>
      </c>
      <c r="D892" s="320" t="s">
        <v>12279</v>
      </c>
      <c r="E892" s="320" t="s">
        <v>11861</v>
      </c>
      <c r="F892" s="320"/>
      <c r="G892" s="320" t="s">
        <v>11861</v>
      </c>
      <c r="H892" s="702"/>
      <c r="I892" s="702"/>
      <c r="J892" s="319">
        <v>26881</v>
      </c>
      <c r="K892" s="319">
        <v>1365</v>
      </c>
      <c r="L892" s="319">
        <v>1359</v>
      </c>
      <c r="M892" s="702">
        <v>4</v>
      </c>
      <c r="N892" s="936" t="s">
        <v>391</v>
      </c>
      <c r="O892" s="702"/>
      <c r="P892" s="319">
        <v>748</v>
      </c>
      <c r="Q892" s="319">
        <v>374</v>
      </c>
      <c r="R892" s="319" t="s">
        <v>2169</v>
      </c>
      <c r="S892" s="319">
        <v>2</v>
      </c>
      <c r="T892" s="319" t="s">
        <v>391</v>
      </c>
      <c r="U892" s="702"/>
      <c r="V892" s="702"/>
      <c r="W892" s="702"/>
      <c r="X892" s="702"/>
      <c r="Y892" s="702"/>
      <c r="Z892" s="702"/>
      <c r="AA892" s="319"/>
      <c r="AB892" s="320"/>
      <c r="AC892" s="320"/>
      <c r="AD892" s="702"/>
      <c r="AE892" s="702"/>
      <c r="AF892" s="702"/>
      <c r="AG892" s="702"/>
      <c r="AH892" s="702"/>
      <c r="AI892" s="702"/>
      <c r="AJ892" s="702"/>
      <c r="AK892" s="702"/>
      <c r="AL892" s="702"/>
      <c r="AM892" s="702"/>
      <c r="AN892" s="702"/>
      <c r="AO892" s="702"/>
      <c r="AP892" s="702"/>
      <c r="AQ892" s="702"/>
      <c r="AR892" s="702"/>
      <c r="AS892" s="702"/>
      <c r="AT892" s="702"/>
      <c r="AU892" s="702"/>
      <c r="AV892" s="99">
        <v>2011</v>
      </c>
      <c r="AW892" s="99"/>
      <c r="AX892" s="99"/>
      <c r="AY892" s="99"/>
      <c r="AZ892" s="99"/>
      <c r="BA892" s="99"/>
      <c r="BB892" s="99"/>
      <c r="BC892" s="100">
        <v>1200</v>
      </c>
      <c r="BD892" s="100"/>
    </row>
    <row r="893" spans="1:56" s="246" customFormat="1" ht="25.7" customHeight="1">
      <c r="A893" s="269"/>
      <c r="B893" s="543"/>
      <c r="C893" s="320" t="s">
        <v>11861</v>
      </c>
      <c r="D893" s="320" t="s">
        <v>12280</v>
      </c>
      <c r="E893" s="1286" t="s">
        <v>15550</v>
      </c>
      <c r="F893" s="320" t="s">
        <v>11861</v>
      </c>
      <c r="G893" s="320" t="s">
        <v>12281</v>
      </c>
      <c r="H893" s="702">
        <v>475</v>
      </c>
      <c r="I893" s="702">
        <v>475</v>
      </c>
      <c r="J893" s="319">
        <v>1584</v>
      </c>
      <c r="K893" s="319">
        <v>495.57</v>
      </c>
      <c r="L893" s="319">
        <v>495.57</v>
      </c>
      <c r="M893" s="702">
        <v>1</v>
      </c>
      <c r="N893" s="936" t="s">
        <v>391</v>
      </c>
      <c r="O893" s="702"/>
      <c r="P893" s="319">
        <v>396</v>
      </c>
      <c r="Q893" s="319">
        <v>396</v>
      </c>
      <c r="R893" s="319" t="s">
        <v>10559</v>
      </c>
      <c r="S893" s="319">
        <v>1</v>
      </c>
      <c r="T893" s="319" t="s">
        <v>391</v>
      </c>
      <c r="U893" s="702"/>
      <c r="V893" s="702">
        <v>2009</v>
      </c>
      <c r="W893" s="702">
        <v>219</v>
      </c>
      <c r="X893" s="702"/>
      <c r="Y893" s="702"/>
      <c r="Z893" s="702"/>
      <c r="AA893" s="319"/>
      <c r="AB893" s="320">
        <v>2009</v>
      </c>
      <c r="AC893" s="320">
        <v>219</v>
      </c>
      <c r="AD893" s="702"/>
      <c r="AE893" s="702"/>
      <c r="AF893" s="702"/>
      <c r="AG893" s="702"/>
      <c r="AH893" s="702"/>
      <c r="AI893" s="702"/>
      <c r="AJ893" s="702"/>
      <c r="AK893" s="702"/>
      <c r="AL893" s="702"/>
      <c r="AM893" s="702"/>
      <c r="AN893" s="702"/>
      <c r="AO893" s="702"/>
      <c r="AP893" s="702"/>
      <c r="AQ893" s="702"/>
      <c r="AR893" s="702"/>
      <c r="AS893" s="702"/>
      <c r="AT893" s="702"/>
      <c r="AU893" s="702"/>
      <c r="AV893" s="99">
        <v>2014</v>
      </c>
      <c r="AW893" s="99"/>
      <c r="AX893" s="99"/>
      <c r="AY893" s="99"/>
      <c r="AZ893" s="99"/>
      <c r="BA893" s="99"/>
      <c r="BB893" s="99"/>
      <c r="BC893" s="100"/>
      <c r="BD893" s="100"/>
    </row>
    <row r="894" spans="1:56" s="246" customFormat="1" ht="25.7" customHeight="1">
      <c r="A894" s="269"/>
      <c r="B894" s="543"/>
      <c r="C894" s="320" t="s">
        <v>11861</v>
      </c>
      <c r="D894" s="320" t="s">
        <v>12282</v>
      </c>
      <c r="E894" s="320" t="s">
        <v>11861</v>
      </c>
      <c r="F894" s="320"/>
      <c r="G894" s="320" t="s">
        <v>12283</v>
      </c>
      <c r="H894" s="702"/>
      <c r="I894" s="702"/>
      <c r="J894" s="319">
        <v>4837</v>
      </c>
      <c r="K894" s="319">
        <v>484</v>
      </c>
      <c r="L894" s="319">
        <v>484</v>
      </c>
      <c r="M894" s="702"/>
      <c r="N894" s="936"/>
      <c r="O894" s="702"/>
      <c r="P894" s="319">
        <v>300</v>
      </c>
      <c r="Q894" s="319">
        <v>300</v>
      </c>
      <c r="R894" s="319" t="s">
        <v>2338</v>
      </c>
      <c r="S894" s="319">
        <v>1</v>
      </c>
      <c r="T894" s="319" t="s">
        <v>391</v>
      </c>
      <c r="U894" s="702"/>
      <c r="V894" s="702"/>
      <c r="W894" s="702"/>
      <c r="X894" s="702"/>
      <c r="Y894" s="702"/>
      <c r="Z894" s="702"/>
      <c r="AA894" s="319"/>
      <c r="AB894" s="320"/>
      <c r="AC894" s="320"/>
      <c r="AD894" s="702"/>
      <c r="AE894" s="702"/>
      <c r="AF894" s="702"/>
      <c r="AG894" s="702"/>
      <c r="AH894" s="702"/>
      <c r="AI894" s="702"/>
      <c r="AJ894" s="702"/>
      <c r="AK894" s="702"/>
      <c r="AL894" s="702"/>
      <c r="AM894" s="702"/>
      <c r="AN894" s="702"/>
      <c r="AO894" s="702"/>
      <c r="AP894" s="702"/>
      <c r="AQ894" s="702"/>
      <c r="AR894" s="702"/>
      <c r="AS894" s="702"/>
      <c r="AT894" s="702"/>
      <c r="AU894" s="702"/>
      <c r="AV894" s="99">
        <v>2016</v>
      </c>
      <c r="AW894" s="99"/>
      <c r="AX894" s="99"/>
      <c r="AY894" s="99"/>
      <c r="AZ894" s="99"/>
      <c r="BA894" s="99"/>
      <c r="BB894" s="99"/>
      <c r="BC894" s="100">
        <v>350</v>
      </c>
      <c r="BD894" s="100"/>
    </row>
    <row r="895" spans="1:56" s="246" customFormat="1" ht="25.7" customHeight="1">
      <c r="A895" s="269"/>
      <c r="B895" s="543"/>
      <c r="C895" s="320" t="s">
        <v>11880</v>
      </c>
      <c r="D895" s="320" t="s">
        <v>12284</v>
      </c>
      <c r="E895" s="320" t="s">
        <v>11880</v>
      </c>
      <c r="F895" s="320"/>
      <c r="G895" s="320" t="s">
        <v>11880</v>
      </c>
      <c r="H895" s="702"/>
      <c r="I895" s="702"/>
      <c r="J895" s="319">
        <v>573</v>
      </c>
      <c r="K895" s="319">
        <v>573.72</v>
      </c>
      <c r="L895" s="319">
        <v>573.72</v>
      </c>
      <c r="M895" s="702"/>
      <c r="N895" s="936"/>
      <c r="O895" s="702"/>
      <c r="P895" s="319">
        <v>567</v>
      </c>
      <c r="Q895" s="319">
        <v>567</v>
      </c>
      <c r="R895" s="319" t="s">
        <v>12285</v>
      </c>
      <c r="S895" s="319">
        <v>1</v>
      </c>
      <c r="T895" s="319" t="s">
        <v>391</v>
      </c>
      <c r="U895" s="702"/>
      <c r="V895" s="702"/>
      <c r="W895" s="702"/>
      <c r="X895" s="702"/>
      <c r="Y895" s="702"/>
      <c r="Z895" s="702"/>
      <c r="AA895" s="319"/>
      <c r="AB895" s="320"/>
      <c r="AC895" s="320"/>
      <c r="AD895" s="702"/>
      <c r="AE895" s="702"/>
      <c r="AF895" s="702"/>
      <c r="AG895" s="702"/>
      <c r="AH895" s="702"/>
      <c r="AI895" s="702"/>
      <c r="AJ895" s="702"/>
      <c r="AK895" s="702"/>
      <c r="AL895" s="702"/>
      <c r="AM895" s="702"/>
      <c r="AN895" s="702"/>
      <c r="AO895" s="702"/>
      <c r="AP895" s="702"/>
      <c r="AQ895" s="702"/>
      <c r="AR895" s="702"/>
      <c r="AS895" s="702"/>
      <c r="AT895" s="702"/>
      <c r="AU895" s="702"/>
      <c r="AV895" s="99">
        <v>2001</v>
      </c>
      <c r="AW895" s="99"/>
      <c r="AX895" s="99"/>
      <c r="AY895" s="99"/>
      <c r="AZ895" s="99"/>
      <c r="BA895" s="99"/>
      <c r="BB895" s="99"/>
      <c r="BC895" s="100">
        <v>120</v>
      </c>
      <c r="BD895" s="100"/>
    </row>
    <row r="896" spans="1:56" s="246" customFormat="1" ht="25.7" customHeight="1">
      <c r="A896" s="269"/>
      <c r="B896" s="543"/>
      <c r="C896" s="320" t="s">
        <v>11880</v>
      </c>
      <c r="D896" s="320" t="s">
        <v>12286</v>
      </c>
      <c r="E896" s="320" t="s">
        <v>11880</v>
      </c>
      <c r="F896" s="320"/>
      <c r="G896" s="320" t="s">
        <v>11880</v>
      </c>
      <c r="H896" s="319"/>
      <c r="I896" s="319"/>
      <c r="J896" s="319">
        <v>1741</v>
      </c>
      <c r="K896" s="319">
        <v>550</v>
      </c>
      <c r="L896" s="319">
        <v>550</v>
      </c>
      <c r="M896" s="702"/>
      <c r="N896" s="936"/>
      <c r="O896" s="702"/>
      <c r="P896" s="319">
        <v>500</v>
      </c>
      <c r="Q896" s="319">
        <v>500</v>
      </c>
      <c r="R896" s="319" t="s">
        <v>2369</v>
      </c>
      <c r="S896" s="319">
        <v>1</v>
      </c>
      <c r="T896" s="319" t="s">
        <v>391</v>
      </c>
      <c r="U896" s="702"/>
      <c r="V896" s="702"/>
      <c r="W896" s="702"/>
      <c r="X896" s="702"/>
      <c r="Y896" s="702"/>
      <c r="Z896" s="702"/>
      <c r="AA896" s="319"/>
      <c r="AB896" s="320"/>
      <c r="AC896" s="320"/>
      <c r="AD896" s="702"/>
      <c r="AE896" s="702"/>
      <c r="AF896" s="702"/>
      <c r="AG896" s="702"/>
      <c r="AH896" s="702"/>
      <c r="AI896" s="702"/>
      <c r="AJ896" s="702"/>
      <c r="AK896" s="702"/>
      <c r="AL896" s="702"/>
      <c r="AM896" s="702"/>
      <c r="AN896" s="702"/>
      <c r="AO896" s="702"/>
      <c r="AP896" s="702"/>
      <c r="AQ896" s="702"/>
      <c r="AR896" s="702"/>
      <c r="AS896" s="702"/>
      <c r="AT896" s="702"/>
      <c r="AU896" s="702"/>
      <c r="AV896" s="99">
        <v>2002</v>
      </c>
      <c r="AW896" s="99"/>
      <c r="AX896" s="99"/>
      <c r="AY896" s="99"/>
      <c r="AZ896" s="99"/>
      <c r="BA896" s="99"/>
      <c r="BB896" s="99"/>
      <c r="BC896" s="100">
        <v>50</v>
      </c>
      <c r="BD896" s="100"/>
    </row>
    <row r="897" spans="1:56" s="246" customFormat="1" ht="25.7" customHeight="1">
      <c r="A897" s="269"/>
      <c r="B897" s="543"/>
      <c r="C897" s="320" t="s">
        <v>11880</v>
      </c>
      <c r="D897" s="320" t="s">
        <v>12287</v>
      </c>
      <c r="E897" s="320" t="s">
        <v>11880</v>
      </c>
      <c r="F897" s="320"/>
      <c r="G897" s="320" t="s">
        <v>11880</v>
      </c>
      <c r="H897" s="319"/>
      <c r="I897" s="319"/>
      <c r="J897" s="319">
        <v>1032</v>
      </c>
      <c r="K897" s="319">
        <v>488</v>
      </c>
      <c r="L897" s="319">
        <v>488</v>
      </c>
      <c r="M897" s="702"/>
      <c r="N897" s="936"/>
      <c r="O897" s="702"/>
      <c r="P897" s="319">
        <v>475</v>
      </c>
      <c r="Q897" s="319">
        <v>475</v>
      </c>
      <c r="R897" s="319" t="s">
        <v>2390</v>
      </c>
      <c r="S897" s="319">
        <v>1</v>
      </c>
      <c r="T897" s="319" t="s">
        <v>391</v>
      </c>
      <c r="U897" s="702"/>
      <c r="V897" s="702"/>
      <c r="W897" s="702"/>
      <c r="X897" s="702"/>
      <c r="Y897" s="702"/>
      <c r="Z897" s="702"/>
      <c r="AA897" s="319"/>
      <c r="AB897" s="320"/>
      <c r="AC897" s="320"/>
      <c r="AD897" s="702"/>
      <c r="AE897" s="702"/>
      <c r="AF897" s="702"/>
      <c r="AG897" s="702"/>
      <c r="AH897" s="702"/>
      <c r="AI897" s="702"/>
      <c r="AJ897" s="702"/>
      <c r="AK897" s="702"/>
      <c r="AL897" s="702"/>
      <c r="AM897" s="702"/>
      <c r="AN897" s="702"/>
      <c r="AO897" s="702"/>
      <c r="AP897" s="702"/>
      <c r="AQ897" s="702"/>
      <c r="AR897" s="702"/>
      <c r="AS897" s="702"/>
      <c r="AT897" s="702"/>
      <c r="AU897" s="702"/>
      <c r="AV897" s="99">
        <v>2003</v>
      </c>
      <c r="AW897" s="99"/>
      <c r="AX897" s="99"/>
      <c r="AY897" s="99"/>
      <c r="AZ897" s="99"/>
      <c r="BA897" s="99"/>
      <c r="BB897" s="99"/>
      <c r="BC897" s="100">
        <v>75</v>
      </c>
      <c r="BD897" s="100"/>
    </row>
    <row r="898" spans="1:56" s="246" customFormat="1" ht="25.7" customHeight="1">
      <c r="A898" s="269"/>
      <c r="B898" s="543"/>
      <c r="C898" s="320" t="s">
        <v>11880</v>
      </c>
      <c r="D898" s="320" t="s">
        <v>12288</v>
      </c>
      <c r="E898" s="320" t="s">
        <v>11880</v>
      </c>
      <c r="F898" s="320"/>
      <c r="G898" s="320" t="s">
        <v>11880</v>
      </c>
      <c r="H898" s="702"/>
      <c r="I898" s="702"/>
      <c r="J898" s="319">
        <v>913.22</v>
      </c>
      <c r="K898" s="319">
        <v>354.3</v>
      </c>
      <c r="L898" s="319">
        <v>354.3</v>
      </c>
      <c r="M898" s="319"/>
      <c r="N898" s="319"/>
      <c r="O898" s="319"/>
      <c r="P898" s="319">
        <v>353.28</v>
      </c>
      <c r="Q898" s="319">
        <v>353.28</v>
      </c>
      <c r="R898" s="319" t="s">
        <v>12289</v>
      </c>
      <c r="S898" s="319">
        <v>1</v>
      </c>
      <c r="T898" s="319" t="s">
        <v>391</v>
      </c>
      <c r="U898" s="702"/>
      <c r="V898" s="702"/>
      <c r="W898" s="702"/>
      <c r="X898" s="702"/>
      <c r="Y898" s="702"/>
      <c r="Z898" s="702"/>
      <c r="AA898" s="319"/>
      <c r="AB898" s="320"/>
      <c r="AC898" s="320"/>
      <c r="AD898" s="702"/>
      <c r="AE898" s="702"/>
      <c r="AF898" s="702"/>
      <c r="AG898" s="702"/>
      <c r="AH898" s="702"/>
      <c r="AI898" s="702"/>
      <c r="AJ898" s="702"/>
      <c r="AK898" s="702"/>
      <c r="AL898" s="702"/>
      <c r="AM898" s="702"/>
      <c r="AN898" s="702"/>
      <c r="AO898" s="702"/>
      <c r="AP898" s="702"/>
      <c r="AQ898" s="702"/>
      <c r="AR898" s="702"/>
      <c r="AS898" s="702"/>
      <c r="AT898" s="702"/>
      <c r="AU898" s="702"/>
      <c r="AV898" s="99">
        <v>2002</v>
      </c>
      <c r="AW898" s="99"/>
      <c r="AX898" s="99"/>
      <c r="AY898" s="99"/>
      <c r="AZ898" s="99"/>
      <c r="BA898" s="99"/>
      <c r="BB898" s="99"/>
      <c r="BC898" s="100">
        <v>50</v>
      </c>
      <c r="BD898" s="100"/>
    </row>
    <row r="899" spans="1:56" s="246" customFormat="1" ht="25.7" customHeight="1">
      <c r="A899" s="269"/>
      <c r="B899" s="1041"/>
      <c r="C899" s="320" t="s">
        <v>11880</v>
      </c>
      <c r="D899" s="320" t="s">
        <v>12290</v>
      </c>
      <c r="E899" s="320" t="s">
        <v>11880</v>
      </c>
      <c r="F899" s="320"/>
      <c r="G899" s="320" t="s">
        <v>11880</v>
      </c>
      <c r="H899" s="319"/>
      <c r="I899" s="319"/>
      <c r="J899" s="319">
        <v>4914</v>
      </c>
      <c r="K899" s="319">
        <v>1110</v>
      </c>
      <c r="L899" s="319">
        <v>1110</v>
      </c>
      <c r="M899" s="319"/>
      <c r="N899" s="319"/>
      <c r="O899" s="319"/>
      <c r="P899" s="319">
        <v>828</v>
      </c>
      <c r="Q899" s="319">
        <v>828</v>
      </c>
      <c r="R899" s="319" t="s">
        <v>12291</v>
      </c>
      <c r="S899" s="319">
        <v>2</v>
      </c>
      <c r="T899" s="319" t="s">
        <v>391</v>
      </c>
      <c r="U899" s="319"/>
      <c r="V899" s="99"/>
      <c r="W899" s="100"/>
      <c r="X899" s="100"/>
      <c r="Y899" s="702"/>
      <c r="Z899" s="702"/>
      <c r="AA899" s="319"/>
      <c r="AB899" s="99"/>
      <c r="AC899" s="100"/>
      <c r="AD899" s="702"/>
      <c r="AE899" s="702"/>
      <c r="AF899" s="702"/>
      <c r="AG899" s="702"/>
      <c r="AH899" s="702"/>
      <c r="AI899" s="702"/>
      <c r="AJ899" s="702"/>
      <c r="AK899" s="702"/>
      <c r="AL899" s="702"/>
      <c r="AM899" s="702"/>
      <c r="AN899" s="702"/>
      <c r="AO899" s="702"/>
      <c r="AP899" s="702"/>
      <c r="AQ899" s="702"/>
      <c r="AR899" s="702"/>
      <c r="AS899" s="702"/>
      <c r="AT899" s="702"/>
      <c r="AU899" s="702"/>
      <c r="AV899" s="99">
        <v>2003</v>
      </c>
      <c r="AW899" s="99"/>
      <c r="AX899" s="99"/>
      <c r="AY899" s="99"/>
      <c r="AZ899" s="99"/>
      <c r="BA899" s="99"/>
      <c r="BB899" s="99"/>
      <c r="BC899" s="100">
        <v>75</v>
      </c>
      <c r="BD899" s="100"/>
    </row>
    <row r="900" spans="1:56" s="246" customFormat="1" ht="25.7" customHeight="1">
      <c r="A900" s="269"/>
      <c r="B900" s="543"/>
      <c r="C900" s="320" t="s">
        <v>11880</v>
      </c>
      <c r="D900" s="320" t="s">
        <v>12292</v>
      </c>
      <c r="E900" s="320" t="s">
        <v>11880</v>
      </c>
      <c r="F900" s="320"/>
      <c r="G900" s="320" t="s">
        <v>11880</v>
      </c>
      <c r="H900" s="702"/>
      <c r="I900" s="702"/>
      <c r="J900" s="1075">
        <v>1410</v>
      </c>
      <c r="K900" s="952">
        <v>486</v>
      </c>
      <c r="L900" s="952">
        <v>486</v>
      </c>
      <c r="M900" s="952"/>
      <c r="N900" s="952"/>
      <c r="O900" s="952"/>
      <c r="P900" s="952">
        <v>446.5</v>
      </c>
      <c r="Q900" s="952">
        <v>446.5</v>
      </c>
      <c r="R900" s="319" t="s">
        <v>12293</v>
      </c>
      <c r="S900" s="319">
        <v>1</v>
      </c>
      <c r="T900" s="319" t="s">
        <v>391</v>
      </c>
      <c r="U900" s="704"/>
      <c r="V900" s="704"/>
      <c r="W900" s="704"/>
      <c r="X900" s="704"/>
      <c r="Y900" s="704"/>
      <c r="Z900" s="702"/>
      <c r="AA900" s="319"/>
      <c r="AB900" s="320"/>
      <c r="AC900" s="320"/>
      <c r="AD900" s="702"/>
      <c r="AE900" s="945"/>
      <c r="AF900" s="702"/>
      <c r="AG900" s="702"/>
      <c r="AH900" s="702"/>
      <c r="AI900" s="702"/>
      <c r="AJ900" s="702"/>
      <c r="AK900" s="702"/>
      <c r="AL900" s="702"/>
      <c r="AM900" s="702"/>
      <c r="AN900" s="702"/>
      <c r="AO900" s="702"/>
      <c r="AP900" s="702"/>
      <c r="AQ900" s="702"/>
      <c r="AR900" s="702"/>
      <c r="AS900" s="702"/>
      <c r="AT900" s="702"/>
      <c r="AU900" s="702"/>
      <c r="AV900" s="1076">
        <v>2005</v>
      </c>
      <c r="AW900" s="1076"/>
      <c r="AX900" s="1076"/>
      <c r="AY900" s="1076"/>
      <c r="AZ900" s="1076"/>
      <c r="BA900" s="1076"/>
      <c r="BB900" s="1076"/>
      <c r="BC900" s="1077">
        <v>110</v>
      </c>
      <c r="BD900" s="1077"/>
    </row>
    <row r="901" spans="1:56" s="246" customFormat="1" ht="25.7" customHeight="1">
      <c r="A901" s="269"/>
      <c r="B901" s="543"/>
      <c r="C901" s="320" t="s">
        <v>11880</v>
      </c>
      <c r="D901" s="320" t="s">
        <v>12294</v>
      </c>
      <c r="E901" s="320" t="s">
        <v>11880</v>
      </c>
      <c r="F901" s="320"/>
      <c r="G901" s="320" t="s">
        <v>11880</v>
      </c>
      <c r="H901" s="702"/>
      <c r="I901" s="702"/>
      <c r="J901" s="1075">
        <v>2081</v>
      </c>
      <c r="K901" s="952">
        <v>442</v>
      </c>
      <c r="L901" s="952">
        <v>442</v>
      </c>
      <c r="M901" s="952"/>
      <c r="N901" s="952"/>
      <c r="O901" s="952"/>
      <c r="P901" s="952">
        <v>414</v>
      </c>
      <c r="Q901" s="952">
        <v>414</v>
      </c>
      <c r="R901" s="319" t="s">
        <v>2604</v>
      </c>
      <c r="S901" s="319">
        <v>1</v>
      </c>
      <c r="T901" s="319" t="s">
        <v>391</v>
      </c>
      <c r="U901" s="704"/>
      <c r="V901" s="704"/>
      <c r="W901" s="704"/>
      <c r="X901" s="704"/>
      <c r="Y901" s="704"/>
      <c r="Z901" s="702"/>
      <c r="AA901" s="319"/>
      <c r="AB901" s="320"/>
      <c r="AC901" s="320"/>
      <c r="AD901" s="702"/>
      <c r="AE901" s="945"/>
      <c r="AF901" s="702"/>
      <c r="AG901" s="702"/>
      <c r="AH901" s="702"/>
      <c r="AI901" s="702"/>
      <c r="AJ901" s="702"/>
      <c r="AK901" s="702"/>
      <c r="AL901" s="702"/>
      <c r="AM901" s="702"/>
      <c r="AN901" s="702"/>
      <c r="AO901" s="702"/>
      <c r="AP901" s="702"/>
      <c r="AQ901" s="702"/>
      <c r="AR901" s="702"/>
      <c r="AS901" s="702"/>
      <c r="AT901" s="702"/>
      <c r="AU901" s="702"/>
      <c r="AV901" s="1076">
        <v>2006</v>
      </c>
      <c r="AW901" s="1076"/>
      <c r="AX901" s="1076"/>
      <c r="AY901" s="1076"/>
      <c r="AZ901" s="1076"/>
      <c r="BA901" s="1076"/>
      <c r="BB901" s="1076"/>
      <c r="BC901" s="1077">
        <v>130</v>
      </c>
      <c r="BD901" s="1077"/>
    </row>
    <row r="902" spans="1:56" s="246" customFormat="1" ht="25.7" customHeight="1">
      <c r="A902" s="269" t="s">
        <v>227</v>
      </c>
      <c r="B902" s="543"/>
      <c r="C902" s="320" t="s">
        <v>11880</v>
      </c>
      <c r="D902" s="320" t="s">
        <v>12295</v>
      </c>
      <c r="E902" s="320" t="s">
        <v>11880</v>
      </c>
      <c r="F902" s="320"/>
      <c r="G902" s="320" t="s">
        <v>11880</v>
      </c>
      <c r="H902" s="702"/>
      <c r="I902" s="702"/>
      <c r="J902" s="1075">
        <v>940</v>
      </c>
      <c r="K902" s="952">
        <v>400</v>
      </c>
      <c r="L902" s="952">
        <v>400</v>
      </c>
      <c r="M902" s="952"/>
      <c r="N902" s="952"/>
      <c r="O902" s="952"/>
      <c r="P902" s="952">
        <v>374</v>
      </c>
      <c r="Q902" s="952">
        <v>374</v>
      </c>
      <c r="R902" s="319" t="s">
        <v>2169</v>
      </c>
      <c r="S902" s="319">
        <v>1</v>
      </c>
      <c r="T902" s="319" t="s">
        <v>391</v>
      </c>
      <c r="U902" s="704"/>
      <c r="V902" s="704"/>
      <c r="W902" s="704"/>
      <c r="X902" s="704"/>
      <c r="Y902" s="704"/>
      <c r="Z902" s="702"/>
      <c r="AA902" s="319"/>
      <c r="AB902" s="320"/>
      <c r="AC902" s="320"/>
      <c r="AD902" s="702"/>
      <c r="AE902" s="945"/>
      <c r="AF902" s="702"/>
      <c r="AG902" s="702"/>
      <c r="AH902" s="702"/>
      <c r="AI902" s="702"/>
      <c r="AJ902" s="702"/>
      <c r="AK902" s="702"/>
      <c r="AL902" s="702"/>
      <c r="AM902" s="702"/>
      <c r="AN902" s="702"/>
      <c r="AO902" s="702"/>
      <c r="AP902" s="702"/>
      <c r="AQ902" s="702"/>
      <c r="AR902" s="702"/>
      <c r="AS902" s="702"/>
      <c r="AT902" s="702"/>
      <c r="AU902" s="702"/>
      <c r="AV902" s="1076">
        <v>2007</v>
      </c>
      <c r="AW902" s="1076"/>
      <c r="AX902" s="1076"/>
      <c r="AY902" s="1076"/>
      <c r="AZ902" s="1076"/>
      <c r="BA902" s="1076"/>
      <c r="BB902" s="1076"/>
      <c r="BC902" s="1077">
        <v>90</v>
      </c>
      <c r="BD902" s="1077"/>
    </row>
    <row r="903" spans="1:56" s="246" customFormat="1" ht="25.7" customHeight="1">
      <c r="A903" s="269" t="s">
        <v>228</v>
      </c>
      <c r="B903" s="543"/>
      <c r="C903" s="320" t="s">
        <v>11880</v>
      </c>
      <c r="D903" s="320" t="s">
        <v>12296</v>
      </c>
      <c r="E903" s="320" t="s">
        <v>11880</v>
      </c>
      <c r="F903" s="320"/>
      <c r="G903" s="320" t="s">
        <v>11880</v>
      </c>
      <c r="H903" s="702"/>
      <c r="I903" s="702"/>
      <c r="J903" s="1075">
        <v>1655</v>
      </c>
      <c r="K903" s="952">
        <v>446.5</v>
      </c>
      <c r="L903" s="952">
        <v>446.5</v>
      </c>
      <c r="M903" s="952"/>
      <c r="N903" s="952"/>
      <c r="O903" s="952"/>
      <c r="P903" s="952">
        <v>446.5</v>
      </c>
      <c r="Q903" s="952">
        <v>446.5</v>
      </c>
      <c r="R903" s="319" t="s">
        <v>12293</v>
      </c>
      <c r="S903" s="319">
        <v>1</v>
      </c>
      <c r="T903" s="319" t="s">
        <v>391</v>
      </c>
      <c r="U903" s="704"/>
      <c r="V903" s="704"/>
      <c r="W903" s="704"/>
      <c r="X903" s="704"/>
      <c r="Y903" s="704"/>
      <c r="Z903" s="702"/>
      <c r="AA903" s="319"/>
      <c r="AB903" s="320"/>
      <c r="AC903" s="320"/>
      <c r="AD903" s="702"/>
      <c r="AE903" s="945"/>
      <c r="AF903" s="702"/>
      <c r="AG903" s="702"/>
      <c r="AH903" s="702"/>
      <c r="AI903" s="702"/>
      <c r="AJ903" s="702"/>
      <c r="AK903" s="702"/>
      <c r="AL903" s="702"/>
      <c r="AM903" s="702"/>
      <c r="AN903" s="702"/>
      <c r="AO903" s="702"/>
      <c r="AP903" s="702"/>
      <c r="AQ903" s="702"/>
      <c r="AR903" s="702"/>
      <c r="AS903" s="702"/>
      <c r="AT903" s="702"/>
      <c r="AU903" s="702"/>
      <c r="AV903" s="1076">
        <v>2007</v>
      </c>
      <c r="AW903" s="1076"/>
      <c r="AX903" s="1076"/>
      <c r="AY903" s="1076"/>
      <c r="AZ903" s="1076"/>
      <c r="BA903" s="1076"/>
      <c r="BB903" s="1076"/>
      <c r="BC903" s="1077">
        <v>110</v>
      </c>
      <c r="BD903" s="1077"/>
    </row>
    <row r="904" spans="1:56" s="246" customFormat="1" ht="25.7" customHeight="1">
      <c r="A904" s="269" t="s">
        <v>234</v>
      </c>
      <c r="B904" s="543"/>
      <c r="C904" s="320" t="s">
        <v>11880</v>
      </c>
      <c r="D904" s="320" t="s">
        <v>12297</v>
      </c>
      <c r="E904" s="320" t="s">
        <v>11880</v>
      </c>
      <c r="F904" s="320"/>
      <c r="G904" s="320" t="s">
        <v>11880</v>
      </c>
      <c r="H904" s="702"/>
      <c r="I904" s="702"/>
      <c r="J904" s="1075">
        <v>957</v>
      </c>
      <c r="K904" s="952">
        <v>448.33</v>
      </c>
      <c r="L904" s="952">
        <v>448.33</v>
      </c>
      <c r="M904" s="952"/>
      <c r="N904" s="952"/>
      <c r="O904" s="952"/>
      <c r="P904" s="952">
        <v>432</v>
      </c>
      <c r="Q904" s="952">
        <v>432</v>
      </c>
      <c r="R904" s="319" t="s">
        <v>12298</v>
      </c>
      <c r="S904" s="319">
        <v>1</v>
      </c>
      <c r="T904" s="319" t="s">
        <v>391</v>
      </c>
      <c r="U904" s="704"/>
      <c r="V904" s="704"/>
      <c r="W904" s="704"/>
      <c r="X904" s="704"/>
      <c r="Y904" s="704"/>
      <c r="Z904" s="702"/>
      <c r="AA904" s="319"/>
      <c r="AB904" s="320"/>
      <c r="AC904" s="320"/>
      <c r="AD904" s="702"/>
      <c r="AE904" s="945"/>
      <c r="AF904" s="702"/>
      <c r="AG904" s="702"/>
      <c r="AH904" s="702"/>
      <c r="AI904" s="702"/>
      <c r="AJ904" s="702"/>
      <c r="AK904" s="702"/>
      <c r="AL904" s="702"/>
      <c r="AM904" s="702"/>
      <c r="AN904" s="702"/>
      <c r="AO904" s="702"/>
      <c r="AP904" s="702"/>
      <c r="AQ904" s="702"/>
      <c r="AR904" s="702"/>
      <c r="AS904" s="702"/>
      <c r="AT904" s="702"/>
      <c r="AU904" s="702"/>
      <c r="AV904" s="1076">
        <v>2007</v>
      </c>
      <c r="AW904" s="1076"/>
      <c r="AX904" s="1076"/>
      <c r="AY904" s="1076"/>
      <c r="AZ904" s="1076"/>
      <c r="BA904" s="1076"/>
      <c r="BB904" s="1076"/>
      <c r="BC904" s="1077">
        <v>120</v>
      </c>
      <c r="BD904" s="1077"/>
    </row>
    <row r="905" spans="1:56" s="246" customFormat="1" ht="25.7" customHeight="1">
      <c r="A905" s="269"/>
      <c r="B905" s="543"/>
      <c r="C905" s="320" t="s">
        <v>11880</v>
      </c>
      <c r="D905" s="320" t="s">
        <v>12299</v>
      </c>
      <c r="E905" s="320" t="s">
        <v>11880</v>
      </c>
      <c r="F905" s="320"/>
      <c r="G905" s="320" t="s">
        <v>11880</v>
      </c>
      <c r="H905" s="702"/>
      <c r="I905" s="702"/>
      <c r="J905" s="1075">
        <v>1388</v>
      </c>
      <c r="K905" s="952">
        <v>1331.41</v>
      </c>
      <c r="L905" s="952">
        <v>1354.69</v>
      </c>
      <c r="M905" s="952"/>
      <c r="N905" s="952"/>
      <c r="O905" s="952"/>
      <c r="P905" s="952">
        <v>1388.2</v>
      </c>
      <c r="Q905" s="952">
        <v>1388.2</v>
      </c>
      <c r="R905" s="319" t="s">
        <v>12300</v>
      </c>
      <c r="S905" s="319">
        <v>3</v>
      </c>
      <c r="T905" s="319" t="s">
        <v>391</v>
      </c>
      <c r="U905" s="704"/>
      <c r="V905" s="704"/>
      <c r="W905" s="704"/>
      <c r="X905" s="704"/>
      <c r="Y905" s="704"/>
      <c r="Z905" s="702"/>
      <c r="AA905" s="319"/>
      <c r="AB905" s="320"/>
      <c r="AC905" s="320"/>
      <c r="AD905" s="702"/>
      <c r="AE905" s="945"/>
      <c r="AF905" s="702"/>
      <c r="AG905" s="702"/>
      <c r="AH905" s="702"/>
      <c r="AI905" s="702"/>
      <c r="AJ905" s="702"/>
      <c r="AK905" s="702"/>
      <c r="AL905" s="702"/>
      <c r="AM905" s="702"/>
      <c r="AN905" s="702"/>
      <c r="AO905" s="702"/>
      <c r="AP905" s="702"/>
      <c r="AQ905" s="702"/>
      <c r="AR905" s="702"/>
      <c r="AS905" s="702"/>
      <c r="AT905" s="702"/>
      <c r="AU905" s="702"/>
      <c r="AV905" s="1076">
        <v>2007</v>
      </c>
      <c r="AW905" s="1076"/>
      <c r="AX905" s="1076"/>
      <c r="AY905" s="1076"/>
      <c r="AZ905" s="1076"/>
      <c r="BA905" s="1076"/>
      <c r="BB905" s="1076"/>
      <c r="BC905" s="1077">
        <v>1500</v>
      </c>
      <c r="BD905" s="1077"/>
    </row>
    <row r="906" spans="1:56" s="246" customFormat="1" ht="25.7" customHeight="1">
      <c r="A906" s="269"/>
      <c r="B906" s="543"/>
      <c r="C906" s="320" t="s">
        <v>11880</v>
      </c>
      <c r="D906" s="320" t="s">
        <v>12301</v>
      </c>
      <c r="E906" s="320" t="s">
        <v>11880</v>
      </c>
      <c r="F906" s="320"/>
      <c r="G906" s="320" t="s">
        <v>11880</v>
      </c>
      <c r="H906" s="702"/>
      <c r="I906" s="702"/>
      <c r="J906" s="1075">
        <v>2975</v>
      </c>
      <c r="K906" s="952">
        <v>1274</v>
      </c>
      <c r="L906" s="952">
        <v>1274</v>
      </c>
      <c r="M906" s="952"/>
      <c r="N906" s="952"/>
      <c r="O906" s="952"/>
      <c r="P906" s="952">
        <v>1134</v>
      </c>
      <c r="Q906" s="952">
        <v>567</v>
      </c>
      <c r="R906" s="319" t="s">
        <v>12302</v>
      </c>
      <c r="S906" s="319">
        <v>2</v>
      </c>
      <c r="T906" s="319" t="s">
        <v>391</v>
      </c>
      <c r="U906" s="704"/>
      <c r="V906" s="704"/>
      <c r="W906" s="704"/>
      <c r="X906" s="704"/>
      <c r="Y906" s="704"/>
      <c r="Z906" s="702"/>
      <c r="AA906" s="319" t="s">
        <v>2621</v>
      </c>
      <c r="AB906" s="320"/>
      <c r="AC906" s="320"/>
      <c r="AD906" s="702"/>
      <c r="AE906" s="945"/>
      <c r="AF906" s="702"/>
      <c r="AG906" s="702"/>
      <c r="AH906" s="702"/>
      <c r="AI906" s="702"/>
      <c r="AJ906" s="702"/>
      <c r="AK906" s="702"/>
      <c r="AL906" s="702"/>
      <c r="AM906" s="702"/>
      <c r="AN906" s="702"/>
      <c r="AO906" s="702"/>
      <c r="AP906" s="702"/>
      <c r="AQ906" s="702"/>
      <c r="AR906" s="702"/>
      <c r="AS906" s="702"/>
      <c r="AT906" s="702"/>
      <c r="AU906" s="702"/>
      <c r="AV906" s="1076">
        <v>2006</v>
      </c>
      <c r="AW906" s="1076"/>
      <c r="AX906" s="1076"/>
      <c r="AY906" s="1076"/>
      <c r="AZ906" s="1076"/>
      <c r="BA906" s="1076"/>
      <c r="BB906" s="1076"/>
      <c r="BC906" s="1077">
        <v>240</v>
      </c>
      <c r="BD906" s="1077"/>
    </row>
    <row r="907" spans="1:56" s="246" customFormat="1" ht="25.7" customHeight="1">
      <c r="A907" s="269"/>
      <c r="B907" s="543"/>
      <c r="C907" s="320" t="s">
        <v>11880</v>
      </c>
      <c r="D907" s="320" t="s">
        <v>12303</v>
      </c>
      <c r="E907" s="320" t="s">
        <v>11880</v>
      </c>
      <c r="F907" s="320"/>
      <c r="G907" s="320" t="s">
        <v>11880</v>
      </c>
      <c r="H907" s="702"/>
      <c r="I907" s="702"/>
      <c r="J907" s="1075">
        <v>2710</v>
      </c>
      <c r="K907" s="952">
        <v>514</v>
      </c>
      <c r="L907" s="952">
        <v>514</v>
      </c>
      <c r="M907" s="952"/>
      <c r="N907" s="952"/>
      <c r="O907" s="952"/>
      <c r="P907" s="952">
        <v>498</v>
      </c>
      <c r="Q907" s="952">
        <v>498</v>
      </c>
      <c r="R907" s="319" t="s">
        <v>12298</v>
      </c>
      <c r="S907" s="319">
        <v>1</v>
      </c>
      <c r="T907" s="319" t="s">
        <v>391</v>
      </c>
      <c r="U907" s="704"/>
      <c r="V907" s="704"/>
      <c r="W907" s="704"/>
      <c r="X907" s="704"/>
      <c r="Y907" s="704"/>
      <c r="Z907" s="702"/>
      <c r="AA907" s="319"/>
      <c r="AB907" s="320"/>
      <c r="AC907" s="320"/>
      <c r="AD907" s="702"/>
      <c r="AE907" s="945"/>
      <c r="AF907" s="702"/>
      <c r="AG907" s="702"/>
      <c r="AH907" s="702"/>
      <c r="AI907" s="702"/>
      <c r="AJ907" s="702"/>
      <c r="AK907" s="702"/>
      <c r="AL907" s="702"/>
      <c r="AM907" s="702"/>
      <c r="AN907" s="702"/>
      <c r="AO907" s="702"/>
      <c r="AP907" s="702"/>
      <c r="AQ907" s="702"/>
      <c r="AR907" s="702"/>
      <c r="AS907" s="702"/>
      <c r="AT907" s="702"/>
      <c r="AU907" s="702"/>
      <c r="AV907" s="1076">
        <v>2008</v>
      </c>
      <c r="AW907" s="1076"/>
      <c r="AX907" s="1076"/>
      <c r="AY907" s="1076"/>
      <c r="AZ907" s="1076"/>
      <c r="BA907" s="1076"/>
      <c r="BB907" s="1076"/>
      <c r="BC907" s="1077">
        <v>150</v>
      </c>
      <c r="BD907" s="1077"/>
    </row>
    <row r="908" spans="1:56" s="246" customFormat="1" ht="25.7" customHeight="1">
      <c r="A908" s="269"/>
      <c r="B908" s="543"/>
      <c r="C908" s="320" t="s">
        <v>11880</v>
      </c>
      <c r="D908" s="320" t="s">
        <v>2419</v>
      </c>
      <c r="E908" s="320" t="s">
        <v>11880</v>
      </c>
      <c r="F908" s="320"/>
      <c r="G908" s="320" t="s">
        <v>11880</v>
      </c>
      <c r="H908" s="702"/>
      <c r="I908" s="702"/>
      <c r="J908" s="1075">
        <v>1244</v>
      </c>
      <c r="K908" s="952">
        <v>566</v>
      </c>
      <c r="L908" s="952">
        <v>566</v>
      </c>
      <c r="M908" s="952"/>
      <c r="N908" s="952"/>
      <c r="O908" s="952"/>
      <c r="P908" s="952">
        <v>520</v>
      </c>
      <c r="Q908" s="952">
        <v>520</v>
      </c>
      <c r="R908" s="319" t="s">
        <v>12298</v>
      </c>
      <c r="S908" s="319">
        <v>1</v>
      </c>
      <c r="T908" s="319" t="s">
        <v>391</v>
      </c>
      <c r="U908" s="704"/>
      <c r="V908" s="704"/>
      <c r="W908" s="704"/>
      <c r="X908" s="704"/>
      <c r="Y908" s="704"/>
      <c r="Z908" s="702"/>
      <c r="AA908" s="319"/>
      <c r="AB908" s="320"/>
      <c r="AC908" s="320"/>
      <c r="AD908" s="702"/>
      <c r="AE908" s="945"/>
      <c r="AF908" s="702"/>
      <c r="AG908" s="702"/>
      <c r="AH908" s="702"/>
      <c r="AI908" s="702"/>
      <c r="AJ908" s="702"/>
      <c r="AK908" s="702"/>
      <c r="AL908" s="702"/>
      <c r="AM908" s="702"/>
      <c r="AN908" s="702"/>
      <c r="AO908" s="702"/>
      <c r="AP908" s="702"/>
      <c r="AQ908" s="702"/>
      <c r="AR908" s="702"/>
      <c r="AS908" s="702"/>
      <c r="AT908" s="702"/>
      <c r="AU908" s="702"/>
      <c r="AV908" s="1076">
        <v>2008</v>
      </c>
      <c r="AW908" s="1076"/>
      <c r="AX908" s="1076"/>
      <c r="AY908" s="1076"/>
      <c r="AZ908" s="1076"/>
      <c r="BA908" s="1076"/>
      <c r="BB908" s="1076"/>
      <c r="BC908" s="1077">
        <v>150</v>
      </c>
      <c r="BD908" s="1077"/>
    </row>
    <row r="909" spans="1:56" s="246" customFormat="1" ht="25.7" customHeight="1">
      <c r="A909" s="269"/>
      <c r="B909" s="543"/>
      <c r="C909" s="320" t="s">
        <v>11880</v>
      </c>
      <c r="D909" s="320" t="s">
        <v>12304</v>
      </c>
      <c r="E909" s="320" t="s">
        <v>11880</v>
      </c>
      <c r="F909" s="320"/>
      <c r="G909" s="320" t="s">
        <v>11880</v>
      </c>
      <c r="H909" s="702"/>
      <c r="I909" s="702"/>
      <c r="J909" s="1075">
        <v>1673</v>
      </c>
      <c r="K909" s="952">
        <v>541</v>
      </c>
      <c r="L909" s="952">
        <v>541</v>
      </c>
      <c r="M909" s="952"/>
      <c r="N909" s="952"/>
      <c r="O909" s="952"/>
      <c r="P909" s="952">
        <v>475</v>
      </c>
      <c r="Q909" s="952">
        <v>475</v>
      </c>
      <c r="R909" s="319" t="s">
        <v>12298</v>
      </c>
      <c r="S909" s="319">
        <v>1</v>
      </c>
      <c r="T909" s="319" t="s">
        <v>391</v>
      </c>
      <c r="U909" s="704"/>
      <c r="V909" s="704"/>
      <c r="W909" s="704"/>
      <c r="X909" s="704"/>
      <c r="Y909" s="704"/>
      <c r="Z909" s="702"/>
      <c r="AA909" s="319"/>
      <c r="AB909" s="320"/>
      <c r="AC909" s="320"/>
      <c r="AD909" s="702"/>
      <c r="AE909" s="945"/>
      <c r="AF909" s="702"/>
      <c r="AG909" s="702"/>
      <c r="AH909" s="702"/>
      <c r="AI909" s="702"/>
      <c r="AJ909" s="702"/>
      <c r="AK909" s="702"/>
      <c r="AL909" s="702"/>
      <c r="AM909" s="702"/>
      <c r="AN909" s="702"/>
      <c r="AO909" s="702"/>
      <c r="AP909" s="702"/>
      <c r="AQ909" s="702"/>
      <c r="AR909" s="702"/>
      <c r="AS909" s="702"/>
      <c r="AT909" s="702"/>
      <c r="AU909" s="702"/>
      <c r="AV909" s="1076">
        <v>2008</v>
      </c>
      <c r="AW909" s="1076"/>
      <c r="AX909" s="1076"/>
      <c r="AY909" s="1076"/>
      <c r="AZ909" s="1076"/>
      <c r="BA909" s="1076"/>
      <c r="BB909" s="1076"/>
      <c r="BC909" s="1077">
        <v>220</v>
      </c>
      <c r="BD909" s="1077"/>
    </row>
    <row r="910" spans="1:56" s="246" customFormat="1" ht="25.7" customHeight="1">
      <c r="A910" s="269"/>
      <c r="B910" s="543"/>
      <c r="C910" s="320" t="s">
        <v>11880</v>
      </c>
      <c r="D910" s="320" t="s">
        <v>12305</v>
      </c>
      <c r="E910" s="320" t="s">
        <v>11880</v>
      </c>
      <c r="F910" s="320"/>
      <c r="G910" s="320"/>
      <c r="H910" s="702" t="s">
        <v>11880</v>
      </c>
      <c r="I910" s="702"/>
      <c r="J910" s="1075">
        <v>1521</v>
      </c>
      <c r="K910" s="952">
        <v>1521</v>
      </c>
      <c r="L910" s="952">
        <v>556.70000000000005</v>
      </c>
      <c r="M910" s="952">
        <v>556.70000000000005</v>
      </c>
      <c r="N910" s="952"/>
      <c r="O910" s="952"/>
      <c r="P910" s="952"/>
      <c r="Q910" s="952"/>
      <c r="R910" s="319">
        <v>556.70000000000005</v>
      </c>
      <c r="S910" s="319">
        <v>556.70000000000005</v>
      </c>
      <c r="T910" s="319" t="s">
        <v>2383</v>
      </c>
      <c r="U910" s="704">
        <v>1</v>
      </c>
      <c r="V910" s="704" t="s">
        <v>391</v>
      </c>
      <c r="W910" s="704"/>
      <c r="X910" s="704"/>
      <c r="Y910" s="704"/>
      <c r="Z910" s="702"/>
      <c r="AA910" s="319"/>
      <c r="AB910" s="320"/>
      <c r="AC910" s="320"/>
      <c r="AD910" s="702"/>
      <c r="AE910" s="945"/>
      <c r="AF910" s="702"/>
      <c r="AG910" s="702"/>
      <c r="AH910" s="702"/>
      <c r="AI910" s="702"/>
      <c r="AJ910" s="702"/>
      <c r="AK910" s="702"/>
      <c r="AL910" s="702"/>
      <c r="AM910" s="702"/>
      <c r="AN910" s="702"/>
      <c r="AO910" s="702"/>
      <c r="AP910" s="702"/>
      <c r="AQ910" s="702"/>
      <c r="AR910" s="702"/>
      <c r="AS910" s="702"/>
      <c r="AT910" s="702"/>
      <c r="AU910" s="702"/>
      <c r="AV910" s="1076"/>
      <c r="AW910" s="1076"/>
      <c r="AX910" s="1076">
        <v>2009</v>
      </c>
      <c r="AY910" s="1076"/>
      <c r="AZ910" s="1076"/>
      <c r="BA910" s="1076"/>
      <c r="BB910" s="1076"/>
      <c r="BC910" s="1077"/>
      <c r="BD910" s="1077"/>
    </row>
    <row r="911" spans="1:56" s="246" customFormat="1" ht="25.7" customHeight="1">
      <c r="A911" s="269"/>
      <c r="B911" s="543"/>
      <c r="C911" s="320" t="s">
        <v>11891</v>
      </c>
      <c r="D911" s="320" t="s">
        <v>12306</v>
      </c>
      <c r="E911" s="320" t="s">
        <v>11891</v>
      </c>
      <c r="F911" s="320"/>
      <c r="G911" s="320" t="s">
        <v>11891</v>
      </c>
      <c r="H911" s="702"/>
      <c r="I911" s="702"/>
      <c r="J911" s="1075">
        <v>3096</v>
      </c>
      <c r="K911" s="952">
        <v>328</v>
      </c>
      <c r="L911" s="952">
        <v>328</v>
      </c>
      <c r="M911" s="952"/>
      <c r="N911" s="952"/>
      <c r="O911" s="952"/>
      <c r="P911" s="952">
        <v>300</v>
      </c>
      <c r="Q911" s="952">
        <v>300</v>
      </c>
      <c r="R911" s="319" t="s">
        <v>12307</v>
      </c>
      <c r="S911" s="319">
        <v>1</v>
      </c>
      <c r="T911" s="319" t="s">
        <v>391</v>
      </c>
      <c r="U911" s="704"/>
      <c r="V911" s="704"/>
      <c r="W911" s="704"/>
      <c r="X911" s="704"/>
      <c r="Y911" s="704"/>
      <c r="Z911" s="702"/>
      <c r="AA911" s="319" t="s">
        <v>2344</v>
      </c>
      <c r="AB911" s="320"/>
      <c r="AC911" s="320"/>
      <c r="AD911" s="702"/>
      <c r="AE911" s="945"/>
      <c r="AF911" s="702"/>
      <c r="AG911" s="702"/>
      <c r="AH911" s="702"/>
      <c r="AI911" s="702"/>
      <c r="AJ911" s="702"/>
      <c r="AK911" s="702"/>
      <c r="AL911" s="702"/>
      <c r="AM911" s="702"/>
      <c r="AN911" s="702"/>
      <c r="AO911" s="702"/>
      <c r="AP911" s="702"/>
      <c r="AQ911" s="702"/>
      <c r="AR911" s="702"/>
      <c r="AS911" s="702"/>
      <c r="AT911" s="702"/>
      <c r="AU911" s="702"/>
      <c r="AV911" s="1076">
        <v>2004</v>
      </c>
      <c r="AW911" s="1076"/>
      <c r="AX911" s="1076"/>
      <c r="AY911" s="1076"/>
      <c r="AZ911" s="1076"/>
      <c r="BA911" s="1076"/>
      <c r="BB911" s="1076"/>
      <c r="BC911" s="1077">
        <v>70</v>
      </c>
      <c r="BD911" s="1077"/>
    </row>
    <row r="912" spans="1:56" s="246" customFormat="1" ht="25.7" customHeight="1">
      <c r="A912" s="269"/>
      <c r="B912" s="543"/>
      <c r="C912" s="320" t="s">
        <v>11891</v>
      </c>
      <c r="D912" s="320" t="s">
        <v>12308</v>
      </c>
      <c r="E912" s="320" t="s">
        <v>11891</v>
      </c>
      <c r="F912" s="320"/>
      <c r="G912" s="320" t="s">
        <v>11891</v>
      </c>
      <c r="H912" s="702"/>
      <c r="I912" s="702"/>
      <c r="J912" s="1075">
        <v>999</v>
      </c>
      <c r="K912" s="952">
        <v>459</v>
      </c>
      <c r="L912" s="952">
        <v>459</v>
      </c>
      <c r="M912" s="952"/>
      <c r="N912" s="952"/>
      <c r="O912" s="952"/>
      <c r="P912" s="952">
        <v>300</v>
      </c>
      <c r="Q912" s="952">
        <v>300</v>
      </c>
      <c r="R912" s="319" t="s">
        <v>12307</v>
      </c>
      <c r="S912" s="319">
        <v>1</v>
      </c>
      <c r="T912" s="319" t="s">
        <v>391</v>
      </c>
      <c r="U912" s="704"/>
      <c r="V912" s="704"/>
      <c r="W912" s="704"/>
      <c r="X912" s="704"/>
      <c r="Y912" s="704"/>
      <c r="Z912" s="702"/>
      <c r="AA912" s="319" t="s">
        <v>2344</v>
      </c>
      <c r="AB912" s="320"/>
      <c r="AC912" s="320"/>
      <c r="AD912" s="702"/>
      <c r="AE912" s="945"/>
      <c r="AF912" s="702"/>
      <c r="AG912" s="702"/>
      <c r="AH912" s="702"/>
      <c r="AI912" s="702"/>
      <c r="AJ912" s="702"/>
      <c r="AK912" s="702"/>
      <c r="AL912" s="702"/>
      <c r="AM912" s="702"/>
      <c r="AN912" s="702"/>
      <c r="AO912" s="702"/>
      <c r="AP912" s="702"/>
      <c r="AQ912" s="702"/>
      <c r="AR912" s="702"/>
      <c r="AS912" s="702"/>
      <c r="AT912" s="702"/>
      <c r="AU912" s="702"/>
      <c r="AV912" s="99">
        <v>2008</v>
      </c>
      <c r="AW912" s="99"/>
      <c r="AX912" s="99"/>
      <c r="AY912" s="99"/>
      <c r="AZ912" s="99"/>
      <c r="BA912" s="99"/>
      <c r="BB912" s="99"/>
      <c r="BC912" s="100">
        <v>82</v>
      </c>
      <c r="BD912" s="100"/>
    </row>
    <row r="913" spans="1:56" s="246" customFormat="1" ht="25.7" customHeight="1">
      <c r="A913" s="269"/>
      <c r="B913" s="543"/>
      <c r="C913" s="320" t="s">
        <v>11891</v>
      </c>
      <c r="D913" s="320" t="s">
        <v>12309</v>
      </c>
      <c r="E913" s="320" t="s">
        <v>11891</v>
      </c>
      <c r="F913" s="320"/>
      <c r="G913" s="320" t="s">
        <v>11891</v>
      </c>
      <c r="H913" s="702"/>
      <c r="I913" s="702"/>
      <c r="J913" s="1075">
        <v>1768</v>
      </c>
      <c r="K913" s="952">
        <v>495</v>
      </c>
      <c r="L913" s="952">
        <v>495</v>
      </c>
      <c r="M913" s="952"/>
      <c r="N913" s="952"/>
      <c r="O913" s="952"/>
      <c r="P913" s="952">
        <v>300</v>
      </c>
      <c r="Q913" s="952">
        <v>300</v>
      </c>
      <c r="R913" s="319" t="s">
        <v>12307</v>
      </c>
      <c r="S913" s="319">
        <v>1</v>
      </c>
      <c r="T913" s="319" t="s">
        <v>391</v>
      </c>
      <c r="U913" s="704"/>
      <c r="V913" s="704"/>
      <c r="W913" s="704"/>
      <c r="X913" s="704"/>
      <c r="Y913" s="704"/>
      <c r="Z913" s="702"/>
      <c r="AA913" s="319" t="s">
        <v>2344</v>
      </c>
      <c r="AB913" s="320"/>
      <c r="AC913" s="320"/>
      <c r="AD913" s="702"/>
      <c r="AE913" s="945"/>
      <c r="AF913" s="702"/>
      <c r="AG913" s="702"/>
      <c r="AH913" s="702"/>
      <c r="AI913" s="702"/>
      <c r="AJ913" s="702"/>
      <c r="AK913" s="702"/>
      <c r="AL913" s="702"/>
      <c r="AM913" s="702"/>
      <c r="AN913" s="702"/>
      <c r="AO913" s="702"/>
      <c r="AP913" s="702"/>
      <c r="AQ913" s="702"/>
      <c r="AR913" s="702"/>
      <c r="AS913" s="702"/>
      <c r="AT913" s="702"/>
      <c r="AU913" s="702"/>
      <c r="AV913" s="99">
        <v>2008</v>
      </c>
      <c r="AW913" s="99"/>
      <c r="AX913" s="99"/>
      <c r="AY913" s="99"/>
      <c r="AZ913" s="99"/>
      <c r="BA913" s="99"/>
      <c r="BB913" s="99"/>
      <c r="BC913" s="100">
        <v>105</v>
      </c>
      <c r="BD913" s="100"/>
    </row>
    <row r="914" spans="1:56" s="246" customFormat="1" ht="25.7" customHeight="1">
      <c r="A914" s="269"/>
      <c r="B914" s="543"/>
      <c r="C914" s="320" t="s">
        <v>11891</v>
      </c>
      <c r="D914" s="320" t="s">
        <v>12310</v>
      </c>
      <c r="E914" s="320" t="s">
        <v>11891</v>
      </c>
      <c r="F914" s="320"/>
      <c r="G914" s="320" t="s">
        <v>11891</v>
      </c>
      <c r="H914" s="702"/>
      <c r="I914" s="702"/>
      <c r="J914" s="1075">
        <v>1071</v>
      </c>
      <c r="K914" s="952">
        <v>615.39</v>
      </c>
      <c r="L914" s="952">
        <v>615.39</v>
      </c>
      <c r="M914" s="952"/>
      <c r="N914" s="952"/>
      <c r="O914" s="952"/>
      <c r="P914" s="952">
        <v>300</v>
      </c>
      <c r="Q914" s="952">
        <v>300</v>
      </c>
      <c r="R914" s="319" t="s">
        <v>12307</v>
      </c>
      <c r="S914" s="319">
        <v>1</v>
      </c>
      <c r="T914" s="319" t="s">
        <v>391</v>
      </c>
      <c r="U914" s="704"/>
      <c r="V914" s="704"/>
      <c r="W914" s="704"/>
      <c r="X914" s="704"/>
      <c r="Y914" s="704"/>
      <c r="Z914" s="702"/>
      <c r="AA914" s="319" t="s">
        <v>2344</v>
      </c>
      <c r="AB914" s="320"/>
      <c r="AC914" s="320"/>
      <c r="AD914" s="702"/>
      <c r="AE914" s="945"/>
      <c r="AF914" s="702"/>
      <c r="AG914" s="702"/>
      <c r="AH914" s="702"/>
      <c r="AI914" s="702"/>
      <c r="AJ914" s="702"/>
      <c r="AK914" s="702"/>
      <c r="AL914" s="702"/>
      <c r="AM914" s="702"/>
      <c r="AN914" s="702"/>
      <c r="AO914" s="702"/>
      <c r="AP914" s="702"/>
      <c r="AQ914" s="702"/>
      <c r="AR914" s="702"/>
      <c r="AS914" s="702"/>
      <c r="AT914" s="702"/>
      <c r="AU914" s="702"/>
      <c r="AV914" s="99">
        <v>2013</v>
      </c>
      <c r="AW914" s="99"/>
      <c r="AX914" s="99"/>
      <c r="AY914" s="99"/>
      <c r="AZ914" s="99"/>
      <c r="BA914" s="99"/>
      <c r="BB914" s="99"/>
      <c r="BC914" s="100">
        <v>236</v>
      </c>
      <c r="BD914" s="100"/>
    </row>
    <row r="915" spans="1:56" s="246" customFormat="1" ht="25.7" customHeight="1">
      <c r="A915" s="269"/>
      <c r="B915" s="543"/>
      <c r="C915" s="320" t="s">
        <v>11896</v>
      </c>
      <c r="D915" s="320" t="s">
        <v>12311</v>
      </c>
      <c r="E915" s="320" t="s">
        <v>11896</v>
      </c>
      <c r="F915" s="320"/>
      <c r="G915" s="320" t="s">
        <v>11896</v>
      </c>
      <c r="H915" s="320"/>
      <c r="I915" s="702"/>
      <c r="J915" s="319">
        <v>475</v>
      </c>
      <c r="K915" s="1075">
        <v>475</v>
      </c>
      <c r="L915" s="952">
        <v>475</v>
      </c>
      <c r="M915" s="952"/>
      <c r="N915" s="952"/>
      <c r="O915" s="952"/>
      <c r="P915" s="952">
        <v>300</v>
      </c>
      <c r="Q915" s="952">
        <v>300</v>
      </c>
      <c r="R915" s="952" t="s">
        <v>12312</v>
      </c>
      <c r="S915" s="952">
        <v>1</v>
      </c>
      <c r="T915" s="319" t="s">
        <v>391</v>
      </c>
      <c r="U915" s="319"/>
      <c r="V915" s="319"/>
      <c r="W915" s="704"/>
      <c r="X915" s="704"/>
      <c r="Y915" s="704"/>
      <c r="Z915" s="704"/>
      <c r="AA915" s="704"/>
      <c r="AB915" s="702"/>
      <c r="AC915" s="319"/>
      <c r="AD915" s="320"/>
      <c r="AE915" s="320"/>
      <c r="AF915" s="702"/>
      <c r="AG915" s="945"/>
      <c r="AH915" s="702"/>
      <c r="AI915" s="702"/>
      <c r="AJ915" s="702"/>
      <c r="AK915" s="702"/>
      <c r="AL915" s="702"/>
      <c r="AM915" s="702"/>
      <c r="AN915" s="702"/>
      <c r="AO915" s="702"/>
      <c r="AP915" s="702"/>
      <c r="AQ915" s="702"/>
      <c r="AR915" s="702"/>
      <c r="AS915" s="702"/>
      <c r="AT915" s="702"/>
      <c r="AU915" s="702"/>
      <c r="AV915" s="702">
        <v>2008</v>
      </c>
      <c r="AW915" s="702"/>
      <c r="AX915" s="99"/>
      <c r="AY915" s="99"/>
      <c r="AZ915" s="99"/>
      <c r="BA915" s="99"/>
      <c r="BB915" s="99"/>
      <c r="BC915" s="99">
        <v>165</v>
      </c>
      <c r="BD915" s="99"/>
    </row>
    <row r="916" spans="1:56" s="246" customFormat="1" ht="25.7" customHeight="1">
      <c r="A916" s="269"/>
      <c r="B916" s="543"/>
      <c r="C916" s="320" t="s">
        <v>11896</v>
      </c>
      <c r="D916" s="320" t="s">
        <v>12313</v>
      </c>
      <c r="E916" s="320" t="s">
        <v>11896</v>
      </c>
      <c r="F916" s="320"/>
      <c r="G916" s="320" t="s">
        <v>11896</v>
      </c>
      <c r="H916" s="702"/>
      <c r="I916" s="702"/>
      <c r="J916" s="1075">
        <v>4528</v>
      </c>
      <c r="K916" s="952">
        <v>1493.17</v>
      </c>
      <c r="L916" s="952">
        <v>1493</v>
      </c>
      <c r="M916" s="952"/>
      <c r="N916" s="952"/>
      <c r="O916" s="952"/>
      <c r="P916" s="952">
        <v>300</v>
      </c>
      <c r="Q916" s="952">
        <v>300</v>
      </c>
      <c r="R916" s="319" t="s">
        <v>12314</v>
      </c>
      <c r="S916" s="319">
        <v>2</v>
      </c>
      <c r="T916" s="319" t="s">
        <v>391</v>
      </c>
      <c r="U916" s="704"/>
      <c r="V916" s="704"/>
      <c r="W916" s="704"/>
      <c r="X916" s="704"/>
      <c r="Y916" s="704"/>
      <c r="Z916" s="702"/>
      <c r="AA916" s="319" t="s">
        <v>3106</v>
      </c>
      <c r="AB916" s="320"/>
      <c r="AC916" s="320"/>
      <c r="AD916" s="702"/>
      <c r="AE916" s="702"/>
      <c r="AF916" s="702"/>
      <c r="AG916" s="702"/>
      <c r="AH916" s="702"/>
      <c r="AI916" s="702"/>
      <c r="AJ916" s="959"/>
      <c r="AK916" s="702"/>
      <c r="AL916" s="702"/>
      <c r="AM916" s="702"/>
      <c r="AN916" s="702"/>
      <c r="AO916" s="959"/>
      <c r="AP916" s="702"/>
      <c r="AQ916" s="702"/>
      <c r="AR916" s="702"/>
      <c r="AS916" s="702"/>
      <c r="AT916" s="702"/>
      <c r="AU916" s="702"/>
      <c r="AV916" s="99">
        <v>2008</v>
      </c>
      <c r="AW916" s="99"/>
      <c r="AX916" s="99"/>
      <c r="AY916" s="99"/>
      <c r="AZ916" s="99"/>
      <c r="BA916" s="99"/>
      <c r="BB916" s="99"/>
      <c r="BC916" s="100"/>
      <c r="BD916" s="100"/>
    </row>
    <row r="917" spans="1:56" s="246" customFormat="1" ht="25.7" customHeight="1">
      <c r="A917" s="269"/>
      <c r="B917" s="543"/>
      <c r="C917" s="320" t="s">
        <v>11901</v>
      </c>
      <c r="D917" s="320" t="s">
        <v>12315</v>
      </c>
      <c r="E917" s="320" t="s">
        <v>11901</v>
      </c>
      <c r="F917" s="320"/>
      <c r="G917" s="320" t="s">
        <v>11901</v>
      </c>
      <c r="H917" s="702"/>
      <c r="I917" s="702"/>
      <c r="J917" s="1075">
        <v>824</v>
      </c>
      <c r="K917" s="952">
        <v>450</v>
      </c>
      <c r="L917" s="952">
        <v>450</v>
      </c>
      <c r="M917" s="952"/>
      <c r="N917" s="952"/>
      <c r="O917" s="952"/>
      <c r="P917" s="952">
        <v>300</v>
      </c>
      <c r="Q917" s="952">
        <v>300</v>
      </c>
      <c r="R917" s="319" t="s">
        <v>390</v>
      </c>
      <c r="S917" s="319">
        <v>1</v>
      </c>
      <c r="T917" s="319" t="s">
        <v>391</v>
      </c>
      <c r="U917" s="704"/>
      <c r="V917" s="704"/>
      <c r="W917" s="704"/>
      <c r="X917" s="704"/>
      <c r="Y917" s="704"/>
      <c r="Z917" s="702"/>
      <c r="AA917" s="319"/>
      <c r="AB917" s="320"/>
      <c r="AC917" s="320"/>
      <c r="AD917" s="702"/>
      <c r="AE917" s="702"/>
      <c r="AF917" s="702"/>
      <c r="AG917" s="702"/>
      <c r="AH917" s="702"/>
      <c r="AI917" s="702"/>
      <c r="AJ917" s="959"/>
      <c r="AK917" s="702"/>
      <c r="AL917" s="702"/>
      <c r="AM917" s="702"/>
      <c r="AN917" s="702"/>
      <c r="AO917" s="959"/>
      <c r="AP917" s="702"/>
      <c r="AQ917" s="702"/>
      <c r="AR917" s="702"/>
      <c r="AS917" s="702"/>
      <c r="AT917" s="702"/>
      <c r="AU917" s="702"/>
      <c r="AV917" s="99">
        <v>2002</v>
      </c>
      <c r="AW917" s="99"/>
      <c r="AX917" s="99"/>
      <c r="AY917" s="99"/>
      <c r="AZ917" s="99"/>
      <c r="BA917" s="99"/>
      <c r="BB917" s="99"/>
      <c r="BC917" s="100">
        <v>117</v>
      </c>
      <c r="BD917" s="100"/>
    </row>
    <row r="918" spans="1:56" s="246" customFormat="1" ht="25.7" customHeight="1">
      <c r="A918" s="269"/>
      <c r="B918" s="543"/>
      <c r="C918" s="320" t="s">
        <v>11901</v>
      </c>
      <c r="D918" s="320" t="s">
        <v>12316</v>
      </c>
      <c r="E918" s="320" t="s">
        <v>11901</v>
      </c>
      <c r="F918" s="320"/>
      <c r="G918" s="320" t="s">
        <v>11901</v>
      </c>
      <c r="H918" s="702"/>
      <c r="I918" s="702"/>
      <c r="J918" s="1075">
        <v>1159</v>
      </c>
      <c r="K918" s="952">
        <v>475</v>
      </c>
      <c r="L918" s="952">
        <v>475</v>
      </c>
      <c r="M918" s="952"/>
      <c r="N918" s="952"/>
      <c r="O918" s="952"/>
      <c r="P918" s="952">
        <v>300</v>
      </c>
      <c r="Q918" s="952">
        <v>300</v>
      </c>
      <c r="R918" s="319" t="s">
        <v>390</v>
      </c>
      <c r="S918" s="319">
        <v>1</v>
      </c>
      <c r="T918" s="319" t="s">
        <v>391</v>
      </c>
      <c r="U918" s="704"/>
      <c r="V918" s="704"/>
      <c r="W918" s="704"/>
      <c r="X918" s="704"/>
      <c r="Y918" s="704"/>
      <c r="Z918" s="702"/>
      <c r="AA918" s="319"/>
      <c r="AB918" s="320"/>
      <c r="AC918" s="320"/>
      <c r="AD918" s="702"/>
      <c r="AE918" s="702"/>
      <c r="AF918" s="702"/>
      <c r="AG918" s="702"/>
      <c r="AH918" s="702"/>
      <c r="AI918" s="702"/>
      <c r="AJ918" s="959"/>
      <c r="AK918" s="702"/>
      <c r="AL918" s="702"/>
      <c r="AM918" s="702"/>
      <c r="AN918" s="702"/>
      <c r="AO918" s="959"/>
      <c r="AP918" s="702"/>
      <c r="AQ918" s="702"/>
      <c r="AR918" s="702"/>
      <c r="AS918" s="702"/>
      <c r="AT918" s="702"/>
      <c r="AU918" s="702"/>
      <c r="AV918" s="99">
        <v>2001</v>
      </c>
      <c r="AW918" s="99"/>
      <c r="AX918" s="99"/>
      <c r="AY918" s="99"/>
      <c r="AZ918" s="99"/>
      <c r="BA918" s="99"/>
      <c r="BB918" s="99"/>
      <c r="BC918" s="100">
        <v>95</v>
      </c>
      <c r="BD918" s="100"/>
    </row>
    <row r="919" spans="1:56" s="246" customFormat="1" ht="25.7" customHeight="1">
      <c r="A919" s="269"/>
      <c r="B919" s="543"/>
      <c r="C919" s="320" t="s">
        <v>11901</v>
      </c>
      <c r="D919" s="320" t="s">
        <v>12317</v>
      </c>
      <c r="E919" s="320" t="s">
        <v>11901</v>
      </c>
      <c r="F919" s="320"/>
      <c r="G919" s="320" t="s">
        <v>11901</v>
      </c>
      <c r="H919" s="702"/>
      <c r="I919" s="702"/>
      <c r="J919" s="1075">
        <v>785</v>
      </c>
      <c r="K919" s="952">
        <v>444</v>
      </c>
      <c r="L919" s="952">
        <v>444</v>
      </c>
      <c r="M919" s="952"/>
      <c r="N919" s="952"/>
      <c r="O919" s="952"/>
      <c r="P919" s="952">
        <v>300</v>
      </c>
      <c r="Q919" s="952">
        <v>300</v>
      </c>
      <c r="R919" s="319" t="s">
        <v>390</v>
      </c>
      <c r="S919" s="319">
        <v>1</v>
      </c>
      <c r="T919" s="319" t="s">
        <v>391</v>
      </c>
      <c r="U919" s="704"/>
      <c r="V919" s="704"/>
      <c r="W919" s="704"/>
      <c r="X919" s="704"/>
      <c r="Y919" s="704"/>
      <c r="Z919" s="702"/>
      <c r="AA919" s="319" t="s">
        <v>12318</v>
      </c>
      <c r="AB919" s="320"/>
      <c r="AC919" s="320"/>
      <c r="AD919" s="702"/>
      <c r="AE919" s="702"/>
      <c r="AF919" s="702"/>
      <c r="AG919" s="702"/>
      <c r="AH919" s="702"/>
      <c r="AI919" s="702"/>
      <c r="AJ919" s="959"/>
      <c r="AK919" s="702"/>
      <c r="AL919" s="702"/>
      <c r="AM919" s="702"/>
      <c r="AN919" s="702"/>
      <c r="AO919" s="959"/>
      <c r="AP919" s="702"/>
      <c r="AQ919" s="702"/>
      <c r="AR919" s="702"/>
      <c r="AS919" s="702"/>
      <c r="AT919" s="702"/>
      <c r="AU919" s="702"/>
      <c r="AV919" s="99">
        <v>2006</v>
      </c>
      <c r="AW919" s="99"/>
      <c r="AX919" s="99"/>
      <c r="AY919" s="99"/>
      <c r="AZ919" s="99"/>
      <c r="BA919" s="99"/>
      <c r="BB919" s="99"/>
      <c r="BC919" s="100">
        <v>140</v>
      </c>
      <c r="BD919" s="100"/>
    </row>
    <row r="920" spans="1:56" s="246" customFormat="1" ht="25.7" customHeight="1">
      <c r="A920" s="269"/>
      <c r="B920" s="543"/>
      <c r="C920" s="320" t="s">
        <v>11901</v>
      </c>
      <c r="D920" s="320" t="s">
        <v>12319</v>
      </c>
      <c r="E920" s="320" t="s">
        <v>11901</v>
      </c>
      <c r="F920" s="320"/>
      <c r="G920" s="320" t="s">
        <v>11901</v>
      </c>
      <c r="H920" s="702"/>
      <c r="I920" s="702"/>
      <c r="J920" s="1075">
        <v>487</v>
      </c>
      <c r="K920" s="952">
        <v>456</v>
      </c>
      <c r="L920" s="952">
        <v>456</v>
      </c>
      <c r="M920" s="952"/>
      <c r="N920" s="952"/>
      <c r="O920" s="952"/>
      <c r="P920" s="952">
        <v>300</v>
      </c>
      <c r="Q920" s="952">
        <v>300</v>
      </c>
      <c r="R920" s="319" t="s">
        <v>390</v>
      </c>
      <c r="S920" s="319">
        <v>1</v>
      </c>
      <c r="T920" s="319" t="s">
        <v>391</v>
      </c>
      <c r="U920" s="704"/>
      <c r="V920" s="704"/>
      <c r="W920" s="704"/>
      <c r="X920" s="704"/>
      <c r="Y920" s="704"/>
      <c r="Z920" s="702"/>
      <c r="AA920" s="319"/>
      <c r="AB920" s="320"/>
      <c r="AC920" s="320"/>
      <c r="AD920" s="702"/>
      <c r="AE920" s="945"/>
      <c r="AF920" s="702"/>
      <c r="AG920" s="702"/>
      <c r="AH920" s="702"/>
      <c r="AI920" s="702"/>
      <c r="AJ920" s="702"/>
      <c r="AK920" s="702"/>
      <c r="AL920" s="702"/>
      <c r="AM920" s="702"/>
      <c r="AN920" s="702"/>
      <c r="AO920" s="702"/>
      <c r="AP920" s="702"/>
      <c r="AQ920" s="702"/>
      <c r="AR920" s="702"/>
      <c r="AS920" s="702"/>
      <c r="AT920" s="702"/>
      <c r="AU920" s="702"/>
      <c r="AV920" s="1076">
        <v>2010</v>
      </c>
      <c r="AW920" s="1076"/>
      <c r="AX920" s="1076"/>
      <c r="AY920" s="1076"/>
      <c r="AZ920" s="1076"/>
      <c r="BA920" s="1076"/>
      <c r="BB920" s="1076"/>
      <c r="BC920" s="1077">
        <v>250</v>
      </c>
      <c r="BD920" s="1077"/>
    </row>
    <row r="921" spans="1:56" s="246" customFormat="1" ht="25.7" customHeight="1">
      <c r="A921" s="269"/>
      <c r="B921" s="543"/>
      <c r="C921" s="320" t="s">
        <v>11901</v>
      </c>
      <c r="D921" s="320" t="s">
        <v>12320</v>
      </c>
      <c r="E921" s="320" t="s">
        <v>11901</v>
      </c>
      <c r="F921" s="320"/>
      <c r="G921" s="320" t="s">
        <v>11901</v>
      </c>
      <c r="H921" s="702"/>
      <c r="I921" s="702"/>
      <c r="J921" s="1075">
        <v>628</v>
      </c>
      <c r="K921" s="952">
        <v>628</v>
      </c>
      <c r="L921" s="952">
        <v>628</v>
      </c>
      <c r="M921" s="952"/>
      <c r="N921" s="952"/>
      <c r="O921" s="952"/>
      <c r="P921" s="952">
        <v>300</v>
      </c>
      <c r="Q921" s="952">
        <v>300</v>
      </c>
      <c r="R921" s="319" t="s">
        <v>390</v>
      </c>
      <c r="S921" s="319">
        <v>1</v>
      </c>
      <c r="T921" s="319" t="s">
        <v>391</v>
      </c>
      <c r="U921" s="704"/>
      <c r="V921" s="704"/>
      <c r="W921" s="704"/>
      <c r="X921" s="704"/>
      <c r="Y921" s="704"/>
      <c r="Z921" s="702"/>
      <c r="AA921" s="319"/>
      <c r="AB921" s="320"/>
      <c r="AC921" s="320"/>
      <c r="AD921" s="702"/>
      <c r="AE921" s="945"/>
      <c r="AF921" s="702"/>
      <c r="AG921" s="702"/>
      <c r="AH921" s="702"/>
      <c r="AI921" s="702"/>
      <c r="AJ921" s="702"/>
      <c r="AK921" s="702"/>
      <c r="AL921" s="702"/>
      <c r="AM921" s="702"/>
      <c r="AN921" s="702"/>
      <c r="AO921" s="702"/>
      <c r="AP921" s="702"/>
      <c r="AQ921" s="702"/>
      <c r="AR921" s="702"/>
      <c r="AS921" s="702"/>
      <c r="AT921" s="702"/>
      <c r="AU921" s="702"/>
      <c r="AV921" s="1076">
        <v>2010</v>
      </c>
      <c r="AW921" s="1076"/>
      <c r="AX921" s="1076"/>
      <c r="AY921" s="1076"/>
      <c r="AZ921" s="1076"/>
      <c r="BA921" s="1076"/>
      <c r="BB921" s="1076"/>
      <c r="BC921" s="1077">
        <v>288</v>
      </c>
      <c r="BD921" s="1077"/>
    </row>
    <row r="922" spans="1:56" s="246" customFormat="1" ht="25.7" customHeight="1">
      <c r="A922" s="269"/>
      <c r="B922" s="543"/>
      <c r="C922" s="320" t="s">
        <v>11901</v>
      </c>
      <c r="D922" s="320" t="s">
        <v>12321</v>
      </c>
      <c r="E922" s="320" t="s">
        <v>11901</v>
      </c>
      <c r="F922" s="320"/>
      <c r="G922" s="320" t="s">
        <v>11901</v>
      </c>
      <c r="H922" s="702"/>
      <c r="I922" s="702"/>
      <c r="J922" s="1075">
        <v>5528</v>
      </c>
      <c r="K922" s="952">
        <v>1577</v>
      </c>
      <c r="L922" s="952">
        <v>1666</v>
      </c>
      <c r="M922" s="952"/>
      <c r="N922" s="952"/>
      <c r="O922" s="952"/>
      <c r="P922" s="952">
        <v>828</v>
      </c>
      <c r="Q922" s="952">
        <v>828</v>
      </c>
      <c r="R922" s="319" t="s">
        <v>12322</v>
      </c>
      <c r="S922" s="319">
        <v>2</v>
      </c>
      <c r="T922" s="319" t="s">
        <v>391</v>
      </c>
      <c r="U922" s="704"/>
      <c r="V922" s="704"/>
      <c r="W922" s="704"/>
      <c r="X922" s="704"/>
      <c r="Y922" s="704"/>
      <c r="Z922" s="702"/>
      <c r="AA922" s="319" t="s">
        <v>12323</v>
      </c>
      <c r="AB922" s="320"/>
      <c r="AC922" s="320"/>
      <c r="AD922" s="702"/>
      <c r="AE922" s="945"/>
      <c r="AF922" s="702"/>
      <c r="AG922" s="702"/>
      <c r="AH922" s="702"/>
      <c r="AI922" s="702"/>
      <c r="AJ922" s="702"/>
      <c r="AK922" s="702"/>
      <c r="AL922" s="702"/>
      <c r="AM922" s="702"/>
      <c r="AN922" s="702"/>
      <c r="AO922" s="702"/>
      <c r="AP922" s="702"/>
      <c r="AQ922" s="702"/>
      <c r="AR922" s="702"/>
      <c r="AS922" s="702"/>
      <c r="AT922" s="702"/>
      <c r="AU922" s="702"/>
      <c r="AV922" s="1076">
        <v>2016</v>
      </c>
      <c r="AW922" s="1076"/>
      <c r="AX922" s="1076"/>
      <c r="AY922" s="1076"/>
      <c r="AZ922" s="1076"/>
      <c r="BA922" s="1076"/>
      <c r="BB922" s="1076"/>
      <c r="BC922" s="1077">
        <v>1445</v>
      </c>
      <c r="BD922" s="1077"/>
    </row>
    <row r="923" spans="1:56" s="246" customFormat="1" ht="25.7" customHeight="1">
      <c r="A923" s="269" t="s">
        <v>135</v>
      </c>
      <c r="B923" s="543"/>
      <c r="C923" s="320" t="s">
        <v>463</v>
      </c>
      <c r="D923" s="320" t="s">
        <v>12324</v>
      </c>
      <c r="E923" s="320" t="s">
        <v>463</v>
      </c>
      <c r="F923" s="320" t="s">
        <v>12325</v>
      </c>
      <c r="G923" s="320" t="s">
        <v>463</v>
      </c>
      <c r="H923" s="702" t="s">
        <v>11905</v>
      </c>
      <c r="I923" s="702" t="s">
        <v>12326</v>
      </c>
      <c r="J923" s="1075">
        <v>1020</v>
      </c>
      <c r="K923" s="952">
        <v>922</v>
      </c>
      <c r="L923" s="952">
        <v>922</v>
      </c>
      <c r="M923" s="952" t="s">
        <v>1673</v>
      </c>
      <c r="N923" s="952" t="s">
        <v>572</v>
      </c>
      <c r="O923" s="952"/>
      <c r="P923" s="952">
        <v>870</v>
      </c>
      <c r="Q923" s="952">
        <v>870</v>
      </c>
      <c r="R923" s="319" t="s">
        <v>12327</v>
      </c>
      <c r="S923" s="319">
        <v>2</v>
      </c>
      <c r="T923" s="319" t="s">
        <v>391</v>
      </c>
      <c r="U923" s="704">
        <v>1369</v>
      </c>
      <c r="V923" s="704"/>
      <c r="W923" s="704"/>
      <c r="X923" s="704">
        <v>1100</v>
      </c>
      <c r="Y923" s="704"/>
      <c r="Z923" s="702"/>
      <c r="AA923" s="319" t="s">
        <v>12328</v>
      </c>
      <c r="AB923" s="320"/>
      <c r="AC923" s="320"/>
      <c r="AD923" s="702">
        <v>2</v>
      </c>
      <c r="AE923" s="945">
        <v>20</v>
      </c>
      <c r="AF923" s="702" t="s">
        <v>12177</v>
      </c>
      <c r="AG923" s="702"/>
      <c r="AH923" s="702"/>
      <c r="AI923" s="702"/>
      <c r="AJ923" s="702"/>
      <c r="AK923" s="702"/>
      <c r="AL923" s="702"/>
      <c r="AM923" s="702"/>
      <c r="AN923" s="702"/>
      <c r="AO923" s="702"/>
      <c r="AP923" s="702"/>
      <c r="AQ923" s="702"/>
      <c r="AR923" s="702"/>
      <c r="AS923" s="702"/>
      <c r="AT923" s="702"/>
      <c r="AU923" s="702"/>
      <c r="AV923" s="1076">
        <v>2005</v>
      </c>
      <c r="AW923" s="1076"/>
      <c r="AX923" s="1076"/>
      <c r="AY923" s="1076"/>
      <c r="AZ923" s="1076"/>
      <c r="BA923" s="1076"/>
      <c r="BB923" s="1076"/>
      <c r="BC923" s="1077">
        <v>350</v>
      </c>
      <c r="BD923" s="1077"/>
    </row>
    <row r="924" spans="1:56" s="246" customFormat="1" ht="25.7" customHeight="1">
      <c r="A924" s="269"/>
      <c r="B924" s="543"/>
      <c r="C924" s="320" t="s">
        <v>463</v>
      </c>
      <c r="D924" s="320" t="s">
        <v>12329</v>
      </c>
      <c r="E924" s="320" t="s">
        <v>463</v>
      </c>
      <c r="F924" s="320" t="s">
        <v>12325</v>
      </c>
      <c r="G924" s="320" t="s">
        <v>463</v>
      </c>
      <c r="H924" s="702" t="s">
        <v>11905</v>
      </c>
      <c r="I924" s="702" t="s">
        <v>12326</v>
      </c>
      <c r="J924" s="1075">
        <v>1197</v>
      </c>
      <c r="K924" s="952">
        <v>457</v>
      </c>
      <c r="L924" s="952">
        <v>457</v>
      </c>
      <c r="M924" s="952" t="s">
        <v>1673</v>
      </c>
      <c r="N924" s="952" t="s">
        <v>572</v>
      </c>
      <c r="O924" s="952"/>
      <c r="P924" s="952">
        <v>455</v>
      </c>
      <c r="Q924" s="952">
        <v>455</v>
      </c>
      <c r="R924" s="319" t="s">
        <v>12330</v>
      </c>
      <c r="S924" s="319">
        <v>1</v>
      </c>
      <c r="T924" s="319" t="s">
        <v>391</v>
      </c>
      <c r="U924" s="704">
        <v>1369</v>
      </c>
      <c r="V924" s="704"/>
      <c r="W924" s="704"/>
      <c r="X924" s="704">
        <v>1100</v>
      </c>
      <c r="Y924" s="704"/>
      <c r="Z924" s="702"/>
      <c r="AA924" s="319" t="s">
        <v>11663</v>
      </c>
      <c r="AB924" s="320"/>
      <c r="AC924" s="320"/>
      <c r="AD924" s="702">
        <v>2</v>
      </c>
      <c r="AE924" s="945">
        <v>20</v>
      </c>
      <c r="AF924" s="702" t="s">
        <v>12177</v>
      </c>
      <c r="AG924" s="702"/>
      <c r="AH924" s="702"/>
      <c r="AI924" s="702"/>
      <c r="AJ924" s="702"/>
      <c r="AK924" s="702"/>
      <c r="AL924" s="702"/>
      <c r="AM924" s="702"/>
      <c r="AN924" s="702"/>
      <c r="AO924" s="702"/>
      <c r="AP924" s="702"/>
      <c r="AQ924" s="702"/>
      <c r="AR924" s="702"/>
      <c r="AS924" s="702"/>
      <c r="AT924" s="702"/>
      <c r="AU924" s="702"/>
      <c r="AV924" s="1076">
        <v>2004</v>
      </c>
      <c r="AW924" s="1076"/>
      <c r="AX924" s="1076"/>
      <c r="AY924" s="1076"/>
      <c r="AZ924" s="1076"/>
      <c r="BA924" s="1076"/>
      <c r="BB924" s="1076"/>
      <c r="BC924" s="1077">
        <v>100</v>
      </c>
      <c r="BD924" s="1077"/>
    </row>
    <row r="925" spans="1:56" s="246" customFormat="1" ht="25.7" customHeight="1">
      <c r="A925" s="269"/>
      <c r="B925" s="543"/>
      <c r="C925" s="320" t="s">
        <v>463</v>
      </c>
      <c r="D925" s="320" t="s">
        <v>12331</v>
      </c>
      <c r="E925" s="320" t="s">
        <v>463</v>
      </c>
      <c r="F925" s="320" t="s">
        <v>12325</v>
      </c>
      <c r="G925" s="320" t="s">
        <v>463</v>
      </c>
      <c r="H925" s="702" t="s">
        <v>11905</v>
      </c>
      <c r="I925" s="702" t="s">
        <v>12326</v>
      </c>
      <c r="J925" s="1075">
        <v>1414</v>
      </c>
      <c r="K925" s="952">
        <v>567</v>
      </c>
      <c r="L925" s="952">
        <v>567</v>
      </c>
      <c r="M925" s="952" t="s">
        <v>1673</v>
      </c>
      <c r="N925" s="952" t="s">
        <v>572</v>
      </c>
      <c r="O925" s="952"/>
      <c r="P925" s="952">
        <v>495</v>
      </c>
      <c r="Q925" s="952">
        <v>495</v>
      </c>
      <c r="R925" s="319" t="s">
        <v>12332</v>
      </c>
      <c r="S925" s="319">
        <v>1</v>
      </c>
      <c r="T925" s="319" t="s">
        <v>391</v>
      </c>
      <c r="U925" s="704">
        <v>1369</v>
      </c>
      <c r="V925" s="704"/>
      <c r="W925" s="704"/>
      <c r="X925" s="704">
        <v>1100</v>
      </c>
      <c r="Y925" s="704"/>
      <c r="Z925" s="702"/>
      <c r="AA925" s="319" t="s">
        <v>12333</v>
      </c>
      <c r="AB925" s="320"/>
      <c r="AC925" s="320"/>
      <c r="AD925" s="702">
        <v>2</v>
      </c>
      <c r="AE925" s="945">
        <v>20</v>
      </c>
      <c r="AF925" s="702" t="s">
        <v>12177</v>
      </c>
      <c r="AG925" s="702"/>
      <c r="AH925" s="702"/>
      <c r="AI925" s="702"/>
      <c r="AJ925" s="702"/>
      <c r="AK925" s="702"/>
      <c r="AL925" s="702"/>
      <c r="AM925" s="702"/>
      <c r="AN925" s="702"/>
      <c r="AO925" s="702"/>
      <c r="AP925" s="702"/>
      <c r="AQ925" s="702"/>
      <c r="AR925" s="702"/>
      <c r="AS925" s="702"/>
      <c r="AT925" s="702"/>
      <c r="AU925" s="702"/>
      <c r="AV925" s="1076">
        <v>2006</v>
      </c>
      <c r="AW925" s="1076"/>
      <c r="AX925" s="1076"/>
      <c r="AY925" s="1076"/>
      <c r="AZ925" s="1076"/>
      <c r="BA925" s="1076"/>
      <c r="BB925" s="1076"/>
      <c r="BC925" s="1077">
        <v>150</v>
      </c>
      <c r="BD925" s="1077"/>
    </row>
    <row r="926" spans="1:56" s="246" customFormat="1" ht="25.7" customHeight="1">
      <c r="A926" s="269"/>
      <c r="B926" s="543"/>
      <c r="C926" s="320" t="s">
        <v>463</v>
      </c>
      <c r="D926" s="320" t="s">
        <v>12334</v>
      </c>
      <c r="E926" s="320" t="s">
        <v>463</v>
      </c>
      <c r="F926" s="320" t="s">
        <v>12325</v>
      </c>
      <c r="G926" s="320" t="s">
        <v>463</v>
      </c>
      <c r="H926" s="702" t="s">
        <v>11905</v>
      </c>
      <c r="I926" s="702" t="s">
        <v>12326</v>
      </c>
      <c r="J926" s="1075">
        <v>1323</v>
      </c>
      <c r="K926" s="952">
        <v>483</v>
      </c>
      <c r="L926" s="952">
        <v>483</v>
      </c>
      <c r="M926" s="952" t="s">
        <v>1673</v>
      </c>
      <c r="N926" s="952" t="s">
        <v>572</v>
      </c>
      <c r="O926" s="952"/>
      <c r="P926" s="952">
        <v>475</v>
      </c>
      <c r="Q926" s="952">
        <v>475</v>
      </c>
      <c r="R926" s="319" t="s">
        <v>12335</v>
      </c>
      <c r="S926" s="319">
        <v>1</v>
      </c>
      <c r="T926" s="319" t="s">
        <v>391</v>
      </c>
      <c r="U926" s="704">
        <v>1369</v>
      </c>
      <c r="V926" s="704"/>
      <c r="W926" s="704"/>
      <c r="X926" s="704">
        <v>1100</v>
      </c>
      <c r="Y926" s="704"/>
      <c r="Z926" s="702"/>
      <c r="AA926" s="319" t="s">
        <v>2344</v>
      </c>
      <c r="AB926" s="320"/>
      <c r="AC926" s="320"/>
      <c r="AD926" s="702">
        <v>2</v>
      </c>
      <c r="AE926" s="945">
        <v>20</v>
      </c>
      <c r="AF926" s="702" t="s">
        <v>12177</v>
      </c>
      <c r="AG926" s="702"/>
      <c r="AH926" s="702"/>
      <c r="AI926" s="702"/>
      <c r="AJ926" s="702"/>
      <c r="AK926" s="702"/>
      <c r="AL926" s="702"/>
      <c r="AM926" s="702"/>
      <c r="AN926" s="702"/>
      <c r="AO926" s="702"/>
      <c r="AP926" s="702"/>
      <c r="AQ926" s="702"/>
      <c r="AR926" s="702"/>
      <c r="AS926" s="702"/>
      <c r="AT926" s="702"/>
      <c r="AU926" s="702"/>
      <c r="AV926" s="1076">
        <v>2006</v>
      </c>
      <c r="AW926" s="1076"/>
      <c r="AX926" s="1076"/>
      <c r="AY926" s="1076"/>
      <c r="AZ926" s="1076"/>
      <c r="BA926" s="1076"/>
      <c r="BB926" s="1076"/>
      <c r="BC926" s="1077">
        <v>150</v>
      </c>
      <c r="BD926" s="1077"/>
    </row>
    <row r="927" spans="1:56" s="246" customFormat="1" ht="25.7" customHeight="1">
      <c r="A927" s="269"/>
      <c r="B927" s="543"/>
      <c r="C927" s="320" t="s">
        <v>463</v>
      </c>
      <c r="D927" s="320" t="s">
        <v>12336</v>
      </c>
      <c r="E927" s="320" t="s">
        <v>463</v>
      </c>
      <c r="F927" s="320" t="s">
        <v>12325</v>
      </c>
      <c r="G927" s="320" t="s">
        <v>463</v>
      </c>
      <c r="H927" s="702" t="s">
        <v>11905</v>
      </c>
      <c r="I927" s="702" t="s">
        <v>12326</v>
      </c>
      <c r="J927" s="319">
        <v>1058</v>
      </c>
      <c r="K927" s="319">
        <v>495</v>
      </c>
      <c r="L927" s="319">
        <v>495</v>
      </c>
      <c r="M927" s="702" t="s">
        <v>1673</v>
      </c>
      <c r="N927" s="936" t="s">
        <v>572</v>
      </c>
      <c r="O927" s="702"/>
      <c r="P927" s="319">
        <v>495</v>
      </c>
      <c r="Q927" s="319">
        <v>495</v>
      </c>
      <c r="R927" s="319" t="s">
        <v>12332</v>
      </c>
      <c r="S927" s="319">
        <v>1</v>
      </c>
      <c r="T927" s="319" t="s">
        <v>391</v>
      </c>
      <c r="U927" s="704">
        <v>1369</v>
      </c>
      <c r="V927" s="704"/>
      <c r="W927" s="704"/>
      <c r="X927" s="704">
        <v>1100</v>
      </c>
      <c r="Y927" s="704"/>
      <c r="Z927" s="702"/>
      <c r="AA927" s="319" t="s">
        <v>2344</v>
      </c>
      <c r="AB927" s="320"/>
      <c r="AC927" s="320"/>
      <c r="AD927" s="702">
        <v>2</v>
      </c>
      <c r="AE927" s="704">
        <v>20</v>
      </c>
      <c r="AF927" s="702" t="s">
        <v>12177</v>
      </c>
      <c r="AG927" s="702"/>
      <c r="AH927" s="702"/>
      <c r="AI927" s="702"/>
      <c r="AJ927" s="702"/>
      <c r="AK927" s="702"/>
      <c r="AL927" s="702"/>
      <c r="AM927" s="702"/>
      <c r="AN927" s="702"/>
      <c r="AO927" s="702"/>
      <c r="AP927" s="702"/>
      <c r="AQ927" s="702"/>
      <c r="AR927" s="702"/>
      <c r="AS927" s="702"/>
      <c r="AT927" s="702"/>
      <c r="AU927" s="702"/>
      <c r="AV927" s="99">
        <v>2006</v>
      </c>
      <c r="AW927" s="99"/>
      <c r="AX927" s="99"/>
      <c r="AY927" s="99"/>
      <c r="AZ927" s="99"/>
      <c r="BA927" s="99"/>
      <c r="BB927" s="99"/>
      <c r="BC927" s="100">
        <v>150</v>
      </c>
      <c r="BD927" s="100"/>
    </row>
    <row r="928" spans="1:56" s="246" customFormat="1" ht="25.7" customHeight="1">
      <c r="A928" s="269"/>
      <c r="B928" s="543"/>
      <c r="C928" s="320" t="s">
        <v>463</v>
      </c>
      <c r="D928" s="320" t="s">
        <v>12337</v>
      </c>
      <c r="E928" s="320" t="s">
        <v>463</v>
      </c>
      <c r="F928" s="320"/>
      <c r="G928" s="320" t="s">
        <v>463</v>
      </c>
      <c r="H928" s="702"/>
      <c r="I928" s="702"/>
      <c r="J928" s="319">
        <v>2286</v>
      </c>
      <c r="K928" s="319">
        <v>519</v>
      </c>
      <c r="L928" s="319">
        <v>519</v>
      </c>
      <c r="M928" s="702"/>
      <c r="N928" s="936"/>
      <c r="O928" s="702"/>
      <c r="P928" s="319">
        <v>495</v>
      </c>
      <c r="Q928" s="319">
        <v>495</v>
      </c>
      <c r="R928" s="319" t="s">
        <v>2598</v>
      </c>
      <c r="S928" s="319">
        <v>1</v>
      </c>
      <c r="T928" s="319" t="s">
        <v>391</v>
      </c>
      <c r="U928" s="704"/>
      <c r="V928" s="704"/>
      <c r="W928" s="704"/>
      <c r="X928" s="704"/>
      <c r="Y928" s="704"/>
      <c r="Z928" s="702"/>
      <c r="AA928" s="319" t="s">
        <v>2344</v>
      </c>
      <c r="AB928" s="320"/>
      <c r="AC928" s="320"/>
      <c r="AD928" s="702"/>
      <c r="AE928" s="704"/>
      <c r="AF928" s="702"/>
      <c r="AG928" s="702"/>
      <c r="AH928" s="702"/>
      <c r="AI928" s="702"/>
      <c r="AJ928" s="702"/>
      <c r="AK928" s="702"/>
      <c r="AL928" s="702"/>
      <c r="AM928" s="702"/>
      <c r="AN928" s="702"/>
      <c r="AO928" s="702"/>
      <c r="AP928" s="702"/>
      <c r="AQ928" s="702"/>
      <c r="AR928" s="702"/>
      <c r="AS928" s="702"/>
      <c r="AT928" s="702"/>
      <c r="AU928" s="702"/>
      <c r="AV928" s="99">
        <v>2007</v>
      </c>
      <c r="AW928" s="99"/>
      <c r="AX928" s="99"/>
      <c r="AY928" s="99"/>
      <c r="AZ928" s="99"/>
      <c r="BA928" s="99"/>
      <c r="BB928" s="99"/>
      <c r="BC928" s="100">
        <v>150</v>
      </c>
      <c r="BD928" s="100"/>
    </row>
    <row r="929" spans="1:56" s="246" customFormat="1" ht="25.7" customHeight="1">
      <c r="A929" s="269"/>
      <c r="B929" s="543"/>
      <c r="C929" s="320" t="s">
        <v>463</v>
      </c>
      <c r="D929" s="320" t="s">
        <v>12338</v>
      </c>
      <c r="E929" s="320" t="s">
        <v>463</v>
      </c>
      <c r="F929" s="320"/>
      <c r="G929" s="320" t="s">
        <v>463</v>
      </c>
      <c r="H929" s="702"/>
      <c r="I929" s="702"/>
      <c r="J929" s="319">
        <v>1495</v>
      </c>
      <c r="K929" s="319">
        <v>548</v>
      </c>
      <c r="L929" s="319">
        <v>548</v>
      </c>
      <c r="M929" s="702"/>
      <c r="N929" s="936"/>
      <c r="O929" s="702"/>
      <c r="P929" s="319">
        <v>495</v>
      </c>
      <c r="Q929" s="319">
        <v>495</v>
      </c>
      <c r="R929" s="319" t="s">
        <v>2599</v>
      </c>
      <c r="S929" s="319">
        <v>1</v>
      </c>
      <c r="T929" s="319" t="s">
        <v>391</v>
      </c>
      <c r="U929" s="704"/>
      <c r="V929" s="704"/>
      <c r="W929" s="704"/>
      <c r="X929" s="704"/>
      <c r="Y929" s="704"/>
      <c r="Z929" s="702"/>
      <c r="AA929" s="319" t="s">
        <v>2344</v>
      </c>
      <c r="AB929" s="320"/>
      <c r="AC929" s="320"/>
      <c r="AD929" s="702"/>
      <c r="AE929" s="704"/>
      <c r="AF929" s="702"/>
      <c r="AG929" s="702"/>
      <c r="AH929" s="702"/>
      <c r="AI929" s="702"/>
      <c r="AJ929" s="702"/>
      <c r="AK929" s="702"/>
      <c r="AL929" s="702"/>
      <c r="AM929" s="702"/>
      <c r="AN929" s="702"/>
      <c r="AO929" s="702"/>
      <c r="AP929" s="702"/>
      <c r="AQ929" s="702"/>
      <c r="AR929" s="702"/>
      <c r="AS929" s="702"/>
      <c r="AT929" s="702"/>
      <c r="AU929" s="702"/>
      <c r="AV929" s="99">
        <v>2007</v>
      </c>
      <c r="AW929" s="99"/>
      <c r="AX929" s="99"/>
      <c r="AY929" s="99"/>
      <c r="AZ929" s="99"/>
      <c r="BA929" s="99"/>
      <c r="BB929" s="99"/>
      <c r="BC929" s="100">
        <v>150</v>
      </c>
      <c r="BD929" s="100"/>
    </row>
    <row r="930" spans="1:56" s="246" customFormat="1" ht="25.7" customHeight="1">
      <c r="A930" s="269"/>
      <c r="B930" s="543"/>
      <c r="C930" s="320" t="s">
        <v>463</v>
      </c>
      <c r="D930" s="320" t="s">
        <v>12339</v>
      </c>
      <c r="E930" s="320" t="s">
        <v>463</v>
      </c>
      <c r="F930" s="320"/>
      <c r="G930" s="320" t="s">
        <v>463</v>
      </c>
      <c r="H930" s="702"/>
      <c r="I930" s="702"/>
      <c r="J930" s="319">
        <v>8158</v>
      </c>
      <c r="K930" s="319">
        <v>519</v>
      </c>
      <c r="L930" s="319">
        <v>519</v>
      </c>
      <c r="M930" s="702"/>
      <c r="N930" s="936"/>
      <c r="O930" s="702"/>
      <c r="P930" s="319">
        <v>495</v>
      </c>
      <c r="Q930" s="319">
        <v>495</v>
      </c>
      <c r="R930" s="319" t="s">
        <v>2600</v>
      </c>
      <c r="S930" s="319">
        <v>1</v>
      </c>
      <c r="T930" s="319" t="s">
        <v>391</v>
      </c>
      <c r="U930" s="704"/>
      <c r="V930" s="704"/>
      <c r="W930" s="704"/>
      <c r="X930" s="704"/>
      <c r="Y930" s="704"/>
      <c r="Z930" s="702"/>
      <c r="AA930" s="319" t="s">
        <v>2344</v>
      </c>
      <c r="AB930" s="320"/>
      <c r="AC930" s="320"/>
      <c r="AD930" s="702"/>
      <c r="AE930" s="704"/>
      <c r="AF930" s="702"/>
      <c r="AG930" s="702"/>
      <c r="AH930" s="702"/>
      <c r="AI930" s="702"/>
      <c r="AJ930" s="702"/>
      <c r="AK930" s="702"/>
      <c r="AL930" s="702"/>
      <c r="AM930" s="702"/>
      <c r="AN930" s="702"/>
      <c r="AO930" s="702"/>
      <c r="AP930" s="702"/>
      <c r="AQ930" s="702"/>
      <c r="AR930" s="702"/>
      <c r="AS930" s="702"/>
      <c r="AT930" s="702"/>
      <c r="AU930" s="702"/>
      <c r="AV930" s="99">
        <v>2007</v>
      </c>
      <c r="AW930" s="99"/>
      <c r="AX930" s="99"/>
      <c r="AY930" s="99"/>
      <c r="AZ930" s="99"/>
      <c r="BA930" s="99"/>
      <c r="BB930" s="99"/>
      <c r="BC930" s="100">
        <v>150</v>
      </c>
      <c r="BD930" s="100"/>
    </row>
    <row r="931" spans="1:56" s="246" customFormat="1" ht="25.7" customHeight="1">
      <c r="A931" s="269"/>
      <c r="B931" s="543"/>
      <c r="C931" s="320" t="s">
        <v>463</v>
      </c>
      <c r="D931" s="320" t="s">
        <v>12340</v>
      </c>
      <c r="E931" s="320" t="s">
        <v>463</v>
      </c>
      <c r="F931" s="320"/>
      <c r="G931" s="320" t="s">
        <v>463</v>
      </c>
      <c r="H931" s="702"/>
      <c r="I931" s="702"/>
      <c r="J931" s="319">
        <v>1300</v>
      </c>
      <c r="K931" s="319">
        <v>519</v>
      </c>
      <c r="L931" s="319">
        <v>519</v>
      </c>
      <c r="M931" s="702"/>
      <c r="N931" s="936"/>
      <c r="O931" s="702"/>
      <c r="P931" s="319">
        <v>495</v>
      </c>
      <c r="Q931" s="319">
        <v>495</v>
      </c>
      <c r="R931" s="319" t="s">
        <v>2600</v>
      </c>
      <c r="S931" s="319">
        <v>1</v>
      </c>
      <c r="T931" s="319" t="s">
        <v>391</v>
      </c>
      <c r="U931" s="704"/>
      <c r="V931" s="704"/>
      <c r="W931" s="704"/>
      <c r="X931" s="704"/>
      <c r="Y931" s="704"/>
      <c r="Z931" s="702"/>
      <c r="AA931" s="319" t="s">
        <v>2344</v>
      </c>
      <c r="AB931" s="320"/>
      <c r="AC931" s="320"/>
      <c r="AD931" s="702"/>
      <c r="AE931" s="704"/>
      <c r="AF931" s="702"/>
      <c r="AG931" s="702"/>
      <c r="AH931" s="702"/>
      <c r="AI931" s="702"/>
      <c r="AJ931" s="702"/>
      <c r="AK931" s="702"/>
      <c r="AL931" s="702"/>
      <c r="AM931" s="702"/>
      <c r="AN931" s="702"/>
      <c r="AO931" s="702"/>
      <c r="AP931" s="702"/>
      <c r="AQ931" s="702"/>
      <c r="AR931" s="702"/>
      <c r="AS931" s="702"/>
      <c r="AT931" s="702"/>
      <c r="AU931" s="702"/>
      <c r="AV931" s="99">
        <v>2008</v>
      </c>
      <c r="AW931" s="99"/>
      <c r="AX931" s="99"/>
      <c r="AY931" s="99"/>
      <c r="AZ931" s="99"/>
      <c r="BA931" s="99"/>
      <c r="BB931" s="99"/>
      <c r="BC931" s="100">
        <v>150</v>
      </c>
      <c r="BD931" s="100"/>
    </row>
    <row r="932" spans="1:56" s="246" customFormat="1" ht="25.7" customHeight="1">
      <c r="A932" s="269"/>
      <c r="B932" s="543"/>
      <c r="C932" s="320" t="s">
        <v>463</v>
      </c>
      <c r="D932" s="320" t="s">
        <v>11054</v>
      </c>
      <c r="E932" s="320" t="s">
        <v>463</v>
      </c>
      <c r="F932" s="320"/>
      <c r="G932" s="320" t="s">
        <v>463</v>
      </c>
      <c r="H932" s="702"/>
      <c r="I932" s="702"/>
      <c r="J932" s="319">
        <v>2598</v>
      </c>
      <c r="K932" s="319">
        <v>526</v>
      </c>
      <c r="L932" s="319">
        <v>526</v>
      </c>
      <c r="M932" s="702"/>
      <c r="N932" s="936"/>
      <c r="O932" s="702"/>
      <c r="P932" s="319">
        <v>495</v>
      </c>
      <c r="Q932" s="319">
        <v>495</v>
      </c>
      <c r="R932" s="319" t="s">
        <v>2600</v>
      </c>
      <c r="S932" s="319">
        <v>1</v>
      </c>
      <c r="T932" s="319" t="s">
        <v>391</v>
      </c>
      <c r="U932" s="704"/>
      <c r="V932" s="704"/>
      <c r="W932" s="704"/>
      <c r="X932" s="704"/>
      <c r="Y932" s="704"/>
      <c r="Z932" s="702"/>
      <c r="AA932" s="319" t="s">
        <v>2344</v>
      </c>
      <c r="AB932" s="320"/>
      <c r="AC932" s="320"/>
      <c r="AD932" s="702"/>
      <c r="AE932" s="704"/>
      <c r="AF932" s="702"/>
      <c r="AG932" s="702"/>
      <c r="AH932" s="702"/>
      <c r="AI932" s="702"/>
      <c r="AJ932" s="702"/>
      <c r="AK932" s="702"/>
      <c r="AL932" s="702"/>
      <c r="AM932" s="702"/>
      <c r="AN932" s="702"/>
      <c r="AO932" s="702"/>
      <c r="AP932" s="702"/>
      <c r="AQ932" s="702"/>
      <c r="AR932" s="702"/>
      <c r="AS932" s="702"/>
      <c r="AT932" s="702"/>
      <c r="AU932" s="702"/>
      <c r="AV932" s="99">
        <v>2009</v>
      </c>
      <c r="AW932" s="99"/>
      <c r="AX932" s="99"/>
      <c r="AY932" s="99"/>
      <c r="AZ932" s="99"/>
      <c r="BA932" s="99"/>
      <c r="BB932" s="99"/>
      <c r="BC932" s="100">
        <v>200</v>
      </c>
      <c r="BD932" s="100"/>
    </row>
    <row r="933" spans="1:56" s="246" customFormat="1" ht="25.7" customHeight="1">
      <c r="A933" s="269"/>
      <c r="B933" s="543"/>
      <c r="C933" s="320" t="s">
        <v>463</v>
      </c>
      <c r="D933" s="320" t="s">
        <v>12341</v>
      </c>
      <c r="E933" s="320" t="s">
        <v>463</v>
      </c>
      <c r="F933" s="320"/>
      <c r="G933" s="320" t="s">
        <v>463</v>
      </c>
      <c r="H933" s="702"/>
      <c r="I933" s="702"/>
      <c r="J933" s="319">
        <v>1316</v>
      </c>
      <c r="K933" s="319">
        <v>526</v>
      </c>
      <c r="L933" s="319">
        <v>526</v>
      </c>
      <c r="M933" s="702"/>
      <c r="N933" s="936"/>
      <c r="O933" s="702"/>
      <c r="P933" s="319">
        <v>495</v>
      </c>
      <c r="Q933" s="319">
        <v>495</v>
      </c>
      <c r="R933" s="319" t="s">
        <v>2600</v>
      </c>
      <c r="S933" s="319">
        <v>1</v>
      </c>
      <c r="T933" s="319" t="s">
        <v>391</v>
      </c>
      <c r="U933" s="704"/>
      <c r="V933" s="704"/>
      <c r="W933" s="704"/>
      <c r="X933" s="704"/>
      <c r="Y933" s="704"/>
      <c r="Z933" s="702"/>
      <c r="AA933" s="319" t="s">
        <v>2344</v>
      </c>
      <c r="AB933" s="320"/>
      <c r="AC933" s="320"/>
      <c r="AD933" s="702"/>
      <c r="AE933" s="704"/>
      <c r="AF933" s="702"/>
      <c r="AG933" s="702"/>
      <c r="AH933" s="702"/>
      <c r="AI933" s="702"/>
      <c r="AJ933" s="702"/>
      <c r="AK933" s="702"/>
      <c r="AL933" s="702"/>
      <c r="AM933" s="702"/>
      <c r="AN933" s="702"/>
      <c r="AO933" s="702"/>
      <c r="AP933" s="702"/>
      <c r="AQ933" s="702"/>
      <c r="AR933" s="702"/>
      <c r="AS933" s="702"/>
      <c r="AT933" s="702"/>
      <c r="AU933" s="702"/>
      <c r="AV933" s="99">
        <v>2009</v>
      </c>
      <c r="AW933" s="99"/>
      <c r="AX933" s="99"/>
      <c r="AY933" s="99"/>
      <c r="AZ933" s="99"/>
      <c r="BA933" s="99"/>
      <c r="BB933" s="99"/>
      <c r="BC933" s="100">
        <v>200</v>
      </c>
      <c r="BD933" s="100"/>
    </row>
    <row r="934" spans="1:56" s="246" customFormat="1" ht="25.7" customHeight="1">
      <c r="A934" s="269"/>
      <c r="B934" s="543"/>
      <c r="C934" s="320" t="s">
        <v>463</v>
      </c>
      <c r="D934" s="320" t="s">
        <v>12342</v>
      </c>
      <c r="E934" s="320" t="s">
        <v>463</v>
      </c>
      <c r="F934" s="320"/>
      <c r="G934" s="320" t="s">
        <v>463</v>
      </c>
      <c r="H934" s="702"/>
      <c r="I934" s="702"/>
      <c r="J934" s="319">
        <v>28772</v>
      </c>
      <c r="K934" s="319">
        <v>511.43</v>
      </c>
      <c r="L934" s="319">
        <v>458</v>
      </c>
      <c r="M934" s="702"/>
      <c r="N934" s="936"/>
      <c r="O934" s="702"/>
      <c r="P934" s="319">
        <v>458</v>
      </c>
      <c r="Q934" s="319">
        <v>458</v>
      </c>
      <c r="R934" s="319" t="s">
        <v>12343</v>
      </c>
      <c r="S934" s="319">
        <v>1</v>
      </c>
      <c r="T934" s="319" t="s">
        <v>391</v>
      </c>
      <c r="U934" s="704"/>
      <c r="V934" s="704"/>
      <c r="W934" s="704"/>
      <c r="X934" s="704"/>
      <c r="Y934" s="704"/>
      <c r="Z934" s="702"/>
      <c r="AA934" s="319" t="s">
        <v>2344</v>
      </c>
      <c r="AB934" s="320"/>
      <c r="AC934" s="320"/>
      <c r="AD934" s="702"/>
      <c r="AE934" s="704"/>
      <c r="AF934" s="702"/>
      <c r="AG934" s="702"/>
      <c r="AH934" s="702"/>
      <c r="AI934" s="702"/>
      <c r="AJ934" s="702"/>
      <c r="AK934" s="702"/>
      <c r="AL934" s="702"/>
      <c r="AM934" s="702"/>
      <c r="AN934" s="702"/>
      <c r="AO934" s="702"/>
      <c r="AP934" s="702"/>
      <c r="AQ934" s="702"/>
      <c r="AR934" s="702"/>
      <c r="AS934" s="702"/>
      <c r="AT934" s="702"/>
      <c r="AU934" s="702"/>
      <c r="AV934" s="99">
        <v>2013</v>
      </c>
      <c r="AW934" s="99"/>
      <c r="AX934" s="99"/>
      <c r="AY934" s="99"/>
      <c r="AZ934" s="99"/>
      <c r="BA934" s="99"/>
      <c r="BB934" s="99"/>
      <c r="BC934" s="100">
        <v>300</v>
      </c>
      <c r="BD934" s="100"/>
    </row>
    <row r="935" spans="1:56" s="246" customFormat="1" ht="25.7" customHeight="1">
      <c r="A935" s="269"/>
      <c r="B935" s="543"/>
      <c r="C935" s="320" t="s">
        <v>463</v>
      </c>
      <c r="D935" s="320" t="s">
        <v>12344</v>
      </c>
      <c r="E935" s="320" t="s">
        <v>463</v>
      </c>
      <c r="F935" s="320"/>
      <c r="G935" s="320" t="s">
        <v>463</v>
      </c>
      <c r="H935" s="702"/>
      <c r="I935" s="702"/>
      <c r="J935" s="319">
        <v>9258</v>
      </c>
      <c r="K935" s="319">
        <v>539</v>
      </c>
      <c r="L935" s="319">
        <v>539</v>
      </c>
      <c r="M935" s="702"/>
      <c r="N935" s="936"/>
      <c r="O935" s="702"/>
      <c r="P935" s="319">
        <v>489</v>
      </c>
      <c r="Q935" s="319">
        <v>489</v>
      </c>
      <c r="R935" s="319" t="s">
        <v>12345</v>
      </c>
      <c r="S935" s="319">
        <v>1</v>
      </c>
      <c r="T935" s="319" t="s">
        <v>391</v>
      </c>
      <c r="U935" s="704"/>
      <c r="V935" s="704"/>
      <c r="W935" s="704"/>
      <c r="X935" s="704"/>
      <c r="Y935" s="704"/>
      <c r="Z935" s="702"/>
      <c r="AA935" s="319" t="s">
        <v>2344</v>
      </c>
      <c r="AB935" s="320"/>
      <c r="AC935" s="320"/>
      <c r="AD935" s="702"/>
      <c r="AE935" s="704"/>
      <c r="AF935" s="702"/>
      <c r="AG935" s="702"/>
      <c r="AH935" s="702"/>
      <c r="AI935" s="702"/>
      <c r="AJ935" s="702"/>
      <c r="AK935" s="702"/>
      <c r="AL935" s="702"/>
      <c r="AM935" s="702"/>
      <c r="AN935" s="702"/>
      <c r="AO935" s="702"/>
      <c r="AP935" s="702"/>
      <c r="AQ935" s="702"/>
      <c r="AR935" s="702"/>
      <c r="AS935" s="702"/>
      <c r="AT935" s="702"/>
      <c r="AU935" s="702"/>
      <c r="AV935" s="99">
        <v>2016</v>
      </c>
      <c r="AW935" s="99"/>
      <c r="AX935" s="99"/>
      <c r="AY935" s="99"/>
      <c r="AZ935" s="99"/>
      <c r="BA935" s="99"/>
      <c r="BB935" s="99"/>
      <c r="BC935" s="100">
        <v>375</v>
      </c>
      <c r="BD935" s="100"/>
    </row>
    <row r="936" spans="1:56" s="246" customFormat="1" ht="25.7" customHeight="1">
      <c r="A936" s="269"/>
      <c r="B936" s="543"/>
      <c r="C936" s="105" t="s">
        <v>463</v>
      </c>
      <c r="D936" s="105" t="s">
        <v>12346</v>
      </c>
      <c r="E936" s="105" t="s">
        <v>463</v>
      </c>
      <c r="F936" s="105"/>
      <c r="G936" s="105" t="s">
        <v>463</v>
      </c>
      <c r="H936" s="99"/>
      <c r="I936" s="99"/>
      <c r="J936" s="100">
        <v>1899</v>
      </c>
      <c r="K936" s="100">
        <v>553</v>
      </c>
      <c r="L936" s="100">
        <v>552</v>
      </c>
      <c r="M936" s="99"/>
      <c r="N936" s="99"/>
      <c r="O936" s="99"/>
      <c r="P936" s="100">
        <v>495</v>
      </c>
      <c r="Q936" s="100">
        <v>495</v>
      </c>
      <c r="R936" s="319" t="s">
        <v>12347</v>
      </c>
      <c r="S936" s="100">
        <v>1</v>
      </c>
      <c r="T936" s="319" t="s">
        <v>391</v>
      </c>
      <c r="U936" s="99"/>
      <c r="V936" s="99"/>
      <c r="W936" s="99"/>
      <c r="X936" s="99"/>
      <c r="Y936" s="99"/>
      <c r="Z936" s="99"/>
      <c r="AA936" s="319" t="s">
        <v>2344</v>
      </c>
      <c r="AB936" s="99"/>
      <c r="AC936" s="99"/>
      <c r="AD936" s="99"/>
      <c r="AE936" s="99"/>
      <c r="AF936" s="99"/>
      <c r="AG936" s="99"/>
      <c r="AH936" s="99"/>
      <c r="AI936" s="99"/>
      <c r="AJ936" s="99"/>
      <c r="AK936" s="99"/>
      <c r="AL936" s="99"/>
      <c r="AM936" s="99"/>
      <c r="AN936" s="99"/>
      <c r="AO936" s="99"/>
      <c r="AP936" s="99"/>
      <c r="AQ936" s="99"/>
      <c r="AR936" s="99"/>
      <c r="AS936" s="99"/>
      <c r="AT936" s="99"/>
      <c r="AU936" s="99"/>
      <c r="AV936" s="99">
        <v>2016</v>
      </c>
      <c r="AW936" s="99"/>
      <c r="AX936" s="99"/>
      <c r="AY936" s="99"/>
      <c r="AZ936" s="99"/>
      <c r="BA936" s="99"/>
      <c r="BB936" s="99"/>
      <c r="BC936" s="100">
        <v>382</v>
      </c>
      <c r="BD936" s="100"/>
    </row>
    <row r="937" spans="1:56" s="246" customFormat="1" ht="25.7" customHeight="1">
      <c r="A937" s="269"/>
      <c r="B937" s="543"/>
      <c r="C937" s="105" t="s">
        <v>11945</v>
      </c>
      <c r="D937" s="105" t="s">
        <v>12348</v>
      </c>
      <c r="E937" s="105" t="s">
        <v>11945</v>
      </c>
      <c r="F937" s="105"/>
      <c r="G937" s="105" t="s">
        <v>11945</v>
      </c>
      <c r="H937" s="99"/>
      <c r="I937" s="99"/>
      <c r="J937" s="100">
        <v>6409</v>
      </c>
      <c r="K937" s="100">
        <v>6409</v>
      </c>
      <c r="L937" s="100">
        <v>6540</v>
      </c>
      <c r="M937" s="99"/>
      <c r="N937" s="99"/>
      <c r="O937" s="99"/>
      <c r="P937" s="100">
        <v>748</v>
      </c>
      <c r="Q937" s="100">
        <v>748</v>
      </c>
      <c r="R937" s="319" t="s">
        <v>2481</v>
      </c>
      <c r="S937" s="100">
        <v>2</v>
      </c>
      <c r="T937" s="319" t="s">
        <v>391</v>
      </c>
      <c r="U937" s="99"/>
      <c r="V937" s="99"/>
      <c r="W937" s="99"/>
      <c r="X937" s="99"/>
      <c r="Y937" s="99"/>
      <c r="Z937" s="99"/>
      <c r="AA937" s="319" t="s">
        <v>12349</v>
      </c>
      <c r="AB937" s="99"/>
      <c r="AC937" s="99"/>
      <c r="AD937" s="99"/>
      <c r="AE937" s="99"/>
      <c r="AF937" s="99"/>
      <c r="AG937" s="99"/>
      <c r="AH937" s="99"/>
      <c r="AI937" s="99"/>
      <c r="AJ937" s="99"/>
      <c r="AK937" s="99"/>
      <c r="AL937" s="99"/>
      <c r="AM937" s="99"/>
      <c r="AN937" s="99"/>
      <c r="AO937" s="99"/>
      <c r="AP937" s="99"/>
      <c r="AQ937" s="99"/>
      <c r="AR937" s="99"/>
      <c r="AS937" s="99"/>
      <c r="AT937" s="99"/>
      <c r="AU937" s="99"/>
      <c r="AV937" s="99">
        <v>2007</v>
      </c>
      <c r="AW937" s="99"/>
      <c r="AX937" s="99"/>
      <c r="AY937" s="99"/>
      <c r="AZ937" s="99"/>
      <c r="BA937" s="99"/>
      <c r="BB937" s="99"/>
      <c r="BC937" s="100">
        <v>3000</v>
      </c>
      <c r="BD937" s="100"/>
    </row>
    <row r="938" spans="1:56" s="246" customFormat="1" ht="25.7" customHeight="1">
      <c r="A938" s="269"/>
      <c r="B938" s="543"/>
      <c r="C938" s="105" t="s">
        <v>11945</v>
      </c>
      <c r="D938" s="105" t="s">
        <v>12350</v>
      </c>
      <c r="E938" s="105" t="s">
        <v>11945</v>
      </c>
      <c r="F938" s="105"/>
      <c r="G938" s="105" t="s">
        <v>11945</v>
      </c>
      <c r="H938" s="99" t="s">
        <v>11945</v>
      </c>
      <c r="I938" s="99"/>
      <c r="J938" s="100">
        <v>13350</v>
      </c>
      <c r="K938" s="100">
        <v>494</v>
      </c>
      <c r="L938" s="100">
        <v>494</v>
      </c>
      <c r="M938" s="99"/>
      <c r="N938" s="99"/>
      <c r="O938" s="99"/>
      <c r="P938" s="100">
        <v>500</v>
      </c>
      <c r="Q938" s="100">
        <v>500</v>
      </c>
      <c r="R938" s="319" t="s">
        <v>390</v>
      </c>
      <c r="S938" s="100">
        <v>1</v>
      </c>
      <c r="T938" s="319" t="s">
        <v>391</v>
      </c>
      <c r="U938" s="99"/>
      <c r="V938" s="99"/>
      <c r="W938" s="99"/>
      <c r="X938" s="99"/>
      <c r="Y938" s="99"/>
      <c r="Z938" s="99"/>
      <c r="AA938" s="319" t="s">
        <v>12349</v>
      </c>
      <c r="AB938" s="99"/>
      <c r="AC938" s="99"/>
      <c r="AD938" s="99"/>
      <c r="AE938" s="99"/>
      <c r="AF938" s="99"/>
      <c r="AG938" s="99"/>
      <c r="AH938" s="99"/>
      <c r="AI938" s="99"/>
      <c r="AJ938" s="99"/>
      <c r="AK938" s="99"/>
      <c r="AL938" s="99"/>
      <c r="AM938" s="99"/>
      <c r="AN938" s="99"/>
      <c r="AO938" s="99"/>
      <c r="AP938" s="99"/>
      <c r="AQ938" s="99"/>
      <c r="AR938" s="99"/>
      <c r="AS938" s="99"/>
      <c r="AT938" s="99"/>
      <c r="AU938" s="99"/>
      <c r="AV938" s="99">
        <v>2009</v>
      </c>
      <c r="AW938" s="99"/>
      <c r="AX938" s="99"/>
      <c r="AY938" s="99"/>
      <c r="AZ938" s="99"/>
      <c r="BA938" s="99"/>
      <c r="BB938" s="99"/>
      <c r="BC938" s="100">
        <v>331</v>
      </c>
      <c r="BD938" s="100"/>
    </row>
    <row r="939" spans="1:56" s="246" customFormat="1" ht="25.7" customHeight="1">
      <c r="A939" s="269"/>
      <c r="B939" s="591"/>
      <c r="C939" s="320" t="s">
        <v>11945</v>
      </c>
      <c r="D939" s="320" t="s">
        <v>12351</v>
      </c>
      <c r="E939" s="320" t="s">
        <v>11945</v>
      </c>
      <c r="F939" s="320"/>
      <c r="G939" s="320" t="s">
        <v>11945</v>
      </c>
      <c r="H939" s="702" t="s">
        <v>11945</v>
      </c>
      <c r="I939" s="702"/>
      <c r="J939" s="319">
        <v>14750</v>
      </c>
      <c r="K939" s="319">
        <v>494</v>
      </c>
      <c r="L939" s="319">
        <v>494</v>
      </c>
      <c r="M939" s="702"/>
      <c r="N939" s="936"/>
      <c r="O939" s="702"/>
      <c r="P939" s="319">
        <v>500</v>
      </c>
      <c r="Q939" s="319">
        <v>500</v>
      </c>
      <c r="R939" s="319" t="s">
        <v>390</v>
      </c>
      <c r="S939" s="319">
        <v>1</v>
      </c>
      <c r="T939" s="319" t="s">
        <v>391</v>
      </c>
      <c r="U939" s="702"/>
      <c r="V939" s="702"/>
      <c r="W939" s="702"/>
      <c r="X939" s="702"/>
      <c r="Y939" s="702"/>
      <c r="Z939" s="702"/>
      <c r="AA939" s="319" t="s">
        <v>12349</v>
      </c>
      <c r="AB939" s="320"/>
      <c r="AC939" s="320"/>
      <c r="AD939" s="702"/>
      <c r="AE939" s="702"/>
      <c r="AF939" s="702"/>
      <c r="AG939" s="702"/>
      <c r="AH939" s="702"/>
      <c r="AI939" s="702"/>
      <c r="AJ939" s="702"/>
      <c r="AK939" s="702"/>
      <c r="AL939" s="702"/>
      <c r="AM939" s="702"/>
      <c r="AN939" s="702"/>
      <c r="AO939" s="702"/>
      <c r="AP939" s="702"/>
      <c r="AQ939" s="702"/>
      <c r="AR939" s="702"/>
      <c r="AS939" s="702"/>
      <c r="AT939" s="702"/>
      <c r="AU939" s="702"/>
      <c r="AV939" s="99">
        <v>2009</v>
      </c>
      <c r="AW939" s="99"/>
      <c r="AX939" s="99"/>
      <c r="AY939" s="99"/>
      <c r="AZ939" s="99"/>
      <c r="BA939" s="99"/>
      <c r="BB939" s="99"/>
      <c r="BC939" s="100">
        <v>319</v>
      </c>
      <c r="BD939" s="100"/>
    </row>
    <row r="940" spans="1:56" s="246" customFormat="1" ht="25.7" customHeight="1">
      <c r="A940" s="269"/>
      <c r="B940" s="543"/>
      <c r="C940" s="320" t="s">
        <v>11945</v>
      </c>
      <c r="D940" s="320" t="s">
        <v>12352</v>
      </c>
      <c r="E940" s="320" t="s">
        <v>11945</v>
      </c>
      <c r="F940" s="320"/>
      <c r="G940" s="320" t="s">
        <v>11945</v>
      </c>
      <c r="H940" s="702" t="s">
        <v>11945</v>
      </c>
      <c r="I940" s="702"/>
      <c r="J940" s="319">
        <v>19809</v>
      </c>
      <c r="K940" s="319">
        <v>977.5</v>
      </c>
      <c r="L940" s="319">
        <v>977.5</v>
      </c>
      <c r="M940" s="702"/>
      <c r="N940" s="936"/>
      <c r="O940" s="702"/>
      <c r="P940" s="319">
        <v>1000</v>
      </c>
      <c r="Q940" s="319">
        <v>1000</v>
      </c>
      <c r="R940" s="319" t="s">
        <v>390</v>
      </c>
      <c r="S940" s="319">
        <v>2</v>
      </c>
      <c r="T940" s="319" t="s">
        <v>391</v>
      </c>
      <c r="U940" s="702"/>
      <c r="V940" s="702"/>
      <c r="W940" s="702"/>
      <c r="X940" s="702"/>
      <c r="Y940" s="702"/>
      <c r="Z940" s="702"/>
      <c r="AA940" s="319" t="s">
        <v>12349</v>
      </c>
      <c r="AB940" s="320"/>
      <c r="AC940" s="320"/>
      <c r="AD940" s="702"/>
      <c r="AE940" s="702"/>
      <c r="AF940" s="702"/>
      <c r="AG940" s="702"/>
      <c r="AH940" s="702"/>
      <c r="AI940" s="702"/>
      <c r="AJ940" s="702"/>
      <c r="AK940" s="702"/>
      <c r="AL940" s="702"/>
      <c r="AM940" s="702"/>
      <c r="AN940" s="702"/>
      <c r="AO940" s="702"/>
      <c r="AP940" s="702"/>
      <c r="AQ940" s="702"/>
      <c r="AR940" s="702"/>
      <c r="AS940" s="702"/>
      <c r="AT940" s="702"/>
      <c r="AU940" s="702"/>
      <c r="AV940" s="99">
        <v>2009</v>
      </c>
      <c r="AW940" s="99"/>
      <c r="AX940" s="99"/>
      <c r="AY940" s="99"/>
      <c r="AZ940" s="99"/>
      <c r="BA940" s="99"/>
      <c r="BB940" s="99"/>
      <c r="BC940" s="100">
        <v>568</v>
      </c>
      <c r="BD940" s="100"/>
    </row>
    <row r="941" spans="1:56" s="246" customFormat="1" ht="25.7" customHeight="1">
      <c r="A941" s="269"/>
      <c r="B941" s="543"/>
      <c r="C941" s="320" t="s">
        <v>11945</v>
      </c>
      <c r="D941" s="320" t="s">
        <v>12353</v>
      </c>
      <c r="E941" s="320" t="s">
        <v>11945</v>
      </c>
      <c r="F941" s="320"/>
      <c r="G941" s="320" t="s">
        <v>11945</v>
      </c>
      <c r="H941" s="702" t="s">
        <v>11945</v>
      </c>
      <c r="I941" s="702"/>
      <c r="J941" s="319">
        <v>22046</v>
      </c>
      <c r="K941" s="319">
        <v>494</v>
      </c>
      <c r="L941" s="319">
        <v>494</v>
      </c>
      <c r="M941" s="702"/>
      <c r="N941" s="936"/>
      <c r="O941" s="702"/>
      <c r="P941" s="319">
        <v>500</v>
      </c>
      <c r="Q941" s="319">
        <v>500</v>
      </c>
      <c r="R941" s="319" t="s">
        <v>390</v>
      </c>
      <c r="S941" s="319">
        <v>1</v>
      </c>
      <c r="T941" s="319" t="s">
        <v>391</v>
      </c>
      <c r="U941" s="702"/>
      <c r="V941" s="702"/>
      <c r="W941" s="702"/>
      <c r="X941" s="702"/>
      <c r="Y941" s="702"/>
      <c r="Z941" s="702"/>
      <c r="AA941" s="319" t="s">
        <v>12349</v>
      </c>
      <c r="AB941" s="320"/>
      <c r="AC941" s="320"/>
      <c r="AD941" s="702"/>
      <c r="AE941" s="702"/>
      <c r="AF941" s="702"/>
      <c r="AG941" s="702"/>
      <c r="AH941" s="702"/>
      <c r="AI941" s="702"/>
      <c r="AJ941" s="702"/>
      <c r="AK941" s="702"/>
      <c r="AL941" s="702"/>
      <c r="AM941" s="702"/>
      <c r="AN941" s="702"/>
      <c r="AO941" s="702"/>
      <c r="AP941" s="702"/>
      <c r="AQ941" s="702"/>
      <c r="AR941" s="702"/>
      <c r="AS941" s="702"/>
      <c r="AT941" s="702"/>
      <c r="AU941" s="702"/>
      <c r="AV941" s="99">
        <v>2009</v>
      </c>
      <c r="AW941" s="99"/>
      <c r="AX941" s="99"/>
      <c r="AY941" s="99"/>
      <c r="AZ941" s="99"/>
      <c r="BA941" s="99"/>
      <c r="BB941" s="99"/>
      <c r="BC941" s="100">
        <v>345</v>
      </c>
      <c r="BD941" s="100"/>
    </row>
    <row r="942" spans="1:56" s="246" customFormat="1" ht="25.7" customHeight="1">
      <c r="A942" s="269"/>
      <c r="B942" s="543"/>
      <c r="C942" s="320" t="s">
        <v>11945</v>
      </c>
      <c r="D942" s="320" t="s">
        <v>12354</v>
      </c>
      <c r="E942" s="320" t="s">
        <v>11945</v>
      </c>
      <c r="F942" s="320"/>
      <c r="G942" s="320" t="s">
        <v>11945</v>
      </c>
      <c r="H942" s="702"/>
      <c r="I942" s="702"/>
      <c r="J942" s="319">
        <v>2277</v>
      </c>
      <c r="K942" s="319">
        <v>485</v>
      </c>
      <c r="L942" s="319">
        <v>485</v>
      </c>
      <c r="M942" s="702"/>
      <c r="N942" s="936"/>
      <c r="O942" s="702"/>
      <c r="P942" s="319">
        <v>500</v>
      </c>
      <c r="Q942" s="319">
        <v>500</v>
      </c>
      <c r="R942" s="319" t="s">
        <v>390</v>
      </c>
      <c r="S942" s="319">
        <v>1</v>
      </c>
      <c r="T942" s="319" t="s">
        <v>391</v>
      </c>
      <c r="U942" s="702"/>
      <c r="V942" s="702"/>
      <c r="W942" s="702"/>
      <c r="X942" s="702"/>
      <c r="Y942" s="702"/>
      <c r="Z942" s="702"/>
      <c r="AA942" s="319" t="s">
        <v>12349</v>
      </c>
      <c r="AB942" s="320"/>
      <c r="AC942" s="320"/>
      <c r="AD942" s="702"/>
      <c r="AE942" s="702"/>
      <c r="AF942" s="702"/>
      <c r="AG942" s="702"/>
      <c r="AH942" s="702"/>
      <c r="AI942" s="702"/>
      <c r="AJ942" s="702"/>
      <c r="AK942" s="702"/>
      <c r="AL942" s="702"/>
      <c r="AM942" s="702"/>
      <c r="AN942" s="702"/>
      <c r="AO942" s="702"/>
      <c r="AP942" s="702"/>
      <c r="AQ942" s="702"/>
      <c r="AR942" s="702"/>
      <c r="AS942" s="702"/>
      <c r="AT942" s="702"/>
      <c r="AU942" s="702"/>
      <c r="AV942" s="99">
        <v>2010</v>
      </c>
      <c r="AW942" s="99"/>
      <c r="AX942" s="99"/>
      <c r="AY942" s="99"/>
      <c r="AZ942" s="99"/>
      <c r="BA942" s="99"/>
      <c r="BB942" s="99"/>
      <c r="BC942" s="100">
        <v>515</v>
      </c>
      <c r="BD942" s="100"/>
    </row>
    <row r="943" spans="1:56" s="246" customFormat="1" ht="25.7" customHeight="1">
      <c r="A943" s="269"/>
      <c r="B943" s="543"/>
      <c r="C943" s="320" t="s">
        <v>11945</v>
      </c>
      <c r="D943" s="320" t="s">
        <v>12355</v>
      </c>
      <c r="E943" s="320" t="s">
        <v>11945</v>
      </c>
      <c r="F943" s="320"/>
      <c r="G943" s="320" t="s">
        <v>11945</v>
      </c>
      <c r="H943" s="702"/>
      <c r="I943" s="702"/>
      <c r="J943" s="319">
        <v>2982</v>
      </c>
      <c r="K943" s="319">
        <v>591</v>
      </c>
      <c r="L943" s="319">
        <v>591</v>
      </c>
      <c r="M943" s="702"/>
      <c r="N943" s="936"/>
      <c r="O943" s="702"/>
      <c r="P943" s="319">
        <v>500</v>
      </c>
      <c r="Q943" s="319">
        <v>500</v>
      </c>
      <c r="R943" s="319" t="s">
        <v>390</v>
      </c>
      <c r="S943" s="319">
        <v>1</v>
      </c>
      <c r="T943" s="319" t="s">
        <v>391</v>
      </c>
      <c r="U943" s="702"/>
      <c r="V943" s="702"/>
      <c r="W943" s="702"/>
      <c r="X943" s="702"/>
      <c r="Y943" s="702"/>
      <c r="Z943" s="702"/>
      <c r="AA943" s="319" t="s">
        <v>12356</v>
      </c>
      <c r="AB943" s="320"/>
      <c r="AC943" s="320"/>
      <c r="AD943" s="702"/>
      <c r="AE943" s="702"/>
      <c r="AF943" s="702"/>
      <c r="AG943" s="702"/>
      <c r="AH943" s="702"/>
      <c r="AI943" s="702"/>
      <c r="AJ943" s="702"/>
      <c r="AK943" s="702"/>
      <c r="AL943" s="702"/>
      <c r="AM943" s="702"/>
      <c r="AN943" s="702"/>
      <c r="AO943" s="702"/>
      <c r="AP943" s="702"/>
      <c r="AQ943" s="702"/>
      <c r="AR943" s="702"/>
      <c r="AS943" s="702"/>
      <c r="AT943" s="702"/>
      <c r="AU943" s="702"/>
      <c r="AV943" s="99">
        <v>2013</v>
      </c>
      <c r="AW943" s="99"/>
      <c r="AX943" s="99"/>
      <c r="AY943" s="99"/>
      <c r="AZ943" s="99"/>
      <c r="BA943" s="99"/>
      <c r="BB943" s="99"/>
      <c r="BC943" s="100">
        <v>898</v>
      </c>
      <c r="BD943" s="100"/>
    </row>
    <row r="944" spans="1:56" s="246" customFormat="1" ht="25.7" customHeight="1">
      <c r="A944" s="269"/>
      <c r="B944" s="543"/>
      <c r="C944" s="320" t="s">
        <v>11945</v>
      </c>
      <c r="D944" s="320" t="s">
        <v>12357</v>
      </c>
      <c r="E944" s="320" t="s">
        <v>11945</v>
      </c>
      <c r="F944" s="320"/>
      <c r="G944" s="320" t="s">
        <v>11945</v>
      </c>
      <c r="H944" s="702"/>
      <c r="I944" s="702"/>
      <c r="J944" s="319">
        <v>11340.1</v>
      </c>
      <c r="K944" s="319">
        <v>612.99</v>
      </c>
      <c r="L944" s="319">
        <v>612.99</v>
      </c>
      <c r="M944" s="702"/>
      <c r="N944" s="936"/>
      <c r="O944" s="702"/>
      <c r="P944" s="319">
        <v>500</v>
      </c>
      <c r="Q944" s="319">
        <v>500</v>
      </c>
      <c r="R944" s="319" t="s">
        <v>390</v>
      </c>
      <c r="S944" s="319" t="s">
        <v>15551</v>
      </c>
      <c r="T944" s="319" t="s">
        <v>391</v>
      </c>
      <c r="U944" s="702"/>
      <c r="V944" s="702"/>
      <c r="W944" s="702"/>
      <c r="X944" s="702"/>
      <c r="Y944" s="702"/>
      <c r="Z944" s="702"/>
      <c r="AA944" s="319" t="s">
        <v>12356</v>
      </c>
      <c r="AB944" s="320"/>
      <c r="AC944" s="320"/>
      <c r="AD944" s="702"/>
      <c r="AE944" s="702"/>
      <c r="AF944" s="702"/>
      <c r="AG944" s="702"/>
      <c r="AH944" s="702"/>
      <c r="AI944" s="702"/>
      <c r="AJ944" s="702"/>
      <c r="AK944" s="702"/>
      <c r="AL944" s="702"/>
      <c r="AM944" s="702"/>
      <c r="AN944" s="702"/>
      <c r="AO944" s="702"/>
      <c r="AP944" s="702"/>
      <c r="AQ944" s="702"/>
      <c r="AR944" s="702"/>
      <c r="AS944" s="702"/>
      <c r="AT944" s="702"/>
      <c r="AU944" s="702"/>
      <c r="AV944" s="99">
        <v>2013</v>
      </c>
      <c r="AW944" s="99"/>
      <c r="AX944" s="99"/>
      <c r="AY944" s="99"/>
      <c r="AZ944" s="99"/>
      <c r="BA944" s="99"/>
      <c r="BB944" s="99"/>
      <c r="BC944" s="100">
        <v>853</v>
      </c>
      <c r="BD944" s="100"/>
    </row>
    <row r="945" spans="1:56" s="246" customFormat="1" ht="25.7" customHeight="1">
      <c r="A945" s="269"/>
      <c r="B945" s="543"/>
      <c r="C945" s="320" t="s">
        <v>11956</v>
      </c>
      <c r="D945" s="320" t="s">
        <v>12358</v>
      </c>
      <c r="E945" s="320" t="s">
        <v>11956</v>
      </c>
      <c r="F945" s="320"/>
      <c r="G945" s="320" t="s">
        <v>11956</v>
      </c>
      <c r="H945" s="702"/>
      <c r="I945" s="702"/>
      <c r="J945" s="319">
        <v>1960</v>
      </c>
      <c r="K945" s="319">
        <v>384.88</v>
      </c>
      <c r="L945" s="319">
        <v>384.88</v>
      </c>
      <c r="M945" s="702"/>
      <c r="N945" s="936"/>
      <c r="O945" s="702"/>
      <c r="P945" s="319">
        <v>748</v>
      </c>
      <c r="Q945" s="319">
        <v>748</v>
      </c>
      <c r="R945" s="319" t="s">
        <v>2481</v>
      </c>
      <c r="S945" s="319">
        <v>2</v>
      </c>
      <c r="T945" s="319" t="s">
        <v>391</v>
      </c>
      <c r="U945" s="702"/>
      <c r="V945" s="702"/>
      <c r="W945" s="702"/>
      <c r="X945" s="702"/>
      <c r="Y945" s="702"/>
      <c r="Z945" s="702"/>
      <c r="AA945" s="319" t="s">
        <v>2344</v>
      </c>
      <c r="AB945" s="320"/>
      <c r="AC945" s="320"/>
      <c r="AD945" s="702"/>
      <c r="AE945" s="702"/>
      <c r="AF945" s="702"/>
      <c r="AG945" s="702"/>
      <c r="AH945" s="702"/>
      <c r="AI945" s="702"/>
      <c r="AJ945" s="702"/>
      <c r="AK945" s="702"/>
      <c r="AL945" s="702"/>
      <c r="AM945" s="702"/>
      <c r="AN945" s="702"/>
      <c r="AO945" s="702"/>
      <c r="AP945" s="702"/>
      <c r="AQ945" s="702"/>
      <c r="AR945" s="702"/>
      <c r="AS945" s="702"/>
      <c r="AT945" s="702"/>
      <c r="AU945" s="702"/>
      <c r="AV945" s="99">
        <v>2004</v>
      </c>
      <c r="AW945" s="99"/>
      <c r="AX945" s="99"/>
      <c r="AY945" s="99"/>
      <c r="AZ945" s="99"/>
      <c r="BA945" s="99"/>
      <c r="BB945" s="99"/>
      <c r="BC945" s="100">
        <v>175</v>
      </c>
      <c r="BD945" s="100"/>
    </row>
    <row r="946" spans="1:56" s="246" customFormat="1" ht="25.7" customHeight="1">
      <c r="A946" s="269"/>
      <c r="B946" s="543"/>
      <c r="C946" s="320" t="s">
        <v>11956</v>
      </c>
      <c r="D946" s="320" t="s">
        <v>12359</v>
      </c>
      <c r="E946" s="320" t="s">
        <v>11956</v>
      </c>
      <c r="F946" s="320"/>
      <c r="G946" s="320" t="s">
        <v>11956</v>
      </c>
      <c r="H946" s="702"/>
      <c r="I946" s="702"/>
      <c r="J946" s="319">
        <v>999</v>
      </c>
      <c r="K946" s="319">
        <v>569</v>
      </c>
      <c r="L946" s="319">
        <v>569</v>
      </c>
      <c r="M946" s="702"/>
      <c r="N946" s="936"/>
      <c r="O946" s="702"/>
      <c r="P946" s="319">
        <v>374</v>
      </c>
      <c r="Q946" s="319">
        <v>374</v>
      </c>
      <c r="R946" s="319" t="s">
        <v>2481</v>
      </c>
      <c r="S946" s="319">
        <v>2</v>
      </c>
      <c r="T946" s="319" t="s">
        <v>391</v>
      </c>
      <c r="U946" s="702"/>
      <c r="V946" s="702"/>
      <c r="W946" s="702"/>
      <c r="X946" s="702"/>
      <c r="Y946" s="702"/>
      <c r="Z946" s="702"/>
      <c r="AA946" s="319" t="s">
        <v>2344</v>
      </c>
      <c r="AB946" s="320"/>
      <c r="AC946" s="320"/>
      <c r="AD946" s="702"/>
      <c r="AE946" s="702"/>
      <c r="AF946" s="702"/>
      <c r="AG946" s="702"/>
      <c r="AH946" s="702"/>
      <c r="AI946" s="702"/>
      <c r="AJ946" s="702"/>
      <c r="AK946" s="702"/>
      <c r="AL946" s="702"/>
      <c r="AM946" s="702"/>
      <c r="AN946" s="702"/>
      <c r="AO946" s="702"/>
      <c r="AP946" s="702"/>
      <c r="AQ946" s="702"/>
      <c r="AR946" s="702"/>
      <c r="AS946" s="702"/>
      <c r="AT946" s="702"/>
      <c r="AU946" s="702"/>
      <c r="AV946" s="99">
        <v>2006</v>
      </c>
      <c r="AW946" s="99"/>
      <c r="AX946" s="99"/>
      <c r="AY946" s="99"/>
      <c r="AZ946" s="99"/>
      <c r="BA946" s="99"/>
      <c r="BB946" s="99"/>
      <c r="BC946" s="100">
        <v>355</v>
      </c>
      <c r="BD946" s="100"/>
    </row>
    <row r="947" spans="1:56" s="246" customFormat="1" ht="25.7" customHeight="1">
      <c r="A947" s="269"/>
      <c r="B947" s="543"/>
      <c r="C947" s="320" t="s">
        <v>11956</v>
      </c>
      <c r="D947" s="320" t="s">
        <v>12360</v>
      </c>
      <c r="E947" s="320" t="s">
        <v>11956</v>
      </c>
      <c r="F947" s="320"/>
      <c r="G947" s="320" t="s">
        <v>11956</v>
      </c>
      <c r="H947" s="702"/>
      <c r="I947" s="702"/>
      <c r="J947" s="319">
        <v>2922</v>
      </c>
      <c r="K947" s="319">
        <v>600</v>
      </c>
      <c r="L947" s="319">
        <v>600</v>
      </c>
      <c r="M947" s="702"/>
      <c r="N947" s="936"/>
      <c r="O947" s="702"/>
      <c r="P947" s="319">
        <v>748</v>
      </c>
      <c r="Q947" s="319">
        <v>748</v>
      </c>
      <c r="R947" s="319" t="s">
        <v>2481</v>
      </c>
      <c r="S947" s="319">
        <v>2</v>
      </c>
      <c r="T947" s="319" t="s">
        <v>391</v>
      </c>
      <c r="U947" s="702"/>
      <c r="V947" s="702"/>
      <c r="W947" s="702"/>
      <c r="X947" s="702"/>
      <c r="Y947" s="702"/>
      <c r="Z947" s="702"/>
      <c r="AA947" s="319" t="s">
        <v>2344</v>
      </c>
      <c r="AB947" s="320"/>
      <c r="AC947" s="320"/>
      <c r="AD947" s="702"/>
      <c r="AE947" s="702"/>
      <c r="AF947" s="702"/>
      <c r="AG947" s="702"/>
      <c r="AH947" s="702"/>
      <c r="AI947" s="702"/>
      <c r="AJ947" s="702"/>
      <c r="AK947" s="702"/>
      <c r="AL947" s="702"/>
      <c r="AM947" s="702"/>
      <c r="AN947" s="702"/>
      <c r="AO947" s="702"/>
      <c r="AP947" s="702"/>
      <c r="AQ947" s="702"/>
      <c r="AR947" s="702"/>
      <c r="AS947" s="702"/>
      <c r="AT947" s="702"/>
      <c r="AU947" s="702"/>
      <c r="AV947" s="99">
        <v>2006</v>
      </c>
      <c r="AW947" s="99"/>
      <c r="AX947" s="99"/>
      <c r="AY947" s="99"/>
      <c r="AZ947" s="99"/>
      <c r="BA947" s="99"/>
      <c r="BB947" s="99"/>
      <c r="BC947" s="100">
        <v>3038</v>
      </c>
      <c r="BD947" s="100"/>
    </row>
    <row r="948" spans="1:56" s="246" customFormat="1" ht="25.7" customHeight="1">
      <c r="A948" s="269"/>
      <c r="B948" s="543"/>
      <c r="C948" s="320" t="s">
        <v>11956</v>
      </c>
      <c r="D948" s="320" t="s">
        <v>12361</v>
      </c>
      <c r="E948" s="320" t="s">
        <v>11956</v>
      </c>
      <c r="F948" s="320"/>
      <c r="G948" s="320" t="s">
        <v>11956</v>
      </c>
      <c r="H948" s="702"/>
      <c r="I948" s="702"/>
      <c r="J948" s="319">
        <v>45795</v>
      </c>
      <c r="K948" s="319">
        <v>644</v>
      </c>
      <c r="L948" s="319">
        <v>644</v>
      </c>
      <c r="M948" s="702"/>
      <c r="N948" s="936"/>
      <c r="O948" s="702"/>
      <c r="P948" s="319">
        <v>748</v>
      </c>
      <c r="Q948" s="319">
        <v>748</v>
      </c>
      <c r="R948" s="319" t="s">
        <v>2481</v>
      </c>
      <c r="S948" s="319">
        <v>2</v>
      </c>
      <c r="T948" s="319" t="s">
        <v>391</v>
      </c>
      <c r="U948" s="702"/>
      <c r="V948" s="702"/>
      <c r="W948" s="702"/>
      <c r="X948" s="702"/>
      <c r="Y948" s="702"/>
      <c r="Z948" s="702"/>
      <c r="AA948" s="319" t="s">
        <v>2344</v>
      </c>
      <c r="AB948" s="320"/>
      <c r="AC948" s="320"/>
      <c r="AD948" s="702"/>
      <c r="AE948" s="702"/>
      <c r="AF948" s="702"/>
      <c r="AG948" s="702"/>
      <c r="AH948" s="702"/>
      <c r="AI948" s="702"/>
      <c r="AJ948" s="702"/>
      <c r="AK948" s="702"/>
      <c r="AL948" s="702"/>
      <c r="AM948" s="702"/>
      <c r="AN948" s="702"/>
      <c r="AO948" s="702"/>
      <c r="AP948" s="702"/>
      <c r="AQ948" s="702"/>
      <c r="AR948" s="702"/>
      <c r="AS948" s="702"/>
      <c r="AT948" s="702"/>
      <c r="AU948" s="702"/>
      <c r="AV948" s="99">
        <v>2006</v>
      </c>
      <c r="AW948" s="99"/>
      <c r="AX948" s="99"/>
      <c r="AY948" s="99"/>
      <c r="AZ948" s="99"/>
      <c r="BA948" s="99"/>
      <c r="BB948" s="99"/>
      <c r="BC948" s="100">
        <v>3038</v>
      </c>
      <c r="BD948" s="100"/>
    </row>
    <row r="949" spans="1:56" s="246" customFormat="1" ht="25.7" customHeight="1">
      <c r="A949" s="269"/>
      <c r="B949" s="543"/>
      <c r="C949" s="320" t="s">
        <v>11956</v>
      </c>
      <c r="D949" s="320" t="s">
        <v>12362</v>
      </c>
      <c r="E949" s="320" t="s">
        <v>11956</v>
      </c>
      <c r="F949" s="320"/>
      <c r="G949" s="320" t="s">
        <v>11956</v>
      </c>
      <c r="H949" s="702"/>
      <c r="I949" s="702"/>
      <c r="J949" s="319">
        <v>8197</v>
      </c>
      <c r="K949" s="319">
        <v>1513.13</v>
      </c>
      <c r="L949" s="319">
        <v>1513.13</v>
      </c>
      <c r="M949" s="702"/>
      <c r="N949" s="936"/>
      <c r="O949" s="702"/>
      <c r="P949" s="319">
        <v>748</v>
      </c>
      <c r="Q949" s="319">
        <v>748</v>
      </c>
      <c r="R949" s="319" t="s">
        <v>2481</v>
      </c>
      <c r="S949" s="319">
        <v>2</v>
      </c>
      <c r="T949" s="319" t="s">
        <v>391</v>
      </c>
      <c r="U949" s="702"/>
      <c r="V949" s="702"/>
      <c r="W949" s="702"/>
      <c r="X949" s="702"/>
      <c r="Y949" s="702"/>
      <c r="Z949" s="702"/>
      <c r="AA949" s="319" t="s">
        <v>2344</v>
      </c>
      <c r="AB949" s="320"/>
      <c r="AC949" s="320"/>
      <c r="AD949" s="702"/>
      <c r="AE949" s="702"/>
      <c r="AF949" s="702"/>
      <c r="AG949" s="702"/>
      <c r="AH949" s="702"/>
      <c r="AI949" s="702"/>
      <c r="AJ949" s="702"/>
      <c r="AK949" s="702"/>
      <c r="AL949" s="702"/>
      <c r="AM949" s="702"/>
      <c r="AN949" s="702"/>
      <c r="AO949" s="702"/>
      <c r="AP949" s="702"/>
      <c r="AQ949" s="702"/>
      <c r="AR949" s="702"/>
      <c r="AS949" s="702"/>
      <c r="AT949" s="702"/>
      <c r="AU949" s="702"/>
      <c r="AV949" s="99">
        <v>2006</v>
      </c>
      <c r="AW949" s="99"/>
      <c r="AX949" s="99"/>
      <c r="AY949" s="99"/>
      <c r="AZ949" s="99"/>
      <c r="BA949" s="99"/>
      <c r="BB949" s="99"/>
      <c r="BC949" s="100">
        <v>1425</v>
      </c>
      <c r="BD949" s="100"/>
    </row>
    <row r="950" spans="1:56" s="246" customFormat="1" ht="25.7" customHeight="1">
      <c r="A950" s="269"/>
      <c r="B950" s="543"/>
      <c r="C950" s="320" t="s">
        <v>11956</v>
      </c>
      <c r="D950" s="320" t="s">
        <v>12363</v>
      </c>
      <c r="E950" s="320" t="s">
        <v>11956</v>
      </c>
      <c r="F950" s="320"/>
      <c r="G950" s="320" t="s">
        <v>11956</v>
      </c>
      <c r="H950" s="702"/>
      <c r="I950" s="702"/>
      <c r="J950" s="319">
        <v>1164</v>
      </c>
      <c r="K950" s="319">
        <v>698</v>
      </c>
      <c r="L950" s="319">
        <v>698.05</v>
      </c>
      <c r="M950" s="702"/>
      <c r="N950" s="936"/>
      <c r="O950" s="702"/>
      <c r="P950" s="319">
        <v>374</v>
      </c>
      <c r="Q950" s="319">
        <v>374</v>
      </c>
      <c r="R950" s="319" t="s">
        <v>2481</v>
      </c>
      <c r="S950" s="319">
        <v>1</v>
      </c>
      <c r="T950" s="319" t="s">
        <v>391</v>
      </c>
      <c r="U950" s="702"/>
      <c r="V950" s="702"/>
      <c r="W950" s="702"/>
      <c r="X950" s="702"/>
      <c r="Y950" s="702"/>
      <c r="Z950" s="702"/>
      <c r="AA950" s="319" t="s">
        <v>2344</v>
      </c>
      <c r="AB950" s="320"/>
      <c r="AC950" s="320"/>
      <c r="AD950" s="702"/>
      <c r="AE950" s="702"/>
      <c r="AF950" s="702"/>
      <c r="AG950" s="702"/>
      <c r="AH950" s="702"/>
      <c r="AI950" s="702"/>
      <c r="AJ950" s="702"/>
      <c r="AK950" s="702"/>
      <c r="AL950" s="702"/>
      <c r="AM950" s="702"/>
      <c r="AN950" s="702"/>
      <c r="AO950" s="702"/>
      <c r="AP950" s="702"/>
      <c r="AQ950" s="702"/>
      <c r="AR950" s="702"/>
      <c r="AS950" s="702"/>
      <c r="AT950" s="702"/>
      <c r="AU950" s="702"/>
      <c r="AV950" s="99">
        <v>2004</v>
      </c>
      <c r="AW950" s="99"/>
      <c r="AX950" s="99"/>
      <c r="AY950" s="99"/>
      <c r="AZ950" s="99"/>
      <c r="BA950" s="99"/>
      <c r="BB950" s="99"/>
      <c r="BC950" s="100">
        <v>100</v>
      </c>
      <c r="BD950" s="100"/>
    </row>
    <row r="951" spans="1:56" s="246" customFormat="1" ht="25.7" customHeight="1">
      <c r="A951" s="269"/>
      <c r="B951" s="543"/>
      <c r="C951" s="320" t="s">
        <v>11956</v>
      </c>
      <c r="D951" s="320" t="s">
        <v>12364</v>
      </c>
      <c r="E951" s="320" t="s">
        <v>11956</v>
      </c>
      <c r="F951" s="320"/>
      <c r="G951" s="320" t="s">
        <v>11956</v>
      </c>
      <c r="H951" s="702"/>
      <c r="I951" s="702"/>
      <c r="J951" s="319">
        <v>1524</v>
      </c>
      <c r="K951" s="319">
        <v>572.20000000000005</v>
      </c>
      <c r="L951" s="319">
        <v>572.20000000000005</v>
      </c>
      <c r="M951" s="702"/>
      <c r="N951" s="936"/>
      <c r="O951" s="702"/>
      <c r="P951" s="319">
        <v>374</v>
      </c>
      <c r="Q951" s="319">
        <v>374</v>
      </c>
      <c r="R951" s="319" t="s">
        <v>2481</v>
      </c>
      <c r="S951" s="319">
        <v>1</v>
      </c>
      <c r="T951" s="319" t="s">
        <v>391</v>
      </c>
      <c r="U951" s="702"/>
      <c r="V951" s="702"/>
      <c r="W951" s="702"/>
      <c r="X951" s="702"/>
      <c r="Y951" s="702"/>
      <c r="Z951" s="702"/>
      <c r="AA951" s="319" t="s">
        <v>2344</v>
      </c>
      <c r="AB951" s="320"/>
      <c r="AC951" s="320"/>
      <c r="AD951" s="702"/>
      <c r="AE951" s="702"/>
      <c r="AF951" s="702"/>
      <c r="AG951" s="702"/>
      <c r="AH951" s="702"/>
      <c r="AI951" s="702"/>
      <c r="AJ951" s="702"/>
      <c r="AK951" s="702"/>
      <c r="AL951" s="702"/>
      <c r="AM951" s="702"/>
      <c r="AN951" s="702"/>
      <c r="AO951" s="702"/>
      <c r="AP951" s="702"/>
      <c r="AQ951" s="702"/>
      <c r="AR951" s="702"/>
      <c r="AS951" s="702"/>
      <c r="AT951" s="702"/>
      <c r="AU951" s="702"/>
      <c r="AV951" s="99">
        <v>2004</v>
      </c>
      <c r="AW951" s="99"/>
      <c r="AX951" s="99"/>
      <c r="AY951" s="99"/>
      <c r="AZ951" s="99"/>
      <c r="BA951" s="99"/>
      <c r="BB951" s="99"/>
      <c r="BC951" s="100">
        <v>200</v>
      </c>
      <c r="BD951" s="100"/>
    </row>
    <row r="952" spans="1:56" s="246" customFormat="1" ht="25.7" customHeight="1">
      <c r="A952" s="269"/>
      <c r="B952" s="543"/>
      <c r="C952" s="320" t="s">
        <v>11972</v>
      </c>
      <c r="D952" s="320" t="s">
        <v>12365</v>
      </c>
      <c r="E952" s="320" t="s">
        <v>11972</v>
      </c>
      <c r="F952" s="320"/>
      <c r="G952" s="320" t="s">
        <v>11972</v>
      </c>
      <c r="H952" s="702"/>
      <c r="I952" s="702"/>
      <c r="J952" s="319">
        <v>1258</v>
      </c>
      <c r="K952" s="319">
        <v>474.14</v>
      </c>
      <c r="L952" s="319">
        <v>474</v>
      </c>
      <c r="M952" s="702"/>
      <c r="N952" s="936"/>
      <c r="O952" s="702"/>
      <c r="P952" s="319">
        <v>433</v>
      </c>
      <c r="Q952" s="319">
        <v>433</v>
      </c>
      <c r="R952" s="319" t="s">
        <v>2601</v>
      </c>
      <c r="S952" s="319">
        <v>1</v>
      </c>
      <c r="T952" s="319" t="s">
        <v>391</v>
      </c>
      <c r="U952" s="702"/>
      <c r="V952" s="702"/>
      <c r="W952" s="702"/>
      <c r="X952" s="702"/>
      <c r="Y952" s="702"/>
      <c r="Z952" s="702"/>
      <c r="AA952" s="319" t="s">
        <v>2179</v>
      </c>
      <c r="AB952" s="320"/>
      <c r="AC952" s="320"/>
      <c r="AD952" s="702"/>
      <c r="AE952" s="702"/>
      <c r="AF952" s="702"/>
      <c r="AG952" s="702"/>
      <c r="AH952" s="702"/>
      <c r="AI952" s="702"/>
      <c r="AJ952" s="702"/>
      <c r="AK952" s="702"/>
      <c r="AL952" s="702"/>
      <c r="AM952" s="702"/>
      <c r="AN952" s="702"/>
      <c r="AO952" s="702"/>
      <c r="AP952" s="702"/>
      <c r="AQ952" s="702"/>
      <c r="AR952" s="702"/>
      <c r="AS952" s="702"/>
      <c r="AT952" s="702"/>
      <c r="AU952" s="702"/>
      <c r="AV952" s="99">
        <v>2006</v>
      </c>
      <c r="AW952" s="99"/>
      <c r="AX952" s="99"/>
      <c r="AY952" s="99"/>
      <c r="AZ952" s="99"/>
      <c r="BA952" s="99"/>
      <c r="BB952" s="99"/>
      <c r="BC952" s="100"/>
      <c r="BD952" s="100"/>
    </row>
    <row r="953" spans="1:56" s="246" customFormat="1" ht="25.7" customHeight="1">
      <c r="A953" s="269"/>
      <c r="B953" s="543"/>
      <c r="C953" s="320" t="s">
        <v>11972</v>
      </c>
      <c r="D953" s="320" t="s">
        <v>12366</v>
      </c>
      <c r="E953" s="320" t="s">
        <v>11972</v>
      </c>
      <c r="F953" s="320" t="s">
        <v>12367</v>
      </c>
      <c r="G953" s="320" t="s">
        <v>11972</v>
      </c>
      <c r="H953" s="702"/>
      <c r="I953" s="702"/>
      <c r="J953" s="319">
        <v>1148</v>
      </c>
      <c r="K953" s="319">
        <v>420.76</v>
      </c>
      <c r="L953" s="319">
        <v>421</v>
      </c>
      <c r="M953" s="702"/>
      <c r="N953" s="936"/>
      <c r="O953" s="702"/>
      <c r="P953" s="319">
        <v>398</v>
      </c>
      <c r="Q953" s="319">
        <v>398</v>
      </c>
      <c r="R953" s="319" t="s">
        <v>2601</v>
      </c>
      <c r="S953" s="319">
        <v>1</v>
      </c>
      <c r="T953" s="319" t="s">
        <v>391</v>
      </c>
      <c r="U953" s="702"/>
      <c r="V953" s="702"/>
      <c r="W953" s="702"/>
      <c r="X953" s="702"/>
      <c r="Y953" s="702"/>
      <c r="Z953" s="702"/>
      <c r="AA953" s="319" t="s">
        <v>2179</v>
      </c>
      <c r="AB953" s="320"/>
      <c r="AC953" s="320"/>
      <c r="AD953" s="702"/>
      <c r="AE953" s="702"/>
      <c r="AF953" s="702"/>
      <c r="AG953" s="702"/>
      <c r="AH953" s="702"/>
      <c r="AI953" s="702"/>
      <c r="AJ953" s="702"/>
      <c r="AK953" s="702"/>
      <c r="AL953" s="702"/>
      <c r="AM953" s="702"/>
      <c r="AN953" s="702"/>
      <c r="AO953" s="702"/>
      <c r="AP953" s="702"/>
      <c r="AQ953" s="702"/>
      <c r="AR953" s="702"/>
      <c r="AS953" s="702"/>
      <c r="AT953" s="702"/>
      <c r="AU953" s="702"/>
      <c r="AV953" s="99">
        <v>2004</v>
      </c>
      <c r="AW953" s="99"/>
      <c r="AX953" s="99"/>
      <c r="AY953" s="99"/>
      <c r="AZ953" s="99"/>
      <c r="BA953" s="99"/>
      <c r="BB953" s="99"/>
      <c r="BC953" s="100"/>
      <c r="BD953" s="100"/>
    </row>
    <row r="954" spans="1:56" s="246" customFormat="1" ht="25.7" customHeight="1">
      <c r="A954" s="269"/>
      <c r="B954" s="543"/>
      <c r="C954" s="320" t="s">
        <v>11972</v>
      </c>
      <c r="D954" s="320" t="s">
        <v>12368</v>
      </c>
      <c r="E954" s="320" t="s">
        <v>11972</v>
      </c>
      <c r="F954" s="320" t="s">
        <v>12369</v>
      </c>
      <c r="G954" s="320" t="s">
        <v>11972</v>
      </c>
      <c r="H954" s="702" t="s">
        <v>12370</v>
      </c>
      <c r="I954" s="702"/>
      <c r="J954" s="319">
        <v>1617</v>
      </c>
      <c r="K954" s="319">
        <v>469</v>
      </c>
      <c r="L954" s="319">
        <v>469</v>
      </c>
      <c r="M954" s="702" t="s">
        <v>1918</v>
      </c>
      <c r="N954" s="936" t="s">
        <v>1909</v>
      </c>
      <c r="O954" s="702"/>
      <c r="P954" s="319">
        <v>414</v>
      </c>
      <c r="Q954" s="319">
        <v>414</v>
      </c>
      <c r="R954" s="319" t="s">
        <v>12371</v>
      </c>
      <c r="S954" s="319">
        <v>1</v>
      </c>
      <c r="T954" s="319" t="s">
        <v>391</v>
      </c>
      <c r="U954" s="704">
        <v>2514</v>
      </c>
      <c r="V954" s="704"/>
      <c r="W954" s="704"/>
      <c r="X954" s="704"/>
      <c r="Y954" s="704">
        <v>3000</v>
      </c>
      <c r="Z954" s="702" t="s">
        <v>12154</v>
      </c>
      <c r="AA954" s="319" t="s">
        <v>2179</v>
      </c>
      <c r="AB954" s="320"/>
      <c r="AC954" s="320"/>
      <c r="AD954" s="702"/>
      <c r="AE954" s="702"/>
      <c r="AF954" s="702" t="s">
        <v>11335</v>
      </c>
      <c r="AG954" s="702"/>
      <c r="AH954" s="702" t="s">
        <v>12372</v>
      </c>
      <c r="AI954" s="702"/>
      <c r="AJ954" s="959"/>
      <c r="AK954" s="702"/>
      <c r="AL954" s="702"/>
      <c r="AM954" s="702"/>
      <c r="AN954" s="702"/>
      <c r="AO954" s="959"/>
      <c r="AP954" s="702"/>
      <c r="AQ954" s="702"/>
      <c r="AR954" s="702"/>
      <c r="AS954" s="702"/>
      <c r="AT954" s="702"/>
      <c r="AU954" s="702"/>
      <c r="AV954" s="99">
        <v>2004</v>
      </c>
      <c r="AW954" s="99"/>
      <c r="AX954" s="99"/>
      <c r="AY954" s="99"/>
      <c r="AZ954" s="99"/>
      <c r="BA954" s="99"/>
      <c r="BB954" s="99"/>
      <c r="BC954" s="100"/>
      <c r="BD954" s="100"/>
    </row>
    <row r="955" spans="1:56" s="246" customFormat="1" ht="25.7" customHeight="1">
      <c r="A955" s="269"/>
      <c r="B955" s="543"/>
      <c r="C955" s="320" t="s">
        <v>11972</v>
      </c>
      <c r="D955" s="320" t="s">
        <v>12373</v>
      </c>
      <c r="E955" s="320" t="s">
        <v>11972</v>
      </c>
      <c r="F955" s="320" t="s">
        <v>12374</v>
      </c>
      <c r="G955" s="320" t="s">
        <v>11972</v>
      </c>
      <c r="H955" s="702" t="s">
        <v>12370</v>
      </c>
      <c r="I955" s="702"/>
      <c r="J955" s="319">
        <v>1107</v>
      </c>
      <c r="K955" s="319">
        <v>439</v>
      </c>
      <c r="L955" s="319">
        <v>439</v>
      </c>
      <c r="M955" s="702" t="s">
        <v>2402</v>
      </c>
      <c r="N955" s="936" t="s">
        <v>572</v>
      </c>
      <c r="O955" s="702"/>
      <c r="P955" s="319">
        <v>394</v>
      </c>
      <c r="Q955" s="319">
        <v>394</v>
      </c>
      <c r="R955" s="319" t="s">
        <v>12375</v>
      </c>
      <c r="S955" s="319">
        <v>1</v>
      </c>
      <c r="T955" s="319" t="s">
        <v>391</v>
      </c>
      <c r="U955" s="704"/>
      <c r="V955" s="704">
        <v>1562</v>
      </c>
      <c r="W955" s="704"/>
      <c r="X955" s="704">
        <v>1100</v>
      </c>
      <c r="Y955" s="704"/>
      <c r="Z955" s="702"/>
      <c r="AA955" s="319" t="s">
        <v>2179</v>
      </c>
      <c r="AB955" s="320"/>
      <c r="AC955" s="320"/>
      <c r="AD955" s="702"/>
      <c r="AE955" s="702"/>
      <c r="AF955" s="702" t="s">
        <v>12159</v>
      </c>
      <c r="AG955" s="702"/>
      <c r="AH955" s="702" t="s">
        <v>12376</v>
      </c>
      <c r="AI955" s="702">
        <v>1</v>
      </c>
      <c r="AJ955" s="959" t="s">
        <v>12377</v>
      </c>
      <c r="AK955" s="702"/>
      <c r="AL955" s="702" t="s">
        <v>10715</v>
      </c>
      <c r="AM955" s="702"/>
      <c r="AN955" s="702"/>
      <c r="AO955" s="959"/>
      <c r="AP955" s="702"/>
      <c r="AQ955" s="702"/>
      <c r="AR955" s="702"/>
      <c r="AS955" s="702"/>
      <c r="AT955" s="702"/>
      <c r="AU955" s="702"/>
      <c r="AV955" s="99">
        <v>2005</v>
      </c>
      <c r="AW955" s="99"/>
      <c r="AX955" s="99"/>
      <c r="AY955" s="99"/>
      <c r="AZ955" s="99"/>
      <c r="BA955" s="99"/>
      <c r="BB955" s="99"/>
      <c r="BC955" s="100"/>
      <c r="BD955" s="100"/>
    </row>
    <row r="956" spans="1:56" s="246" customFormat="1" ht="25.7" customHeight="1">
      <c r="A956" s="269"/>
      <c r="B956" s="543"/>
      <c r="C956" s="320" t="s">
        <v>11972</v>
      </c>
      <c r="D956" s="320" t="s">
        <v>12334</v>
      </c>
      <c r="E956" s="320" t="s">
        <v>11972</v>
      </c>
      <c r="F956" s="320" t="s">
        <v>10951</v>
      </c>
      <c r="G956" s="320" t="s">
        <v>11972</v>
      </c>
      <c r="H956" s="702" t="s">
        <v>10952</v>
      </c>
      <c r="I956" s="702" t="s">
        <v>12378</v>
      </c>
      <c r="J956" s="319">
        <v>699</v>
      </c>
      <c r="K956" s="319">
        <v>297</v>
      </c>
      <c r="L956" s="319">
        <v>297</v>
      </c>
      <c r="M956" s="702" t="s">
        <v>1673</v>
      </c>
      <c r="N956" s="936" t="s">
        <v>572</v>
      </c>
      <c r="O956" s="702" t="s">
        <v>2402</v>
      </c>
      <c r="P956" s="319">
        <v>247</v>
      </c>
      <c r="Q956" s="319">
        <v>247</v>
      </c>
      <c r="R956" s="319" t="s">
        <v>12379</v>
      </c>
      <c r="S956" s="319">
        <v>1</v>
      </c>
      <c r="T956" s="319" t="s">
        <v>391</v>
      </c>
      <c r="U956" s="704">
        <v>896</v>
      </c>
      <c r="V956" s="704">
        <v>400</v>
      </c>
      <c r="W956" s="704"/>
      <c r="X956" s="704">
        <v>1100</v>
      </c>
      <c r="Y956" s="704">
        <v>454</v>
      </c>
      <c r="Z956" s="702" t="s">
        <v>11000</v>
      </c>
      <c r="AA956" s="319" t="s">
        <v>2179</v>
      </c>
      <c r="AB956" s="320">
        <v>2002</v>
      </c>
      <c r="AC956" s="320">
        <v>2003</v>
      </c>
      <c r="AD956" s="702"/>
      <c r="AE956" s="945"/>
      <c r="AF956" s="702" t="s">
        <v>10954</v>
      </c>
      <c r="AG956" s="702"/>
      <c r="AH956" s="702" t="s">
        <v>957</v>
      </c>
      <c r="AI956" s="702" t="s">
        <v>2239</v>
      </c>
      <c r="AJ956" s="702">
        <v>7500</v>
      </c>
      <c r="AK956" s="702" t="s">
        <v>12380</v>
      </c>
      <c r="AL956" s="702" t="s">
        <v>961</v>
      </c>
      <c r="AM956" s="702" t="s">
        <v>960</v>
      </c>
      <c r="AN956" s="702" t="s">
        <v>1068</v>
      </c>
      <c r="AO956" s="702">
        <v>748</v>
      </c>
      <c r="AP956" s="702" t="s">
        <v>12381</v>
      </c>
      <c r="AQ956" s="702" t="s">
        <v>961</v>
      </c>
      <c r="AR956" s="702"/>
      <c r="AS956" s="702"/>
      <c r="AT956" s="702"/>
      <c r="AU956" s="702"/>
      <c r="AV956" s="99">
        <v>2005</v>
      </c>
      <c r="AW956" s="99"/>
      <c r="AX956" s="99"/>
      <c r="AY956" s="99"/>
      <c r="AZ956" s="99"/>
      <c r="BA956" s="99"/>
      <c r="BB956" s="99"/>
      <c r="BC956" s="100"/>
      <c r="BD956" s="100"/>
    </row>
    <row r="957" spans="1:56" s="246" customFormat="1" ht="25.7" customHeight="1">
      <c r="A957" s="269"/>
      <c r="B957" s="543"/>
      <c r="C957" s="320" t="s">
        <v>11972</v>
      </c>
      <c r="D957" s="320" t="s">
        <v>12382</v>
      </c>
      <c r="E957" s="320" t="s">
        <v>11972</v>
      </c>
      <c r="F957" s="320" t="s">
        <v>10951</v>
      </c>
      <c r="G957" s="320" t="s">
        <v>11972</v>
      </c>
      <c r="H957" s="702" t="s">
        <v>10952</v>
      </c>
      <c r="I957" s="702" t="s">
        <v>12378</v>
      </c>
      <c r="J957" s="319">
        <v>1253</v>
      </c>
      <c r="K957" s="319">
        <v>446</v>
      </c>
      <c r="L957" s="319">
        <v>446</v>
      </c>
      <c r="M957" s="702" t="s">
        <v>1673</v>
      </c>
      <c r="N957" s="936" t="s">
        <v>572</v>
      </c>
      <c r="O957" s="702" t="s">
        <v>2402</v>
      </c>
      <c r="P957" s="319">
        <v>414</v>
      </c>
      <c r="Q957" s="319">
        <v>414</v>
      </c>
      <c r="R957" s="319" t="s">
        <v>12371</v>
      </c>
      <c r="S957" s="319">
        <v>1</v>
      </c>
      <c r="T957" s="319" t="s">
        <v>391</v>
      </c>
      <c r="U957" s="704">
        <v>896</v>
      </c>
      <c r="V957" s="704">
        <v>400</v>
      </c>
      <c r="W957" s="704"/>
      <c r="X957" s="704">
        <v>1100</v>
      </c>
      <c r="Y957" s="704">
        <v>454</v>
      </c>
      <c r="Z957" s="702" t="s">
        <v>11000</v>
      </c>
      <c r="AA957" s="319" t="s">
        <v>2179</v>
      </c>
      <c r="AB957" s="320">
        <v>2002</v>
      </c>
      <c r="AC957" s="320">
        <v>2003</v>
      </c>
      <c r="AD957" s="702"/>
      <c r="AE957" s="945"/>
      <c r="AF957" s="702" t="s">
        <v>10954</v>
      </c>
      <c r="AG957" s="702"/>
      <c r="AH957" s="702" t="s">
        <v>957</v>
      </c>
      <c r="AI957" s="702" t="s">
        <v>2239</v>
      </c>
      <c r="AJ957" s="702">
        <v>7500</v>
      </c>
      <c r="AK957" s="702" t="s">
        <v>12380</v>
      </c>
      <c r="AL957" s="702" t="s">
        <v>961</v>
      </c>
      <c r="AM957" s="702" t="s">
        <v>960</v>
      </c>
      <c r="AN957" s="702" t="s">
        <v>1068</v>
      </c>
      <c r="AO957" s="702">
        <v>748</v>
      </c>
      <c r="AP957" s="702" t="s">
        <v>12381</v>
      </c>
      <c r="AQ957" s="702" t="s">
        <v>961</v>
      </c>
      <c r="AR957" s="702"/>
      <c r="AS957" s="702"/>
      <c r="AT957" s="702"/>
      <c r="AU957" s="702"/>
      <c r="AV957" s="99">
        <v>2007</v>
      </c>
      <c r="AW957" s="99"/>
      <c r="AX957" s="99"/>
      <c r="AY957" s="99"/>
      <c r="AZ957" s="99"/>
      <c r="BA957" s="99"/>
      <c r="BB957" s="99"/>
      <c r="BC957" s="100"/>
      <c r="BD957" s="100"/>
    </row>
    <row r="958" spans="1:56" s="246" customFormat="1" ht="25.7" customHeight="1">
      <c r="A958" s="269"/>
      <c r="B958" s="543"/>
      <c r="C958" s="320" t="s">
        <v>11972</v>
      </c>
      <c r="D958" s="320" t="s">
        <v>12383</v>
      </c>
      <c r="E958" s="320" t="s">
        <v>11972</v>
      </c>
      <c r="F958" s="320" t="s">
        <v>2563</v>
      </c>
      <c r="G958" s="320" t="s">
        <v>11972</v>
      </c>
      <c r="H958" s="702"/>
      <c r="I958" s="702"/>
      <c r="J958" s="319">
        <v>992</v>
      </c>
      <c r="K958" s="319">
        <v>461</v>
      </c>
      <c r="L958" s="319">
        <v>461</v>
      </c>
      <c r="M958" s="702"/>
      <c r="N958" s="936"/>
      <c r="O958" s="702"/>
      <c r="P958" s="319">
        <v>432</v>
      </c>
      <c r="Q958" s="319">
        <v>432</v>
      </c>
      <c r="R958" s="319" t="s">
        <v>2601</v>
      </c>
      <c r="S958" s="319">
        <v>1</v>
      </c>
      <c r="T958" s="319" t="s">
        <v>391</v>
      </c>
      <c r="U958" s="704">
        <v>896</v>
      </c>
      <c r="V958" s="704">
        <v>400</v>
      </c>
      <c r="W958" s="704"/>
      <c r="X958" s="704">
        <v>1100</v>
      </c>
      <c r="Y958" s="704">
        <v>454</v>
      </c>
      <c r="Z958" s="702" t="s">
        <v>11000</v>
      </c>
      <c r="AA958" s="319" t="s">
        <v>2179</v>
      </c>
      <c r="AB958" s="320"/>
      <c r="AC958" s="320"/>
      <c r="AD958" s="702"/>
      <c r="AE958" s="702"/>
      <c r="AF958" s="702"/>
      <c r="AG958" s="702"/>
      <c r="AH958" s="702"/>
      <c r="AI958" s="702"/>
      <c r="AJ958" s="959"/>
      <c r="AK958" s="702"/>
      <c r="AL958" s="702"/>
      <c r="AM958" s="702"/>
      <c r="AN958" s="702"/>
      <c r="AO958" s="959"/>
      <c r="AP958" s="702"/>
      <c r="AQ958" s="702"/>
      <c r="AR958" s="702"/>
      <c r="AS958" s="702"/>
      <c r="AT958" s="702"/>
      <c r="AU958" s="702"/>
      <c r="AV958" s="99">
        <v>2008</v>
      </c>
      <c r="AW958" s="99"/>
      <c r="AX958" s="99"/>
      <c r="AY958" s="99"/>
      <c r="AZ958" s="99"/>
      <c r="BA958" s="99"/>
      <c r="BB958" s="99"/>
      <c r="BC958" s="100"/>
      <c r="BD958" s="100"/>
    </row>
    <row r="959" spans="1:56" s="246" customFormat="1" ht="25.7" customHeight="1">
      <c r="A959" s="269"/>
      <c r="B959" s="543"/>
      <c r="C959" s="320" t="s">
        <v>11972</v>
      </c>
      <c r="D959" s="320" t="s">
        <v>12384</v>
      </c>
      <c r="E959" s="320" t="s">
        <v>11972</v>
      </c>
      <c r="F959" s="320" t="s">
        <v>2602</v>
      </c>
      <c r="G959" s="320" t="s">
        <v>11972</v>
      </c>
      <c r="H959" s="702"/>
      <c r="I959" s="702"/>
      <c r="J959" s="319">
        <v>990</v>
      </c>
      <c r="K959" s="319">
        <v>461</v>
      </c>
      <c r="L959" s="319">
        <v>461</v>
      </c>
      <c r="M959" s="702"/>
      <c r="N959" s="936"/>
      <c r="O959" s="702"/>
      <c r="P959" s="319">
        <v>432</v>
      </c>
      <c r="Q959" s="319">
        <v>432</v>
      </c>
      <c r="R959" s="319" t="s">
        <v>2601</v>
      </c>
      <c r="S959" s="319">
        <v>1</v>
      </c>
      <c r="T959" s="319" t="s">
        <v>391</v>
      </c>
      <c r="U959" s="704">
        <v>896</v>
      </c>
      <c r="V959" s="704">
        <v>400</v>
      </c>
      <c r="W959" s="704"/>
      <c r="X959" s="704">
        <v>1100</v>
      </c>
      <c r="Y959" s="704">
        <v>454</v>
      </c>
      <c r="Z959" s="702" t="s">
        <v>11000</v>
      </c>
      <c r="AA959" s="319" t="s">
        <v>2179</v>
      </c>
      <c r="AB959" s="320"/>
      <c r="AC959" s="320"/>
      <c r="AD959" s="702"/>
      <c r="AE959" s="702"/>
      <c r="AF959" s="702"/>
      <c r="AG959" s="702"/>
      <c r="AH959" s="702"/>
      <c r="AI959" s="702"/>
      <c r="AJ959" s="959"/>
      <c r="AK959" s="702"/>
      <c r="AL959" s="702"/>
      <c r="AM959" s="702"/>
      <c r="AN959" s="702"/>
      <c r="AO959" s="959"/>
      <c r="AP959" s="702"/>
      <c r="AQ959" s="702"/>
      <c r="AR959" s="702"/>
      <c r="AS959" s="702"/>
      <c r="AT959" s="702"/>
      <c r="AU959" s="702"/>
      <c r="AV959" s="99">
        <v>2008</v>
      </c>
      <c r="AW959" s="99"/>
      <c r="AX959" s="99"/>
      <c r="AY959" s="99"/>
      <c r="AZ959" s="99"/>
      <c r="BA959" s="99"/>
      <c r="BB959" s="99"/>
      <c r="BC959" s="100"/>
      <c r="BD959" s="100"/>
    </row>
    <row r="960" spans="1:56" s="246" customFormat="1" ht="25.7" customHeight="1">
      <c r="A960" s="269"/>
      <c r="B960" s="543"/>
      <c r="C960" s="320" t="s">
        <v>11972</v>
      </c>
      <c r="D960" s="320" t="s">
        <v>12385</v>
      </c>
      <c r="E960" s="320" t="s">
        <v>11972</v>
      </c>
      <c r="F960" s="320" t="s">
        <v>2603</v>
      </c>
      <c r="G960" s="320" t="s">
        <v>11972</v>
      </c>
      <c r="H960" s="702"/>
      <c r="I960" s="702"/>
      <c r="J960" s="319">
        <v>2466</v>
      </c>
      <c r="K960" s="319">
        <v>461</v>
      </c>
      <c r="L960" s="319">
        <v>461</v>
      </c>
      <c r="M960" s="702"/>
      <c r="N960" s="936"/>
      <c r="O960" s="702"/>
      <c r="P960" s="319">
        <v>432</v>
      </c>
      <c r="Q960" s="319">
        <v>432</v>
      </c>
      <c r="R960" s="319" t="s">
        <v>2601</v>
      </c>
      <c r="S960" s="319">
        <v>1</v>
      </c>
      <c r="T960" s="319" t="s">
        <v>391</v>
      </c>
      <c r="U960" s="704">
        <v>896</v>
      </c>
      <c r="V960" s="704">
        <v>400</v>
      </c>
      <c r="W960" s="704"/>
      <c r="X960" s="704">
        <v>1100</v>
      </c>
      <c r="Y960" s="704">
        <v>454</v>
      </c>
      <c r="Z960" s="702" t="s">
        <v>11000</v>
      </c>
      <c r="AA960" s="319" t="s">
        <v>2179</v>
      </c>
      <c r="AB960" s="320"/>
      <c r="AC960" s="320"/>
      <c r="AD960" s="702"/>
      <c r="AE960" s="702"/>
      <c r="AF960" s="702"/>
      <c r="AG960" s="702"/>
      <c r="AH960" s="702"/>
      <c r="AI960" s="702"/>
      <c r="AJ960" s="959"/>
      <c r="AK960" s="702"/>
      <c r="AL960" s="702"/>
      <c r="AM960" s="702"/>
      <c r="AN960" s="702"/>
      <c r="AO960" s="959"/>
      <c r="AP960" s="702"/>
      <c r="AQ960" s="702"/>
      <c r="AR960" s="702"/>
      <c r="AS960" s="702"/>
      <c r="AT960" s="702"/>
      <c r="AU960" s="702"/>
      <c r="AV960" s="99">
        <v>2008</v>
      </c>
      <c r="AW960" s="99"/>
      <c r="AX960" s="99"/>
      <c r="AY960" s="99"/>
      <c r="AZ960" s="99"/>
      <c r="BA960" s="99"/>
      <c r="BB960" s="99"/>
      <c r="BC960" s="100"/>
      <c r="BD960" s="100"/>
    </row>
    <row r="961" spans="1:56" s="246" customFormat="1" ht="25.7" customHeight="1">
      <c r="A961" s="269"/>
      <c r="B961" s="543"/>
      <c r="C961" s="320" t="s">
        <v>11972</v>
      </c>
      <c r="D961" s="320" t="s">
        <v>12386</v>
      </c>
      <c r="E961" s="320" t="s">
        <v>11972</v>
      </c>
      <c r="F961" s="320"/>
      <c r="G961" s="320" t="s">
        <v>11972</v>
      </c>
      <c r="H961" s="702"/>
      <c r="I961" s="702"/>
      <c r="J961" s="319">
        <v>1759</v>
      </c>
      <c r="K961" s="319">
        <v>461</v>
      </c>
      <c r="L961" s="319">
        <v>461</v>
      </c>
      <c r="M961" s="702"/>
      <c r="N961" s="936"/>
      <c r="O961" s="702"/>
      <c r="P961" s="319">
        <v>432</v>
      </c>
      <c r="Q961" s="319">
        <v>432</v>
      </c>
      <c r="R961" s="319"/>
      <c r="S961" s="319">
        <v>1</v>
      </c>
      <c r="T961" s="319" t="s">
        <v>391</v>
      </c>
      <c r="U961" s="704"/>
      <c r="V961" s="704"/>
      <c r="W961" s="704"/>
      <c r="X961" s="704"/>
      <c r="Y961" s="704"/>
      <c r="Z961" s="702"/>
      <c r="AA961" s="319"/>
      <c r="AB961" s="320"/>
      <c r="AC961" s="320"/>
      <c r="AD961" s="702"/>
      <c r="AE961" s="702"/>
      <c r="AF961" s="702"/>
      <c r="AG961" s="702"/>
      <c r="AH961" s="702"/>
      <c r="AI961" s="702"/>
      <c r="AJ961" s="959"/>
      <c r="AK961" s="702"/>
      <c r="AL961" s="702"/>
      <c r="AM961" s="702"/>
      <c r="AN961" s="702"/>
      <c r="AO961" s="959"/>
      <c r="AP961" s="702"/>
      <c r="AQ961" s="702"/>
      <c r="AR961" s="702"/>
      <c r="AS961" s="702"/>
      <c r="AT961" s="702"/>
      <c r="AU961" s="702"/>
      <c r="AV961" s="99">
        <v>2009</v>
      </c>
      <c r="AW961" s="99"/>
      <c r="AX961" s="99"/>
      <c r="AY961" s="99"/>
      <c r="AZ961" s="99"/>
      <c r="BA961" s="99"/>
      <c r="BB961" s="99"/>
      <c r="BC961" s="100"/>
      <c r="BD961" s="100"/>
    </row>
    <row r="962" spans="1:56" s="246" customFormat="1" ht="25.7" customHeight="1">
      <c r="A962" s="269"/>
      <c r="B962" s="543"/>
      <c r="C962" s="320" t="s">
        <v>11972</v>
      </c>
      <c r="D962" s="320" t="s">
        <v>12387</v>
      </c>
      <c r="E962" s="320" t="s">
        <v>11972</v>
      </c>
      <c r="F962" s="320"/>
      <c r="G962" s="320" t="s">
        <v>11972</v>
      </c>
      <c r="H962" s="702"/>
      <c r="I962" s="702"/>
      <c r="J962" s="319">
        <v>1258</v>
      </c>
      <c r="K962" s="319">
        <v>385</v>
      </c>
      <c r="L962" s="319">
        <v>385</v>
      </c>
      <c r="M962" s="702">
        <v>385</v>
      </c>
      <c r="N962" s="936">
        <v>385</v>
      </c>
      <c r="O962" s="702">
        <v>385</v>
      </c>
      <c r="P962" s="319">
        <v>385</v>
      </c>
      <c r="Q962" s="319">
        <v>385</v>
      </c>
      <c r="R962" s="319" t="s">
        <v>12388</v>
      </c>
      <c r="S962" s="319">
        <v>1</v>
      </c>
      <c r="T962" s="319" t="s">
        <v>391</v>
      </c>
      <c r="U962" s="704"/>
      <c r="V962" s="704"/>
      <c r="W962" s="704"/>
      <c r="X962" s="704"/>
      <c r="Y962" s="704"/>
      <c r="Z962" s="702"/>
      <c r="AA962" s="319" t="s">
        <v>2179</v>
      </c>
      <c r="AB962" s="320"/>
      <c r="AC962" s="320"/>
      <c r="AD962" s="702"/>
      <c r="AE962" s="702"/>
      <c r="AF962" s="702"/>
      <c r="AG962" s="702"/>
      <c r="AH962" s="702"/>
      <c r="AI962" s="702"/>
      <c r="AJ962" s="959"/>
      <c r="AK962" s="702"/>
      <c r="AL962" s="702"/>
      <c r="AM962" s="702"/>
      <c r="AN962" s="702"/>
      <c r="AO962" s="959"/>
      <c r="AP962" s="702"/>
      <c r="AQ962" s="702"/>
      <c r="AR962" s="702"/>
      <c r="AS962" s="702"/>
      <c r="AT962" s="702"/>
      <c r="AU962" s="702"/>
      <c r="AV962" s="99">
        <v>2003</v>
      </c>
      <c r="AW962" s="99"/>
      <c r="AX962" s="99"/>
      <c r="AY962" s="99"/>
      <c r="AZ962" s="99"/>
      <c r="BA962" s="99"/>
      <c r="BB962" s="99"/>
      <c r="BC962" s="100"/>
      <c r="BD962" s="100"/>
    </row>
    <row r="963" spans="1:56" s="246" customFormat="1" ht="25.7" customHeight="1">
      <c r="A963" s="269"/>
      <c r="B963" s="543"/>
      <c r="C963" s="320" t="s">
        <v>11975</v>
      </c>
      <c r="D963" s="320" t="s">
        <v>12389</v>
      </c>
      <c r="E963" s="320" t="s">
        <v>11975</v>
      </c>
      <c r="F963" s="320"/>
      <c r="G963" s="320" t="s">
        <v>11975</v>
      </c>
      <c r="H963" s="702"/>
      <c r="I963" s="702"/>
      <c r="J963" s="319">
        <v>6312</v>
      </c>
      <c r="K963" s="319">
        <v>470.04</v>
      </c>
      <c r="L963" s="319">
        <v>470</v>
      </c>
      <c r="M963" s="702"/>
      <c r="N963" s="936"/>
      <c r="O963" s="702"/>
      <c r="P963" s="319">
        <v>425</v>
      </c>
      <c r="Q963" s="319">
        <v>425</v>
      </c>
      <c r="R963" s="319" t="s">
        <v>12390</v>
      </c>
      <c r="S963" s="319">
        <v>1</v>
      </c>
      <c r="T963" s="319" t="s">
        <v>391</v>
      </c>
      <c r="U963" s="704"/>
      <c r="V963" s="704"/>
      <c r="W963" s="704"/>
      <c r="X963" s="704"/>
      <c r="Y963" s="704"/>
      <c r="Z963" s="702"/>
      <c r="AA963" s="319" t="s">
        <v>2621</v>
      </c>
      <c r="AB963" s="320"/>
      <c r="AC963" s="320"/>
      <c r="AD963" s="702"/>
      <c r="AE963" s="702"/>
      <c r="AF963" s="702"/>
      <c r="AG963" s="702"/>
      <c r="AH963" s="702"/>
      <c r="AI963" s="702"/>
      <c r="AJ963" s="959"/>
      <c r="AK963" s="702"/>
      <c r="AL963" s="702"/>
      <c r="AM963" s="702"/>
      <c r="AN963" s="702"/>
      <c r="AO963" s="959"/>
      <c r="AP963" s="702"/>
      <c r="AQ963" s="702"/>
      <c r="AR963" s="702"/>
      <c r="AS963" s="702"/>
      <c r="AT963" s="702"/>
      <c r="AU963" s="702"/>
      <c r="AV963" s="99">
        <v>2003</v>
      </c>
      <c r="AW963" s="99"/>
      <c r="AX963" s="99"/>
      <c r="AY963" s="99"/>
      <c r="AZ963" s="99"/>
      <c r="BA963" s="99"/>
      <c r="BB963" s="99"/>
      <c r="BC963" s="100">
        <v>100</v>
      </c>
      <c r="BD963" s="100"/>
    </row>
    <row r="964" spans="1:56" s="246" customFormat="1" ht="25.7" customHeight="1">
      <c r="A964" s="269"/>
      <c r="B964" s="543"/>
      <c r="C964" s="320" t="s">
        <v>11975</v>
      </c>
      <c r="D964" s="320" t="s">
        <v>12391</v>
      </c>
      <c r="E964" s="320" t="s">
        <v>11975</v>
      </c>
      <c r="F964" s="320"/>
      <c r="G964" s="320" t="s">
        <v>11975</v>
      </c>
      <c r="H964" s="702"/>
      <c r="I964" s="702"/>
      <c r="J964" s="319">
        <v>7916</v>
      </c>
      <c r="K964" s="319">
        <v>527</v>
      </c>
      <c r="L964" s="319">
        <v>527</v>
      </c>
      <c r="M964" s="319"/>
      <c r="N964" s="319"/>
      <c r="O964" s="319"/>
      <c r="P964" s="319">
        <v>496</v>
      </c>
      <c r="Q964" s="319">
        <v>496</v>
      </c>
      <c r="R964" s="319" t="s">
        <v>12392</v>
      </c>
      <c r="S964" s="319">
        <v>1</v>
      </c>
      <c r="T964" s="319" t="s">
        <v>391</v>
      </c>
      <c r="U964" s="704"/>
      <c r="V964" s="704"/>
      <c r="W964" s="704"/>
      <c r="X964" s="704"/>
      <c r="Y964" s="704"/>
      <c r="Z964" s="702"/>
      <c r="AA964" s="319" t="s">
        <v>11663</v>
      </c>
      <c r="AB964" s="320"/>
      <c r="AC964" s="320"/>
      <c r="AD964" s="702"/>
      <c r="AE964" s="702"/>
      <c r="AF964" s="702"/>
      <c r="AG964" s="702"/>
      <c r="AH964" s="702"/>
      <c r="AI964" s="702"/>
      <c r="AJ964" s="959"/>
      <c r="AK964" s="702"/>
      <c r="AL964" s="702"/>
      <c r="AM964" s="702"/>
      <c r="AN964" s="702"/>
      <c r="AO964" s="959"/>
      <c r="AP964" s="702"/>
      <c r="AQ964" s="702"/>
      <c r="AR964" s="702"/>
      <c r="AS964" s="702"/>
      <c r="AT964" s="702"/>
      <c r="AU964" s="702"/>
      <c r="AV964" s="99">
        <v>2007</v>
      </c>
      <c r="AW964" s="99"/>
      <c r="AX964" s="99"/>
      <c r="AY964" s="99"/>
      <c r="AZ964" s="99"/>
      <c r="BA964" s="99"/>
      <c r="BB964" s="99"/>
      <c r="BC964" s="100">
        <v>300</v>
      </c>
      <c r="BD964" s="100"/>
    </row>
    <row r="965" spans="1:56" s="246" customFormat="1" ht="25.7" customHeight="1">
      <c r="A965" s="269"/>
      <c r="B965" s="543"/>
      <c r="C965" s="320" t="s">
        <v>11975</v>
      </c>
      <c r="D965" s="320" t="s">
        <v>12393</v>
      </c>
      <c r="E965" s="320" t="s">
        <v>11975</v>
      </c>
      <c r="F965" s="320"/>
      <c r="G965" s="320" t="s">
        <v>11975</v>
      </c>
      <c r="H965" s="702"/>
      <c r="I965" s="702"/>
      <c r="J965" s="319">
        <v>1431</v>
      </c>
      <c r="K965" s="319">
        <v>506</v>
      </c>
      <c r="L965" s="319">
        <v>506</v>
      </c>
      <c r="M965" s="702"/>
      <c r="N965" s="936"/>
      <c r="O965" s="702"/>
      <c r="P965" s="319">
        <v>374</v>
      </c>
      <c r="Q965" s="319">
        <v>374</v>
      </c>
      <c r="R965" s="319" t="s">
        <v>12394</v>
      </c>
      <c r="S965" s="319">
        <v>1</v>
      </c>
      <c r="T965" s="319" t="s">
        <v>391</v>
      </c>
      <c r="U965" s="704"/>
      <c r="V965" s="704"/>
      <c r="W965" s="704"/>
      <c r="X965" s="704"/>
      <c r="Y965" s="704"/>
      <c r="Z965" s="702"/>
      <c r="AA965" s="319" t="s">
        <v>11663</v>
      </c>
      <c r="AB965" s="320"/>
      <c r="AC965" s="320"/>
      <c r="AD965" s="702"/>
      <c r="AE965" s="702"/>
      <c r="AF965" s="702"/>
      <c r="AG965" s="702"/>
      <c r="AH965" s="702"/>
      <c r="AI965" s="702"/>
      <c r="AJ965" s="959"/>
      <c r="AK965" s="702"/>
      <c r="AL965" s="702"/>
      <c r="AM965" s="702"/>
      <c r="AN965" s="702"/>
      <c r="AO965" s="959"/>
      <c r="AP965" s="702"/>
      <c r="AQ965" s="702"/>
      <c r="AR965" s="702"/>
      <c r="AS965" s="702"/>
      <c r="AT965" s="702"/>
      <c r="AU965" s="702"/>
      <c r="AV965" s="99">
        <v>2008</v>
      </c>
      <c r="AW965" s="99"/>
      <c r="AX965" s="99"/>
      <c r="AY965" s="99"/>
      <c r="AZ965" s="99"/>
      <c r="BA965" s="99"/>
      <c r="BB965" s="99"/>
      <c r="BC965" s="100">
        <v>330</v>
      </c>
      <c r="BD965" s="100"/>
    </row>
    <row r="966" spans="1:56" s="246" customFormat="1" ht="25.7" customHeight="1">
      <c r="A966" s="269"/>
      <c r="B966" s="543"/>
      <c r="C966" s="320" t="s">
        <v>11975</v>
      </c>
      <c r="D966" s="320" t="s">
        <v>12395</v>
      </c>
      <c r="E966" s="320" t="s">
        <v>11975</v>
      </c>
      <c r="F966" s="320"/>
      <c r="G966" s="320" t="s">
        <v>11975</v>
      </c>
      <c r="H966" s="702"/>
      <c r="I966" s="702"/>
      <c r="J966" s="319">
        <v>11272</v>
      </c>
      <c r="K966" s="319">
        <v>619</v>
      </c>
      <c r="L966" s="319">
        <v>619</v>
      </c>
      <c r="M966" s="702"/>
      <c r="N966" s="936"/>
      <c r="O966" s="702"/>
      <c r="P966" s="319">
        <v>417</v>
      </c>
      <c r="Q966" s="319">
        <v>417</v>
      </c>
      <c r="R966" s="319" t="s">
        <v>12396</v>
      </c>
      <c r="S966" s="319">
        <v>1</v>
      </c>
      <c r="T966" s="319" t="s">
        <v>391</v>
      </c>
      <c r="U966" s="704"/>
      <c r="V966" s="704"/>
      <c r="W966" s="704"/>
      <c r="X966" s="704"/>
      <c r="Y966" s="704"/>
      <c r="Z966" s="702"/>
      <c r="AA966" s="319" t="s">
        <v>11663</v>
      </c>
      <c r="AB966" s="320"/>
      <c r="AC966" s="320"/>
      <c r="AD966" s="702"/>
      <c r="AE966" s="702"/>
      <c r="AF966" s="702"/>
      <c r="AG966" s="702"/>
      <c r="AH966" s="702"/>
      <c r="AI966" s="702"/>
      <c r="AJ966" s="959"/>
      <c r="AK966" s="702"/>
      <c r="AL966" s="702"/>
      <c r="AM966" s="702"/>
      <c r="AN966" s="702"/>
      <c r="AO966" s="959"/>
      <c r="AP966" s="702"/>
      <c r="AQ966" s="702"/>
      <c r="AR966" s="702"/>
      <c r="AS966" s="702"/>
      <c r="AT966" s="702"/>
      <c r="AU966" s="702"/>
      <c r="AV966" s="99">
        <v>2008</v>
      </c>
      <c r="AW966" s="99"/>
      <c r="AX966" s="99"/>
      <c r="AY966" s="99"/>
      <c r="AZ966" s="99"/>
      <c r="BA966" s="99"/>
      <c r="BB966" s="99"/>
      <c r="BC966" s="100">
        <v>470</v>
      </c>
      <c r="BD966" s="100"/>
    </row>
    <row r="967" spans="1:56" s="246" customFormat="1" ht="25.7" customHeight="1">
      <c r="A967" s="269"/>
      <c r="B967" s="543"/>
      <c r="C967" s="320" t="s">
        <v>11975</v>
      </c>
      <c r="D967" s="320" t="s">
        <v>12397</v>
      </c>
      <c r="E967" s="320" t="s">
        <v>11975</v>
      </c>
      <c r="F967" s="320"/>
      <c r="G967" s="320" t="s">
        <v>11975</v>
      </c>
      <c r="H967" s="702"/>
      <c r="I967" s="702"/>
      <c r="J967" s="319">
        <v>1000</v>
      </c>
      <c r="K967" s="319">
        <v>568.94000000000005</v>
      </c>
      <c r="L967" s="319">
        <v>568.94000000000005</v>
      </c>
      <c r="M967" s="702"/>
      <c r="N967" s="936"/>
      <c r="O967" s="702"/>
      <c r="P967" s="319">
        <v>417</v>
      </c>
      <c r="Q967" s="319">
        <v>417</v>
      </c>
      <c r="R967" s="319" t="s">
        <v>12388</v>
      </c>
      <c r="S967" s="319">
        <v>1</v>
      </c>
      <c r="T967" s="319" t="s">
        <v>391</v>
      </c>
      <c r="U967" s="704"/>
      <c r="V967" s="704"/>
      <c r="W967" s="704"/>
      <c r="X967" s="704"/>
      <c r="Y967" s="704"/>
      <c r="Z967" s="702"/>
      <c r="AA967" s="319" t="s">
        <v>11663</v>
      </c>
      <c r="AB967" s="320"/>
      <c r="AC967" s="320"/>
      <c r="AD967" s="702"/>
      <c r="AE967" s="702"/>
      <c r="AF967" s="702"/>
      <c r="AG967" s="702"/>
      <c r="AH967" s="702"/>
      <c r="AI967" s="702"/>
      <c r="AJ967" s="959"/>
      <c r="AK967" s="702"/>
      <c r="AL967" s="702"/>
      <c r="AM967" s="702"/>
      <c r="AN967" s="702"/>
      <c r="AO967" s="959"/>
      <c r="AP967" s="702"/>
      <c r="AQ967" s="702"/>
      <c r="AR967" s="702"/>
      <c r="AS967" s="702"/>
      <c r="AT967" s="702"/>
      <c r="AU967" s="702"/>
      <c r="AV967" s="99">
        <v>2009</v>
      </c>
      <c r="AW967" s="99"/>
      <c r="AX967" s="99"/>
      <c r="AY967" s="99"/>
      <c r="AZ967" s="99"/>
      <c r="BA967" s="99"/>
      <c r="BB967" s="99"/>
      <c r="BC967" s="100">
        <v>330</v>
      </c>
      <c r="BD967" s="100"/>
    </row>
    <row r="968" spans="1:56" s="246" customFormat="1" ht="25.7" customHeight="1">
      <c r="A968" s="269"/>
      <c r="B968" s="543"/>
      <c r="C968" s="320" t="s">
        <v>11975</v>
      </c>
      <c r="D968" s="320" t="s">
        <v>11152</v>
      </c>
      <c r="E968" s="320" t="s">
        <v>11975</v>
      </c>
      <c r="F968" s="320"/>
      <c r="G968" s="320" t="s">
        <v>11975</v>
      </c>
      <c r="H968" s="702"/>
      <c r="I968" s="702"/>
      <c r="J968" s="319">
        <v>2821</v>
      </c>
      <c r="K968" s="319">
        <v>564</v>
      </c>
      <c r="L968" s="319">
        <v>564</v>
      </c>
      <c r="M968" s="702"/>
      <c r="N968" s="936"/>
      <c r="O968" s="702"/>
      <c r="P968" s="319">
        <v>496</v>
      </c>
      <c r="Q968" s="319">
        <v>496</v>
      </c>
      <c r="R968" s="319" t="s">
        <v>12398</v>
      </c>
      <c r="S968" s="319">
        <v>1</v>
      </c>
      <c r="T968" s="319" t="s">
        <v>391</v>
      </c>
      <c r="U968" s="704"/>
      <c r="V968" s="704"/>
      <c r="W968" s="704"/>
      <c r="X968" s="704"/>
      <c r="Y968" s="704"/>
      <c r="Z968" s="702"/>
      <c r="AA968" s="319"/>
      <c r="AB968" s="320"/>
      <c r="AC968" s="320"/>
      <c r="AD968" s="702"/>
      <c r="AE968" s="702"/>
      <c r="AF968" s="702"/>
      <c r="AG968" s="702"/>
      <c r="AH968" s="702"/>
      <c r="AI968" s="702"/>
      <c r="AJ968" s="959"/>
      <c r="AK968" s="702"/>
      <c r="AL968" s="702"/>
      <c r="AM968" s="702"/>
      <c r="AN968" s="702"/>
      <c r="AO968" s="959"/>
      <c r="AP968" s="702"/>
      <c r="AQ968" s="702"/>
      <c r="AR968" s="702"/>
      <c r="AS968" s="702"/>
      <c r="AT968" s="702"/>
      <c r="AU968" s="702"/>
      <c r="AV968" s="99">
        <v>2010</v>
      </c>
      <c r="AW968" s="99"/>
      <c r="AX968" s="99"/>
      <c r="AY968" s="99"/>
      <c r="AZ968" s="99"/>
      <c r="BA968" s="99"/>
      <c r="BB968" s="99"/>
      <c r="BC968" s="100">
        <v>330</v>
      </c>
      <c r="BD968" s="100"/>
    </row>
    <row r="969" spans="1:56" s="246" customFormat="1" ht="25.7" customHeight="1">
      <c r="A969" s="269"/>
      <c r="B969" s="543"/>
      <c r="C969" s="320" t="s">
        <v>11975</v>
      </c>
      <c r="D969" s="320" t="s">
        <v>12399</v>
      </c>
      <c r="E969" s="320" t="s">
        <v>11975</v>
      </c>
      <c r="F969" s="320"/>
      <c r="G969" s="320" t="s">
        <v>11975</v>
      </c>
      <c r="H969" s="702"/>
      <c r="I969" s="702"/>
      <c r="J969" s="319">
        <v>1500</v>
      </c>
      <c r="K969" s="319">
        <v>900</v>
      </c>
      <c r="L969" s="319">
        <v>900</v>
      </c>
      <c r="M969" s="702"/>
      <c r="N969" s="936"/>
      <c r="O969" s="702"/>
      <c r="P969" s="319">
        <v>900</v>
      </c>
      <c r="Q969" s="319">
        <v>900</v>
      </c>
      <c r="R969" s="319" t="s">
        <v>12388</v>
      </c>
      <c r="S969" s="319">
        <v>2</v>
      </c>
      <c r="T969" s="319" t="s">
        <v>391</v>
      </c>
      <c r="U969" s="704"/>
      <c r="V969" s="704"/>
      <c r="W969" s="704"/>
      <c r="X969" s="704"/>
      <c r="Y969" s="704"/>
      <c r="Z969" s="702"/>
      <c r="AA969" s="319" t="s">
        <v>2621</v>
      </c>
      <c r="AB969" s="320"/>
      <c r="AC969" s="320"/>
      <c r="AD969" s="702"/>
      <c r="AE969" s="702"/>
      <c r="AF969" s="702"/>
      <c r="AG969" s="702"/>
      <c r="AH969" s="702"/>
      <c r="AI969" s="702"/>
      <c r="AJ969" s="959"/>
      <c r="AK969" s="702"/>
      <c r="AL969" s="702"/>
      <c r="AM969" s="702"/>
      <c r="AN969" s="702"/>
      <c r="AO969" s="959"/>
      <c r="AP969" s="702"/>
      <c r="AQ969" s="702"/>
      <c r="AR969" s="702"/>
      <c r="AS969" s="702"/>
      <c r="AT969" s="702"/>
      <c r="AU969" s="702"/>
      <c r="AV969" s="99">
        <v>2011</v>
      </c>
      <c r="AW969" s="99"/>
      <c r="AX969" s="99"/>
      <c r="AY969" s="99"/>
      <c r="AZ969" s="99"/>
      <c r="BA969" s="99"/>
      <c r="BB969" s="99"/>
      <c r="BC969" s="100">
        <v>380</v>
      </c>
      <c r="BD969" s="100"/>
    </row>
    <row r="970" spans="1:56" s="246" customFormat="1" ht="25.7" customHeight="1">
      <c r="A970" s="269"/>
      <c r="B970" s="543"/>
      <c r="C970" s="320" t="s">
        <v>11975</v>
      </c>
      <c r="D970" s="320" t="s">
        <v>12400</v>
      </c>
      <c r="E970" s="320" t="s">
        <v>11975</v>
      </c>
      <c r="F970" s="320"/>
      <c r="G970" s="320" t="s">
        <v>11975</v>
      </c>
      <c r="H970" s="702"/>
      <c r="I970" s="702"/>
      <c r="J970" s="319">
        <v>968</v>
      </c>
      <c r="K970" s="319">
        <v>396</v>
      </c>
      <c r="L970" s="319">
        <v>396</v>
      </c>
      <c r="M970" s="702"/>
      <c r="N970" s="936"/>
      <c r="O970" s="702"/>
      <c r="P970" s="319">
        <v>396</v>
      </c>
      <c r="Q970" s="319">
        <v>396</v>
      </c>
      <c r="R970" s="319" t="s">
        <v>12388</v>
      </c>
      <c r="S970" s="319">
        <v>1</v>
      </c>
      <c r="T970" s="319" t="s">
        <v>12401</v>
      </c>
      <c r="U970" s="704"/>
      <c r="V970" s="704"/>
      <c r="W970" s="704"/>
      <c r="X970" s="704"/>
      <c r="Y970" s="704"/>
      <c r="Z970" s="702"/>
      <c r="AA970" s="319"/>
      <c r="AB970" s="320"/>
      <c r="AC970" s="320"/>
      <c r="AD970" s="702"/>
      <c r="AE970" s="702"/>
      <c r="AF970" s="702"/>
      <c r="AG970" s="702"/>
      <c r="AH970" s="702"/>
      <c r="AI970" s="702"/>
      <c r="AJ970" s="959"/>
      <c r="AK970" s="702"/>
      <c r="AL970" s="702"/>
      <c r="AM970" s="702"/>
      <c r="AN970" s="702"/>
      <c r="AO970" s="959"/>
      <c r="AP970" s="702"/>
      <c r="AQ970" s="702"/>
      <c r="AR970" s="702"/>
      <c r="AS970" s="702"/>
      <c r="AT970" s="702"/>
      <c r="AU970" s="702"/>
      <c r="AV970" s="99">
        <v>2013</v>
      </c>
      <c r="AW970" s="99"/>
      <c r="AX970" s="99"/>
      <c r="AY970" s="99"/>
      <c r="AZ970" s="99"/>
      <c r="BA970" s="99"/>
      <c r="BB970" s="99"/>
      <c r="BC970" s="100">
        <v>44</v>
      </c>
      <c r="BD970" s="100"/>
    </row>
    <row r="971" spans="1:56" s="246" customFormat="1" ht="25.7" customHeight="1">
      <c r="A971" s="269"/>
      <c r="B971" s="543"/>
      <c r="C971" s="320" t="s">
        <v>11975</v>
      </c>
      <c r="D971" s="320" t="s">
        <v>12402</v>
      </c>
      <c r="E971" s="320" t="s">
        <v>11975</v>
      </c>
      <c r="F971" s="320"/>
      <c r="G971" s="320" t="s">
        <v>11975</v>
      </c>
      <c r="H971" s="702"/>
      <c r="I971" s="702"/>
      <c r="J971" s="319">
        <v>336</v>
      </c>
      <c r="K971" s="319">
        <v>450</v>
      </c>
      <c r="L971" s="319">
        <v>450</v>
      </c>
      <c r="M971" s="702"/>
      <c r="N971" s="936"/>
      <c r="O971" s="702"/>
      <c r="P971" s="319">
        <v>450</v>
      </c>
      <c r="Q971" s="319">
        <v>450</v>
      </c>
      <c r="R971" s="319"/>
      <c r="S971" s="319">
        <v>1</v>
      </c>
      <c r="T971" s="319" t="s">
        <v>12401</v>
      </c>
      <c r="U971" s="704"/>
      <c r="V971" s="704"/>
      <c r="W971" s="704"/>
      <c r="X971" s="704"/>
      <c r="Y971" s="704"/>
      <c r="Z971" s="702"/>
      <c r="AA971" s="319"/>
      <c r="AB971" s="320"/>
      <c r="AC971" s="320"/>
      <c r="AD971" s="702"/>
      <c r="AE971" s="702"/>
      <c r="AF971" s="702"/>
      <c r="AG971" s="702"/>
      <c r="AH971" s="702"/>
      <c r="AI971" s="702"/>
      <c r="AJ971" s="959"/>
      <c r="AK971" s="702"/>
      <c r="AL971" s="702"/>
      <c r="AM971" s="702"/>
      <c r="AN971" s="702"/>
      <c r="AO971" s="959"/>
      <c r="AP971" s="702"/>
      <c r="AQ971" s="702"/>
      <c r="AR971" s="702"/>
      <c r="AS971" s="702"/>
      <c r="AT971" s="702"/>
      <c r="AU971" s="702"/>
      <c r="AV971" s="99">
        <v>2008</v>
      </c>
      <c r="AW971" s="99"/>
      <c r="AX971" s="99"/>
      <c r="AY971" s="99"/>
      <c r="AZ971" s="99"/>
      <c r="BA971" s="99"/>
      <c r="BB971" s="99"/>
      <c r="BC971" s="100">
        <v>50</v>
      </c>
      <c r="BD971" s="100"/>
    </row>
    <row r="972" spans="1:56" s="246" customFormat="1" ht="25.7" customHeight="1">
      <c r="A972" s="269"/>
      <c r="B972" s="543"/>
      <c r="C972" s="320" t="s">
        <v>11979</v>
      </c>
      <c r="D972" s="320" t="s">
        <v>12403</v>
      </c>
      <c r="E972" s="320" t="s">
        <v>11979</v>
      </c>
      <c r="F972" s="320"/>
      <c r="G972" s="320" t="s">
        <v>11979</v>
      </c>
      <c r="H972" s="702"/>
      <c r="I972" s="702"/>
      <c r="J972" s="319">
        <v>1243</v>
      </c>
      <c r="K972" s="319">
        <v>455</v>
      </c>
      <c r="L972" s="319">
        <v>455</v>
      </c>
      <c r="M972" s="702"/>
      <c r="N972" s="936"/>
      <c r="O972" s="702"/>
      <c r="P972" s="319">
        <v>432</v>
      </c>
      <c r="Q972" s="319">
        <v>432</v>
      </c>
      <c r="R972" s="319" t="s">
        <v>12298</v>
      </c>
      <c r="S972" s="319">
        <v>1</v>
      </c>
      <c r="T972" s="319" t="s">
        <v>960</v>
      </c>
      <c r="U972" s="704"/>
      <c r="V972" s="704"/>
      <c r="W972" s="704"/>
      <c r="X972" s="704"/>
      <c r="Y972" s="704"/>
      <c r="Z972" s="702"/>
      <c r="AA972" s="319" t="s">
        <v>2621</v>
      </c>
      <c r="AB972" s="320"/>
      <c r="AC972" s="320"/>
      <c r="AD972" s="702"/>
      <c r="AE972" s="702"/>
      <c r="AF972" s="702"/>
      <c r="AG972" s="702"/>
      <c r="AH972" s="702"/>
      <c r="AI972" s="702"/>
      <c r="AJ972" s="959"/>
      <c r="AK972" s="702"/>
      <c r="AL972" s="702"/>
      <c r="AM972" s="702"/>
      <c r="AN972" s="702"/>
      <c r="AO972" s="959"/>
      <c r="AP972" s="702"/>
      <c r="AQ972" s="702"/>
      <c r="AR972" s="702"/>
      <c r="AS972" s="702"/>
      <c r="AT972" s="702"/>
      <c r="AU972" s="702"/>
      <c r="AV972" s="99">
        <v>2011</v>
      </c>
      <c r="AW972" s="99"/>
      <c r="AX972" s="99"/>
      <c r="AY972" s="99"/>
      <c r="AZ972" s="99"/>
      <c r="BA972" s="99"/>
      <c r="BB972" s="99"/>
      <c r="BC972" s="100">
        <v>40</v>
      </c>
      <c r="BD972" s="100"/>
    </row>
    <row r="973" spans="1:56" s="246" customFormat="1" ht="25.7" customHeight="1">
      <c r="A973" s="269"/>
      <c r="B973" s="543"/>
      <c r="C973" s="320" t="s">
        <v>11979</v>
      </c>
      <c r="D973" s="320" t="s">
        <v>12404</v>
      </c>
      <c r="E973" s="320" t="s">
        <v>11979</v>
      </c>
      <c r="F973" s="320"/>
      <c r="G973" s="320" t="s">
        <v>11979</v>
      </c>
      <c r="H973" s="702"/>
      <c r="I973" s="702"/>
      <c r="J973" s="319">
        <v>7731</v>
      </c>
      <c r="K973" s="319">
        <v>414</v>
      </c>
      <c r="L973" s="319">
        <v>414</v>
      </c>
      <c r="M973" s="702"/>
      <c r="N973" s="936"/>
      <c r="O973" s="702"/>
      <c r="P973" s="319">
        <v>414</v>
      </c>
      <c r="Q973" s="319">
        <v>414</v>
      </c>
      <c r="R973" s="319" t="s">
        <v>2604</v>
      </c>
      <c r="S973" s="319">
        <v>1</v>
      </c>
      <c r="T973" s="319" t="s">
        <v>960</v>
      </c>
      <c r="U973" s="704"/>
      <c r="V973" s="704"/>
      <c r="W973" s="704"/>
      <c r="X973" s="704"/>
      <c r="Y973" s="704"/>
      <c r="Z973" s="702"/>
      <c r="AA973" s="319"/>
      <c r="AB973" s="320"/>
      <c r="AC973" s="320"/>
      <c r="AD973" s="702"/>
      <c r="AE973" s="702"/>
      <c r="AF973" s="702"/>
      <c r="AG973" s="702"/>
      <c r="AH973" s="702"/>
      <c r="AI973" s="702"/>
      <c r="AJ973" s="959"/>
      <c r="AK973" s="702"/>
      <c r="AL973" s="702"/>
      <c r="AM973" s="702"/>
      <c r="AN973" s="702"/>
      <c r="AO973" s="959"/>
      <c r="AP973" s="702"/>
      <c r="AQ973" s="702"/>
      <c r="AR973" s="702"/>
      <c r="AS973" s="702"/>
      <c r="AT973" s="702"/>
      <c r="AU973" s="702"/>
      <c r="AV973" s="99">
        <v>2002</v>
      </c>
      <c r="AW973" s="99"/>
      <c r="AX973" s="99"/>
      <c r="AY973" s="99"/>
      <c r="AZ973" s="99"/>
      <c r="BA973" s="99"/>
      <c r="BB973" s="99"/>
      <c r="BC973" s="100">
        <v>42</v>
      </c>
      <c r="BD973" s="100"/>
    </row>
    <row r="974" spans="1:56" s="246" customFormat="1" ht="25.7" customHeight="1">
      <c r="A974" s="269"/>
      <c r="B974" s="543"/>
      <c r="C974" s="320" t="s">
        <v>11979</v>
      </c>
      <c r="D974" s="320" t="s">
        <v>12405</v>
      </c>
      <c r="E974" s="320" t="s">
        <v>11979</v>
      </c>
      <c r="F974" s="320"/>
      <c r="G974" s="320" t="s">
        <v>11979</v>
      </c>
      <c r="H974" s="654"/>
      <c r="I974" s="654"/>
      <c r="J974" s="319">
        <v>7731</v>
      </c>
      <c r="K974" s="702">
        <v>414</v>
      </c>
      <c r="L974" s="1073">
        <v>414</v>
      </c>
      <c r="M974" s="690"/>
      <c r="N974" s="690"/>
      <c r="O974" s="690"/>
      <c r="P974" s="319">
        <v>414</v>
      </c>
      <c r="Q974" s="319">
        <v>414</v>
      </c>
      <c r="R974" s="319" t="s">
        <v>2604</v>
      </c>
      <c r="S974" s="319">
        <v>1</v>
      </c>
      <c r="T974" s="319" t="s">
        <v>960</v>
      </c>
      <c r="U974" s="704"/>
      <c r="V974" s="704"/>
      <c r="W974" s="704"/>
      <c r="X974" s="704"/>
      <c r="Y974" s="704"/>
      <c r="Z974" s="654"/>
      <c r="AA974" s="319"/>
      <c r="AB974" s="654"/>
      <c r="AC974" s="654"/>
      <c r="AD974" s="654"/>
      <c r="AE974" s="945"/>
      <c r="AF974" s="654"/>
      <c r="AG974" s="654"/>
      <c r="AH974" s="654"/>
      <c r="AI974" s="654"/>
      <c r="AJ974" s="654"/>
      <c r="AK974" s="654"/>
      <c r="AL974" s="654"/>
      <c r="AM974" s="654"/>
      <c r="AN974" s="654"/>
      <c r="AO974" s="702"/>
      <c r="AP974" s="702"/>
      <c r="AQ974" s="702"/>
      <c r="AR974" s="702"/>
      <c r="AS974" s="702"/>
      <c r="AT974" s="702"/>
      <c r="AU974" s="702"/>
      <c r="AV974" s="99">
        <v>2006</v>
      </c>
      <c r="AW974" s="99"/>
      <c r="AX974" s="99"/>
      <c r="AY974" s="99"/>
      <c r="AZ974" s="99"/>
      <c r="BA974" s="99"/>
      <c r="BB974" s="99"/>
      <c r="BC974" s="100">
        <v>78</v>
      </c>
      <c r="BD974" s="100"/>
    </row>
    <row r="975" spans="1:56" s="246" customFormat="1" ht="25.7" customHeight="1">
      <c r="A975" s="269"/>
      <c r="B975" s="543"/>
      <c r="C975" s="320" t="s">
        <v>11979</v>
      </c>
      <c r="D975" s="320" t="s">
        <v>12406</v>
      </c>
      <c r="E975" s="320" t="s">
        <v>11979</v>
      </c>
      <c r="F975" s="320"/>
      <c r="G975" s="320" t="s">
        <v>11979</v>
      </c>
      <c r="H975" s="654"/>
      <c r="I975" s="654"/>
      <c r="J975" s="319">
        <v>1606</v>
      </c>
      <c r="K975" s="690">
        <v>460.48</v>
      </c>
      <c r="L975" s="690">
        <v>460.48</v>
      </c>
      <c r="M975" s="690"/>
      <c r="N975" s="690"/>
      <c r="O975" s="690"/>
      <c r="P975" s="319">
        <v>417</v>
      </c>
      <c r="Q975" s="319">
        <v>417</v>
      </c>
      <c r="R975" s="319" t="s">
        <v>12222</v>
      </c>
      <c r="S975" s="319">
        <v>1</v>
      </c>
      <c r="T975" s="319" t="s">
        <v>960</v>
      </c>
      <c r="U975" s="704"/>
      <c r="V975" s="704"/>
      <c r="W975" s="704"/>
      <c r="X975" s="704"/>
      <c r="Y975" s="704"/>
      <c r="Z975" s="654"/>
      <c r="AA975" s="319"/>
      <c r="AB975" s="654"/>
      <c r="AC975" s="654"/>
      <c r="AD975" s="654"/>
      <c r="AE975" s="945"/>
      <c r="AF975" s="654"/>
      <c r="AG975" s="654"/>
      <c r="AH975" s="654"/>
      <c r="AI975" s="654"/>
      <c r="AJ975" s="654"/>
      <c r="AK975" s="654"/>
      <c r="AL975" s="654"/>
      <c r="AM975" s="654"/>
      <c r="AN975" s="654"/>
      <c r="AO975" s="702"/>
      <c r="AP975" s="702"/>
      <c r="AQ975" s="702"/>
      <c r="AR975" s="702"/>
      <c r="AS975" s="702"/>
      <c r="AT975" s="702"/>
      <c r="AU975" s="702"/>
      <c r="AV975" s="99">
        <v>2009</v>
      </c>
      <c r="AW975" s="99"/>
      <c r="AX975" s="99"/>
      <c r="AY975" s="99"/>
      <c r="AZ975" s="99"/>
      <c r="BA975" s="99"/>
      <c r="BB975" s="99"/>
      <c r="BC975" s="100">
        <v>115</v>
      </c>
      <c r="BD975" s="100"/>
    </row>
    <row r="976" spans="1:56" s="246" customFormat="1" ht="25.7" customHeight="1">
      <c r="A976" s="269"/>
      <c r="B976" s="543"/>
      <c r="C976" s="320" t="s">
        <v>11979</v>
      </c>
      <c r="D976" s="320" t="s">
        <v>12407</v>
      </c>
      <c r="E976" s="320" t="s">
        <v>11979</v>
      </c>
      <c r="F976" s="320"/>
      <c r="G976" s="320" t="s">
        <v>11979</v>
      </c>
      <c r="H976" s="654"/>
      <c r="I976" s="654"/>
      <c r="J976" s="319">
        <v>9990</v>
      </c>
      <c r="K976" s="690">
        <v>391</v>
      </c>
      <c r="L976" s="690">
        <v>391</v>
      </c>
      <c r="M976" s="690"/>
      <c r="N976" s="690"/>
      <c r="O976" s="690"/>
      <c r="P976" s="319">
        <v>391</v>
      </c>
      <c r="Q976" s="319">
        <v>391</v>
      </c>
      <c r="R976" s="319" t="s">
        <v>12222</v>
      </c>
      <c r="S976" s="319">
        <v>1</v>
      </c>
      <c r="T976" s="319" t="s">
        <v>960</v>
      </c>
      <c r="U976" s="704"/>
      <c r="V976" s="704"/>
      <c r="W976" s="704"/>
      <c r="X976" s="704"/>
      <c r="Y976" s="704"/>
      <c r="Z976" s="654"/>
      <c r="AA976" s="319"/>
      <c r="AB976" s="654"/>
      <c r="AC976" s="654"/>
      <c r="AD976" s="654"/>
      <c r="AE976" s="945"/>
      <c r="AF976" s="654"/>
      <c r="AG976" s="654"/>
      <c r="AH976" s="654"/>
      <c r="AI976" s="654"/>
      <c r="AJ976" s="654"/>
      <c r="AK976" s="654"/>
      <c r="AL976" s="654"/>
      <c r="AM976" s="654"/>
      <c r="AN976" s="654"/>
      <c r="AO976" s="702"/>
      <c r="AP976" s="702"/>
      <c r="AQ976" s="702"/>
      <c r="AR976" s="702"/>
      <c r="AS976" s="702"/>
      <c r="AT976" s="702"/>
      <c r="AU976" s="702"/>
      <c r="AV976" s="99">
        <v>2001</v>
      </c>
      <c r="AW976" s="99"/>
      <c r="AX976" s="99"/>
      <c r="AY976" s="99"/>
      <c r="AZ976" s="99"/>
      <c r="BA976" s="99"/>
      <c r="BB976" s="99"/>
      <c r="BC976" s="100">
        <v>50</v>
      </c>
      <c r="BD976" s="100"/>
    </row>
    <row r="977" spans="1:56" s="246" customFormat="1" ht="25.7" customHeight="1">
      <c r="A977" s="269"/>
      <c r="B977" s="543"/>
      <c r="C977" s="320" t="s">
        <v>11979</v>
      </c>
      <c r="D977" s="320" t="s">
        <v>12408</v>
      </c>
      <c r="E977" s="320" t="s">
        <v>11979</v>
      </c>
      <c r="F977" s="320"/>
      <c r="G977" s="320" t="s">
        <v>11979</v>
      </c>
      <c r="H977" s="654"/>
      <c r="I977" s="654"/>
      <c r="J977" s="319">
        <v>990</v>
      </c>
      <c r="K977" s="690">
        <v>511.95</v>
      </c>
      <c r="L977" s="690">
        <v>509.95</v>
      </c>
      <c r="M977" s="690"/>
      <c r="N977" s="690"/>
      <c r="O977" s="690"/>
      <c r="P977" s="319">
        <v>414</v>
      </c>
      <c r="Q977" s="319">
        <v>414</v>
      </c>
      <c r="R977" s="319" t="s">
        <v>2604</v>
      </c>
      <c r="S977" s="319">
        <v>1</v>
      </c>
      <c r="T977" s="319" t="s">
        <v>960</v>
      </c>
      <c r="U977" s="704"/>
      <c r="V977" s="704"/>
      <c r="W977" s="704"/>
      <c r="X977" s="704"/>
      <c r="Y977" s="704"/>
      <c r="Z977" s="654"/>
      <c r="AA977" s="319"/>
      <c r="AB977" s="654"/>
      <c r="AC977" s="654"/>
      <c r="AD977" s="654"/>
      <c r="AE977" s="945"/>
      <c r="AF977" s="654"/>
      <c r="AG977" s="654"/>
      <c r="AH977" s="654"/>
      <c r="AI977" s="654"/>
      <c r="AJ977" s="654"/>
      <c r="AK977" s="654"/>
      <c r="AL977" s="654"/>
      <c r="AM977" s="654"/>
      <c r="AN977" s="654"/>
      <c r="AO977" s="702"/>
      <c r="AP977" s="702"/>
      <c r="AQ977" s="702"/>
      <c r="AR977" s="702"/>
      <c r="AS977" s="702"/>
      <c r="AT977" s="702"/>
      <c r="AU977" s="702"/>
      <c r="AV977" s="99">
        <v>2008</v>
      </c>
      <c r="AW977" s="99"/>
      <c r="AX977" s="99"/>
      <c r="AY977" s="99"/>
      <c r="AZ977" s="99"/>
      <c r="BA977" s="99"/>
      <c r="BB977" s="99"/>
      <c r="BC977" s="100">
        <v>108</v>
      </c>
      <c r="BD977" s="100"/>
    </row>
    <row r="978" spans="1:56" s="246" customFormat="1" ht="25.7" customHeight="1">
      <c r="A978" s="269"/>
      <c r="B978" s="543"/>
      <c r="C978" s="320" t="s">
        <v>11979</v>
      </c>
      <c r="D978" s="320" t="s">
        <v>12409</v>
      </c>
      <c r="E978" s="320" t="s">
        <v>11979</v>
      </c>
      <c r="F978" s="320"/>
      <c r="G978" s="320" t="s">
        <v>11979</v>
      </c>
      <c r="H978" s="654"/>
      <c r="I978" s="654"/>
      <c r="J978" s="319">
        <v>720</v>
      </c>
      <c r="K978" s="690">
        <v>402.5</v>
      </c>
      <c r="L978" s="690">
        <v>402.5</v>
      </c>
      <c r="M978" s="690"/>
      <c r="N978" s="690"/>
      <c r="O978" s="690"/>
      <c r="P978" s="319">
        <v>402.5</v>
      </c>
      <c r="Q978" s="319">
        <v>402.5</v>
      </c>
      <c r="R978" s="319" t="s">
        <v>2605</v>
      </c>
      <c r="S978" s="319">
        <v>1</v>
      </c>
      <c r="T978" s="319" t="s">
        <v>960</v>
      </c>
      <c r="U978" s="704"/>
      <c r="V978" s="704"/>
      <c r="W978" s="704"/>
      <c r="X978" s="704"/>
      <c r="Y978" s="704"/>
      <c r="Z978" s="654"/>
      <c r="AA978" s="319"/>
      <c r="AB978" s="654"/>
      <c r="AC978" s="654"/>
      <c r="AD978" s="654"/>
      <c r="AE978" s="945"/>
      <c r="AF978" s="654"/>
      <c r="AG978" s="654"/>
      <c r="AH978" s="654"/>
      <c r="AI978" s="654"/>
      <c r="AJ978" s="654"/>
      <c r="AK978" s="654"/>
      <c r="AL978" s="654"/>
      <c r="AM978" s="654"/>
      <c r="AN978" s="654"/>
      <c r="AO978" s="702"/>
      <c r="AP978" s="702"/>
      <c r="AQ978" s="702"/>
      <c r="AR978" s="702"/>
      <c r="AS978" s="702"/>
      <c r="AT978" s="702"/>
      <c r="AU978" s="702"/>
      <c r="AV978" s="99">
        <v>2005</v>
      </c>
      <c r="AW978" s="99"/>
      <c r="AX978" s="99"/>
      <c r="AY978" s="99"/>
      <c r="AZ978" s="99"/>
      <c r="BA978" s="99"/>
      <c r="BB978" s="99"/>
      <c r="BC978" s="100">
        <v>50</v>
      </c>
      <c r="BD978" s="100"/>
    </row>
    <row r="979" spans="1:56" s="246" customFormat="1" ht="25.7" customHeight="1">
      <c r="A979" s="269"/>
      <c r="B979" s="543"/>
      <c r="C979" s="320" t="s">
        <v>11979</v>
      </c>
      <c r="D979" s="320" t="s">
        <v>12410</v>
      </c>
      <c r="E979" s="320" t="s">
        <v>11979</v>
      </c>
      <c r="F979" s="320"/>
      <c r="G979" s="320" t="s">
        <v>11979</v>
      </c>
      <c r="H979" s="654"/>
      <c r="I979" s="654"/>
      <c r="J979" s="319">
        <v>1223</v>
      </c>
      <c r="K979" s="690">
        <v>451.8</v>
      </c>
      <c r="L979" s="690">
        <v>451.8</v>
      </c>
      <c r="M979" s="690"/>
      <c r="N979" s="690"/>
      <c r="O979" s="690"/>
      <c r="P979" s="319">
        <v>432</v>
      </c>
      <c r="Q979" s="319">
        <v>432</v>
      </c>
      <c r="R979" s="319" t="s">
        <v>12298</v>
      </c>
      <c r="S979" s="319">
        <v>1</v>
      </c>
      <c r="T979" s="319" t="s">
        <v>960</v>
      </c>
      <c r="U979" s="704"/>
      <c r="V979" s="704"/>
      <c r="W979" s="704"/>
      <c r="X979" s="704"/>
      <c r="Y979" s="704"/>
      <c r="Z979" s="654"/>
      <c r="AA979" s="319"/>
      <c r="AB979" s="654"/>
      <c r="AC979" s="654"/>
      <c r="AD979" s="654"/>
      <c r="AE979" s="945"/>
      <c r="AF979" s="654"/>
      <c r="AG979" s="654"/>
      <c r="AH979" s="654"/>
      <c r="AI979" s="654"/>
      <c r="AJ979" s="654"/>
      <c r="AK979" s="654"/>
      <c r="AL979" s="654"/>
      <c r="AM979" s="654"/>
      <c r="AN979" s="654"/>
      <c r="AO979" s="702"/>
      <c r="AP979" s="702"/>
      <c r="AQ979" s="702"/>
      <c r="AR979" s="702"/>
      <c r="AS979" s="702"/>
      <c r="AT979" s="702"/>
      <c r="AU979" s="702"/>
      <c r="AV979" s="99">
        <v>2009</v>
      </c>
      <c r="AW979" s="99"/>
      <c r="AX979" s="99"/>
      <c r="AY979" s="99"/>
      <c r="AZ979" s="99"/>
      <c r="BA979" s="99"/>
      <c r="BB979" s="99"/>
      <c r="BC979" s="100">
        <v>119</v>
      </c>
      <c r="BD979" s="100"/>
    </row>
    <row r="980" spans="1:56" s="246" customFormat="1" ht="25.7" customHeight="1">
      <c r="A980" s="269"/>
      <c r="B980" s="543"/>
      <c r="C980" s="320" t="s">
        <v>11979</v>
      </c>
      <c r="D980" s="320" t="s">
        <v>12411</v>
      </c>
      <c r="E980" s="320" t="s">
        <v>11979</v>
      </c>
      <c r="F980" s="320"/>
      <c r="G980" s="320" t="s">
        <v>11979</v>
      </c>
      <c r="H980" s="654"/>
      <c r="I980" s="654"/>
      <c r="J980" s="319">
        <v>2808</v>
      </c>
      <c r="K980" s="690">
        <v>402.5</v>
      </c>
      <c r="L980" s="690">
        <v>402.5</v>
      </c>
      <c r="M980" s="690"/>
      <c r="N980" s="690"/>
      <c r="O980" s="690"/>
      <c r="P980" s="319">
        <v>402.5</v>
      </c>
      <c r="Q980" s="319">
        <v>402.5</v>
      </c>
      <c r="R980" s="319" t="s">
        <v>12412</v>
      </c>
      <c r="S980" s="319">
        <v>1</v>
      </c>
      <c r="T980" s="319" t="s">
        <v>960</v>
      </c>
      <c r="U980" s="704"/>
      <c r="V980" s="704"/>
      <c r="W980" s="704"/>
      <c r="X980" s="704"/>
      <c r="Y980" s="704"/>
      <c r="Z980" s="654"/>
      <c r="AA980" s="319"/>
      <c r="AB980" s="654"/>
      <c r="AC980" s="654"/>
      <c r="AD980" s="654"/>
      <c r="AE980" s="945"/>
      <c r="AF980" s="654"/>
      <c r="AG980" s="654"/>
      <c r="AH980" s="654"/>
      <c r="AI980" s="654"/>
      <c r="AJ980" s="654"/>
      <c r="AK980" s="654"/>
      <c r="AL980" s="654"/>
      <c r="AM980" s="654"/>
      <c r="AN980" s="654"/>
      <c r="AO980" s="702"/>
      <c r="AP980" s="702"/>
      <c r="AQ980" s="702"/>
      <c r="AR980" s="702"/>
      <c r="AS980" s="702"/>
      <c r="AT980" s="702"/>
      <c r="AU980" s="702"/>
      <c r="AV980" s="99">
        <v>2002</v>
      </c>
      <c r="AW980" s="99"/>
      <c r="AX980" s="99"/>
      <c r="AY980" s="99"/>
      <c r="AZ980" s="99"/>
      <c r="BA980" s="99"/>
      <c r="BB980" s="99"/>
      <c r="BC980" s="100">
        <v>40</v>
      </c>
      <c r="BD980" s="100"/>
    </row>
    <row r="981" spans="1:56" s="246" customFormat="1" ht="25.7" customHeight="1">
      <c r="A981" s="269"/>
      <c r="B981" s="543"/>
      <c r="C981" s="320" t="s">
        <v>11979</v>
      </c>
      <c r="D981" s="320" t="s">
        <v>12413</v>
      </c>
      <c r="E981" s="320" t="s">
        <v>11979</v>
      </c>
      <c r="F981" s="320"/>
      <c r="G981" s="320" t="s">
        <v>11979</v>
      </c>
      <c r="H981" s="654"/>
      <c r="I981" s="654"/>
      <c r="J981" s="319">
        <v>4575</v>
      </c>
      <c r="K981" s="690">
        <v>431.51</v>
      </c>
      <c r="L981" s="690">
        <v>431.51</v>
      </c>
      <c r="M981" s="690"/>
      <c r="N981" s="690"/>
      <c r="O981" s="690"/>
      <c r="P981" s="319">
        <v>431.51</v>
      </c>
      <c r="Q981" s="319">
        <v>431.51</v>
      </c>
      <c r="R981" s="319" t="s">
        <v>12414</v>
      </c>
      <c r="S981" s="319">
        <v>1</v>
      </c>
      <c r="T981" s="319" t="s">
        <v>960</v>
      </c>
      <c r="U981" s="704"/>
      <c r="V981" s="704"/>
      <c r="W981" s="704"/>
      <c r="X981" s="704"/>
      <c r="Y981" s="704"/>
      <c r="Z981" s="654"/>
      <c r="AA981" s="319"/>
      <c r="AB981" s="654"/>
      <c r="AC981" s="654"/>
      <c r="AD981" s="654"/>
      <c r="AE981" s="945"/>
      <c r="AF981" s="654"/>
      <c r="AG981" s="654"/>
      <c r="AH981" s="654"/>
      <c r="AI981" s="654"/>
      <c r="AJ981" s="654"/>
      <c r="AK981" s="654"/>
      <c r="AL981" s="654"/>
      <c r="AM981" s="654"/>
      <c r="AN981" s="654"/>
      <c r="AO981" s="702"/>
      <c r="AP981" s="702"/>
      <c r="AQ981" s="702"/>
      <c r="AR981" s="702"/>
      <c r="AS981" s="702"/>
      <c r="AT981" s="702"/>
      <c r="AU981" s="702"/>
      <c r="AV981" s="99">
        <v>2006</v>
      </c>
      <c r="AW981" s="99"/>
      <c r="AX981" s="99"/>
      <c r="AY981" s="99"/>
      <c r="AZ981" s="99"/>
      <c r="BA981" s="99"/>
      <c r="BB981" s="99"/>
      <c r="BC981" s="100">
        <v>65</v>
      </c>
      <c r="BD981" s="100"/>
    </row>
    <row r="982" spans="1:56" s="246" customFormat="1" ht="25.7" customHeight="1">
      <c r="A982" s="269"/>
      <c r="B982" s="543"/>
      <c r="C982" s="320" t="s">
        <v>11979</v>
      </c>
      <c r="D982" s="320" t="s">
        <v>12415</v>
      </c>
      <c r="E982" s="320" t="s">
        <v>11979</v>
      </c>
      <c r="F982" s="320"/>
      <c r="G982" s="320" t="s">
        <v>11979</v>
      </c>
      <c r="H982" s="654"/>
      <c r="I982" s="654"/>
      <c r="J982" s="319">
        <v>1143</v>
      </c>
      <c r="K982" s="690">
        <v>457.25</v>
      </c>
      <c r="L982" s="690">
        <v>457.25</v>
      </c>
      <c r="M982" s="690"/>
      <c r="N982" s="690"/>
      <c r="O982" s="690"/>
      <c r="P982" s="319">
        <v>379</v>
      </c>
      <c r="Q982" s="319">
        <v>379</v>
      </c>
      <c r="R982" s="319" t="s">
        <v>12416</v>
      </c>
      <c r="S982" s="319">
        <v>1</v>
      </c>
      <c r="T982" s="319" t="s">
        <v>960</v>
      </c>
      <c r="U982" s="704"/>
      <c r="V982" s="704"/>
      <c r="W982" s="704"/>
      <c r="X982" s="704"/>
      <c r="Y982" s="704"/>
      <c r="Z982" s="654"/>
      <c r="AA982" s="319"/>
      <c r="AB982" s="654"/>
      <c r="AC982" s="654"/>
      <c r="AD982" s="654"/>
      <c r="AE982" s="945"/>
      <c r="AF982" s="654"/>
      <c r="AG982" s="654"/>
      <c r="AH982" s="654"/>
      <c r="AI982" s="654"/>
      <c r="AJ982" s="654"/>
      <c r="AK982" s="654"/>
      <c r="AL982" s="654"/>
      <c r="AM982" s="654"/>
      <c r="AN982" s="654"/>
      <c r="AO982" s="702"/>
      <c r="AP982" s="702"/>
      <c r="AQ982" s="702"/>
      <c r="AR982" s="702"/>
      <c r="AS982" s="702"/>
      <c r="AT982" s="702"/>
      <c r="AU982" s="702"/>
      <c r="AV982" s="99">
        <v>2008</v>
      </c>
      <c r="AW982" s="99"/>
      <c r="AX982" s="99"/>
      <c r="AY982" s="99"/>
      <c r="AZ982" s="99"/>
      <c r="BA982" s="99"/>
      <c r="BB982" s="99"/>
      <c r="BC982" s="100">
        <v>85</v>
      </c>
      <c r="BD982" s="100"/>
    </row>
    <row r="983" spans="1:56" s="246" customFormat="1" ht="25.7" customHeight="1">
      <c r="A983" s="269"/>
      <c r="B983" s="543"/>
      <c r="C983" s="320" t="s">
        <v>11979</v>
      </c>
      <c r="D983" s="320" t="s">
        <v>12417</v>
      </c>
      <c r="E983" s="320" t="s">
        <v>11979</v>
      </c>
      <c r="F983" s="320"/>
      <c r="G983" s="320" t="s">
        <v>11979</v>
      </c>
      <c r="H983" s="654"/>
      <c r="I983" s="654"/>
      <c r="J983" s="319">
        <v>8038</v>
      </c>
      <c r="K983" s="690">
        <v>460.48</v>
      </c>
      <c r="L983" s="690">
        <v>460.46</v>
      </c>
      <c r="M983" s="690"/>
      <c r="N983" s="690"/>
      <c r="O983" s="690"/>
      <c r="P983" s="319">
        <v>402.5</v>
      </c>
      <c r="Q983" s="319">
        <v>402.5</v>
      </c>
      <c r="R983" s="319" t="s">
        <v>12418</v>
      </c>
      <c r="S983" s="319">
        <v>1</v>
      </c>
      <c r="T983" s="319" t="s">
        <v>960</v>
      </c>
      <c r="U983" s="704"/>
      <c r="V983" s="704"/>
      <c r="W983" s="704"/>
      <c r="X983" s="704"/>
      <c r="Y983" s="704"/>
      <c r="Z983" s="654"/>
      <c r="AA983" s="319" t="s">
        <v>2179</v>
      </c>
      <c r="AB983" s="654"/>
      <c r="AC983" s="654"/>
      <c r="AD983" s="654"/>
      <c r="AE983" s="945"/>
      <c r="AF983" s="654"/>
      <c r="AG983" s="654"/>
      <c r="AH983" s="654"/>
      <c r="AI983" s="654"/>
      <c r="AJ983" s="654"/>
      <c r="AK983" s="654"/>
      <c r="AL983" s="654"/>
      <c r="AM983" s="654"/>
      <c r="AN983" s="654"/>
      <c r="AO983" s="702"/>
      <c r="AP983" s="702"/>
      <c r="AQ983" s="702"/>
      <c r="AR983" s="702"/>
      <c r="AS983" s="702"/>
      <c r="AT983" s="702"/>
      <c r="AU983" s="702"/>
      <c r="AV983" s="99">
        <v>2009</v>
      </c>
      <c r="AW983" s="99"/>
      <c r="AX983" s="99"/>
      <c r="AY983" s="99"/>
      <c r="AZ983" s="99"/>
      <c r="BA983" s="99"/>
      <c r="BB983" s="99"/>
      <c r="BC983" s="100">
        <v>105</v>
      </c>
      <c r="BD983" s="100"/>
    </row>
    <row r="984" spans="1:56" s="246" customFormat="1" ht="25.7" customHeight="1">
      <c r="A984" s="269"/>
      <c r="B984" s="543"/>
      <c r="C984" s="320" t="s">
        <v>11979</v>
      </c>
      <c r="D984" s="320" t="s">
        <v>12419</v>
      </c>
      <c r="E984" s="320" t="s">
        <v>11979</v>
      </c>
      <c r="F984" s="320"/>
      <c r="G984" s="320" t="s">
        <v>11979</v>
      </c>
      <c r="H984" s="654"/>
      <c r="I984" s="654"/>
      <c r="J984" s="319">
        <v>1183</v>
      </c>
      <c r="K984" s="690">
        <v>466.08</v>
      </c>
      <c r="L984" s="690">
        <v>466.08</v>
      </c>
      <c r="M984" s="690"/>
      <c r="N984" s="690"/>
      <c r="O984" s="690"/>
      <c r="P984" s="319">
        <v>432</v>
      </c>
      <c r="Q984" s="319">
        <v>432</v>
      </c>
      <c r="R984" s="319" t="s">
        <v>12298</v>
      </c>
      <c r="S984" s="319">
        <v>1</v>
      </c>
      <c r="T984" s="319" t="s">
        <v>960</v>
      </c>
      <c r="U984" s="704"/>
      <c r="V984" s="704"/>
      <c r="W984" s="704"/>
      <c r="X984" s="704"/>
      <c r="Y984" s="704"/>
      <c r="Z984" s="654"/>
      <c r="AA984" s="319" t="s">
        <v>12420</v>
      </c>
      <c r="AB984" s="654"/>
      <c r="AC984" s="654"/>
      <c r="AD984" s="654"/>
      <c r="AE984" s="945"/>
      <c r="AF984" s="654"/>
      <c r="AG984" s="654"/>
      <c r="AH984" s="654"/>
      <c r="AI984" s="654"/>
      <c r="AJ984" s="654"/>
      <c r="AK984" s="654"/>
      <c r="AL984" s="654"/>
      <c r="AM984" s="654"/>
      <c r="AN984" s="654"/>
      <c r="AO984" s="702"/>
      <c r="AP984" s="702"/>
      <c r="AQ984" s="702"/>
      <c r="AR984" s="702"/>
      <c r="AS984" s="702"/>
      <c r="AT984" s="702"/>
      <c r="AU984" s="702"/>
      <c r="AV984" s="99">
        <v>2010</v>
      </c>
      <c r="AW984" s="99"/>
      <c r="AX984" s="99"/>
      <c r="AY984" s="99"/>
      <c r="AZ984" s="99"/>
      <c r="BA984" s="99"/>
      <c r="BB984" s="99"/>
      <c r="BC984" s="100">
        <v>173</v>
      </c>
      <c r="BD984" s="100"/>
    </row>
    <row r="985" spans="1:56" s="246" customFormat="1" ht="25.7" customHeight="1">
      <c r="A985" s="269"/>
      <c r="B985" s="543"/>
      <c r="C985" s="320" t="s">
        <v>11979</v>
      </c>
      <c r="D985" s="320" t="s">
        <v>12421</v>
      </c>
      <c r="E985" s="320" t="s">
        <v>11979</v>
      </c>
      <c r="F985" s="320"/>
      <c r="G985" s="320" t="s">
        <v>11979</v>
      </c>
      <c r="H985" s="654"/>
      <c r="I985" s="654"/>
      <c r="J985" s="319">
        <v>981</v>
      </c>
      <c r="K985" s="690">
        <v>391</v>
      </c>
      <c r="L985" s="690">
        <v>391</v>
      </c>
      <c r="M985" s="690"/>
      <c r="N985" s="690"/>
      <c r="O985" s="690"/>
      <c r="P985" s="319">
        <v>391</v>
      </c>
      <c r="Q985" s="319">
        <v>391</v>
      </c>
      <c r="R985" s="319" t="s">
        <v>12222</v>
      </c>
      <c r="S985" s="319">
        <v>1</v>
      </c>
      <c r="T985" s="319" t="s">
        <v>960</v>
      </c>
      <c r="U985" s="704"/>
      <c r="V985" s="704"/>
      <c r="W985" s="704"/>
      <c r="X985" s="704"/>
      <c r="Y985" s="704"/>
      <c r="Z985" s="654"/>
      <c r="AA985" s="319"/>
      <c r="AB985" s="654"/>
      <c r="AC985" s="654"/>
      <c r="AD985" s="654"/>
      <c r="AE985" s="945"/>
      <c r="AF985" s="654"/>
      <c r="AG985" s="654"/>
      <c r="AH985" s="654"/>
      <c r="AI985" s="654"/>
      <c r="AJ985" s="654"/>
      <c r="AK985" s="654"/>
      <c r="AL985" s="654"/>
      <c r="AM985" s="654"/>
      <c r="AN985" s="654"/>
      <c r="AO985" s="702"/>
      <c r="AP985" s="702"/>
      <c r="AQ985" s="702"/>
      <c r="AR985" s="702"/>
      <c r="AS985" s="702"/>
      <c r="AT985" s="702"/>
      <c r="AU985" s="702"/>
      <c r="AV985" s="99">
        <v>2002</v>
      </c>
      <c r="AW985" s="99"/>
      <c r="AX985" s="99"/>
      <c r="AY985" s="99"/>
      <c r="AZ985" s="99"/>
      <c r="BA985" s="99"/>
      <c r="BB985" s="99"/>
      <c r="BC985" s="100">
        <v>50</v>
      </c>
      <c r="BD985" s="100"/>
    </row>
    <row r="986" spans="1:56" s="246" customFormat="1" ht="25.7" customHeight="1">
      <c r="A986" s="269"/>
      <c r="B986" s="543"/>
      <c r="C986" s="320" t="s">
        <v>11979</v>
      </c>
      <c r="D986" s="320" t="s">
        <v>12422</v>
      </c>
      <c r="E986" s="320" t="s">
        <v>11979</v>
      </c>
      <c r="F986" s="320"/>
      <c r="G986" s="320" t="s">
        <v>11979</v>
      </c>
      <c r="H986" s="654"/>
      <c r="I986" s="654"/>
      <c r="J986" s="319">
        <v>1184</v>
      </c>
      <c r="K986" s="690">
        <v>457.4</v>
      </c>
      <c r="L986" s="690">
        <v>457.4</v>
      </c>
      <c r="M986" s="690"/>
      <c r="N986" s="690"/>
      <c r="O986" s="690"/>
      <c r="P986" s="319">
        <v>432</v>
      </c>
      <c r="Q986" s="319">
        <v>432</v>
      </c>
      <c r="R986" s="319" t="s">
        <v>12298</v>
      </c>
      <c r="S986" s="319">
        <v>1</v>
      </c>
      <c r="T986" s="319" t="s">
        <v>960</v>
      </c>
      <c r="U986" s="704"/>
      <c r="V986" s="704"/>
      <c r="W986" s="704"/>
      <c r="X986" s="704"/>
      <c r="Y986" s="704"/>
      <c r="Z986" s="654"/>
      <c r="AA986" s="319" t="s">
        <v>12420</v>
      </c>
      <c r="AB986" s="654"/>
      <c r="AC986" s="654"/>
      <c r="AD986" s="654"/>
      <c r="AE986" s="945"/>
      <c r="AF986" s="654"/>
      <c r="AG986" s="654"/>
      <c r="AH986" s="654"/>
      <c r="AI986" s="654"/>
      <c r="AJ986" s="654"/>
      <c r="AK986" s="654"/>
      <c r="AL986" s="654"/>
      <c r="AM986" s="654"/>
      <c r="AN986" s="654"/>
      <c r="AO986" s="702"/>
      <c r="AP986" s="702"/>
      <c r="AQ986" s="702"/>
      <c r="AR986" s="702"/>
      <c r="AS986" s="702"/>
      <c r="AT986" s="702"/>
      <c r="AU986" s="702"/>
      <c r="AV986" s="99">
        <v>2010</v>
      </c>
      <c r="AW986" s="99"/>
      <c r="AX986" s="99"/>
      <c r="AY986" s="99"/>
      <c r="AZ986" s="99"/>
      <c r="BA986" s="99"/>
      <c r="BB986" s="99"/>
      <c r="BC986" s="100">
        <v>160</v>
      </c>
      <c r="BD986" s="100"/>
    </row>
    <row r="987" spans="1:56" s="246" customFormat="1" ht="25.7" customHeight="1">
      <c r="A987" s="269"/>
      <c r="B987" s="543"/>
      <c r="C987" s="320" t="s">
        <v>11979</v>
      </c>
      <c r="D987" s="320" t="s">
        <v>12423</v>
      </c>
      <c r="E987" s="320" t="s">
        <v>11979</v>
      </c>
      <c r="F987" s="320"/>
      <c r="G987" s="320" t="s">
        <v>11979</v>
      </c>
      <c r="H987" s="654"/>
      <c r="I987" s="654"/>
      <c r="J987" s="319">
        <v>1175</v>
      </c>
      <c r="K987" s="690">
        <v>463.85</v>
      </c>
      <c r="L987" s="690">
        <v>463.85</v>
      </c>
      <c r="M987" s="690"/>
      <c r="N987" s="690"/>
      <c r="O987" s="690"/>
      <c r="P987" s="319">
        <v>300</v>
      </c>
      <c r="Q987" s="319">
        <v>300</v>
      </c>
      <c r="R987" s="319" t="s">
        <v>2338</v>
      </c>
      <c r="S987" s="319">
        <v>1</v>
      </c>
      <c r="T987" s="319" t="s">
        <v>960</v>
      </c>
      <c r="U987" s="704"/>
      <c r="V987" s="704"/>
      <c r="W987" s="704"/>
      <c r="X987" s="704"/>
      <c r="Y987" s="704"/>
      <c r="Z987" s="654"/>
      <c r="AA987" s="319" t="s">
        <v>2621</v>
      </c>
      <c r="AB987" s="654"/>
      <c r="AC987" s="654"/>
      <c r="AD987" s="654"/>
      <c r="AE987" s="945"/>
      <c r="AF987" s="654"/>
      <c r="AG987" s="654"/>
      <c r="AH987" s="654"/>
      <c r="AI987" s="654"/>
      <c r="AJ987" s="654"/>
      <c r="AK987" s="654"/>
      <c r="AL987" s="654"/>
      <c r="AM987" s="654"/>
      <c r="AN987" s="654"/>
      <c r="AO987" s="702"/>
      <c r="AP987" s="702"/>
      <c r="AQ987" s="702"/>
      <c r="AR987" s="702"/>
      <c r="AS987" s="702"/>
      <c r="AT987" s="702"/>
      <c r="AU987" s="702"/>
      <c r="AV987" s="99">
        <v>2013</v>
      </c>
      <c r="AW987" s="99"/>
      <c r="AX987" s="99"/>
      <c r="AY987" s="99"/>
      <c r="AZ987" s="99"/>
      <c r="BA987" s="99"/>
      <c r="BB987" s="99"/>
      <c r="BC987" s="100">
        <v>200</v>
      </c>
      <c r="BD987" s="100"/>
    </row>
    <row r="988" spans="1:56" s="246" customFormat="1" ht="25.7" customHeight="1">
      <c r="A988" s="269"/>
      <c r="B988" s="543"/>
      <c r="C988" s="320" t="s">
        <v>11979</v>
      </c>
      <c r="D988" s="320" t="s">
        <v>12424</v>
      </c>
      <c r="E988" s="320" t="s">
        <v>11979</v>
      </c>
      <c r="F988" s="320" t="s">
        <v>11979</v>
      </c>
      <c r="G988" s="320" t="s">
        <v>11979</v>
      </c>
      <c r="H988" s="654"/>
      <c r="I988" s="654"/>
      <c r="J988" s="319">
        <v>6705</v>
      </c>
      <c r="K988" s="690">
        <v>1795</v>
      </c>
      <c r="L988" s="690">
        <v>1795</v>
      </c>
      <c r="M988" s="690"/>
      <c r="N988" s="690"/>
      <c r="O988" s="690"/>
      <c r="P988" s="319">
        <v>1795</v>
      </c>
      <c r="Q988" s="319">
        <v>1795</v>
      </c>
      <c r="R988" s="319" t="s">
        <v>12425</v>
      </c>
      <c r="S988" s="319">
        <v>3</v>
      </c>
      <c r="T988" s="319" t="s">
        <v>960</v>
      </c>
      <c r="U988" s="704"/>
      <c r="V988" s="704"/>
      <c r="W988" s="704"/>
      <c r="X988" s="704"/>
      <c r="Y988" s="704"/>
      <c r="Z988" s="654"/>
      <c r="AA988" s="319" t="s">
        <v>12420</v>
      </c>
      <c r="AB988" s="654"/>
      <c r="AC988" s="654"/>
      <c r="AD988" s="654"/>
      <c r="AE988" s="945"/>
      <c r="AF988" s="654"/>
      <c r="AG988" s="654"/>
      <c r="AH988" s="654"/>
      <c r="AI988" s="654"/>
      <c r="AJ988" s="654"/>
      <c r="AK988" s="654"/>
      <c r="AL988" s="654"/>
      <c r="AM988" s="654"/>
      <c r="AN988" s="654"/>
      <c r="AO988" s="702"/>
      <c r="AP988" s="702"/>
      <c r="AQ988" s="702"/>
      <c r="AR988" s="702"/>
      <c r="AS988" s="702"/>
      <c r="AT988" s="702"/>
      <c r="AU988" s="702"/>
      <c r="AV988" s="99">
        <v>2013</v>
      </c>
      <c r="AW988" s="99"/>
      <c r="AX988" s="99"/>
      <c r="AY988" s="99"/>
      <c r="AZ988" s="99"/>
      <c r="BA988" s="99"/>
      <c r="BB988" s="99"/>
      <c r="BC988" s="100">
        <v>122</v>
      </c>
      <c r="BD988" s="100"/>
    </row>
    <row r="989" spans="1:56" s="246" customFormat="1" ht="25.7" customHeight="1">
      <c r="A989" s="269"/>
      <c r="B989" s="543"/>
      <c r="C989" s="320" t="s">
        <v>11979</v>
      </c>
      <c r="D989" s="320" t="s">
        <v>12426</v>
      </c>
      <c r="E989" s="320" t="s">
        <v>11979</v>
      </c>
      <c r="F989" s="320" t="s">
        <v>11979</v>
      </c>
      <c r="G989" s="320" t="s">
        <v>11979</v>
      </c>
      <c r="H989" s="654"/>
      <c r="I989" s="654"/>
      <c r="J989" s="319">
        <v>2820</v>
      </c>
      <c r="K989" s="690">
        <v>468</v>
      </c>
      <c r="L989" s="690">
        <v>468</v>
      </c>
      <c r="M989" s="690"/>
      <c r="N989" s="690"/>
      <c r="O989" s="690"/>
      <c r="P989" s="319">
        <v>468</v>
      </c>
      <c r="Q989" s="319">
        <v>468</v>
      </c>
      <c r="R989" s="319" t="s">
        <v>12427</v>
      </c>
      <c r="S989" s="319">
        <v>1</v>
      </c>
      <c r="T989" s="319" t="s">
        <v>960</v>
      </c>
      <c r="U989" s="704"/>
      <c r="V989" s="704"/>
      <c r="W989" s="704"/>
      <c r="X989" s="704"/>
      <c r="Y989" s="704"/>
      <c r="Z989" s="654"/>
      <c r="AA989" s="319"/>
      <c r="AB989" s="654"/>
      <c r="AC989" s="654"/>
      <c r="AD989" s="654"/>
      <c r="AE989" s="945"/>
      <c r="AF989" s="654"/>
      <c r="AG989" s="654"/>
      <c r="AH989" s="654"/>
      <c r="AI989" s="654"/>
      <c r="AJ989" s="654"/>
      <c r="AK989" s="654"/>
      <c r="AL989" s="654"/>
      <c r="AM989" s="654"/>
      <c r="AN989" s="654"/>
      <c r="AO989" s="702"/>
      <c r="AP989" s="702"/>
      <c r="AQ989" s="702"/>
      <c r="AR989" s="702"/>
      <c r="AS989" s="702"/>
      <c r="AT989" s="702"/>
      <c r="AU989" s="702"/>
      <c r="AV989" s="99">
        <v>2014</v>
      </c>
      <c r="AW989" s="99"/>
      <c r="AX989" s="99"/>
      <c r="AY989" s="99"/>
      <c r="AZ989" s="99"/>
      <c r="BA989" s="99"/>
      <c r="BB989" s="99"/>
      <c r="BC989" s="100">
        <v>214</v>
      </c>
      <c r="BD989" s="100"/>
    </row>
    <row r="990" spans="1:56" s="246" customFormat="1" ht="25.7" customHeight="1">
      <c r="A990" s="269"/>
      <c r="B990" s="543"/>
      <c r="C990" s="320" t="s">
        <v>11979</v>
      </c>
      <c r="D990" s="320" t="s">
        <v>12428</v>
      </c>
      <c r="E990" s="320" t="s">
        <v>11979</v>
      </c>
      <c r="F990" s="320" t="s">
        <v>11979</v>
      </c>
      <c r="G990" s="320" t="s">
        <v>11979</v>
      </c>
      <c r="H990" s="654"/>
      <c r="I990" s="654"/>
      <c r="J990" s="319">
        <v>723</v>
      </c>
      <c r="K990" s="690">
        <v>523</v>
      </c>
      <c r="L990" s="690">
        <v>523</v>
      </c>
      <c r="M990" s="690"/>
      <c r="N990" s="690"/>
      <c r="O990" s="690"/>
      <c r="P990" s="319">
        <v>523</v>
      </c>
      <c r="Q990" s="319">
        <v>523</v>
      </c>
      <c r="R990" s="319" t="s">
        <v>12429</v>
      </c>
      <c r="S990" s="319">
        <v>1</v>
      </c>
      <c r="T990" s="319" t="s">
        <v>960</v>
      </c>
      <c r="U990" s="704"/>
      <c r="V990" s="704"/>
      <c r="W990" s="704"/>
      <c r="X990" s="704"/>
      <c r="Y990" s="704"/>
      <c r="Z990" s="654"/>
      <c r="AA990" s="319" t="s">
        <v>12420</v>
      </c>
      <c r="AB990" s="654"/>
      <c r="AC990" s="654"/>
      <c r="AD990" s="654"/>
      <c r="AE990" s="945"/>
      <c r="AF990" s="654"/>
      <c r="AG990" s="654"/>
      <c r="AH990" s="654"/>
      <c r="AI990" s="654"/>
      <c r="AJ990" s="654"/>
      <c r="AK990" s="654"/>
      <c r="AL990" s="654"/>
      <c r="AM990" s="654"/>
      <c r="AN990" s="654"/>
      <c r="AO990" s="702"/>
      <c r="AP990" s="702"/>
      <c r="AQ990" s="702"/>
      <c r="AR990" s="702"/>
      <c r="AS990" s="702"/>
      <c r="AT990" s="702"/>
      <c r="AU990" s="702"/>
      <c r="AV990" s="99">
        <v>2001</v>
      </c>
      <c r="AW990" s="99"/>
      <c r="AX990" s="99"/>
      <c r="AY990" s="99"/>
      <c r="AZ990" s="99"/>
      <c r="BA990" s="99"/>
      <c r="BB990" s="99"/>
      <c r="BC990" s="100">
        <v>33</v>
      </c>
      <c r="BD990" s="100"/>
    </row>
    <row r="991" spans="1:56" s="246" customFormat="1" ht="25.7" customHeight="1">
      <c r="A991" s="269"/>
      <c r="B991" s="543"/>
      <c r="C991" s="320" t="s">
        <v>11979</v>
      </c>
      <c r="D991" s="320" t="s">
        <v>12430</v>
      </c>
      <c r="E991" s="320" t="s">
        <v>11979</v>
      </c>
      <c r="F991" s="320" t="s">
        <v>11979</v>
      </c>
      <c r="G991" s="320" t="s">
        <v>11979</v>
      </c>
      <c r="H991" s="654"/>
      <c r="I991" s="654"/>
      <c r="J991" s="319">
        <v>723</v>
      </c>
      <c r="K991" s="690">
        <v>414</v>
      </c>
      <c r="L991" s="690">
        <v>414</v>
      </c>
      <c r="M991" s="690"/>
      <c r="N991" s="690"/>
      <c r="O991" s="690"/>
      <c r="P991" s="319">
        <v>414</v>
      </c>
      <c r="Q991" s="319">
        <v>414</v>
      </c>
      <c r="R991" s="319" t="s">
        <v>12431</v>
      </c>
      <c r="S991" s="319">
        <v>1</v>
      </c>
      <c r="T991" s="319" t="s">
        <v>960</v>
      </c>
      <c r="U991" s="704"/>
      <c r="V991" s="704"/>
      <c r="W991" s="704"/>
      <c r="X991" s="704"/>
      <c r="Y991" s="704"/>
      <c r="Z991" s="654"/>
      <c r="AA991" s="319"/>
      <c r="AB991" s="654"/>
      <c r="AC991" s="654"/>
      <c r="AD991" s="654"/>
      <c r="AE991" s="945"/>
      <c r="AF991" s="654"/>
      <c r="AG991" s="654"/>
      <c r="AH991" s="654"/>
      <c r="AI991" s="654"/>
      <c r="AJ991" s="654"/>
      <c r="AK991" s="654"/>
      <c r="AL991" s="654"/>
      <c r="AM991" s="654"/>
      <c r="AN991" s="654"/>
      <c r="AO991" s="702"/>
      <c r="AP991" s="702"/>
      <c r="AQ991" s="702"/>
      <c r="AR991" s="702"/>
      <c r="AS991" s="702"/>
      <c r="AT991" s="702"/>
      <c r="AU991" s="702"/>
      <c r="AV991" s="99">
        <v>2007</v>
      </c>
      <c r="AW991" s="99"/>
      <c r="AX991" s="99"/>
      <c r="AY991" s="99"/>
      <c r="AZ991" s="99"/>
      <c r="BA991" s="99"/>
      <c r="BB991" s="99"/>
      <c r="BC991" s="100">
        <v>70</v>
      </c>
      <c r="BD991" s="100"/>
    </row>
    <row r="992" spans="1:56" s="246" customFormat="1" ht="25.7" customHeight="1">
      <c r="A992" s="269"/>
      <c r="B992" s="543"/>
      <c r="C992" s="320" t="s">
        <v>11985</v>
      </c>
      <c r="D992" s="320" t="s">
        <v>12432</v>
      </c>
      <c r="E992" s="320" t="s">
        <v>11985</v>
      </c>
      <c r="F992" s="320"/>
      <c r="G992" s="320" t="s">
        <v>11985</v>
      </c>
      <c r="H992" s="654"/>
      <c r="I992" s="654"/>
      <c r="J992" s="319">
        <v>2179</v>
      </c>
      <c r="K992" s="690">
        <v>513.87</v>
      </c>
      <c r="L992" s="690">
        <v>513.87</v>
      </c>
      <c r="M992" s="690"/>
      <c r="N992" s="690"/>
      <c r="O992" s="690"/>
      <c r="P992" s="319">
        <v>374</v>
      </c>
      <c r="Q992" s="319">
        <v>374</v>
      </c>
      <c r="R992" s="319" t="s">
        <v>2169</v>
      </c>
      <c r="S992" s="319">
        <v>1</v>
      </c>
      <c r="T992" s="319" t="s">
        <v>960</v>
      </c>
      <c r="U992" s="704"/>
      <c r="V992" s="704"/>
      <c r="W992" s="704"/>
      <c r="X992" s="704"/>
      <c r="Y992" s="704"/>
      <c r="Z992" s="654"/>
      <c r="AA992" s="319" t="s">
        <v>12433</v>
      </c>
      <c r="AB992" s="654"/>
      <c r="AC992" s="654"/>
      <c r="AD992" s="654"/>
      <c r="AE992" s="945"/>
      <c r="AF992" s="654"/>
      <c r="AG992" s="654"/>
      <c r="AH992" s="654"/>
      <c r="AI992" s="654"/>
      <c r="AJ992" s="654"/>
      <c r="AK992" s="654"/>
      <c r="AL992" s="654"/>
      <c r="AM992" s="654"/>
      <c r="AN992" s="654"/>
      <c r="AO992" s="702"/>
      <c r="AP992" s="702"/>
      <c r="AQ992" s="702"/>
      <c r="AR992" s="702"/>
      <c r="AS992" s="702"/>
      <c r="AT992" s="702"/>
      <c r="AU992" s="702"/>
      <c r="AV992" s="99">
        <v>2002</v>
      </c>
      <c r="AW992" s="99"/>
      <c r="AX992" s="99"/>
      <c r="AY992" s="99"/>
      <c r="AZ992" s="99"/>
      <c r="BA992" s="99"/>
      <c r="BB992" s="99"/>
      <c r="BC992" s="100">
        <v>62</v>
      </c>
      <c r="BD992" s="100"/>
    </row>
    <row r="993" spans="1:56" s="246" customFormat="1" ht="25.7" customHeight="1">
      <c r="A993" s="269"/>
      <c r="B993" s="543"/>
      <c r="C993" s="320" t="s">
        <v>11985</v>
      </c>
      <c r="D993" s="320" t="s">
        <v>12434</v>
      </c>
      <c r="E993" s="320" t="s">
        <v>11985</v>
      </c>
      <c r="F993" s="320"/>
      <c r="G993" s="320" t="s">
        <v>11985</v>
      </c>
      <c r="H993" s="654"/>
      <c r="I993" s="654"/>
      <c r="J993" s="319">
        <v>258120</v>
      </c>
      <c r="K993" s="690">
        <v>468.8</v>
      </c>
      <c r="L993" s="690">
        <v>426.8</v>
      </c>
      <c r="M993" s="690"/>
      <c r="N993" s="690"/>
      <c r="O993" s="690"/>
      <c r="P993" s="319">
        <v>374</v>
      </c>
      <c r="Q993" s="319">
        <v>374</v>
      </c>
      <c r="R993" s="319" t="s">
        <v>2169</v>
      </c>
      <c r="S993" s="319">
        <v>1</v>
      </c>
      <c r="T993" s="319" t="s">
        <v>960</v>
      </c>
      <c r="U993" s="704"/>
      <c r="V993" s="704"/>
      <c r="W993" s="704"/>
      <c r="X993" s="704"/>
      <c r="Y993" s="704"/>
      <c r="Z993" s="654"/>
      <c r="AA993" s="319" t="s">
        <v>2179</v>
      </c>
      <c r="AB993" s="654"/>
      <c r="AC993" s="654"/>
      <c r="AD993" s="654"/>
      <c r="AE993" s="945"/>
      <c r="AF993" s="654"/>
      <c r="AG993" s="654"/>
      <c r="AH993" s="654"/>
      <c r="AI993" s="654"/>
      <c r="AJ993" s="654"/>
      <c r="AK993" s="654"/>
      <c r="AL993" s="654"/>
      <c r="AM993" s="654"/>
      <c r="AN993" s="654"/>
      <c r="AO993" s="702"/>
      <c r="AP993" s="702"/>
      <c r="AQ993" s="702"/>
      <c r="AR993" s="702"/>
      <c r="AS993" s="702"/>
      <c r="AT993" s="702"/>
      <c r="AU993" s="702"/>
      <c r="AV993" s="99">
        <v>2001</v>
      </c>
      <c r="AW993" s="99"/>
      <c r="AX993" s="99"/>
      <c r="AY993" s="99"/>
      <c r="AZ993" s="99"/>
      <c r="BA993" s="99"/>
      <c r="BB993" s="99"/>
      <c r="BC993" s="100">
        <v>52</v>
      </c>
      <c r="BD993" s="100"/>
    </row>
    <row r="994" spans="1:56" s="246" customFormat="1" ht="25.7" customHeight="1">
      <c r="A994" s="269"/>
      <c r="B994" s="543"/>
      <c r="C994" s="320" t="s">
        <v>11985</v>
      </c>
      <c r="D994" s="320" t="s">
        <v>12435</v>
      </c>
      <c r="E994" s="320" t="s">
        <v>11985</v>
      </c>
      <c r="F994" s="320"/>
      <c r="G994" s="320" t="s">
        <v>11985</v>
      </c>
      <c r="H994" s="654"/>
      <c r="I994" s="654"/>
      <c r="J994" s="319">
        <v>6942</v>
      </c>
      <c r="K994" s="690">
        <v>474</v>
      </c>
      <c r="L994" s="690">
        <v>474</v>
      </c>
      <c r="M994" s="690"/>
      <c r="N994" s="690"/>
      <c r="O994" s="690"/>
      <c r="P994" s="319">
        <v>374</v>
      </c>
      <c r="Q994" s="319">
        <v>374</v>
      </c>
      <c r="R994" s="319" t="s">
        <v>2169</v>
      </c>
      <c r="S994" s="319">
        <v>1</v>
      </c>
      <c r="T994" s="319" t="s">
        <v>960</v>
      </c>
      <c r="U994" s="704"/>
      <c r="V994" s="704"/>
      <c r="W994" s="704"/>
      <c r="X994" s="704"/>
      <c r="Y994" s="704"/>
      <c r="Z994" s="654"/>
      <c r="AA994" s="319" t="s">
        <v>2179</v>
      </c>
      <c r="AB994" s="654"/>
      <c r="AC994" s="654"/>
      <c r="AD994" s="654"/>
      <c r="AE994" s="945"/>
      <c r="AF994" s="654"/>
      <c r="AG994" s="654"/>
      <c r="AH994" s="654"/>
      <c r="AI994" s="654"/>
      <c r="AJ994" s="654"/>
      <c r="AK994" s="654"/>
      <c r="AL994" s="654"/>
      <c r="AM994" s="654"/>
      <c r="AN994" s="654"/>
      <c r="AO994" s="702"/>
      <c r="AP994" s="702"/>
      <c r="AQ994" s="702"/>
      <c r="AR994" s="702"/>
      <c r="AS994" s="702"/>
      <c r="AT994" s="702"/>
      <c r="AU994" s="702"/>
      <c r="AV994" s="99">
        <v>2002</v>
      </c>
      <c r="AW994" s="99"/>
      <c r="AX994" s="99"/>
      <c r="AY994" s="99"/>
      <c r="AZ994" s="99"/>
      <c r="BA994" s="99"/>
      <c r="BB994" s="99"/>
      <c r="BC994" s="100">
        <v>64</v>
      </c>
      <c r="BD994" s="100"/>
    </row>
    <row r="995" spans="1:56" s="246" customFormat="1" ht="25.7" customHeight="1">
      <c r="A995" s="269"/>
      <c r="B995" s="543"/>
      <c r="C995" s="320" t="s">
        <v>11985</v>
      </c>
      <c r="D995" s="320" t="s">
        <v>12436</v>
      </c>
      <c r="E995" s="320" t="s">
        <v>11985</v>
      </c>
      <c r="F995" s="320"/>
      <c r="G995" s="320" t="s">
        <v>11985</v>
      </c>
      <c r="H995" s="654"/>
      <c r="I995" s="654"/>
      <c r="J995" s="319">
        <v>1030</v>
      </c>
      <c r="K995" s="690">
        <v>492.28</v>
      </c>
      <c r="L995" s="690">
        <v>492.28</v>
      </c>
      <c r="M995" s="690"/>
      <c r="N995" s="690"/>
      <c r="O995" s="690"/>
      <c r="P995" s="319">
        <v>374</v>
      </c>
      <c r="Q995" s="319">
        <v>374</v>
      </c>
      <c r="R995" s="319" t="s">
        <v>2169</v>
      </c>
      <c r="S995" s="319">
        <v>1</v>
      </c>
      <c r="T995" s="319" t="s">
        <v>960</v>
      </c>
      <c r="U995" s="704"/>
      <c r="V995" s="704"/>
      <c r="W995" s="704"/>
      <c r="X995" s="704"/>
      <c r="Y995" s="704"/>
      <c r="Z995" s="654"/>
      <c r="AA995" s="319" t="s">
        <v>2179</v>
      </c>
      <c r="AB995" s="654"/>
      <c r="AC995" s="654"/>
      <c r="AD995" s="654"/>
      <c r="AE995" s="945"/>
      <c r="AF995" s="654"/>
      <c r="AG995" s="654"/>
      <c r="AH995" s="654"/>
      <c r="AI995" s="654"/>
      <c r="AJ995" s="654"/>
      <c r="AK995" s="654"/>
      <c r="AL995" s="654"/>
      <c r="AM995" s="654"/>
      <c r="AN995" s="654"/>
      <c r="AO995" s="702"/>
      <c r="AP995" s="702"/>
      <c r="AQ995" s="702"/>
      <c r="AR995" s="702"/>
      <c r="AS995" s="702"/>
      <c r="AT995" s="702"/>
      <c r="AU995" s="702"/>
      <c r="AV995" s="99">
        <v>2002</v>
      </c>
      <c r="AW995" s="99"/>
      <c r="AX995" s="99"/>
      <c r="AY995" s="99"/>
      <c r="AZ995" s="99"/>
      <c r="BA995" s="99"/>
      <c r="BB995" s="99"/>
      <c r="BC995" s="100">
        <v>70</v>
      </c>
      <c r="BD995" s="100"/>
    </row>
    <row r="996" spans="1:56" s="246" customFormat="1" ht="25.7" customHeight="1">
      <c r="A996" s="269"/>
      <c r="B996" s="543"/>
      <c r="C996" s="320" t="s">
        <v>11985</v>
      </c>
      <c r="D996" s="320" t="s">
        <v>12437</v>
      </c>
      <c r="E996" s="320" t="s">
        <v>11985</v>
      </c>
      <c r="F996" s="320"/>
      <c r="G996" s="320" t="s">
        <v>11985</v>
      </c>
      <c r="H996" s="654"/>
      <c r="I996" s="654"/>
      <c r="J996" s="319">
        <v>1609</v>
      </c>
      <c r="K996" s="690">
        <v>522</v>
      </c>
      <c r="L996" s="690">
        <v>522</v>
      </c>
      <c r="M996" s="690"/>
      <c r="N996" s="690"/>
      <c r="O996" s="690"/>
      <c r="P996" s="319">
        <v>374</v>
      </c>
      <c r="Q996" s="319">
        <v>374</v>
      </c>
      <c r="R996" s="319" t="s">
        <v>2169</v>
      </c>
      <c r="S996" s="319">
        <v>1</v>
      </c>
      <c r="T996" s="319" t="s">
        <v>960</v>
      </c>
      <c r="U996" s="704"/>
      <c r="V996" s="704"/>
      <c r="W996" s="704"/>
      <c r="X996" s="704"/>
      <c r="Y996" s="704"/>
      <c r="Z996" s="654"/>
      <c r="AA996" s="319" t="s">
        <v>12433</v>
      </c>
      <c r="AB996" s="654"/>
      <c r="AC996" s="654"/>
      <c r="AD996" s="654"/>
      <c r="AE996" s="945"/>
      <c r="AF996" s="654"/>
      <c r="AG996" s="654"/>
      <c r="AH996" s="654"/>
      <c r="AI996" s="654"/>
      <c r="AJ996" s="654"/>
      <c r="AK996" s="654"/>
      <c r="AL996" s="654"/>
      <c r="AM996" s="654"/>
      <c r="AN996" s="654"/>
      <c r="AO996" s="702"/>
      <c r="AP996" s="702"/>
      <c r="AQ996" s="702"/>
      <c r="AR996" s="702"/>
      <c r="AS996" s="702"/>
      <c r="AT996" s="702"/>
      <c r="AU996" s="702"/>
      <c r="AV996" s="99">
        <v>2003</v>
      </c>
      <c r="AW996" s="99"/>
      <c r="AX996" s="99"/>
      <c r="AY996" s="99"/>
      <c r="AZ996" s="99"/>
      <c r="BA996" s="99"/>
      <c r="BB996" s="99"/>
      <c r="BC996" s="100">
        <v>71</v>
      </c>
      <c r="BD996" s="100"/>
    </row>
    <row r="997" spans="1:56" s="246" customFormat="1" ht="25.7" customHeight="1">
      <c r="A997" s="269"/>
      <c r="B997" s="543"/>
      <c r="C997" s="320" t="s">
        <v>11985</v>
      </c>
      <c r="D997" s="320" t="s">
        <v>12438</v>
      </c>
      <c r="E997" s="320" t="s">
        <v>11985</v>
      </c>
      <c r="F997" s="320"/>
      <c r="G997" s="320" t="s">
        <v>11985</v>
      </c>
      <c r="H997" s="654"/>
      <c r="I997" s="654"/>
      <c r="J997" s="319">
        <v>1870</v>
      </c>
      <c r="K997" s="690">
        <v>507.05</v>
      </c>
      <c r="L997" s="690">
        <v>498.3</v>
      </c>
      <c r="M997" s="690"/>
      <c r="N997" s="690"/>
      <c r="O997" s="690"/>
      <c r="P997" s="319">
        <v>374</v>
      </c>
      <c r="Q997" s="319">
        <v>374</v>
      </c>
      <c r="R997" s="319" t="s">
        <v>2169</v>
      </c>
      <c r="S997" s="319">
        <v>1</v>
      </c>
      <c r="T997" s="319" t="s">
        <v>960</v>
      </c>
      <c r="U997" s="704"/>
      <c r="V997" s="704"/>
      <c r="W997" s="704"/>
      <c r="X997" s="704"/>
      <c r="Y997" s="704"/>
      <c r="Z997" s="654"/>
      <c r="AA997" s="319" t="s">
        <v>12433</v>
      </c>
      <c r="AB997" s="654"/>
      <c r="AC997" s="654"/>
      <c r="AD997" s="654"/>
      <c r="AE997" s="945"/>
      <c r="AF997" s="654"/>
      <c r="AG997" s="654"/>
      <c r="AH997" s="654"/>
      <c r="AI997" s="654"/>
      <c r="AJ997" s="654"/>
      <c r="AK997" s="654"/>
      <c r="AL997" s="654"/>
      <c r="AM997" s="654"/>
      <c r="AN997" s="654"/>
      <c r="AO997" s="702"/>
      <c r="AP997" s="702"/>
      <c r="AQ997" s="702"/>
      <c r="AR997" s="702"/>
      <c r="AS997" s="702"/>
      <c r="AT997" s="702"/>
      <c r="AU997" s="702"/>
      <c r="AV997" s="99">
        <v>2010</v>
      </c>
      <c r="AW997" s="99"/>
      <c r="AX997" s="99"/>
      <c r="AY997" s="99"/>
      <c r="AZ997" s="99"/>
      <c r="BA997" s="99"/>
      <c r="BB997" s="99"/>
      <c r="BC997" s="100">
        <v>490</v>
      </c>
      <c r="BD997" s="100"/>
    </row>
    <row r="998" spans="1:56" s="246" customFormat="1" ht="25.7" customHeight="1">
      <c r="A998" s="269"/>
      <c r="B998" s="543"/>
      <c r="C998" s="320" t="s">
        <v>11985</v>
      </c>
      <c r="D998" s="320" t="s">
        <v>12439</v>
      </c>
      <c r="E998" s="320" t="s">
        <v>11985</v>
      </c>
      <c r="F998" s="320"/>
      <c r="G998" s="320" t="s">
        <v>11985</v>
      </c>
      <c r="H998" s="654"/>
      <c r="I998" s="654"/>
      <c r="J998" s="319">
        <v>952</v>
      </c>
      <c r="K998" s="690">
        <v>499.64</v>
      </c>
      <c r="L998" s="690">
        <v>499.64</v>
      </c>
      <c r="M998" s="690"/>
      <c r="N998" s="690"/>
      <c r="O998" s="690"/>
      <c r="P998" s="319">
        <v>374</v>
      </c>
      <c r="Q998" s="319">
        <v>374</v>
      </c>
      <c r="R998" s="319" t="s">
        <v>2169</v>
      </c>
      <c r="S998" s="319">
        <v>1</v>
      </c>
      <c r="T998" s="319" t="s">
        <v>960</v>
      </c>
      <c r="U998" s="704"/>
      <c r="V998" s="704"/>
      <c r="W998" s="704"/>
      <c r="X998" s="704"/>
      <c r="Y998" s="704"/>
      <c r="Z998" s="654"/>
      <c r="AA998" s="319" t="s">
        <v>12433</v>
      </c>
      <c r="AB998" s="654"/>
      <c r="AC998" s="654"/>
      <c r="AD998" s="654"/>
      <c r="AE998" s="945"/>
      <c r="AF998" s="654"/>
      <c r="AG998" s="654"/>
      <c r="AH998" s="654"/>
      <c r="AI998" s="654"/>
      <c r="AJ998" s="654"/>
      <c r="AK998" s="654"/>
      <c r="AL998" s="654"/>
      <c r="AM998" s="654"/>
      <c r="AN998" s="654"/>
      <c r="AO998" s="702"/>
      <c r="AP998" s="702"/>
      <c r="AQ998" s="702"/>
      <c r="AR998" s="702"/>
      <c r="AS998" s="702"/>
      <c r="AT998" s="702"/>
      <c r="AU998" s="702"/>
      <c r="AV998" s="99">
        <v>2006</v>
      </c>
      <c r="AW998" s="99"/>
      <c r="AX998" s="99"/>
      <c r="AY998" s="99"/>
      <c r="AZ998" s="99"/>
      <c r="BA998" s="99"/>
      <c r="BB998" s="99"/>
      <c r="BC998" s="100">
        <v>139</v>
      </c>
      <c r="BD998" s="100"/>
    </row>
    <row r="999" spans="1:56" s="246" customFormat="1" ht="25.7" customHeight="1">
      <c r="A999" s="269"/>
      <c r="B999" s="543"/>
      <c r="C999" s="320" t="s">
        <v>11985</v>
      </c>
      <c r="D999" s="320" t="s">
        <v>12440</v>
      </c>
      <c r="E999" s="320" t="s">
        <v>11985</v>
      </c>
      <c r="F999" s="320"/>
      <c r="G999" s="320" t="s">
        <v>11985</v>
      </c>
      <c r="H999" s="654"/>
      <c r="I999" s="654"/>
      <c r="J999" s="319">
        <v>1798</v>
      </c>
      <c r="K999" s="690">
        <v>496.58</v>
      </c>
      <c r="L999" s="690">
        <v>496.58</v>
      </c>
      <c r="M999" s="690"/>
      <c r="N999" s="690"/>
      <c r="O999" s="690"/>
      <c r="P999" s="319">
        <v>374</v>
      </c>
      <c r="Q999" s="319">
        <v>374</v>
      </c>
      <c r="R999" s="319" t="s">
        <v>2169</v>
      </c>
      <c r="S999" s="319">
        <v>1</v>
      </c>
      <c r="T999" s="319" t="s">
        <v>960</v>
      </c>
      <c r="U999" s="704"/>
      <c r="V999" s="704"/>
      <c r="W999" s="704"/>
      <c r="X999" s="704"/>
      <c r="Y999" s="704"/>
      <c r="Z999" s="654"/>
      <c r="AA999" s="319" t="s">
        <v>12433</v>
      </c>
      <c r="AB999" s="654"/>
      <c r="AC999" s="654"/>
      <c r="AD999" s="654"/>
      <c r="AE999" s="945"/>
      <c r="AF999" s="654"/>
      <c r="AG999" s="654"/>
      <c r="AH999" s="654"/>
      <c r="AI999" s="654"/>
      <c r="AJ999" s="654"/>
      <c r="AK999" s="654"/>
      <c r="AL999" s="654"/>
      <c r="AM999" s="654"/>
      <c r="AN999" s="654"/>
      <c r="AO999" s="702"/>
      <c r="AP999" s="702"/>
      <c r="AQ999" s="702"/>
      <c r="AR999" s="702"/>
      <c r="AS999" s="702"/>
      <c r="AT999" s="702"/>
      <c r="AU999" s="702"/>
      <c r="AV999" s="99">
        <v>2005</v>
      </c>
      <c r="AW999" s="99"/>
      <c r="AX999" s="99"/>
      <c r="AY999" s="99"/>
      <c r="AZ999" s="99"/>
      <c r="BA999" s="99"/>
      <c r="BB999" s="99"/>
      <c r="BC999" s="100">
        <v>134</v>
      </c>
      <c r="BD999" s="100"/>
    </row>
    <row r="1000" spans="1:56" s="246" customFormat="1" ht="25.7" customHeight="1">
      <c r="A1000" s="269"/>
      <c r="B1000" s="543"/>
      <c r="C1000" s="320" t="s">
        <v>11985</v>
      </c>
      <c r="D1000" s="320" t="s">
        <v>12441</v>
      </c>
      <c r="E1000" s="320" t="s">
        <v>11985</v>
      </c>
      <c r="F1000" s="320"/>
      <c r="G1000" s="320" t="s">
        <v>11985</v>
      </c>
      <c r="H1000" s="654"/>
      <c r="I1000" s="654"/>
      <c r="J1000" s="319">
        <v>2126</v>
      </c>
      <c r="K1000" s="690">
        <v>499</v>
      </c>
      <c r="L1000" s="690">
        <v>499</v>
      </c>
      <c r="M1000" s="690"/>
      <c r="N1000" s="690"/>
      <c r="O1000" s="690"/>
      <c r="P1000" s="319">
        <v>374</v>
      </c>
      <c r="Q1000" s="319">
        <v>374</v>
      </c>
      <c r="R1000" s="319" t="s">
        <v>2169</v>
      </c>
      <c r="S1000" s="319">
        <v>1</v>
      </c>
      <c r="T1000" s="319" t="s">
        <v>960</v>
      </c>
      <c r="U1000" s="704"/>
      <c r="V1000" s="704"/>
      <c r="W1000" s="704"/>
      <c r="X1000" s="704"/>
      <c r="Y1000" s="704"/>
      <c r="Z1000" s="654"/>
      <c r="AA1000" s="319" t="s">
        <v>12442</v>
      </c>
      <c r="AB1000" s="654"/>
      <c r="AC1000" s="654"/>
      <c r="AD1000" s="654"/>
      <c r="AE1000" s="945"/>
      <c r="AF1000" s="654"/>
      <c r="AG1000" s="654"/>
      <c r="AH1000" s="654"/>
      <c r="AI1000" s="654"/>
      <c r="AJ1000" s="654"/>
      <c r="AK1000" s="654"/>
      <c r="AL1000" s="654"/>
      <c r="AM1000" s="654"/>
      <c r="AN1000" s="654"/>
      <c r="AO1000" s="702"/>
      <c r="AP1000" s="702"/>
      <c r="AQ1000" s="702"/>
      <c r="AR1000" s="702"/>
      <c r="AS1000" s="702"/>
      <c r="AT1000" s="702"/>
      <c r="AU1000" s="702"/>
      <c r="AV1000" s="99">
        <v>2006</v>
      </c>
      <c r="AW1000" s="99"/>
      <c r="AX1000" s="99"/>
      <c r="AY1000" s="99"/>
      <c r="AZ1000" s="99"/>
      <c r="BA1000" s="99"/>
      <c r="BB1000" s="99"/>
      <c r="BC1000" s="100">
        <v>134</v>
      </c>
      <c r="BD1000" s="100"/>
    </row>
    <row r="1001" spans="1:56" s="246" customFormat="1" ht="25.7" customHeight="1">
      <c r="A1001" s="269"/>
      <c r="B1001" s="543"/>
      <c r="C1001" s="320" t="s">
        <v>11985</v>
      </c>
      <c r="D1001" s="320" t="s">
        <v>12443</v>
      </c>
      <c r="E1001" s="320" t="s">
        <v>11985</v>
      </c>
      <c r="F1001" s="320"/>
      <c r="G1001" s="320" t="s">
        <v>11985</v>
      </c>
      <c r="H1001" s="654"/>
      <c r="I1001" s="654"/>
      <c r="J1001" s="319">
        <v>1981</v>
      </c>
      <c r="K1001" s="690">
        <v>456</v>
      </c>
      <c r="L1001" s="690">
        <v>456</v>
      </c>
      <c r="M1001" s="690"/>
      <c r="N1001" s="690"/>
      <c r="O1001" s="690"/>
      <c r="P1001" s="319">
        <v>374</v>
      </c>
      <c r="Q1001" s="319">
        <v>374</v>
      </c>
      <c r="R1001" s="319" t="s">
        <v>2169</v>
      </c>
      <c r="S1001" s="319">
        <v>1</v>
      </c>
      <c r="T1001" s="319" t="s">
        <v>960</v>
      </c>
      <c r="U1001" s="704"/>
      <c r="V1001" s="704"/>
      <c r="W1001" s="704"/>
      <c r="X1001" s="704"/>
      <c r="Y1001" s="704"/>
      <c r="Z1001" s="654"/>
      <c r="AA1001" s="319" t="s">
        <v>12442</v>
      </c>
      <c r="AB1001" s="654"/>
      <c r="AC1001" s="654"/>
      <c r="AD1001" s="654"/>
      <c r="AE1001" s="945"/>
      <c r="AF1001" s="654"/>
      <c r="AG1001" s="654"/>
      <c r="AH1001" s="654"/>
      <c r="AI1001" s="654"/>
      <c r="AJ1001" s="654"/>
      <c r="AK1001" s="654"/>
      <c r="AL1001" s="654"/>
      <c r="AM1001" s="654"/>
      <c r="AN1001" s="654"/>
      <c r="AO1001" s="702"/>
      <c r="AP1001" s="702"/>
      <c r="AQ1001" s="702"/>
      <c r="AR1001" s="702"/>
      <c r="AS1001" s="702"/>
      <c r="AT1001" s="702"/>
      <c r="AU1001" s="702"/>
      <c r="AV1001" s="99">
        <v>2016</v>
      </c>
      <c r="AW1001" s="99"/>
      <c r="AX1001" s="99"/>
      <c r="AY1001" s="99"/>
      <c r="AZ1001" s="99"/>
      <c r="BA1001" s="99"/>
      <c r="BB1001" s="99"/>
      <c r="BC1001" s="100">
        <v>185</v>
      </c>
      <c r="BD1001" s="100"/>
    </row>
    <row r="1002" spans="1:56" s="246" customFormat="1" ht="25.7" customHeight="1">
      <c r="A1002" s="269"/>
      <c r="B1002" s="543"/>
      <c r="C1002" s="320" t="s">
        <v>11985</v>
      </c>
      <c r="D1002" s="320" t="s">
        <v>12444</v>
      </c>
      <c r="E1002" s="320" t="s">
        <v>11985</v>
      </c>
      <c r="F1002" s="320"/>
      <c r="G1002" s="320" t="s">
        <v>11985</v>
      </c>
      <c r="H1002" s="654"/>
      <c r="I1002" s="654"/>
      <c r="J1002" s="319">
        <v>2559</v>
      </c>
      <c r="K1002" s="319">
        <v>505</v>
      </c>
      <c r="L1002" s="319">
        <v>498</v>
      </c>
      <c r="M1002" s="690"/>
      <c r="N1002" s="690"/>
      <c r="O1002" s="690"/>
      <c r="P1002" s="319">
        <v>300</v>
      </c>
      <c r="Q1002" s="319">
        <v>300</v>
      </c>
      <c r="R1002" s="319" t="s">
        <v>12245</v>
      </c>
      <c r="S1002" s="319">
        <v>1</v>
      </c>
      <c r="T1002" s="319" t="s">
        <v>960</v>
      </c>
      <c r="U1002" s="704"/>
      <c r="V1002" s="704"/>
      <c r="W1002" s="704"/>
      <c r="X1002" s="704"/>
      <c r="Y1002" s="704"/>
      <c r="Z1002" s="654"/>
      <c r="AA1002" s="319" t="s">
        <v>12433</v>
      </c>
      <c r="AB1002" s="654"/>
      <c r="AC1002" s="654"/>
      <c r="AD1002" s="654"/>
      <c r="AE1002" s="945"/>
      <c r="AF1002" s="654"/>
      <c r="AG1002" s="654"/>
      <c r="AH1002" s="654"/>
      <c r="AI1002" s="654"/>
      <c r="AJ1002" s="654"/>
      <c r="AK1002" s="654"/>
      <c r="AL1002" s="654"/>
      <c r="AM1002" s="654"/>
      <c r="AN1002" s="654"/>
      <c r="AO1002" s="702"/>
      <c r="AP1002" s="702"/>
      <c r="AQ1002" s="702"/>
      <c r="AR1002" s="702"/>
      <c r="AS1002" s="702"/>
      <c r="AT1002" s="702"/>
      <c r="AU1002" s="702"/>
      <c r="AV1002" s="99">
        <v>2016</v>
      </c>
      <c r="AW1002" s="99"/>
      <c r="AX1002" s="99"/>
      <c r="AY1002" s="99"/>
      <c r="AZ1002" s="99"/>
      <c r="BA1002" s="99"/>
      <c r="BB1002" s="99"/>
      <c r="BC1002" s="100">
        <v>488</v>
      </c>
      <c r="BD1002" s="100"/>
    </row>
    <row r="1003" spans="1:56" s="246" customFormat="1" ht="25.7" customHeight="1">
      <c r="A1003" s="269"/>
      <c r="B1003" s="566" t="s">
        <v>0</v>
      </c>
      <c r="C1003" s="320" t="s">
        <v>84</v>
      </c>
      <c r="D1003" s="544">
        <f>COUNTA(D1004:D1186)</f>
        <v>183</v>
      </c>
      <c r="E1003" s="654"/>
      <c r="F1003" s="654"/>
      <c r="G1003" s="654"/>
      <c r="H1003" s="654"/>
      <c r="I1003" s="654"/>
      <c r="J1003" s="319">
        <f>SUM(J1004:J1186)</f>
        <v>1120288.3</v>
      </c>
      <c r="K1003" s="319">
        <f>SUM(K1004:K1186)</f>
        <v>99158.78</v>
      </c>
      <c r="L1003" s="319">
        <f>SUM(L1004:L1186)</f>
        <v>101216.12</v>
      </c>
      <c r="M1003" s="319">
        <f t="shared" ref="M1003:O1003" si="14">SUM(M1015:M1186)</f>
        <v>0</v>
      </c>
      <c r="N1003" s="319">
        <f t="shared" si="14"/>
        <v>0</v>
      </c>
      <c r="O1003" s="319">
        <f t="shared" si="14"/>
        <v>0</v>
      </c>
      <c r="P1003" s="319"/>
      <c r="Q1003" s="319"/>
      <c r="R1003" s="319"/>
      <c r="S1003" s="319">
        <f>SUM(S1004:S1186)</f>
        <v>240</v>
      </c>
      <c r="T1003" s="319"/>
      <c r="U1003" s="704"/>
      <c r="V1003" s="704"/>
      <c r="W1003" s="704"/>
      <c r="X1003" s="704"/>
      <c r="Y1003" s="704"/>
      <c r="Z1003" s="654"/>
      <c r="AA1003" s="319"/>
      <c r="AB1003" s="654"/>
      <c r="AC1003" s="654"/>
      <c r="AD1003" s="654"/>
      <c r="AE1003" s="945"/>
      <c r="AF1003" s="654"/>
      <c r="AG1003" s="654"/>
      <c r="AH1003" s="654"/>
      <c r="AI1003" s="654"/>
      <c r="AJ1003" s="654"/>
      <c r="AK1003" s="654"/>
      <c r="AL1003" s="654"/>
      <c r="AM1003" s="654"/>
      <c r="AN1003" s="654"/>
      <c r="AO1003" s="177"/>
      <c r="AP1003" s="177"/>
      <c r="AQ1003" s="177"/>
      <c r="AR1003" s="177"/>
      <c r="AS1003" s="177"/>
      <c r="AT1003" s="177"/>
      <c r="AU1003" s="177"/>
      <c r="AV1003" s="99"/>
      <c r="AW1003" s="99"/>
      <c r="AX1003" s="99"/>
      <c r="AY1003" s="99"/>
      <c r="AZ1003" s="99"/>
      <c r="BA1003" s="99"/>
      <c r="BB1003" s="99"/>
      <c r="BC1003" s="100"/>
      <c r="BD1003" s="100"/>
    </row>
    <row r="1004" spans="1:56" s="246" customFormat="1" ht="25.7" customHeight="1">
      <c r="A1004" s="269"/>
      <c r="B1004" s="543"/>
      <c r="C1004" s="320" t="s">
        <v>3123</v>
      </c>
      <c r="D1004" s="320" t="s">
        <v>3158</v>
      </c>
      <c r="E1004" s="320" t="s">
        <v>3123</v>
      </c>
      <c r="F1004" s="320"/>
      <c r="G1004" s="320" t="s">
        <v>3159</v>
      </c>
      <c r="H1004" s="654"/>
      <c r="I1004" s="654"/>
      <c r="J1004" s="319">
        <v>67583</v>
      </c>
      <c r="K1004" s="319">
        <v>1126</v>
      </c>
      <c r="L1004" s="319">
        <v>1126</v>
      </c>
      <c r="M1004" s="654"/>
      <c r="N1004" s="654"/>
      <c r="O1004" s="654"/>
      <c r="P1004" s="319">
        <v>1126</v>
      </c>
      <c r="Q1004" s="319">
        <v>1126</v>
      </c>
      <c r="R1004" s="319" t="s">
        <v>3160</v>
      </c>
      <c r="S1004" s="319">
        <v>2</v>
      </c>
      <c r="T1004" s="319" t="s">
        <v>960</v>
      </c>
      <c r="U1004" s="704"/>
      <c r="V1004" s="704"/>
      <c r="W1004" s="704"/>
      <c r="X1004" s="704"/>
      <c r="Y1004" s="704"/>
      <c r="Z1004" s="654"/>
      <c r="AA1004" s="319"/>
      <c r="AB1004" s="654"/>
      <c r="AC1004" s="654"/>
      <c r="AD1004" s="654"/>
      <c r="AE1004" s="945"/>
      <c r="AF1004" s="654"/>
      <c r="AG1004" s="654"/>
      <c r="AH1004" s="654"/>
      <c r="AI1004" s="654"/>
      <c r="AJ1004" s="654"/>
      <c r="AK1004" s="654"/>
      <c r="AL1004" s="654"/>
      <c r="AM1004" s="654"/>
      <c r="AN1004" s="654"/>
      <c r="AO1004" s="177"/>
      <c r="AP1004" s="177"/>
      <c r="AQ1004" s="177"/>
      <c r="AR1004" s="177"/>
      <c r="AS1004" s="177"/>
      <c r="AT1004" s="177"/>
      <c r="AU1004" s="177"/>
      <c r="AV1004" s="99">
        <v>2006</v>
      </c>
      <c r="AW1004" s="99"/>
      <c r="AX1004" s="99"/>
      <c r="AY1004" s="99"/>
      <c r="AZ1004" s="99"/>
      <c r="BA1004" s="99"/>
      <c r="BB1004" s="99"/>
      <c r="BC1004" s="100">
        <v>243</v>
      </c>
      <c r="BD1004" s="100"/>
    </row>
    <row r="1005" spans="1:56" s="246" customFormat="1" ht="25.7" customHeight="1">
      <c r="A1005" s="269"/>
      <c r="B1005" s="543"/>
      <c r="C1005" s="320" t="s">
        <v>3123</v>
      </c>
      <c r="D1005" s="320" t="s">
        <v>12913</v>
      </c>
      <c r="E1005" s="320" t="s">
        <v>3123</v>
      </c>
      <c r="F1005" s="320"/>
      <c r="G1005" s="320" t="s">
        <v>3159</v>
      </c>
      <c r="H1005" s="654"/>
      <c r="I1005" s="654"/>
      <c r="J1005" s="187">
        <v>630</v>
      </c>
      <c r="K1005" s="319">
        <v>374</v>
      </c>
      <c r="L1005" s="319">
        <v>374</v>
      </c>
      <c r="M1005" s="654"/>
      <c r="N1005" s="654"/>
      <c r="O1005" s="654"/>
      <c r="P1005" s="187">
        <v>374</v>
      </c>
      <c r="Q1005" s="319">
        <v>374</v>
      </c>
      <c r="R1005" s="319" t="s">
        <v>11534</v>
      </c>
      <c r="S1005" s="319">
        <v>1</v>
      </c>
      <c r="T1005" s="319" t="s">
        <v>960</v>
      </c>
      <c r="U1005" s="704"/>
      <c r="V1005" s="704"/>
      <c r="W1005" s="704"/>
      <c r="X1005" s="704"/>
      <c r="Y1005" s="704"/>
      <c r="Z1005" s="654"/>
      <c r="AA1005" s="319"/>
      <c r="AB1005" s="654"/>
      <c r="AC1005" s="654"/>
      <c r="AD1005" s="654"/>
      <c r="AE1005" s="945"/>
      <c r="AF1005" s="654"/>
      <c r="AG1005" s="654"/>
      <c r="AH1005" s="654"/>
      <c r="AI1005" s="654"/>
      <c r="AJ1005" s="654"/>
      <c r="AK1005" s="654"/>
      <c r="AL1005" s="654"/>
      <c r="AM1005" s="654"/>
      <c r="AN1005" s="654"/>
      <c r="AO1005" s="177"/>
      <c r="AP1005" s="177"/>
      <c r="AQ1005" s="177"/>
      <c r="AR1005" s="177"/>
      <c r="AS1005" s="177"/>
      <c r="AT1005" s="177"/>
      <c r="AU1005" s="177"/>
      <c r="AV1005" s="99">
        <v>2008</v>
      </c>
      <c r="AW1005" s="99"/>
      <c r="AX1005" s="99"/>
      <c r="AY1005" s="99"/>
      <c r="AZ1005" s="99"/>
      <c r="BA1005" s="99"/>
      <c r="BB1005" s="99"/>
      <c r="BC1005" s="100">
        <v>102</v>
      </c>
      <c r="BD1005" s="100"/>
    </row>
    <row r="1006" spans="1:56" s="246" customFormat="1" ht="25.7" customHeight="1">
      <c r="A1006" s="269"/>
      <c r="B1006" s="543"/>
      <c r="C1006" s="320" t="s">
        <v>2612</v>
      </c>
      <c r="D1006" s="320" t="s">
        <v>12914</v>
      </c>
      <c r="E1006" s="320" t="s">
        <v>2612</v>
      </c>
      <c r="F1006" s="320"/>
      <c r="G1006" s="320" t="s">
        <v>12915</v>
      </c>
      <c r="H1006" s="654"/>
      <c r="I1006" s="654"/>
      <c r="J1006" s="187">
        <v>1000</v>
      </c>
      <c r="K1006" s="319">
        <v>947</v>
      </c>
      <c r="L1006" s="319">
        <v>923</v>
      </c>
      <c r="M1006" s="654"/>
      <c r="N1006" s="654"/>
      <c r="O1006" s="654"/>
      <c r="P1006" s="187">
        <v>600</v>
      </c>
      <c r="Q1006" s="319">
        <v>600</v>
      </c>
      <c r="R1006" s="319" t="s">
        <v>12916</v>
      </c>
      <c r="S1006" s="319">
        <v>2</v>
      </c>
      <c r="T1006" s="319" t="s">
        <v>960</v>
      </c>
      <c r="U1006" s="704"/>
      <c r="V1006" s="704"/>
      <c r="W1006" s="704"/>
      <c r="X1006" s="704"/>
      <c r="Y1006" s="704"/>
      <c r="Z1006" s="654"/>
      <c r="AA1006" s="319" t="s">
        <v>2179</v>
      </c>
      <c r="AB1006" s="654"/>
      <c r="AC1006" s="654"/>
      <c r="AD1006" s="654"/>
      <c r="AE1006" s="945"/>
      <c r="AF1006" s="654"/>
      <c r="AG1006" s="654"/>
      <c r="AH1006" s="654"/>
      <c r="AI1006" s="654"/>
      <c r="AJ1006" s="654"/>
      <c r="AK1006" s="654"/>
      <c r="AL1006" s="654"/>
      <c r="AM1006" s="654"/>
      <c r="AN1006" s="654"/>
      <c r="AO1006" s="177"/>
      <c r="AP1006" s="177"/>
      <c r="AQ1006" s="177"/>
      <c r="AR1006" s="177"/>
      <c r="AS1006" s="177"/>
      <c r="AT1006" s="177"/>
      <c r="AU1006" s="177"/>
      <c r="AV1006" s="99">
        <v>2009</v>
      </c>
      <c r="AW1006" s="99"/>
      <c r="AX1006" s="99"/>
      <c r="AY1006" s="99"/>
      <c r="AZ1006" s="99"/>
      <c r="BA1006" s="99"/>
      <c r="BB1006" s="99"/>
      <c r="BC1006" s="100">
        <v>325</v>
      </c>
      <c r="BD1006" s="100"/>
    </row>
    <row r="1007" spans="1:56" s="246" customFormat="1" ht="25.7" customHeight="1">
      <c r="A1007" s="269"/>
      <c r="B1007" s="543"/>
      <c r="C1007" s="320" t="s">
        <v>2612</v>
      </c>
      <c r="D1007" s="320" t="s">
        <v>12917</v>
      </c>
      <c r="E1007" s="320" t="s">
        <v>2612</v>
      </c>
      <c r="F1007" s="320" t="s">
        <v>2614</v>
      </c>
      <c r="G1007" s="320" t="s">
        <v>2614</v>
      </c>
      <c r="H1007" s="654"/>
      <c r="I1007" s="654">
        <v>5053</v>
      </c>
      <c r="J1007" s="187">
        <v>5053</v>
      </c>
      <c r="K1007" s="319">
        <v>2486</v>
      </c>
      <c r="L1007" s="319">
        <v>2486</v>
      </c>
      <c r="M1007" s="654"/>
      <c r="N1007" s="654"/>
      <c r="O1007" s="654"/>
      <c r="P1007" s="187">
        <v>2240</v>
      </c>
      <c r="Q1007" s="319">
        <v>2240</v>
      </c>
      <c r="R1007" s="319" t="s">
        <v>12918</v>
      </c>
      <c r="S1007" s="319">
        <v>4</v>
      </c>
      <c r="T1007" s="319" t="s">
        <v>960</v>
      </c>
      <c r="U1007" s="704"/>
      <c r="V1007" s="704"/>
      <c r="W1007" s="704"/>
      <c r="X1007" s="704"/>
      <c r="Y1007" s="704"/>
      <c r="Z1007" s="654"/>
      <c r="AA1007" s="319" t="s">
        <v>2179</v>
      </c>
      <c r="AB1007" s="654"/>
      <c r="AC1007" s="654"/>
      <c r="AD1007" s="654"/>
      <c r="AE1007" s="945"/>
      <c r="AF1007" s="654"/>
      <c r="AG1007" s="654"/>
      <c r="AH1007" s="654"/>
      <c r="AI1007" s="654"/>
      <c r="AJ1007" s="654"/>
      <c r="AK1007" s="654"/>
      <c r="AL1007" s="654"/>
      <c r="AM1007" s="654"/>
      <c r="AN1007" s="654"/>
      <c r="AO1007" s="177"/>
      <c r="AP1007" s="177"/>
      <c r="AQ1007" s="177"/>
      <c r="AR1007" s="177"/>
      <c r="AS1007" s="177"/>
      <c r="AT1007" s="177"/>
      <c r="AU1007" s="177"/>
      <c r="AV1007" s="99">
        <v>2011</v>
      </c>
      <c r="AW1007" s="99"/>
      <c r="AX1007" s="99"/>
      <c r="AY1007" s="99"/>
      <c r="AZ1007" s="99"/>
      <c r="BA1007" s="99"/>
      <c r="BB1007" s="99"/>
      <c r="BC1007" s="100">
        <v>2310</v>
      </c>
      <c r="BD1007" s="100"/>
    </row>
    <row r="1008" spans="1:56" s="246" customFormat="1" ht="25.7" customHeight="1">
      <c r="A1008" s="269"/>
      <c r="B1008" s="543"/>
      <c r="C1008" s="320" t="s">
        <v>2612</v>
      </c>
      <c r="D1008" s="320" t="s">
        <v>2613</v>
      </c>
      <c r="E1008" s="320" t="s">
        <v>2612</v>
      </c>
      <c r="F1008" s="320"/>
      <c r="G1008" s="320" t="s">
        <v>2614</v>
      </c>
      <c r="H1008" s="654"/>
      <c r="I1008" s="654"/>
      <c r="J1008" s="187">
        <v>400</v>
      </c>
      <c r="K1008" s="319">
        <v>370.11</v>
      </c>
      <c r="L1008" s="319">
        <v>370.11</v>
      </c>
      <c r="M1008" s="654"/>
      <c r="N1008" s="654"/>
      <c r="O1008" s="654"/>
      <c r="P1008" s="187">
        <v>300</v>
      </c>
      <c r="Q1008" s="319">
        <v>300</v>
      </c>
      <c r="R1008" s="319" t="s">
        <v>2615</v>
      </c>
      <c r="S1008" s="319">
        <v>1</v>
      </c>
      <c r="T1008" s="319" t="s">
        <v>960</v>
      </c>
      <c r="U1008" s="704"/>
      <c r="V1008" s="704"/>
      <c r="W1008" s="704"/>
      <c r="X1008" s="704"/>
      <c r="Y1008" s="704"/>
      <c r="Z1008" s="654"/>
      <c r="AA1008" s="319" t="s">
        <v>2179</v>
      </c>
      <c r="AB1008" s="654"/>
      <c r="AC1008" s="654"/>
      <c r="AD1008" s="654"/>
      <c r="AE1008" s="945"/>
      <c r="AF1008" s="654"/>
      <c r="AG1008" s="654"/>
      <c r="AH1008" s="654"/>
      <c r="AI1008" s="654"/>
      <c r="AJ1008" s="654"/>
      <c r="AK1008" s="654"/>
      <c r="AL1008" s="654"/>
      <c r="AM1008" s="654"/>
      <c r="AN1008" s="654"/>
      <c r="AO1008" s="177"/>
      <c r="AP1008" s="177"/>
      <c r="AQ1008" s="177"/>
      <c r="AR1008" s="177"/>
      <c r="AS1008" s="177"/>
      <c r="AT1008" s="177"/>
      <c r="AU1008" s="177"/>
      <c r="AV1008" s="99">
        <v>2008</v>
      </c>
      <c r="AW1008" s="99"/>
      <c r="AX1008" s="99"/>
      <c r="AY1008" s="99"/>
      <c r="AZ1008" s="99"/>
      <c r="BA1008" s="99"/>
      <c r="BB1008" s="99"/>
      <c r="BC1008" s="100">
        <v>69</v>
      </c>
      <c r="BD1008" s="100"/>
    </row>
    <row r="1009" spans="1:56" s="246" customFormat="1" ht="25.7" customHeight="1">
      <c r="A1009" s="269"/>
      <c r="B1009" s="543"/>
      <c r="C1009" s="320" t="s">
        <v>12483</v>
      </c>
      <c r="D1009" s="320" t="s">
        <v>12919</v>
      </c>
      <c r="E1009" s="320" t="s">
        <v>12483</v>
      </c>
      <c r="F1009" s="320"/>
      <c r="G1009" s="320" t="s">
        <v>6634</v>
      </c>
      <c r="H1009" s="654"/>
      <c r="I1009" s="654"/>
      <c r="J1009" s="187">
        <v>19735</v>
      </c>
      <c r="K1009" s="319">
        <v>1171</v>
      </c>
      <c r="L1009" s="319">
        <v>1161</v>
      </c>
      <c r="M1009" s="654"/>
      <c r="N1009" s="654"/>
      <c r="O1009" s="654"/>
      <c r="P1009" s="187">
        <v>600</v>
      </c>
      <c r="Q1009" s="319">
        <v>600</v>
      </c>
      <c r="R1009" s="319" t="s">
        <v>12916</v>
      </c>
      <c r="S1009" s="319">
        <v>2</v>
      </c>
      <c r="T1009" s="319" t="s">
        <v>960</v>
      </c>
      <c r="U1009" s="704"/>
      <c r="V1009" s="704"/>
      <c r="W1009" s="704"/>
      <c r="X1009" s="704"/>
      <c r="Y1009" s="704"/>
      <c r="Z1009" s="654"/>
      <c r="AA1009" s="319" t="s">
        <v>12433</v>
      </c>
      <c r="AB1009" s="654"/>
      <c r="AC1009" s="654"/>
      <c r="AD1009" s="654"/>
      <c r="AE1009" s="945"/>
      <c r="AF1009" s="654"/>
      <c r="AG1009" s="654"/>
      <c r="AH1009" s="654"/>
      <c r="AI1009" s="654"/>
      <c r="AJ1009" s="654"/>
      <c r="AK1009" s="654"/>
      <c r="AL1009" s="654"/>
      <c r="AM1009" s="654"/>
      <c r="AN1009" s="654"/>
      <c r="AO1009" s="177"/>
      <c r="AP1009" s="177"/>
      <c r="AQ1009" s="177"/>
      <c r="AR1009" s="177"/>
      <c r="AS1009" s="177"/>
      <c r="AT1009" s="177"/>
      <c r="AU1009" s="177"/>
      <c r="AV1009" s="99">
        <v>2008</v>
      </c>
      <c r="AW1009" s="99"/>
      <c r="AX1009" s="99"/>
      <c r="AY1009" s="99"/>
      <c r="AZ1009" s="99"/>
      <c r="BA1009" s="99"/>
      <c r="BB1009" s="99"/>
      <c r="BC1009" s="100">
        <v>545</v>
      </c>
      <c r="BD1009" s="100"/>
    </row>
    <row r="1010" spans="1:56" s="246" customFormat="1" ht="25.7" customHeight="1">
      <c r="A1010" s="269"/>
      <c r="B1010" s="543"/>
      <c r="C1010" s="320" t="s">
        <v>12483</v>
      </c>
      <c r="D1010" s="320" t="s">
        <v>12920</v>
      </c>
      <c r="E1010" s="320" t="s">
        <v>12483</v>
      </c>
      <c r="F1010" s="320"/>
      <c r="G1010" s="320" t="s">
        <v>12483</v>
      </c>
      <c r="H1010" s="654"/>
      <c r="I1010" s="654"/>
      <c r="J1010" s="187">
        <v>863</v>
      </c>
      <c r="K1010" s="319">
        <v>390</v>
      </c>
      <c r="L1010" s="319">
        <v>390</v>
      </c>
      <c r="M1010" s="654"/>
      <c r="N1010" s="654"/>
      <c r="O1010" s="654"/>
      <c r="P1010" s="187">
        <v>300</v>
      </c>
      <c r="Q1010" s="319">
        <v>300</v>
      </c>
      <c r="R1010" s="319" t="s">
        <v>12916</v>
      </c>
      <c r="S1010" s="319">
        <v>1</v>
      </c>
      <c r="T1010" s="319" t="s">
        <v>960</v>
      </c>
      <c r="U1010" s="704"/>
      <c r="V1010" s="704"/>
      <c r="W1010" s="704"/>
      <c r="X1010" s="704"/>
      <c r="Y1010" s="704"/>
      <c r="Z1010" s="654"/>
      <c r="AA1010" s="319" t="s">
        <v>2179</v>
      </c>
      <c r="AB1010" s="654"/>
      <c r="AC1010" s="654"/>
      <c r="AD1010" s="654"/>
      <c r="AE1010" s="945"/>
      <c r="AF1010" s="654"/>
      <c r="AG1010" s="654"/>
      <c r="AH1010" s="654"/>
      <c r="AI1010" s="654"/>
      <c r="AJ1010" s="654"/>
      <c r="AK1010" s="654"/>
      <c r="AL1010" s="654"/>
      <c r="AM1010" s="654"/>
      <c r="AN1010" s="654"/>
      <c r="AO1010" s="177"/>
      <c r="AP1010" s="177"/>
      <c r="AQ1010" s="177"/>
      <c r="AR1010" s="177"/>
      <c r="AS1010" s="177"/>
      <c r="AT1010" s="177"/>
      <c r="AU1010" s="177"/>
      <c r="AV1010" s="99">
        <v>2010</v>
      </c>
      <c r="AW1010" s="99"/>
      <c r="AX1010" s="99"/>
      <c r="AY1010" s="99"/>
      <c r="AZ1010" s="99"/>
      <c r="BA1010" s="99"/>
      <c r="BB1010" s="99"/>
      <c r="BC1010" s="100">
        <v>150</v>
      </c>
      <c r="BD1010" s="100"/>
    </row>
    <row r="1011" spans="1:56" s="246" customFormat="1" ht="25.7" customHeight="1">
      <c r="A1011" s="269"/>
      <c r="B1011" s="543"/>
      <c r="C1011" s="320" t="s">
        <v>12483</v>
      </c>
      <c r="D1011" s="320" t="s">
        <v>12921</v>
      </c>
      <c r="E1011" s="320" t="s">
        <v>12483</v>
      </c>
      <c r="F1011" s="320"/>
      <c r="G1011" s="320" t="s">
        <v>12483</v>
      </c>
      <c r="H1011" s="654"/>
      <c r="I1011" s="654"/>
      <c r="J1011" s="187">
        <v>250691</v>
      </c>
      <c r="K1011" s="319">
        <v>374</v>
      </c>
      <c r="L1011" s="319">
        <v>374</v>
      </c>
      <c r="M1011" s="654"/>
      <c r="N1011" s="654"/>
      <c r="O1011" s="654"/>
      <c r="P1011" s="187">
        <v>374</v>
      </c>
      <c r="Q1011" s="319">
        <v>374</v>
      </c>
      <c r="R1011" s="319" t="s">
        <v>12922</v>
      </c>
      <c r="S1011" s="319">
        <v>1</v>
      </c>
      <c r="T1011" s="319" t="s">
        <v>960</v>
      </c>
      <c r="U1011" s="704"/>
      <c r="V1011" s="704"/>
      <c r="W1011" s="704"/>
      <c r="X1011" s="704"/>
      <c r="Y1011" s="704"/>
      <c r="Z1011" s="654"/>
      <c r="AA1011" s="319"/>
      <c r="AB1011" s="654"/>
      <c r="AC1011" s="654"/>
      <c r="AD1011" s="654"/>
      <c r="AE1011" s="945"/>
      <c r="AF1011" s="654"/>
      <c r="AG1011" s="654"/>
      <c r="AH1011" s="654"/>
      <c r="AI1011" s="654"/>
      <c r="AJ1011" s="654"/>
      <c r="AK1011" s="654"/>
      <c r="AL1011" s="654"/>
      <c r="AM1011" s="654"/>
      <c r="AN1011" s="654"/>
      <c r="AO1011" s="177"/>
      <c r="AP1011" s="177"/>
      <c r="AQ1011" s="177"/>
      <c r="AR1011" s="177"/>
      <c r="AS1011" s="177"/>
      <c r="AT1011" s="177"/>
      <c r="AU1011" s="177"/>
      <c r="AV1011" s="99">
        <v>2012</v>
      </c>
      <c r="AW1011" s="99"/>
      <c r="AX1011" s="99"/>
      <c r="AY1011" s="99"/>
      <c r="AZ1011" s="99"/>
      <c r="BA1011" s="99"/>
      <c r="BB1011" s="99"/>
      <c r="BC1011" s="100">
        <v>177</v>
      </c>
      <c r="BD1011" s="100"/>
    </row>
    <row r="1012" spans="1:56" s="246" customFormat="1" ht="25.7" customHeight="1">
      <c r="A1012" s="269"/>
      <c r="B1012" s="543"/>
      <c r="C1012" s="320" t="s">
        <v>12483</v>
      </c>
      <c r="D1012" s="320" t="s">
        <v>12923</v>
      </c>
      <c r="E1012" s="99" t="s">
        <v>12483</v>
      </c>
      <c r="F1012" s="320"/>
      <c r="G1012" s="320" t="s">
        <v>12483</v>
      </c>
      <c r="H1012" s="654"/>
      <c r="I1012" s="319"/>
      <c r="J1012" s="187">
        <v>1784</v>
      </c>
      <c r="K1012" s="319">
        <v>418</v>
      </c>
      <c r="L1012" s="319">
        <v>418</v>
      </c>
      <c r="M1012" s="654"/>
      <c r="N1012" s="654"/>
      <c r="O1012" s="654"/>
      <c r="P1012" s="187">
        <v>418</v>
      </c>
      <c r="Q1012" s="319">
        <v>418</v>
      </c>
      <c r="R1012" s="319" t="s">
        <v>12922</v>
      </c>
      <c r="S1012" s="319">
        <v>1</v>
      </c>
      <c r="T1012" s="319" t="s">
        <v>960</v>
      </c>
      <c r="U1012" s="704"/>
      <c r="V1012" s="704"/>
      <c r="W1012" s="704"/>
      <c r="X1012" s="704"/>
      <c r="Y1012" s="704"/>
      <c r="Z1012" s="654"/>
      <c r="AA1012" s="319"/>
      <c r="AB1012" s="654"/>
      <c r="AC1012" s="654"/>
      <c r="AD1012" s="654"/>
      <c r="AE1012" s="945"/>
      <c r="AF1012" s="654"/>
      <c r="AG1012" s="654"/>
      <c r="AH1012" s="654"/>
      <c r="AI1012" s="654"/>
      <c r="AJ1012" s="654"/>
      <c r="AK1012" s="654"/>
      <c r="AL1012" s="654"/>
      <c r="AM1012" s="654"/>
      <c r="AN1012" s="654"/>
      <c r="AO1012" s="177"/>
      <c r="AP1012" s="177"/>
      <c r="AQ1012" s="177"/>
      <c r="AR1012" s="177"/>
      <c r="AS1012" s="177"/>
      <c r="AT1012" s="177"/>
      <c r="AU1012" s="177"/>
      <c r="AV1012" s="99" t="s">
        <v>12924</v>
      </c>
      <c r="AW1012" s="99"/>
      <c r="AX1012" s="99"/>
      <c r="AY1012" s="99"/>
      <c r="AZ1012" s="99"/>
      <c r="BA1012" s="99"/>
      <c r="BB1012" s="99"/>
      <c r="BC1012" s="100">
        <v>158</v>
      </c>
      <c r="BD1012" s="100"/>
    </row>
    <row r="1013" spans="1:56" s="246" customFormat="1" ht="25.7" customHeight="1">
      <c r="A1013" s="269"/>
      <c r="B1013" s="543"/>
      <c r="C1013" s="105" t="s">
        <v>12483</v>
      </c>
      <c r="D1013" s="582" t="s">
        <v>12925</v>
      </c>
      <c r="E1013" s="99" t="s">
        <v>12483</v>
      </c>
      <c r="F1013" s="99"/>
      <c r="G1013" s="99" t="s">
        <v>12483</v>
      </c>
      <c r="H1013" s="99"/>
      <c r="I1013" s="99"/>
      <c r="J1013" s="1062">
        <v>3276</v>
      </c>
      <c r="K1013" s="100">
        <v>456</v>
      </c>
      <c r="L1013" s="100">
        <v>456</v>
      </c>
      <c r="M1013" s="99"/>
      <c r="N1013" s="99"/>
      <c r="O1013" s="99"/>
      <c r="P1013" s="1062">
        <v>456</v>
      </c>
      <c r="Q1013" s="100">
        <v>456</v>
      </c>
      <c r="R1013" s="100" t="s">
        <v>12922</v>
      </c>
      <c r="S1013" s="100">
        <v>1</v>
      </c>
      <c r="T1013" s="100" t="s">
        <v>960</v>
      </c>
      <c r="U1013" s="99"/>
      <c r="V1013" s="99"/>
      <c r="W1013" s="99"/>
      <c r="X1013" s="99"/>
      <c r="Y1013" s="99"/>
      <c r="Z1013" s="99"/>
      <c r="AA1013" s="100"/>
      <c r="AB1013" s="99"/>
      <c r="AC1013" s="99"/>
      <c r="AD1013" s="99"/>
      <c r="AE1013" s="99"/>
      <c r="AF1013" s="99"/>
      <c r="AG1013" s="99"/>
      <c r="AH1013" s="99"/>
      <c r="AI1013" s="99"/>
      <c r="AJ1013" s="99"/>
      <c r="AK1013" s="99"/>
      <c r="AL1013" s="99"/>
      <c r="AM1013" s="99"/>
      <c r="AN1013" s="99"/>
      <c r="AO1013" s="99"/>
      <c r="AP1013" s="99"/>
      <c r="AQ1013" s="99"/>
      <c r="AR1013" s="99"/>
      <c r="AS1013" s="99"/>
      <c r="AT1013" s="99"/>
      <c r="AU1013" s="99"/>
      <c r="AV1013" s="99" t="s">
        <v>12924</v>
      </c>
      <c r="AW1013" s="99"/>
      <c r="AX1013" s="99"/>
      <c r="AY1013" s="99"/>
      <c r="AZ1013" s="99"/>
      <c r="BA1013" s="99"/>
      <c r="BB1013" s="99"/>
      <c r="BC1013" s="100">
        <v>164</v>
      </c>
      <c r="BD1013" s="100"/>
    </row>
    <row r="1014" spans="1:56" s="246" customFormat="1" ht="25.7" customHeight="1">
      <c r="A1014" s="269"/>
      <c r="B1014" s="543"/>
      <c r="C1014" s="320" t="s">
        <v>12483</v>
      </c>
      <c r="D1014" s="320" t="s">
        <v>12926</v>
      </c>
      <c r="E1014" s="320" t="s">
        <v>12483</v>
      </c>
      <c r="F1014" s="320"/>
      <c r="G1014" s="320" t="s">
        <v>12483</v>
      </c>
      <c r="H1014" s="177"/>
      <c r="I1014" s="177"/>
      <c r="J1014" s="187">
        <v>5422</v>
      </c>
      <c r="K1014" s="319">
        <v>456</v>
      </c>
      <c r="L1014" s="319">
        <v>456</v>
      </c>
      <c r="M1014" s="177"/>
      <c r="N1014" s="936"/>
      <c r="O1014" s="177"/>
      <c r="P1014" s="187">
        <v>456</v>
      </c>
      <c r="Q1014" s="319">
        <v>456</v>
      </c>
      <c r="R1014" s="319" t="s">
        <v>12922</v>
      </c>
      <c r="S1014" s="319">
        <v>1</v>
      </c>
      <c r="T1014" s="319" t="s">
        <v>960</v>
      </c>
      <c r="U1014" s="704"/>
      <c r="V1014" s="704"/>
      <c r="W1014" s="704"/>
      <c r="X1014" s="704"/>
      <c r="Y1014" s="704"/>
      <c r="Z1014" s="654"/>
      <c r="AA1014" s="319"/>
      <c r="AB1014" s="320"/>
      <c r="AC1014" s="320"/>
      <c r="AD1014" s="177"/>
      <c r="AE1014" s="177"/>
      <c r="AF1014" s="177"/>
      <c r="AG1014" s="177"/>
      <c r="AH1014" s="177"/>
      <c r="AI1014" s="177"/>
      <c r="AJ1014" s="177"/>
      <c r="AK1014" s="177"/>
      <c r="AL1014" s="177"/>
      <c r="AM1014" s="177"/>
      <c r="AN1014" s="177"/>
      <c r="AO1014" s="177"/>
      <c r="AP1014" s="177"/>
      <c r="AQ1014" s="177"/>
      <c r="AR1014" s="177"/>
      <c r="AS1014" s="177"/>
      <c r="AT1014" s="177"/>
      <c r="AU1014" s="177"/>
      <c r="AV1014" s="99" t="s">
        <v>12924</v>
      </c>
      <c r="AW1014" s="99"/>
      <c r="AX1014" s="99"/>
      <c r="AY1014" s="99"/>
      <c r="AZ1014" s="99"/>
      <c r="BA1014" s="99"/>
      <c r="BB1014" s="99"/>
      <c r="BC1014" s="100">
        <v>162</v>
      </c>
      <c r="BD1014" s="100"/>
    </row>
    <row r="1015" spans="1:56" s="246" customFormat="1" ht="25.7" customHeight="1">
      <c r="A1015" s="269"/>
      <c r="B1015" s="543"/>
      <c r="C1015" s="320" t="s">
        <v>12483</v>
      </c>
      <c r="D1015" s="320" t="s">
        <v>12927</v>
      </c>
      <c r="E1015" s="320" t="s">
        <v>12483</v>
      </c>
      <c r="F1015" s="320"/>
      <c r="G1015" s="320" t="s">
        <v>12483</v>
      </c>
      <c r="H1015" s="177"/>
      <c r="I1015" s="177"/>
      <c r="J1015" s="187">
        <v>4401</v>
      </c>
      <c r="K1015" s="319">
        <v>456</v>
      </c>
      <c r="L1015" s="319">
        <v>456</v>
      </c>
      <c r="M1015" s="177"/>
      <c r="N1015" s="936"/>
      <c r="O1015" s="177"/>
      <c r="P1015" s="187">
        <v>456</v>
      </c>
      <c r="Q1015" s="319">
        <v>456</v>
      </c>
      <c r="R1015" s="319" t="s">
        <v>12922</v>
      </c>
      <c r="S1015" s="319">
        <v>1</v>
      </c>
      <c r="T1015" s="319" t="s">
        <v>960</v>
      </c>
      <c r="U1015" s="704"/>
      <c r="V1015" s="704"/>
      <c r="W1015" s="704"/>
      <c r="X1015" s="704"/>
      <c r="Y1015" s="704"/>
      <c r="Z1015" s="654"/>
      <c r="AA1015" s="319"/>
      <c r="AB1015" s="320"/>
      <c r="AC1015" s="320"/>
      <c r="AD1015" s="177"/>
      <c r="AE1015" s="177"/>
      <c r="AF1015" s="177"/>
      <c r="AG1015" s="177"/>
      <c r="AH1015" s="177"/>
      <c r="AI1015" s="177"/>
      <c r="AJ1015" s="177"/>
      <c r="AK1015" s="177"/>
      <c r="AL1015" s="177"/>
      <c r="AM1015" s="177"/>
      <c r="AN1015" s="177"/>
      <c r="AO1015" s="177"/>
      <c r="AP1015" s="177"/>
      <c r="AQ1015" s="177"/>
      <c r="AR1015" s="177"/>
      <c r="AS1015" s="177"/>
      <c r="AT1015" s="177"/>
      <c r="AU1015" s="177"/>
      <c r="AV1015" s="99" t="s">
        <v>12924</v>
      </c>
      <c r="AW1015" s="99"/>
      <c r="AX1015" s="99"/>
      <c r="AY1015" s="99"/>
      <c r="AZ1015" s="99"/>
      <c r="BA1015" s="99"/>
      <c r="BB1015" s="99"/>
      <c r="BC1015" s="100">
        <v>161</v>
      </c>
      <c r="BD1015" s="100"/>
    </row>
    <row r="1016" spans="1:56" s="246" customFormat="1" ht="25.7" customHeight="1">
      <c r="A1016" s="269"/>
      <c r="B1016" s="543"/>
      <c r="C1016" s="320" t="s">
        <v>12483</v>
      </c>
      <c r="D1016" s="320" t="s">
        <v>12928</v>
      </c>
      <c r="E1016" s="591" t="s">
        <v>12483</v>
      </c>
      <c r="F1016" s="320"/>
      <c r="G1016" s="320" t="s">
        <v>12483</v>
      </c>
      <c r="H1016" s="654"/>
      <c r="I1016" s="187"/>
      <c r="J1016" s="187">
        <v>23481</v>
      </c>
      <c r="K1016" s="319">
        <v>363</v>
      </c>
      <c r="L1016" s="319">
        <v>363</v>
      </c>
      <c r="M1016" s="654"/>
      <c r="N1016" s="654"/>
      <c r="O1016" s="654"/>
      <c r="P1016" s="187">
        <v>363</v>
      </c>
      <c r="Q1016" s="319">
        <v>363</v>
      </c>
      <c r="R1016" s="319" t="s">
        <v>12922</v>
      </c>
      <c r="S1016" s="319">
        <v>1</v>
      </c>
      <c r="T1016" s="319" t="s">
        <v>960</v>
      </c>
      <c r="U1016" s="704"/>
      <c r="V1016" s="704"/>
      <c r="W1016" s="704"/>
      <c r="X1016" s="704"/>
      <c r="Y1016" s="704"/>
      <c r="Z1016" s="654"/>
      <c r="AA1016" s="319"/>
      <c r="AB1016" s="654"/>
      <c r="AC1016" s="654"/>
      <c r="AD1016" s="654"/>
      <c r="AE1016" s="945"/>
      <c r="AF1016" s="654"/>
      <c r="AG1016" s="654"/>
      <c r="AH1016" s="654"/>
      <c r="AI1016" s="654"/>
      <c r="AJ1016" s="654"/>
      <c r="AK1016" s="654"/>
      <c r="AL1016" s="654"/>
      <c r="AM1016" s="654"/>
      <c r="AN1016" s="654"/>
      <c r="AO1016" s="177"/>
      <c r="AP1016" s="177"/>
      <c r="AQ1016" s="177"/>
      <c r="AR1016" s="177"/>
      <c r="AS1016" s="177"/>
      <c r="AT1016" s="177"/>
      <c r="AU1016" s="177"/>
      <c r="AV1016" s="99" t="s">
        <v>12924</v>
      </c>
      <c r="AW1016" s="99"/>
      <c r="AX1016" s="99"/>
      <c r="AY1016" s="99"/>
      <c r="AZ1016" s="99"/>
      <c r="BA1016" s="99"/>
      <c r="BB1016" s="99"/>
      <c r="BC1016" s="100">
        <v>134</v>
      </c>
      <c r="BD1016" s="100"/>
    </row>
    <row r="1017" spans="1:56" s="246" customFormat="1" ht="25.7" customHeight="1">
      <c r="A1017" s="269"/>
      <c r="B1017" s="543"/>
      <c r="C1017" s="546" t="s">
        <v>12483</v>
      </c>
      <c r="D1017" s="546" t="s">
        <v>12929</v>
      </c>
      <c r="E1017" s="546" t="s">
        <v>12483</v>
      </c>
      <c r="F1017" s="546"/>
      <c r="G1017" s="546" t="s">
        <v>12483</v>
      </c>
      <c r="H1017" s="546"/>
      <c r="I1017" s="546"/>
      <c r="J1017" s="546">
        <v>5907</v>
      </c>
      <c r="K1017" s="546">
        <v>456</v>
      </c>
      <c r="L1017" s="546">
        <v>456</v>
      </c>
      <c r="M1017" s="546"/>
      <c r="N1017" s="546"/>
      <c r="O1017" s="546"/>
      <c r="P1017" s="546">
        <v>456</v>
      </c>
      <c r="Q1017" s="546">
        <v>456</v>
      </c>
      <c r="R1017" s="546" t="s">
        <v>12922</v>
      </c>
      <c r="S1017" s="546">
        <v>1</v>
      </c>
      <c r="T1017" s="546" t="s">
        <v>960</v>
      </c>
      <c r="U1017" s="546"/>
      <c r="V1017" s="546"/>
      <c r="W1017" s="546"/>
      <c r="X1017" s="546"/>
      <c r="Y1017" s="546"/>
      <c r="Z1017" s="546"/>
      <c r="AA1017" s="546"/>
      <c r="AB1017" s="546"/>
      <c r="AC1017" s="546"/>
      <c r="AD1017" s="546"/>
      <c r="AE1017" s="546"/>
      <c r="AF1017" s="546"/>
      <c r="AG1017" s="546"/>
      <c r="AH1017" s="546"/>
      <c r="AI1017" s="546"/>
      <c r="AJ1017" s="546"/>
      <c r="AK1017" s="546"/>
      <c r="AL1017" s="546"/>
      <c r="AM1017" s="546"/>
      <c r="AN1017" s="546"/>
      <c r="AO1017" s="546"/>
      <c r="AP1017" s="546"/>
      <c r="AQ1017" s="546"/>
      <c r="AR1017" s="546"/>
      <c r="AS1017" s="546"/>
      <c r="AT1017" s="546"/>
      <c r="AU1017" s="546"/>
      <c r="AV1017" s="654" t="s">
        <v>12924</v>
      </c>
      <c r="AW1017" s="546"/>
      <c r="AX1017" s="546"/>
      <c r="AY1017" s="546"/>
      <c r="AZ1017" s="546"/>
      <c r="BA1017" s="546"/>
      <c r="BB1017" s="546"/>
      <c r="BC1017" s="546">
        <v>156</v>
      </c>
      <c r="BD1017" s="546"/>
    </row>
    <row r="1018" spans="1:56" s="246" customFormat="1" ht="25.7" customHeight="1">
      <c r="A1018" s="269"/>
      <c r="B1018" s="543"/>
      <c r="C1018" s="546" t="s">
        <v>12483</v>
      </c>
      <c r="D1018" s="546" t="s">
        <v>12930</v>
      </c>
      <c r="E1018" s="546" t="s">
        <v>12483</v>
      </c>
      <c r="F1018" s="546"/>
      <c r="G1018" s="546" t="s">
        <v>12483</v>
      </c>
      <c r="H1018" s="546"/>
      <c r="I1018" s="546"/>
      <c r="J1018" s="1078">
        <v>734</v>
      </c>
      <c r="K1018" s="546">
        <v>435</v>
      </c>
      <c r="L1018" s="546">
        <v>435</v>
      </c>
      <c r="M1018" s="546"/>
      <c r="N1018" s="546"/>
      <c r="O1018" s="546"/>
      <c r="P1018" s="1079">
        <v>435</v>
      </c>
      <c r="Q1018" s="546">
        <v>435</v>
      </c>
      <c r="R1018" s="546" t="s">
        <v>12922</v>
      </c>
      <c r="S1018" s="546">
        <v>1</v>
      </c>
      <c r="T1018" s="546" t="s">
        <v>960</v>
      </c>
      <c r="U1018" s="546"/>
      <c r="V1018" s="546"/>
      <c r="W1018" s="546"/>
      <c r="X1018" s="546"/>
      <c r="Y1018" s="546"/>
      <c r="Z1018" s="546"/>
      <c r="AA1018" s="546" t="s">
        <v>11663</v>
      </c>
      <c r="AB1018" s="546"/>
      <c r="AC1018" s="546"/>
      <c r="AD1018" s="546"/>
      <c r="AE1018" s="546"/>
      <c r="AF1018" s="546"/>
      <c r="AG1018" s="546"/>
      <c r="AH1018" s="546"/>
      <c r="AI1018" s="546"/>
      <c r="AJ1018" s="546"/>
      <c r="AK1018" s="546"/>
      <c r="AL1018" s="546"/>
      <c r="AM1018" s="546"/>
      <c r="AN1018" s="546"/>
      <c r="AO1018" s="546"/>
      <c r="AP1018" s="546"/>
      <c r="AQ1018" s="546"/>
      <c r="AR1018" s="546"/>
      <c r="AS1018" s="546"/>
      <c r="AT1018" s="546"/>
      <c r="AU1018" s="546"/>
      <c r="AV1018" s="654" t="s">
        <v>12931</v>
      </c>
      <c r="AW1018" s="546"/>
      <c r="AX1018" s="546"/>
      <c r="AY1018" s="546"/>
      <c r="AZ1018" s="546"/>
      <c r="BA1018" s="546"/>
      <c r="BB1018" s="546"/>
      <c r="BC1018" s="546">
        <v>304</v>
      </c>
      <c r="BD1018" s="546"/>
    </row>
    <row r="1019" spans="1:56" s="246" customFormat="1" ht="25.7" customHeight="1">
      <c r="A1019" s="269"/>
      <c r="B1019" s="543"/>
      <c r="C1019" s="546" t="s">
        <v>12483</v>
      </c>
      <c r="D1019" s="546" t="s">
        <v>12932</v>
      </c>
      <c r="E1019" s="546" t="s">
        <v>12483</v>
      </c>
      <c r="F1019" s="546"/>
      <c r="G1019" s="546" t="s">
        <v>12483</v>
      </c>
      <c r="H1019" s="546"/>
      <c r="I1019" s="546"/>
      <c r="J1019" s="1079">
        <v>188625</v>
      </c>
      <c r="K1019" s="546">
        <v>460</v>
      </c>
      <c r="L1019" s="546">
        <v>460</v>
      </c>
      <c r="M1019" s="546"/>
      <c r="N1019" s="546"/>
      <c r="O1019" s="546"/>
      <c r="P1019" s="1079">
        <v>460</v>
      </c>
      <c r="Q1019" s="546">
        <v>460</v>
      </c>
      <c r="R1019" s="546" t="s">
        <v>12922</v>
      </c>
      <c r="S1019" s="546">
        <v>1</v>
      </c>
      <c r="T1019" s="546" t="s">
        <v>960</v>
      </c>
      <c r="U1019" s="546"/>
      <c r="V1019" s="546"/>
      <c r="W1019" s="546"/>
      <c r="X1019" s="546"/>
      <c r="Y1019" s="546"/>
      <c r="Z1019" s="546"/>
      <c r="AA1019" s="546" t="s">
        <v>2179</v>
      </c>
      <c r="AB1019" s="546"/>
      <c r="AC1019" s="546"/>
      <c r="AD1019" s="546"/>
      <c r="AE1019" s="546"/>
      <c r="AF1019" s="546"/>
      <c r="AG1019" s="546"/>
      <c r="AH1019" s="546"/>
      <c r="AI1019" s="546"/>
      <c r="AJ1019" s="546"/>
      <c r="AK1019" s="546"/>
      <c r="AL1019" s="546"/>
      <c r="AM1019" s="546"/>
      <c r="AN1019" s="546"/>
      <c r="AO1019" s="546"/>
      <c r="AP1019" s="546"/>
      <c r="AQ1019" s="546"/>
      <c r="AR1019" s="546"/>
      <c r="AS1019" s="546"/>
      <c r="AT1019" s="546"/>
      <c r="AU1019" s="546"/>
      <c r="AV1019" s="654" t="s">
        <v>12931</v>
      </c>
      <c r="AW1019" s="546"/>
      <c r="AX1019" s="546"/>
      <c r="AY1019" s="546"/>
      <c r="AZ1019" s="546"/>
      <c r="BA1019" s="546"/>
      <c r="BB1019" s="546"/>
      <c r="BC1019" s="546">
        <v>250</v>
      </c>
      <c r="BD1019" s="546"/>
    </row>
    <row r="1020" spans="1:56" s="246" customFormat="1" ht="25.7" customHeight="1">
      <c r="A1020" s="269"/>
      <c r="B1020" s="543"/>
      <c r="C1020" s="546" t="s">
        <v>12488</v>
      </c>
      <c r="D1020" s="546" t="s">
        <v>12933</v>
      </c>
      <c r="E1020" s="546" t="s">
        <v>12488</v>
      </c>
      <c r="F1020" s="546"/>
      <c r="G1020" s="546" t="s">
        <v>12488</v>
      </c>
      <c r="H1020" s="546"/>
      <c r="I1020" s="1079"/>
      <c r="J1020" s="1079">
        <v>1663</v>
      </c>
      <c r="K1020" s="546">
        <v>414</v>
      </c>
      <c r="L1020" s="546">
        <v>414</v>
      </c>
      <c r="M1020" s="546"/>
      <c r="N1020" s="546"/>
      <c r="O1020" s="546"/>
      <c r="P1020" s="1079">
        <v>600</v>
      </c>
      <c r="Q1020" s="546">
        <v>600</v>
      </c>
      <c r="R1020" s="546" t="s">
        <v>12916</v>
      </c>
      <c r="S1020" s="546">
        <v>2</v>
      </c>
      <c r="T1020" s="546" t="s">
        <v>960</v>
      </c>
      <c r="U1020" s="546"/>
      <c r="V1020" s="546"/>
      <c r="W1020" s="546"/>
      <c r="X1020" s="546"/>
      <c r="Y1020" s="546"/>
      <c r="Z1020" s="546"/>
      <c r="AA1020" s="546" t="s">
        <v>2179</v>
      </c>
      <c r="AB1020" s="546"/>
      <c r="AC1020" s="546"/>
      <c r="AD1020" s="546"/>
      <c r="AE1020" s="546"/>
      <c r="AF1020" s="546"/>
      <c r="AG1020" s="546"/>
      <c r="AH1020" s="546"/>
      <c r="AI1020" s="546"/>
      <c r="AJ1020" s="546"/>
      <c r="AK1020" s="546"/>
      <c r="AL1020" s="546"/>
      <c r="AM1020" s="546"/>
      <c r="AN1020" s="546"/>
      <c r="AO1020" s="546"/>
      <c r="AP1020" s="546"/>
      <c r="AQ1020" s="546"/>
      <c r="AR1020" s="546"/>
      <c r="AS1020" s="546"/>
      <c r="AT1020" s="546"/>
      <c r="AU1020" s="546"/>
      <c r="AV1020" s="654">
        <v>2007</v>
      </c>
      <c r="AW1020" s="546"/>
      <c r="AX1020" s="546"/>
      <c r="AY1020" s="546"/>
      <c r="AZ1020" s="546"/>
      <c r="BA1020" s="546"/>
      <c r="BB1020" s="546"/>
      <c r="BC1020" s="546">
        <v>161</v>
      </c>
      <c r="BD1020" s="546"/>
    </row>
    <row r="1021" spans="1:56" s="246" customFormat="1" ht="25.7" customHeight="1">
      <c r="A1021" s="269"/>
      <c r="B1021" s="543"/>
      <c r="C1021" s="546" t="s">
        <v>12488</v>
      </c>
      <c r="D1021" s="546" t="s">
        <v>12934</v>
      </c>
      <c r="E1021" s="546" t="s">
        <v>12488</v>
      </c>
      <c r="F1021" s="546"/>
      <c r="G1021" s="546" t="s">
        <v>12488</v>
      </c>
      <c r="H1021" s="546"/>
      <c r="I1021" s="546"/>
      <c r="J1021" s="546">
        <v>824</v>
      </c>
      <c r="K1021" s="546">
        <v>409</v>
      </c>
      <c r="L1021" s="546">
        <v>409</v>
      </c>
      <c r="M1021" s="546"/>
      <c r="N1021" s="546"/>
      <c r="O1021" s="546"/>
      <c r="P1021" s="546">
        <v>300</v>
      </c>
      <c r="Q1021" s="546">
        <v>300</v>
      </c>
      <c r="R1021" s="546" t="s">
        <v>12916</v>
      </c>
      <c r="S1021" s="546">
        <v>1</v>
      </c>
      <c r="T1021" s="546" t="s">
        <v>960</v>
      </c>
      <c r="U1021" s="546"/>
      <c r="V1021" s="546"/>
      <c r="W1021" s="546"/>
      <c r="X1021" s="546"/>
      <c r="Y1021" s="546"/>
      <c r="Z1021" s="546"/>
      <c r="AA1021" s="546" t="s">
        <v>2179</v>
      </c>
      <c r="AB1021" s="546"/>
      <c r="AC1021" s="546"/>
      <c r="AD1021" s="546"/>
      <c r="AE1021" s="546"/>
      <c r="AF1021" s="546"/>
      <c r="AG1021" s="546"/>
      <c r="AH1021" s="546"/>
      <c r="AI1021" s="546"/>
      <c r="AJ1021" s="546"/>
      <c r="AK1021" s="546"/>
      <c r="AL1021" s="546"/>
      <c r="AM1021" s="546"/>
      <c r="AN1021" s="546"/>
      <c r="AO1021" s="546"/>
      <c r="AP1021" s="546"/>
      <c r="AQ1021" s="546"/>
      <c r="AR1021" s="546"/>
      <c r="AS1021" s="546"/>
      <c r="AT1021" s="546"/>
      <c r="AU1021" s="546"/>
      <c r="AV1021" s="654">
        <v>2007</v>
      </c>
      <c r="AW1021" s="546"/>
      <c r="AX1021" s="546"/>
      <c r="AY1021" s="546"/>
      <c r="AZ1021" s="546"/>
      <c r="BA1021" s="546"/>
      <c r="BB1021" s="546"/>
      <c r="BC1021" s="546">
        <v>184</v>
      </c>
      <c r="BD1021" s="546"/>
    </row>
    <row r="1022" spans="1:56" s="246" customFormat="1" ht="25.7" customHeight="1">
      <c r="A1022" s="269"/>
      <c r="B1022" s="543"/>
      <c r="C1022" s="546" t="s">
        <v>12488</v>
      </c>
      <c r="D1022" s="546" t="s">
        <v>12935</v>
      </c>
      <c r="E1022" s="546" t="s">
        <v>12488</v>
      </c>
      <c r="F1022" s="546"/>
      <c r="G1022" s="546" t="s">
        <v>12488</v>
      </c>
      <c r="H1022" s="546"/>
      <c r="I1022" s="546"/>
      <c r="J1022" s="546">
        <v>1000</v>
      </c>
      <c r="K1022" s="546">
        <v>522</v>
      </c>
      <c r="L1022" s="546">
        <v>522</v>
      </c>
      <c r="M1022" s="546"/>
      <c r="N1022" s="546"/>
      <c r="O1022" s="546"/>
      <c r="P1022" s="546">
        <v>300</v>
      </c>
      <c r="Q1022" s="546">
        <v>300</v>
      </c>
      <c r="R1022" s="546" t="s">
        <v>12916</v>
      </c>
      <c r="S1022" s="546">
        <v>1</v>
      </c>
      <c r="T1022" s="546" t="s">
        <v>960</v>
      </c>
      <c r="U1022" s="546"/>
      <c r="V1022" s="546"/>
      <c r="W1022" s="546"/>
      <c r="X1022" s="546"/>
      <c r="Y1022" s="546"/>
      <c r="Z1022" s="546"/>
      <c r="AA1022" s="546" t="s">
        <v>2179</v>
      </c>
      <c r="AB1022" s="546"/>
      <c r="AC1022" s="546"/>
      <c r="AD1022" s="546"/>
      <c r="AE1022" s="546"/>
      <c r="AF1022" s="546"/>
      <c r="AG1022" s="546"/>
      <c r="AH1022" s="546"/>
      <c r="AI1022" s="546"/>
      <c r="AJ1022" s="546"/>
      <c r="AK1022" s="546"/>
      <c r="AL1022" s="546"/>
      <c r="AM1022" s="546"/>
      <c r="AN1022" s="546"/>
      <c r="AO1022" s="546"/>
      <c r="AP1022" s="546"/>
      <c r="AQ1022" s="546"/>
      <c r="AR1022" s="546"/>
      <c r="AS1022" s="546"/>
      <c r="AT1022" s="546"/>
      <c r="AU1022" s="546"/>
      <c r="AV1022" s="654">
        <v>2011</v>
      </c>
      <c r="AW1022" s="546"/>
      <c r="AX1022" s="546"/>
      <c r="AY1022" s="546"/>
      <c r="AZ1022" s="546"/>
      <c r="BA1022" s="546"/>
      <c r="BB1022" s="546"/>
      <c r="BC1022" s="546">
        <v>234</v>
      </c>
      <c r="BD1022" s="546"/>
    </row>
    <row r="1023" spans="1:56" s="246" customFormat="1" ht="25.7" customHeight="1">
      <c r="A1023" s="269"/>
      <c r="B1023" s="543"/>
      <c r="C1023" s="546" t="s">
        <v>12488</v>
      </c>
      <c r="D1023" s="546" t="s">
        <v>12936</v>
      </c>
      <c r="E1023" s="546" t="s">
        <v>12488</v>
      </c>
      <c r="F1023" s="546"/>
      <c r="G1023" s="546" t="s">
        <v>12488</v>
      </c>
      <c r="H1023" s="546"/>
      <c r="I1023" s="546"/>
      <c r="J1023" s="546">
        <v>925</v>
      </c>
      <c r="K1023" s="546">
        <v>486</v>
      </c>
      <c r="L1023" s="546">
        <v>486</v>
      </c>
      <c r="M1023" s="546"/>
      <c r="N1023" s="546"/>
      <c r="O1023" s="546"/>
      <c r="P1023" s="546">
        <v>300</v>
      </c>
      <c r="Q1023" s="546">
        <v>300</v>
      </c>
      <c r="R1023" s="546" t="s">
        <v>12916</v>
      </c>
      <c r="S1023" s="546">
        <v>1</v>
      </c>
      <c r="T1023" s="546" t="s">
        <v>960</v>
      </c>
      <c r="U1023" s="546"/>
      <c r="V1023" s="546"/>
      <c r="W1023" s="546"/>
      <c r="X1023" s="546"/>
      <c r="Y1023" s="546"/>
      <c r="Z1023" s="546"/>
      <c r="AA1023" s="546" t="s">
        <v>2179</v>
      </c>
      <c r="AB1023" s="546"/>
      <c r="AC1023" s="546"/>
      <c r="AD1023" s="546"/>
      <c r="AE1023" s="546"/>
      <c r="AF1023" s="546"/>
      <c r="AG1023" s="546"/>
      <c r="AH1023" s="546"/>
      <c r="AI1023" s="546"/>
      <c r="AJ1023" s="546"/>
      <c r="AK1023" s="546"/>
      <c r="AL1023" s="546"/>
      <c r="AM1023" s="546"/>
      <c r="AN1023" s="546"/>
      <c r="AO1023" s="546"/>
      <c r="AP1023" s="546"/>
      <c r="AQ1023" s="546"/>
      <c r="AR1023" s="546"/>
      <c r="AS1023" s="546"/>
      <c r="AT1023" s="546"/>
      <c r="AU1023" s="546"/>
      <c r="AV1023" s="654">
        <v>2010</v>
      </c>
      <c r="AW1023" s="546"/>
      <c r="AX1023" s="546"/>
      <c r="AY1023" s="546"/>
      <c r="AZ1023" s="546"/>
      <c r="BA1023" s="546"/>
      <c r="BB1023" s="546"/>
      <c r="BC1023" s="546">
        <v>200</v>
      </c>
      <c r="BD1023" s="546"/>
    </row>
    <row r="1024" spans="1:56" s="246" customFormat="1" ht="25.7" customHeight="1">
      <c r="A1024" s="269"/>
      <c r="B1024" s="543"/>
      <c r="C1024" s="546" t="s">
        <v>12488</v>
      </c>
      <c r="D1024" s="546" t="s">
        <v>12937</v>
      </c>
      <c r="E1024" s="546" t="s">
        <v>12488</v>
      </c>
      <c r="F1024" s="546"/>
      <c r="G1024" s="546" t="s">
        <v>12488</v>
      </c>
      <c r="H1024" s="546"/>
      <c r="I1024" s="546"/>
      <c r="J1024" s="546">
        <v>3219</v>
      </c>
      <c r="K1024" s="546">
        <v>489</v>
      </c>
      <c r="L1024" s="546">
        <v>489</v>
      </c>
      <c r="M1024" s="546"/>
      <c r="N1024" s="546"/>
      <c r="O1024" s="546"/>
      <c r="P1024" s="546">
        <v>600</v>
      </c>
      <c r="Q1024" s="546">
        <v>600</v>
      </c>
      <c r="R1024" s="546" t="s">
        <v>12916</v>
      </c>
      <c r="S1024" s="546">
        <v>2</v>
      </c>
      <c r="T1024" s="546" t="s">
        <v>960</v>
      </c>
      <c r="U1024" s="546"/>
      <c r="V1024" s="546"/>
      <c r="W1024" s="546"/>
      <c r="X1024" s="546"/>
      <c r="Y1024" s="546"/>
      <c r="Z1024" s="546"/>
      <c r="AA1024" s="546" t="s">
        <v>2179</v>
      </c>
      <c r="AB1024" s="546"/>
      <c r="AC1024" s="546"/>
      <c r="AD1024" s="546"/>
      <c r="AE1024" s="546"/>
      <c r="AF1024" s="546"/>
      <c r="AG1024" s="546"/>
      <c r="AH1024" s="546"/>
      <c r="AI1024" s="546"/>
      <c r="AJ1024" s="546"/>
      <c r="AK1024" s="546"/>
      <c r="AL1024" s="546"/>
      <c r="AM1024" s="546"/>
      <c r="AN1024" s="546"/>
      <c r="AO1024" s="546"/>
      <c r="AP1024" s="546"/>
      <c r="AQ1024" s="546"/>
      <c r="AR1024" s="546"/>
      <c r="AS1024" s="546"/>
      <c r="AT1024" s="546"/>
      <c r="AU1024" s="546"/>
      <c r="AV1024" s="654">
        <v>2010</v>
      </c>
      <c r="AW1024" s="546"/>
      <c r="AX1024" s="546"/>
      <c r="AY1024" s="546"/>
      <c r="AZ1024" s="546"/>
      <c r="BA1024" s="546"/>
      <c r="BB1024" s="546"/>
      <c r="BC1024" s="546">
        <v>140</v>
      </c>
      <c r="BD1024" s="546"/>
    </row>
    <row r="1025" spans="1:56" s="246" customFormat="1" ht="25.7" customHeight="1">
      <c r="A1025" s="269"/>
      <c r="B1025" s="543"/>
      <c r="C1025" s="320" t="s">
        <v>12488</v>
      </c>
      <c r="D1025" s="320" t="s">
        <v>12938</v>
      </c>
      <c r="E1025" s="320" t="s">
        <v>12488</v>
      </c>
      <c r="F1025" s="320"/>
      <c r="G1025" s="320" t="s">
        <v>12488</v>
      </c>
      <c r="H1025" s="177"/>
      <c r="I1025" s="177"/>
      <c r="J1025" s="319">
        <v>16629</v>
      </c>
      <c r="K1025" s="319">
        <v>394</v>
      </c>
      <c r="L1025" s="319">
        <v>394</v>
      </c>
      <c r="M1025" s="177"/>
      <c r="N1025" s="936"/>
      <c r="O1025" s="177"/>
      <c r="P1025" s="319">
        <v>300</v>
      </c>
      <c r="Q1025" s="319">
        <v>300</v>
      </c>
      <c r="R1025" s="319" t="s">
        <v>12916</v>
      </c>
      <c r="S1025" s="319">
        <v>1</v>
      </c>
      <c r="T1025" s="319" t="s">
        <v>960</v>
      </c>
      <c r="U1025" s="177"/>
      <c r="V1025" s="177"/>
      <c r="W1025" s="177"/>
      <c r="X1025" s="177"/>
      <c r="Y1025" s="177"/>
      <c r="Z1025" s="177"/>
      <c r="AA1025" s="319"/>
      <c r="AB1025" s="320"/>
      <c r="AC1025" s="320"/>
      <c r="AD1025" s="177"/>
      <c r="AE1025" s="177"/>
      <c r="AF1025" s="177"/>
      <c r="AG1025" s="177"/>
      <c r="AH1025" s="177"/>
      <c r="AI1025" s="177"/>
      <c r="AJ1025" s="177"/>
      <c r="AK1025" s="177"/>
      <c r="AL1025" s="177"/>
      <c r="AM1025" s="177"/>
      <c r="AN1025" s="177"/>
      <c r="AO1025" s="177"/>
      <c r="AP1025" s="177"/>
      <c r="AQ1025" s="177"/>
      <c r="AR1025" s="177"/>
      <c r="AS1025" s="177"/>
      <c r="AT1025" s="177"/>
      <c r="AU1025" s="177"/>
      <c r="AV1025" s="99">
        <v>2010</v>
      </c>
      <c r="AW1025" s="99"/>
      <c r="AX1025" s="99"/>
      <c r="AY1025" s="99"/>
      <c r="AZ1025" s="99"/>
      <c r="BA1025" s="99"/>
      <c r="BB1025" s="99"/>
      <c r="BC1025" s="100">
        <v>184</v>
      </c>
      <c r="BD1025" s="100"/>
    </row>
    <row r="1026" spans="1:56" s="246" customFormat="1" ht="25.7" customHeight="1">
      <c r="A1026" s="269"/>
      <c r="B1026" s="543"/>
      <c r="C1026" s="320" t="s">
        <v>12488</v>
      </c>
      <c r="D1026" s="320" t="s">
        <v>12939</v>
      </c>
      <c r="E1026" s="320" t="s">
        <v>12488</v>
      </c>
      <c r="F1026" s="320"/>
      <c r="G1026" s="320" t="s">
        <v>12488</v>
      </c>
      <c r="H1026" s="177"/>
      <c r="I1026" s="177"/>
      <c r="J1026" s="319">
        <v>964</v>
      </c>
      <c r="K1026" s="319">
        <v>388</v>
      </c>
      <c r="L1026" s="319">
        <v>388</v>
      </c>
      <c r="M1026" s="177"/>
      <c r="N1026" s="936"/>
      <c r="O1026" s="177"/>
      <c r="P1026" s="319">
        <v>300</v>
      </c>
      <c r="Q1026" s="319">
        <v>300</v>
      </c>
      <c r="R1026" s="319" t="s">
        <v>12916</v>
      </c>
      <c r="S1026" s="319">
        <v>1</v>
      </c>
      <c r="T1026" s="319" t="s">
        <v>960</v>
      </c>
      <c r="U1026" s="177"/>
      <c r="V1026" s="177"/>
      <c r="W1026" s="177"/>
      <c r="X1026" s="177"/>
      <c r="Y1026" s="177"/>
      <c r="Z1026" s="177"/>
      <c r="AA1026" s="319" t="s">
        <v>2179</v>
      </c>
      <c r="AB1026" s="320"/>
      <c r="AC1026" s="320"/>
      <c r="AD1026" s="177"/>
      <c r="AE1026" s="177"/>
      <c r="AF1026" s="177"/>
      <c r="AG1026" s="177"/>
      <c r="AH1026" s="177"/>
      <c r="AI1026" s="177"/>
      <c r="AJ1026" s="177"/>
      <c r="AK1026" s="177"/>
      <c r="AL1026" s="177"/>
      <c r="AM1026" s="177"/>
      <c r="AN1026" s="177"/>
      <c r="AO1026" s="177"/>
      <c r="AP1026" s="177"/>
      <c r="AQ1026" s="177"/>
      <c r="AR1026" s="177"/>
      <c r="AS1026" s="177"/>
      <c r="AT1026" s="177"/>
      <c r="AU1026" s="177"/>
      <c r="AV1026" s="99">
        <v>2011</v>
      </c>
      <c r="AW1026" s="99"/>
      <c r="AX1026" s="99"/>
      <c r="AY1026" s="99"/>
      <c r="AZ1026" s="99"/>
      <c r="BA1026" s="99"/>
      <c r="BB1026" s="99"/>
      <c r="BC1026" s="100">
        <v>151</v>
      </c>
      <c r="BD1026" s="100"/>
    </row>
    <row r="1027" spans="1:56" s="246" customFormat="1" ht="25.7" customHeight="1">
      <c r="A1027" s="269"/>
      <c r="B1027" s="543"/>
      <c r="C1027" s="320" t="s">
        <v>12488</v>
      </c>
      <c r="D1027" s="320" t="s">
        <v>12940</v>
      </c>
      <c r="E1027" s="320" t="s">
        <v>12488</v>
      </c>
      <c r="F1027" s="320"/>
      <c r="G1027" s="320" t="s">
        <v>12488</v>
      </c>
      <c r="H1027" s="177"/>
      <c r="I1027" s="177"/>
      <c r="J1027" s="319">
        <v>999</v>
      </c>
      <c r="K1027" s="319">
        <v>428</v>
      </c>
      <c r="L1027" s="319">
        <v>428</v>
      </c>
      <c r="M1027" s="177"/>
      <c r="N1027" s="936"/>
      <c r="O1027" s="177"/>
      <c r="P1027" s="319">
        <v>359.7</v>
      </c>
      <c r="Q1027" s="319">
        <v>359.7</v>
      </c>
      <c r="R1027" s="319" t="s">
        <v>12916</v>
      </c>
      <c r="S1027" s="319">
        <v>1</v>
      </c>
      <c r="T1027" s="319" t="s">
        <v>960</v>
      </c>
      <c r="U1027" s="177"/>
      <c r="V1027" s="177"/>
      <c r="W1027" s="177"/>
      <c r="X1027" s="177"/>
      <c r="Y1027" s="177"/>
      <c r="Z1027" s="177"/>
      <c r="AA1027" s="319"/>
      <c r="AB1027" s="320"/>
      <c r="AC1027" s="320"/>
      <c r="AD1027" s="177"/>
      <c r="AE1027" s="177"/>
      <c r="AF1027" s="177"/>
      <c r="AG1027" s="177"/>
      <c r="AH1027" s="177"/>
      <c r="AI1027" s="177"/>
      <c r="AJ1027" s="177"/>
      <c r="AK1027" s="177"/>
      <c r="AL1027" s="177"/>
      <c r="AM1027" s="177"/>
      <c r="AN1027" s="177"/>
      <c r="AO1027" s="177"/>
      <c r="AP1027" s="177"/>
      <c r="AQ1027" s="177"/>
      <c r="AR1027" s="177"/>
      <c r="AS1027" s="177"/>
      <c r="AT1027" s="177"/>
      <c r="AU1027" s="177"/>
      <c r="AV1027" s="99">
        <v>2013</v>
      </c>
      <c r="AW1027" s="99"/>
      <c r="AX1027" s="99"/>
      <c r="AY1027" s="99"/>
      <c r="AZ1027" s="99"/>
      <c r="BA1027" s="99"/>
      <c r="BB1027" s="99"/>
      <c r="BC1027" s="100">
        <v>192</v>
      </c>
      <c r="BD1027" s="100"/>
    </row>
    <row r="1028" spans="1:56" s="246" customFormat="1" ht="25.7" customHeight="1">
      <c r="A1028" s="269"/>
      <c r="B1028" s="543"/>
      <c r="C1028" s="320" t="s">
        <v>12488</v>
      </c>
      <c r="D1028" s="320" t="s">
        <v>12941</v>
      </c>
      <c r="E1028" s="320" t="s">
        <v>12488</v>
      </c>
      <c r="F1028" s="320"/>
      <c r="G1028" s="320" t="s">
        <v>12488</v>
      </c>
      <c r="H1028" s="177"/>
      <c r="I1028" s="177"/>
      <c r="J1028" s="319">
        <v>1278</v>
      </c>
      <c r="K1028" s="319">
        <v>411</v>
      </c>
      <c r="L1028" s="319">
        <v>411</v>
      </c>
      <c r="M1028" s="177"/>
      <c r="N1028" s="936"/>
      <c r="O1028" s="177"/>
      <c r="P1028" s="319">
        <v>359.7</v>
      </c>
      <c r="Q1028" s="319">
        <v>359.7</v>
      </c>
      <c r="R1028" s="319" t="s">
        <v>12916</v>
      </c>
      <c r="S1028" s="319">
        <v>1</v>
      </c>
      <c r="T1028" s="319" t="s">
        <v>960</v>
      </c>
      <c r="U1028" s="177"/>
      <c r="V1028" s="177"/>
      <c r="W1028" s="177"/>
      <c r="X1028" s="177"/>
      <c r="Y1028" s="177"/>
      <c r="Z1028" s="177"/>
      <c r="AA1028" s="319"/>
      <c r="AB1028" s="320"/>
      <c r="AC1028" s="320"/>
      <c r="AD1028" s="177"/>
      <c r="AE1028" s="177"/>
      <c r="AF1028" s="177"/>
      <c r="AG1028" s="177"/>
      <c r="AH1028" s="177"/>
      <c r="AI1028" s="177"/>
      <c r="AJ1028" s="177"/>
      <c r="AK1028" s="177"/>
      <c r="AL1028" s="177"/>
      <c r="AM1028" s="177"/>
      <c r="AN1028" s="177"/>
      <c r="AO1028" s="177"/>
      <c r="AP1028" s="177"/>
      <c r="AQ1028" s="177"/>
      <c r="AR1028" s="177"/>
      <c r="AS1028" s="177"/>
      <c r="AT1028" s="177"/>
      <c r="AU1028" s="177"/>
      <c r="AV1028" s="99">
        <v>2013</v>
      </c>
      <c r="AW1028" s="99"/>
      <c r="AX1028" s="99"/>
      <c r="AY1028" s="99"/>
      <c r="AZ1028" s="99"/>
      <c r="BA1028" s="99"/>
      <c r="BB1028" s="99"/>
      <c r="BC1028" s="100">
        <v>185</v>
      </c>
      <c r="BD1028" s="100"/>
    </row>
    <row r="1029" spans="1:56" s="246" customFormat="1" ht="25.7" customHeight="1">
      <c r="A1029" s="269"/>
      <c r="B1029" s="543"/>
      <c r="C1029" s="320" t="s">
        <v>12488</v>
      </c>
      <c r="D1029" s="320" t="s">
        <v>12942</v>
      </c>
      <c r="E1029" s="320" t="s">
        <v>12488</v>
      </c>
      <c r="F1029" s="320"/>
      <c r="G1029" s="320" t="s">
        <v>12488</v>
      </c>
      <c r="H1029" s="177"/>
      <c r="I1029" s="177"/>
      <c r="J1029" s="319">
        <v>2086</v>
      </c>
      <c r="K1029" s="319">
        <v>442</v>
      </c>
      <c r="L1029" s="319">
        <v>442</v>
      </c>
      <c r="M1029" s="177"/>
      <c r="N1029" s="936"/>
      <c r="O1029" s="177"/>
      <c r="P1029" s="187">
        <v>360</v>
      </c>
      <c r="Q1029" s="319">
        <v>360</v>
      </c>
      <c r="R1029" s="319" t="s">
        <v>12916</v>
      </c>
      <c r="S1029" s="319">
        <v>1</v>
      </c>
      <c r="T1029" s="319" t="s">
        <v>960</v>
      </c>
      <c r="U1029" s="177"/>
      <c r="V1029" s="177"/>
      <c r="W1029" s="177"/>
      <c r="X1029" s="177"/>
      <c r="Y1029" s="177"/>
      <c r="Z1029" s="177"/>
      <c r="AA1029" s="319" t="s">
        <v>2179</v>
      </c>
      <c r="AB1029" s="320"/>
      <c r="AC1029" s="320"/>
      <c r="AD1029" s="177"/>
      <c r="AE1029" s="177"/>
      <c r="AF1029" s="177"/>
      <c r="AG1029" s="177"/>
      <c r="AH1029" s="177"/>
      <c r="AI1029" s="177"/>
      <c r="AJ1029" s="177"/>
      <c r="AK1029" s="177"/>
      <c r="AL1029" s="177"/>
      <c r="AM1029" s="177"/>
      <c r="AN1029" s="177"/>
      <c r="AO1029" s="177"/>
      <c r="AP1029" s="177"/>
      <c r="AQ1029" s="177"/>
      <c r="AR1029" s="177"/>
      <c r="AS1029" s="177"/>
      <c r="AT1029" s="177"/>
      <c r="AU1029" s="177"/>
      <c r="AV1029" s="99">
        <v>2013</v>
      </c>
      <c r="AW1029" s="99"/>
      <c r="AX1029" s="99"/>
      <c r="AY1029" s="99"/>
      <c r="AZ1029" s="99"/>
      <c r="BA1029" s="99"/>
      <c r="BB1029" s="99"/>
      <c r="BC1029" s="100">
        <v>198</v>
      </c>
      <c r="BD1029" s="100"/>
    </row>
    <row r="1030" spans="1:56" s="246" customFormat="1" ht="25.7" customHeight="1">
      <c r="A1030" s="269"/>
      <c r="B1030" s="543"/>
      <c r="C1030" s="320" t="s">
        <v>12488</v>
      </c>
      <c r="D1030" s="320" t="s">
        <v>12943</v>
      </c>
      <c r="E1030" s="320" t="s">
        <v>12488</v>
      </c>
      <c r="F1030" s="320"/>
      <c r="G1030" s="320" t="s">
        <v>12488</v>
      </c>
      <c r="H1030" s="177"/>
      <c r="I1030" s="177"/>
      <c r="J1030" s="319">
        <v>913</v>
      </c>
      <c r="K1030" s="319">
        <v>15</v>
      </c>
      <c r="L1030" s="319">
        <v>15</v>
      </c>
      <c r="M1030" s="177"/>
      <c r="N1030" s="936"/>
      <c r="O1030" s="177"/>
      <c r="P1030" s="187">
        <v>359.7</v>
      </c>
      <c r="Q1030" s="319">
        <v>359.7</v>
      </c>
      <c r="R1030" s="319" t="s">
        <v>12916</v>
      </c>
      <c r="S1030" s="319">
        <v>1</v>
      </c>
      <c r="T1030" s="319" t="s">
        <v>960</v>
      </c>
      <c r="U1030" s="177"/>
      <c r="V1030" s="177"/>
      <c r="W1030" s="177"/>
      <c r="X1030" s="177"/>
      <c r="Y1030" s="177"/>
      <c r="Z1030" s="177"/>
      <c r="AA1030" s="319"/>
      <c r="AB1030" s="320"/>
      <c r="AC1030" s="320"/>
      <c r="AD1030" s="177"/>
      <c r="AE1030" s="177"/>
      <c r="AF1030" s="177"/>
      <c r="AG1030" s="177"/>
      <c r="AH1030" s="177"/>
      <c r="AI1030" s="177"/>
      <c r="AJ1030" s="177"/>
      <c r="AK1030" s="177"/>
      <c r="AL1030" s="177"/>
      <c r="AM1030" s="177"/>
      <c r="AN1030" s="177"/>
      <c r="AO1030" s="177"/>
      <c r="AP1030" s="177"/>
      <c r="AQ1030" s="177"/>
      <c r="AR1030" s="177"/>
      <c r="AS1030" s="177"/>
      <c r="AT1030" s="177"/>
      <c r="AU1030" s="177"/>
      <c r="AV1030" s="99">
        <v>2009</v>
      </c>
      <c r="AW1030" s="99"/>
      <c r="AX1030" s="99"/>
      <c r="AY1030" s="99"/>
      <c r="AZ1030" s="99"/>
      <c r="BA1030" s="99"/>
      <c r="BB1030" s="99"/>
      <c r="BC1030" s="100">
        <v>10</v>
      </c>
      <c r="BD1030" s="100"/>
    </row>
    <row r="1031" spans="1:56" s="246" customFormat="1" ht="25.7" customHeight="1">
      <c r="A1031" s="269"/>
      <c r="B1031" s="543"/>
      <c r="C1031" s="320" t="s">
        <v>12488</v>
      </c>
      <c r="D1031" s="320" t="s">
        <v>12944</v>
      </c>
      <c r="E1031" s="320" t="s">
        <v>12488</v>
      </c>
      <c r="F1031" s="320"/>
      <c r="G1031" s="320" t="s">
        <v>12488</v>
      </c>
      <c r="H1031" s="177"/>
      <c r="I1031" s="177"/>
      <c r="J1031" s="319">
        <v>6086</v>
      </c>
      <c r="K1031" s="319">
        <v>328</v>
      </c>
      <c r="L1031" s="319">
        <v>328</v>
      </c>
      <c r="M1031" s="177"/>
      <c r="N1031" s="936"/>
      <c r="O1031" s="177"/>
      <c r="P1031" s="187">
        <v>470</v>
      </c>
      <c r="Q1031" s="319">
        <v>470</v>
      </c>
      <c r="R1031" s="319" t="s">
        <v>2615</v>
      </c>
      <c r="S1031" s="319">
        <v>1</v>
      </c>
      <c r="T1031" s="319" t="s">
        <v>960</v>
      </c>
      <c r="U1031" s="177"/>
      <c r="V1031" s="177"/>
      <c r="W1031" s="177"/>
      <c r="X1031" s="177"/>
      <c r="Y1031" s="177"/>
      <c r="Z1031" s="177"/>
      <c r="AA1031" s="319"/>
      <c r="AB1031" s="320"/>
      <c r="AC1031" s="320"/>
      <c r="AD1031" s="177"/>
      <c r="AE1031" s="177"/>
      <c r="AF1031" s="177"/>
      <c r="AG1031" s="177"/>
      <c r="AH1031" s="177"/>
      <c r="AI1031" s="177"/>
      <c r="AJ1031" s="177"/>
      <c r="AK1031" s="177"/>
      <c r="AL1031" s="177"/>
      <c r="AM1031" s="177"/>
      <c r="AN1031" s="177"/>
      <c r="AO1031" s="177"/>
      <c r="AP1031" s="177"/>
      <c r="AQ1031" s="177"/>
      <c r="AR1031" s="177"/>
      <c r="AS1031" s="177"/>
      <c r="AT1031" s="177"/>
      <c r="AU1031" s="177"/>
      <c r="AV1031" s="99">
        <v>2013</v>
      </c>
      <c r="AW1031" s="99"/>
      <c r="AX1031" s="99"/>
      <c r="AY1031" s="99"/>
      <c r="AZ1031" s="99"/>
      <c r="BA1031" s="99"/>
      <c r="BB1031" s="99"/>
      <c r="BC1031" s="100">
        <v>73</v>
      </c>
      <c r="BD1031" s="100"/>
    </row>
    <row r="1032" spans="1:56" s="246" customFormat="1" ht="25.7" customHeight="1">
      <c r="A1032" s="269"/>
      <c r="B1032" s="543"/>
      <c r="C1032" s="320" t="s">
        <v>12491</v>
      </c>
      <c r="D1032" s="706" t="s">
        <v>12287</v>
      </c>
      <c r="E1032" s="320" t="s">
        <v>12491</v>
      </c>
      <c r="F1032" s="320"/>
      <c r="G1032" s="320" t="s">
        <v>12491</v>
      </c>
      <c r="H1032" s="177"/>
      <c r="I1032" s="177"/>
      <c r="J1032" s="864">
        <v>408</v>
      </c>
      <c r="K1032" s="1080">
        <v>1239.6600000000001</v>
      </c>
      <c r="L1032" s="1080">
        <v>1222.58</v>
      </c>
      <c r="M1032" s="177"/>
      <c r="N1032" s="936"/>
      <c r="O1032" s="177"/>
      <c r="P1032" s="1081">
        <v>816</v>
      </c>
      <c r="Q1032" s="1080">
        <v>408</v>
      </c>
      <c r="R1032" s="319" t="s">
        <v>12945</v>
      </c>
      <c r="S1032" s="319">
        <v>2</v>
      </c>
      <c r="T1032" s="319" t="s">
        <v>960</v>
      </c>
      <c r="U1032" s="177"/>
      <c r="V1032" s="177"/>
      <c r="W1032" s="177"/>
      <c r="X1032" s="177"/>
      <c r="Y1032" s="177"/>
      <c r="Z1032" s="177"/>
      <c r="AA1032" s="319" t="s">
        <v>2179</v>
      </c>
      <c r="AB1032" s="320"/>
      <c r="AC1032" s="320"/>
      <c r="AD1032" s="177"/>
      <c r="AE1032" s="177"/>
      <c r="AF1032" s="177"/>
      <c r="AG1032" s="177"/>
      <c r="AH1032" s="177"/>
      <c r="AI1032" s="177"/>
      <c r="AJ1032" s="177"/>
      <c r="AK1032" s="177"/>
      <c r="AL1032" s="177"/>
      <c r="AM1032" s="177"/>
      <c r="AN1032" s="177"/>
      <c r="AO1032" s="177"/>
      <c r="AP1032" s="177"/>
      <c r="AQ1032" s="177"/>
      <c r="AR1032" s="177"/>
      <c r="AS1032" s="177"/>
      <c r="AT1032" s="177"/>
      <c r="AU1032" s="177"/>
      <c r="AV1032" s="99">
        <v>2008</v>
      </c>
      <c r="AW1032" s="99"/>
      <c r="AX1032" s="99"/>
      <c r="AY1032" s="99"/>
      <c r="AZ1032" s="99"/>
      <c r="BA1032" s="99"/>
      <c r="BB1032" s="99"/>
      <c r="BC1032" s="100">
        <v>230</v>
      </c>
      <c r="BD1032" s="100"/>
    </row>
    <row r="1033" spans="1:56" s="246" customFormat="1" ht="25.7" customHeight="1">
      <c r="A1033" s="269"/>
      <c r="B1033" s="543"/>
      <c r="C1033" s="320" t="s">
        <v>12495</v>
      </c>
      <c r="D1033" s="706" t="s">
        <v>12946</v>
      </c>
      <c r="E1033" s="320" t="s">
        <v>12495</v>
      </c>
      <c r="F1033" s="320"/>
      <c r="G1033" s="320" t="s">
        <v>12495</v>
      </c>
      <c r="H1033" s="177"/>
      <c r="I1033" s="177"/>
      <c r="J1033" s="864">
        <v>748</v>
      </c>
      <c r="K1033" s="1080">
        <v>565</v>
      </c>
      <c r="L1033" s="1080">
        <v>559</v>
      </c>
      <c r="M1033" s="177"/>
      <c r="N1033" s="936"/>
      <c r="O1033" s="177"/>
      <c r="P1033" s="1081">
        <v>748</v>
      </c>
      <c r="Q1033" s="1080">
        <v>748</v>
      </c>
      <c r="R1033" s="319" t="s">
        <v>2481</v>
      </c>
      <c r="S1033" s="319">
        <v>2</v>
      </c>
      <c r="T1033" s="319" t="s">
        <v>960</v>
      </c>
      <c r="U1033" s="177"/>
      <c r="V1033" s="177"/>
      <c r="W1033" s="177"/>
      <c r="X1033" s="177"/>
      <c r="Y1033" s="177"/>
      <c r="Z1033" s="177"/>
      <c r="AA1033" s="319" t="s">
        <v>2179</v>
      </c>
      <c r="AB1033" s="320"/>
      <c r="AC1033" s="320"/>
      <c r="AD1033" s="177"/>
      <c r="AE1033" s="177"/>
      <c r="AF1033" s="177"/>
      <c r="AG1033" s="177"/>
      <c r="AH1033" s="177"/>
      <c r="AI1033" s="177"/>
      <c r="AJ1033" s="177"/>
      <c r="AK1033" s="177"/>
      <c r="AL1033" s="177"/>
      <c r="AM1033" s="177"/>
      <c r="AN1033" s="177"/>
      <c r="AO1033" s="177"/>
      <c r="AP1033" s="177"/>
      <c r="AQ1033" s="177"/>
      <c r="AR1033" s="177"/>
      <c r="AS1033" s="177"/>
      <c r="AT1033" s="177"/>
      <c r="AU1033" s="177"/>
      <c r="AV1033" s="99">
        <v>2004</v>
      </c>
      <c r="AW1033" s="99"/>
      <c r="AX1033" s="99"/>
      <c r="AY1033" s="99"/>
      <c r="AZ1033" s="99"/>
      <c r="BA1033" s="99"/>
      <c r="BB1033" s="99"/>
      <c r="BC1033" s="100">
        <v>300</v>
      </c>
      <c r="BD1033" s="100"/>
    </row>
    <row r="1034" spans="1:56" s="246" customFormat="1" ht="25.7" customHeight="1">
      <c r="A1034" s="269"/>
      <c r="B1034" s="543"/>
      <c r="C1034" s="320" t="s">
        <v>12495</v>
      </c>
      <c r="D1034" s="706" t="s">
        <v>12947</v>
      </c>
      <c r="E1034" s="320" t="s">
        <v>12495</v>
      </c>
      <c r="F1034" s="320"/>
      <c r="G1034" s="320" t="s">
        <v>12495</v>
      </c>
      <c r="H1034" s="177"/>
      <c r="I1034" s="177"/>
      <c r="J1034" s="864">
        <v>2935</v>
      </c>
      <c r="K1034" s="1080">
        <v>490</v>
      </c>
      <c r="L1034" s="1080">
        <v>490</v>
      </c>
      <c r="M1034" s="177"/>
      <c r="N1034" s="936"/>
      <c r="O1034" s="177"/>
      <c r="P1034" s="1081">
        <v>374</v>
      </c>
      <c r="Q1034" s="1080">
        <v>374</v>
      </c>
      <c r="R1034" s="319" t="s">
        <v>2481</v>
      </c>
      <c r="S1034" s="319">
        <v>1</v>
      </c>
      <c r="T1034" s="319" t="s">
        <v>960</v>
      </c>
      <c r="U1034" s="177"/>
      <c r="V1034" s="177"/>
      <c r="W1034" s="177"/>
      <c r="X1034" s="177"/>
      <c r="Y1034" s="177"/>
      <c r="Z1034" s="177"/>
      <c r="AA1034" s="319" t="s">
        <v>2179</v>
      </c>
      <c r="AB1034" s="320"/>
      <c r="AC1034" s="320"/>
      <c r="AD1034" s="177"/>
      <c r="AE1034" s="177"/>
      <c r="AF1034" s="177"/>
      <c r="AG1034" s="177"/>
      <c r="AH1034" s="177"/>
      <c r="AI1034" s="177"/>
      <c r="AJ1034" s="177"/>
      <c r="AK1034" s="177"/>
      <c r="AL1034" s="177"/>
      <c r="AM1034" s="177"/>
      <c r="AN1034" s="177"/>
      <c r="AO1034" s="177"/>
      <c r="AP1034" s="177"/>
      <c r="AQ1034" s="177"/>
      <c r="AR1034" s="177"/>
      <c r="AS1034" s="177"/>
      <c r="AT1034" s="177"/>
      <c r="AU1034" s="177"/>
      <c r="AV1034" s="99">
        <v>2004</v>
      </c>
      <c r="AW1034" s="99"/>
      <c r="AX1034" s="99"/>
      <c r="AY1034" s="99"/>
      <c r="AZ1034" s="99"/>
      <c r="BA1034" s="99"/>
      <c r="BB1034" s="99"/>
      <c r="BC1034" s="100">
        <v>53</v>
      </c>
      <c r="BD1034" s="100"/>
    </row>
    <row r="1035" spans="1:56" s="246" customFormat="1" ht="25.7" customHeight="1">
      <c r="A1035" s="269"/>
      <c r="B1035" s="543"/>
      <c r="C1035" s="320" t="s">
        <v>12495</v>
      </c>
      <c r="D1035" s="706" t="s">
        <v>12948</v>
      </c>
      <c r="E1035" s="320" t="s">
        <v>12495</v>
      </c>
      <c r="F1035" s="320"/>
      <c r="G1035" s="320" t="s">
        <v>12495</v>
      </c>
      <c r="H1035" s="177"/>
      <c r="I1035" s="177"/>
      <c r="J1035" s="864">
        <v>5819</v>
      </c>
      <c r="K1035" s="1080">
        <v>459</v>
      </c>
      <c r="L1035" s="1080">
        <v>459</v>
      </c>
      <c r="M1035" s="177"/>
      <c r="N1035" s="936"/>
      <c r="O1035" s="177"/>
      <c r="P1035" s="1081">
        <v>374</v>
      </c>
      <c r="Q1035" s="1080">
        <v>374</v>
      </c>
      <c r="R1035" s="319" t="s">
        <v>2481</v>
      </c>
      <c r="S1035" s="319">
        <v>1</v>
      </c>
      <c r="T1035" s="319" t="s">
        <v>960</v>
      </c>
      <c r="U1035" s="177"/>
      <c r="V1035" s="177"/>
      <c r="W1035" s="177"/>
      <c r="X1035" s="177"/>
      <c r="Y1035" s="177"/>
      <c r="Z1035" s="177"/>
      <c r="AA1035" s="319" t="s">
        <v>11727</v>
      </c>
      <c r="AB1035" s="320"/>
      <c r="AC1035" s="320"/>
      <c r="AD1035" s="177"/>
      <c r="AE1035" s="177"/>
      <c r="AF1035" s="177"/>
      <c r="AG1035" s="177"/>
      <c r="AH1035" s="177"/>
      <c r="AI1035" s="177"/>
      <c r="AJ1035" s="177"/>
      <c r="AK1035" s="177"/>
      <c r="AL1035" s="177"/>
      <c r="AM1035" s="177"/>
      <c r="AN1035" s="177"/>
      <c r="AO1035" s="177"/>
      <c r="AP1035" s="177"/>
      <c r="AQ1035" s="177"/>
      <c r="AR1035" s="177"/>
      <c r="AS1035" s="177"/>
      <c r="AT1035" s="177"/>
      <c r="AU1035" s="177"/>
      <c r="AV1035" s="99">
        <v>2012</v>
      </c>
      <c r="AW1035" s="99"/>
      <c r="AX1035" s="99"/>
      <c r="AY1035" s="99"/>
      <c r="AZ1035" s="99"/>
      <c r="BA1035" s="99"/>
      <c r="BB1035" s="99"/>
      <c r="BC1035" s="100">
        <v>213</v>
      </c>
      <c r="BD1035" s="100"/>
    </row>
    <row r="1036" spans="1:56" s="246" customFormat="1" ht="25.7" customHeight="1">
      <c r="A1036" s="269"/>
      <c r="B1036" s="543"/>
      <c r="C1036" s="320" t="s">
        <v>12495</v>
      </c>
      <c r="D1036" s="706" t="s">
        <v>12949</v>
      </c>
      <c r="E1036" s="320" t="s">
        <v>12495</v>
      </c>
      <c r="F1036" s="320"/>
      <c r="G1036" s="320" t="s">
        <v>12495</v>
      </c>
      <c r="H1036" s="177"/>
      <c r="I1036" s="177"/>
      <c r="J1036" s="864">
        <v>7642</v>
      </c>
      <c r="K1036" s="1080">
        <v>4224</v>
      </c>
      <c r="L1036" s="1080">
        <v>4224</v>
      </c>
      <c r="M1036" s="177"/>
      <c r="N1036" s="936"/>
      <c r="O1036" s="177"/>
      <c r="P1036" s="1080">
        <v>2992</v>
      </c>
      <c r="Q1036" s="1080">
        <v>2992</v>
      </c>
      <c r="R1036" s="319" t="s">
        <v>2481</v>
      </c>
      <c r="S1036" s="319">
        <v>8</v>
      </c>
      <c r="T1036" s="319" t="s">
        <v>960</v>
      </c>
      <c r="U1036" s="177"/>
      <c r="V1036" s="177"/>
      <c r="W1036" s="177"/>
      <c r="X1036" s="177"/>
      <c r="Y1036" s="177"/>
      <c r="Z1036" s="177"/>
      <c r="AA1036" s="319" t="s">
        <v>12433</v>
      </c>
      <c r="AB1036" s="320"/>
      <c r="AC1036" s="320"/>
      <c r="AD1036" s="177"/>
      <c r="AE1036" s="177"/>
      <c r="AF1036" s="177"/>
      <c r="AG1036" s="177"/>
      <c r="AH1036" s="177"/>
      <c r="AI1036" s="177"/>
      <c r="AJ1036" s="177"/>
      <c r="AK1036" s="177"/>
      <c r="AL1036" s="177"/>
      <c r="AM1036" s="177"/>
      <c r="AN1036" s="177"/>
      <c r="AO1036" s="177"/>
      <c r="AP1036" s="177"/>
      <c r="AQ1036" s="177"/>
      <c r="AR1036" s="177"/>
      <c r="AS1036" s="177"/>
      <c r="AT1036" s="177"/>
      <c r="AU1036" s="177"/>
      <c r="AV1036" s="99">
        <v>2004</v>
      </c>
      <c r="AW1036" s="99"/>
      <c r="AX1036" s="99"/>
      <c r="AY1036" s="99"/>
      <c r="AZ1036" s="99"/>
      <c r="BA1036" s="99"/>
      <c r="BB1036" s="99"/>
      <c r="BC1036" s="100">
        <v>1400</v>
      </c>
      <c r="BD1036" s="100"/>
    </row>
    <row r="1037" spans="1:56" s="246" customFormat="1" ht="25.7" customHeight="1">
      <c r="A1037" s="269"/>
      <c r="B1037" s="543"/>
      <c r="C1037" s="320" t="s">
        <v>12495</v>
      </c>
      <c r="D1037" s="320" t="s">
        <v>12950</v>
      </c>
      <c r="E1037" s="320" t="s">
        <v>12495</v>
      </c>
      <c r="F1037" s="320"/>
      <c r="G1037" s="320" t="s">
        <v>12495</v>
      </c>
      <c r="H1037" s="177"/>
      <c r="I1037" s="177"/>
      <c r="J1037" s="319">
        <v>1382</v>
      </c>
      <c r="K1037" s="319">
        <v>427</v>
      </c>
      <c r="L1037" s="319">
        <v>427</v>
      </c>
      <c r="M1037" s="177"/>
      <c r="N1037" s="936"/>
      <c r="O1037" s="177"/>
      <c r="P1037" s="319">
        <v>374</v>
      </c>
      <c r="Q1037" s="319">
        <v>374</v>
      </c>
      <c r="R1037" s="319" t="s">
        <v>2481</v>
      </c>
      <c r="S1037" s="319">
        <v>1</v>
      </c>
      <c r="T1037" s="319" t="s">
        <v>960</v>
      </c>
      <c r="U1037" s="177"/>
      <c r="V1037" s="177"/>
      <c r="W1037" s="177"/>
      <c r="X1037" s="177"/>
      <c r="Y1037" s="177"/>
      <c r="Z1037" s="177"/>
      <c r="AA1037" s="319" t="s">
        <v>2179</v>
      </c>
      <c r="AB1037" s="320"/>
      <c r="AC1037" s="320"/>
      <c r="AD1037" s="177"/>
      <c r="AE1037" s="177"/>
      <c r="AF1037" s="177"/>
      <c r="AG1037" s="177"/>
      <c r="AH1037" s="177"/>
      <c r="AI1037" s="177"/>
      <c r="AJ1037" s="177"/>
      <c r="AK1037" s="177"/>
      <c r="AL1037" s="177"/>
      <c r="AM1037" s="177"/>
      <c r="AN1037" s="177"/>
      <c r="AO1037" s="177"/>
      <c r="AP1037" s="177"/>
      <c r="AQ1037" s="177"/>
      <c r="AR1037" s="177"/>
      <c r="AS1037" s="177"/>
      <c r="AT1037" s="177"/>
      <c r="AU1037" s="177"/>
      <c r="AV1037" s="99">
        <v>2004</v>
      </c>
      <c r="AW1037" s="99"/>
      <c r="AX1037" s="99"/>
      <c r="AY1037" s="99"/>
      <c r="AZ1037" s="99"/>
      <c r="BA1037" s="99"/>
      <c r="BB1037" s="99"/>
      <c r="BC1037" s="100">
        <v>63</v>
      </c>
      <c r="BD1037" s="100"/>
    </row>
    <row r="1038" spans="1:56" s="246" customFormat="1" ht="25.7" customHeight="1">
      <c r="A1038" s="269"/>
      <c r="B1038" s="543"/>
      <c r="C1038" s="320" t="s">
        <v>12495</v>
      </c>
      <c r="D1038" s="320" t="s">
        <v>12951</v>
      </c>
      <c r="E1038" s="320" t="s">
        <v>12495</v>
      </c>
      <c r="F1038" s="320"/>
      <c r="G1038" s="320" t="s">
        <v>12495</v>
      </c>
      <c r="H1038" s="177"/>
      <c r="I1038" s="177"/>
      <c r="J1038" s="319">
        <v>750</v>
      </c>
      <c r="K1038" s="319">
        <v>464</v>
      </c>
      <c r="L1038" s="319">
        <v>464</v>
      </c>
      <c r="M1038" s="177"/>
      <c r="N1038" s="936"/>
      <c r="O1038" s="177"/>
      <c r="P1038" s="319">
        <v>374</v>
      </c>
      <c r="Q1038" s="319">
        <v>374</v>
      </c>
      <c r="R1038" s="319" t="s">
        <v>2481</v>
      </c>
      <c r="S1038" s="319">
        <v>1</v>
      </c>
      <c r="T1038" s="319" t="s">
        <v>960</v>
      </c>
      <c r="U1038" s="177"/>
      <c r="V1038" s="177"/>
      <c r="W1038" s="177"/>
      <c r="X1038" s="177"/>
      <c r="Y1038" s="177"/>
      <c r="Z1038" s="177"/>
      <c r="AA1038" s="319" t="s">
        <v>2179</v>
      </c>
      <c r="AB1038" s="320"/>
      <c r="AC1038" s="320"/>
      <c r="AD1038" s="177"/>
      <c r="AE1038" s="177"/>
      <c r="AF1038" s="177"/>
      <c r="AG1038" s="177"/>
      <c r="AH1038" s="177"/>
      <c r="AI1038" s="177"/>
      <c r="AJ1038" s="177"/>
      <c r="AK1038" s="177"/>
      <c r="AL1038" s="177"/>
      <c r="AM1038" s="177"/>
      <c r="AN1038" s="177"/>
      <c r="AO1038" s="177"/>
      <c r="AP1038" s="177"/>
      <c r="AQ1038" s="177"/>
      <c r="AR1038" s="177"/>
      <c r="AS1038" s="177"/>
      <c r="AT1038" s="177"/>
      <c r="AU1038" s="177"/>
      <c r="AV1038" s="99">
        <v>2006</v>
      </c>
      <c r="AW1038" s="99"/>
      <c r="AX1038" s="99"/>
      <c r="AY1038" s="99"/>
      <c r="AZ1038" s="99"/>
      <c r="BA1038" s="99"/>
      <c r="BB1038" s="99"/>
      <c r="BC1038" s="100">
        <v>78</v>
      </c>
      <c r="BD1038" s="100"/>
    </row>
    <row r="1039" spans="1:56" s="246" customFormat="1" ht="25.7" customHeight="1">
      <c r="A1039" s="269"/>
      <c r="B1039" s="543"/>
      <c r="C1039" s="320" t="s">
        <v>12495</v>
      </c>
      <c r="D1039" s="320" t="s">
        <v>12952</v>
      </c>
      <c r="E1039" s="320" t="s">
        <v>12495</v>
      </c>
      <c r="F1039" s="320"/>
      <c r="G1039" s="320" t="s">
        <v>12495</v>
      </c>
      <c r="H1039" s="177"/>
      <c r="I1039" s="177"/>
      <c r="J1039" s="319">
        <v>649</v>
      </c>
      <c r="K1039" s="319">
        <v>424</v>
      </c>
      <c r="L1039" s="319">
        <v>424</v>
      </c>
      <c r="M1039" s="177"/>
      <c r="N1039" s="936"/>
      <c r="O1039" s="177"/>
      <c r="P1039" s="319">
        <v>374</v>
      </c>
      <c r="Q1039" s="319">
        <v>374</v>
      </c>
      <c r="R1039" s="319" t="s">
        <v>2481</v>
      </c>
      <c r="S1039" s="319">
        <v>1</v>
      </c>
      <c r="T1039" s="319" t="s">
        <v>960</v>
      </c>
      <c r="U1039" s="177"/>
      <c r="V1039" s="177"/>
      <c r="W1039" s="177"/>
      <c r="X1039" s="177"/>
      <c r="Y1039" s="177"/>
      <c r="Z1039" s="177"/>
      <c r="AA1039" s="319" t="s">
        <v>2179</v>
      </c>
      <c r="AB1039" s="320"/>
      <c r="AC1039" s="320"/>
      <c r="AD1039" s="177"/>
      <c r="AE1039" s="177"/>
      <c r="AF1039" s="177"/>
      <c r="AG1039" s="177"/>
      <c r="AH1039" s="177"/>
      <c r="AI1039" s="177"/>
      <c r="AJ1039" s="177"/>
      <c r="AK1039" s="177"/>
      <c r="AL1039" s="177"/>
      <c r="AM1039" s="177"/>
      <c r="AN1039" s="177"/>
      <c r="AO1039" s="177"/>
      <c r="AP1039" s="177"/>
      <c r="AQ1039" s="177"/>
      <c r="AR1039" s="177"/>
      <c r="AS1039" s="177"/>
      <c r="AT1039" s="177"/>
      <c r="AU1039" s="177"/>
      <c r="AV1039" s="99">
        <v>2004</v>
      </c>
      <c r="AW1039" s="99"/>
      <c r="AX1039" s="99"/>
      <c r="AY1039" s="99"/>
      <c r="AZ1039" s="99"/>
      <c r="BA1039" s="99"/>
      <c r="BB1039" s="99"/>
      <c r="BC1039" s="100">
        <v>53</v>
      </c>
      <c r="BD1039" s="100"/>
    </row>
    <row r="1040" spans="1:56" s="246" customFormat="1" ht="25.7" customHeight="1">
      <c r="A1040" s="269"/>
      <c r="B1040" s="543"/>
      <c r="C1040" s="320" t="s">
        <v>12495</v>
      </c>
      <c r="D1040" s="320" t="s">
        <v>12953</v>
      </c>
      <c r="E1040" s="320" t="s">
        <v>12495</v>
      </c>
      <c r="F1040" s="320"/>
      <c r="G1040" s="320" t="s">
        <v>12495</v>
      </c>
      <c r="H1040" s="177"/>
      <c r="I1040" s="177"/>
      <c r="J1040" s="319">
        <v>3008</v>
      </c>
      <c r="K1040" s="319">
        <v>464</v>
      </c>
      <c r="L1040" s="319">
        <v>464</v>
      </c>
      <c r="M1040" s="177"/>
      <c r="N1040" s="936"/>
      <c r="O1040" s="177"/>
      <c r="P1040" s="319">
        <v>374</v>
      </c>
      <c r="Q1040" s="319">
        <v>374</v>
      </c>
      <c r="R1040" s="319" t="s">
        <v>2481</v>
      </c>
      <c r="S1040" s="319">
        <v>1</v>
      </c>
      <c r="T1040" s="319" t="s">
        <v>960</v>
      </c>
      <c r="U1040" s="177"/>
      <c r="V1040" s="177"/>
      <c r="W1040" s="177"/>
      <c r="X1040" s="177"/>
      <c r="Y1040" s="177"/>
      <c r="Z1040" s="177"/>
      <c r="AA1040" s="319" t="s">
        <v>2179</v>
      </c>
      <c r="AB1040" s="320"/>
      <c r="AC1040" s="320"/>
      <c r="AD1040" s="177"/>
      <c r="AE1040" s="177"/>
      <c r="AF1040" s="177"/>
      <c r="AG1040" s="177"/>
      <c r="AH1040" s="177"/>
      <c r="AI1040" s="177"/>
      <c r="AJ1040" s="177"/>
      <c r="AK1040" s="177"/>
      <c r="AL1040" s="177"/>
      <c r="AM1040" s="177"/>
      <c r="AN1040" s="177"/>
      <c r="AO1040" s="177"/>
      <c r="AP1040" s="177"/>
      <c r="AQ1040" s="177"/>
      <c r="AR1040" s="177"/>
      <c r="AS1040" s="177"/>
      <c r="AT1040" s="177"/>
      <c r="AU1040" s="177"/>
      <c r="AV1040" s="99">
        <v>2004</v>
      </c>
      <c r="AW1040" s="99"/>
      <c r="AX1040" s="99"/>
      <c r="AY1040" s="99"/>
      <c r="AZ1040" s="99"/>
      <c r="BA1040" s="99"/>
      <c r="BB1040" s="99"/>
      <c r="BC1040" s="100">
        <v>63</v>
      </c>
      <c r="BD1040" s="100"/>
    </row>
    <row r="1041" spans="1:56" s="246" customFormat="1" ht="25.7" customHeight="1">
      <c r="A1041" s="269"/>
      <c r="B1041" s="543"/>
      <c r="C1041" s="320" t="s">
        <v>12495</v>
      </c>
      <c r="D1041" s="320" t="s">
        <v>12954</v>
      </c>
      <c r="E1041" s="320" t="s">
        <v>12495</v>
      </c>
      <c r="F1041" s="320"/>
      <c r="G1041" s="320" t="s">
        <v>12495</v>
      </c>
      <c r="H1041" s="177"/>
      <c r="I1041" s="177"/>
      <c r="J1041" s="319">
        <v>2278</v>
      </c>
      <c r="K1041" s="319">
        <v>549</v>
      </c>
      <c r="L1041" s="319">
        <v>549</v>
      </c>
      <c r="M1041" s="177"/>
      <c r="N1041" s="936"/>
      <c r="O1041" s="177"/>
      <c r="P1041" s="319">
        <v>374</v>
      </c>
      <c r="Q1041" s="319">
        <v>374</v>
      </c>
      <c r="R1041" s="319" t="s">
        <v>2481</v>
      </c>
      <c r="S1041" s="319">
        <v>1</v>
      </c>
      <c r="T1041" s="319" t="s">
        <v>960</v>
      </c>
      <c r="U1041" s="177"/>
      <c r="V1041" s="177"/>
      <c r="W1041" s="177"/>
      <c r="X1041" s="177"/>
      <c r="Y1041" s="177"/>
      <c r="Z1041" s="177"/>
      <c r="AA1041" s="319" t="s">
        <v>2179</v>
      </c>
      <c r="AB1041" s="320"/>
      <c r="AC1041" s="320"/>
      <c r="AD1041" s="177"/>
      <c r="AE1041" s="177"/>
      <c r="AF1041" s="177"/>
      <c r="AG1041" s="177"/>
      <c r="AH1041" s="177"/>
      <c r="AI1041" s="177"/>
      <c r="AJ1041" s="177"/>
      <c r="AK1041" s="177"/>
      <c r="AL1041" s="177"/>
      <c r="AM1041" s="177"/>
      <c r="AN1041" s="177"/>
      <c r="AO1041" s="177"/>
      <c r="AP1041" s="177"/>
      <c r="AQ1041" s="177"/>
      <c r="AR1041" s="177"/>
      <c r="AS1041" s="177"/>
      <c r="AT1041" s="177"/>
      <c r="AU1041" s="177"/>
      <c r="AV1041" s="99">
        <v>2009</v>
      </c>
      <c r="AW1041" s="99"/>
      <c r="AX1041" s="99"/>
      <c r="AY1041" s="99"/>
      <c r="AZ1041" s="99"/>
      <c r="BA1041" s="99"/>
      <c r="BB1041" s="99"/>
      <c r="BC1041" s="100">
        <v>150</v>
      </c>
      <c r="BD1041" s="100"/>
    </row>
    <row r="1042" spans="1:56" s="246" customFormat="1" ht="25.7" customHeight="1">
      <c r="A1042" s="269"/>
      <c r="B1042" s="543"/>
      <c r="C1042" s="320" t="s">
        <v>12495</v>
      </c>
      <c r="D1042" s="320" t="s">
        <v>12955</v>
      </c>
      <c r="E1042" s="320" t="s">
        <v>12495</v>
      </c>
      <c r="F1042" s="320"/>
      <c r="G1042" s="320" t="s">
        <v>12495</v>
      </c>
      <c r="H1042" s="177"/>
      <c r="I1042" s="177"/>
      <c r="J1042" s="319">
        <v>2280</v>
      </c>
      <c r="K1042" s="319">
        <v>526</v>
      </c>
      <c r="L1042" s="319">
        <v>526</v>
      </c>
      <c r="M1042" s="177"/>
      <c r="N1042" s="936"/>
      <c r="O1042" s="177"/>
      <c r="P1042" s="319">
        <v>374</v>
      </c>
      <c r="Q1042" s="319">
        <v>374</v>
      </c>
      <c r="R1042" s="319" t="s">
        <v>2481</v>
      </c>
      <c r="S1042" s="319">
        <v>1</v>
      </c>
      <c r="T1042" s="319" t="s">
        <v>960</v>
      </c>
      <c r="U1042" s="177"/>
      <c r="V1042" s="177"/>
      <c r="W1042" s="177"/>
      <c r="X1042" s="177"/>
      <c r="Y1042" s="177"/>
      <c r="Z1042" s="177"/>
      <c r="AA1042" s="319" t="s">
        <v>2179</v>
      </c>
      <c r="AB1042" s="320"/>
      <c r="AC1042" s="320"/>
      <c r="AD1042" s="177"/>
      <c r="AE1042" s="177"/>
      <c r="AF1042" s="177"/>
      <c r="AG1042" s="177"/>
      <c r="AH1042" s="177"/>
      <c r="AI1042" s="177"/>
      <c r="AJ1042" s="177"/>
      <c r="AK1042" s="177"/>
      <c r="AL1042" s="177"/>
      <c r="AM1042" s="177"/>
      <c r="AN1042" s="177"/>
      <c r="AO1042" s="177"/>
      <c r="AP1042" s="177"/>
      <c r="AQ1042" s="177"/>
      <c r="AR1042" s="177"/>
      <c r="AS1042" s="177"/>
      <c r="AT1042" s="177"/>
      <c r="AU1042" s="177"/>
      <c r="AV1042" s="99">
        <v>2009</v>
      </c>
      <c r="AW1042" s="99"/>
      <c r="AX1042" s="99"/>
      <c r="AY1042" s="99"/>
      <c r="AZ1042" s="99"/>
      <c r="BA1042" s="99"/>
      <c r="BB1042" s="99"/>
      <c r="BC1042" s="100">
        <v>105</v>
      </c>
      <c r="BD1042" s="100"/>
    </row>
    <row r="1043" spans="1:56" s="246" customFormat="1" ht="25.7" customHeight="1">
      <c r="A1043" s="269"/>
      <c r="B1043" s="543"/>
      <c r="C1043" s="320" t="s">
        <v>12495</v>
      </c>
      <c r="D1043" s="320" t="s">
        <v>12956</v>
      </c>
      <c r="E1043" s="320" t="s">
        <v>12495</v>
      </c>
      <c r="F1043" s="320"/>
      <c r="G1043" s="320" t="s">
        <v>12495</v>
      </c>
      <c r="H1043" s="177"/>
      <c r="I1043" s="177"/>
      <c r="J1043" s="319">
        <v>2772</v>
      </c>
      <c r="K1043" s="319">
        <v>397</v>
      </c>
      <c r="L1043" s="319">
        <v>397</v>
      </c>
      <c r="M1043" s="177"/>
      <c r="N1043" s="936"/>
      <c r="O1043" s="177"/>
      <c r="P1043" s="319">
        <v>374</v>
      </c>
      <c r="Q1043" s="319">
        <v>374</v>
      </c>
      <c r="R1043" s="319" t="s">
        <v>2481</v>
      </c>
      <c r="S1043" s="319">
        <v>1</v>
      </c>
      <c r="T1043" s="319" t="s">
        <v>960</v>
      </c>
      <c r="U1043" s="177"/>
      <c r="V1043" s="177"/>
      <c r="W1043" s="177"/>
      <c r="X1043" s="177"/>
      <c r="Y1043" s="177"/>
      <c r="Z1043" s="177"/>
      <c r="AA1043" s="319" t="s">
        <v>2179</v>
      </c>
      <c r="AB1043" s="320"/>
      <c r="AC1043" s="320"/>
      <c r="AD1043" s="177"/>
      <c r="AE1043" s="177"/>
      <c r="AF1043" s="177"/>
      <c r="AG1043" s="177"/>
      <c r="AH1043" s="177"/>
      <c r="AI1043" s="177"/>
      <c r="AJ1043" s="177"/>
      <c r="AK1043" s="177"/>
      <c r="AL1043" s="177"/>
      <c r="AM1043" s="177"/>
      <c r="AN1043" s="177"/>
      <c r="AO1043" s="177"/>
      <c r="AP1043" s="177"/>
      <c r="AQ1043" s="177"/>
      <c r="AR1043" s="177"/>
      <c r="AS1043" s="177"/>
      <c r="AT1043" s="177"/>
      <c r="AU1043" s="177"/>
      <c r="AV1043" s="99">
        <v>2008</v>
      </c>
      <c r="AW1043" s="99"/>
      <c r="AX1043" s="99"/>
      <c r="AY1043" s="99"/>
      <c r="AZ1043" s="99"/>
      <c r="BA1043" s="99"/>
      <c r="BB1043" s="99"/>
      <c r="BC1043" s="100">
        <v>83</v>
      </c>
      <c r="BD1043" s="100"/>
    </row>
    <row r="1044" spans="1:56" s="246" customFormat="1" ht="25.7" customHeight="1">
      <c r="A1044" s="269"/>
      <c r="B1044" s="543"/>
      <c r="C1044" s="320" t="s">
        <v>12617</v>
      </c>
      <c r="D1044" s="320" t="s">
        <v>12957</v>
      </c>
      <c r="E1044" s="320" t="s">
        <v>12617</v>
      </c>
      <c r="F1044" s="320"/>
      <c r="G1044" s="320" t="s">
        <v>12617</v>
      </c>
      <c r="H1044" s="177"/>
      <c r="I1044" s="177"/>
      <c r="J1044" s="319">
        <v>514</v>
      </c>
      <c r="K1044" s="319">
        <v>514</v>
      </c>
      <c r="L1044" s="319">
        <v>514</v>
      </c>
      <c r="M1044" s="177"/>
      <c r="N1044" s="936"/>
      <c r="O1044" s="177"/>
      <c r="P1044" s="319">
        <v>514</v>
      </c>
      <c r="Q1044" s="319">
        <v>514</v>
      </c>
      <c r="R1044" s="319" t="s">
        <v>12958</v>
      </c>
      <c r="S1044" s="319">
        <v>1</v>
      </c>
      <c r="T1044" s="319" t="s">
        <v>391</v>
      </c>
      <c r="U1044" s="177"/>
      <c r="V1044" s="177"/>
      <c r="W1044" s="177"/>
      <c r="X1044" s="177"/>
      <c r="Y1044" s="177"/>
      <c r="Z1044" s="177"/>
      <c r="AA1044" s="319"/>
      <c r="AB1044" s="320"/>
      <c r="AC1044" s="320"/>
      <c r="AD1044" s="177"/>
      <c r="AE1044" s="177"/>
      <c r="AF1044" s="177"/>
      <c r="AG1044" s="177"/>
      <c r="AH1044" s="177"/>
      <c r="AI1044" s="177"/>
      <c r="AJ1044" s="177"/>
      <c r="AK1044" s="177"/>
      <c r="AL1044" s="177"/>
      <c r="AM1044" s="177"/>
      <c r="AN1044" s="177"/>
      <c r="AO1044" s="177"/>
      <c r="AP1044" s="177"/>
      <c r="AQ1044" s="177"/>
      <c r="AR1044" s="177"/>
      <c r="AS1044" s="177"/>
      <c r="AT1044" s="177"/>
      <c r="AU1044" s="177"/>
      <c r="AV1044" s="99">
        <v>2004</v>
      </c>
      <c r="AW1044" s="99"/>
      <c r="AX1044" s="99"/>
      <c r="AY1044" s="99"/>
      <c r="AZ1044" s="99"/>
      <c r="BA1044" s="99"/>
      <c r="BB1044" s="99"/>
      <c r="BC1044" s="100">
        <v>102</v>
      </c>
      <c r="BD1044" s="100"/>
    </row>
    <row r="1045" spans="1:56" s="246" customFormat="1" ht="25.7" customHeight="1">
      <c r="A1045" s="269"/>
      <c r="B1045" s="543"/>
      <c r="C1045" s="320" t="s">
        <v>12617</v>
      </c>
      <c r="D1045" s="320" t="s">
        <v>12959</v>
      </c>
      <c r="E1045" s="320" t="s">
        <v>12617</v>
      </c>
      <c r="F1045" s="320"/>
      <c r="G1045" s="320" t="s">
        <v>12960</v>
      </c>
      <c r="H1045" s="177"/>
      <c r="I1045" s="177"/>
      <c r="J1045" s="319">
        <v>498</v>
      </c>
      <c r="K1045" s="319">
        <v>498</v>
      </c>
      <c r="L1045" s="319">
        <v>498</v>
      </c>
      <c r="M1045" s="177"/>
      <c r="N1045" s="936"/>
      <c r="O1045" s="177"/>
      <c r="P1045" s="319">
        <v>498</v>
      </c>
      <c r="Q1045" s="319">
        <v>498</v>
      </c>
      <c r="R1045" s="319" t="s">
        <v>12961</v>
      </c>
      <c r="S1045" s="319">
        <v>1</v>
      </c>
      <c r="T1045" s="319" t="s">
        <v>391</v>
      </c>
      <c r="U1045" s="177"/>
      <c r="V1045" s="177"/>
      <c r="W1045" s="177"/>
      <c r="X1045" s="177"/>
      <c r="Y1045" s="177"/>
      <c r="Z1045" s="177"/>
      <c r="AA1045" s="319"/>
      <c r="AB1045" s="320"/>
      <c r="AC1045" s="320"/>
      <c r="AD1045" s="177"/>
      <c r="AE1045" s="177"/>
      <c r="AF1045" s="177"/>
      <c r="AG1045" s="177"/>
      <c r="AH1045" s="177"/>
      <c r="AI1045" s="177"/>
      <c r="AJ1045" s="177"/>
      <c r="AK1045" s="177"/>
      <c r="AL1045" s="177"/>
      <c r="AM1045" s="177"/>
      <c r="AN1045" s="177"/>
      <c r="AO1045" s="177"/>
      <c r="AP1045" s="177"/>
      <c r="AQ1045" s="177"/>
      <c r="AR1045" s="177"/>
      <c r="AS1045" s="177"/>
      <c r="AT1045" s="177"/>
      <c r="AU1045" s="177"/>
      <c r="AV1045" s="99">
        <v>2007</v>
      </c>
      <c r="AW1045" s="99"/>
      <c r="AX1045" s="99"/>
      <c r="AY1045" s="99"/>
      <c r="AZ1045" s="99"/>
      <c r="BA1045" s="99"/>
      <c r="BB1045" s="99"/>
      <c r="BC1045" s="100">
        <v>50</v>
      </c>
      <c r="BD1045" s="100"/>
    </row>
    <row r="1046" spans="1:56" s="246" customFormat="1" ht="25.7" customHeight="1">
      <c r="A1046" s="269"/>
      <c r="B1046" s="543"/>
      <c r="C1046" s="320" t="s">
        <v>12617</v>
      </c>
      <c r="D1046" s="320" t="s">
        <v>12962</v>
      </c>
      <c r="E1046" s="320" t="s">
        <v>12617</v>
      </c>
      <c r="F1046" s="320"/>
      <c r="G1046" s="320" t="s">
        <v>12963</v>
      </c>
      <c r="H1046" s="177"/>
      <c r="I1046" s="177"/>
      <c r="J1046" s="319">
        <v>2220</v>
      </c>
      <c r="K1046" s="319">
        <v>442</v>
      </c>
      <c r="L1046" s="319">
        <v>442</v>
      </c>
      <c r="M1046" s="177"/>
      <c r="N1046" s="936"/>
      <c r="O1046" s="177"/>
      <c r="P1046" s="319">
        <v>442</v>
      </c>
      <c r="Q1046" s="319">
        <v>442</v>
      </c>
      <c r="R1046" s="319" t="s">
        <v>12964</v>
      </c>
      <c r="S1046" s="319">
        <v>1</v>
      </c>
      <c r="T1046" s="319" t="s">
        <v>391</v>
      </c>
      <c r="U1046" s="177"/>
      <c r="V1046" s="177"/>
      <c r="W1046" s="177"/>
      <c r="X1046" s="177"/>
      <c r="Y1046" s="177"/>
      <c r="Z1046" s="177"/>
      <c r="AA1046" s="319"/>
      <c r="AB1046" s="320"/>
      <c r="AC1046" s="320"/>
      <c r="AD1046" s="177"/>
      <c r="AE1046" s="177"/>
      <c r="AF1046" s="177"/>
      <c r="AG1046" s="177"/>
      <c r="AH1046" s="177"/>
      <c r="AI1046" s="177"/>
      <c r="AJ1046" s="177"/>
      <c r="AK1046" s="177"/>
      <c r="AL1046" s="177"/>
      <c r="AM1046" s="177"/>
      <c r="AN1046" s="177"/>
      <c r="AO1046" s="177"/>
      <c r="AP1046" s="177"/>
      <c r="AQ1046" s="177"/>
      <c r="AR1046" s="177"/>
      <c r="AS1046" s="177"/>
      <c r="AT1046" s="177"/>
      <c r="AU1046" s="177"/>
      <c r="AV1046" s="99">
        <v>2007</v>
      </c>
      <c r="AW1046" s="99"/>
      <c r="AX1046" s="99"/>
      <c r="AY1046" s="99"/>
      <c r="AZ1046" s="99"/>
      <c r="BA1046" s="99"/>
      <c r="BB1046" s="99"/>
      <c r="BC1046" s="100">
        <v>50</v>
      </c>
      <c r="BD1046" s="100"/>
    </row>
    <row r="1047" spans="1:56" s="246" customFormat="1" ht="25.7" customHeight="1">
      <c r="A1047" s="269"/>
      <c r="B1047" s="543"/>
      <c r="C1047" s="320" t="s">
        <v>12617</v>
      </c>
      <c r="D1047" s="320" t="s">
        <v>12965</v>
      </c>
      <c r="E1047" s="320" t="s">
        <v>12617</v>
      </c>
      <c r="F1047" s="320"/>
      <c r="G1047" s="320" t="s">
        <v>12966</v>
      </c>
      <c r="H1047" s="177"/>
      <c r="I1047" s="177"/>
      <c r="J1047" s="319">
        <v>471</v>
      </c>
      <c r="K1047" s="319">
        <v>471</v>
      </c>
      <c r="L1047" s="319">
        <v>471</v>
      </c>
      <c r="M1047" s="177"/>
      <c r="N1047" s="936"/>
      <c r="O1047" s="177"/>
      <c r="P1047" s="319">
        <v>471</v>
      </c>
      <c r="Q1047" s="319">
        <v>471</v>
      </c>
      <c r="R1047" s="319" t="s">
        <v>12967</v>
      </c>
      <c r="S1047" s="319">
        <v>1</v>
      </c>
      <c r="T1047" s="319" t="s">
        <v>391</v>
      </c>
      <c r="U1047" s="177"/>
      <c r="V1047" s="177"/>
      <c r="W1047" s="177"/>
      <c r="X1047" s="177"/>
      <c r="Y1047" s="177"/>
      <c r="Z1047" s="177"/>
      <c r="AA1047" s="319"/>
      <c r="AB1047" s="320"/>
      <c r="AC1047" s="320"/>
      <c r="AD1047" s="177"/>
      <c r="AE1047" s="177"/>
      <c r="AF1047" s="177"/>
      <c r="AG1047" s="177"/>
      <c r="AH1047" s="177"/>
      <c r="AI1047" s="177"/>
      <c r="AJ1047" s="177"/>
      <c r="AK1047" s="177"/>
      <c r="AL1047" s="177"/>
      <c r="AM1047" s="177"/>
      <c r="AN1047" s="177"/>
      <c r="AO1047" s="177"/>
      <c r="AP1047" s="177"/>
      <c r="AQ1047" s="177"/>
      <c r="AR1047" s="177"/>
      <c r="AS1047" s="177"/>
      <c r="AT1047" s="177"/>
      <c r="AU1047" s="177"/>
      <c r="AV1047" s="99">
        <v>2007</v>
      </c>
      <c r="AW1047" s="99"/>
      <c r="AX1047" s="99"/>
      <c r="AY1047" s="99"/>
      <c r="AZ1047" s="99"/>
      <c r="BA1047" s="99"/>
      <c r="BB1047" s="99"/>
      <c r="BC1047" s="100">
        <v>55</v>
      </c>
      <c r="BD1047" s="100"/>
    </row>
    <row r="1048" spans="1:56" s="246" customFormat="1" ht="25.7" customHeight="1">
      <c r="A1048" s="269"/>
      <c r="B1048" s="543"/>
      <c r="C1048" s="320" t="s">
        <v>12617</v>
      </c>
      <c r="D1048" s="320" t="s">
        <v>12968</v>
      </c>
      <c r="E1048" s="320" t="s">
        <v>12617</v>
      </c>
      <c r="F1048" s="320"/>
      <c r="G1048" s="320" t="s">
        <v>12969</v>
      </c>
      <c r="H1048" s="177"/>
      <c r="I1048" s="177"/>
      <c r="J1048" s="319">
        <v>817</v>
      </c>
      <c r="K1048" s="319">
        <v>450</v>
      </c>
      <c r="L1048" s="319">
        <v>450</v>
      </c>
      <c r="M1048" s="177"/>
      <c r="N1048" s="936"/>
      <c r="O1048" s="177"/>
      <c r="P1048" s="319">
        <v>450</v>
      </c>
      <c r="Q1048" s="319">
        <v>450</v>
      </c>
      <c r="R1048" s="319" t="s">
        <v>12970</v>
      </c>
      <c r="S1048" s="319">
        <v>1</v>
      </c>
      <c r="T1048" s="319" t="s">
        <v>391</v>
      </c>
      <c r="U1048" s="177"/>
      <c r="V1048" s="177"/>
      <c r="W1048" s="177"/>
      <c r="X1048" s="177"/>
      <c r="Y1048" s="177"/>
      <c r="Z1048" s="177"/>
      <c r="AA1048" s="319"/>
      <c r="AB1048" s="320"/>
      <c r="AC1048" s="320"/>
      <c r="AD1048" s="177"/>
      <c r="AE1048" s="177"/>
      <c r="AF1048" s="177"/>
      <c r="AG1048" s="177"/>
      <c r="AH1048" s="177"/>
      <c r="AI1048" s="177"/>
      <c r="AJ1048" s="177"/>
      <c r="AK1048" s="177"/>
      <c r="AL1048" s="177"/>
      <c r="AM1048" s="177"/>
      <c r="AN1048" s="177"/>
      <c r="AO1048" s="177"/>
      <c r="AP1048" s="177"/>
      <c r="AQ1048" s="177"/>
      <c r="AR1048" s="177"/>
      <c r="AS1048" s="177"/>
      <c r="AT1048" s="177"/>
      <c r="AU1048" s="177"/>
      <c r="AV1048" s="99">
        <v>2007</v>
      </c>
      <c r="AW1048" s="99"/>
      <c r="AX1048" s="99"/>
      <c r="AY1048" s="99"/>
      <c r="AZ1048" s="99"/>
      <c r="BA1048" s="99"/>
      <c r="BB1048" s="99"/>
      <c r="BC1048" s="100">
        <v>50</v>
      </c>
      <c r="BD1048" s="100"/>
    </row>
    <row r="1049" spans="1:56" s="246" customFormat="1" ht="25.7" customHeight="1">
      <c r="A1049" s="269"/>
      <c r="B1049" s="543"/>
      <c r="C1049" s="320" t="s">
        <v>12617</v>
      </c>
      <c r="D1049" s="320" t="s">
        <v>12971</v>
      </c>
      <c r="E1049" s="320" t="s">
        <v>12617</v>
      </c>
      <c r="F1049" s="320"/>
      <c r="G1049" s="320" t="s">
        <v>12972</v>
      </c>
      <c r="H1049" s="177"/>
      <c r="I1049" s="177"/>
      <c r="J1049" s="319">
        <v>515</v>
      </c>
      <c r="K1049" s="319">
        <v>442</v>
      </c>
      <c r="L1049" s="319">
        <v>442</v>
      </c>
      <c r="M1049" s="177"/>
      <c r="N1049" s="936"/>
      <c r="O1049" s="177"/>
      <c r="P1049" s="319">
        <v>442</v>
      </c>
      <c r="Q1049" s="319">
        <v>442</v>
      </c>
      <c r="R1049" s="319" t="s">
        <v>12973</v>
      </c>
      <c r="S1049" s="319">
        <v>1</v>
      </c>
      <c r="T1049" s="319" t="s">
        <v>391</v>
      </c>
      <c r="U1049" s="177"/>
      <c r="V1049" s="177"/>
      <c r="W1049" s="177"/>
      <c r="X1049" s="177"/>
      <c r="Y1049" s="177"/>
      <c r="Z1049" s="177"/>
      <c r="AA1049" s="319"/>
      <c r="AB1049" s="320"/>
      <c r="AC1049" s="320"/>
      <c r="AD1049" s="177"/>
      <c r="AE1049" s="177"/>
      <c r="AF1049" s="177"/>
      <c r="AG1049" s="177"/>
      <c r="AH1049" s="177"/>
      <c r="AI1049" s="177"/>
      <c r="AJ1049" s="177"/>
      <c r="AK1049" s="177"/>
      <c r="AL1049" s="177"/>
      <c r="AM1049" s="177"/>
      <c r="AN1049" s="177"/>
      <c r="AO1049" s="177"/>
      <c r="AP1049" s="177"/>
      <c r="AQ1049" s="177"/>
      <c r="AR1049" s="177"/>
      <c r="AS1049" s="177"/>
      <c r="AT1049" s="177"/>
      <c r="AU1049" s="177"/>
      <c r="AV1049" s="99">
        <v>2004</v>
      </c>
      <c r="AW1049" s="99"/>
      <c r="AX1049" s="99"/>
      <c r="AY1049" s="99"/>
      <c r="AZ1049" s="99"/>
      <c r="BA1049" s="99"/>
      <c r="BB1049" s="99"/>
      <c r="BC1049" s="100">
        <v>90</v>
      </c>
      <c r="BD1049" s="100"/>
    </row>
    <row r="1050" spans="1:56" s="246" customFormat="1" ht="25.7" customHeight="1">
      <c r="A1050" s="269"/>
      <c r="B1050" s="543"/>
      <c r="C1050" s="320" t="s">
        <v>12617</v>
      </c>
      <c r="D1050" s="320" t="s">
        <v>12974</v>
      </c>
      <c r="E1050" s="320" t="s">
        <v>12617</v>
      </c>
      <c r="F1050" s="320"/>
      <c r="G1050" s="320" t="s">
        <v>12975</v>
      </c>
      <c r="H1050" s="177"/>
      <c r="I1050" s="177"/>
      <c r="J1050" s="319">
        <v>450</v>
      </c>
      <c r="K1050" s="319">
        <v>358</v>
      </c>
      <c r="L1050" s="319">
        <v>358</v>
      </c>
      <c r="M1050" s="177"/>
      <c r="N1050" s="936"/>
      <c r="O1050" s="177"/>
      <c r="P1050" s="319">
        <v>358</v>
      </c>
      <c r="Q1050" s="319">
        <v>358</v>
      </c>
      <c r="R1050" s="319" t="s">
        <v>12976</v>
      </c>
      <c r="S1050" s="319">
        <v>1</v>
      </c>
      <c r="T1050" s="319" t="s">
        <v>391</v>
      </c>
      <c r="U1050" s="177"/>
      <c r="V1050" s="177"/>
      <c r="W1050" s="177"/>
      <c r="X1050" s="177"/>
      <c r="Y1050" s="177"/>
      <c r="Z1050" s="177"/>
      <c r="AA1050" s="319"/>
      <c r="AB1050" s="320"/>
      <c r="AC1050" s="320"/>
      <c r="AD1050" s="177"/>
      <c r="AE1050" s="177"/>
      <c r="AF1050" s="177"/>
      <c r="AG1050" s="177"/>
      <c r="AH1050" s="177"/>
      <c r="AI1050" s="177"/>
      <c r="AJ1050" s="177"/>
      <c r="AK1050" s="177"/>
      <c r="AL1050" s="177"/>
      <c r="AM1050" s="177"/>
      <c r="AN1050" s="177"/>
      <c r="AO1050" s="177"/>
      <c r="AP1050" s="177"/>
      <c r="AQ1050" s="177"/>
      <c r="AR1050" s="177"/>
      <c r="AS1050" s="177"/>
      <c r="AT1050" s="177"/>
      <c r="AU1050" s="177"/>
      <c r="AV1050" s="99">
        <v>2004</v>
      </c>
      <c r="AW1050" s="99"/>
      <c r="AX1050" s="99"/>
      <c r="AY1050" s="99"/>
      <c r="AZ1050" s="99"/>
      <c r="BA1050" s="99"/>
      <c r="BB1050" s="99"/>
      <c r="BC1050" s="100">
        <v>85</v>
      </c>
      <c r="BD1050" s="100"/>
    </row>
    <row r="1051" spans="1:56" s="246" customFormat="1" ht="25.7" customHeight="1">
      <c r="A1051" s="269"/>
      <c r="B1051" s="543"/>
      <c r="C1051" s="320" t="s">
        <v>12617</v>
      </c>
      <c r="D1051" s="320" t="s">
        <v>12977</v>
      </c>
      <c r="E1051" s="320" t="s">
        <v>12617</v>
      </c>
      <c r="F1051" s="320"/>
      <c r="G1051" s="320" t="s">
        <v>12978</v>
      </c>
      <c r="H1051" s="177"/>
      <c r="I1051" s="177"/>
      <c r="J1051" s="319">
        <v>494</v>
      </c>
      <c r="K1051" s="319">
        <v>449</v>
      </c>
      <c r="L1051" s="319">
        <v>449</v>
      </c>
      <c r="M1051" s="177"/>
      <c r="N1051" s="936"/>
      <c r="O1051" s="177"/>
      <c r="P1051" s="319">
        <v>449</v>
      </c>
      <c r="Q1051" s="319">
        <v>449</v>
      </c>
      <c r="R1051" s="319" t="s">
        <v>12979</v>
      </c>
      <c r="S1051" s="319">
        <v>1</v>
      </c>
      <c r="T1051" s="319" t="s">
        <v>391</v>
      </c>
      <c r="U1051" s="177"/>
      <c r="V1051" s="177"/>
      <c r="W1051" s="177"/>
      <c r="X1051" s="177"/>
      <c r="Y1051" s="177"/>
      <c r="Z1051" s="177"/>
      <c r="AA1051" s="319"/>
      <c r="AB1051" s="320"/>
      <c r="AC1051" s="320"/>
      <c r="AD1051" s="177"/>
      <c r="AE1051" s="177"/>
      <c r="AF1051" s="177"/>
      <c r="AG1051" s="177"/>
      <c r="AH1051" s="177"/>
      <c r="AI1051" s="177"/>
      <c r="AJ1051" s="177"/>
      <c r="AK1051" s="177"/>
      <c r="AL1051" s="177"/>
      <c r="AM1051" s="177"/>
      <c r="AN1051" s="177"/>
      <c r="AO1051" s="177"/>
      <c r="AP1051" s="177"/>
      <c r="AQ1051" s="177"/>
      <c r="AR1051" s="177"/>
      <c r="AS1051" s="177"/>
      <c r="AT1051" s="177"/>
      <c r="AU1051" s="177"/>
      <c r="AV1051" s="99">
        <v>2007</v>
      </c>
      <c r="AW1051" s="99"/>
      <c r="AX1051" s="99"/>
      <c r="AY1051" s="99"/>
      <c r="AZ1051" s="99"/>
      <c r="BA1051" s="99"/>
      <c r="BB1051" s="99"/>
      <c r="BC1051" s="100">
        <v>100</v>
      </c>
      <c r="BD1051" s="100"/>
    </row>
    <row r="1052" spans="1:56" s="246" customFormat="1" ht="25.7" customHeight="1">
      <c r="A1052" s="269"/>
      <c r="B1052" s="543"/>
      <c r="C1052" s="320" t="s">
        <v>12617</v>
      </c>
      <c r="D1052" s="320" t="s">
        <v>12980</v>
      </c>
      <c r="E1052" s="320" t="s">
        <v>12617</v>
      </c>
      <c r="F1052" s="320"/>
      <c r="G1052" s="320" t="s">
        <v>12981</v>
      </c>
      <c r="H1052" s="177"/>
      <c r="I1052" s="177"/>
      <c r="J1052" s="319">
        <v>2748</v>
      </c>
      <c r="K1052" s="319">
        <v>500</v>
      </c>
      <c r="L1052" s="319">
        <v>500</v>
      </c>
      <c r="M1052" s="177"/>
      <c r="N1052" s="936"/>
      <c r="O1052" s="177"/>
      <c r="P1052" s="319">
        <v>500</v>
      </c>
      <c r="Q1052" s="319">
        <v>500</v>
      </c>
      <c r="R1052" s="319" t="s">
        <v>12982</v>
      </c>
      <c r="S1052" s="319">
        <v>1</v>
      </c>
      <c r="T1052" s="319" t="s">
        <v>391</v>
      </c>
      <c r="U1052" s="177"/>
      <c r="V1052" s="177"/>
      <c r="W1052" s="177"/>
      <c r="X1052" s="177"/>
      <c r="Y1052" s="177"/>
      <c r="Z1052" s="177"/>
      <c r="AA1052" s="319"/>
      <c r="AB1052" s="320"/>
      <c r="AC1052" s="320"/>
      <c r="AD1052" s="177"/>
      <c r="AE1052" s="177"/>
      <c r="AF1052" s="177"/>
      <c r="AG1052" s="177"/>
      <c r="AH1052" s="177"/>
      <c r="AI1052" s="177"/>
      <c r="AJ1052" s="177"/>
      <c r="AK1052" s="177"/>
      <c r="AL1052" s="177"/>
      <c r="AM1052" s="177"/>
      <c r="AN1052" s="177"/>
      <c r="AO1052" s="177"/>
      <c r="AP1052" s="177"/>
      <c r="AQ1052" s="177"/>
      <c r="AR1052" s="177"/>
      <c r="AS1052" s="177"/>
      <c r="AT1052" s="177"/>
      <c r="AU1052" s="177"/>
      <c r="AV1052" s="99">
        <v>2010</v>
      </c>
      <c r="AW1052" s="99"/>
      <c r="AX1052" s="99"/>
      <c r="AY1052" s="99"/>
      <c r="AZ1052" s="99"/>
      <c r="BA1052" s="99"/>
      <c r="BB1052" s="99"/>
      <c r="BC1052" s="100">
        <v>165</v>
      </c>
      <c r="BD1052" s="100"/>
    </row>
    <row r="1053" spans="1:56" s="246" customFormat="1" ht="25.7" customHeight="1">
      <c r="A1053" s="269"/>
      <c r="B1053" s="543"/>
      <c r="C1053" s="320" t="s">
        <v>12617</v>
      </c>
      <c r="D1053" s="320" t="s">
        <v>12983</v>
      </c>
      <c r="E1053" s="320" t="s">
        <v>12617</v>
      </c>
      <c r="F1053" s="320"/>
      <c r="G1053" s="320" t="s">
        <v>12984</v>
      </c>
      <c r="H1053" s="177"/>
      <c r="I1053" s="177"/>
      <c r="J1053" s="319">
        <v>498</v>
      </c>
      <c r="K1053" s="319">
        <v>498</v>
      </c>
      <c r="L1053" s="319">
        <v>498</v>
      </c>
      <c r="M1053" s="177"/>
      <c r="N1053" s="936"/>
      <c r="O1053" s="177"/>
      <c r="P1053" s="319">
        <v>498</v>
      </c>
      <c r="Q1053" s="319">
        <v>498</v>
      </c>
      <c r="R1053" s="319" t="s">
        <v>12985</v>
      </c>
      <c r="S1053" s="319">
        <v>1</v>
      </c>
      <c r="T1053" s="319" t="s">
        <v>391</v>
      </c>
      <c r="U1053" s="177"/>
      <c r="V1053" s="177"/>
      <c r="W1053" s="177"/>
      <c r="X1053" s="177"/>
      <c r="Y1053" s="177"/>
      <c r="Z1053" s="177"/>
      <c r="AA1053" s="319"/>
      <c r="AB1053" s="320"/>
      <c r="AC1053" s="320"/>
      <c r="AD1053" s="177"/>
      <c r="AE1053" s="177"/>
      <c r="AF1053" s="177"/>
      <c r="AG1053" s="177"/>
      <c r="AH1053" s="177"/>
      <c r="AI1053" s="177"/>
      <c r="AJ1053" s="177"/>
      <c r="AK1053" s="177"/>
      <c r="AL1053" s="177"/>
      <c r="AM1053" s="177"/>
      <c r="AN1053" s="177"/>
      <c r="AO1053" s="177"/>
      <c r="AP1053" s="177"/>
      <c r="AQ1053" s="177"/>
      <c r="AR1053" s="177"/>
      <c r="AS1053" s="177"/>
      <c r="AT1053" s="177"/>
      <c r="AU1053" s="177"/>
      <c r="AV1053" s="99">
        <v>2010</v>
      </c>
      <c r="AW1053" s="99"/>
      <c r="AX1053" s="99"/>
      <c r="AY1053" s="99"/>
      <c r="AZ1053" s="99"/>
      <c r="BA1053" s="99"/>
      <c r="BB1053" s="99"/>
      <c r="BC1053" s="100">
        <v>110</v>
      </c>
      <c r="BD1053" s="100"/>
    </row>
    <row r="1054" spans="1:56" s="246" customFormat="1" ht="25.7" customHeight="1">
      <c r="A1054" s="269"/>
      <c r="B1054" s="543"/>
      <c r="C1054" s="320" t="s">
        <v>12617</v>
      </c>
      <c r="D1054" s="320" t="s">
        <v>12986</v>
      </c>
      <c r="E1054" s="320" t="s">
        <v>12617</v>
      </c>
      <c r="F1054" s="320"/>
      <c r="G1054" s="320" t="s">
        <v>12978</v>
      </c>
      <c r="H1054" s="177"/>
      <c r="I1054" s="177"/>
      <c r="J1054" s="319">
        <v>480</v>
      </c>
      <c r="K1054" s="319">
        <v>480</v>
      </c>
      <c r="L1054" s="319">
        <v>480</v>
      </c>
      <c r="M1054" s="177"/>
      <c r="N1054" s="936"/>
      <c r="O1054" s="177"/>
      <c r="P1054" s="319">
        <v>480</v>
      </c>
      <c r="Q1054" s="319">
        <v>480</v>
      </c>
      <c r="R1054" s="319" t="s">
        <v>12982</v>
      </c>
      <c r="S1054" s="319">
        <v>1</v>
      </c>
      <c r="T1054" s="319" t="s">
        <v>391</v>
      </c>
      <c r="U1054" s="177"/>
      <c r="V1054" s="177"/>
      <c r="W1054" s="177"/>
      <c r="X1054" s="177"/>
      <c r="Y1054" s="177"/>
      <c r="Z1054" s="177"/>
      <c r="AA1054" s="319"/>
      <c r="AB1054" s="320"/>
      <c r="AC1054" s="320"/>
      <c r="AD1054" s="177"/>
      <c r="AE1054" s="177"/>
      <c r="AF1054" s="177"/>
      <c r="AG1054" s="177"/>
      <c r="AH1054" s="177"/>
      <c r="AI1054" s="177"/>
      <c r="AJ1054" s="177"/>
      <c r="AK1054" s="177"/>
      <c r="AL1054" s="177"/>
      <c r="AM1054" s="177"/>
      <c r="AN1054" s="177"/>
      <c r="AO1054" s="177"/>
      <c r="AP1054" s="177"/>
      <c r="AQ1054" s="177"/>
      <c r="AR1054" s="177"/>
      <c r="AS1054" s="177"/>
      <c r="AT1054" s="177"/>
      <c r="AU1054" s="177"/>
      <c r="AV1054" s="99">
        <v>2011</v>
      </c>
      <c r="AW1054" s="99"/>
      <c r="AX1054" s="99"/>
      <c r="AY1054" s="99"/>
      <c r="AZ1054" s="99"/>
      <c r="BA1054" s="99"/>
      <c r="BB1054" s="99"/>
      <c r="BC1054" s="100">
        <v>150</v>
      </c>
      <c r="BD1054" s="100"/>
    </row>
    <row r="1055" spans="1:56" s="246" customFormat="1" ht="25.7" customHeight="1">
      <c r="A1055" s="280"/>
      <c r="B1055" s="543"/>
      <c r="C1055" s="320" t="s">
        <v>12502</v>
      </c>
      <c r="D1055" s="320" t="s">
        <v>12987</v>
      </c>
      <c r="E1055" s="320" t="s">
        <v>12502</v>
      </c>
      <c r="F1055" s="320" t="s">
        <v>12502</v>
      </c>
      <c r="G1055" s="320" t="s">
        <v>12502</v>
      </c>
      <c r="H1055" s="177"/>
      <c r="I1055" s="177"/>
      <c r="J1055" s="319">
        <v>3432</v>
      </c>
      <c r="K1055" s="319">
        <v>456</v>
      </c>
      <c r="L1055" s="319">
        <v>456</v>
      </c>
      <c r="M1055" s="177"/>
      <c r="N1055" s="936"/>
      <c r="O1055" s="177"/>
      <c r="P1055" s="319">
        <v>374</v>
      </c>
      <c r="Q1055" s="319">
        <v>374</v>
      </c>
      <c r="R1055" s="319" t="s">
        <v>2481</v>
      </c>
      <c r="S1055" s="319">
        <v>1</v>
      </c>
      <c r="T1055" s="319" t="s">
        <v>960</v>
      </c>
      <c r="U1055" s="177"/>
      <c r="V1055" s="177"/>
      <c r="W1055" s="177"/>
      <c r="X1055" s="177"/>
      <c r="Y1055" s="177"/>
      <c r="Z1055" s="177"/>
      <c r="AA1055" s="319" t="s">
        <v>2179</v>
      </c>
      <c r="AB1055" s="320"/>
      <c r="AC1055" s="320"/>
      <c r="AD1055" s="177"/>
      <c r="AE1055" s="177"/>
      <c r="AF1055" s="177"/>
      <c r="AG1055" s="177"/>
      <c r="AH1055" s="177"/>
      <c r="AI1055" s="177"/>
      <c r="AJ1055" s="177"/>
      <c r="AK1055" s="177"/>
      <c r="AL1055" s="177"/>
      <c r="AM1055" s="177"/>
      <c r="AN1055" s="177"/>
      <c r="AO1055" s="177"/>
      <c r="AP1055" s="177"/>
      <c r="AQ1055" s="177"/>
      <c r="AR1055" s="177"/>
      <c r="AS1055" s="177"/>
      <c r="AT1055" s="177"/>
      <c r="AU1055" s="177"/>
      <c r="AV1055" s="99">
        <v>2007</v>
      </c>
      <c r="AW1055" s="99"/>
      <c r="AX1055" s="99"/>
      <c r="AY1055" s="99"/>
      <c r="AZ1055" s="99"/>
      <c r="BA1055" s="99"/>
      <c r="BB1055" s="99"/>
      <c r="BC1055" s="100">
        <v>100</v>
      </c>
      <c r="BD1055" s="100"/>
    </row>
    <row r="1056" spans="1:56" s="246" customFormat="1" ht="25.7" customHeight="1">
      <c r="A1056" s="280"/>
      <c r="B1056" s="543"/>
      <c r="C1056" s="320" t="s">
        <v>12502</v>
      </c>
      <c r="D1056" s="320" t="s">
        <v>12988</v>
      </c>
      <c r="E1056" s="320" t="s">
        <v>12502</v>
      </c>
      <c r="F1056" s="320" t="s">
        <v>12502</v>
      </c>
      <c r="G1056" s="320" t="s">
        <v>12502</v>
      </c>
      <c r="H1056" s="177"/>
      <c r="I1056" s="177"/>
      <c r="J1056" s="319">
        <v>14450</v>
      </c>
      <c r="K1056" s="319">
        <v>490</v>
      </c>
      <c r="L1056" s="319">
        <v>490</v>
      </c>
      <c r="M1056" s="177"/>
      <c r="N1056" s="936"/>
      <c r="O1056" s="177"/>
      <c r="P1056" s="319">
        <v>374</v>
      </c>
      <c r="Q1056" s="319">
        <v>374</v>
      </c>
      <c r="R1056" s="319" t="s">
        <v>2481</v>
      </c>
      <c r="S1056" s="319">
        <v>1</v>
      </c>
      <c r="T1056" s="319" t="s">
        <v>960</v>
      </c>
      <c r="U1056" s="177"/>
      <c r="V1056" s="177"/>
      <c r="W1056" s="177"/>
      <c r="X1056" s="177"/>
      <c r="Y1056" s="177"/>
      <c r="Z1056" s="177"/>
      <c r="AA1056" s="319" t="s">
        <v>2179</v>
      </c>
      <c r="AB1056" s="320"/>
      <c r="AC1056" s="320"/>
      <c r="AD1056" s="177"/>
      <c r="AE1056" s="177"/>
      <c r="AF1056" s="177"/>
      <c r="AG1056" s="177"/>
      <c r="AH1056" s="177"/>
      <c r="AI1056" s="177"/>
      <c r="AJ1056" s="177"/>
      <c r="AK1056" s="177"/>
      <c r="AL1056" s="177"/>
      <c r="AM1056" s="177"/>
      <c r="AN1056" s="177"/>
      <c r="AO1056" s="177"/>
      <c r="AP1056" s="177"/>
      <c r="AQ1056" s="177"/>
      <c r="AR1056" s="177"/>
      <c r="AS1056" s="177"/>
      <c r="AT1056" s="177"/>
      <c r="AU1056" s="177"/>
      <c r="AV1056" s="99">
        <v>2007</v>
      </c>
      <c r="AW1056" s="99"/>
      <c r="AX1056" s="99"/>
      <c r="AY1056" s="99"/>
      <c r="AZ1056" s="99"/>
      <c r="BA1056" s="99"/>
      <c r="BB1056" s="99"/>
      <c r="BC1056" s="100">
        <v>100</v>
      </c>
      <c r="BD1056" s="100"/>
    </row>
    <row r="1057" spans="1:56" s="246" customFormat="1" ht="25.7" customHeight="1">
      <c r="A1057" s="280"/>
      <c r="B1057" s="543"/>
      <c r="C1057" s="320" t="s">
        <v>12502</v>
      </c>
      <c r="D1057" s="320" t="s">
        <v>12989</v>
      </c>
      <c r="E1057" s="320" t="s">
        <v>12502</v>
      </c>
      <c r="F1057" s="320" t="s">
        <v>12502</v>
      </c>
      <c r="G1057" s="320" t="s">
        <v>12502</v>
      </c>
      <c r="H1057" s="177"/>
      <c r="I1057" s="177"/>
      <c r="J1057" s="319">
        <v>1498</v>
      </c>
      <c r="K1057" s="319">
        <v>479</v>
      </c>
      <c r="L1057" s="319">
        <v>479</v>
      </c>
      <c r="M1057" s="177"/>
      <c r="N1057" s="936"/>
      <c r="O1057" s="177"/>
      <c r="P1057" s="319">
        <v>374</v>
      </c>
      <c r="Q1057" s="319">
        <v>374</v>
      </c>
      <c r="R1057" s="319" t="s">
        <v>2481</v>
      </c>
      <c r="S1057" s="319">
        <v>1</v>
      </c>
      <c r="T1057" s="319" t="s">
        <v>960</v>
      </c>
      <c r="U1057" s="177"/>
      <c r="V1057" s="177"/>
      <c r="W1057" s="177"/>
      <c r="X1057" s="177"/>
      <c r="Y1057" s="177"/>
      <c r="Z1057" s="177"/>
      <c r="AA1057" s="319" t="s">
        <v>2179</v>
      </c>
      <c r="AB1057" s="320"/>
      <c r="AC1057" s="320"/>
      <c r="AD1057" s="177"/>
      <c r="AE1057" s="177"/>
      <c r="AF1057" s="177"/>
      <c r="AG1057" s="177"/>
      <c r="AH1057" s="177"/>
      <c r="AI1057" s="177"/>
      <c r="AJ1057" s="177"/>
      <c r="AK1057" s="177"/>
      <c r="AL1057" s="177"/>
      <c r="AM1057" s="177"/>
      <c r="AN1057" s="177"/>
      <c r="AO1057" s="177"/>
      <c r="AP1057" s="177"/>
      <c r="AQ1057" s="177"/>
      <c r="AR1057" s="177"/>
      <c r="AS1057" s="177"/>
      <c r="AT1057" s="177"/>
      <c r="AU1057" s="177"/>
      <c r="AV1057" s="99">
        <v>2008</v>
      </c>
      <c r="AW1057" s="99"/>
      <c r="AX1057" s="99"/>
      <c r="AY1057" s="99"/>
      <c r="AZ1057" s="99"/>
      <c r="BA1057" s="99"/>
      <c r="BB1057" s="99"/>
      <c r="BC1057" s="100">
        <v>100</v>
      </c>
      <c r="BD1057" s="100"/>
    </row>
    <row r="1058" spans="1:56" s="246" customFormat="1" ht="25.7" customHeight="1">
      <c r="A1058" s="280"/>
      <c r="B1058" s="543"/>
      <c r="C1058" s="320" t="s">
        <v>12502</v>
      </c>
      <c r="D1058" s="320" t="s">
        <v>12990</v>
      </c>
      <c r="E1058" s="320" t="s">
        <v>12502</v>
      </c>
      <c r="F1058" s="320" t="s">
        <v>12502</v>
      </c>
      <c r="G1058" s="320" t="s">
        <v>12502</v>
      </c>
      <c r="H1058" s="177"/>
      <c r="I1058" s="177"/>
      <c r="J1058" s="319">
        <v>1427</v>
      </c>
      <c r="K1058" s="319">
        <v>512</v>
      </c>
      <c r="L1058" s="319">
        <v>512</v>
      </c>
      <c r="M1058" s="177"/>
      <c r="N1058" s="936"/>
      <c r="O1058" s="177"/>
      <c r="P1058" s="319">
        <v>374</v>
      </c>
      <c r="Q1058" s="319">
        <v>374</v>
      </c>
      <c r="R1058" s="319" t="s">
        <v>2481</v>
      </c>
      <c r="S1058" s="319">
        <v>1</v>
      </c>
      <c r="T1058" s="319" t="s">
        <v>960</v>
      </c>
      <c r="U1058" s="177"/>
      <c r="V1058" s="177"/>
      <c r="W1058" s="177"/>
      <c r="X1058" s="177"/>
      <c r="Y1058" s="177"/>
      <c r="Z1058" s="177"/>
      <c r="AA1058" s="319" t="s">
        <v>2179</v>
      </c>
      <c r="AB1058" s="320"/>
      <c r="AC1058" s="320"/>
      <c r="AD1058" s="177"/>
      <c r="AE1058" s="177"/>
      <c r="AF1058" s="177"/>
      <c r="AG1058" s="177"/>
      <c r="AH1058" s="177"/>
      <c r="AI1058" s="177"/>
      <c r="AJ1058" s="177"/>
      <c r="AK1058" s="177"/>
      <c r="AL1058" s="177"/>
      <c r="AM1058" s="177"/>
      <c r="AN1058" s="177"/>
      <c r="AO1058" s="177"/>
      <c r="AP1058" s="177"/>
      <c r="AQ1058" s="177"/>
      <c r="AR1058" s="177"/>
      <c r="AS1058" s="177"/>
      <c r="AT1058" s="177"/>
      <c r="AU1058" s="177"/>
      <c r="AV1058" s="99">
        <v>2008</v>
      </c>
      <c r="AW1058" s="99"/>
      <c r="AX1058" s="99"/>
      <c r="AY1058" s="99"/>
      <c r="AZ1058" s="99"/>
      <c r="BA1058" s="99"/>
      <c r="BB1058" s="99"/>
      <c r="BC1058" s="100">
        <v>100</v>
      </c>
      <c r="BD1058" s="100"/>
    </row>
    <row r="1059" spans="1:56" s="246" customFormat="1" ht="25.7" customHeight="1">
      <c r="A1059" s="280"/>
      <c r="B1059" s="543"/>
      <c r="C1059" s="320" t="s">
        <v>12502</v>
      </c>
      <c r="D1059" s="320" t="s">
        <v>12991</v>
      </c>
      <c r="E1059" s="320" t="s">
        <v>12502</v>
      </c>
      <c r="F1059" s="320" t="s">
        <v>12502</v>
      </c>
      <c r="G1059" s="320" t="s">
        <v>12502</v>
      </c>
      <c r="H1059" s="177"/>
      <c r="I1059" s="177"/>
      <c r="J1059" s="319">
        <v>2960</v>
      </c>
      <c r="K1059" s="319">
        <v>498</v>
      </c>
      <c r="L1059" s="319">
        <v>498</v>
      </c>
      <c r="M1059" s="177"/>
      <c r="N1059" s="936"/>
      <c r="O1059" s="177"/>
      <c r="P1059" s="319">
        <v>374</v>
      </c>
      <c r="Q1059" s="319">
        <v>374</v>
      </c>
      <c r="R1059" s="319" t="s">
        <v>2481</v>
      </c>
      <c r="S1059" s="319">
        <v>1</v>
      </c>
      <c r="T1059" s="319" t="s">
        <v>960</v>
      </c>
      <c r="U1059" s="177"/>
      <c r="V1059" s="177"/>
      <c r="W1059" s="177"/>
      <c r="X1059" s="177"/>
      <c r="Y1059" s="177"/>
      <c r="Z1059" s="177"/>
      <c r="AA1059" s="319" t="s">
        <v>2179</v>
      </c>
      <c r="AB1059" s="320"/>
      <c r="AC1059" s="320"/>
      <c r="AD1059" s="177"/>
      <c r="AE1059" s="177"/>
      <c r="AF1059" s="177"/>
      <c r="AG1059" s="177"/>
      <c r="AH1059" s="177"/>
      <c r="AI1059" s="177"/>
      <c r="AJ1059" s="177"/>
      <c r="AK1059" s="177"/>
      <c r="AL1059" s="177"/>
      <c r="AM1059" s="177"/>
      <c r="AN1059" s="177"/>
      <c r="AO1059" s="177"/>
      <c r="AP1059" s="177"/>
      <c r="AQ1059" s="177"/>
      <c r="AR1059" s="177"/>
      <c r="AS1059" s="177"/>
      <c r="AT1059" s="177"/>
      <c r="AU1059" s="177"/>
      <c r="AV1059" s="99">
        <v>2008</v>
      </c>
      <c r="AW1059" s="99"/>
      <c r="AX1059" s="99"/>
      <c r="AY1059" s="99"/>
      <c r="AZ1059" s="99"/>
      <c r="BA1059" s="99"/>
      <c r="BB1059" s="99"/>
      <c r="BC1059" s="100">
        <v>100</v>
      </c>
      <c r="BD1059" s="100"/>
    </row>
    <row r="1060" spans="1:56" s="246" customFormat="1" ht="25.7" customHeight="1">
      <c r="A1060" s="280"/>
      <c r="B1060" s="543"/>
      <c r="C1060" s="320" t="s">
        <v>12502</v>
      </c>
      <c r="D1060" s="320" t="s">
        <v>12992</v>
      </c>
      <c r="E1060" s="320" t="s">
        <v>12502</v>
      </c>
      <c r="F1060" s="320" t="s">
        <v>12502</v>
      </c>
      <c r="G1060" s="320" t="s">
        <v>12502</v>
      </c>
      <c r="H1060" s="177"/>
      <c r="I1060" s="177"/>
      <c r="J1060" s="319">
        <v>1600</v>
      </c>
      <c r="K1060" s="319">
        <v>522</v>
      </c>
      <c r="L1060" s="319">
        <v>522</v>
      </c>
      <c r="M1060" s="177"/>
      <c r="N1060" s="936"/>
      <c r="O1060" s="177"/>
      <c r="P1060" s="319">
        <v>374</v>
      </c>
      <c r="Q1060" s="319">
        <v>374</v>
      </c>
      <c r="R1060" s="319" t="s">
        <v>2481</v>
      </c>
      <c r="S1060" s="319">
        <v>1</v>
      </c>
      <c r="T1060" s="319" t="s">
        <v>960</v>
      </c>
      <c r="U1060" s="177"/>
      <c r="V1060" s="177"/>
      <c r="W1060" s="177"/>
      <c r="X1060" s="177"/>
      <c r="Y1060" s="177"/>
      <c r="Z1060" s="177"/>
      <c r="AA1060" s="319" t="s">
        <v>2179</v>
      </c>
      <c r="AB1060" s="320"/>
      <c r="AC1060" s="320"/>
      <c r="AD1060" s="177"/>
      <c r="AE1060" s="177"/>
      <c r="AF1060" s="177"/>
      <c r="AG1060" s="177"/>
      <c r="AH1060" s="177"/>
      <c r="AI1060" s="177"/>
      <c r="AJ1060" s="177"/>
      <c r="AK1060" s="177"/>
      <c r="AL1060" s="177"/>
      <c r="AM1060" s="177"/>
      <c r="AN1060" s="177"/>
      <c r="AO1060" s="177"/>
      <c r="AP1060" s="177"/>
      <c r="AQ1060" s="177"/>
      <c r="AR1060" s="177"/>
      <c r="AS1060" s="177"/>
      <c r="AT1060" s="177"/>
      <c r="AU1060" s="177"/>
      <c r="AV1060" s="99">
        <v>2008</v>
      </c>
      <c r="AW1060" s="99"/>
      <c r="AX1060" s="99"/>
      <c r="AY1060" s="99"/>
      <c r="AZ1060" s="99"/>
      <c r="BA1060" s="99"/>
      <c r="BB1060" s="99"/>
      <c r="BC1060" s="100">
        <v>100</v>
      </c>
      <c r="BD1060" s="100"/>
    </row>
    <row r="1061" spans="1:56" s="246" customFormat="1" ht="25.7" customHeight="1">
      <c r="A1061" s="280"/>
      <c r="B1061" s="543"/>
      <c r="C1061" s="320" t="s">
        <v>12502</v>
      </c>
      <c r="D1061" s="320" t="s">
        <v>12993</v>
      </c>
      <c r="E1061" s="320" t="s">
        <v>12502</v>
      </c>
      <c r="F1061" s="320" t="s">
        <v>12502</v>
      </c>
      <c r="G1061" s="320" t="s">
        <v>12502</v>
      </c>
      <c r="H1061" s="177"/>
      <c r="I1061" s="177"/>
      <c r="J1061" s="319">
        <v>2826</v>
      </c>
      <c r="K1061" s="319">
        <v>541.85</v>
      </c>
      <c r="L1061" s="319">
        <v>541.85</v>
      </c>
      <c r="M1061" s="177"/>
      <c r="N1061" s="936"/>
      <c r="O1061" s="177"/>
      <c r="P1061" s="319">
        <v>374</v>
      </c>
      <c r="Q1061" s="319">
        <v>374</v>
      </c>
      <c r="R1061" s="319" t="s">
        <v>2481</v>
      </c>
      <c r="S1061" s="319">
        <v>1</v>
      </c>
      <c r="T1061" s="319" t="s">
        <v>960</v>
      </c>
      <c r="U1061" s="177"/>
      <c r="V1061" s="177"/>
      <c r="W1061" s="177"/>
      <c r="X1061" s="177"/>
      <c r="Y1061" s="177"/>
      <c r="Z1061" s="177"/>
      <c r="AA1061" s="319" t="s">
        <v>2179</v>
      </c>
      <c r="AB1061" s="320"/>
      <c r="AC1061" s="320"/>
      <c r="AD1061" s="177"/>
      <c r="AE1061" s="177"/>
      <c r="AF1061" s="177"/>
      <c r="AG1061" s="177"/>
      <c r="AH1061" s="177"/>
      <c r="AI1061" s="177"/>
      <c r="AJ1061" s="177"/>
      <c r="AK1061" s="177"/>
      <c r="AL1061" s="177"/>
      <c r="AM1061" s="177"/>
      <c r="AN1061" s="177"/>
      <c r="AO1061" s="177"/>
      <c r="AP1061" s="177"/>
      <c r="AQ1061" s="177"/>
      <c r="AR1061" s="177"/>
      <c r="AS1061" s="177"/>
      <c r="AT1061" s="177"/>
      <c r="AU1061" s="177"/>
      <c r="AV1061" s="99">
        <v>2008</v>
      </c>
      <c r="AW1061" s="99"/>
      <c r="AX1061" s="99"/>
      <c r="AY1061" s="99"/>
      <c r="AZ1061" s="99"/>
      <c r="BA1061" s="99"/>
      <c r="BB1061" s="99"/>
      <c r="BC1061" s="100">
        <v>100</v>
      </c>
      <c r="BD1061" s="100"/>
    </row>
    <row r="1062" spans="1:56" s="246" customFormat="1" ht="25.7" customHeight="1">
      <c r="A1062" s="280"/>
      <c r="B1062" s="543"/>
      <c r="C1062" s="320" t="s">
        <v>12502</v>
      </c>
      <c r="D1062" s="320" t="s">
        <v>12994</v>
      </c>
      <c r="E1062" s="320" t="s">
        <v>12502</v>
      </c>
      <c r="F1062" s="320"/>
      <c r="G1062" s="320" t="s">
        <v>12502</v>
      </c>
      <c r="H1062" s="177"/>
      <c r="I1062" s="177"/>
      <c r="J1062" s="319">
        <v>8628</v>
      </c>
      <c r="K1062" s="319">
        <v>498.24</v>
      </c>
      <c r="L1062" s="319">
        <v>498.24</v>
      </c>
      <c r="M1062" s="177"/>
      <c r="N1062" s="936"/>
      <c r="O1062" s="177"/>
      <c r="P1062" s="319">
        <v>374</v>
      </c>
      <c r="Q1062" s="319">
        <v>374</v>
      </c>
      <c r="R1062" s="319" t="s">
        <v>2481</v>
      </c>
      <c r="S1062" s="319">
        <v>1</v>
      </c>
      <c r="T1062" s="319" t="s">
        <v>960</v>
      </c>
      <c r="U1062" s="177"/>
      <c r="V1062" s="177"/>
      <c r="W1062" s="177"/>
      <c r="X1062" s="177"/>
      <c r="Y1062" s="177"/>
      <c r="Z1062" s="177"/>
      <c r="AA1062" s="319" t="s">
        <v>2179</v>
      </c>
      <c r="AB1062" s="320"/>
      <c r="AC1062" s="320"/>
      <c r="AD1062" s="177"/>
      <c r="AE1062" s="177"/>
      <c r="AF1062" s="177"/>
      <c r="AG1062" s="177"/>
      <c r="AH1062" s="177"/>
      <c r="AI1062" s="177"/>
      <c r="AJ1062" s="177"/>
      <c r="AK1062" s="177"/>
      <c r="AL1062" s="177"/>
      <c r="AM1062" s="177"/>
      <c r="AN1062" s="177"/>
      <c r="AO1062" s="177"/>
      <c r="AP1062" s="177"/>
      <c r="AQ1062" s="177"/>
      <c r="AR1062" s="177"/>
      <c r="AS1062" s="177"/>
      <c r="AT1062" s="177"/>
      <c r="AU1062" s="177"/>
      <c r="AV1062" s="99">
        <v>2009</v>
      </c>
      <c r="AW1062" s="99"/>
      <c r="AX1062" s="99"/>
      <c r="AY1062" s="99"/>
      <c r="AZ1062" s="99"/>
      <c r="BA1062" s="99"/>
      <c r="BB1062" s="99"/>
      <c r="BC1062" s="100">
        <v>245</v>
      </c>
      <c r="BD1062" s="100"/>
    </row>
    <row r="1063" spans="1:56" s="246" customFormat="1" ht="25.7" customHeight="1">
      <c r="A1063" s="280"/>
      <c r="B1063" s="543"/>
      <c r="C1063" s="320" t="s">
        <v>12504</v>
      </c>
      <c r="D1063" s="320" t="s">
        <v>12995</v>
      </c>
      <c r="E1063" s="320" t="s">
        <v>12504</v>
      </c>
      <c r="F1063" s="320"/>
      <c r="G1063" s="320" t="s">
        <v>12996</v>
      </c>
      <c r="H1063" s="177"/>
      <c r="I1063" s="177"/>
      <c r="J1063" s="319">
        <v>1545</v>
      </c>
      <c r="K1063" s="319"/>
      <c r="L1063" s="319">
        <v>1545</v>
      </c>
      <c r="M1063" s="177"/>
      <c r="N1063" s="936"/>
      <c r="O1063" s="177"/>
      <c r="P1063" s="319"/>
      <c r="Q1063" s="319">
        <v>459</v>
      </c>
      <c r="R1063" s="319"/>
      <c r="S1063" s="319">
        <v>2</v>
      </c>
      <c r="T1063" s="319" t="s">
        <v>960</v>
      </c>
      <c r="U1063" s="177"/>
      <c r="V1063" s="177"/>
      <c r="W1063" s="177"/>
      <c r="X1063" s="177"/>
      <c r="Y1063" s="177"/>
      <c r="Z1063" s="177"/>
      <c r="AA1063" s="319" t="s">
        <v>12997</v>
      </c>
      <c r="AB1063" s="320"/>
      <c r="AC1063" s="320"/>
      <c r="AD1063" s="177"/>
      <c r="AE1063" s="177"/>
      <c r="AF1063" s="177"/>
      <c r="AG1063" s="177"/>
      <c r="AH1063" s="177"/>
      <c r="AI1063" s="177"/>
      <c r="AJ1063" s="177"/>
      <c r="AK1063" s="177"/>
      <c r="AL1063" s="177"/>
      <c r="AM1063" s="177"/>
      <c r="AN1063" s="177"/>
      <c r="AO1063" s="177"/>
      <c r="AP1063" s="177"/>
      <c r="AQ1063" s="177"/>
      <c r="AR1063" s="177"/>
      <c r="AS1063" s="177"/>
      <c r="AT1063" s="177"/>
      <c r="AU1063" s="177"/>
      <c r="AV1063" s="99">
        <v>2008</v>
      </c>
      <c r="AW1063" s="99"/>
      <c r="AX1063" s="99"/>
      <c r="AY1063" s="99"/>
      <c r="AZ1063" s="99"/>
      <c r="BA1063" s="99"/>
      <c r="BB1063" s="99"/>
      <c r="BC1063" s="100">
        <v>100</v>
      </c>
      <c r="BD1063" s="100"/>
    </row>
    <row r="1064" spans="1:56" s="246" customFormat="1" ht="25.7" customHeight="1">
      <c r="A1064" s="280"/>
      <c r="B1064" s="543"/>
      <c r="C1064" s="320" t="s">
        <v>12504</v>
      </c>
      <c r="D1064" s="320" t="s">
        <v>12998</v>
      </c>
      <c r="E1064" s="320" t="s">
        <v>12504</v>
      </c>
      <c r="F1064" s="320"/>
      <c r="G1064" s="320" t="s">
        <v>12999</v>
      </c>
      <c r="H1064" s="177"/>
      <c r="I1064" s="177"/>
      <c r="J1064" s="319">
        <v>600</v>
      </c>
      <c r="K1064" s="319"/>
      <c r="L1064" s="319">
        <v>600</v>
      </c>
      <c r="M1064" s="177"/>
      <c r="N1064" s="936"/>
      <c r="O1064" s="177"/>
      <c r="P1064" s="319"/>
      <c r="Q1064" s="319">
        <v>595</v>
      </c>
      <c r="R1064" s="319"/>
      <c r="S1064" s="319">
        <v>1</v>
      </c>
      <c r="T1064" s="319" t="s">
        <v>960</v>
      </c>
      <c r="U1064" s="177"/>
      <c r="V1064" s="177"/>
      <c r="W1064" s="177"/>
      <c r="X1064" s="177"/>
      <c r="Y1064" s="177"/>
      <c r="Z1064" s="177"/>
      <c r="AA1064" s="319" t="s">
        <v>13000</v>
      </c>
      <c r="AB1064" s="320"/>
      <c r="AC1064" s="320"/>
      <c r="AD1064" s="177"/>
      <c r="AE1064" s="177"/>
      <c r="AF1064" s="177"/>
      <c r="AG1064" s="177"/>
      <c r="AH1064" s="177"/>
      <c r="AI1064" s="177"/>
      <c r="AJ1064" s="177"/>
      <c r="AK1064" s="177"/>
      <c r="AL1064" s="177"/>
      <c r="AM1064" s="177"/>
      <c r="AN1064" s="177"/>
      <c r="AO1064" s="177"/>
      <c r="AP1064" s="177"/>
      <c r="AQ1064" s="177"/>
      <c r="AR1064" s="177"/>
      <c r="AS1064" s="177"/>
      <c r="AT1064" s="177"/>
      <c r="AU1064" s="177"/>
      <c r="AV1064" s="99">
        <v>2004</v>
      </c>
      <c r="AW1064" s="99"/>
      <c r="AX1064" s="99"/>
      <c r="AY1064" s="99"/>
      <c r="AZ1064" s="99"/>
      <c r="BA1064" s="99"/>
      <c r="BB1064" s="99"/>
      <c r="BC1064" s="100">
        <v>400</v>
      </c>
      <c r="BD1064" s="100"/>
    </row>
    <row r="1065" spans="1:56" s="246" customFormat="1" ht="25.7" customHeight="1">
      <c r="A1065" s="280"/>
      <c r="B1065" s="543"/>
      <c r="C1065" s="320" t="s">
        <v>12504</v>
      </c>
      <c r="D1065" s="320" t="s">
        <v>13001</v>
      </c>
      <c r="E1065" s="320" t="s">
        <v>12504</v>
      </c>
      <c r="F1065" s="320"/>
      <c r="G1065" s="320" t="s">
        <v>7601</v>
      </c>
      <c r="H1065" s="177"/>
      <c r="I1065" s="177"/>
      <c r="J1065" s="319">
        <v>11397</v>
      </c>
      <c r="K1065" s="319">
        <v>870</v>
      </c>
      <c r="L1065" s="319">
        <v>870</v>
      </c>
      <c r="M1065" s="177"/>
      <c r="N1065" s="936"/>
      <c r="O1065" s="177"/>
      <c r="P1065" s="319"/>
      <c r="Q1065" s="319">
        <v>870</v>
      </c>
      <c r="R1065" s="319" t="s">
        <v>2481</v>
      </c>
      <c r="S1065" s="319">
        <v>2</v>
      </c>
      <c r="T1065" s="319" t="s">
        <v>960</v>
      </c>
      <c r="U1065" s="177"/>
      <c r="V1065" s="177"/>
      <c r="W1065" s="177"/>
      <c r="X1065" s="177"/>
      <c r="Y1065" s="177"/>
      <c r="Z1065" s="177"/>
      <c r="AA1065" s="319" t="s">
        <v>13002</v>
      </c>
      <c r="AB1065" s="320"/>
      <c r="AC1065" s="320"/>
      <c r="AD1065" s="177"/>
      <c r="AE1065" s="177"/>
      <c r="AF1065" s="177"/>
      <c r="AG1065" s="177"/>
      <c r="AH1065" s="177"/>
      <c r="AI1065" s="177"/>
      <c r="AJ1065" s="177"/>
      <c r="AK1065" s="177"/>
      <c r="AL1065" s="177"/>
      <c r="AM1065" s="177"/>
      <c r="AN1065" s="177"/>
      <c r="AO1065" s="177"/>
      <c r="AP1065" s="177"/>
      <c r="AQ1065" s="177"/>
      <c r="AR1065" s="177"/>
      <c r="AS1065" s="177"/>
      <c r="AT1065" s="177"/>
      <c r="AU1065" s="177"/>
      <c r="AV1065" s="99">
        <v>2011</v>
      </c>
      <c r="AW1065" s="99"/>
      <c r="AX1065" s="99"/>
      <c r="AY1065" s="99"/>
      <c r="AZ1065" s="99"/>
      <c r="BA1065" s="99"/>
      <c r="BB1065" s="99"/>
      <c r="BC1065" s="100">
        <v>150</v>
      </c>
      <c r="BD1065" s="100"/>
    </row>
    <row r="1066" spans="1:56" s="246" customFormat="1" ht="25.7" customHeight="1">
      <c r="A1066" s="280"/>
      <c r="B1066" s="543"/>
      <c r="C1066" s="320" t="s">
        <v>12504</v>
      </c>
      <c r="D1066" s="320" t="s">
        <v>13003</v>
      </c>
      <c r="E1066" s="320" t="s">
        <v>12504</v>
      </c>
      <c r="F1066" s="320"/>
      <c r="G1066" s="320" t="s">
        <v>3159</v>
      </c>
      <c r="H1066" s="177"/>
      <c r="I1066" s="177"/>
      <c r="J1066" s="319">
        <v>1194</v>
      </c>
      <c r="K1066" s="319">
        <v>473</v>
      </c>
      <c r="L1066" s="319">
        <v>473</v>
      </c>
      <c r="M1066" s="177"/>
      <c r="N1066" s="936"/>
      <c r="O1066" s="177"/>
      <c r="P1066" s="319">
        <v>374</v>
      </c>
      <c r="Q1066" s="319">
        <v>374</v>
      </c>
      <c r="R1066" s="319" t="s">
        <v>2481</v>
      </c>
      <c r="S1066" s="319">
        <v>1</v>
      </c>
      <c r="T1066" s="319" t="s">
        <v>960</v>
      </c>
      <c r="U1066" s="177"/>
      <c r="V1066" s="177"/>
      <c r="W1066" s="177"/>
      <c r="X1066" s="177"/>
      <c r="Y1066" s="177"/>
      <c r="Z1066" s="177"/>
      <c r="AA1066" s="319" t="s">
        <v>13004</v>
      </c>
      <c r="AB1066" s="320"/>
      <c r="AC1066" s="320"/>
      <c r="AD1066" s="177"/>
      <c r="AE1066" s="177"/>
      <c r="AF1066" s="177"/>
      <c r="AG1066" s="177"/>
      <c r="AH1066" s="177"/>
      <c r="AI1066" s="177"/>
      <c r="AJ1066" s="177"/>
      <c r="AK1066" s="177"/>
      <c r="AL1066" s="177"/>
      <c r="AM1066" s="177"/>
      <c r="AN1066" s="177"/>
      <c r="AO1066" s="177"/>
      <c r="AP1066" s="177"/>
      <c r="AQ1066" s="177"/>
      <c r="AR1066" s="177"/>
      <c r="AS1066" s="177"/>
      <c r="AT1066" s="177"/>
      <c r="AU1066" s="177"/>
      <c r="AV1066" s="99">
        <v>2012</v>
      </c>
      <c r="AW1066" s="99"/>
      <c r="AX1066" s="99"/>
      <c r="AY1066" s="99"/>
      <c r="AZ1066" s="99"/>
      <c r="BA1066" s="99"/>
      <c r="BB1066" s="99"/>
      <c r="BC1066" s="100">
        <v>90</v>
      </c>
      <c r="BD1066" s="100"/>
    </row>
    <row r="1067" spans="1:56" s="246" customFormat="1" ht="25.7" customHeight="1">
      <c r="A1067" s="280"/>
      <c r="B1067" s="543"/>
      <c r="C1067" s="320" t="s">
        <v>12509</v>
      </c>
      <c r="D1067" s="320" t="s">
        <v>13005</v>
      </c>
      <c r="E1067" s="320" t="s">
        <v>12509</v>
      </c>
      <c r="F1067" s="320"/>
      <c r="G1067" s="320" t="s">
        <v>12509</v>
      </c>
      <c r="H1067" s="177"/>
      <c r="I1067" s="177"/>
      <c r="J1067" s="319">
        <v>9403</v>
      </c>
      <c r="K1067" s="319">
        <v>888</v>
      </c>
      <c r="L1067" s="319">
        <v>888</v>
      </c>
      <c r="M1067" s="177"/>
      <c r="N1067" s="936"/>
      <c r="O1067" s="177"/>
      <c r="P1067" s="319">
        <v>374</v>
      </c>
      <c r="Q1067" s="319">
        <v>374</v>
      </c>
      <c r="R1067" s="319" t="s">
        <v>2481</v>
      </c>
      <c r="S1067" s="319">
        <v>2</v>
      </c>
      <c r="T1067" s="319" t="s">
        <v>13006</v>
      </c>
      <c r="U1067" s="177"/>
      <c r="V1067" s="177"/>
      <c r="W1067" s="177"/>
      <c r="X1067" s="177"/>
      <c r="Y1067" s="177"/>
      <c r="Z1067" s="177"/>
      <c r="AA1067" s="319" t="s">
        <v>2179</v>
      </c>
      <c r="AB1067" s="320"/>
      <c r="AC1067" s="320"/>
      <c r="AD1067" s="177"/>
      <c r="AE1067" s="177"/>
      <c r="AF1067" s="177"/>
      <c r="AG1067" s="177"/>
      <c r="AH1067" s="177"/>
      <c r="AI1067" s="177"/>
      <c r="AJ1067" s="177"/>
      <c r="AK1067" s="177"/>
      <c r="AL1067" s="177"/>
      <c r="AM1067" s="177"/>
      <c r="AN1067" s="177"/>
      <c r="AO1067" s="177"/>
      <c r="AP1067" s="177"/>
      <c r="AQ1067" s="177"/>
      <c r="AR1067" s="177"/>
      <c r="AS1067" s="177"/>
      <c r="AT1067" s="177"/>
      <c r="AU1067" s="177"/>
      <c r="AV1067" s="99">
        <v>2010</v>
      </c>
      <c r="AW1067" s="99"/>
      <c r="AX1067" s="99"/>
      <c r="AY1067" s="99"/>
      <c r="AZ1067" s="99"/>
      <c r="BA1067" s="99"/>
      <c r="BB1067" s="99"/>
      <c r="BC1067" s="100">
        <v>226</v>
      </c>
      <c r="BD1067" s="100"/>
    </row>
    <row r="1068" spans="1:56" s="246" customFormat="1" ht="25.7" customHeight="1">
      <c r="A1068" s="280"/>
      <c r="B1068" s="543"/>
      <c r="C1068" s="320" t="s">
        <v>12509</v>
      </c>
      <c r="D1068" s="320" t="s">
        <v>13007</v>
      </c>
      <c r="E1068" s="320" t="s">
        <v>12509</v>
      </c>
      <c r="F1068" s="320"/>
      <c r="G1068" s="320" t="s">
        <v>12509</v>
      </c>
      <c r="H1068" s="177"/>
      <c r="I1068" s="177"/>
      <c r="J1068" s="319">
        <v>2776</v>
      </c>
      <c r="K1068" s="319">
        <v>498</v>
      </c>
      <c r="L1068" s="319">
        <v>498</v>
      </c>
      <c r="M1068" s="177"/>
      <c r="N1068" s="936"/>
      <c r="O1068" s="177"/>
      <c r="P1068" s="319">
        <v>374</v>
      </c>
      <c r="Q1068" s="319">
        <v>374</v>
      </c>
      <c r="R1068" s="319" t="s">
        <v>2481</v>
      </c>
      <c r="S1068" s="319">
        <v>1</v>
      </c>
      <c r="T1068" s="319" t="s">
        <v>960</v>
      </c>
      <c r="U1068" s="177"/>
      <c r="V1068" s="177"/>
      <c r="W1068" s="177"/>
      <c r="X1068" s="177"/>
      <c r="Y1068" s="177"/>
      <c r="Z1068" s="177"/>
      <c r="AA1068" s="319" t="s">
        <v>13008</v>
      </c>
      <c r="AB1068" s="320"/>
      <c r="AC1068" s="320"/>
      <c r="AD1068" s="177"/>
      <c r="AE1068" s="177"/>
      <c r="AF1068" s="177"/>
      <c r="AG1068" s="177"/>
      <c r="AH1068" s="177"/>
      <c r="AI1068" s="177"/>
      <c r="AJ1068" s="177"/>
      <c r="AK1068" s="177"/>
      <c r="AL1068" s="177"/>
      <c r="AM1068" s="177"/>
      <c r="AN1068" s="177"/>
      <c r="AO1068" s="177"/>
      <c r="AP1068" s="177"/>
      <c r="AQ1068" s="177"/>
      <c r="AR1068" s="177"/>
      <c r="AS1068" s="177"/>
      <c r="AT1068" s="177"/>
      <c r="AU1068" s="177"/>
      <c r="AV1068" s="99">
        <v>2010</v>
      </c>
      <c r="AW1068" s="99"/>
      <c r="AX1068" s="99"/>
      <c r="AY1068" s="99"/>
      <c r="AZ1068" s="99"/>
      <c r="BA1068" s="99"/>
      <c r="BB1068" s="99"/>
      <c r="BC1068" s="100">
        <v>334</v>
      </c>
      <c r="BD1068" s="100"/>
    </row>
    <row r="1069" spans="1:56" s="246" customFormat="1" ht="25.7" customHeight="1">
      <c r="A1069" s="280"/>
      <c r="B1069" s="543"/>
      <c r="C1069" s="320" t="s">
        <v>12509</v>
      </c>
      <c r="D1069" s="320" t="s">
        <v>13009</v>
      </c>
      <c r="E1069" s="320" t="s">
        <v>12509</v>
      </c>
      <c r="F1069" s="320"/>
      <c r="G1069" s="320" t="s">
        <v>12509</v>
      </c>
      <c r="H1069" s="177"/>
      <c r="I1069" s="177"/>
      <c r="J1069" s="319">
        <v>2800</v>
      </c>
      <c r="K1069" s="319">
        <v>510</v>
      </c>
      <c r="L1069" s="319">
        <v>510</v>
      </c>
      <c r="M1069" s="177"/>
      <c r="N1069" s="936"/>
      <c r="O1069" s="177"/>
      <c r="P1069" s="319">
        <v>374</v>
      </c>
      <c r="Q1069" s="319">
        <v>374</v>
      </c>
      <c r="R1069" s="319" t="s">
        <v>2481</v>
      </c>
      <c r="S1069" s="319">
        <v>1</v>
      </c>
      <c r="T1069" s="319" t="s">
        <v>960</v>
      </c>
      <c r="U1069" s="177"/>
      <c r="V1069" s="177"/>
      <c r="W1069" s="177"/>
      <c r="X1069" s="177"/>
      <c r="Y1069" s="177"/>
      <c r="Z1069" s="177"/>
      <c r="AA1069" s="319" t="s">
        <v>12442</v>
      </c>
      <c r="AB1069" s="320"/>
      <c r="AC1069" s="320"/>
      <c r="AD1069" s="177"/>
      <c r="AE1069" s="177"/>
      <c r="AF1069" s="177"/>
      <c r="AG1069" s="177"/>
      <c r="AH1069" s="177"/>
      <c r="AI1069" s="177"/>
      <c r="AJ1069" s="177"/>
      <c r="AK1069" s="177"/>
      <c r="AL1069" s="177"/>
      <c r="AM1069" s="177"/>
      <c r="AN1069" s="177"/>
      <c r="AO1069" s="177"/>
      <c r="AP1069" s="177"/>
      <c r="AQ1069" s="177"/>
      <c r="AR1069" s="177"/>
      <c r="AS1069" s="177"/>
      <c r="AT1069" s="177"/>
      <c r="AU1069" s="177"/>
      <c r="AV1069" s="99">
        <v>2014</v>
      </c>
      <c r="AW1069" s="99"/>
      <c r="AX1069" s="99"/>
      <c r="AY1069" s="99"/>
      <c r="AZ1069" s="99"/>
      <c r="BA1069" s="99"/>
      <c r="BB1069" s="99"/>
      <c r="BC1069" s="100">
        <v>361</v>
      </c>
      <c r="BD1069" s="100"/>
    </row>
    <row r="1070" spans="1:56" s="246" customFormat="1" ht="25.7" customHeight="1">
      <c r="A1070" s="280"/>
      <c r="B1070" s="543"/>
      <c r="C1070" s="320" t="s">
        <v>12509</v>
      </c>
      <c r="D1070" s="320" t="s">
        <v>13010</v>
      </c>
      <c r="E1070" s="320" t="s">
        <v>12509</v>
      </c>
      <c r="F1070" s="320"/>
      <c r="G1070" s="320" t="s">
        <v>12509</v>
      </c>
      <c r="H1070" s="177"/>
      <c r="I1070" s="177"/>
      <c r="J1070" s="319">
        <v>3896</v>
      </c>
      <c r="K1070" s="319">
        <v>674</v>
      </c>
      <c r="L1070" s="319">
        <v>673</v>
      </c>
      <c r="M1070" s="177"/>
      <c r="N1070" s="936"/>
      <c r="O1070" s="177"/>
      <c r="P1070" s="319">
        <v>374</v>
      </c>
      <c r="Q1070" s="319">
        <v>374</v>
      </c>
      <c r="R1070" s="319" t="s">
        <v>2481</v>
      </c>
      <c r="S1070" s="319">
        <v>1</v>
      </c>
      <c r="T1070" s="319" t="s">
        <v>960</v>
      </c>
      <c r="U1070" s="177"/>
      <c r="V1070" s="177"/>
      <c r="W1070" s="177"/>
      <c r="X1070" s="177"/>
      <c r="Y1070" s="177"/>
      <c r="Z1070" s="177"/>
      <c r="AA1070" s="319"/>
      <c r="AB1070" s="320"/>
      <c r="AC1070" s="320"/>
      <c r="AD1070" s="177"/>
      <c r="AE1070" s="177"/>
      <c r="AF1070" s="177"/>
      <c r="AG1070" s="177"/>
      <c r="AH1070" s="177"/>
      <c r="AI1070" s="177"/>
      <c r="AJ1070" s="177"/>
      <c r="AK1070" s="177"/>
      <c r="AL1070" s="177"/>
      <c r="AM1070" s="177"/>
      <c r="AN1070" s="177"/>
      <c r="AO1070" s="177"/>
      <c r="AP1070" s="177"/>
      <c r="AQ1070" s="177"/>
      <c r="AR1070" s="177"/>
      <c r="AS1070" s="177"/>
      <c r="AT1070" s="177"/>
      <c r="AU1070" s="177"/>
      <c r="AV1070" s="99">
        <v>2014</v>
      </c>
      <c r="AW1070" s="99"/>
      <c r="AX1070" s="99"/>
      <c r="AY1070" s="99"/>
      <c r="AZ1070" s="99"/>
      <c r="BA1070" s="99"/>
      <c r="BB1070" s="99"/>
      <c r="BC1070" s="100">
        <v>200</v>
      </c>
      <c r="BD1070" s="100"/>
    </row>
    <row r="1071" spans="1:56" s="246" customFormat="1" ht="25.7" customHeight="1">
      <c r="A1071" s="280"/>
      <c r="B1071" s="543"/>
      <c r="C1071" s="320" t="s">
        <v>12515</v>
      </c>
      <c r="D1071" s="320" t="s">
        <v>13011</v>
      </c>
      <c r="E1071" s="320" t="s">
        <v>12515</v>
      </c>
      <c r="F1071" s="320"/>
      <c r="G1071" s="320" t="s">
        <v>12515</v>
      </c>
      <c r="H1071" s="177"/>
      <c r="I1071" s="177"/>
      <c r="J1071" s="319">
        <v>29225</v>
      </c>
      <c r="K1071" s="319">
        <v>1323</v>
      </c>
      <c r="L1071" s="319">
        <v>1323</v>
      </c>
      <c r="M1071" s="177"/>
      <c r="N1071" s="936"/>
      <c r="O1071" s="177"/>
      <c r="P1071" s="319">
        <v>600</v>
      </c>
      <c r="Q1071" s="319">
        <v>300</v>
      </c>
      <c r="R1071" s="319" t="s">
        <v>2243</v>
      </c>
      <c r="S1071" s="319">
        <v>2</v>
      </c>
      <c r="T1071" s="319" t="s">
        <v>960</v>
      </c>
      <c r="U1071" s="177"/>
      <c r="V1071" s="177"/>
      <c r="W1071" s="177"/>
      <c r="X1071" s="177"/>
      <c r="Y1071" s="177"/>
      <c r="Z1071" s="177"/>
      <c r="AA1071" s="319" t="s">
        <v>2179</v>
      </c>
      <c r="AB1071" s="320"/>
      <c r="AC1071" s="320"/>
      <c r="AD1071" s="177"/>
      <c r="AE1071" s="177"/>
      <c r="AF1071" s="177"/>
      <c r="AG1071" s="177"/>
      <c r="AH1071" s="177"/>
      <c r="AI1071" s="177"/>
      <c r="AJ1071" s="177"/>
      <c r="AK1071" s="177"/>
      <c r="AL1071" s="177"/>
      <c r="AM1071" s="177"/>
      <c r="AN1071" s="177"/>
      <c r="AO1071" s="177"/>
      <c r="AP1071" s="177"/>
      <c r="AQ1071" s="177"/>
      <c r="AR1071" s="177"/>
      <c r="AS1071" s="177"/>
      <c r="AT1071" s="177"/>
      <c r="AU1071" s="177"/>
      <c r="AV1071" s="99">
        <v>2010</v>
      </c>
      <c r="AW1071" s="99"/>
      <c r="AX1071" s="99"/>
      <c r="AY1071" s="99"/>
      <c r="AZ1071" s="99"/>
      <c r="BA1071" s="99"/>
      <c r="BB1071" s="99"/>
      <c r="BC1071" s="100">
        <v>821</v>
      </c>
      <c r="BD1071" s="100"/>
    </row>
    <row r="1072" spans="1:56" s="246" customFormat="1" ht="25.7" customHeight="1">
      <c r="A1072" s="280"/>
      <c r="B1072" s="543"/>
      <c r="C1072" s="320" t="s">
        <v>12515</v>
      </c>
      <c r="D1072" s="320" t="s">
        <v>13012</v>
      </c>
      <c r="E1072" s="320" t="s">
        <v>12515</v>
      </c>
      <c r="F1072" s="320"/>
      <c r="G1072" s="320" t="s">
        <v>12515</v>
      </c>
      <c r="H1072" s="177"/>
      <c r="I1072" s="177"/>
      <c r="J1072" s="319">
        <v>2823</v>
      </c>
      <c r="K1072" s="319">
        <v>250</v>
      </c>
      <c r="L1072" s="319">
        <v>250</v>
      </c>
      <c r="M1072" s="177"/>
      <c r="N1072" s="936"/>
      <c r="O1072" s="177"/>
      <c r="P1072" s="319">
        <v>600</v>
      </c>
      <c r="Q1072" s="319">
        <v>300</v>
      </c>
      <c r="R1072" s="319" t="s">
        <v>2243</v>
      </c>
      <c r="S1072" s="319">
        <v>2</v>
      </c>
      <c r="T1072" s="319" t="s">
        <v>960</v>
      </c>
      <c r="U1072" s="177"/>
      <c r="V1072" s="177"/>
      <c r="W1072" s="177"/>
      <c r="X1072" s="177"/>
      <c r="Y1072" s="177"/>
      <c r="Z1072" s="177"/>
      <c r="AA1072" s="319" t="s">
        <v>2179</v>
      </c>
      <c r="AB1072" s="320"/>
      <c r="AC1072" s="320"/>
      <c r="AD1072" s="177"/>
      <c r="AE1072" s="177"/>
      <c r="AF1072" s="177"/>
      <c r="AG1072" s="177"/>
      <c r="AH1072" s="177"/>
      <c r="AI1072" s="177"/>
      <c r="AJ1072" s="177"/>
      <c r="AK1072" s="177"/>
      <c r="AL1072" s="177"/>
      <c r="AM1072" s="177"/>
      <c r="AN1072" s="177"/>
      <c r="AO1072" s="177"/>
      <c r="AP1072" s="177"/>
      <c r="AQ1072" s="177"/>
      <c r="AR1072" s="177"/>
      <c r="AS1072" s="177"/>
      <c r="AT1072" s="177"/>
      <c r="AU1072" s="177"/>
      <c r="AV1072" s="99">
        <v>1997</v>
      </c>
      <c r="AW1072" s="99"/>
      <c r="AX1072" s="99"/>
      <c r="AY1072" s="99"/>
      <c r="AZ1072" s="99"/>
      <c r="BA1072" s="99"/>
      <c r="BB1072" s="99"/>
      <c r="BC1072" s="100">
        <v>176</v>
      </c>
      <c r="BD1072" s="100"/>
    </row>
    <row r="1073" spans="1:56" s="246" customFormat="1" ht="25.7" customHeight="1">
      <c r="A1073" s="280"/>
      <c r="B1073" s="543"/>
      <c r="C1073" s="566" t="s">
        <v>12515</v>
      </c>
      <c r="D1073" s="566" t="s">
        <v>13013</v>
      </c>
      <c r="E1073" s="566" t="s">
        <v>13014</v>
      </c>
      <c r="F1073" s="566"/>
      <c r="G1073" s="566" t="s">
        <v>13014</v>
      </c>
      <c r="H1073" s="594"/>
      <c r="I1073" s="594"/>
      <c r="J1073" s="567">
        <v>10118</v>
      </c>
      <c r="K1073" s="567">
        <v>340</v>
      </c>
      <c r="L1073" s="567">
        <v>340</v>
      </c>
      <c r="M1073" s="594"/>
      <c r="N1073" s="1065"/>
      <c r="O1073" s="594"/>
      <c r="P1073" s="567">
        <v>300</v>
      </c>
      <c r="Q1073" s="567">
        <v>300</v>
      </c>
      <c r="R1073" s="567" t="s">
        <v>2243</v>
      </c>
      <c r="S1073" s="567">
        <v>1</v>
      </c>
      <c r="T1073" s="567" t="s">
        <v>960</v>
      </c>
      <c r="U1073" s="594"/>
      <c r="V1073" s="594"/>
      <c r="W1073" s="594"/>
      <c r="X1073" s="594"/>
      <c r="Y1073" s="594"/>
      <c r="Z1073" s="594"/>
      <c r="AA1073" s="567" t="s">
        <v>2179</v>
      </c>
      <c r="AB1073" s="566"/>
      <c r="AC1073" s="566"/>
      <c r="AD1073" s="594"/>
      <c r="AE1073" s="594"/>
      <c r="AF1073" s="594"/>
      <c r="AG1073" s="594"/>
      <c r="AH1073" s="594"/>
      <c r="AI1073" s="594"/>
      <c r="AJ1073" s="594"/>
      <c r="AK1073" s="594"/>
      <c r="AL1073" s="594"/>
      <c r="AM1073" s="594"/>
      <c r="AN1073" s="594"/>
      <c r="AO1073" s="594"/>
      <c r="AP1073" s="594"/>
      <c r="AQ1073" s="594"/>
      <c r="AR1073" s="594"/>
      <c r="AS1073" s="594"/>
      <c r="AT1073" s="594"/>
      <c r="AU1073" s="594"/>
      <c r="AV1073" s="865">
        <v>1998</v>
      </c>
      <c r="AW1073" s="865"/>
      <c r="AX1073" s="865"/>
      <c r="AY1073" s="865"/>
      <c r="AZ1073" s="865"/>
      <c r="BA1073" s="865"/>
      <c r="BB1073" s="865"/>
      <c r="BC1073" s="1059">
        <v>26</v>
      </c>
      <c r="BD1073" s="1059"/>
    </row>
    <row r="1074" spans="1:56" s="246" customFormat="1" ht="25.7" customHeight="1">
      <c r="A1074" s="280"/>
      <c r="B1074" s="543"/>
      <c r="C1074" s="566" t="s">
        <v>12515</v>
      </c>
      <c r="D1074" s="566" t="s">
        <v>11714</v>
      </c>
      <c r="E1074" s="566" t="s">
        <v>12515</v>
      </c>
      <c r="F1074" s="566"/>
      <c r="G1074" s="566" t="s">
        <v>12515</v>
      </c>
      <c r="H1074" s="594"/>
      <c r="I1074" s="594"/>
      <c r="J1074" s="567">
        <v>2897</v>
      </c>
      <c r="K1074" s="567">
        <v>83</v>
      </c>
      <c r="L1074" s="567">
        <v>83</v>
      </c>
      <c r="M1074" s="594"/>
      <c r="N1074" s="1065"/>
      <c r="O1074" s="594"/>
      <c r="P1074" s="567">
        <v>900</v>
      </c>
      <c r="Q1074" s="567">
        <v>300</v>
      </c>
      <c r="R1074" s="567" t="s">
        <v>2243</v>
      </c>
      <c r="S1074" s="567">
        <v>3</v>
      </c>
      <c r="T1074" s="567" t="s">
        <v>960</v>
      </c>
      <c r="U1074" s="594"/>
      <c r="V1074" s="594"/>
      <c r="W1074" s="594"/>
      <c r="X1074" s="594"/>
      <c r="Y1074" s="594"/>
      <c r="Z1074" s="594"/>
      <c r="AA1074" s="567" t="s">
        <v>2179</v>
      </c>
      <c r="AB1074" s="566"/>
      <c r="AC1074" s="566"/>
      <c r="AD1074" s="594"/>
      <c r="AE1074" s="594"/>
      <c r="AF1074" s="594"/>
      <c r="AG1074" s="594"/>
      <c r="AH1074" s="594"/>
      <c r="AI1074" s="594"/>
      <c r="AJ1074" s="594"/>
      <c r="AK1074" s="594"/>
      <c r="AL1074" s="594"/>
      <c r="AM1074" s="594"/>
      <c r="AN1074" s="594"/>
      <c r="AO1074" s="594"/>
      <c r="AP1074" s="594"/>
      <c r="AQ1074" s="594"/>
      <c r="AR1074" s="594"/>
      <c r="AS1074" s="594"/>
      <c r="AT1074" s="594"/>
      <c r="AU1074" s="594"/>
      <c r="AV1074" s="865">
        <v>1998</v>
      </c>
      <c r="AW1074" s="865"/>
      <c r="AX1074" s="865"/>
      <c r="AY1074" s="865"/>
      <c r="AZ1074" s="865"/>
      <c r="BA1074" s="865"/>
      <c r="BB1074" s="865"/>
      <c r="BC1074" s="1059">
        <v>50</v>
      </c>
      <c r="BD1074" s="1059"/>
    </row>
    <row r="1075" spans="1:56" s="246" customFormat="1" ht="25.7" customHeight="1">
      <c r="A1075" s="280"/>
      <c r="B1075" s="543"/>
      <c r="C1075" s="566" t="s">
        <v>12515</v>
      </c>
      <c r="D1075" s="566" t="s">
        <v>13015</v>
      </c>
      <c r="E1075" s="566" t="s">
        <v>12515</v>
      </c>
      <c r="F1075" s="566"/>
      <c r="G1075" s="566" t="s">
        <v>12515</v>
      </c>
      <c r="H1075" s="594"/>
      <c r="I1075" s="594"/>
      <c r="J1075" s="567">
        <v>1752</v>
      </c>
      <c r="K1075" s="567">
        <v>352</v>
      </c>
      <c r="L1075" s="567">
        <v>352</v>
      </c>
      <c r="M1075" s="594"/>
      <c r="N1075" s="1065"/>
      <c r="O1075" s="594"/>
      <c r="P1075" s="567">
        <v>600</v>
      </c>
      <c r="Q1075" s="567">
        <v>300</v>
      </c>
      <c r="R1075" s="567" t="s">
        <v>2243</v>
      </c>
      <c r="S1075" s="567">
        <v>2</v>
      </c>
      <c r="T1075" s="567" t="s">
        <v>960</v>
      </c>
      <c r="U1075" s="594"/>
      <c r="V1075" s="594"/>
      <c r="W1075" s="594"/>
      <c r="X1075" s="594"/>
      <c r="Y1075" s="594"/>
      <c r="Z1075" s="594"/>
      <c r="AA1075" s="567" t="s">
        <v>2179</v>
      </c>
      <c r="AB1075" s="566"/>
      <c r="AC1075" s="566"/>
      <c r="AD1075" s="594"/>
      <c r="AE1075" s="594"/>
      <c r="AF1075" s="594"/>
      <c r="AG1075" s="594"/>
      <c r="AH1075" s="594"/>
      <c r="AI1075" s="594"/>
      <c r="AJ1075" s="594"/>
      <c r="AK1075" s="594"/>
      <c r="AL1075" s="594"/>
      <c r="AM1075" s="594"/>
      <c r="AN1075" s="594"/>
      <c r="AO1075" s="594"/>
      <c r="AP1075" s="594"/>
      <c r="AQ1075" s="594"/>
      <c r="AR1075" s="594"/>
      <c r="AS1075" s="594"/>
      <c r="AT1075" s="594"/>
      <c r="AU1075" s="594"/>
      <c r="AV1075" s="865">
        <v>2011</v>
      </c>
      <c r="AW1075" s="865"/>
      <c r="AX1075" s="865"/>
      <c r="AY1075" s="865"/>
      <c r="AZ1075" s="865"/>
      <c r="BA1075" s="865"/>
      <c r="BB1075" s="865"/>
      <c r="BC1075" s="1059">
        <v>62</v>
      </c>
      <c r="BD1075" s="1059"/>
    </row>
    <row r="1076" spans="1:56" s="246" customFormat="1" ht="25.7" customHeight="1">
      <c r="A1076" s="280"/>
      <c r="B1076" s="543"/>
      <c r="C1076" s="566" t="s">
        <v>12515</v>
      </c>
      <c r="D1076" s="566" t="s">
        <v>11530</v>
      </c>
      <c r="E1076" s="566" t="s">
        <v>12515</v>
      </c>
      <c r="F1076" s="566"/>
      <c r="G1076" s="566" t="s">
        <v>12515</v>
      </c>
      <c r="H1076" s="594"/>
      <c r="I1076" s="594"/>
      <c r="J1076" s="567">
        <v>2113</v>
      </c>
      <c r="K1076" s="567">
        <v>87</v>
      </c>
      <c r="L1076" s="567">
        <v>87</v>
      </c>
      <c r="M1076" s="594"/>
      <c r="N1076" s="1065"/>
      <c r="O1076" s="594"/>
      <c r="P1076" s="567">
        <v>600</v>
      </c>
      <c r="Q1076" s="567">
        <v>300</v>
      </c>
      <c r="R1076" s="319" t="s">
        <v>2243</v>
      </c>
      <c r="S1076" s="567">
        <v>2</v>
      </c>
      <c r="T1076" s="567" t="s">
        <v>960</v>
      </c>
      <c r="U1076" s="594"/>
      <c r="V1076" s="594"/>
      <c r="W1076" s="594"/>
      <c r="X1076" s="594"/>
      <c r="Y1076" s="594"/>
      <c r="Z1076" s="594"/>
      <c r="AA1076" s="567" t="s">
        <v>2179</v>
      </c>
      <c r="AB1076" s="566"/>
      <c r="AC1076" s="566"/>
      <c r="AD1076" s="594"/>
      <c r="AE1076" s="594"/>
      <c r="AF1076" s="594"/>
      <c r="AG1076" s="594"/>
      <c r="AH1076" s="594"/>
      <c r="AI1076" s="594"/>
      <c r="AJ1076" s="594"/>
      <c r="AK1076" s="594"/>
      <c r="AL1076" s="594"/>
      <c r="AM1076" s="594"/>
      <c r="AN1076" s="594"/>
      <c r="AO1076" s="594"/>
      <c r="AP1076" s="594"/>
      <c r="AQ1076" s="594"/>
      <c r="AR1076" s="594"/>
      <c r="AS1076" s="594"/>
      <c r="AT1076" s="594"/>
      <c r="AU1076" s="594"/>
      <c r="AV1076" s="865">
        <v>2009</v>
      </c>
      <c r="AW1076" s="865"/>
      <c r="AX1076" s="865"/>
      <c r="AY1076" s="865"/>
      <c r="AZ1076" s="865"/>
      <c r="BA1076" s="865"/>
      <c r="BB1076" s="865"/>
      <c r="BC1076" s="1059">
        <v>210</v>
      </c>
      <c r="BD1076" s="1059"/>
    </row>
    <row r="1077" spans="1:56" s="246" customFormat="1" ht="25.7" customHeight="1">
      <c r="A1077" s="280"/>
      <c r="B1077" s="543"/>
      <c r="C1077" s="320" t="s">
        <v>12515</v>
      </c>
      <c r="D1077" s="320" t="s">
        <v>13016</v>
      </c>
      <c r="E1077" s="320" t="s">
        <v>12515</v>
      </c>
      <c r="F1077" s="320"/>
      <c r="G1077" s="320" t="s">
        <v>12515</v>
      </c>
      <c r="H1077" s="177"/>
      <c r="I1077" s="177"/>
      <c r="J1077" s="319">
        <v>3511</v>
      </c>
      <c r="K1077" s="319">
        <v>36</v>
      </c>
      <c r="L1077" s="319">
        <v>36</v>
      </c>
      <c r="M1077" s="177"/>
      <c r="N1077" s="936"/>
      <c r="O1077" s="177"/>
      <c r="P1077" s="319">
        <v>300</v>
      </c>
      <c r="Q1077" s="319">
        <v>300</v>
      </c>
      <c r="R1077" s="319" t="s">
        <v>2243</v>
      </c>
      <c r="S1077" s="319">
        <v>1</v>
      </c>
      <c r="T1077" s="319" t="s">
        <v>960</v>
      </c>
      <c r="U1077" s="177"/>
      <c r="V1077" s="177"/>
      <c r="W1077" s="177"/>
      <c r="X1077" s="177"/>
      <c r="Y1077" s="177"/>
      <c r="Z1077" s="177"/>
      <c r="AA1077" s="319" t="s">
        <v>2179</v>
      </c>
      <c r="AB1077" s="320"/>
      <c r="AC1077" s="320"/>
      <c r="AD1077" s="177"/>
      <c r="AE1077" s="177"/>
      <c r="AF1077" s="177"/>
      <c r="AG1077" s="177"/>
      <c r="AH1077" s="177"/>
      <c r="AI1077" s="177"/>
      <c r="AJ1077" s="177"/>
      <c r="AK1077" s="177"/>
      <c r="AL1077" s="177"/>
      <c r="AM1077" s="177"/>
      <c r="AN1077" s="177"/>
      <c r="AO1077" s="177"/>
      <c r="AP1077" s="177"/>
      <c r="AQ1077" s="177"/>
      <c r="AR1077" s="177"/>
      <c r="AS1077" s="177"/>
      <c r="AT1077" s="177"/>
      <c r="AU1077" s="177"/>
      <c r="AV1077" s="99">
        <v>2010</v>
      </c>
      <c r="AW1077" s="99"/>
      <c r="AX1077" s="99"/>
      <c r="AY1077" s="99"/>
      <c r="AZ1077" s="99"/>
      <c r="BA1077" s="99"/>
      <c r="BB1077" s="99"/>
      <c r="BC1077" s="100">
        <v>85</v>
      </c>
      <c r="BD1077" s="100"/>
    </row>
    <row r="1078" spans="1:56" s="246" customFormat="1" ht="25.7" customHeight="1">
      <c r="A1078" s="280"/>
      <c r="B1078" s="543"/>
      <c r="C1078" s="543" t="s">
        <v>12522</v>
      </c>
      <c r="D1078" s="543" t="s">
        <v>13017</v>
      </c>
      <c r="E1078" s="543" t="s">
        <v>12522</v>
      </c>
      <c r="F1078" s="543" t="s">
        <v>12502</v>
      </c>
      <c r="G1078" s="543" t="s">
        <v>12522</v>
      </c>
      <c r="H1078" s="147"/>
      <c r="I1078" s="147"/>
      <c r="J1078" s="1082">
        <v>6004</v>
      </c>
      <c r="K1078" s="1082">
        <v>1193</v>
      </c>
      <c r="L1078" s="1082">
        <v>1193</v>
      </c>
      <c r="M1078" s="147"/>
      <c r="N1078" s="1083"/>
      <c r="O1078" s="147"/>
      <c r="P1078" s="1082">
        <v>1870</v>
      </c>
      <c r="Q1078" s="1082">
        <v>374</v>
      </c>
      <c r="R1078" s="187" t="s">
        <v>2481</v>
      </c>
      <c r="S1078" s="1082">
        <v>5</v>
      </c>
      <c r="T1078" s="1082" t="s">
        <v>960</v>
      </c>
      <c r="U1078" s="147"/>
      <c r="V1078" s="147"/>
      <c r="W1078" s="147"/>
      <c r="X1078" s="147"/>
      <c r="Y1078" s="147"/>
      <c r="Z1078" s="147"/>
      <c r="AA1078" s="1082" t="s">
        <v>12433</v>
      </c>
      <c r="AB1078" s="543"/>
      <c r="AC1078" s="543"/>
      <c r="AD1078" s="147"/>
      <c r="AE1078" s="147"/>
      <c r="AF1078" s="147"/>
      <c r="AG1078" s="147"/>
      <c r="AH1078" s="147"/>
      <c r="AI1078" s="147"/>
      <c r="AJ1078" s="147"/>
      <c r="AK1078" s="147"/>
      <c r="AL1078" s="147"/>
      <c r="AM1078" s="147"/>
      <c r="AN1078" s="147"/>
      <c r="AO1078" s="147"/>
      <c r="AP1078" s="147"/>
      <c r="AQ1078" s="147"/>
      <c r="AR1078" s="147"/>
      <c r="AS1078" s="147"/>
      <c r="AT1078" s="147"/>
      <c r="AU1078" s="147"/>
      <c r="AV1078" s="591">
        <v>2009</v>
      </c>
      <c r="AW1078" s="591"/>
      <c r="AX1078" s="591"/>
      <c r="AY1078" s="591"/>
      <c r="AZ1078" s="591"/>
      <c r="BA1078" s="591"/>
      <c r="BB1078" s="591"/>
      <c r="BC1078" s="957">
        <v>100</v>
      </c>
      <c r="BD1078" s="957"/>
    </row>
    <row r="1079" spans="1:56" s="246" customFormat="1" ht="25.7" customHeight="1">
      <c r="A1079" s="280"/>
      <c r="B1079" s="543"/>
      <c r="C1079" s="566" t="s">
        <v>12522</v>
      </c>
      <c r="D1079" s="566" t="s">
        <v>13018</v>
      </c>
      <c r="E1079" s="566" t="s">
        <v>12522</v>
      </c>
      <c r="F1079" s="566"/>
      <c r="G1079" s="566" t="s">
        <v>12522</v>
      </c>
      <c r="H1079" s="594"/>
      <c r="I1079" s="594"/>
      <c r="J1079" s="567">
        <v>2020</v>
      </c>
      <c r="K1079" s="567">
        <v>431</v>
      </c>
      <c r="L1079" s="567">
        <v>431</v>
      </c>
      <c r="M1079" s="594"/>
      <c r="N1079" s="1065"/>
      <c r="O1079" s="594"/>
      <c r="P1079" s="567">
        <v>1122</v>
      </c>
      <c r="Q1079" s="567">
        <v>374</v>
      </c>
      <c r="R1079" s="319" t="s">
        <v>2481</v>
      </c>
      <c r="S1079" s="567">
        <v>3</v>
      </c>
      <c r="T1079" s="567" t="s">
        <v>960</v>
      </c>
      <c r="U1079" s="594"/>
      <c r="V1079" s="594"/>
      <c r="W1079" s="594"/>
      <c r="X1079" s="594"/>
      <c r="Y1079" s="594"/>
      <c r="Z1079" s="594"/>
      <c r="AA1079" s="567" t="s">
        <v>2179</v>
      </c>
      <c r="AB1079" s="566"/>
      <c r="AC1079" s="566"/>
      <c r="AD1079" s="594"/>
      <c r="AE1079" s="594"/>
      <c r="AF1079" s="594"/>
      <c r="AG1079" s="594"/>
      <c r="AH1079" s="594"/>
      <c r="AI1079" s="594"/>
      <c r="AJ1079" s="594"/>
      <c r="AK1079" s="594"/>
      <c r="AL1079" s="594"/>
      <c r="AM1079" s="594"/>
      <c r="AN1079" s="594"/>
      <c r="AO1079" s="594"/>
      <c r="AP1079" s="594"/>
      <c r="AQ1079" s="594"/>
      <c r="AR1079" s="594"/>
      <c r="AS1079" s="594"/>
      <c r="AT1079" s="594"/>
      <c r="AU1079" s="594"/>
      <c r="AV1079" s="865">
        <v>2009</v>
      </c>
      <c r="AW1079" s="865"/>
      <c r="AX1079" s="865"/>
      <c r="AY1079" s="865"/>
      <c r="AZ1079" s="865"/>
      <c r="BA1079" s="865"/>
      <c r="BB1079" s="865"/>
      <c r="BC1079" s="1059">
        <v>80</v>
      </c>
      <c r="BD1079" s="1059"/>
    </row>
    <row r="1080" spans="1:56" s="246" customFormat="1" ht="25.7" customHeight="1">
      <c r="A1080" s="280"/>
      <c r="B1080" s="543"/>
      <c r="C1080" s="566" t="s">
        <v>12522</v>
      </c>
      <c r="D1080" s="566" t="s">
        <v>11094</v>
      </c>
      <c r="E1080" s="566" t="s">
        <v>12522</v>
      </c>
      <c r="F1080" s="566"/>
      <c r="G1080" s="566" t="s">
        <v>12522</v>
      </c>
      <c r="H1080" s="594"/>
      <c r="I1080" s="594"/>
      <c r="J1080" s="567">
        <v>1911</v>
      </c>
      <c r="K1080" s="567">
        <v>485</v>
      </c>
      <c r="L1080" s="567">
        <v>485</v>
      </c>
      <c r="M1080" s="594"/>
      <c r="N1080" s="1065"/>
      <c r="O1080" s="594"/>
      <c r="P1080" s="567">
        <v>748</v>
      </c>
      <c r="Q1080" s="567">
        <v>374</v>
      </c>
      <c r="R1080" s="319" t="s">
        <v>2481</v>
      </c>
      <c r="S1080" s="567">
        <v>2</v>
      </c>
      <c r="T1080" s="567" t="s">
        <v>960</v>
      </c>
      <c r="U1080" s="594"/>
      <c r="V1080" s="594"/>
      <c r="W1080" s="594"/>
      <c r="X1080" s="594"/>
      <c r="Y1080" s="594"/>
      <c r="Z1080" s="594"/>
      <c r="AA1080" s="567" t="s">
        <v>2179</v>
      </c>
      <c r="AB1080" s="566"/>
      <c r="AC1080" s="566"/>
      <c r="AD1080" s="594"/>
      <c r="AE1080" s="594"/>
      <c r="AF1080" s="594"/>
      <c r="AG1080" s="594"/>
      <c r="AH1080" s="594"/>
      <c r="AI1080" s="594"/>
      <c r="AJ1080" s="594"/>
      <c r="AK1080" s="594"/>
      <c r="AL1080" s="594"/>
      <c r="AM1080" s="594"/>
      <c r="AN1080" s="594"/>
      <c r="AO1080" s="594"/>
      <c r="AP1080" s="594"/>
      <c r="AQ1080" s="594"/>
      <c r="AR1080" s="594"/>
      <c r="AS1080" s="594"/>
      <c r="AT1080" s="594"/>
      <c r="AU1080" s="594"/>
      <c r="AV1080" s="865">
        <v>2012</v>
      </c>
      <c r="AW1080" s="865"/>
      <c r="AX1080" s="865"/>
      <c r="AY1080" s="865"/>
      <c r="AZ1080" s="865"/>
      <c r="BA1080" s="865"/>
      <c r="BB1080" s="865"/>
      <c r="BC1080" s="1059">
        <v>90</v>
      </c>
      <c r="BD1080" s="1059"/>
    </row>
    <row r="1081" spans="1:56" s="246" customFormat="1" ht="25.7" customHeight="1">
      <c r="A1081" s="280"/>
      <c r="B1081" s="543"/>
      <c r="C1081" s="566" t="s">
        <v>12522</v>
      </c>
      <c r="D1081" s="566" t="s">
        <v>13019</v>
      </c>
      <c r="E1081" s="566" t="s">
        <v>12522</v>
      </c>
      <c r="F1081" s="566"/>
      <c r="G1081" s="566" t="s">
        <v>12522</v>
      </c>
      <c r="H1081" s="594"/>
      <c r="I1081" s="594"/>
      <c r="J1081" s="567">
        <v>1336</v>
      </c>
      <c r="K1081" s="567">
        <v>471</v>
      </c>
      <c r="L1081" s="567">
        <v>471</v>
      </c>
      <c r="M1081" s="594"/>
      <c r="N1081" s="1065"/>
      <c r="O1081" s="594"/>
      <c r="P1081" s="567">
        <v>374</v>
      </c>
      <c r="Q1081" s="567">
        <v>374</v>
      </c>
      <c r="R1081" s="319" t="s">
        <v>2481</v>
      </c>
      <c r="S1081" s="567">
        <v>1</v>
      </c>
      <c r="T1081" s="567" t="s">
        <v>960</v>
      </c>
      <c r="U1081" s="594"/>
      <c r="V1081" s="594"/>
      <c r="W1081" s="594"/>
      <c r="X1081" s="594"/>
      <c r="Y1081" s="594"/>
      <c r="Z1081" s="594"/>
      <c r="AA1081" s="567" t="s">
        <v>2179</v>
      </c>
      <c r="AB1081" s="566"/>
      <c r="AC1081" s="566"/>
      <c r="AD1081" s="594"/>
      <c r="AE1081" s="594"/>
      <c r="AF1081" s="594"/>
      <c r="AG1081" s="594"/>
      <c r="AH1081" s="594"/>
      <c r="AI1081" s="594"/>
      <c r="AJ1081" s="594"/>
      <c r="AK1081" s="594"/>
      <c r="AL1081" s="594"/>
      <c r="AM1081" s="594"/>
      <c r="AN1081" s="594"/>
      <c r="AO1081" s="594"/>
      <c r="AP1081" s="594"/>
      <c r="AQ1081" s="594"/>
      <c r="AR1081" s="594"/>
      <c r="AS1081" s="594"/>
      <c r="AT1081" s="594"/>
      <c r="AU1081" s="594"/>
      <c r="AV1081" s="865">
        <v>2012</v>
      </c>
      <c r="AW1081" s="865"/>
      <c r="AX1081" s="865"/>
      <c r="AY1081" s="865"/>
      <c r="AZ1081" s="865"/>
      <c r="BA1081" s="865"/>
      <c r="BB1081" s="865"/>
      <c r="BC1081" s="1059">
        <v>164</v>
      </c>
      <c r="BD1081" s="1059"/>
    </row>
    <row r="1082" spans="1:56" s="246" customFormat="1" ht="25.7" customHeight="1">
      <c r="A1082" s="280"/>
      <c r="B1082" s="543"/>
      <c r="C1082" s="566" t="s">
        <v>12522</v>
      </c>
      <c r="D1082" s="566" t="s">
        <v>13020</v>
      </c>
      <c r="E1082" s="566" t="s">
        <v>12522</v>
      </c>
      <c r="F1082" s="566"/>
      <c r="G1082" s="566" t="s">
        <v>12522</v>
      </c>
      <c r="H1082" s="594"/>
      <c r="I1082" s="594"/>
      <c r="J1082" s="567">
        <v>3054</v>
      </c>
      <c r="K1082" s="567">
        <v>588</v>
      </c>
      <c r="L1082" s="567">
        <v>588</v>
      </c>
      <c r="M1082" s="594"/>
      <c r="N1082" s="1065"/>
      <c r="O1082" s="594"/>
      <c r="P1082" s="567">
        <v>748</v>
      </c>
      <c r="Q1082" s="567">
        <v>374</v>
      </c>
      <c r="R1082" s="319" t="s">
        <v>2481</v>
      </c>
      <c r="S1082" s="567">
        <v>1</v>
      </c>
      <c r="T1082" s="567" t="s">
        <v>960</v>
      </c>
      <c r="U1082" s="594"/>
      <c r="V1082" s="594"/>
      <c r="W1082" s="594"/>
      <c r="X1082" s="594"/>
      <c r="Y1082" s="594"/>
      <c r="Z1082" s="594"/>
      <c r="AA1082" s="567" t="s">
        <v>2179</v>
      </c>
      <c r="AB1082" s="566"/>
      <c r="AC1082" s="566"/>
      <c r="AD1082" s="594"/>
      <c r="AE1082" s="594"/>
      <c r="AF1082" s="594"/>
      <c r="AG1082" s="594"/>
      <c r="AH1082" s="594"/>
      <c r="AI1082" s="594"/>
      <c r="AJ1082" s="594"/>
      <c r="AK1082" s="594"/>
      <c r="AL1082" s="594"/>
      <c r="AM1082" s="594"/>
      <c r="AN1082" s="594"/>
      <c r="AO1082" s="594"/>
      <c r="AP1082" s="594"/>
      <c r="AQ1082" s="594"/>
      <c r="AR1082" s="594"/>
      <c r="AS1082" s="594"/>
      <c r="AT1082" s="594"/>
      <c r="AU1082" s="594"/>
      <c r="AV1082" s="865">
        <v>2013</v>
      </c>
      <c r="AW1082" s="865"/>
      <c r="AX1082" s="865"/>
      <c r="AY1082" s="865"/>
      <c r="AZ1082" s="865"/>
      <c r="BA1082" s="865"/>
      <c r="BB1082" s="865"/>
      <c r="BC1082" s="1059">
        <v>386</v>
      </c>
      <c r="BD1082" s="1059"/>
    </row>
    <row r="1083" spans="1:56" s="246" customFormat="1" ht="25.7" customHeight="1">
      <c r="A1083" s="280"/>
      <c r="B1083" s="543"/>
      <c r="C1083" s="566" t="s">
        <v>12522</v>
      </c>
      <c r="D1083" s="320" t="s">
        <v>13021</v>
      </c>
      <c r="E1083" s="566" t="s">
        <v>12522</v>
      </c>
      <c r="F1083" s="320"/>
      <c r="G1083" s="566" t="s">
        <v>12522</v>
      </c>
      <c r="H1083" s="177"/>
      <c r="I1083" s="177"/>
      <c r="J1083" s="319">
        <v>2596</v>
      </c>
      <c r="K1083" s="319">
        <v>494</v>
      </c>
      <c r="L1083" s="319">
        <v>494</v>
      </c>
      <c r="M1083" s="177"/>
      <c r="N1083" s="936"/>
      <c r="O1083" s="177"/>
      <c r="P1083" s="567">
        <v>374</v>
      </c>
      <c r="Q1083" s="319">
        <v>374</v>
      </c>
      <c r="R1083" s="319" t="s">
        <v>2481</v>
      </c>
      <c r="S1083" s="681">
        <v>1</v>
      </c>
      <c r="T1083" s="567" t="s">
        <v>960</v>
      </c>
      <c r="U1083" s="177"/>
      <c r="V1083" s="177"/>
      <c r="W1083" s="177"/>
      <c r="X1083" s="177"/>
      <c r="Y1083" s="177"/>
      <c r="Z1083" s="177"/>
      <c r="AA1083" s="567" t="s">
        <v>2179</v>
      </c>
      <c r="AB1083" s="320"/>
      <c r="AC1083" s="320"/>
      <c r="AD1083" s="177"/>
      <c r="AE1083" s="177"/>
      <c r="AF1083" s="177"/>
      <c r="AG1083" s="177"/>
      <c r="AH1083" s="177"/>
      <c r="AI1083" s="177"/>
      <c r="AJ1083" s="177"/>
      <c r="AK1083" s="177"/>
      <c r="AL1083" s="177"/>
      <c r="AM1083" s="177"/>
      <c r="AN1083" s="177"/>
      <c r="AO1083" s="177"/>
      <c r="AP1083" s="177"/>
      <c r="AQ1083" s="177"/>
      <c r="AR1083" s="177"/>
      <c r="AS1083" s="177"/>
      <c r="AT1083" s="177"/>
      <c r="AU1083" s="177"/>
      <c r="AV1083" s="99">
        <v>2013</v>
      </c>
      <c r="AW1083" s="99"/>
      <c r="AX1083" s="99"/>
      <c r="AY1083" s="99"/>
      <c r="AZ1083" s="99"/>
      <c r="BA1083" s="99"/>
      <c r="BB1083" s="99"/>
      <c r="BC1083" s="100">
        <v>150</v>
      </c>
      <c r="BD1083" s="100"/>
    </row>
    <row r="1084" spans="1:56" s="246" customFormat="1" ht="25.7" customHeight="1">
      <c r="A1084" s="280"/>
      <c r="B1084" s="543"/>
      <c r="C1084" s="320" t="s">
        <v>12522</v>
      </c>
      <c r="D1084" s="320" t="s">
        <v>13022</v>
      </c>
      <c r="E1084" s="320" t="s">
        <v>12522</v>
      </c>
      <c r="F1084" s="320"/>
      <c r="G1084" s="320" t="s">
        <v>12522</v>
      </c>
      <c r="H1084" s="177"/>
      <c r="I1084" s="177"/>
      <c r="J1084" s="319">
        <v>483</v>
      </c>
      <c r="K1084" s="319">
        <v>483</v>
      </c>
      <c r="L1084" s="319">
        <v>483</v>
      </c>
      <c r="M1084" s="177"/>
      <c r="N1084" s="936"/>
      <c r="O1084" s="177"/>
      <c r="P1084" s="319">
        <v>374</v>
      </c>
      <c r="Q1084" s="319">
        <v>374</v>
      </c>
      <c r="R1084" s="319" t="s">
        <v>2481</v>
      </c>
      <c r="S1084" s="681">
        <v>1</v>
      </c>
      <c r="T1084" s="319" t="s">
        <v>960</v>
      </c>
      <c r="U1084" s="177"/>
      <c r="V1084" s="177"/>
      <c r="W1084" s="177"/>
      <c r="X1084" s="177"/>
      <c r="Y1084" s="177"/>
      <c r="Z1084" s="177"/>
      <c r="AA1084" s="319" t="s">
        <v>2179</v>
      </c>
      <c r="AB1084" s="320"/>
      <c r="AC1084" s="320"/>
      <c r="AD1084" s="177"/>
      <c r="AE1084" s="177"/>
      <c r="AF1084" s="177"/>
      <c r="AG1084" s="177"/>
      <c r="AH1084" s="177"/>
      <c r="AI1084" s="177"/>
      <c r="AJ1084" s="177"/>
      <c r="AK1084" s="177"/>
      <c r="AL1084" s="177"/>
      <c r="AM1084" s="177"/>
      <c r="AN1084" s="177"/>
      <c r="AO1084" s="177"/>
      <c r="AP1084" s="177"/>
      <c r="AQ1084" s="177"/>
      <c r="AR1084" s="177"/>
      <c r="AS1084" s="177"/>
      <c r="AT1084" s="177"/>
      <c r="AU1084" s="177"/>
      <c r="AV1084" s="99">
        <v>2013</v>
      </c>
      <c r="AW1084" s="99"/>
      <c r="AX1084" s="99"/>
      <c r="AY1084" s="99"/>
      <c r="AZ1084" s="99"/>
      <c r="BA1084" s="99"/>
      <c r="BB1084" s="99"/>
      <c r="BC1084" s="100">
        <v>150</v>
      </c>
      <c r="BD1084" s="100"/>
    </row>
    <row r="1085" spans="1:56" s="246" customFormat="1" ht="25.7" customHeight="1">
      <c r="A1085" s="280"/>
      <c r="B1085" s="543"/>
      <c r="C1085" s="320" t="s">
        <v>12522</v>
      </c>
      <c r="D1085" s="320" t="s">
        <v>13023</v>
      </c>
      <c r="E1085" s="320" t="s">
        <v>12522</v>
      </c>
      <c r="F1085" s="320"/>
      <c r="G1085" s="320" t="s">
        <v>12522</v>
      </c>
      <c r="H1085" s="177"/>
      <c r="I1085" s="177"/>
      <c r="J1085" s="319">
        <v>488</v>
      </c>
      <c r="K1085" s="319">
        <v>488</v>
      </c>
      <c r="L1085" s="319">
        <v>488</v>
      </c>
      <c r="M1085" s="177"/>
      <c r="N1085" s="936"/>
      <c r="O1085" s="177"/>
      <c r="P1085" s="319">
        <v>374</v>
      </c>
      <c r="Q1085" s="319">
        <v>374</v>
      </c>
      <c r="R1085" s="100" t="s">
        <v>2481</v>
      </c>
      <c r="S1085" s="681">
        <v>1</v>
      </c>
      <c r="T1085" s="319" t="s">
        <v>960</v>
      </c>
      <c r="U1085" s="177"/>
      <c r="V1085" s="177"/>
      <c r="W1085" s="177"/>
      <c r="X1085" s="177"/>
      <c r="Y1085" s="177"/>
      <c r="Z1085" s="177"/>
      <c r="AA1085" s="319" t="s">
        <v>2179</v>
      </c>
      <c r="AB1085" s="320"/>
      <c r="AC1085" s="320"/>
      <c r="AD1085" s="177"/>
      <c r="AE1085" s="177"/>
      <c r="AF1085" s="177"/>
      <c r="AG1085" s="177"/>
      <c r="AH1085" s="177"/>
      <c r="AI1085" s="177"/>
      <c r="AJ1085" s="177"/>
      <c r="AK1085" s="177"/>
      <c r="AL1085" s="177"/>
      <c r="AM1085" s="177"/>
      <c r="AN1085" s="177"/>
      <c r="AO1085" s="177"/>
      <c r="AP1085" s="177"/>
      <c r="AQ1085" s="177"/>
      <c r="AR1085" s="177"/>
      <c r="AS1085" s="177"/>
      <c r="AT1085" s="177"/>
      <c r="AU1085" s="177"/>
      <c r="AV1085" s="99">
        <v>2014</v>
      </c>
      <c r="AW1085" s="99"/>
      <c r="AX1085" s="99"/>
      <c r="AY1085" s="99"/>
      <c r="AZ1085" s="99"/>
      <c r="BA1085" s="99"/>
      <c r="BB1085" s="99"/>
      <c r="BC1085" s="100">
        <v>154</v>
      </c>
      <c r="BD1085" s="100"/>
    </row>
    <row r="1086" spans="1:56" s="246" customFormat="1" ht="25.7" customHeight="1">
      <c r="A1086" s="280"/>
      <c r="B1086" s="543"/>
      <c r="C1086" s="320" t="s">
        <v>12522</v>
      </c>
      <c r="D1086" s="320" t="s">
        <v>13024</v>
      </c>
      <c r="E1086" s="320" t="s">
        <v>12522</v>
      </c>
      <c r="F1086" s="320"/>
      <c r="G1086" s="320" t="s">
        <v>12522</v>
      </c>
      <c r="H1086" s="177"/>
      <c r="I1086" s="177"/>
      <c r="J1086" s="319">
        <v>480</v>
      </c>
      <c r="K1086" s="319">
        <v>480</v>
      </c>
      <c r="L1086" s="319">
        <v>480</v>
      </c>
      <c r="M1086" s="177"/>
      <c r="N1086" s="936"/>
      <c r="O1086" s="177"/>
      <c r="P1086" s="319">
        <v>374</v>
      </c>
      <c r="Q1086" s="319">
        <v>374</v>
      </c>
      <c r="R1086" s="100" t="s">
        <v>2481</v>
      </c>
      <c r="S1086" s="681">
        <v>1</v>
      </c>
      <c r="T1086" s="319" t="s">
        <v>960</v>
      </c>
      <c r="U1086" s="177"/>
      <c r="V1086" s="177"/>
      <c r="W1086" s="177"/>
      <c r="X1086" s="177"/>
      <c r="Y1086" s="177"/>
      <c r="Z1086" s="177"/>
      <c r="AA1086" s="319"/>
      <c r="AB1086" s="320"/>
      <c r="AC1086" s="320"/>
      <c r="AD1086" s="177"/>
      <c r="AE1086" s="177"/>
      <c r="AF1086" s="177"/>
      <c r="AG1086" s="177"/>
      <c r="AH1086" s="177"/>
      <c r="AI1086" s="177"/>
      <c r="AJ1086" s="177"/>
      <c r="AK1086" s="177"/>
      <c r="AL1086" s="177"/>
      <c r="AM1086" s="177"/>
      <c r="AN1086" s="177"/>
      <c r="AO1086" s="177"/>
      <c r="AP1086" s="177"/>
      <c r="AQ1086" s="177"/>
      <c r="AR1086" s="177"/>
      <c r="AS1086" s="177"/>
      <c r="AT1086" s="177"/>
      <c r="AU1086" s="177"/>
      <c r="AV1086" s="99">
        <v>2015</v>
      </c>
      <c r="AW1086" s="99"/>
      <c r="AX1086" s="99"/>
      <c r="AY1086" s="99"/>
      <c r="AZ1086" s="99"/>
      <c r="BA1086" s="99"/>
      <c r="BB1086" s="99"/>
      <c r="BC1086" s="100">
        <v>208</v>
      </c>
      <c r="BD1086" s="100"/>
    </row>
    <row r="1087" spans="1:56" s="246" customFormat="1" ht="25.7" customHeight="1">
      <c r="A1087" s="280"/>
      <c r="B1087" s="543"/>
      <c r="C1087" s="320" t="s">
        <v>12526</v>
      </c>
      <c r="D1087" s="320" t="s">
        <v>13025</v>
      </c>
      <c r="E1087" s="320" t="s">
        <v>12526</v>
      </c>
      <c r="F1087" s="320"/>
      <c r="G1087" s="320" t="s">
        <v>12526</v>
      </c>
      <c r="H1087" s="177"/>
      <c r="I1087" s="177"/>
      <c r="J1087" s="319">
        <v>456</v>
      </c>
      <c r="K1087" s="319">
        <v>456</v>
      </c>
      <c r="L1087" s="319">
        <v>456</v>
      </c>
      <c r="M1087" s="177"/>
      <c r="N1087" s="936"/>
      <c r="O1087" s="177"/>
      <c r="P1087" s="319">
        <v>456</v>
      </c>
      <c r="Q1087" s="319">
        <v>456</v>
      </c>
      <c r="R1087" s="100" t="s">
        <v>13026</v>
      </c>
      <c r="S1087" s="681">
        <v>1</v>
      </c>
      <c r="T1087" s="319" t="s">
        <v>960</v>
      </c>
      <c r="U1087" s="177"/>
      <c r="V1087" s="177"/>
      <c r="W1087" s="177"/>
      <c r="X1087" s="177"/>
      <c r="Y1087" s="177"/>
      <c r="Z1087" s="177"/>
      <c r="AA1087" s="319" t="s">
        <v>2179</v>
      </c>
      <c r="AB1087" s="320"/>
      <c r="AC1087" s="320"/>
      <c r="AD1087" s="177"/>
      <c r="AE1087" s="177"/>
      <c r="AF1087" s="177"/>
      <c r="AG1087" s="177"/>
      <c r="AH1087" s="177"/>
      <c r="AI1087" s="177"/>
      <c r="AJ1087" s="177"/>
      <c r="AK1087" s="177"/>
      <c r="AL1087" s="177"/>
      <c r="AM1087" s="177"/>
      <c r="AN1087" s="177"/>
      <c r="AO1087" s="177"/>
      <c r="AP1087" s="177"/>
      <c r="AQ1087" s="177"/>
      <c r="AR1087" s="177"/>
      <c r="AS1087" s="177"/>
      <c r="AT1087" s="177"/>
      <c r="AU1087" s="177"/>
      <c r="AV1087" s="99">
        <v>2009</v>
      </c>
      <c r="AW1087" s="99"/>
      <c r="AX1087" s="99"/>
      <c r="AY1087" s="99"/>
      <c r="AZ1087" s="99"/>
      <c r="BA1087" s="99"/>
      <c r="BB1087" s="99"/>
      <c r="BC1087" s="100">
        <v>100</v>
      </c>
      <c r="BD1087" s="100"/>
    </row>
    <row r="1088" spans="1:56" s="246" customFormat="1" ht="25.7" customHeight="1">
      <c r="A1088" s="280"/>
      <c r="B1088" s="543"/>
      <c r="C1088" s="320" t="s">
        <v>12526</v>
      </c>
      <c r="D1088" s="320" t="s">
        <v>13027</v>
      </c>
      <c r="E1088" s="320" t="s">
        <v>12526</v>
      </c>
      <c r="F1088" s="320"/>
      <c r="G1088" s="320" t="s">
        <v>12526</v>
      </c>
      <c r="H1088" s="177"/>
      <c r="I1088" s="177"/>
      <c r="J1088" s="319">
        <v>414</v>
      </c>
      <c r="K1088" s="319">
        <v>414</v>
      </c>
      <c r="L1088" s="319">
        <v>414</v>
      </c>
      <c r="M1088" s="177"/>
      <c r="N1088" s="936"/>
      <c r="O1088" s="177"/>
      <c r="P1088" s="319">
        <v>414</v>
      </c>
      <c r="Q1088" s="319">
        <v>414</v>
      </c>
      <c r="R1088" s="100" t="s">
        <v>13028</v>
      </c>
      <c r="S1088" s="681">
        <v>1</v>
      </c>
      <c r="T1088" s="319" t="s">
        <v>960</v>
      </c>
      <c r="U1088" s="177"/>
      <c r="V1088" s="177"/>
      <c r="W1088" s="177"/>
      <c r="X1088" s="177"/>
      <c r="Y1088" s="177"/>
      <c r="Z1088" s="177"/>
      <c r="AA1088" s="319" t="s">
        <v>2179</v>
      </c>
      <c r="AB1088" s="320"/>
      <c r="AC1088" s="320"/>
      <c r="AD1088" s="177"/>
      <c r="AE1088" s="177"/>
      <c r="AF1088" s="177"/>
      <c r="AG1088" s="177"/>
      <c r="AH1088" s="177"/>
      <c r="AI1088" s="177"/>
      <c r="AJ1088" s="177"/>
      <c r="AK1088" s="177"/>
      <c r="AL1088" s="177"/>
      <c r="AM1088" s="177"/>
      <c r="AN1088" s="177"/>
      <c r="AO1088" s="177"/>
      <c r="AP1088" s="177"/>
      <c r="AQ1088" s="177"/>
      <c r="AR1088" s="177"/>
      <c r="AS1088" s="177"/>
      <c r="AT1088" s="177"/>
      <c r="AU1088" s="177"/>
      <c r="AV1088" s="99">
        <v>2009</v>
      </c>
      <c r="AW1088" s="99"/>
      <c r="AX1088" s="99"/>
      <c r="AY1088" s="99"/>
      <c r="AZ1088" s="99"/>
      <c r="BA1088" s="99"/>
      <c r="BB1088" s="99"/>
      <c r="BC1088" s="100">
        <v>100</v>
      </c>
      <c r="BD1088" s="100"/>
    </row>
    <row r="1089" spans="1:56" s="246" customFormat="1" ht="25.7" customHeight="1">
      <c r="A1089" s="280"/>
      <c r="B1089" s="543"/>
      <c r="C1089" s="320" t="s">
        <v>12526</v>
      </c>
      <c r="D1089" s="320" t="s">
        <v>13029</v>
      </c>
      <c r="E1089" s="320" t="s">
        <v>12526</v>
      </c>
      <c r="F1089" s="320"/>
      <c r="G1089" s="320" t="s">
        <v>12526</v>
      </c>
      <c r="H1089" s="177"/>
      <c r="I1089" s="177"/>
      <c r="J1089" s="319">
        <v>504</v>
      </c>
      <c r="K1089" s="319">
        <v>504</v>
      </c>
      <c r="L1089" s="319">
        <v>504</v>
      </c>
      <c r="M1089" s="177"/>
      <c r="N1089" s="936"/>
      <c r="O1089" s="177"/>
      <c r="P1089" s="319">
        <v>504</v>
      </c>
      <c r="Q1089" s="319">
        <v>504</v>
      </c>
      <c r="R1089" s="100" t="s">
        <v>13030</v>
      </c>
      <c r="S1089" s="681">
        <v>1</v>
      </c>
      <c r="T1089" s="319" t="s">
        <v>960</v>
      </c>
      <c r="U1089" s="177"/>
      <c r="V1089" s="177"/>
      <c r="W1089" s="177"/>
      <c r="X1089" s="177"/>
      <c r="Y1089" s="177"/>
      <c r="Z1089" s="177"/>
      <c r="AA1089" s="319" t="s">
        <v>2179</v>
      </c>
      <c r="AB1089" s="320"/>
      <c r="AC1089" s="320"/>
      <c r="AD1089" s="177"/>
      <c r="AE1089" s="177"/>
      <c r="AF1089" s="177"/>
      <c r="AG1089" s="177"/>
      <c r="AH1089" s="177"/>
      <c r="AI1089" s="177"/>
      <c r="AJ1089" s="177"/>
      <c r="AK1089" s="177"/>
      <c r="AL1089" s="177"/>
      <c r="AM1089" s="177"/>
      <c r="AN1089" s="177"/>
      <c r="AO1089" s="177"/>
      <c r="AP1089" s="177"/>
      <c r="AQ1089" s="177"/>
      <c r="AR1089" s="177"/>
      <c r="AS1089" s="177"/>
      <c r="AT1089" s="177"/>
      <c r="AU1089" s="177"/>
      <c r="AV1089" s="99">
        <v>2010</v>
      </c>
      <c r="AW1089" s="99"/>
      <c r="AX1089" s="99"/>
      <c r="AY1089" s="99"/>
      <c r="AZ1089" s="99"/>
      <c r="BA1089" s="99"/>
      <c r="BB1089" s="99"/>
      <c r="BC1089" s="100">
        <v>100</v>
      </c>
      <c r="BD1089" s="100"/>
    </row>
    <row r="1090" spans="1:56" s="246" customFormat="1" ht="25.7" customHeight="1">
      <c r="A1090" s="280"/>
      <c r="B1090" s="543"/>
      <c r="C1090" s="320" t="s">
        <v>12526</v>
      </c>
      <c r="D1090" s="320" t="s">
        <v>13031</v>
      </c>
      <c r="E1090" s="320" t="s">
        <v>12526</v>
      </c>
      <c r="F1090" s="320"/>
      <c r="G1090" s="320" t="s">
        <v>12526</v>
      </c>
      <c r="H1090" s="177"/>
      <c r="I1090" s="177"/>
      <c r="J1090" s="319">
        <v>456</v>
      </c>
      <c r="K1090" s="319">
        <v>456</v>
      </c>
      <c r="L1090" s="319">
        <v>456</v>
      </c>
      <c r="M1090" s="177"/>
      <c r="N1090" s="936"/>
      <c r="O1090" s="177"/>
      <c r="P1090" s="319">
        <v>456</v>
      </c>
      <c r="Q1090" s="319">
        <v>456</v>
      </c>
      <c r="R1090" s="100" t="s">
        <v>13026</v>
      </c>
      <c r="S1090" s="681">
        <v>1</v>
      </c>
      <c r="T1090" s="319" t="s">
        <v>960</v>
      </c>
      <c r="U1090" s="177"/>
      <c r="V1090" s="177"/>
      <c r="W1090" s="177"/>
      <c r="X1090" s="177"/>
      <c r="Y1090" s="177"/>
      <c r="Z1090" s="177"/>
      <c r="AA1090" s="319" t="s">
        <v>2179</v>
      </c>
      <c r="AB1090" s="320"/>
      <c r="AC1090" s="320"/>
      <c r="AD1090" s="177"/>
      <c r="AE1090" s="177"/>
      <c r="AF1090" s="177"/>
      <c r="AG1090" s="177"/>
      <c r="AH1090" s="177"/>
      <c r="AI1090" s="177"/>
      <c r="AJ1090" s="177"/>
      <c r="AK1090" s="177"/>
      <c r="AL1090" s="177"/>
      <c r="AM1090" s="177"/>
      <c r="AN1090" s="177"/>
      <c r="AO1090" s="177"/>
      <c r="AP1090" s="177"/>
      <c r="AQ1090" s="177"/>
      <c r="AR1090" s="177"/>
      <c r="AS1090" s="177"/>
      <c r="AT1090" s="177"/>
      <c r="AU1090" s="177"/>
      <c r="AV1090" s="99">
        <v>2010</v>
      </c>
      <c r="AW1090" s="99"/>
      <c r="AX1090" s="99"/>
      <c r="AY1090" s="99"/>
      <c r="AZ1090" s="99"/>
      <c r="BA1090" s="99"/>
      <c r="BB1090" s="99"/>
      <c r="BC1090" s="100">
        <v>100</v>
      </c>
      <c r="BD1090" s="100"/>
    </row>
    <row r="1091" spans="1:56" s="246" customFormat="1" ht="25.7" customHeight="1">
      <c r="A1091" s="280"/>
      <c r="B1091" s="543"/>
      <c r="C1091" s="320" t="s">
        <v>12526</v>
      </c>
      <c r="D1091" s="320" t="s">
        <v>13032</v>
      </c>
      <c r="E1091" s="320" t="s">
        <v>12526</v>
      </c>
      <c r="F1091" s="320"/>
      <c r="G1091" s="320" t="s">
        <v>12526</v>
      </c>
      <c r="H1091" s="177"/>
      <c r="I1091" s="177"/>
      <c r="J1091" s="319">
        <v>456</v>
      </c>
      <c r="K1091" s="319">
        <v>456</v>
      </c>
      <c r="L1091" s="319">
        <v>456</v>
      </c>
      <c r="M1091" s="177"/>
      <c r="N1091" s="936"/>
      <c r="O1091" s="177"/>
      <c r="P1091" s="319">
        <v>456</v>
      </c>
      <c r="Q1091" s="319">
        <v>456</v>
      </c>
      <c r="R1091" s="100" t="s">
        <v>13026</v>
      </c>
      <c r="S1091" s="681">
        <v>1</v>
      </c>
      <c r="T1091" s="319" t="s">
        <v>960</v>
      </c>
      <c r="U1091" s="177"/>
      <c r="V1091" s="177"/>
      <c r="W1091" s="177"/>
      <c r="X1091" s="177"/>
      <c r="Y1091" s="177"/>
      <c r="Z1091" s="177"/>
      <c r="AA1091" s="319" t="s">
        <v>2179</v>
      </c>
      <c r="AB1091" s="320"/>
      <c r="AC1091" s="320"/>
      <c r="AD1091" s="177"/>
      <c r="AE1091" s="177"/>
      <c r="AF1091" s="177"/>
      <c r="AG1091" s="177"/>
      <c r="AH1091" s="177"/>
      <c r="AI1091" s="177"/>
      <c r="AJ1091" s="177"/>
      <c r="AK1091" s="177"/>
      <c r="AL1091" s="177"/>
      <c r="AM1091" s="177"/>
      <c r="AN1091" s="177"/>
      <c r="AO1091" s="177"/>
      <c r="AP1091" s="177"/>
      <c r="AQ1091" s="177"/>
      <c r="AR1091" s="177"/>
      <c r="AS1091" s="177"/>
      <c r="AT1091" s="177"/>
      <c r="AU1091" s="177"/>
      <c r="AV1091" s="99">
        <v>2006</v>
      </c>
      <c r="AW1091" s="99"/>
      <c r="AX1091" s="99"/>
      <c r="AY1091" s="99"/>
      <c r="AZ1091" s="99"/>
      <c r="BA1091" s="99"/>
      <c r="BB1091" s="99"/>
      <c r="BC1091" s="100">
        <v>100</v>
      </c>
      <c r="BD1091" s="100"/>
    </row>
    <row r="1092" spans="1:56" s="246" customFormat="1" ht="25.7" customHeight="1">
      <c r="A1092" s="280"/>
      <c r="B1092" s="543"/>
      <c r="C1092" s="320" t="s">
        <v>12526</v>
      </c>
      <c r="D1092" s="320" t="s">
        <v>13033</v>
      </c>
      <c r="E1092" s="320" t="s">
        <v>12526</v>
      </c>
      <c r="F1092" s="320"/>
      <c r="G1092" s="320" t="s">
        <v>12526</v>
      </c>
      <c r="H1092" s="177"/>
      <c r="I1092" s="177"/>
      <c r="J1092" s="319">
        <v>456</v>
      </c>
      <c r="K1092" s="319">
        <v>456</v>
      </c>
      <c r="L1092" s="319">
        <v>456</v>
      </c>
      <c r="M1092" s="177"/>
      <c r="N1092" s="936"/>
      <c r="O1092" s="177"/>
      <c r="P1092" s="319">
        <v>456</v>
      </c>
      <c r="Q1092" s="319">
        <v>456</v>
      </c>
      <c r="R1092" s="100" t="s">
        <v>13026</v>
      </c>
      <c r="S1092" s="681">
        <v>1</v>
      </c>
      <c r="T1092" s="319" t="s">
        <v>960</v>
      </c>
      <c r="U1092" s="177"/>
      <c r="V1092" s="177"/>
      <c r="W1092" s="177"/>
      <c r="X1092" s="177"/>
      <c r="Y1092" s="177"/>
      <c r="Z1092" s="177"/>
      <c r="AA1092" s="319" t="s">
        <v>2179</v>
      </c>
      <c r="AB1092" s="320"/>
      <c r="AC1092" s="320"/>
      <c r="AD1092" s="177"/>
      <c r="AE1092" s="177"/>
      <c r="AF1092" s="177"/>
      <c r="AG1092" s="177"/>
      <c r="AH1092" s="177"/>
      <c r="AI1092" s="177"/>
      <c r="AJ1092" s="177"/>
      <c r="AK1092" s="177"/>
      <c r="AL1092" s="177"/>
      <c r="AM1092" s="177"/>
      <c r="AN1092" s="177"/>
      <c r="AO1092" s="177"/>
      <c r="AP1092" s="177"/>
      <c r="AQ1092" s="177"/>
      <c r="AR1092" s="177"/>
      <c r="AS1092" s="177"/>
      <c r="AT1092" s="177"/>
      <c r="AU1092" s="177"/>
      <c r="AV1092" s="99">
        <v>2009</v>
      </c>
      <c r="AW1092" s="99"/>
      <c r="AX1092" s="99"/>
      <c r="AY1092" s="99"/>
      <c r="AZ1092" s="99"/>
      <c r="BA1092" s="99"/>
      <c r="BB1092" s="99"/>
      <c r="BC1092" s="100">
        <v>100</v>
      </c>
      <c r="BD1092" s="100"/>
    </row>
    <row r="1093" spans="1:56" s="246" customFormat="1" ht="25.7" customHeight="1">
      <c r="A1093" s="280"/>
      <c r="B1093" s="543"/>
      <c r="C1093" s="320" t="s">
        <v>12526</v>
      </c>
      <c r="D1093" s="320" t="s">
        <v>13034</v>
      </c>
      <c r="E1093" s="320" t="s">
        <v>12526</v>
      </c>
      <c r="F1093" s="320"/>
      <c r="G1093" s="320" t="s">
        <v>12526</v>
      </c>
      <c r="H1093" s="177"/>
      <c r="I1093" s="177"/>
      <c r="J1093" s="319">
        <v>456</v>
      </c>
      <c r="K1093" s="319">
        <v>456</v>
      </c>
      <c r="L1093" s="319">
        <v>456</v>
      </c>
      <c r="M1093" s="177"/>
      <c r="N1093" s="936"/>
      <c r="O1093" s="177"/>
      <c r="P1093" s="319">
        <v>456</v>
      </c>
      <c r="Q1093" s="319">
        <v>456</v>
      </c>
      <c r="R1093" s="100" t="s">
        <v>13026</v>
      </c>
      <c r="S1093" s="681">
        <v>1</v>
      </c>
      <c r="T1093" s="319" t="s">
        <v>960</v>
      </c>
      <c r="U1093" s="177"/>
      <c r="V1093" s="177"/>
      <c r="W1093" s="177"/>
      <c r="X1093" s="177"/>
      <c r="Y1093" s="177"/>
      <c r="Z1093" s="177"/>
      <c r="AA1093" s="319" t="s">
        <v>2179</v>
      </c>
      <c r="AB1093" s="320"/>
      <c r="AC1093" s="320"/>
      <c r="AD1093" s="177"/>
      <c r="AE1093" s="177"/>
      <c r="AF1093" s="177"/>
      <c r="AG1093" s="177"/>
      <c r="AH1093" s="177"/>
      <c r="AI1093" s="177"/>
      <c r="AJ1093" s="177"/>
      <c r="AK1093" s="177"/>
      <c r="AL1093" s="177"/>
      <c r="AM1093" s="177"/>
      <c r="AN1093" s="177"/>
      <c r="AO1093" s="177"/>
      <c r="AP1093" s="177"/>
      <c r="AQ1093" s="177"/>
      <c r="AR1093" s="177"/>
      <c r="AS1093" s="177"/>
      <c r="AT1093" s="177"/>
      <c r="AU1093" s="177"/>
      <c r="AV1093" s="99">
        <v>2009</v>
      </c>
      <c r="AW1093" s="99"/>
      <c r="AX1093" s="99"/>
      <c r="AY1093" s="99"/>
      <c r="AZ1093" s="99"/>
      <c r="BA1093" s="99"/>
      <c r="BB1093" s="99"/>
      <c r="BC1093" s="100">
        <v>100</v>
      </c>
      <c r="BD1093" s="100"/>
    </row>
    <row r="1094" spans="1:56" s="246" customFormat="1" ht="25.7" customHeight="1">
      <c r="A1094" s="280"/>
      <c r="B1094" s="543"/>
      <c r="C1094" s="320" t="s">
        <v>12526</v>
      </c>
      <c r="D1094" s="320" t="s">
        <v>13035</v>
      </c>
      <c r="E1094" s="320" t="s">
        <v>12526</v>
      </c>
      <c r="F1094" s="320"/>
      <c r="G1094" s="320" t="s">
        <v>12526</v>
      </c>
      <c r="H1094" s="177"/>
      <c r="I1094" s="177"/>
      <c r="J1094" s="319">
        <v>456</v>
      </c>
      <c r="K1094" s="319">
        <v>456</v>
      </c>
      <c r="L1094" s="319">
        <v>456</v>
      </c>
      <c r="M1094" s="177"/>
      <c r="N1094" s="936"/>
      <c r="O1094" s="177"/>
      <c r="P1094" s="319">
        <v>456</v>
      </c>
      <c r="Q1094" s="319">
        <v>456</v>
      </c>
      <c r="R1094" s="100" t="s">
        <v>13026</v>
      </c>
      <c r="S1094" s="681">
        <v>1</v>
      </c>
      <c r="T1094" s="319" t="s">
        <v>960</v>
      </c>
      <c r="U1094" s="177"/>
      <c r="V1094" s="177"/>
      <c r="W1094" s="177"/>
      <c r="X1094" s="177"/>
      <c r="Y1094" s="177"/>
      <c r="Z1094" s="177"/>
      <c r="AA1094" s="319" t="s">
        <v>2179</v>
      </c>
      <c r="AB1094" s="320"/>
      <c r="AC1094" s="320"/>
      <c r="AD1094" s="177"/>
      <c r="AE1094" s="177"/>
      <c r="AF1094" s="177"/>
      <c r="AG1094" s="177"/>
      <c r="AH1094" s="177"/>
      <c r="AI1094" s="177"/>
      <c r="AJ1094" s="177"/>
      <c r="AK1094" s="177"/>
      <c r="AL1094" s="177"/>
      <c r="AM1094" s="177"/>
      <c r="AN1094" s="177"/>
      <c r="AO1094" s="177"/>
      <c r="AP1094" s="177"/>
      <c r="AQ1094" s="177"/>
      <c r="AR1094" s="177"/>
      <c r="AS1094" s="177"/>
      <c r="AT1094" s="177"/>
      <c r="AU1094" s="177"/>
      <c r="AV1094" s="99">
        <v>2009</v>
      </c>
      <c r="AW1094" s="99"/>
      <c r="AX1094" s="99"/>
      <c r="AY1094" s="99"/>
      <c r="AZ1094" s="99"/>
      <c r="BA1094" s="99"/>
      <c r="BB1094" s="99"/>
      <c r="BC1094" s="100">
        <v>100</v>
      </c>
      <c r="BD1094" s="100"/>
    </row>
    <row r="1095" spans="1:56" s="246" customFormat="1" ht="25.7" customHeight="1">
      <c r="A1095" s="280"/>
      <c r="B1095" s="543"/>
      <c r="C1095" s="320" t="s">
        <v>12526</v>
      </c>
      <c r="D1095" s="320" t="s">
        <v>13036</v>
      </c>
      <c r="E1095" s="320" t="s">
        <v>12526</v>
      </c>
      <c r="F1095" s="320"/>
      <c r="G1095" s="320" t="s">
        <v>12526</v>
      </c>
      <c r="H1095" s="177"/>
      <c r="I1095" s="177"/>
      <c r="J1095" s="319">
        <v>456</v>
      </c>
      <c r="K1095" s="319">
        <v>456</v>
      </c>
      <c r="L1095" s="319">
        <v>456</v>
      </c>
      <c r="M1095" s="177"/>
      <c r="N1095" s="936"/>
      <c r="O1095" s="177"/>
      <c r="P1095" s="319">
        <v>456</v>
      </c>
      <c r="Q1095" s="319">
        <v>456</v>
      </c>
      <c r="R1095" s="100" t="s">
        <v>13026</v>
      </c>
      <c r="S1095" s="681">
        <v>1</v>
      </c>
      <c r="T1095" s="319" t="s">
        <v>960</v>
      </c>
      <c r="U1095" s="177"/>
      <c r="V1095" s="177"/>
      <c r="W1095" s="177"/>
      <c r="X1095" s="177"/>
      <c r="Y1095" s="177"/>
      <c r="Z1095" s="177"/>
      <c r="AA1095" s="319" t="s">
        <v>2179</v>
      </c>
      <c r="AB1095" s="320"/>
      <c r="AC1095" s="320"/>
      <c r="AD1095" s="177"/>
      <c r="AE1095" s="177"/>
      <c r="AF1095" s="177"/>
      <c r="AG1095" s="177"/>
      <c r="AH1095" s="177"/>
      <c r="AI1095" s="177"/>
      <c r="AJ1095" s="177"/>
      <c r="AK1095" s="177"/>
      <c r="AL1095" s="177"/>
      <c r="AM1095" s="177"/>
      <c r="AN1095" s="177"/>
      <c r="AO1095" s="177"/>
      <c r="AP1095" s="177"/>
      <c r="AQ1095" s="177"/>
      <c r="AR1095" s="177"/>
      <c r="AS1095" s="177"/>
      <c r="AT1095" s="177"/>
      <c r="AU1095" s="177"/>
      <c r="AV1095" s="99">
        <v>2010</v>
      </c>
      <c r="AW1095" s="99"/>
      <c r="AX1095" s="99"/>
      <c r="AY1095" s="99"/>
      <c r="AZ1095" s="99"/>
      <c r="BA1095" s="99"/>
      <c r="BB1095" s="99"/>
      <c r="BC1095" s="100">
        <v>100</v>
      </c>
      <c r="BD1095" s="100"/>
    </row>
    <row r="1096" spans="1:56" s="246" customFormat="1" ht="25.7" customHeight="1">
      <c r="A1096" s="280"/>
      <c r="B1096" s="543"/>
      <c r="C1096" s="320" t="s">
        <v>12526</v>
      </c>
      <c r="D1096" s="320" t="s">
        <v>13037</v>
      </c>
      <c r="E1096" s="320" t="s">
        <v>12526</v>
      </c>
      <c r="F1096" s="320"/>
      <c r="G1096" s="320" t="s">
        <v>12915</v>
      </c>
      <c r="H1096" s="177"/>
      <c r="I1096" s="177"/>
      <c r="J1096" s="319">
        <v>884</v>
      </c>
      <c r="K1096" s="319">
        <v>884</v>
      </c>
      <c r="L1096" s="319">
        <v>884</v>
      </c>
      <c r="M1096" s="177"/>
      <c r="N1096" s="936"/>
      <c r="O1096" s="177"/>
      <c r="P1096" s="319">
        <v>884</v>
      </c>
      <c r="Q1096" s="319">
        <v>884</v>
      </c>
      <c r="R1096" s="100" t="s">
        <v>13026</v>
      </c>
      <c r="S1096" s="681">
        <v>1</v>
      </c>
      <c r="T1096" s="319" t="s">
        <v>960</v>
      </c>
      <c r="U1096" s="177"/>
      <c r="V1096" s="177"/>
      <c r="W1096" s="177"/>
      <c r="X1096" s="177"/>
      <c r="Y1096" s="177"/>
      <c r="Z1096" s="177"/>
      <c r="AA1096" s="319" t="s">
        <v>2179</v>
      </c>
      <c r="AB1096" s="320"/>
      <c r="AC1096" s="320"/>
      <c r="AD1096" s="177"/>
      <c r="AE1096" s="177"/>
      <c r="AF1096" s="177"/>
      <c r="AG1096" s="177"/>
      <c r="AH1096" s="177"/>
      <c r="AI1096" s="177"/>
      <c r="AJ1096" s="177"/>
      <c r="AK1096" s="177"/>
      <c r="AL1096" s="177"/>
      <c r="AM1096" s="177"/>
      <c r="AN1096" s="177"/>
      <c r="AO1096" s="177"/>
      <c r="AP1096" s="177"/>
      <c r="AQ1096" s="177"/>
      <c r="AR1096" s="177"/>
      <c r="AS1096" s="177"/>
      <c r="AT1096" s="177"/>
      <c r="AU1096" s="177"/>
      <c r="AV1096" s="99">
        <v>2006</v>
      </c>
      <c r="AW1096" s="99"/>
      <c r="AX1096" s="99"/>
      <c r="AY1096" s="99"/>
      <c r="AZ1096" s="99"/>
      <c r="BA1096" s="99"/>
      <c r="BB1096" s="99"/>
      <c r="BC1096" s="100">
        <v>200</v>
      </c>
      <c r="BD1096" s="100"/>
    </row>
    <row r="1097" spans="1:56" s="246" customFormat="1" ht="25.7" customHeight="1">
      <c r="A1097" s="280"/>
      <c r="B1097" s="543"/>
      <c r="C1097" s="320" t="s">
        <v>12526</v>
      </c>
      <c r="D1097" s="320" t="s">
        <v>13038</v>
      </c>
      <c r="E1097" s="320" t="s">
        <v>12526</v>
      </c>
      <c r="F1097" s="320"/>
      <c r="G1097" s="320" t="s">
        <v>12526</v>
      </c>
      <c r="H1097" s="177"/>
      <c r="I1097" s="177"/>
      <c r="J1097" s="319">
        <v>456</v>
      </c>
      <c r="K1097" s="319">
        <v>456</v>
      </c>
      <c r="L1097" s="319">
        <v>456</v>
      </c>
      <c r="M1097" s="177"/>
      <c r="N1097" s="936"/>
      <c r="O1097" s="177"/>
      <c r="P1097" s="319">
        <v>456</v>
      </c>
      <c r="Q1097" s="319">
        <v>456</v>
      </c>
      <c r="R1097" s="100" t="s">
        <v>13026</v>
      </c>
      <c r="S1097" s="681">
        <v>1</v>
      </c>
      <c r="T1097" s="319" t="s">
        <v>960</v>
      </c>
      <c r="U1097" s="177"/>
      <c r="V1097" s="177"/>
      <c r="W1097" s="177"/>
      <c r="X1097" s="177"/>
      <c r="Y1097" s="177"/>
      <c r="Z1097" s="177"/>
      <c r="AA1097" s="319" t="s">
        <v>2179</v>
      </c>
      <c r="AB1097" s="320"/>
      <c r="AC1097" s="320"/>
      <c r="AD1097" s="177"/>
      <c r="AE1097" s="177"/>
      <c r="AF1097" s="177"/>
      <c r="AG1097" s="177"/>
      <c r="AH1097" s="177"/>
      <c r="AI1097" s="177"/>
      <c r="AJ1097" s="177"/>
      <c r="AK1097" s="177"/>
      <c r="AL1097" s="177"/>
      <c r="AM1097" s="177"/>
      <c r="AN1097" s="177"/>
      <c r="AO1097" s="177"/>
      <c r="AP1097" s="177"/>
      <c r="AQ1097" s="177"/>
      <c r="AR1097" s="177"/>
      <c r="AS1097" s="177"/>
      <c r="AT1097" s="177"/>
      <c r="AU1097" s="177"/>
      <c r="AV1097" s="99">
        <v>2010</v>
      </c>
      <c r="AW1097" s="99"/>
      <c r="AX1097" s="99"/>
      <c r="AY1097" s="99"/>
      <c r="AZ1097" s="99"/>
      <c r="BA1097" s="99"/>
      <c r="BB1097" s="99"/>
      <c r="BC1097" s="100">
        <v>100</v>
      </c>
      <c r="BD1097" s="100"/>
    </row>
    <row r="1098" spans="1:56" s="246" customFormat="1" ht="25.7" customHeight="1">
      <c r="A1098" s="280"/>
      <c r="B1098" s="591"/>
      <c r="C1098" s="320" t="s">
        <v>12526</v>
      </c>
      <c r="D1098" s="320" t="s">
        <v>13039</v>
      </c>
      <c r="E1098" s="320" t="s">
        <v>12526</v>
      </c>
      <c r="F1098" s="320"/>
      <c r="G1098" s="320" t="s">
        <v>12526</v>
      </c>
      <c r="H1098" s="177"/>
      <c r="I1098" s="177"/>
      <c r="J1098" s="319">
        <v>456</v>
      </c>
      <c r="K1098" s="319">
        <v>456</v>
      </c>
      <c r="L1098" s="319">
        <v>456</v>
      </c>
      <c r="M1098" s="177"/>
      <c r="N1098" s="936"/>
      <c r="O1098" s="177"/>
      <c r="P1098" s="319">
        <v>456</v>
      </c>
      <c r="Q1098" s="319">
        <v>456</v>
      </c>
      <c r="R1098" s="100" t="s">
        <v>13026</v>
      </c>
      <c r="S1098" s="681">
        <v>1</v>
      </c>
      <c r="T1098" s="319" t="s">
        <v>960</v>
      </c>
      <c r="U1098" s="177"/>
      <c r="V1098" s="177"/>
      <c r="W1098" s="177"/>
      <c r="X1098" s="177"/>
      <c r="Y1098" s="177"/>
      <c r="Z1098" s="177"/>
      <c r="AA1098" s="319" t="s">
        <v>2179</v>
      </c>
      <c r="AB1098" s="320"/>
      <c r="AC1098" s="320"/>
      <c r="AD1098" s="177"/>
      <c r="AE1098" s="177"/>
      <c r="AF1098" s="177"/>
      <c r="AG1098" s="177"/>
      <c r="AH1098" s="177"/>
      <c r="AI1098" s="177"/>
      <c r="AJ1098" s="177"/>
      <c r="AK1098" s="177"/>
      <c r="AL1098" s="177"/>
      <c r="AM1098" s="177"/>
      <c r="AN1098" s="177"/>
      <c r="AO1098" s="177"/>
      <c r="AP1098" s="177"/>
      <c r="AQ1098" s="177"/>
      <c r="AR1098" s="177"/>
      <c r="AS1098" s="177"/>
      <c r="AT1098" s="177"/>
      <c r="AU1098" s="177"/>
      <c r="AV1098" s="99">
        <v>2010</v>
      </c>
      <c r="AW1098" s="99"/>
      <c r="AX1098" s="99"/>
      <c r="AY1098" s="99"/>
      <c r="AZ1098" s="99"/>
      <c r="BA1098" s="99"/>
      <c r="BB1098" s="99"/>
      <c r="BC1098" s="100">
        <v>100</v>
      </c>
      <c r="BD1098" s="100"/>
    </row>
    <row r="1099" spans="1:56" s="246" customFormat="1" ht="25.7" customHeight="1">
      <c r="A1099" s="280"/>
      <c r="B1099" s="543"/>
      <c r="C1099" s="320" t="s">
        <v>260</v>
      </c>
      <c r="D1099" s="320" t="s">
        <v>13040</v>
      </c>
      <c r="E1099" s="320" t="s">
        <v>260</v>
      </c>
      <c r="F1099" s="320"/>
      <c r="G1099" s="320" t="s">
        <v>260</v>
      </c>
      <c r="H1099" s="177"/>
      <c r="I1099" s="177"/>
      <c r="J1099" s="319">
        <v>1996</v>
      </c>
      <c r="K1099" s="319">
        <v>647</v>
      </c>
      <c r="L1099" s="319">
        <v>647</v>
      </c>
      <c r="M1099" s="177"/>
      <c r="N1099" s="936"/>
      <c r="O1099" s="177"/>
      <c r="P1099" s="319">
        <v>300</v>
      </c>
      <c r="Q1099" s="319">
        <v>300</v>
      </c>
      <c r="R1099" s="100" t="s">
        <v>2243</v>
      </c>
      <c r="S1099" s="681">
        <v>1</v>
      </c>
      <c r="T1099" s="319" t="s">
        <v>960</v>
      </c>
      <c r="U1099" s="177"/>
      <c r="V1099" s="177"/>
      <c r="W1099" s="177"/>
      <c r="X1099" s="177"/>
      <c r="Y1099" s="177"/>
      <c r="Z1099" s="177"/>
      <c r="AA1099" s="319"/>
      <c r="AB1099" s="320"/>
      <c r="AC1099" s="320"/>
      <c r="AD1099" s="177"/>
      <c r="AE1099" s="177"/>
      <c r="AF1099" s="177"/>
      <c r="AG1099" s="177"/>
      <c r="AH1099" s="177"/>
      <c r="AI1099" s="177"/>
      <c r="AJ1099" s="177"/>
      <c r="AK1099" s="177"/>
      <c r="AL1099" s="177"/>
      <c r="AM1099" s="177"/>
      <c r="AN1099" s="177"/>
      <c r="AO1099" s="177"/>
      <c r="AP1099" s="177"/>
      <c r="AQ1099" s="177"/>
      <c r="AR1099" s="177"/>
      <c r="AS1099" s="177"/>
      <c r="AT1099" s="177"/>
      <c r="AU1099" s="177"/>
      <c r="AV1099" s="99">
        <v>2009</v>
      </c>
      <c r="AW1099" s="99"/>
      <c r="AX1099" s="99"/>
      <c r="AY1099" s="99"/>
      <c r="AZ1099" s="99"/>
      <c r="BA1099" s="99"/>
      <c r="BB1099" s="99"/>
      <c r="BC1099" s="100">
        <v>300</v>
      </c>
      <c r="BD1099" s="100"/>
    </row>
    <row r="1100" spans="1:56" s="246" customFormat="1" ht="25.7" customHeight="1">
      <c r="A1100" s="280"/>
      <c r="B1100" s="543"/>
      <c r="C1100" s="320" t="s">
        <v>260</v>
      </c>
      <c r="D1100" s="320" t="s">
        <v>13041</v>
      </c>
      <c r="E1100" s="320" t="s">
        <v>260</v>
      </c>
      <c r="F1100" s="320"/>
      <c r="G1100" s="320" t="s">
        <v>260</v>
      </c>
      <c r="H1100" s="177"/>
      <c r="I1100" s="177"/>
      <c r="J1100" s="319">
        <v>7357</v>
      </c>
      <c r="K1100" s="319">
        <v>1312</v>
      </c>
      <c r="L1100" s="319">
        <v>1312</v>
      </c>
      <c r="M1100" s="177"/>
      <c r="N1100" s="936"/>
      <c r="O1100" s="177"/>
      <c r="P1100" s="319">
        <v>600</v>
      </c>
      <c r="Q1100" s="319">
        <v>600</v>
      </c>
      <c r="R1100" s="100" t="s">
        <v>2593</v>
      </c>
      <c r="S1100" s="681">
        <v>6</v>
      </c>
      <c r="T1100" s="319" t="s">
        <v>960</v>
      </c>
      <c r="U1100" s="177"/>
      <c r="V1100" s="177"/>
      <c r="W1100" s="177"/>
      <c r="X1100" s="177"/>
      <c r="Y1100" s="177"/>
      <c r="Z1100" s="177"/>
      <c r="AA1100" s="319" t="s">
        <v>2179</v>
      </c>
      <c r="AB1100" s="320"/>
      <c r="AC1100" s="320"/>
      <c r="AD1100" s="177"/>
      <c r="AE1100" s="177"/>
      <c r="AF1100" s="177"/>
      <c r="AG1100" s="177"/>
      <c r="AH1100" s="177"/>
      <c r="AI1100" s="177"/>
      <c r="AJ1100" s="177"/>
      <c r="AK1100" s="177"/>
      <c r="AL1100" s="177"/>
      <c r="AM1100" s="177"/>
      <c r="AN1100" s="177"/>
      <c r="AO1100" s="177"/>
      <c r="AP1100" s="177"/>
      <c r="AQ1100" s="177"/>
      <c r="AR1100" s="177"/>
      <c r="AS1100" s="177"/>
      <c r="AT1100" s="177"/>
      <c r="AU1100" s="177"/>
      <c r="AV1100" s="99">
        <v>2010</v>
      </c>
      <c r="AW1100" s="99"/>
      <c r="AX1100" s="99"/>
      <c r="AY1100" s="99"/>
      <c r="AZ1100" s="99"/>
      <c r="BA1100" s="99"/>
      <c r="BB1100" s="99"/>
      <c r="BC1100" s="100">
        <v>1372</v>
      </c>
      <c r="BD1100" s="100" t="s">
        <v>13042</v>
      </c>
    </row>
    <row r="1101" spans="1:56" s="246" customFormat="1" ht="25.7" customHeight="1">
      <c r="A1101" s="280"/>
      <c r="B1101" s="543"/>
      <c r="C1101" s="320" t="s">
        <v>260</v>
      </c>
      <c r="D1101" s="320" t="s">
        <v>13043</v>
      </c>
      <c r="E1101" s="320" t="s">
        <v>260</v>
      </c>
      <c r="F1101" s="320"/>
      <c r="G1101" s="320" t="s">
        <v>260</v>
      </c>
      <c r="H1101" s="177"/>
      <c r="I1101" s="177"/>
      <c r="J1101" s="319">
        <v>600</v>
      </c>
      <c r="K1101" s="319"/>
      <c r="L1101" s="319"/>
      <c r="M1101" s="177"/>
      <c r="N1101" s="936"/>
      <c r="O1101" s="177"/>
      <c r="P1101" s="319">
        <v>300</v>
      </c>
      <c r="Q1101" s="319">
        <v>300</v>
      </c>
      <c r="R1101" s="100" t="s">
        <v>2593</v>
      </c>
      <c r="S1101" s="681">
        <v>1</v>
      </c>
      <c r="T1101" s="319" t="s">
        <v>960</v>
      </c>
      <c r="U1101" s="177"/>
      <c r="V1101" s="177"/>
      <c r="W1101" s="177"/>
      <c r="X1101" s="177"/>
      <c r="Y1101" s="177"/>
      <c r="Z1101" s="177"/>
      <c r="AA1101" s="319"/>
      <c r="AB1101" s="320"/>
      <c r="AC1101" s="320"/>
      <c r="AD1101" s="177"/>
      <c r="AE1101" s="177"/>
      <c r="AF1101" s="177"/>
      <c r="AG1101" s="177"/>
      <c r="AH1101" s="177"/>
      <c r="AI1101" s="177"/>
      <c r="AJ1101" s="177"/>
      <c r="AK1101" s="177"/>
      <c r="AL1101" s="177"/>
      <c r="AM1101" s="177"/>
      <c r="AN1101" s="177"/>
      <c r="AO1101" s="177"/>
      <c r="AP1101" s="177"/>
      <c r="AQ1101" s="177"/>
      <c r="AR1101" s="177"/>
      <c r="AS1101" s="177"/>
      <c r="AT1101" s="177"/>
      <c r="AU1101" s="177"/>
      <c r="AV1101" s="99">
        <v>2009</v>
      </c>
      <c r="AW1101" s="99"/>
      <c r="AX1101" s="99"/>
      <c r="AY1101" s="99"/>
      <c r="AZ1101" s="99"/>
      <c r="BA1101" s="99"/>
      <c r="BB1101" s="99"/>
      <c r="BC1101" s="100">
        <v>300</v>
      </c>
      <c r="BD1101" s="100"/>
    </row>
    <row r="1102" spans="1:56" s="246" customFormat="1" ht="25.7" customHeight="1">
      <c r="A1102" s="280"/>
      <c r="B1102" s="543"/>
      <c r="C1102" s="320" t="s">
        <v>260</v>
      </c>
      <c r="D1102" s="320" t="s">
        <v>12317</v>
      </c>
      <c r="E1102" s="320" t="s">
        <v>260</v>
      </c>
      <c r="F1102" s="320"/>
      <c r="G1102" s="320" t="s">
        <v>260</v>
      </c>
      <c r="H1102" s="177"/>
      <c r="I1102" s="177"/>
      <c r="J1102" s="319">
        <v>6161</v>
      </c>
      <c r="K1102" s="319">
        <v>382</v>
      </c>
      <c r="L1102" s="319">
        <v>382</v>
      </c>
      <c r="M1102" s="177"/>
      <c r="N1102" s="936"/>
      <c r="O1102" s="177"/>
      <c r="P1102" s="319">
        <v>300</v>
      </c>
      <c r="Q1102" s="319">
        <v>300</v>
      </c>
      <c r="R1102" s="100" t="s">
        <v>2243</v>
      </c>
      <c r="S1102" s="681">
        <v>1</v>
      </c>
      <c r="T1102" s="319" t="s">
        <v>960</v>
      </c>
      <c r="U1102" s="177"/>
      <c r="V1102" s="177"/>
      <c r="W1102" s="177"/>
      <c r="X1102" s="177"/>
      <c r="Y1102" s="177"/>
      <c r="Z1102" s="177"/>
      <c r="AA1102" s="319"/>
      <c r="AB1102" s="320"/>
      <c r="AC1102" s="320"/>
      <c r="AD1102" s="177"/>
      <c r="AE1102" s="177"/>
      <c r="AF1102" s="177"/>
      <c r="AG1102" s="177"/>
      <c r="AH1102" s="177"/>
      <c r="AI1102" s="177"/>
      <c r="AJ1102" s="177"/>
      <c r="AK1102" s="177"/>
      <c r="AL1102" s="177"/>
      <c r="AM1102" s="177"/>
      <c r="AN1102" s="177"/>
      <c r="AO1102" s="177"/>
      <c r="AP1102" s="177"/>
      <c r="AQ1102" s="177"/>
      <c r="AR1102" s="177"/>
      <c r="AS1102" s="177"/>
      <c r="AT1102" s="177"/>
      <c r="AU1102" s="177"/>
      <c r="AV1102" s="99">
        <v>2009</v>
      </c>
      <c r="AW1102" s="99"/>
      <c r="AX1102" s="99"/>
      <c r="AY1102" s="99"/>
      <c r="AZ1102" s="99"/>
      <c r="BA1102" s="99"/>
      <c r="BB1102" s="99"/>
      <c r="BC1102" s="100">
        <v>300</v>
      </c>
      <c r="BD1102" s="100"/>
    </row>
    <row r="1103" spans="1:56" s="246" customFormat="1" ht="25.7" customHeight="1">
      <c r="A1103" s="280"/>
      <c r="B1103" s="543"/>
      <c r="C1103" s="320" t="s">
        <v>260</v>
      </c>
      <c r="D1103" s="320" t="s">
        <v>13044</v>
      </c>
      <c r="E1103" s="320" t="s">
        <v>260</v>
      </c>
      <c r="F1103" s="320"/>
      <c r="G1103" s="320" t="s">
        <v>260</v>
      </c>
      <c r="H1103" s="177"/>
      <c r="I1103" s="177"/>
      <c r="J1103" s="319">
        <v>1270</v>
      </c>
      <c r="K1103" s="319">
        <v>439</v>
      </c>
      <c r="L1103" s="319">
        <v>439</v>
      </c>
      <c r="M1103" s="177"/>
      <c r="N1103" s="936"/>
      <c r="O1103" s="177"/>
      <c r="P1103" s="319">
        <v>300</v>
      </c>
      <c r="Q1103" s="319">
        <v>300</v>
      </c>
      <c r="R1103" s="319" t="s">
        <v>2243</v>
      </c>
      <c r="S1103" s="319">
        <v>1</v>
      </c>
      <c r="T1103" s="100" t="s">
        <v>960</v>
      </c>
      <c r="U1103" s="177"/>
      <c r="V1103" s="177"/>
      <c r="W1103" s="177"/>
      <c r="X1103" s="177"/>
      <c r="Y1103" s="177"/>
      <c r="Z1103" s="177"/>
      <c r="AA1103" s="319"/>
      <c r="AB1103" s="320"/>
      <c r="AC1103" s="320"/>
      <c r="AD1103" s="177"/>
      <c r="AE1103" s="177"/>
      <c r="AF1103" s="177"/>
      <c r="AG1103" s="177"/>
      <c r="AH1103" s="177"/>
      <c r="AI1103" s="177"/>
      <c r="AJ1103" s="177"/>
      <c r="AK1103" s="177"/>
      <c r="AL1103" s="177"/>
      <c r="AM1103" s="177"/>
      <c r="AN1103" s="177"/>
      <c r="AO1103" s="177"/>
      <c r="AP1103" s="177"/>
      <c r="AQ1103" s="177"/>
      <c r="AR1103" s="177"/>
      <c r="AS1103" s="177"/>
      <c r="AT1103" s="177"/>
      <c r="AU1103" s="177"/>
      <c r="AV1103" s="99">
        <v>2009</v>
      </c>
      <c r="AW1103" s="99"/>
      <c r="AX1103" s="99"/>
      <c r="AY1103" s="99"/>
      <c r="AZ1103" s="99"/>
      <c r="BA1103" s="99"/>
      <c r="BB1103" s="99"/>
      <c r="BC1103" s="100">
        <v>300</v>
      </c>
      <c r="BD1103" s="100"/>
    </row>
    <row r="1104" spans="1:56" s="246" customFormat="1" ht="25.7" customHeight="1">
      <c r="A1104" s="280"/>
      <c r="B1104" s="543"/>
      <c r="C1104" s="320" t="s">
        <v>260</v>
      </c>
      <c r="D1104" s="320" t="s">
        <v>13045</v>
      </c>
      <c r="E1104" s="320" t="s">
        <v>260</v>
      </c>
      <c r="F1104" s="320"/>
      <c r="G1104" s="320" t="s">
        <v>260</v>
      </c>
      <c r="H1104" s="177"/>
      <c r="I1104" s="177"/>
      <c r="J1104" s="319">
        <v>1911</v>
      </c>
      <c r="K1104" s="319">
        <v>391</v>
      </c>
      <c r="L1104" s="319">
        <v>391</v>
      </c>
      <c r="M1104" s="177"/>
      <c r="N1104" s="936"/>
      <c r="O1104" s="177"/>
      <c r="P1104" s="319">
        <v>300</v>
      </c>
      <c r="Q1104" s="319">
        <v>300</v>
      </c>
      <c r="R1104" s="319" t="s">
        <v>2243</v>
      </c>
      <c r="S1104" s="319">
        <v>1</v>
      </c>
      <c r="T1104" s="100" t="s">
        <v>960</v>
      </c>
      <c r="U1104" s="177"/>
      <c r="V1104" s="177"/>
      <c r="W1104" s="177"/>
      <c r="X1104" s="177"/>
      <c r="Y1104" s="177"/>
      <c r="Z1104" s="177"/>
      <c r="AA1104" s="319"/>
      <c r="AB1104" s="320"/>
      <c r="AC1104" s="320"/>
      <c r="AD1104" s="177"/>
      <c r="AE1104" s="177"/>
      <c r="AF1104" s="177"/>
      <c r="AG1104" s="177"/>
      <c r="AH1104" s="177"/>
      <c r="AI1104" s="177"/>
      <c r="AJ1104" s="177"/>
      <c r="AK1104" s="177"/>
      <c r="AL1104" s="177"/>
      <c r="AM1104" s="177"/>
      <c r="AN1104" s="177"/>
      <c r="AO1104" s="177"/>
      <c r="AP1104" s="177"/>
      <c r="AQ1104" s="177"/>
      <c r="AR1104" s="177"/>
      <c r="AS1104" s="177"/>
      <c r="AT1104" s="177"/>
      <c r="AU1104" s="177"/>
      <c r="AV1104" s="99">
        <v>2009</v>
      </c>
      <c r="AW1104" s="99"/>
      <c r="AX1104" s="99"/>
      <c r="AY1104" s="99"/>
      <c r="AZ1104" s="99"/>
      <c r="BA1104" s="99"/>
      <c r="BB1104" s="99"/>
      <c r="BC1104" s="100">
        <v>300</v>
      </c>
      <c r="BD1104" s="100"/>
    </row>
    <row r="1105" spans="1:56" s="246" customFormat="1" ht="25.7" customHeight="1">
      <c r="A1105" s="280"/>
      <c r="B1105" s="543"/>
      <c r="C1105" s="320" t="s">
        <v>260</v>
      </c>
      <c r="D1105" s="320" t="s">
        <v>13046</v>
      </c>
      <c r="E1105" s="320" t="s">
        <v>260</v>
      </c>
      <c r="F1105" s="320"/>
      <c r="G1105" s="320" t="s">
        <v>260</v>
      </c>
      <c r="H1105" s="177"/>
      <c r="I1105" s="177"/>
      <c r="J1105" s="319">
        <v>2967</v>
      </c>
      <c r="K1105" s="319">
        <v>374</v>
      </c>
      <c r="L1105" s="319">
        <v>374</v>
      </c>
      <c r="M1105" s="177"/>
      <c r="N1105" s="936"/>
      <c r="O1105" s="177"/>
      <c r="P1105" s="319">
        <v>300</v>
      </c>
      <c r="Q1105" s="319">
        <v>300</v>
      </c>
      <c r="R1105" s="319" t="s">
        <v>2243</v>
      </c>
      <c r="S1105" s="319">
        <v>1</v>
      </c>
      <c r="T1105" s="100" t="s">
        <v>960</v>
      </c>
      <c r="U1105" s="177"/>
      <c r="V1105" s="177"/>
      <c r="W1105" s="177"/>
      <c r="X1105" s="177"/>
      <c r="Y1105" s="177"/>
      <c r="Z1105" s="177"/>
      <c r="AA1105" s="319"/>
      <c r="AB1105" s="320"/>
      <c r="AC1105" s="320"/>
      <c r="AD1105" s="177"/>
      <c r="AE1105" s="177"/>
      <c r="AF1105" s="177"/>
      <c r="AG1105" s="177"/>
      <c r="AH1105" s="177"/>
      <c r="AI1105" s="177"/>
      <c r="AJ1105" s="177"/>
      <c r="AK1105" s="177"/>
      <c r="AL1105" s="177"/>
      <c r="AM1105" s="177"/>
      <c r="AN1105" s="177"/>
      <c r="AO1105" s="177"/>
      <c r="AP1105" s="177"/>
      <c r="AQ1105" s="177"/>
      <c r="AR1105" s="177"/>
      <c r="AS1105" s="177"/>
      <c r="AT1105" s="177"/>
      <c r="AU1105" s="177"/>
      <c r="AV1105" s="99">
        <v>2009</v>
      </c>
      <c r="AW1105" s="99"/>
      <c r="AX1105" s="99"/>
      <c r="AY1105" s="99"/>
      <c r="AZ1105" s="99"/>
      <c r="BA1105" s="99"/>
      <c r="BB1105" s="99"/>
      <c r="BC1105" s="100">
        <v>300</v>
      </c>
      <c r="BD1105" s="100"/>
    </row>
    <row r="1106" spans="1:56" s="246" customFormat="1" ht="25.7" customHeight="1">
      <c r="A1106" s="280"/>
      <c r="B1106" s="543"/>
      <c r="C1106" s="320" t="s">
        <v>260</v>
      </c>
      <c r="D1106" s="320" t="s">
        <v>13047</v>
      </c>
      <c r="E1106" s="320" t="s">
        <v>260</v>
      </c>
      <c r="F1106" s="320"/>
      <c r="G1106" s="320" t="s">
        <v>260</v>
      </c>
      <c r="H1106" s="177"/>
      <c r="I1106" s="177"/>
      <c r="J1106" s="319">
        <v>1576</v>
      </c>
      <c r="K1106" s="319">
        <v>382</v>
      </c>
      <c r="L1106" s="319">
        <v>382</v>
      </c>
      <c r="M1106" s="177"/>
      <c r="N1106" s="936"/>
      <c r="O1106" s="177"/>
      <c r="P1106" s="319">
        <v>300</v>
      </c>
      <c r="Q1106" s="319">
        <v>300</v>
      </c>
      <c r="R1106" s="319" t="s">
        <v>2243</v>
      </c>
      <c r="S1106" s="319">
        <v>1</v>
      </c>
      <c r="T1106" s="100" t="s">
        <v>960</v>
      </c>
      <c r="U1106" s="177"/>
      <c r="V1106" s="177"/>
      <c r="W1106" s="177"/>
      <c r="X1106" s="177"/>
      <c r="Y1106" s="177"/>
      <c r="Z1106" s="177"/>
      <c r="AA1106" s="319"/>
      <c r="AB1106" s="320"/>
      <c r="AC1106" s="320"/>
      <c r="AD1106" s="177"/>
      <c r="AE1106" s="177"/>
      <c r="AF1106" s="177"/>
      <c r="AG1106" s="177"/>
      <c r="AH1106" s="177"/>
      <c r="AI1106" s="177"/>
      <c r="AJ1106" s="177"/>
      <c r="AK1106" s="177"/>
      <c r="AL1106" s="177"/>
      <c r="AM1106" s="177"/>
      <c r="AN1106" s="177"/>
      <c r="AO1106" s="177"/>
      <c r="AP1106" s="177"/>
      <c r="AQ1106" s="177"/>
      <c r="AR1106" s="177"/>
      <c r="AS1106" s="177"/>
      <c r="AT1106" s="177"/>
      <c r="AU1106" s="177"/>
      <c r="AV1106" s="99">
        <v>2009</v>
      </c>
      <c r="AW1106" s="99"/>
      <c r="AX1106" s="99"/>
      <c r="AY1106" s="99"/>
      <c r="AZ1106" s="99"/>
      <c r="BA1106" s="99"/>
      <c r="BB1106" s="99"/>
      <c r="BC1106" s="100">
        <v>300</v>
      </c>
      <c r="BD1106" s="100"/>
    </row>
    <row r="1107" spans="1:56" s="246" customFormat="1" ht="25.7" customHeight="1">
      <c r="A1107" s="280"/>
      <c r="B1107" s="543"/>
      <c r="C1107" s="320" t="s">
        <v>260</v>
      </c>
      <c r="D1107" s="320" t="s">
        <v>12991</v>
      </c>
      <c r="E1107" s="320" t="s">
        <v>260</v>
      </c>
      <c r="F1107" s="320"/>
      <c r="G1107" s="320" t="s">
        <v>260</v>
      </c>
      <c r="H1107" s="177"/>
      <c r="I1107" s="177"/>
      <c r="J1107" s="319">
        <v>2251</v>
      </c>
      <c r="K1107" s="319">
        <v>414</v>
      </c>
      <c r="L1107" s="319">
        <v>414</v>
      </c>
      <c r="M1107" s="177"/>
      <c r="N1107" s="936"/>
      <c r="O1107" s="177"/>
      <c r="P1107" s="319">
        <v>300</v>
      </c>
      <c r="Q1107" s="319">
        <v>300</v>
      </c>
      <c r="R1107" s="319" t="s">
        <v>2243</v>
      </c>
      <c r="S1107" s="319">
        <v>1</v>
      </c>
      <c r="T1107" s="100" t="s">
        <v>960</v>
      </c>
      <c r="U1107" s="177"/>
      <c r="V1107" s="177"/>
      <c r="W1107" s="177"/>
      <c r="X1107" s="177"/>
      <c r="Y1107" s="177"/>
      <c r="Z1107" s="177"/>
      <c r="AA1107" s="319"/>
      <c r="AB1107" s="320"/>
      <c r="AC1107" s="320"/>
      <c r="AD1107" s="177"/>
      <c r="AE1107" s="177"/>
      <c r="AF1107" s="177"/>
      <c r="AG1107" s="177"/>
      <c r="AH1107" s="177"/>
      <c r="AI1107" s="177"/>
      <c r="AJ1107" s="177"/>
      <c r="AK1107" s="177"/>
      <c r="AL1107" s="177"/>
      <c r="AM1107" s="177"/>
      <c r="AN1107" s="177"/>
      <c r="AO1107" s="177"/>
      <c r="AP1107" s="177"/>
      <c r="AQ1107" s="177"/>
      <c r="AR1107" s="177"/>
      <c r="AS1107" s="177"/>
      <c r="AT1107" s="177"/>
      <c r="AU1107" s="177"/>
      <c r="AV1107" s="99">
        <v>2009</v>
      </c>
      <c r="AW1107" s="99"/>
      <c r="AX1107" s="99"/>
      <c r="AY1107" s="99"/>
      <c r="AZ1107" s="99"/>
      <c r="BA1107" s="99"/>
      <c r="BB1107" s="99"/>
      <c r="BC1107" s="100">
        <v>300</v>
      </c>
      <c r="BD1107" s="100"/>
    </row>
    <row r="1108" spans="1:56" s="246" customFormat="1" ht="25.7" customHeight="1">
      <c r="A1108" s="280"/>
      <c r="B1108" s="543"/>
      <c r="C1108" s="320" t="s">
        <v>260</v>
      </c>
      <c r="D1108" s="320" t="s">
        <v>13048</v>
      </c>
      <c r="E1108" s="320" t="s">
        <v>260</v>
      </c>
      <c r="F1108" s="320"/>
      <c r="G1108" s="320" t="s">
        <v>260</v>
      </c>
      <c r="H1108" s="177"/>
      <c r="I1108" s="177"/>
      <c r="J1108" s="319">
        <v>2295</v>
      </c>
      <c r="K1108" s="319">
        <v>414</v>
      </c>
      <c r="L1108" s="319">
        <v>414</v>
      </c>
      <c r="M1108" s="177"/>
      <c r="N1108" s="936"/>
      <c r="O1108" s="177"/>
      <c r="P1108" s="319">
        <v>300</v>
      </c>
      <c r="Q1108" s="319">
        <v>300</v>
      </c>
      <c r="R1108" s="319" t="s">
        <v>2243</v>
      </c>
      <c r="S1108" s="319">
        <v>1</v>
      </c>
      <c r="T1108" s="100" t="s">
        <v>960</v>
      </c>
      <c r="U1108" s="177"/>
      <c r="V1108" s="177"/>
      <c r="W1108" s="177"/>
      <c r="X1108" s="177"/>
      <c r="Y1108" s="177"/>
      <c r="Z1108" s="177"/>
      <c r="AA1108" s="319"/>
      <c r="AB1108" s="320"/>
      <c r="AC1108" s="320"/>
      <c r="AD1108" s="177"/>
      <c r="AE1108" s="177"/>
      <c r="AF1108" s="177"/>
      <c r="AG1108" s="177"/>
      <c r="AH1108" s="177"/>
      <c r="AI1108" s="177"/>
      <c r="AJ1108" s="177"/>
      <c r="AK1108" s="177"/>
      <c r="AL1108" s="177"/>
      <c r="AM1108" s="177"/>
      <c r="AN1108" s="177"/>
      <c r="AO1108" s="177"/>
      <c r="AP1108" s="177"/>
      <c r="AQ1108" s="177"/>
      <c r="AR1108" s="177"/>
      <c r="AS1108" s="177"/>
      <c r="AT1108" s="177"/>
      <c r="AU1108" s="177"/>
      <c r="AV1108" s="99">
        <v>2009</v>
      </c>
      <c r="AW1108" s="99"/>
      <c r="AX1108" s="99"/>
      <c r="AY1108" s="99"/>
      <c r="AZ1108" s="99"/>
      <c r="BA1108" s="99"/>
      <c r="BB1108" s="99"/>
      <c r="BC1108" s="100">
        <v>300</v>
      </c>
      <c r="BD1108" s="100"/>
    </row>
    <row r="1109" spans="1:56" s="246" customFormat="1" ht="25.7" customHeight="1">
      <c r="A1109" s="280"/>
      <c r="B1109" s="543"/>
      <c r="C1109" s="320" t="s">
        <v>260</v>
      </c>
      <c r="D1109" s="320" t="s">
        <v>13049</v>
      </c>
      <c r="E1109" s="320" t="s">
        <v>260</v>
      </c>
      <c r="F1109" s="320"/>
      <c r="G1109" s="320" t="s">
        <v>260</v>
      </c>
      <c r="H1109" s="177"/>
      <c r="I1109" s="177"/>
      <c r="J1109" s="319">
        <v>12606</v>
      </c>
      <c r="K1109" s="319">
        <v>374</v>
      </c>
      <c r="L1109" s="319">
        <v>374</v>
      </c>
      <c r="M1109" s="177"/>
      <c r="N1109" s="936"/>
      <c r="O1109" s="177"/>
      <c r="P1109" s="319">
        <v>300</v>
      </c>
      <c r="Q1109" s="319">
        <v>300</v>
      </c>
      <c r="R1109" s="319" t="s">
        <v>2243</v>
      </c>
      <c r="S1109" s="319">
        <v>1</v>
      </c>
      <c r="T1109" s="100" t="s">
        <v>960</v>
      </c>
      <c r="U1109" s="177"/>
      <c r="V1109" s="177"/>
      <c r="W1109" s="177"/>
      <c r="X1109" s="177"/>
      <c r="Y1109" s="177"/>
      <c r="Z1109" s="177"/>
      <c r="AA1109" s="319"/>
      <c r="AB1109" s="320"/>
      <c r="AC1109" s="320"/>
      <c r="AD1109" s="177"/>
      <c r="AE1109" s="177"/>
      <c r="AF1109" s="177"/>
      <c r="AG1109" s="177"/>
      <c r="AH1109" s="177"/>
      <c r="AI1109" s="177"/>
      <c r="AJ1109" s="177"/>
      <c r="AK1109" s="177"/>
      <c r="AL1109" s="177"/>
      <c r="AM1109" s="177"/>
      <c r="AN1109" s="177"/>
      <c r="AO1109" s="177"/>
      <c r="AP1109" s="177"/>
      <c r="AQ1109" s="177"/>
      <c r="AR1109" s="177"/>
      <c r="AS1109" s="177"/>
      <c r="AT1109" s="177"/>
      <c r="AU1109" s="177"/>
      <c r="AV1109" s="99">
        <v>2009</v>
      </c>
      <c r="AW1109" s="99"/>
      <c r="AX1109" s="99"/>
      <c r="AY1109" s="99"/>
      <c r="AZ1109" s="99"/>
      <c r="BA1109" s="99"/>
      <c r="BB1109" s="99"/>
      <c r="BC1109" s="100">
        <v>300</v>
      </c>
      <c r="BD1109" s="100"/>
    </row>
    <row r="1110" spans="1:56" s="246" customFormat="1" ht="25.7" customHeight="1">
      <c r="A1110" s="280"/>
      <c r="B1110" s="543"/>
      <c r="C1110" s="320" t="s">
        <v>260</v>
      </c>
      <c r="D1110" s="320" t="s">
        <v>13050</v>
      </c>
      <c r="E1110" s="320" t="s">
        <v>260</v>
      </c>
      <c r="F1110" s="320"/>
      <c r="G1110" s="320" t="s">
        <v>260</v>
      </c>
      <c r="H1110" s="177"/>
      <c r="I1110" s="177"/>
      <c r="J1110" s="319">
        <v>2675</v>
      </c>
      <c r="K1110" s="319">
        <v>414</v>
      </c>
      <c r="L1110" s="319">
        <v>414</v>
      </c>
      <c r="M1110" s="177"/>
      <c r="N1110" s="936"/>
      <c r="O1110" s="177"/>
      <c r="P1110" s="319">
        <v>300</v>
      </c>
      <c r="Q1110" s="319">
        <v>300</v>
      </c>
      <c r="R1110" s="319" t="s">
        <v>2243</v>
      </c>
      <c r="S1110" s="319">
        <v>1</v>
      </c>
      <c r="T1110" s="100" t="s">
        <v>960</v>
      </c>
      <c r="U1110" s="177"/>
      <c r="V1110" s="177"/>
      <c r="W1110" s="177"/>
      <c r="X1110" s="177"/>
      <c r="Y1110" s="177"/>
      <c r="Z1110" s="177"/>
      <c r="AA1110" s="319"/>
      <c r="AB1110" s="320"/>
      <c r="AC1110" s="320"/>
      <c r="AD1110" s="177"/>
      <c r="AE1110" s="177"/>
      <c r="AF1110" s="177"/>
      <c r="AG1110" s="177"/>
      <c r="AH1110" s="177"/>
      <c r="AI1110" s="177"/>
      <c r="AJ1110" s="177"/>
      <c r="AK1110" s="177"/>
      <c r="AL1110" s="177"/>
      <c r="AM1110" s="177"/>
      <c r="AN1110" s="177"/>
      <c r="AO1110" s="177"/>
      <c r="AP1110" s="177"/>
      <c r="AQ1110" s="177"/>
      <c r="AR1110" s="177"/>
      <c r="AS1110" s="177"/>
      <c r="AT1110" s="177"/>
      <c r="AU1110" s="177"/>
      <c r="AV1110" s="99">
        <v>2009</v>
      </c>
      <c r="AW1110" s="99"/>
      <c r="AX1110" s="99"/>
      <c r="AY1110" s="99"/>
      <c r="AZ1110" s="99"/>
      <c r="BA1110" s="99"/>
      <c r="BB1110" s="99"/>
      <c r="BC1110" s="100">
        <v>300</v>
      </c>
      <c r="BD1110" s="100"/>
    </row>
    <row r="1111" spans="1:56" s="246" customFormat="1" ht="25.7" customHeight="1">
      <c r="A1111" s="280"/>
      <c r="B1111" s="543"/>
      <c r="C1111" s="320" t="s">
        <v>260</v>
      </c>
      <c r="D1111" s="320" t="s">
        <v>13051</v>
      </c>
      <c r="E1111" s="320" t="s">
        <v>260</v>
      </c>
      <c r="F1111" s="320"/>
      <c r="G1111" s="320" t="s">
        <v>260</v>
      </c>
      <c r="H1111" s="177"/>
      <c r="I1111" s="177"/>
      <c r="J1111" s="319">
        <v>2885</v>
      </c>
      <c r="K1111" s="319">
        <v>374</v>
      </c>
      <c r="L1111" s="319">
        <v>374</v>
      </c>
      <c r="M1111" s="177"/>
      <c r="N1111" s="936"/>
      <c r="O1111" s="177"/>
      <c r="P1111" s="319">
        <v>300</v>
      </c>
      <c r="Q1111" s="319">
        <v>300</v>
      </c>
      <c r="R1111" s="319" t="s">
        <v>2243</v>
      </c>
      <c r="S1111" s="319">
        <v>1</v>
      </c>
      <c r="T1111" s="100" t="s">
        <v>960</v>
      </c>
      <c r="U1111" s="177"/>
      <c r="V1111" s="177"/>
      <c r="W1111" s="177"/>
      <c r="X1111" s="177"/>
      <c r="Y1111" s="177"/>
      <c r="Z1111" s="177"/>
      <c r="AA1111" s="319"/>
      <c r="AB1111" s="320"/>
      <c r="AC1111" s="320"/>
      <c r="AD1111" s="177"/>
      <c r="AE1111" s="177"/>
      <c r="AF1111" s="177"/>
      <c r="AG1111" s="177"/>
      <c r="AH1111" s="177"/>
      <c r="AI1111" s="177"/>
      <c r="AJ1111" s="177"/>
      <c r="AK1111" s="177"/>
      <c r="AL1111" s="177"/>
      <c r="AM1111" s="177"/>
      <c r="AN1111" s="177"/>
      <c r="AO1111" s="177"/>
      <c r="AP1111" s="177"/>
      <c r="AQ1111" s="177"/>
      <c r="AR1111" s="177"/>
      <c r="AS1111" s="177"/>
      <c r="AT1111" s="177"/>
      <c r="AU1111" s="177"/>
      <c r="AV1111" s="99">
        <v>2009</v>
      </c>
      <c r="AW1111" s="99"/>
      <c r="AX1111" s="99"/>
      <c r="AY1111" s="99"/>
      <c r="AZ1111" s="99"/>
      <c r="BA1111" s="99"/>
      <c r="BB1111" s="99"/>
      <c r="BC1111" s="100">
        <v>300</v>
      </c>
      <c r="BD1111" s="100"/>
    </row>
    <row r="1112" spans="1:56" s="246" customFormat="1" ht="25.7" customHeight="1">
      <c r="A1112" s="280"/>
      <c r="B1112" s="543"/>
      <c r="C1112" s="320" t="s">
        <v>260</v>
      </c>
      <c r="D1112" s="320" t="s">
        <v>13052</v>
      </c>
      <c r="E1112" s="320" t="s">
        <v>260</v>
      </c>
      <c r="F1112" s="320"/>
      <c r="G1112" s="320" t="s">
        <v>260</v>
      </c>
      <c r="H1112" s="177"/>
      <c r="I1112" s="177"/>
      <c r="J1112" s="319">
        <v>2948</v>
      </c>
      <c r="K1112" s="319">
        <v>407</v>
      </c>
      <c r="L1112" s="319">
        <v>407</v>
      </c>
      <c r="M1112" s="177"/>
      <c r="N1112" s="936"/>
      <c r="O1112" s="177"/>
      <c r="P1112" s="319">
        <v>300</v>
      </c>
      <c r="Q1112" s="319">
        <v>300</v>
      </c>
      <c r="R1112" s="319" t="s">
        <v>2243</v>
      </c>
      <c r="S1112" s="319">
        <v>1</v>
      </c>
      <c r="T1112" s="100" t="s">
        <v>960</v>
      </c>
      <c r="U1112" s="177"/>
      <c r="V1112" s="177"/>
      <c r="W1112" s="177"/>
      <c r="X1112" s="177"/>
      <c r="Y1112" s="177"/>
      <c r="Z1112" s="177"/>
      <c r="AA1112" s="319"/>
      <c r="AB1112" s="320"/>
      <c r="AC1112" s="320"/>
      <c r="AD1112" s="177"/>
      <c r="AE1112" s="177"/>
      <c r="AF1112" s="177"/>
      <c r="AG1112" s="177"/>
      <c r="AH1112" s="177"/>
      <c r="AI1112" s="177"/>
      <c r="AJ1112" s="177"/>
      <c r="AK1112" s="177"/>
      <c r="AL1112" s="177"/>
      <c r="AM1112" s="177"/>
      <c r="AN1112" s="177"/>
      <c r="AO1112" s="177"/>
      <c r="AP1112" s="177"/>
      <c r="AQ1112" s="177"/>
      <c r="AR1112" s="177"/>
      <c r="AS1112" s="177"/>
      <c r="AT1112" s="177"/>
      <c r="AU1112" s="177"/>
      <c r="AV1112" s="99">
        <v>2010</v>
      </c>
      <c r="AW1112" s="99"/>
      <c r="AX1112" s="99"/>
      <c r="AY1112" s="99"/>
      <c r="AZ1112" s="99"/>
      <c r="BA1112" s="99"/>
      <c r="BB1112" s="99"/>
      <c r="BC1112" s="100">
        <v>300</v>
      </c>
      <c r="BD1112" s="100"/>
    </row>
    <row r="1113" spans="1:56" s="246" customFormat="1" ht="25.7" customHeight="1">
      <c r="A1113" s="279"/>
      <c r="B1113" s="543"/>
      <c r="C1113" s="320" t="s">
        <v>260</v>
      </c>
      <c r="D1113" s="320" t="s">
        <v>13053</v>
      </c>
      <c r="E1113" s="320" t="s">
        <v>260</v>
      </c>
      <c r="F1113" s="320"/>
      <c r="G1113" s="320" t="s">
        <v>260</v>
      </c>
      <c r="H1113" s="177"/>
      <c r="I1113" s="177"/>
      <c r="J1113" s="319">
        <v>750</v>
      </c>
      <c r="K1113" s="319">
        <v>50</v>
      </c>
      <c r="L1113" s="319">
        <v>50</v>
      </c>
      <c r="M1113" s="177"/>
      <c r="N1113" s="936"/>
      <c r="O1113" s="177"/>
      <c r="P1113" s="319">
        <v>300</v>
      </c>
      <c r="Q1113" s="319">
        <v>300</v>
      </c>
      <c r="R1113" s="319" t="s">
        <v>2243</v>
      </c>
      <c r="S1113" s="319">
        <v>1</v>
      </c>
      <c r="T1113" s="100" t="s">
        <v>960</v>
      </c>
      <c r="U1113" s="177"/>
      <c r="V1113" s="177"/>
      <c r="W1113" s="177"/>
      <c r="X1113" s="177"/>
      <c r="Y1113" s="177"/>
      <c r="Z1113" s="177"/>
      <c r="AA1113" s="319"/>
      <c r="AB1113" s="320"/>
      <c r="AC1113" s="320"/>
      <c r="AD1113" s="177"/>
      <c r="AE1113" s="177"/>
      <c r="AF1113" s="177"/>
      <c r="AG1113" s="177"/>
      <c r="AH1113" s="177"/>
      <c r="AI1113" s="177"/>
      <c r="AJ1113" s="177"/>
      <c r="AK1113" s="177"/>
      <c r="AL1113" s="177"/>
      <c r="AM1113" s="177"/>
      <c r="AN1113" s="177"/>
      <c r="AO1113" s="177"/>
      <c r="AP1113" s="177"/>
      <c r="AQ1113" s="177"/>
      <c r="AR1113" s="177"/>
      <c r="AS1113" s="177"/>
      <c r="AT1113" s="177"/>
      <c r="AU1113" s="177"/>
      <c r="AV1113" s="99">
        <v>2013</v>
      </c>
      <c r="AW1113" s="99"/>
      <c r="AX1113" s="99"/>
      <c r="AY1113" s="99"/>
      <c r="AZ1113" s="99"/>
      <c r="BA1113" s="99"/>
      <c r="BB1113" s="99"/>
      <c r="BC1113" s="100">
        <v>100</v>
      </c>
      <c r="BD1113" s="100"/>
    </row>
    <row r="1114" spans="1:56" s="246" customFormat="1" ht="25.7" customHeight="1">
      <c r="A1114" s="279"/>
      <c r="B1114" s="543"/>
      <c r="C1114" s="320" t="s">
        <v>260</v>
      </c>
      <c r="D1114" s="320" t="s">
        <v>13054</v>
      </c>
      <c r="E1114" s="320" t="s">
        <v>260</v>
      </c>
      <c r="F1114" s="320"/>
      <c r="G1114" s="320" t="s">
        <v>260</v>
      </c>
      <c r="H1114" s="177"/>
      <c r="I1114" s="177"/>
      <c r="J1114" s="319">
        <v>805</v>
      </c>
      <c r="K1114" s="319">
        <v>54</v>
      </c>
      <c r="L1114" s="319">
        <v>54</v>
      </c>
      <c r="M1114" s="177"/>
      <c r="N1114" s="936"/>
      <c r="O1114" s="177"/>
      <c r="P1114" s="319">
        <v>300</v>
      </c>
      <c r="Q1114" s="319">
        <v>300</v>
      </c>
      <c r="R1114" s="319" t="s">
        <v>2243</v>
      </c>
      <c r="S1114" s="319">
        <v>1</v>
      </c>
      <c r="T1114" s="100" t="s">
        <v>960</v>
      </c>
      <c r="U1114" s="177"/>
      <c r="V1114" s="177"/>
      <c r="W1114" s="177"/>
      <c r="X1114" s="177"/>
      <c r="Y1114" s="177"/>
      <c r="Z1114" s="177"/>
      <c r="AA1114" s="319"/>
      <c r="AB1114" s="320"/>
      <c r="AC1114" s="320"/>
      <c r="AD1114" s="177"/>
      <c r="AE1114" s="177"/>
      <c r="AF1114" s="177"/>
      <c r="AG1114" s="177"/>
      <c r="AH1114" s="177"/>
      <c r="AI1114" s="177"/>
      <c r="AJ1114" s="177"/>
      <c r="AK1114" s="177"/>
      <c r="AL1114" s="177"/>
      <c r="AM1114" s="177"/>
      <c r="AN1114" s="177"/>
      <c r="AO1114" s="177"/>
      <c r="AP1114" s="177"/>
      <c r="AQ1114" s="177"/>
      <c r="AR1114" s="177"/>
      <c r="AS1114" s="177"/>
      <c r="AT1114" s="177"/>
      <c r="AU1114" s="177"/>
      <c r="AV1114" s="99">
        <v>2013</v>
      </c>
      <c r="AW1114" s="99"/>
      <c r="AX1114" s="99"/>
      <c r="AY1114" s="99"/>
      <c r="AZ1114" s="99"/>
      <c r="BA1114" s="99"/>
      <c r="BB1114" s="99"/>
      <c r="BC1114" s="100">
        <v>100</v>
      </c>
      <c r="BD1114" s="100"/>
    </row>
    <row r="1115" spans="1:56" s="246" customFormat="1" ht="25.7" customHeight="1">
      <c r="A1115" s="279"/>
      <c r="B1115" s="543"/>
      <c r="C1115" s="320" t="s">
        <v>12531</v>
      </c>
      <c r="D1115" s="320" t="s">
        <v>13055</v>
      </c>
      <c r="E1115" s="320" t="s">
        <v>12531</v>
      </c>
      <c r="F1115" s="320"/>
      <c r="G1115" s="320" t="s">
        <v>12531</v>
      </c>
      <c r="H1115" s="177"/>
      <c r="I1115" s="177"/>
      <c r="J1115" s="319">
        <v>2397</v>
      </c>
      <c r="K1115" s="319">
        <v>881.6</v>
      </c>
      <c r="L1115" s="319">
        <v>881.6</v>
      </c>
      <c r="M1115" s="177"/>
      <c r="N1115" s="936"/>
      <c r="O1115" s="177"/>
      <c r="P1115" s="319"/>
      <c r="Q1115" s="319">
        <v>748</v>
      </c>
      <c r="R1115" s="319" t="s">
        <v>2586</v>
      </c>
      <c r="S1115" s="319">
        <v>2</v>
      </c>
      <c r="T1115" s="100" t="s">
        <v>391</v>
      </c>
      <c r="U1115" s="177"/>
      <c r="V1115" s="177"/>
      <c r="W1115" s="177"/>
      <c r="X1115" s="177"/>
      <c r="Y1115" s="177"/>
      <c r="Z1115" s="177"/>
      <c r="AA1115" s="319" t="s">
        <v>2179</v>
      </c>
      <c r="AB1115" s="320"/>
      <c r="AC1115" s="320"/>
      <c r="AD1115" s="177"/>
      <c r="AE1115" s="177"/>
      <c r="AF1115" s="177"/>
      <c r="AG1115" s="177"/>
      <c r="AH1115" s="177"/>
      <c r="AI1115" s="177"/>
      <c r="AJ1115" s="177"/>
      <c r="AK1115" s="177"/>
      <c r="AL1115" s="177"/>
      <c r="AM1115" s="177"/>
      <c r="AN1115" s="177"/>
      <c r="AO1115" s="177"/>
      <c r="AP1115" s="177"/>
      <c r="AQ1115" s="177"/>
      <c r="AR1115" s="177"/>
      <c r="AS1115" s="177"/>
      <c r="AT1115" s="177"/>
      <c r="AU1115" s="177"/>
      <c r="AV1115" s="99">
        <v>2007</v>
      </c>
      <c r="AW1115" s="99"/>
      <c r="AX1115" s="99"/>
      <c r="AY1115" s="99"/>
      <c r="AZ1115" s="99"/>
      <c r="BA1115" s="99"/>
      <c r="BB1115" s="99"/>
      <c r="BC1115" s="100">
        <v>320</v>
      </c>
      <c r="BD1115" s="100"/>
    </row>
    <row r="1116" spans="1:56" s="246" customFormat="1" ht="25.7" customHeight="1">
      <c r="A1116" s="279"/>
      <c r="B1116" s="543"/>
      <c r="C1116" s="320" t="s">
        <v>12531</v>
      </c>
      <c r="D1116" s="320" t="s">
        <v>13056</v>
      </c>
      <c r="E1116" s="320" t="s">
        <v>12531</v>
      </c>
      <c r="F1116" s="320"/>
      <c r="G1116" s="320" t="s">
        <v>12531</v>
      </c>
      <c r="H1116" s="177"/>
      <c r="I1116" s="177"/>
      <c r="J1116" s="319">
        <v>2700</v>
      </c>
      <c r="K1116" s="319">
        <v>464</v>
      </c>
      <c r="L1116" s="319">
        <v>464</v>
      </c>
      <c r="M1116" s="177"/>
      <c r="N1116" s="936"/>
      <c r="O1116" s="177"/>
      <c r="P1116" s="319">
        <v>748</v>
      </c>
      <c r="Q1116" s="319">
        <v>748</v>
      </c>
      <c r="R1116" s="319" t="s">
        <v>2586</v>
      </c>
      <c r="S1116" s="319">
        <v>2</v>
      </c>
      <c r="T1116" s="100" t="s">
        <v>391</v>
      </c>
      <c r="U1116" s="177"/>
      <c r="V1116" s="177"/>
      <c r="W1116" s="177"/>
      <c r="X1116" s="177"/>
      <c r="Y1116" s="177"/>
      <c r="Z1116" s="177"/>
      <c r="AA1116" s="319" t="s">
        <v>2179</v>
      </c>
      <c r="AB1116" s="320"/>
      <c r="AC1116" s="320"/>
      <c r="AD1116" s="177"/>
      <c r="AE1116" s="177"/>
      <c r="AF1116" s="177"/>
      <c r="AG1116" s="177"/>
      <c r="AH1116" s="177"/>
      <c r="AI1116" s="177"/>
      <c r="AJ1116" s="177"/>
      <c r="AK1116" s="177"/>
      <c r="AL1116" s="177"/>
      <c r="AM1116" s="177"/>
      <c r="AN1116" s="177"/>
      <c r="AO1116" s="177"/>
      <c r="AP1116" s="177"/>
      <c r="AQ1116" s="177"/>
      <c r="AR1116" s="177"/>
      <c r="AS1116" s="177"/>
      <c r="AT1116" s="177"/>
      <c r="AU1116" s="177"/>
      <c r="AV1116" s="99">
        <v>2009</v>
      </c>
      <c r="AW1116" s="99"/>
      <c r="AX1116" s="99"/>
      <c r="AY1116" s="99"/>
      <c r="AZ1116" s="99"/>
      <c r="BA1116" s="99"/>
      <c r="BB1116" s="99"/>
      <c r="BC1116" s="100">
        <v>309</v>
      </c>
      <c r="BD1116" s="100"/>
    </row>
    <row r="1117" spans="1:56" s="246" customFormat="1" ht="25.7" customHeight="1">
      <c r="A1117" s="279"/>
      <c r="B1117" s="543"/>
      <c r="C1117" s="678" t="s">
        <v>12531</v>
      </c>
      <c r="D1117" s="678" t="s">
        <v>13057</v>
      </c>
      <c r="E1117" s="678" t="s">
        <v>12531</v>
      </c>
      <c r="F1117" s="678"/>
      <c r="G1117" s="678" t="s">
        <v>12531</v>
      </c>
      <c r="H1117" s="101"/>
      <c r="I1117" s="101"/>
      <c r="J1117" s="187">
        <v>2424</v>
      </c>
      <c r="K1117" s="187">
        <v>464</v>
      </c>
      <c r="L1117" s="187">
        <v>464</v>
      </c>
      <c r="M1117" s="101"/>
      <c r="N1117" s="1084"/>
      <c r="O1117" s="101"/>
      <c r="P1117" s="187">
        <v>748</v>
      </c>
      <c r="Q1117" s="187">
        <v>748</v>
      </c>
      <c r="R1117" s="319" t="s">
        <v>2586</v>
      </c>
      <c r="S1117" s="187">
        <v>2</v>
      </c>
      <c r="T1117" s="1062" t="s">
        <v>391</v>
      </c>
      <c r="U1117" s="101"/>
      <c r="V1117" s="101"/>
      <c r="W1117" s="101"/>
      <c r="X1117" s="101"/>
      <c r="Y1117" s="101"/>
      <c r="Z1117" s="101"/>
      <c r="AA1117" s="187" t="s">
        <v>2179</v>
      </c>
      <c r="AB1117" s="678"/>
      <c r="AC1117" s="678"/>
      <c r="AD1117" s="101"/>
      <c r="AE1117" s="101"/>
      <c r="AF1117" s="101"/>
      <c r="AG1117" s="101"/>
      <c r="AH1117" s="101"/>
      <c r="AI1117" s="101"/>
      <c r="AJ1117" s="101"/>
      <c r="AK1117" s="101"/>
      <c r="AL1117" s="101"/>
      <c r="AM1117" s="101"/>
      <c r="AN1117" s="101"/>
      <c r="AO1117" s="101"/>
      <c r="AP1117" s="101"/>
      <c r="AQ1117" s="101"/>
      <c r="AR1117" s="101"/>
      <c r="AS1117" s="101"/>
      <c r="AT1117" s="101"/>
      <c r="AU1117" s="101"/>
      <c r="AV1117" s="838">
        <v>2009</v>
      </c>
      <c r="AW1117" s="838"/>
      <c r="AX1117" s="838"/>
      <c r="AY1117" s="838"/>
      <c r="AZ1117" s="838"/>
      <c r="BA1117" s="838"/>
      <c r="BB1117" s="838"/>
      <c r="BC1117" s="1062">
        <v>366</v>
      </c>
      <c r="BD1117" s="1062"/>
    </row>
    <row r="1118" spans="1:56" s="246" customFormat="1" ht="25.7" customHeight="1">
      <c r="A1118" s="279"/>
      <c r="B1118" s="543"/>
      <c r="C1118" s="678" t="s">
        <v>12531</v>
      </c>
      <c r="D1118" s="678" t="s">
        <v>13058</v>
      </c>
      <c r="E1118" s="678" t="s">
        <v>12531</v>
      </c>
      <c r="F1118" s="678"/>
      <c r="G1118" s="678" t="s">
        <v>12531</v>
      </c>
      <c r="H1118" s="101"/>
      <c r="I1118" s="101"/>
      <c r="J1118" s="187">
        <v>4056</v>
      </c>
      <c r="K1118" s="187">
        <v>522</v>
      </c>
      <c r="L1118" s="187">
        <v>522</v>
      </c>
      <c r="M1118" s="101"/>
      <c r="N1118" s="1084"/>
      <c r="O1118" s="101"/>
      <c r="P1118" s="187">
        <v>748</v>
      </c>
      <c r="Q1118" s="187">
        <v>748</v>
      </c>
      <c r="R1118" s="319" t="s">
        <v>2586</v>
      </c>
      <c r="S1118" s="187">
        <v>2</v>
      </c>
      <c r="T1118" s="1062" t="s">
        <v>391</v>
      </c>
      <c r="U1118" s="101"/>
      <c r="V1118" s="101"/>
      <c r="W1118" s="101"/>
      <c r="X1118" s="101"/>
      <c r="Y1118" s="101"/>
      <c r="Z1118" s="101"/>
      <c r="AA1118" s="187" t="s">
        <v>2179</v>
      </c>
      <c r="AB1118" s="678"/>
      <c r="AC1118" s="678"/>
      <c r="AD1118" s="101"/>
      <c r="AE1118" s="101"/>
      <c r="AF1118" s="101"/>
      <c r="AG1118" s="101"/>
      <c r="AH1118" s="101"/>
      <c r="AI1118" s="101"/>
      <c r="AJ1118" s="101"/>
      <c r="AK1118" s="101"/>
      <c r="AL1118" s="101"/>
      <c r="AM1118" s="101"/>
      <c r="AN1118" s="101"/>
      <c r="AO1118" s="101"/>
      <c r="AP1118" s="101"/>
      <c r="AQ1118" s="101"/>
      <c r="AR1118" s="101"/>
      <c r="AS1118" s="101"/>
      <c r="AT1118" s="101"/>
      <c r="AU1118" s="101"/>
      <c r="AV1118" s="838">
        <v>2009</v>
      </c>
      <c r="AW1118" s="838"/>
      <c r="AX1118" s="838"/>
      <c r="AY1118" s="838"/>
      <c r="AZ1118" s="838"/>
      <c r="BA1118" s="838"/>
      <c r="BB1118" s="838"/>
      <c r="BC1118" s="1062">
        <v>300</v>
      </c>
      <c r="BD1118" s="1062"/>
    </row>
    <row r="1119" spans="1:56" s="246" customFormat="1" ht="25.7" customHeight="1">
      <c r="A1119" s="279"/>
      <c r="B1119" s="543"/>
      <c r="C1119" s="678" t="s">
        <v>12531</v>
      </c>
      <c r="D1119" s="678" t="s">
        <v>13059</v>
      </c>
      <c r="E1119" s="678" t="s">
        <v>12531</v>
      </c>
      <c r="F1119" s="678"/>
      <c r="G1119" s="678" t="s">
        <v>12531</v>
      </c>
      <c r="H1119" s="101"/>
      <c r="I1119" s="101"/>
      <c r="J1119" s="187">
        <v>867</v>
      </c>
      <c r="K1119" s="187">
        <v>416</v>
      </c>
      <c r="L1119" s="187">
        <v>416</v>
      </c>
      <c r="M1119" s="101"/>
      <c r="N1119" s="1084"/>
      <c r="O1119" s="101"/>
      <c r="P1119" s="187">
        <v>748</v>
      </c>
      <c r="Q1119" s="187">
        <v>748</v>
      </c>
      <c r="R1119" s="319" t="s">
        <v>2586</v>
      </c>
      <c r="S1119" s="187">
        <v>2</v>
      </c>
      <c r="T1119" s="187" t="s">
        <v>391</v>
      </c>
      <c r="U1119" s="101"/>
      <c r="V1119" s="101"/>
      <c r="W1119" s="101"/>
      <c r="X1119" s="101"/>
      <c r="Y1119" s="101"/>
      <c r="Z1119" s="101"/>
      <c r="AA1119" s="187"/>
      <c r="AB1119" s="678"/>
      <c r="AC1119" s="678"/>
      <c r="AD1119" s="101"/>
      <c r="AE1119" s="101"/>
      <c r="AF1119" s="101"/>
      <c r="AG1119" s="101"/>
      <c r="AH1119" s="101"/>
      <c r="AI1119" s="101"/>
      <c r="AJ1119" s="101"/>
      <c r="AK1119" s="101"/>
      <c r="AL1119" s="101"/>
      <c r="AM1119" s="101"/>
      <c r="AN1119" s="101"/>
      <c r="AO1119" s="101"/>
      <c r="AP1119" s="101"/>
      <c r="AQ1119" s="101"/>
      <c r="AR1119" s="101"/>
      <c r="AS1119" s="101"/>
      <c r="AT1119" s="101"/>
      <c r="AU1119" s="101"/>
      <c r="AV1119" s="838">
        <v>2010</v>
      </c>
      <c r="AW1119" s="838"/>
      <c r="AX1119" s="838"/>
      <c r="AY1119" s="838"/>
      <c r="AZ1119" s="838"/>
      <c r="BA1119" s="838"/>
      <c r="BB1119" s="838"/>
      <c r="BC1119" s="1062">
        <v>197</v>
      </c>
      <c r="BD1119" s="1062"/>
    </row>
    <row r="1120" spans="1:56" s="246" customFormat="1" ht="25.7" customHeight="1">
      <c r="A1120" s="279"/>
      <c r="B1120" s="543"/>
      <c r="C1120" s="678" t="s">
        <v>12531</v>
      </c>
      <c r="D1120" s="678" t="s">
        <v>13060</v>
      </c>
      <c r="E1120" s="678" t="s">
        <v>12531</v>
      </c>
      <c r="F1120" s="678"/>
      <c r="G1120" s="678" t="s">
        <v>12531</v>
      </c>
      <c r="H1120" s="101"/>
      <c r="I1120" s="101"/>
      <c r="J1120" s="187">
        <v>1653</v>
      </c>
      <c r="K1120" s="187">
        <v>378</v>
      </c>
      <c r="L1120" s="187">
        <v>378</v>
      </c>
      <c r="M1120" s="101"/>
      <c r="N1120" s="1084"/>
      <c r="O1120" s="101"/>
      <c r="P1120" s="187">
        <v>748</v>
      </c>
      <c r="Q1120" s="187">
        <v>748</v>
      </c>
      <c r="R1120" s="187" t="s">
        <v>2586</v>
      </c>
      <c r="S1120" s="187">
        <v>2</v>
      </c>
      <c r="T1120" s="187" t="s">
        <v>391</v>
      </c>
      <c r="U1120" s="101"/>
      <c r="V1120" s="101"/>
      <c r="W1120" s="101"/>
      <c r="X1120" s="101"/>
      <c r="Y1120" s="101"/>
      <c r="Z1120" s="101"/>
      <c r="AA1120" s="187" t="s">
        <v>2179</v>
      </c>
      <c r="AB1120" s="678"/>
      <c r="AC1120" s="678"/>
      <c r="AD1120" s="101"/>
      <c r="AE1120" s="101"/>
      <c r="AF1120" s="101"/>
      <c r="AG1120" s="101"/>
      <c r="AH1120" s="101"/>
      <c r="AI1120" s="101"/>
      <c r="AJ1120" s="101"/>
      <c r="AK1120" s="101"/>
      <c r="AL1120" s="101"/>
      <c r="AM1120" s="101"/>
      <c r="AN1120" s="101"/>
      <c r="AO1120" s="101"/>
      <c r="AP1120" s="101"/>
      <c r="AQ1120" s="101"/>
      <c r="AR1120" s="101"/>
      <c r="AS1120" s="101"/>
      <c r="AT1120" s="101"/>
      <c r="AU1120" s="101"/>
      <c r="AV1120" s="838">
        <v>2010</v>
      </c>
      <c r="AW1120" s="838"/>
      <c r="AX1120" s="838"/>
      <c r="AY1120" s="838"/>
      <c r="AZ1120" s="838"/>
      <c r="BA1120" s="838"/>
      <c r="BB1120" s="838"/>
      <c r="BC1120" s="1062">
        <v>372</v>
      </c>
      <c r="BD1120" s="1062"/>
    </row>
    <row r="1121" spans="1:56" s="246" customFormat="1" ht="25.7" customHeight="1">
      <c r="A1121" s="279"/>
      <c r="B1121" s="543"/>
      <c r="C1121" s="320" t="s">
        <v>12531</v>
      </c>
      <c r="D1121" s="320" t="s">
        <v>13061</v>
      </c>
      <c r="E1121" s="320" t="s">
        <v>12531</v>
      </c>
      <c r="F1121" s="320"/>
      <c r="G1121" s="320" t="s">
        <v>12531</v>
      </c>
      <c r="H1121" s="177"/>
      <c r="I1121" s="177"/>
      <c r="J1121" s="319">
        <v>2282</v>
      </c>
      <c r="K1121" s="319">
        <v>470</v>
      </c>
      <c r="L1121" s="319">
        <v>464</v>
      </c>
      <c r="M1121" s="177"/>
      <c r="N1121" s="936"/>
      <c r="O1121" s="177"/>
      <c r="P1121" s="319">
        <v>748</v>
      </c>
      <c r="Q1121" s="319">
        <v>748</v>
      </c>
      <c r="R1121" s="319" t="s">
        <v>2586</v>
      </c>
      <c r="S1121" s="319">
        <v>3</v>
      </c>
      <c r="T1121" s="319" t="s">
        <v>391</v>
      </c>
      <c r="U1121" s="177"/>
      <c r="V1121" s="177"/>
      <c r="W1121" s="177"/>
      <c r="X1121" s="177"/>
      <c r="Y1121" s="177"/>
      <c r="Z1121" s="177"/>
      <c r="AA1121" s="319" t="s">
        <v>2179</v>
      </c>
      <c r="AB1121" s="320"/>
      <c r="AC1121" s="320"/>
      <c r="AD1121" s="177"/>
      <c r="AE1121" s="177"/>
      <c r="AF1121" s="177"/>
      <c r="AG1121" s="177"/>
      <c r="AH1121" s="177"/>
      <c r="AI1121" s="177"/>
      <c r="AJ1121" s="177"/>
      <c r="AK1121" s="177"/>
      <c r="AL1121" s="177"/>
      <c r="AM1121" s="177"/>
      <c r="AN1121" s="177"/>
      <c r="AO1121" s="177"/>
      <c r="AP1121" s="177"/>
      <c r="AQ1121" s="177"/>
      <c r="AR1121" s="177"/>
      <c r="AS1121" s="177"/>
      <c r="AT1121" s="177"/>
      <c r="AU1121" s="177"/>
      <c r="AV1121" s="99">
        <v>2010</v>
      </c>
      <c r="AW1121" s="99"/>
      <c r="AX1121" s="99"/>
      <c r="AY1121" s="99"/>
      <c r="AZ1121" s="99"/>
      <c r="BA1121" s="99"/>
      <c r="BB1121" s="99"/>
      <c r="BC1121" s="100">
        <v>199</v>
      </c>
      <c r="BD1121" s="100"/>
    </row>
    <row r="1122" spans="1:56" s="246" customFormat="1" ht="25.7" customHeight="1">
      <c r="A1122" s="279"/>
      <c r="B1122" s="543"/>
      <c r="C1122" s="320" t="s">
        <v>12531</v>
      </c>
      <c r="D1122" s="320" t="s">
        <v>13062</v>
      </c>
      <c r="E1122" s="320" t="s">
        <v>12531</v>
      </c>
      <c r="F1122" s="320"/>
      <c r="G1122" s="320" t="s">
        <v>12531</v>
      </c>
      <c r="H1122" s="177"/>
      <c r="I1122" s="177"/>
      <c r="J1122" s="319">
        <v>2165</v>
      </c>
      <c r="K1122" s="319">
        <v>440</v>
      </c>
      <c r="L1122" s="319">
        <v>440</v>
      </c>
      <c r="M1122" s="177"/>
      <c r="N1122" s="936"/>
      <c r="O1122" s="177"/>
      <c r="P1122" s="319">
        <v>748</v>
      </c>
      <c r="Q1122" s="319">
        <v>748</v>
      </c>
      <c r="R1122" s="319" t="s">
        <v>2586</v>
      </c>
      <c r="S1122" s="319">
        <v>1</v>
      </c>
      <c r="T1122" s="319" t="s">
        <v>391</v>
      </c>
      <c r="U1122" s="177"/>
      <c r="V1122" s="177"/>
      <c r="W1122" s="177"/>
      <c r="X1122" s="177"/>
      <c r="Y1122" s="177"/>
      <c r="Z1122" s="177"/>
      <c r="AA1122" s="319" t="s">
        <v>2179</v>
      </c>
      <c r="AB1122" s="320"/>
      <c r="AC1122" s="320"/>
      <c r="AD1122" s="177"/>
      <c r="AE1122" s="177"/>
      <c r="AF1122" s="177"/>
      <c r="AG1122" s="177"/>
      <c r="AH1122" s="177"/>
      <c r="AI1122" s="177"/>
      <c r="AJ1122" s="177"/>
      <c r="AK1122" s="177"/>
      <c r="AL1122" s="177"/>
      <c r="AM1122" s="177"/>
      <c r="AN1122" s="177"/>
      <c r="AO1122" s="177"/>
      <c r="AP1122" s="177"/>
      <c r="AQ1122" s="177"/>
      <c r="AR1122" s="177"/>
      <c r="AS1122" s="177"/>
      <c r="AT1122" s="177"/>
      <c r="AU1122" s="177"/>
      <c r="AV1122" s="99">
        <v>2010</v>
      </c>
      <c r="AW1122" s="99"/>
      <c r="AX1122" s="99"/>
      <c r="AY1122" s="99"/>
      <c r="AZ1122" s="99"/>
      <c r="BA1122" s="99"/>
      <c r="BB1122" s="99"/>
      <c r="BC1122" s="100">
        <v>146</v>
      </c>
      <c r="BD1122" s="100"/>
    </row>
    <row r="1123" spans="1:56" s="246" customFormat="1" ht="25.7" customHeight="1">
      <c r="A1123" s="279"/>
      <c r="B1123" s="543"/>
      <c r="C1123" s="320" t="s">
        <v>12531</v>
      </c>
      <c r="D1123" s="320" t="s">
        <v>13063</v>
      </c>
      <c r="E1123" s="320" t="s">
        <v>12531</v>
      </c>
      <c r="F1123" s="320"/>
      <c r="G1123" s="320" t="s">
        <v>12531</v>
      </c>
      <c r="H1123" s="177"/>
      <c r="I1123" s="177"/>
      <c r="J1123" s="319">
        <v>2161</v>
      </c>
      <c r="K1123" s="319">
        <v>412</v>
      </c>
      <c r="L1123" s="319">
        <v>398</v>
      </c>
      <c r="M1123" s="177"/>
      <c r="N1123" s="936"/>
      <c r="O1123" s="177"/>
      <c r="P1123" s="319">
        <v>748</v>
      </c>
      <c r="Q1123" s="319">
        <v>748</v>
      </c>
      <c r="R1123" s="319" t="s">
        <v>2586</v>
      </c>
      <c r="S1123" s="319">
        <v>2</v>
      </c>
      <c r="T1123" s="319" t="s">
        <v>391</v>
      </c>
      <c r="U1123" s="177"/>
      <c r="V1123" s="177"/>
      <c r="W1123" s="177"/>
      <c r="X1123" s="177"/>
      <c r="Y1123" s="177"/>
      <c r="Z1123" s="177"/>
      <c r="AA1123" s="319" t="s">
        <v>2179</v>
      </c>
      <c r="AB1123" s="320"/>
      <c r="AC1123" s="320"/>
      <c r="AD1123" s="177"/>
      <c r="AE1123" s="177"/>
      <c r="AF1123" s="177"/>
      <c r="AG1123" s="177"/>
      <c r="AH1123" s="177"/>
      <c r="AI1123" s="177"/>
      <c r="AJ1123" s="177"/>
      <c r="AK1123" s="177"/>
      <c r="AL1123" s="177"/>
      <c r="AM1123" s="177"/>
      <c r="AN1123" s="177"/>
      <c r="AO1123" s="177"/>
      <c r="AP1123" s="177"/>
      <c r="AQ1123" s="177"/>
      <c r="AR1123" s="177"/>
      <c r="AS1123" s="177"/>
      <c r="AT1123" s="177"/>
      <c r="AU1123" s="177"/>
      <c r="AV1123" s="99">
        <v>2010</v>
      </c>
      <c r="AW1123" s="99"/>
      <c r="AX1123" s="99"/>
      <c r="AY1123" s="99"/>
      <c r="AZ1123" s="99"/>
      <c r="BA1123" s="99"/>
      <c r="BB1123" s="99"/>
      <c r="BC1123" s="100">
        <v>314</v>
      </c>
      <c r="BD1123" s="100"/>
    </row>
    <row r="1124" spans="1:56" s="246" customFormat="1" ht="25.7" customHeight="1">
      <c r="A1124" s="279"/>
      <c r="B1124" s="543"/>
      <c r="C1124" s="320" t="s">
        <v>12531</v>
      </c>
      <c r="D1124" s="320" t="s">
        <v>13064</v>
      </c>
      <c r="E1124" s="320" t="s">
        <v>12531</v>
      </c>
      <c r="F1124" s="320"/>
      <c r="G1124" s="320" t="s">
        <v>12531</v>
      </c>
      <c r="H1124" s="177"/>
      <c r="I1124" s="177"/>
      <c r="J1124" s="319">
        <v>1442</v>
      </c>
      <c r="K1124" s="319">
        <v>470</v>
      </c>
      <c r="L1124" s="319">
        <v>464</v>
      </c>
      <c r="M1124" s="177"/>
      <c r="N1124" s="936"/>
      <c r="O1124" s="177"/>
      <c r="P1124" s="319">
        <v>748</v>
      </c>
      <c r="Q1124" s="319">
        <v>748</v>
      </c>
      <c r="R1124" s="319" t="s">
        <v>2586</v>
      </c>
      <c r="S1124" s="319">
        <v>2</v>
      </c>
      <c r="T1124" s="319" t="s">
        <v>391</v>
      </c>
      <c r="U1124" s="177"/>
      <c r="V1124" s="177"/>
      <c r="W1124" s="177"/>
      <c r="X1124" s="177"/>
      <c r="Y1124" s="177"/>
      <c r="Z1124" s="177"/>
      <c r="AA1124" s="319" t="s">
        <v>2179</v>
      </c>
      <c r="AB1124" s="320"/>
      <c r="AC1124" s="320"/>
      <c r="AD1124" s="177"/>
      <c r="AE1124" s="177"/>
      <c r="AF1124" s="177"/>
      <c r="AG1124" s="177"/>
      <c r="AH1124" s="177"/>
      <c r="AI1124" s="177"/>
      <c r="AJ1124" s="177"/>
      <c r="AK1124" s="177"/>
      <c r="AL1124" s="177"/>
      <c r="AM1124" s="177"/>
      <c r="AN1124" s="177"/>
      <c r="AO1124" s="177"/>
      <c r="AP1124" s="177"/>
      <c r="AQ1124" s="177"/>
      <c r="AR1124" s="177"/>
      <c r="AS1124" s="177"/>
      <c r="AT1124" s="177"/>
      <c r="AU1124" s="177"/>
      <c r="AV1124" s="99">
        <v>2011</v>
      </c>
      <c r="AW1124" s="99"/>
      <c r="AX1124" s="99"/>
      <c r="AY1124" s="99"/>
      <c r="AZ1124" s="99"/>
      <c r="BA1124" s="99"/>
      <c r="BB1124" s="99"/>
      <c r="BC1124" s="100">
        <v>195</v>
      </c>
      <c r="BD1124" s="100"/>
    </row>
    <row r="1125" spans="1:56" s="246" customFormat="1" ht="25.7" customHeight="1">
      <c r="A1125" s="279"/>
      <c r="B1125" s="543"/>
      <c r="C1125" s="320" t="s">
        <v>12531</v>
      </c>
      <c r="D1125" s="320" t="s">
        <v>13065</v>
      </c>
      <c r="E1125" s="320" t="s">
        <v>12531</v>
      </c>
      <c r="F1125" s="320"/>
      <c r="G1125" s="320" t="s">
        <v>12531</v>
      </c>
      <c r="H1125" s="177"/>
      <c r="I1125" s="177"/>
      <c r="J1125" s="319">
        <v>7340</v>
      </c>
      <c r="K1125" s="319">
        <v>1312</v>
      </c>
      <c r="L1125" s="319">
        <v>1312</v>
      </c>
      <c r="M1125" s="177"/>
      <c r="N1125" s="936"/>
      <c r="O1125" s="177"/>
      <c r="P1125" s="319">
        <v>748</v>
      </c>
      <c r="Q1125" s="319">
        <v>748</v>
      </c>
      <c r="R1125" s="319" t="s">
        <v>2586</v>
      </c>
      <c r="S1125" s="319">
        <v>2</v>
      </c>
      <c r="T1125" s="319" t="s">
        <v>391</v>
      </c>
      <c r="U1125" s="177"/>
      <c r="V1125" s="177"/>
      <c r="W1125" s="177"/>
      <c r="X1125" s="177"/>
      <c r="Y1125" s="177"/>
      <c r="Z1125" s="177"/>
      <c r="AA1125" s="319" t="s">
        <v>2179</v>
      </c>
      <c r="AB1125" s="320"/>
      <c r="AC1125" s="320"/>
      <c r="AD1125" s="177"/>
      <c r="AE1125" s="177"/>
      <c r="AF1125" s="177"/>
      <c r="AG1125" s="177"/>
      <c r="AH1125" s="177"/>
      <c r="AI1125" s="177"/>
      <c r="AJ1125" s="177"/>
      <c r="AK1125" s="177"/>
      <c r="AL1125" s="177"/>
      <c r="AM1125" s="177"/>
      <c r="AN1125" s="177"/>
      <c r="AO1125" s="177"/>
      <c r="AP1125" s="177"/>
      <c r="AQ1125" s="177"/>
      <c r="AR1125" s="177"/>
      <c r="AS1125" s="177"/>
      <c r="AT1125" s="177"/>
      <c r="AU1125" s="177"/>
      <c r="AV1125" s="99">
        <v>2015</v>
      </c>
      <c r="AW1125" s="99"/>
      <c r="AX1125" s="99"/>
      <c r="AY1125" s="99"/>
      <c r="AZ1125" s="99"/>
      <c r="BA1125" s="99"/>
      <c r="BB1125" s="99"/>
      <c r="BC1125" s="100">
        <v>1000</v>
      </c>
      <c r="BD1125" s="100"/>
    </row>
    <row r="1126" spans="1:56" s="246" customFormat="1" ht="25.7" customHeight="1">
      <c r="A1126" s="279"/>
      <c r="B1126" s="543"/>
      <c r="C1126" s="320" t="s">
        <v>12537</v>
      </c>
      <c r="D1126" s="320" t="s">
        <v>13066</v>
      </c>
      <c r="E1126" s="320" t="s">
        <v>12537</v>
      </c>
      <c r="F1126" s="320"/>
      <c r="G1126" s="320" t="s">
        <v>12537</v>
      </c>
      <c r="H1126" s="177"/>
      <c r="I1126" s="177"/>
      <c r="J1126" s="319">
        <v>1000</v>
      </c>
      <c r="K1126" s="319">
        <v>479</v>
      </c>
      <c r="L1126" s="319">
        <v>479</v>
      </c>
      <c r="M1126" s="177"/>
      <c r="N1126" s="936"/>
      <c r="O1126" s="177"/>
      <c r="P1126" s="319">
        <v>374</v>
      </c>
      <c r="Q1126" s="319">
        <v>374</v>
      </c>
      <c r="R1126" s="319" t="s">
        <v>2606</v>
      </c>
      <c r="S1126" s="319">
        <v>1</v>
      </c>
      <c r="T1126" s="319" t="s">
        <v>960</v>
      </c>
      <c r="U1126" s="177"/>
      <c r="V1126" s="177"/>
      <c r="W1126" s="177"/>
      <c r="X1126" s="177"/>
      <c r="Y1126" s="177"/>
      <c r="Z1126" s="177"/>
      <c r="AA1126" s="319" t="s">
        <v>12433</v>
      </c>
      <c r="AB1126" s="320"/>
      <c r="AC1126" s="320"/>
      <c r="AD1126" s="177"/>
      <c r="AE1126" s="177"/>
      <c r="AF1126" s="177"/>
      <c r="AG1126" s="177"/>
      <c r="AH1126" s="177"/>
      <c r="AI1126" s="177"/>
      <c r="AJ1126" s="177"/>
      <c r="AK1126" s="177"/>
      <c r="AL1126" s="177"/>
      <c r="AM1126" s="177"/>
      <c r="AN1126" s="177"/>
      <c r="AO1126" s="177"/>
      <c r="AP1126" s="177"/>
      <c r="AQ1126" s="177"/>
      <c r="AR1126" s="177"/>
      <c r="AS1126" s="177"/>
      <c r="AT1126" s="177"/>
      <c r="AU1126" s="177"/>
      <c r="AV1126" s="99">
        <v>2005</v>
      </c>
      <c r="AW1126" s="99"/>
      <c r="AX1126" s="99"/>
      <c r="AY1126" s="99"/>
      <c r="AZ1126" s="99"/>
      <c r="BA1126" s="99"/>
      <c r="BB1126" s="99"/>
      <c r="BC1126" s="100">
        <v>134</v>
      </c>
      <c r="BD1126" s="100"/>
    </row>
    <row r="1127" spans="1:56" s="246" customFormat="1" ht="25.7" customHeight="1">
      <c r="A1127" s="279"/>
      <c r="B1127" s="543"/>
      <c r="C1127" s="320" t="s">
        <v>12537</v>
      </c>
      <c r="D1127" s="320" t="s">
        <v>13067</v>
      </c>
      <c r="E1127" s="320" t="s">
        <v>12537</v>
      </c>
      <c r="F1127" s="320"/>
      <c r="G1127" s="320" t="s">
        <v>12537</v>
      </c>
      <c r="H1127" s="177"/>
      <c r="I1127" s="177"/>
      <c r="J1127" s="319">
        <v>747</v>
      </c>
      <c r="K1127" s="319">
        <v>410</v>
      </c>
      <c r="L1127" s="319">
        <v>410</v>
      </c>
      <c r="M1127" s="177"/>
      <c r="N1127" s="936"/>
      <c r="O1127" s="177"/>
      <c r="P1127" s="319">
        <v>374</v>
      </c>
      <c r="Q1127" s="319">
        <v>374</v>
      </c>
      <c r="R1127" s="319" t="s">
        <v>2586</v>
      </c>
      <c r="S1127" s="319">
        <v>1</v>
      </c>
      <c r="T1127" s="319" t="s">
        <v>391</v>
      </c>
      <c r="U1127" s="177"/>
      <c r="V1127" s="177"/>
      <c r="W1127" s="177"/>
      <c r="X1127" s="177"/>
      <c r="Y1127" s="177"/>
      <c r="Z1127" s="177"/>
      <c r="AA1127" s="319"/>
      <c r="AB1127" s="320"/>
      <c r="AC1127" s="320"/>
      <c r="AD1127" s="177"/>
      <c r="AE1127" s="177"/>
      <c r="AF1127" s="177"/>
      <c r="AG1127" s="177"/>
      <c r="AH1127" s="177"/>
      <c r="AI1127" s="177"/>
      <c r="AJ1127" s="177"/>
      <c r="AK1127" s="177"/>
      <c r="AL1127" s="177"/>
      <c r="AM1127" s="177"/>
      <c r="AN1127" s="177"/>
      <c r="AO1127" s="177"/>
      <c r="AP1127" s="177"/>
      <c r="AQ1127" s="177"/>
      <c r="AR1127" s="177"/>
      <c r="AS1127" s="177"/>
      <c r="AT1127" s="177"/>
      <c r="AU1127" s="177"/>
      <c r="AV1127" s="99">
        <v>2010</v>
      </c>
      <c r="AW1127" s="99"/>
      <c r="AX1127" s="99"/>
      <c r="AY1127" s="99"/>
      <c r="AZ1127" s="99"/>
      <c r="BA1127" s="99"/>
      <c r="BB1127" s="99"/>
      <c r="BC1127" s="100">
        <v>130</v>
      </c>
      <c r="BD1127" s="100"/>
    </row>
    <row r="1128" spans="1:56" s="246" customFormat="1" ht="25.7" customHeight="1">
      <c r="A1128" s="279"/>
      <c r="B1128" s="543"/>
      <c r="C1128" s="320" t="s">
        <v>12537</v>
      </c>
      <c r="D1128" s="320" t="s">
        <v>13068</v>
      </c>
      <c r="E1128" s="320" t="s">
        <v>12537</v>
      </c>
      <c r="F1128" s="320"/>
      <c r="G1128" s="320" t="s">
        <v>12537</v>
      </c>
      <c r="H1128" s="177"/>
      <c r="I1128" s="177"/>
      <c r="J1128" s="319">
        <v>7227</v>
      </c>
      <c r="K1128" s="319">
        <v>640</v>
      </c>
      <c r="L1128" s="319">
        <v>640</v>
      </c>
      <c r="M1128" s="177"/>
      <c r="N1128" s="936"/>
      <c r="O1128" s="177"/>
      <c r="P1128" s="319">
        <v>640</v>
      </c>
      <c r="Q1128" s="319">
        <v>640</v>
      </c>
      <c r="R1128" s="319" t="s">
        <v>13069</v>
      </c>
      <c r="S1128" s="319">
        <v>1</v>
      </c>
      <c r="T1128" s="319" t="s">
        <v>391</v>
      </c>
      <c r="U1128" s="177"/>
      <c r="V1128" s="177"/>
      <c r="W1128" s="177"/>
      <c r="X1128" s="177"/>
      <c r="Y1128" s="177"/>
      <c r="Z1128" s="177"/>
      <c r="AA1128" s="319" t="s">
        <v>11663</v>
      </c>
      <c r="AB1128" s="320"/>
      <c r="AC1128" s="320"/>
      <c r="AD1128" s="177"/>
      <c r="AE1128" s="177"/>
      <c r="AF1128" s="177"/>
      <c r="AG1128" s="177"/>
      <c r="AH1128" s="177"/>
      <c r="AI1128" s="177"/>
      <c r="AJ1128" s="177"/>
      <c r="AK1128" s="177"/>
      <c r="AL1128" s="177"/>
      <c r="AM1128" s="177"/>
      <c r="AN1128" s="177"/>
      <c r="AO1128" s="177"/>
      <c r="AP1128" s="177"/>
      <c r="AQ1128" s="177"/>
      <c r="AR1128" s="177"/>
      <c r="AS1128" s="177"/>
      <c r="AT1128" s="177"/>
      <c r="AU1128" s="177"/>
      <c r="AV1128" s="99">
        <v>2012</v>
      </c>
      <c r="AW1128" s="99"/>
      <c r="AX1128" s="99"/>
      <c r="AY1128" s="99"/>
      <c r="AZ1128" s="99"/>
      <c r="BA1128" s="99"/>
      <c r="BB1128" s="99"/>
      <c r="BC1128" s="100">
        <v>400</v>
      </c>
      <c r="BD1128" s="100"/>
    </row>
    <row r="1129" spans="1:56" s="246" customFormat="1" ht="25.7" customHeight="1">
      <c r="A1129" s="279"/>
      <c r="B1129" s="543"/>
      <c r="C1129" s="320" t="s">
        <v>12537</v>
      </c>
      <c r="D1129" s="320" t="s">
        <v>13070</v>
      </c>
      <c r="E1129" s="320" t="s">
        <v>12537</v>
      </c>
      <c r="F1129" s="320"/>
      <c r="G1129" s="320" t="s">
        <v>12537</v>
      </c>
      <c r="H1129" s="177"/>
      <c r="I1129" s="177"/>
      <c r="J1129" s="319">
        <v>2615</v>
      </c>
      <c r="K1129" s="319">
        <v>475</v>
      </c>
      <c r="L1129" s="319">
        <v>475</v>
      </c>
      <c r="M1129" s="177"/>
      <c r="N1129" s="936"/>
      <c r="O1129" s="177"/>
      <c r="P1129" s="319">
        <v>475</v>
      </c>
      <c r="Q1129" s="319">
        <v>475</v>
      </c>
      <c r="R1129" s="319" t="s">
        <v>13069</v>
      </c>
      <c r="S1129" s="319">
        <v>1</v>
      </c>
      <c r="T1129" s="319" t="s">
        <v>391</v>
      </c>
      <c r="U1129" s="177"/>
      <c r="V1129" s="177"/>
      <c r="W1129" s="177"/>
      <c r="X1129" s="177"/>
      <c r="Y1129" s="177"/>
      <c r="Z1129" s="177"/>
      <c r="AA1129" s="319"/>
      <c r="AB1129" s="320"/>
      <c r="AC1129" s="320"/>
      <c r="AD1129" s="177"/>
      <c r="AE1129" s="177"/>
      <c r="AF1129" s="177"/>
      <c r="AG1129" s="177"/>
      <c r="AH1129" s="177"/>
      <c r="AI1129" s="177"/>
      <c r="AJ1129" s="177"/>
      <c r="AK1129" s="177"/>
      <c r="AL1129" s="177"/>
      <c r="AM1129" s="177"/>
      <c r="AN1129" s="177"/>
      <c r="AO1129" s="177"/>
      <c r="AP1129" s="177"/>
      <c r="AQ1129" s="177"/>
      <c r="AR1129" s="177"/>
      <c r="AS1129" s="177"/>
      <c r="AT1129" s="177"/>
      <c r="AU1129" s="177"/>
      <c r="AV1129" s="99">
        <v>2012</v>
      </c>
      <c r="AW1129" s="99"/>
      <c r="AX1129" s="99"/>
      <c r="AY1129" s="99"/>
      <c r="AZ1129" s="99"/>
      <c r="BA1129" s="99"/>
      <c r="BB1129" s="99"/>
      <c r="BC1129" s="100">
        <v>200</v>
      </c>
      <c r="BD1129" s="100"/>
    </row>
    <row r="1130" spans="1:56" s="246" customFormat="1" ht="25.7" customHeight="1">
      <c r="A1130" s="279"/>
      <c r="B1130" s="591"/>
      <c r="C1130" s="320" t="s">
        <v>12537</v>
      </c>
      <c r="D1130" s="320" t="s">
        <v>13071</v>
      </c>
      <c r="E1130" s="320" t="s">
        <v>12537</v>
      </c>
      <c r="F1130" s="320"/>
      <c r="G1130" s="320" t="s">
        <v>12537</v>
      </c>
      <c r="H1130" s="177"/>
      <c r="I1130" s="177"/>
      <c r="J1130" s="319">
        <v>1797</v>
      </c>
      <c r="K1130" s="319">
        <v>430</v>
      </c>
      <c r="L1130" s="319">
        <v>430</v>
      </c>
      <c r="M1130" s="177"/>
      <c r="N1130" s="936"/>
      <c r="O1130" s="177"/>
      <c r="P1130" s="319">
        <v>430</v>
      </c>
      <c r="Q1130" s="319">
        <v>430</v>
      </c>
      <c r="R1130" s="319" t="s">
        <v>13069</v>
      </c>
      <c r="S1130" s="319">
        <v>2</v>
      </c>
      <c r="T1130" s="319" t="s">
        <v>391</v>
      </c>
      <c r="U1130" s="177"/>
      <c r="V1130" s="177"/>
      <c r="W1130" s="177"/>
      <c r="X1130" s="177"/>
      <c r="Y1130" s="177"/>
      <c r="Z1130" s="177"/>
      <c r="AA1130" s="319"/>
      <c r="AB1130" s="654"/>
      <c r="AC1130" s="654"/>
      <c r="AD1130" s="654"/>
      <c r="AE1130" s="945"/>
      <c r="AF1130" s="654"/>
      <c r="AG1130" s="654"/>
      <c r="AH1130" s="654"/>
      <c r="AI1130" s="654"/>
      <c r="AJ1130" s="654"/>
      <c r="AK1130" s="654"/>
      <c r="AL1130" s="654"/>
      <c r="AM1130" s="654"/>
      <c r="AN1130" s="654"/>
      <c r="AO1130" s="177"/>
      <c r="AP1130" s="177"/>
      <c r="AQ1130" s="177"/>
      <c r="AR1130" s="177"/>
      <c r="AS1130" s="177"/>
      <c r="AT1130" s="177"/>
      <c r="AU1130" s="177"/>
      <c r="AV1130" s="99">
        <v>2013</v>
      </c>
      <c r="AW1130" s="99"/>
      <c r="AX1130" s="99"/>
      <c r="AY1130" s="99"/>
      <c r="AZ1130" s="99"/>
      <c r="BA1130" s="99"/>
      <c r="BB1130" s="99"/>
      <c r="BC1130" s="100">
        <v>233</v>
      </c>
      <c r="BD1130" s="100"/>
    </row>
    <row r="1131" spans="1:56" s="246" customFormat="1" ht="25.7" customHeight="1">
      <c r="A1131" s="279"/>
      <c r="B1131" s="543"/>
      <c r="C1131" s="320" t="s">
        <v>12537</v>
      </c>
      <c r="D1131" s="320" t="s">
        <v>13072</v>
      </c>
      <c r="E1131" s="320" t="s">
        <v>13073</v>
      </c>
      <c r="F1131" s="320"/>
      <c r="G1131" s="320" t="s">
        <v>12537</v>
      </c>
      <c r="H1131" s="177"/>
      <c r="I1131" s="177"/>
      <c r="J1131" s="319">
        <v>8417</v>
      </c>
      <c r="K1131" s="319">
        <v>398</v>
      </c>
      <c r="L1131" s="319">
        <v>398</v>
      </c>
      <c r="M1131" s="177"/>
      <c r="N1131" s="936"/>
      <c r="O1131" s="177"/>
      <c r="P1131" s="319">
        <v>398</v>
      </c>
      <c r="Q1131" s="319">
        <v>398</v>
      </c>
      <c r="R1131" s="319" t="s">
        <v>13069</v>
      </c>
      <c r="S1131" s="319">
        <v>1</v>
      </c>
      <c r="T1131" s="319" t="s">
        <v>391</v>
      </c>
      <c r="U1131" s="177"/>
      <c r="V1131" s="177"/>
      <c r="W1131" s="177"/>
      <c r="X1131" s="177"/>
      <c r="Y1131" s="177"/>
      <c r="Z1131" s="177"/>
      <c r="AA1131" s="319"/>
      <c r="AB1131" s="654"/>
      <c r="AC1131" s="654"/>
      <c r="AD1131" s="654"/>
      <c r="AE1131" s="945"/>
      <c r="AF1131" s="654"/>
      <c r="AG1131" s="654"/>
      <c r="AH1131" s="654"/>
      <c r="AI1131" s="654"/>
      <c r="AJ1131" s="654"/>
      <c r="AK1131" s="654"/>
      <c r="AL1131" s="654"/>
      <c r="AM1131" s="654"/>
      <c r="AN1131" s="654"/>
      <c r="AO1131" s="177"/>
      <c r="AP1131" s="177"/>
      <c r="AQ1131" s="177"/>
      <c r="AR1131" s="177"/>
      <c r="AS1131" s="177"/>
      <c r="AT1131" s="177"/>
      <c r="AU1131" s="177"/>
      <c r="AV1131" s="99">
        <v>2013</v>
      </c>
      <c r="AW1131" s="99"/>
      <c r="AX1131" s="99"/>
      <c r="AY1131" s="99"/>
      <c r="AZ1131" s="99"/>
      <c r="BA1131" s="99"/>
      <c r="BB1131" s="99"/>
      <c r="BC1131" s="100">
        <v>153</v>
      </c>
      <c r="BD1131" s="100"/>
    </row>
    <row r="1132" spans="1:56" s="246" customFormat="1" ht="25.7" customHeight="1">
      <c r="A1132" s="279"/>
      <c r="B1132" s="543"/>
      <c r="C1132" s="320" t="s">
        <v>12537</v>
      </c>
      <c r="D1132" s="320" t="s">
        <v>13074</v>
      </c>
      <c r="E1132" s="320" t="s">
        <v>13073</v>
      </c>
      <c r="F1132" s="320"/>
      <c r="G1132" s="320" t="s">
        <v>12537</v>
      </c>
      <c r="H1132" s="177"/>
      <c r="I1132" s="177"/>
      <c r="J1132" s="319">
        <v>5910</v>
      </c>
      <c r="K1132" s="319">
        <v>398</v>
      </c>
      <c r="L1132" s="319">
        <v>398</v>
      </c>
      <c r="M1132" s="177"/>
      <c r="N1132" s="936"/>
      <c r="O1132" s="177"/>
      <c r="P1132" s="319">
        <v>398</v>
      </c>
      <c r="Q1132" s="319">
        <v>398</v>
      </c>
      <c r="R1132" s="319" t="s">
        <v>13069</v>
      </c>
      <c r="S1132" s="319">
        <v>1</v>
      </c>
      <c r="T1132" s="319" t="s">
        <v>391</v>
      </c>
      <c r="U1132" s="177"/>
      <c r="V1132" s="177"/>
      <c r="W1132" s="177"/>
      <c r="X1132" s="177"/>
      <c r="Y1132" s="177"/>
      <c r="Z1132" s="177"/>
      <c r="AA1132" s="319" t="s">
        <v>2621</v>
      </c>
      <c r="AB1132" s="654"/>
      <c r="AC1132" s="654"/>
      <c r="AD1132" s="654"/>
      <c r="AE1132" s="945"/>
      <c r="AF1132" s="654"/>
      <c r="AG1132" s="654"/>
      <c r="AH1132" s="654"/>
      <c r="AI1132" s="654"/>
      <c r="AJ1132" s="654"/>
      <c r="AK1132" s="654"/>
      <c r="AL1132" s="654"/>
      <c r="AM1132" s="654"/>
      <c r="AN1132" s="654"/>
      <c r="AO1132" s="177"/>
      <c r="AP1132" s="177"/>
      <c r="AQ1132" s="177"/>
      <c r="AR1132" s="177"/>
      <c r="AS1132" s="177"/>
      <c r="AT1132" s="177"/>
      <c r="AU1132" s="177"/>
      <c r="AV1132" s="99">
        <v>2013</v>
      </c>
      <c r="AW1132" s="99"/>
      <c r="AX1132" s="99"/>
      <c r="AY1132" s="99"/>
      <c r="AZ1132" s="99"/>
      <c r="BA1132" s="99"/>
      <c r="BB1132" s="99"/>
      <c r="BC1132" s="100">
        <v>200</v>
      </c>
      <c r="BD1132" s="100"/>
    </row>
    <row r="1133" spans="1:56" s="246" customFormat="1" ht="25.7" customHeight="1">
      <c r="A1133" s="279"/>
      <c r="B1133" s="543"/>
      <c r="C1133" s="320" t="s">
        <v>12539</v>
      </c>
      <c r="D1133" s="320" t="s">
        <v>13075</v>
      </c>
      <c r="E1133" s="320" t="s">
        <v>12539</v>
      </c>
      <c r="F1133" s="320"/>
      <c r="G1133" s="320" t="s">
        <v>12539</v>
      </c>
      <c r="H1133" s="177"/>
      <c r="I1133" s="177"/>
      <c r="J1133" s="319">
        <v>3109</v>
      </c>
      <c r="K1133" s="319">
        <v>470</v>
      </c>
      <c r="L1133" s="319">
        <v>470</v>
      </c>
      <c r="M1133" s="177"/>
      <c r="N1133" s="936"/>
      <c r="O1133" s="177"/>
      <c r="P1133" s="319">
        <v>470</v>
      </c>
      <c r="Q1133" s="319">
        <v>470</v>
      </c>
      <c r="R1133" s="319" t="s">
        <v>13076</v>
      </c>
      <c r="S1133" s="319">
        <v>1</v>
      </c>
      <c r="T1133" s="319" t="s">
        <v>391</v>
      </c>
      <c r="U1133" s="177"/>
      <c r="V1133" s="177"/>
      <c r="W1133" s="177"/>
      <c r="X1133" s="177"/>
      <c r="Y1133" s="177"/>
      <c r="Z1133" s="177"/>
      <c r="AA1133" s="319"/>
      <c r="AB1133" s="654"/>
      <c r="AC1133" s="654"/>
      <c r="AD1133" s="654"/>
      <c r="AE1133" s="945"/>
      <c r="AF1133" s="654"/>
      <c r="AG1133" s="654"/>
      <c r="AH1133" s="654"/>
      <c r="AI1133" s="654"/>
      <c r="AJ1133" s="654"/>
      <c r="AK1133" s="654"/>
      <c r="AL1133" s="654"/>
      <c r="AM1133" s="654"/>
      <c r="AN1133" s="654"/>
      <c r="AO1133" s="177"/>
      <c r="AP1133" s="177"/>
      <c r="AQ1133" s="177"/>
      <c r="AR1133" s="177"/>
      <c r="AS1133" s="177"/>
      <c r="AT1133" s="177"/>
      <c r="AU1133" s="177"/>
      <c r="AV1133" s="99">
        <v>2009</v>
      </c>
      <c r="AW1133" s="99"/>
      <c r="AX1133" s="99"/>
      <c r="AY1133" s="99"/>
      <c r="AZ1133" s="99"/>
      <c r="BA1133" s="99"/>
      <c r="BB1133" s="99"/>
      <c r="BC1133" s="100">
        <v>95</v>
      </c>
      <c r="BD1133" s="100"/>
    </row>
    <row r="1134" spans="1:56" s="246" customFormat="1" ht="25.7" customHeight="1">
      <c r="A1134" s="279"/>
      <c r="B1134" s="543"/>
      <c r="C1134" s="105" t="s">
        <v>12539</v>
      </c>
      <c r="D1134" s="582" t="s">
        <v>13077</v>
      </c>
      <c r="E1134" s="99" t="s">
        <v>12539</v>
      </c>
      <c r="F1134" s="99"/>
      <c r="G1134" s="99" t="s">
        <v>12539</v>
      </c>
      <c r="H1134" s="99"/>
      <c r="I1134" s="99"/>
      <c r="J1134" s="100">
        <v>1886</v>
      </c>
      <c r="K1134" s="100">
        <v>475</v>
      </c>
      <c r="L1134" s="100">
        <v>475</v>
      </c>
      <c r="M1134" s="99"/>
      <c r="N1134" s="99"/>
      <c r="O1134" s="99"/>
      <c r="P1134" s="319">
        <v>475</v>
      </c>
      <c r="Q1134" s="100">
        <v>475</v>
      </c>
      <c r="R1134" s="100" t="s">
        <v>13078</v>
      </c>
      <c r="S1134" s="100">
        <v>1</v>
      </c>
      <c r="T1134" s="100" t="s">
        <v>391</v>
      </c>
      <c r="U1134" s="99"/>
      <c r="V1134" s="99"/>
      <c r="W1134" s="99"/>
      <c r="X1134" s="99"/>
      <c r="Y1134" s="99"/>
      <c r="Z1134" s="99"/>
      <c r="AA1134" s="100"/>
      <c r="AB1134" s="99"/>
      <c r="AC1134" s="99"/>
      <c r="AD1134" s="99"/>
      <c r="AE1134" s="99"/>
      <c r="AF1134" s="99"/>
      <c r="AG1134" s="99"/>
      <c r="AH1134" s="99"/>
      <c r="AI1134" s="99"/>
      <c r="AJ1134" s="99"/>
      <c r="AK1134" s="99"/>
      <c r="AL1134" s="99"/>
      <c r="AM1134" s="99"/>
      <c r="AN1134" s="99"/>
      <c r="AO1134" s="99"/>
      <c r="AP1134" s="99"/>
      <c r="AQ1134" s="99"/>
      <c r="AR1134" s="99"/>
      <c r="AS1134" s="99"/>
      <c r="AT1134" s="99"/>
      <c r="AU1134" s="99"/>
      <c r="AV1134" s="99">
        <v>2010</v>
      </c>
      <c r="AW1134" s="99"/>
      <c r="AX1134" s="99"/>
      <c r="AY1134" s="99"/>
      <c r="AZ1134" s="99"/>
      <c r="BA1134" s="99"/>
      <c r="BB1134" s="99"/>
      <c r="BC1134" s="100">
        <v>155</v>
      </c>
      <c r="BD1134" s="100"/>
    </row>
    <row r="1135" spans="1:56" s="246" customFormat="1" ht="25.7" customHeight="1">
      <c r="A1135" s="279"/>
      <c r="B1135" s="543"/>
      <c r="C1135" s="105" t="s">
        <v>12539</v>
      </c>
      <c r="D1135" s="582" t="s">
        <v>13079</v>
      </c>
      <c r="E1135" s="99" t="s">
        <v>12539</v>
      </c>
      <c r="F1135" s="99"/>
      <c r="G1135" s="99" t="s">
        <v>12539</v>
      </c>
      <c r="H1135" s="99"/>
      <c r="I1135" s="99"/>
      <c r="J1135" s="100">
        <v>9477</v>
      </c>
      <c r="K1135" s="100">
        <v>480</v>
      </c>
      <c r="L1135" s="100">
        <v>480</v>
      </c>
      <c r="M1135" s="99"/>
      <c r="N1135" s="99"/>
      <c r="O1135" s="99"/>
      <c r="P1135" s="100">
        <v>480</v>
      </c>
      <c r="Q1135" s="100">
        <v>480</v>
      </c>
      <c r="R1135" s="100" t="s">
        <v>13080</v>
      </c>
      <c r="S1135" s="100">
        <v>1</v>
      </c>
      <c r="T1135" s="100" t="s">
        <v>391</v>
      </c>
      <c r="U1135" s="99"/>
      <c r="V1135" s="99"/>
      <c r="W1135" s="99"/>
      <c r="X1135" s="99"/>
      <c r="Y1135" s="99"/>
      <c r="Z1135" s="99"/>
      <c r="AA1135" s="100"/>
      <c r="AB1135" s="99"/>
      <c r="AC1135" s="99"/>
      <c r="AD1135" s="99"/>
      <c r="AE1135" s="99"/>
      <c r="AF1135" s="99"/>
      <c r="AG1135" s="99"/>
      <c r="AH1135" s="99"/>
      <c r="AI1135" s="99"/>
      <c r="AJ1135" s="99"/>
      <c r="AK1135" s="99"/>
      <c r="AL1135" s="99"/>
      <c r="AM1135" s="99"/>
      <c r="AN1135" s="99"/>
      <c r="AO1135" s="99"/>
      <c r="AP1135" s="99"/>
      <c r="AQ1135" s="99"/>
      <c r="AR1135" s="99"/>
      <c r="AS1135" s="99"/>
      <c r="AT1135" s="99"/>
      <c r="AU1135" s="99"/>
      <c r="AV1135" s="99">
        <v>2014</v>
      </c>
      <c r="AW1135" s="99"/>
      <c r="AX1135" s="99"/>
      <c r="AY1135" s="99"/>
      <c r="AZ1135" s="99"/>
      <c r="BA1135" s="99"/>
      <c r="BB1135" s="99"/>
      <c r="BC1135" s="100">
        <v>300</v>
      </c>
      <c r="BD1135" s="100"/>
    </row>
    <row r="1136" spans="1:56" s="246" customFormat="1" ht="25.7" customHeight="1">
      <c r="A1136" s="279"/>
      <c r="B1136" s="543"/>
      <c r="C1136" s="320" t="s">
        <v>12539</v>
      </c>
      <c r="D1136" s="320" t="s">
        <v>13081</v>
      </c>
      <c r="E1136" s="320" t="s">
        <v>12539</v>
      </c>
      <c r="F1136" s="320"/>
      <c r="G1136" s="320" t="s">
        <v>12539</v>
      </c>
      <c r="H1136" s="177"/>
      <c r="I1136" s="177"/>
      <c r="J1136" s="319">
        <v>2565</v>
      </c>
      <c r="K1136" s="319">
        <v>475</v>
      </c>
      <c r="L1136" s="319">
        <v>475</v>
      </c>
      <c r="M1136" s="177"/>
      <c r="N1136" s="936"/>
      <c r="O1136" s="177"/>
      <c r="P1136" s="319">
        <v>475</v>
      </c>
      <c r="Q1136" s="319">
        <v>475</v>
      </c>
      <c r="R1136" s="319" t="s">
        <v>13078</v>
      </c>
      <c r="S1136" s="319">
        <v>1</v>
      </c>
      <c r="T1136" s="319" t="s">
        <v>391</v>
      </c>
      <c r="U1136" s="177"/>
      <c r="V1136" s="177"/>
      <c r="W1136" s="177"/>
      <c r="X1136" s="177"/>
      <c r="Y1136" s="177"/>
      <c r="Z1136" s="177"/>
      <c r="AA1136" s="319"/>
      <c r="AB1136" s="654"/>
      <c r="AC1136" s="654"/>
      <c r="AD1136" s="654"/>
      <c r="AE1136" s="945"/>
      <c r="AF1136" s="654"/>
      <c r="AG1136" s="654"/>
      <c r="AH1136" s="654"/>
      <c r="AI1136" s="654"/>
      <c r="AJ1136" s="654"/>
      <c r="AK1136" s="654"/>
      <c r="AL1136" s="654"/>
      <c r="AM1136" s="654"/>
      <c r="AN1136" s="654"/>
      <c r="AO1136" s="177"/>
      <c r="AP1136" s="177"/>
      <c r="AQ1136" s="177"/>
      <c r="AR1136" s="177"/>
      <c r="AS1136" s="177"/>
      <c r="AT1136" s="177"/>
      <c r="AU1136" s="177"/>
      <c r="AV1136" s="99">
        <v>2013</v>
      </c>
      <c r="AW1136" s="99"/>
      <c r="AX1136" s="99"/>
      <c r="AY1136" s="99"/>
      <c r="AZ1136" s="99"/>
      <c r="BA1136" s="99"/>
      <c r="BB1136" s="99"/>
      <c r="BC1136" s="100">
        <v>209</v>
      </c>
      <c r="BD1136" s="100"/>
    </row>
    <row r="1137" spans="1:56" s="246" customFormat="1" ht="25.7" customHeight="1">
      <c r="A1137" s="279"/>
      <c r="B1137" s="543"/>
      <c r="C1137" s="320" t="s">
        <v>12539</v>
      </c>
      <c r="D1137" s="320" t="s">
        <v>13082</v>
      </c>
      <c r="E1137" s="320" t="s">
        <v>12539</v>
      </c>
      <c r="F1137" s="320"/>
      <c r="G1137" s="320" t="s">
        <v>12539</v>
      </c>
      <c r="H1137" s="177"/>
      <c r="I1137" s="177"/>
      <c r="J1137" s="319">
        <v>8484</v>
      </c>
      <c r="K1137" s="319">
        <v>470</v>
      </c>
      <c r="L1137" s="319">
        <v>470</v>
      </c>
      <c r="M1137" s="177"/>
      <c r="N1137" s="936"/>
      <c r="O1137" s="177"/>
      <c r="P1137" s="319">
        <v>470</v>
      </c>
      <c r="Q1137" s="319">
        <v>470</v>
      </c>
      <c r="R1137" s="319" t="s">
        <v>13076</v>
      </c>
      <c r="S1137" s="319">
        <v>1</v>
      </c>
      <c r="T1137" s="319" t="s">
        <v>391</v>
      </c>
      <c r="U1137" s="177"/>
      <c r="V1137" s="177"/>
      <c r="W1137" s="177"/>
      <c r="X1137" s="177"/>
      <c r="Y1137" s="177"/>
      <c r="Z1137" s="177"/>
      <c r="AA1137" s="319"/>
      <c r="AB1137" s="654"/>
      <c r="AC1137" s="654"/>
      <c r="AD1137" s="654"/>
      <c r="AE1137" s="945"/>
      <c r="AF1137" s="654"/>
      <c r="AG1137" s="654"/>
      <c r="AH1137" s="654"/>
      <c r="AI1137" s="654"/>
      <c r="AJ1137" s="654"/>
      <c r="AK1137" s="654"/>
      <c r="AL1137" s="654"/>
      <c r="AM1137" s="654"/>
      <c r="AN1137" s="654"/>
      <c r="AO1137" s="177"/>
      <c r="AP1137" s="177"/>
      <c r="AQ1137" s="177"/>
      <c r="AR1137" s="177"/>
      <c r="AS1137" s="177"/>
      <c r="AT1137" s="177"/>
      <c r="AU1137" s="177"/>
      <c r="AV1137" s="99">
        <v>2013</v>
      </c>
      <c r="AW1137" s="99"/>
      <c r="AX1137" s="99"/>
      <c r="AY1137" s="99"/>
      <c r="AZ1137" s="99"/>
      <c r="BA1137" s="99"/>
      <c r="BB1137" s="99"/>
      <c r="BC1137" s="100">
        <v>141</v>
      </c>
      <c r="BD1137" s="100"/>
    </row>
    <row r="1138" spans="1:56" s="246" customFormat="1" ht="25.7" customHeight="1">
      <c r="A1138" s="279"/>
      <c r="B1138" s="543"/>
      <c r="C1138" s="320" t="s">
        <v>12544</v>
      </c>
      <c r="D1138" s="320" t="s">
        <v>13083</v>
      </c>
      <c r="E1138" s="320" t="s">
        <v>12544</v>
      </c>
      <c r="F1138" s="320"/>
      <c r="G1138" s="320" t="s">
        <v>12544</v>
      </c>
      <c r="H1138" s="177"/>
      <c r="I1138" s="177"/>
      <c r="J1138" s="319">
        <v>1102</v>
      </c>
      <c r="K1138" s="319">
        <v>432</v>
      </c>
      <c r="L1138" s="319">
        <v>432</v>
      </c>
      <c r="M1138" s="177"/>
      <c r="N1138" s="936"/>
      <c r="O1138" s="177"/>
      <c r="P1138" s="319">
        <v>432</v>
      </c>
      <c r="Q1138" s="319">
        <v>432</v>
      </c>
      <c r="R1138" s="319" t="s">
        <v>13084</v>
      </c>
      <c r="S1138" s="319">
        <v>1</v>
      </c>
      <c r="T1138" s="319" t="s">
        <v>391</v>
      </c>
      <c r="U1138" s="177"/>
      <c r="V1138" s="177"/>
      <c r="W1138" s="177"/>
      <c r="X1138" s="177"/>
      <c r="Y1138" s="177"/>
      <c r="Z1138" s="177"/>
      <c r="AA1138" s="319"/>
      <c r="AB1138" s="654"/>
      <c r="AC1138" s="654"/>
      <c r="AD1138" s="654"/>
      <c r="AE1138" s="945"/>
      <c r="AF1138" s="654"/>
      <c r="AG1138" s="654"/>
      <c r="AH1138" s="654"/>
      <c r="AI1138" s="654"/>
      <c r="AJ1138" s="654"/>
      <c r="AK1138" s="654"/>
      <c r="AL1138" s="654"/>
      <c r="AM1138" s="654"/>
      <c r="AN1138" s="654"/>
      <c r="AO1138" s="177"/>
      <c r="AP1138" s="177"/>
      <c r="AQ1138" s="177"/>
      <c r="AR1138" s="177"/>
      <c r="AS1138" s="177"/>
      <c r="AT1138" s="177"/>
      <c r="AU1138" s="177"/>
      <c r="AV1138" s="99">
        <v>1999</v>
      </c>
      <c r="AW1138" s="99"/>
      <c r="AX1138" s="99"/>
      <c r="AY1138" s="99"/>
      <c r="AZ1138" s="99"/>
      <c r="BA1138" s="99"/>
      <c r="BB1138" s="99"/>
      <c r="BC1138" s="100">
        <v>32</v>
      </c>
      <c r="BD1138" s="100"/>
    </row>
    <row r="1139" spans="1:56" s="246" customFormat="1" ht="25.7" customHeight="1">
      <c r="A1139" s="279"/>
      <c r="B1139" s="543"/>
      <c r="C1139" s="320" t="s">
        <v>12544</v>
      </c>
      <c r="D1139" s="320" t="s">
        <v>13085</v>
      </c>
      <c r="E1139" s="320" t="s">
        <v>12544</v>
      </c>
      <c r="F1139" s="320"/>
      <c r="G1139" s="320" t="s">
        <v>12544</v>
      </c>
      <c r="H1139" s="177"/>
      <c r="I1139" s="177"/>
      <c r="J1139" s="319">
        <v>2748</v>
      </c>
      <c r="K1139" s="319">
        <v>397</v>
      </c>
      <c r="L1139" s="319">
        <v>397</v>
      </c>
      <c r="M1139" s="177"/>
      <c r="N1139" s="936"/>
      <c r="O1139" s="177"/>
      <c r="P1139" s="319">
        <v>396</v>
      </c>
      <c r="Q1139" s="319">
        <v>396</v>
      </c>
      <c r="R1139" s="319" t="s">
        <v>13086</v>
      </c>
      <c r="S1139" s="319">
        <v>1</v>
      </c>
      <c r="T1139" s="319" t="s">
        <v>391</v>
      </c>
      <c r="U1139" s="177"/>
      <c r="V1139" s="177"/>
      <c r="W1139" s="177"/>
      <c r="X1139" s="177"/>
      <c r="Y1139" s="177"/>
      <c r="Z1139" s="177"/>
      <c r="AA1139" s="319"/>
      <c r="AB1139" s="654"/>
      <c r="AC1139" s="654"/>
      <c r="AD1139" s="654"/>
      <c r="AE1139" s="945"/>
      <c r="AF1139" s="654"/>
      <c r="AG1139" s="654"/>
      <c r="AH1139" s="654"/>
      <c r="AI1139" s="654"/>
      <c r="AJ1139" s="654"/>
      <c r="AK1139" s="654"/>
      <c r="AL1139" s="654"/>
      <c r="AM1139" s="654"/>
      <c r="AN1139" s="654"/>
      <c r="AO1139" s="177"/>
      <c r="AP1139" s="177"/>
      <c r="AQ1139" s="177"/>
      <c r="AR1139" s="177"/>
      <c r="AS1139" s="177"/>
      <c r="AT1139" s="177"/>
      <c r="AU1139" s="177"/>
      <c r="AV1139" s="99">
        <v>2002</v>
      </c>
      <c r="AW1139" s="99"/>
      <c r="AX1139" s="99"/>
      <c r="AY1139" s="99"/>
      <c r="AZ1139" s="99"/>
      <c r="BA1139" s="99"/>
      <c r="BB1139" s="99"/>
      <c r="BC1139" s="100">
        <v>39</v>
      </c>
      <c r="BD1139" s="100"/>
    </row>
    <row r="1140" spans="1:56" s="246" customFormat="1" ht="25.7" customHeight="1">
      <c r="A1140" s="279"/>
      <c r="B1140" s="543"/>
      <c r="C1140" s="320" t="s">
        <v>12544</v>
      </c>
      <c r="D1140" s="320" t="s">
        <v>13087</v>
      </c>
      <c r="E1140" s="320" t="s">
        <v>12544</v>
      </c>
      <c r="F1140" s="320"/>
      <c r="G1140" s="320" t="s">
        <v>12544</v>
      </c>
      <c r="H1140" s="177"/>
      <c r="I1140" s="177"/>
      <c r="J1140" s="319">
        <v>1185</v>
      </c>
      <c r="K1140" s="319">
        <v>443</v>
      </c>
      <c r="L1140" s="319">
        <v>443</v>
      </c>
      <c r="M1140" s="177"/>
      <c r="N1140" s="936"/>
      <c r="O1140" s="177"/>
      <c r="P1140" s="319">
        <v>360</v>
      </c>
      <c r="Q1140" s="319">
        <v>360</v>
      </c>
      <c r="R1140" s="319" t="s">
        <v>13088</v>
      </c>
      <c r="S1140" s="319">
        <v>1</v>
      </c>
      <c r="T1140" s="319" t="s">
        <v>391</v>
      </c>
      <c r="U1140" s="177"/>
      <c r="V1140" s="177"/>
      <c r="W1140" s="177"/>
      <c r="X1140" s="177"/>
      <c r="Y1140" s="177"/>
      <c r="Z1140" s="177"/>
      <c r="AA1140" s="319"/>
      <c r="AB1140" s="654"/>
      <c r="AC1140" s="654"/>
      <c r="AD1140" s="654"/>
      <c r="AE1140" s="945"/>
      <c r="AF1140" s="654"/>
      <c r="AG1140" s="654"/>
      <c r="AH1140" s="654"/>
      <c r="AI1140" s="654"/>
      <c r="AJ1140" s="654"/>
      <c r="AK1140" s="654"/>
      <c r="AL1140" s="654"/>
      <c r="AM1140" s="654"/>
      <c r="AN1140" s="654"/>
      <c r="AO1140" s="177"/>
      <c r="AP1140" s="177"/>
      <c r="AQ1140" s="177"/>
      <c r="AR1140" s="177"/>
      <c r="AS1140" s="177"/>
      <c r="AT1140" s="177"/>
      <c r="AU1140" s="177"/>
      <c r="AV1140" s="99">
        <v>2003</v>
      </c>
      <c r="AW1140" s="99"/>
      <c r="AX1140" s="99"/>
      <c r="AY1140" s="99"/>
      <c r="AZ1140" s="99"/>
      <c r="BA1140" s="99"/>
      <c r="BB1140" s="99"/>
      <c r="BC1140" s="100">
        <v>109</v>
      </c>
      <c r="BD1140" s="100"/>
    </row>
    <row r="1141" spans="1:56" s="246" customFormat="1" ht="25.7" customHeight="1">
      <c r="A1141" s="279"/>
      <c r="B1141" s="543"/>
      <c r="C1141" s="320" t="s">
        <v>12544</v>
      </c>
      <c r="D1141" s="320" t="s">
        <v>13089</v>
      </c>
      <c r="E1141" s="320" t="s">
        <v>12544</v>
      </c>
      <c r="F1141" s="320"/>
      <c r="G1141" s="320" t="s">
        <v>12544</v>
      </c>
      <c r="H1141" s="177"/>
      <c r="I1141" s="177"/>
      <c r="J1141" s="319">
        <v>2133</v>
      </c>
      <c r="K1141" s="319">
        <v>470</v>
      </c>
      <c r="L1141" s="319">
        <v>470</v>
      </c>
      <c r="M1141" s="177"/>
      <c r="N1141" s="936"/>
      <c r="O1141" s="177"/>
      <c r="P1141" s="319">
        <v>460</v>
      </c>
      <c r="Q1141" s="319">
        <v>460</v>
      </c>
      <c r="R1141" s="319" t="s">
        <v>13090</v>
      </c>
      <c r="S1141" s="319">
        <v>1</v>
      </c>
      <c r="T1141" s="319" t="s">
        <v>391</v>
      </c>
      <c r="U1141" s="177"/>
      <c r="V1141" s="177"/>
      <c r="W1141" s="177"/>
      <c r="X1141" s="177"/>
      <c r="Y1141" s="177"/>
      <c r="Z1141" s="177"/>
      <c r="AA1141" s="319" t="s">
        <v>2621</v>
      </c>
      <c r="AB1141" s="320"/>
      <c r="AC1141" s="320"/>
      <c r="AD1141" s="177"/>
      <c r="AE1141" s="177"/>
      <c r="AF1141" s="177"/>
      <c r="AG1141" s="177"/>
      <c r="AH1141" s="177"/>
      <c r="AI1141" s="177"/>
      <c r="AJ1141" s="177"/>
      <c r="AK1141" s="177"/>
      <c r="AL1141" s="177"/>
      <c r="AM1141" s="177"/>
      <c r="AN1141" s="177"/>
      <c r="AO1141" s="177"/>
      <c r="AP1141" s="177"/>
      <c r="AQ1141" s="177"/>
      <c r="AR1141" s="177"/>
      <c r="AS1141" s="177"/>
      <c r="AT1141" s="177"/>
      <c r="AU1141" s="177"/>
      <c r="AV1141" s="99">
        <v>2003</v>
      </c>
      <c r="AW1141" s="99"/>
      <c r="AX1141" s="99"/>
      <c r="AY1141" s="99"/>
      <c r="AZ1141" s="99"/>
      <c r="BA1141" s="99"/>
      <c r="BB1141" s="99"/>
      <c r="BC1141" s="100">
        <v>40</v>
      </c>
      <c r="BD1141" s="100"/>
    </row>
    <row r="1142" spans="1:56" s="246" customFormat="1" ht="25.7" customHeight="1">
      <c r="A1142" s="279"/>
      <c r="B1142" s="543"/>
      <c r="C1142" s="320" t="s">
        <v>12544</v>
      </c>
      <c r="D1142" s="320" t="s">
        <v>13091</v>
      </c>
      <c r="E1142" s="320" t="s">
        <v>12544</v>
      </c>
      <c r="F1142" s="320"/>
      <c r="G1142" s="320" t="s">
        <v>12544</v>
      </c>
      <c r="H1142" s="177"/>
      <c r="I1142" s="177"/>
      <c r="J1142" s="319">
        <v>1836</v>
      </c>
      <c r="K1142" s="319">
        <v>475</v>
      </c>
      <c r="L1142" s="319">
        <v>475</v>
      </c>
      <c r="M1142" s="177"/>
      <c r="N1142" s="936"/>
      <c r="O1142" s="177"/>
      <c r="P1142" s="319">
        <v>374</v>
      </c>
      <c r="Q1142" s="319">
        <v>374</v>
      </c>
      <c r="R1142" s="319" t="s">
        <v>13092</v>
      </c>
      <c r="S1142" s="319">
        <v>1</v>
      </c>
      <c r="T1142" s="319" t="s">
        <v>391</v>
      </c>
      <c r="U1142" s="177"/>
      <c r="V1142" s="177"/>
      <c r="W1142" s="177"/>
      <c r="X1142" s="177"/>
      <c r="Y1142" s="177"/>
      <c r="Z1142" s="177"/>
      <c r="AA1142" s="319"/>
      <c r="AB1142" s="320"/>
      <c r="AC1142" s="320"/>
      <c r="AD1142" s="177"/>
      <c r="AE1142" s="177"/>
      <c r="AF1142" s="177"/>
      <c r="AG1142" s="177"/>
      <c r="AH1142" s="177"/>
      <c r="AI1142" s="177"/>
      <c r="AJ1142" s="177"/>
      <c r="AK1142" s="177"/>
      <c r="AL1142" s="177"/>
      <c r="AM1142" s="177"/>
      <c r="AN1142" s="177"/>
      <c r="AO1142" s="177"/>
      <c r="AP1142" s="177"/>
      <c r="AQ1142" s="177"/>
      <c r="AR1142" s="177"/>
      <c r="AS1142" s="177"/>
      <c r="AT1142" s="177"/>
      <c r="AU1142" s="177"/>
      <c r="AV1142" s="99">
        <v>2004</v>
      </c>
      <c r="AW1142" s="99"/>
      <c r="AX1142" s="99"/>
      <c r="AY1142" s="99"/>
      <c r="AZ1142" s="99"/>
      <c r="BA1142" s="99"/>
      <c r="BB1142" s="99"/>
      <c r="BC1142" s="100">
        <v>130</v>
      </c>
      <c r="BD1142" s="100"/>
    </row>
    <row r="1143" spans="1:56" s="246" customFormat="1" ht="25.7" customHeight="1">
      <c r="A1143" s="279"/>
      <c r="B1143" s="543"/>
      <c r="C1143" s="320" t="s">
        <v>12544</v>
      </c>
      <c r="D1143" s="320" t="s">
        <v>13093</v>
      </c>
      <c r="E1143" s="320" t="s">
        <v>12544</v>
      </c>
      <c r="F1143" s="320"/>
      <c r="G1143" s="320" t="s">
        <v>12544</v>
      </c>
      <c r="H1143" s="177"/>
      <c r="I1143" s="177"/>
      <c r="J1143" s="319">
        <v>1365</v>
      </c>
      <c r="K1143" s="319">
        <v>391</v>
      </c>
      <c r="L1143" s="319">
        <v>391</v>
      </c>
      <c r="M1143" s="177"/>
      <c r="N1143" s="936"/>
      <c r="O1143" s="177"/>
      <c r="P1143" s="319">
        <v>374</v>
      </c>
      <c r="Q1143" s="319">
        <v>374</v>
      </c>
      <c r="R1143" s="319" t="s">
        <v>13092</v>
      </c>
      <c r="S1143" s="319">
        <v>1</v>
      </c>
      <c r="T1143" s="319" t="s">
        <v>391</v>
      </c>
      <c r="U1143" s="177"/>
      <c r="V1143" s="177"/>
      <c r="W1143" s="177"/>
      <c r="X1143" s="177"/>
      <c r="Y1143" s="177"/>
      <c r="Z1143" s="177"/>
      <c r="AA1143" s="319"/>
      <c r="AB1143" s="320"/>
      <c r="AC1143" s="320"/>
      <c r="AD1143" s="177"/>
      <c r="AE1143" s="177"/>
      <c r="AF1143" s="177"/>
      <c r="AG1143" s="177"/>
      <c r="AH1143" s="177"/>
      <c r="AI1143" s="177"/>
      <c r="AJ1143" s="177"/>
      <c r="AK1143" s="177"/>
      <c r="AL1143" s="177"/>
      <c r="AM1143" s="177"/>
      <c r="AN1143" s="177"/>
      <c r="AO1143" s="177"/>
      <c r="AP1143" s="177"/>
      <c r="AQ1143" s="177"/>
      <c r="AR1143" s="177"/>
      <c r="AS1143" s="177"/>
      <c r="AT1143" s="177"/>
      <c r="AU1143" s="177"/>
      <c r="AV1143" s="99">
        <v>2005</v>
      </c>
      <c r="AW1143" s="99"/>
      <c r="AX1143" s="99"/>
      <c r="AY1143" s="99"/>
      <c r="AZ1143" s="99"/>
      <c r="BA1143" s="99"/>
      <c r="BB1143" s="99"/>
      <c r="BC1143" s="100">
        <v>99</v>
      </c>
      <c r="BD1143" s="100"/>
    </row>
    <row r="1144" spans="1:56" s="246" customFormat="1" ht="25.7" customHeight="1">
      <c r="A1144" s="279"/>
      <c r="B1144" s="543"/>
      <c r="C1144" s="320" t="s">
        <v>12544</v>
      </c>
      <c r="D1144" s="320" t="s">
        <v>13094</v>
      </c>
      <c r="E1144" s="320" t="s">
        <v>12544</v>
      </c>
      <c r="F1144" s="320"/>
      <c r="G1144" s="320" t="s">
        <v>12544</v>
      </c>
      <c r="H1144" s="177"/>
      <c r="I1144" s="177"/>
      <c r="J1144" s="319">
        <v>1669</v>
      </c>
      <c r="K1144" s="319">
        <v>442</v>
      </c>
      <c r="L1144" s="319">
        <v>442</v>
      </c>
      <c r="M1144" s="177"/>
      <c r="N1144" s="936"/>
      <c r="O1144" s="177"/>
      <c r="P1144" s="319">
        <v>374</v>
      </c>
      <c r="Q1144" s="319">
        <v>374</v>
      </c>
      <c r="R1144" s="319" t="s">
        <v>13092</v>
      </c>
      <c r="S1144" s="319">
        <v>1</v>
      </c>
      <c r="T1144" s="319" t="s">
        <v>391</v>
      </c>
      <c r="U1144" s="177"/>
      <c r="V1144" s="177"/>
      <c r="W1144" s="177"/>
      <c r="X1144" s="177"/>
      <c r="Y1144" s="177"/>
      <c r="Z1144" s="177"/>
      <c r="AA1144" s="319" t="s">
        <v>2621</v>
      </c>
      <c r="AB1144" s="320"/>
      <c r="AC1144" s="320"/>
      <c r="AD1144" s="177"/>
      <c r="AE1144" s="177"/>
      <c r="AF1144" s="177"/>
      <c r="AG1144" s="177"/>
      <c r="AH1144" s="177"/>
      <c r="AI1144" s="177"/>
      <c r="AJ1144" s="177"/>
      <c r="AK1144" s="177"/>
      <c r="AL1144" s="177"/>
      <c r="AM1144" s="177"/>
      <c r="AN1144" s="177"/>
      <c r="AO1144" s="177"/>
      <c r="AP1144" s="177"/>
      <c r="AQ1144" s="177"/>
      <c r="AR1144" s="177"/>
      <c r="AS1144" s="177"/>
      <c r="AT1144" s="177"/>
      <c r="AU1144" s="177"/>
      <c r="AV1144" s="99">
        <v>2005</v>
      </c>
      <c r="AW1144" s="99"/>
      <c r="AX1144" s="99"/>
      <c r="AY1144" s="99"/>
      <c r="AZ1144" s="99"/>
      <c r="BA1144" s="99"/>
      <c r="BB1144" s="99"/>
      <c r="BC1144" s="100">
        <v>146</v>
      </c>
      <c r="BD1144" s="100"/>
    </row>
    <row r="1145" spans="1:56" s="246" customFormat="1" ht="25.7" customHeight="1">
      <c r="A1145" s="279"/>
      <c r="B1145" s="543"/>
      <c r="C1145" s="320" t="s">
        <v>12544</v>
      </c>
      <c r="D1145" s="320" t="s">
        <v>13095</v>
      </c>
      <c r="E1145" s="320" t="s">
        <v>12544</v>
      </c>
      <c r="F1145" s="320"/>
      <c r="G1145" s="320" t="s">
        <v>12544</v>
      </c>
      <c r="H1145" s="177"/>
      <c r="I1145" s="177"/>
      <c r="J1145" s="319">
        <v>990</v>
      </c>
      <c r="K1145" s="319">
        <v>391</v>
      </c>
      <c r="L1145" s="319">
        <v>391</v>
      </c>
      <c r="M1145" s="177"/>
      <c r="N1145" s="936"/>
      <c r="O1145" s="177"/>
      <c r="P1145" s="319">
        <v>374</v>
      </c>
      <c r="Q1145" s="319">
        <v>374</v>
      </c>
      <c r="R1145" s="319" t="s">
        <v>13092</v>
      </c>
      <c r="S1145" s="319">
        <v>1</v>
      </c>
      <c r="T1145" s="319" t="s">
        <v>391</v>
      </c>
      <c r="U1145" s="177"/>
      <c r="V1145" s="177"/>
      <c r="W1145" s="177"/>
      <c r="X1145" s="177"/>
      <c r="Y1145" s="177"/>
      <c r="Z1145" s="177"/>
      <c r="AA1145" s="319" t="s">
        <v>11727</v>
      </c>
      <c r="AB1145" s="320"/>
      <c r="AC1145" s="320"/>
      <c r="AD1145" s="177"/>
      <c r="AE1145" s="177"/>
      <c r="AF1145" s="177"/>
      <c r="AG1145" s="177"/>
      <c r="AH1145" s="177"/>
      <c r="AI1145" s="177"/>
      <c r="AJ1145" s="177"/>
      <c r="AK1145" s="177"/>
      <c r="AL1145" s="177"/>
      <c r="AM1145" s="177"/>
      <c r="AN1145" s="177"/>
      <c r="AO1145" s="177"/>
      <c r="AP1145" s="177"/>
      <c r="AQ1145" s="177"/>
      <c r="AR1145" s="177"/>
      <c r="AS1145" s="177"/>
      <c r="AT1145" s="177"/>
      <c r="AU1145" s="177"/>
      <c r="AV1145" s="99">
        <v>2007</v>
      </c>
      <c r="AW1145" s="99"/>
      <c r="AX1145" s="99"/>
      <c r="AY1145" s="99"/>
      <c r="AZ1145" s="99"/>
      <c r="BA1145" s="99"/>
      <c r="BB1145" s="99"/>
      <c r="BC1145" s="100">
        <v>121</v>
      </c>
      <c r="BD1145" s="100"/>
    </row>
    <row r="1146" spans="1:56" s="246" customFormat="1" ht="25.7" customHeight="1">
      <c r="A1146" s="279"/>
      <c r="B1146" s="543"/>
      <c r="C1146" s="320" t="s">
        <v>12544</v>
      </c>
      <c r="D1146" s="320" t="s">
        <v>13096</v>
      </c>
      <c r="E1146" s="320" t="s">
        <v>12544</v>
      </c>
      <c r="F1146" s="320"/>
      <c r="G1146" s="320" t="s">
        <v>12544</v>
      </c>
      <c r="H1146" s="177"/>
      <c r="I1146" s="177"/>
      <c r="J1146" s="319">
        <v>1775</v>
      </c>
      <c r="K1146" s="319">
        <v>450</v>
      </c>
      <c r="L1146" s="319">
        <v>450</v>
      </c>
      <c r="M1146" s="177"/>
      <c r="N1146" s="936"/>
      <c r="O1146" s="177"/>
      <c r="P1146" s="319">
        <v>450</v>
      </c>
      <c r="Q1146" s="319">
        <v>450</v>
      </c>
      <c r="R1146" s="319" t="s">
        <v>13097</v>
      </c>
      <c r="S1146" s="319">
        <v>1</v>
      </c>
      <c r="T1146" s="319" t="s">
        <v>391</v>
      </c>
      <c r="U1146" s="177"/>
      <c r="V1146" s="177"/>
      <c r="W1146" s="177"/>
      <c r="X1146" s="177"/>
      <c r="Y1146" s="177"/>
      <c r="Z1146" s="177"/>
      <c r="AA1146" s="319" t="s">
        <v>2621</v>
      </c>
      <c r="AB1146" s="320"/>
      <c r="AC1146" s="320"/>
      <c r="AD1146" s="177"/>
      <c r="AE1146" s="177"/>
      <c r="AF1146" s="177"/>
      <c r="AG1146" s="177"/>
      <c r="AH1146" s="177"/>
      <c r="AI1146" s="177"/>
      <c r="AJ1146" s="177"/>
      <c r="AK1146" s="177"/>
      <c r="AL1146" s="177"/>
      <c r="AM1146" s="177"/>
      <c r="AN1146" s="177"/>
      <c r="AO1146" s="177"/>
      <c r="AP1146" s="177"/>
      <c r="AQ1146" s="177"/>
      <c r="AR1146" s="177"/>
      <c r="AS1146" s="177"/>
      <c r="AT1146" s="177"/>
      <c r="AU1146" s="177"/>
      <c r="AV1146" s="99">
        <v>2008</v>
      </c>
      <c r="AW1146" s="99"/>
      <c r="AX1146" s="99"/>
      <c r="AY1146" s="99"/>
      <c r="AZ1146" s="99"/>
      <c r="BA1146" s="99"/>
      <c r="BB1146" s="99"/>
      <c r="BC1146" s="99">
        <v>120</v>
      </c>
      <c r="BD1146" s="100"/>
    </row>
    <row r="1147" spans="1:56" s="246" customFormat="1" ht="25.7" customHeight="1">
      <c r="A1147" s="279"/>
      <c r="B1147" s="543"/>
      <c r="C1147" s="320" t="s">
        <v>12544</v>
      </c>
      <c r="D1147" s="320" t="s">
        <v>13098</v>
      </c>
      <c r="E1147" s="320" t="s">
        <v>12544</v>
      </c>
      <c r="F1147" s="320"/>
      <c r="G1147" s="320" t="s">
        <v>12544</v>
      </c>
      <c r="H1147" s="177"/>
      <c r="I1147" s="177"/>
      <c r="J1147" s="319">
        <v>1298</v>
      </c>
      <c r="K1147" s="319">
        <v>493</v>
      </c>
      <c r="L1147" s="319">
        <v>493</v>
      </c>
      <c r="M1147" s="177"/>
      <c r="N1147" s="936"/>
      <c r="O1147" s="177"/>
      <c r="P1147" s="319">
        <v>475</v>
      </c>
      <c r="Q1147" s="319">
        <v>475</v>
      </c>
      <c r="R1147" s="319" t="s">
        <v>13099</v>
      </c>
      <c r="S1147" s="319">
        <v>1</v>
      </c>
      <c r="T1147" s="319" t="s">
        <v>391</v>
      </c>
      <c r="U1147" s="177"/>
      <c r="V1147" s="177"/>
      <c r="W1147" s="177"/>
      <c r="X1147" s="177"/>
      <c r="Y1147" s="177"/>
      <c r="Z1147" s="177"/>
      <c r="AA1147" s="319" t="s">
        <v>11727</v>
      </c>
      <c r="AB1147" s="320"/>
      <c r="AC1147" s="320"/>
      <c r="AD1147" s="177"/>
      <c r="AE1147" s="177"/>
      <c r="AF1147" s="177"/>
      <c r="AG1147" s="177"/>
      <c r="AH1147" s="177"/>
      <c r="AI1147" s="177"/>
      <c r="AJ1147" s="177"/>
      <c r="AK1147" s="177"/>
      <c r="AL1147" s="177"/>
      <c r="AM1147" s="177"/>
      <c r="AN1147" s="177"/>
      <c r="AO1147" s="177"/>
      <c r="AP1147" s="177"/>
      <c r="AQ1147" s="177"/>
      <c r="AR1147" s="177"/>
      <c r="AS1147" s="177"/>
      <c r="AT1147" s="177"/>
      <c r="AU1147" s="177"/>
      <c r="AV1147" s="99">
        <v>2009</v>
      </c>
      <c r="AW1147" s="99"/>
      <c r="AX1147" s="99"/>
      <c r="AY1147" s="99"/>
      <c r="AZ1147" s="99"/>
      <c r="BA1147" s="99"/>
      <c r="BB1147" s="99"/>
      <c r="BC1147" s="99">
        <v>205</v>
      </c>
      <c r="BD1147" s="100"/>
    </row>
    <row r="1148" spans="1:56" s="246" customFormat="1" ht="25.7" customHeight="1">
      <c r="A1148" s="279"/>
      <c r="B1148" s="543"/>
      <c r="C1148" s="320" t="s">
        <v>12544</v>
      </c>
      <c r="D1148" s="320" t="s">
        <v>13100</v>
      </c>
      <c r="E1148" s="320" t="s">
        <v>12544</v>
      </c>
      <c r="F1148" s="320"/>
      <c r="G1148" s="320" t="s">
        <v>12544</v>
      </c>
      <c r="H1148" s="177"/>
      <c r="I1148" s="177"/>
      <c r="J1148" s="319">
        <v>1088</v>
      </c>
      <c r="K1148" s="319">
        <v>450</v>
      </c>
      <c r="L1148" s="319">
        <v>450</v>
      </c>
      <c r="M1148" s="177"/>
      <c r="N1148" s="936"/>
      <c r="O1148" s="177"/>
      <c r="P1148" s="319">
        <v>450</v>
      </c>
      <c r="Q1148" s="319">
        <v>450</v>
      </c>
      <c r="R1148" s="319" t="s">
        <v>13097</v>
      </c>
      <c r="S1148" s="319">
        <v>1</v>
      </c>
      <c r="T1148" s="319" t="s">
        <v>391</v>
      </c>
      <c r="U1148" s="177"/>
      <c r="V1148" s="177"/>
      <c r="W1148" s="177"/>
      <c r="X1148" s="177"/>
      <c r="Y1148" s="177"/>
      <c r="Z1148" s="177"/>
      <c r="AA1148" s="319"/>
      <c r="AB1148" s="320"/>
      <c r="AC1148" s="320"/>
      <c r="AD1148" s="177"/>
      <c r="AE1148" s="177"/>
      <c r="AF1148" s="177"/>
      <c r="AG1148" s="177"/>
      <c r="AH1148" s="177"/>
      <c r="AI1148" s="177"/>
      <c r="AJ1148" s="177"/>
      <c r="AK1148" s="177"/>
      <c r="AL1148" s="177"/>
      <c r="AM1148" s="177"/>
      <c r="AN1148" s="177"/>
      <c r="AO1148" s="177"/>
      <c r="AP1148" s="177"/>
      <c r="AQ1148" s="177"/>
      <c r="AR1148" s="177"/>
      <c r="AS1148" s="177"/>
      <c r="AT1148" s="177"/>
      <c r="AU1148" s="177"/>
      <c r="AV1148" s="99">
        <v>2009</v>
      </c>
      <c r="AW1148" s="99"/>
      <c r="AX1148" s="99"/>
      <c r="AY1148" s="99"/>
      <c r="AZ1148" s="99"/>
      <c r="BA1148" s="99"/>
      <c r="BB1148" s="99"/>
      <c r="BC1148" s="99">
        <v>153</v>
      </c>
      <c r="BD1148" s="100"/>
    </row>
    <row r="1149" spans="1:56" s="246" customFormat="1" ht="25.7" customHeight="1">
      <c r="A1149" s="279"/>
      <c r="B1149" s="543"/>
      <c r="C1149" s="320" t="s">
        <v>12544</v>
      </c>
      <c r="D1149" s="320" t="s">
        <v>13101</v>
      </c>
      <c r="E1149" s="320" t="s">
        <v>12544</v>
      </c>
      <c r="F1149" s="320"/>
      <c r="G1149" s="320" t="s">
        <v>12544</v>
      </c>
      <c r="H1149" s="177"/>
      <c r="I1149" s="177"/>
      <c r="J1149" s="319">
        <v>1892</v>
      </c>
      <c r="K1149" s="319">
        <v>472</v>
      </c>
      <c r="L1149" s="319">
        <v>472</v>
      </c>
      <c r="M1149" s="177"/>
      <c r="N1149" s="936"/>
      <c r="O1149" s="177"/>
      <c r="P1149" s="319">
        <v>472</v>
      </c>
      <c r="Q1149" s="319">
        <v>472</v>
      </c>
      <c r="R1149" s="319" t="s">
        <v>13102</v>
      </c>
      <c r="S1149" s="319">
        <v>1</v>
      </c>
      <c r="T1149" s="319" t="s">
        <v>391</v>
      </c>
      <c r="U1149" s="177"/>
      <c r="V1149" s="177"/>
      <c r="W1149" s="177"/>
      <c r="X1149" s="177"/>
      <c r="Y1149" s="177"/>
      <c r="Z1149" s="177"/>
      <c r="AA1149" s="319" t="s">
        <v>2621</v>
      </c>
      <c r="AB1149" s="320"/>
      <c r="AC1149" s="320"/>
      <c r="AD1149" s="177"/>
      <c r="AE1149" s="177"/>
      <c r="AF1149" s="177"/>
      <c r="AG1149" s="177"/>
      <c r="AH1149" s="177"/>
      <c r="AI1149" s="177"/>
      <c r="AJ1149" s="177"/>
      <c r="AK1149" s="177"/>
      <c r="AL1149" s="177"/>
      <c r="AM1149" s="177"/>
      <c r="AN1149" s="177"/>
      <c r="AO1149" s="177"/>
      <c r="AP1149" s="177"/>
      <c r="AQ1149" s="177"/>
      <c r="AR1149" s="177"/>
      <c r="AS1149" s="177"/>
      <c r="AT1149" s="177"/>
      <c r="AU1149" s="177"/>
      <c r="AV1149" s="99">
        <v>2011</v>
      </c>
      <c r="AW1149" s="99"/>
      <c r="AX1149" s="99"/>
      <c r="AY1149" s="99"/>
      <c r="AZ1149" s="99"/>
      <c r="BA1149" s="99"/>
      <c r="BB1149" s="99"/>
      <c r="BC1149" s="99">
        <v>194</v>
      </c>
      <c r="BD1149" s="100"/>
    </row>
    <row r="1150" spans="1:56" s="246" customFormat="1" ht="25.7" customHeight="1">
      <c r="A1150" s="279"/>
      <c r="B1150" s="543"/>
      <c r="C1150" s="320" t="s">
        <v>12544</v>
      </c>
      <c r="D1150" s="320" t="s">
        <v>13103</v>
      </c>
      <c r="E1150" s="320" t="s">
        <v>12544</v>
      </c>
      <c r="F1150" s="320"/>
      <c r="G1150" s="320" t="s">
        <v>12544</v>
      </c>
      <c r="H1150" s="177"/>
      <c r="I1150" s="177"/>
      <c r="J1150" s="319">
        <v>14455.3</v>
      </c>
      <c r="K1150" s="319">
        <v>1333.8</v>
      </c>
      <c r="L1150" s="319">
        <v>1333.8</v>
      </c>
      <c r="M1150" s="177"/>
      <c r="N1150" s="936"/>
      <c r="O1150" s="177"/>
      <c r="P1150" s="319">
        <v>1333.8</v>
      </c>
      <c r="Q1150" s="319">
        <v>1333.8</v>
      </c>
      <c r="R1150" s="319" t="s">
        <v>13104</v>
      </c>
      <c r="S1150" s="319">
        <v>3</v>
      </c>
      <c r="T1150" s="319" t="s">
        <v>391</v>
      </c>
      <c r="U1150" s="177"/>
      <c r="V1150" s="177"/>
      <c r="W1150" s="177"/>
      <c r="X1150" s="177"/>
      <c r="Y1150" s="177"/>
      <c r="Z1150" s="177"/>
      <c r="AA1150" s="319" t="s">
        <v>499</v>
      </c>
      <c r="AB1150" s="320"/>
      <c r="AC1150" s="320"/>
      <c r="AD1150" s="177"/>
      <c r="AE1150" s="177"/>
      <c r="AF1150" s="177"/>
      <c r="AG1150" s="177"/>
      <c r="AH1150" s="177"/>
      <c r="AI1150" s="177"/>
      <c r="AJ1150" s="177"/>
      <c r="AK1150" s="177"/>
      <c r="AL1150" s="177"/>
      <c r="AM1150" s="177"/>
      <c r="AN1150" s="177"/>
      <c r="AO1150" s="177"/>
      <c r="AP1150" s="177"/>
      <c r="AQ1150" s="177"/>
      <c r="AR1150" s="177"/>
      <c r="AS1150" s="177"/>
      <c r="AT1150" s="177"/>
      <c r="AU1150" s="177"/>
      <c r="AV1150" s="99">
        <v>2010</v>
      </c>
      <c r="AW1150" s="99"/>
      <c r="AX1150" s="99"/>
      <c r="AY1150" s="99"/>
      <c r="AZ1150" s="99"/>
      <c r="BA1150" s="99"/>
      <c r="BB1150" s="99"/>
      <c r="BC1150" s="100">
        <v>560</v>
      </c>
      <c r="BD1150" s="100"/>
    </row>
    <row r="1151" spans="1:56" s="246" customFormat="1" ht="25.7" customHeight="1">
      <c r="A1151" s="279"/>
      <c r="B1151" s="543"/>
      <c r="C1151" s="320" t="s">
        <v>12544</v>
      </c>
      <c r="D1151" s="320" t="s">
        <v>13105</v>
      </c>
      <c r="E1151" s="320" t="s">
        <v>12544</v>
      </c>
      <c r="F1151" s="320"/>
      <c r="G1151" s="320" t="s">
        <v>12544</v>
      </c>
      <c r="H1151" s="177"/>
      <c r="I1151" s="177"/>
      <c r="J1151" s="319">
        <v>6370</v>
      </c>
      <c r="K1151" s="319">
        <v>494</v>
      </c>
      <c r="L1151" s="319">
        <v>494</v>
      </c>
      <c r="M1151" s="177"/>
      <c r="N1151" s="936"/>
      <c r="O1151" s="177"/>
      <c r="P1151" s="319">
        <v>300</v>
      </c>
      <c r="Q1151" s="319">
        <v>300</v>
      </c>
      <c r="R1151" s="319" t="s">
        <v>13106</v>
      </c>
      <c r="S1151" s="319">
        <v>1</v>
      </c>
      <c r="T1151" s="319" t="s">
        <v>391</v>
      </c>
      <c r="U1151" s="177"/>
      <c r="V1151" s="177"/>
      <c r="W1151" s="177"/>
      <c r="X1151" s="177"/>
      <c r="Y1151" s="177"/>
      <c r="Z1151" s="177"/>
      <c r="AA1151" s="319"/>
      <c r="AB1151" s="320"/>
      <c r="AC1151" s="320"/>
      <c r="AD1151" s="177"/>
      <c r="AE1151" s="177"/>
      <c r="AF1151" s="177"/>
      <c r="AG1151" s="177"/>
      <c r="AH1151" s="177"/>
      <c r="AI1151" s="177"/>
      <c r="AJ1151" s="177"/>
      <c r="AK1151" s="177"/>
      <c r="AL1151" s="177"/>
      <c r="AM1151" s="177"/>
      <c r="AN1151" s="177"/>
      <c r="AO1151" s="177"/>
      <c r="AP1151" s="177"/>
      <c r="AQ1151" s="177"/>
      <c r="AR1151" s="177"/>
      <c r="AS1151" s="177"/>
      <c r="AT1151" s="177"/>
      <c r="AU1151" s="177"/>
      <c r="AV1151" s="99">
        <v>2016</v>
      </c>
      <c r="AW1151" s="99"/>
      <c r="AX1151" s="99"/>
      <c r="AY1151" s="99"/>
      <c r="AZ1151" s="99"/>
      <c r="BA1151" s="99"/>
      <c r="BB1151" s="99"/>
      <c r="BC1151" s="100">
        <v>300</v>
      </c>
      <c r="BD1151" s="100"/>
    </row>
    <row r="1152" spans="1:56" s="246" customFormat="1" ht="25.7" customHeight="1">
      <c r="A1152" s="279"/>
      <c r="B1152" s="543"/>
      <c r="C1152" s="320" t="s">
        <v>12544</v>
      </c>
      <c r="D1152" s="320" t="s">
        <v>13107</v>
      </c>
      <c r="E1152" s="320" t="s">
        <v>12544</v>
      </c>
      <c r="F1152" s="320"/>
      <c r="G1152" s="320" t="s">
        <v>12544</v>
      </c>
      <c r="H1152" s="177"/>
      <c r="I1152" s="177"/>
      <c r="J1152" s="319">
        <v>2966</v>
      </c>
      <c r="K1152" s="319">
        <v>493</v>
      </c>
      <c r="L1152" s="319">
        <v>493</v>
      </c>
      <c r="M1152" s="177"/>
      <c r="N1152" s="936"/>
      <c r="O1152" s="177"/>
      <c r="P1152" s="319">
        <v>300</v>
      </c>
      <c r="Q1152" s="319">
        <v>300</v>
      </c>
      <c r="R1152" s="319" t="s">
        <v>13106</v>
      </c>
      <c r="S1152" s="319">
        <v>1</v>
      </c>
      <c r="T1152" s="319" t="s">
        <v>391</v>
      </c>
      <c r="U1152" s="177"/>
      <c r="V1152" s="177"/>
      <c r="W1152" s="177"/>
      <c r="X1152" s="177"/>
      <c r="Y1152" s="177"/>
      <c r="Z1152" s="177"/>
      <c r="AA1152" s="319"/>
      <c r="AB1152" s="320"/>
      <c r="AC1152" s="320"/>
      <c r="AD1152" s="177"/>
      <c r="AE1152" s="177"/>
      <c r="AF1152" s="177"/>
      <c r="AG1152" s="177"/>
      <c r="AH1152" s="177"/>
      <c r="AI1152" s="177"/>
      <c r="AJ1152" s="177"/>
      <c r="AK1152" s="177"/>
      <c r="AL1152" s="177"/>
      <c r="AM1152" s="177"/>
      <c r="AN1152" s="177"/>
      <c r="AO1152" s="177"/>
      <c r="AP1152" s="177"/>
      <c r="AQ1152" s="177"/>
      <c r="AR1152" s="177"/>
      <c r="AS1152" s="177"/>
      <c r="AT1152" s="177"/>
      <c r="AU1152" s="177"/>
      <c r="AV1152" s="99">
        <v>2016</v>
      </c>
      <c r="AW1152" s="99"/>
      <c r="AX1152" s="99"/>
      <c r="AY1152" s="99"/>
      <c r="AZ1152" s="99"/>
      <c r="BA1152" s="99"/>
      <c r="BB1152" s="99"/>
      <c r="BC1152" s="100">
        <v>380</v>
      </c>
      <c r="BD1152" s="100"/>
    </row>
    <row r="1153" spans="1:56" s="246" customFormat="1" ht="25.7" customHeight="1">
      <c r="A1153" s="279"/>
      <c r="B1153" s="543"/>
      <c r="C1153" s="320" t="s">
        <v>13108</v>
      </c>
      <c r="D1153" s="320" t="s">
        <v>13109</v>
      </c>
      <c r="E1153" s="320" t="s">
        <v>12550</v>
      </c>
      <c r="F1153" s="320"/>
      <c r="G1153" s="320" t="s">
        <v>12550</v>
      </c>
      <c r="H1153" s="177"/>
      <c r="I1153" s="177"/>
      <c r="J1153" s="319">
        <v>850</v>
      </c>
      <c r="K1153" s="319">
        <v>465.75</v>
      </c>
      <c r="L1153" s="319">
        <v>465</v>
      </c>
      <c r="M1153" s="177"/>
      <c r="N1153" s="936"/>
      <c r="O1153" s="177"/>
      <c r="P1153" s="319">
        <v>465</v>
      </c>
      <c r="Q1153" s="319">
        <v>465</v>
      </c>
      <c r="R1153" s="319" t="s">
        <v>13110</v>
      </c>
      <c r="S1153" s="319">
        <v>1</v>
      </c>
      <c r="T1153" s="319" t="s">
        <v>960</v>
      </c>
      <c r="U1153" s="177"/>
      <c r="V1153" s="177"/>
      <c r="W1153" s="177"/>
      <c r="X1153" s="177"/>
      <c r="Y1153" s="177"/>
      <c r="Z1153" s="177"/>
      <c r="AA1153" s="319" t="s">
        <v>2179</v>
      </c>
      <c r="AB1153" s="320"/>
      <c r="AC1153" s="320"/>
      <c r="AD1153" s="177"/>
      <c r="AE1153" s="177"/>
      <c r="AF1153" s="177"/>
      <c r="AG1153" s="177"/>
      <c r="AH1153" s="177"/>
      <c r="AI1153" s="177"/>
      <c r="AJ1153" s="177"/>
      <c r="AK1153" s="177"/>
      <c r="AL1153" s="177"/>
      <c r="AM1153" s="177"/>
      <c r="AN1153" s="177"/>
      <c r="AO1153" s="177"/>
      <c r="AP1153" s="177"/>
      <c r="AQ1153" s="177"/>
      <c r="AR1153" s="177"/>
      <c r="AS1153" s="177"/>
      <c r="AT1153" s="177"/>
      <c r="AU1153" s="177"/>
      <c r="AV1153" s="99">
        <v>2006</v>
      </c>
      <c r="AW1153" s="99"/>
      <c r="AX1153" s="99"/>
      <c r="AY1153" s="99"/>
      <c r="AZ1153" s="99"/>
      <c r="BA1153" s="99"/>
      <c r="BB1153" s="99"/>
      <c r="BC1153" s="100">
        <v>175</v>
      </c>
      <c r="BD1153" s="100"/>
    </row>
    <row r="1154" spans="1:56" s="246" customFormat="1" ht="25.7" customHeight="1">
      <c r="A1154" s="279"/>
      <c r="B1154" s="543"/>
      <c r="C1154" s="105" t="s">
        <v>13108</v>
      </c>
      <c r="D1154" s="105" t="s">
        <v>13111</v>
      </c>
      <c r="E1154" s="105" t="s">
        <v>12550</v>
      </c>
      <c r="F1154" s="105"/>
      <c r="G1154" s="105" t="s">
        <v>12550</v>
      </c>
      <c r="H1154" s="99"/>
      <c r="I1154" s="99"/>
      <c r="J1154" s="100">
        <v>2045</v>
      </c>
      <c r="K1154" s="100">
        <v>465.75</v>
      </c>
      <c r="L1154" s="100">
        <v>466</v>
      </c>
      <c r="M1154" s="99"/>
      <c r="N1154" s="99"/>
      <c r="O1154" s="99"/>
      <c r="P1154" s="100">
        <v>466</v>
      </c>
      <c r="Q1154" s="100">
        <v>466</v>
      </c>
      <c r="R1154" s="100" t="s">
        <v>13110</v>
      </c>
      <c r="S1154" s="100">
        <v>1</v>
      </c>
      <c r="T1154" s="100" t="s">
        <v>960</v>
      </c>
      <c r="U1154" s="99"/>
      <c r="V1154" s="99"/>
      <c r="W1154" s="99"/>
      <c r="X1154" s="99"/>
      <c r="Y1154" s="99"/>
      <c r="Z1154" s="99"/>
      <c r="AA1154" s="100" t="s">
        <v>2179</v>
      </c>
      <c r="AB1154" s="99"/>
      <c r="AC1154" s="99"/>
      <c r="AD1154" s="99"/>
      <c r="AE1154" s="99"/>
      <c r="AF1154" s="99"/>
      <c r="AG1154" s="99"/>
      <c r="AH1154" s="99"/>
      <c r="AI1154" s="99"/>
      <c r="AJ1154" s="99"/>
      <c r="AK1154" s="99"/>
      <c r="AL1154" s="99"/>
      <c r="AM1154" s="99"/>
      <c r="AN1154" s="99"/>
      <c r="AO1154" s="99"/>
      <c r="AP1154" s="99"/>
      <c r="AQ1154" s="99"/>
      <c r="AR1154" s="99"/>
      <c r="AS1154" s="99"/>
      <c r="AT1154" s="99"/>
      <c r="AU1154" s="99"/>
      <c r="AV1154" s="99">
        <v>2006</v>
      </c>
      <c r="AW1154" s="99"/>
      <c r="AX1154" s="99"/>
      <c r="AY1154" s="99"/>
      <c r="AZ1154" s="99"/>
      <c r="BA1154" s="99"/>
      <c r="BB1154" s="99"/>
      <c r="BC1154" s="100">
        <v>175</v>
      </c>
      <c r="BD1154" s="100"/>
    </row>
    <row r="1155" spans="1:56" s="246" customFormat="1" ht="25.7" customHeight="1">
      <c r="A1155" s="279"/>
      <c r="B1155" s="543"/>
      <c r="C1155" s="105" t="s">
        <v>13108</v>
      </c>
      <c r="D1155" s="105" t="s">
        <v>13112</v>
      </c>
      <c r="E1155" s="105" t="s">
        <v>12550</v>
      </c>
      <c r="F1155" s="105"/>
      <c r="G1155" s="105" t="s">
        <v>12550</v>
      </c>
      <c r="H1155" s="99"/>
      <c r="I1155" s="99"/>
      <c r="J1155" s="100">
        <v>1290</v>
      </c>
      <c r="K1155" s="100">
        <v>498</v>
      </c>
      <c r="L1155" s="100">
        <v>498</v>
      </c>
      <c r="M1155" s="99"/>
      <c r="N1155" s="99"/>
      <c r="O1155" s="99"/>
      <c r="P1155" s="100">
        <v>498</v>
      </c>
      <c r="Q1155" s="100">
        <v>498</v>
      </c>
      <c r="R1155" s="100" t="s">
        <v>13110</v>
      </c>
      <c r="S1155" s="100">
        <v>1</v>
      </c>
      <c r="T1155" s="100" t="s">
        <v>960</v>
      </c>
      <c r="U1155" s="99"/>
      <c r="V1155" s="99"/>
      <c r="W1155" s="99"/>
      <c r="X1155" s="99"/>
      <c r="Y1155" s="99"/>
      <c r="Z1155" s="99"/>
      <c r="AA1155" s="100" t="s">
        <v>2179</v>
      </c>
      <c r="AB1155" s="99"/>
      <c r="AC1155" s="99"/>
      <c r="AD1155" s="99"/>
      <c r="AE1155" s="99"/>
      <c r="AF1155" s="99"/>
      <c r="AG1155" s="99"/>
      <c r="AH1155" s="99"/>
      <c r="AI1155" s="99"/>
      <c r="AJ1155" s="99"/>
      <c r="AK1155" s="99"/>
      <c r="AL1155" s="99"/>
      <c r="AM1155" s="99"/>
      <c r="AN1155" s="99"/>
      <c r="AO1155" s="99"/>
      <c r="AP1155" s="99"/>
      <c r="AQ1155" s="99"/>
      <c r="AR1155" s="99"/>
      <c r="AS1155" s="99"/>
      <c r="AT1155" s="99"/>
      <c r="AU1155" s="99"/>
      <c r="AV1155" s="99">
        <v>2009</v>
      </c>
      <c r="AW1155" s="99"/>
      <c r="AX1155" s="99"/>
      <c r="AY1155" s="99"/>
      <c r="AZ1155" s="99"/>
      <c r="BA1155" s="99"/>
      <c r="BB1155" s="99"/>
      <c r="BC1155" s="100">
        <v>230</v>
      </c>
      <c r="BD1155" s="100"/>
    </row>
    <row r="1156" spans="1:56" s="246" customFormat="1" ht="25.7" customHeight="1">
      <c r="A1156" s="279"/>
      <c r="B1156" s="543"/>
      <c r="C1156" s="105" t="s">
        <v>13108</v>
      </c>
      <c r="D1156" s="105" t="s">
        <v>13113</v>
      </c>
      <c r="E1156" s="105" t="s">
        <v>12550</v>
      </c>
      <c r="F1156" s="105"/>
      <c r="G1156" s="105" t="s">
        <v>12550</v>
      </c>
      <c r="H1156" s="99"/>
      <c r="I1156" s="99"/>
      <c r="J1156" s="100">
        <v>892</v>
      </c>
      <c r="K1156" s="100">
        <v>519</v>
      </c>
      <c r="L1156" s="100">
        <v>519</v>
      </c>
      <c r="M1156" s="99"/>
      <c r="N1156" s="99"/>
      <c r="O1156" s="99"/>
      <c r="P1156" s="100">
        <v>519</v>
      </c>
      <c r="Q1156" s="100">
        <v>519</v>
      </c>
      <c r="R1156" s="100" t="s">
        <v>13110</v>
      </c>
      <c r="S1156" s="100">
        <v>1</v>
      </c>
      <c r="T1156" s="100" t="s">
        <v>960</v>
      </c>
      <c r="U1156" s="99"/>
      <c r="V1156" s="99"/>
      <c r="W1156" s="99"/>
      <c r="X1156" s="99"/>
      <c r="Y1156" s="99"/>
      <c r="Z1156" s="99"/>
      <c r="AA1156" s="100" t="s">
        <v>2179</v>
      </c>
      <c r="AB1156" s="99"/>
      <c r="AC1156" s="99"/>
      <c r="AD1156" s="99"/>
      <c r="AE1156" s="99"/>
      <c r="AF1156" s="99"/>
      <c r="AG1156" s="99"/>
      <c r="AH1156" s="99"/>
      <c r="AI1156" s="99"/>
      <c r="AJ1156" s="99"/>
      <c r="AK1156" s="99"/>
      <c r="AL1156" s="99"/>
      <c r="AM1156" s="99"/>
      <c r="AN1156" s="99"/>
      <c r="AO1156" s="99"/>
      <c r="AP1156" s="99"/>
      <c r="AQ1156" s="99"/>
      <c r="AR1156" s="99"/>
      <c r="AS1156" s="99"/>
      <c r="AT1156" s="99"/>
      <c r="AU1156" s="99"/>
      <c r="AV1156" s="99">
        <v>2010</v>
      </c>
      <c r="AW1156" s="99"/>
      <c r="AX1156" s="99"/>
      <c r="AY1156" s="99"/>
      <c r="AZ1156" s="99"/>
      <c r="BA1156" s="99"/>
      <c r="BB1156" s="99"/>
      <c r="BC1156" s="100">
        <v>308</v>
      </c>
      <c r="BD1156" s="100"/>
    </row>
    <row r="1157" spans="1:56" s="246" customFormat="1" ht="25.7" customHeight="1">
      <c r="A1157" s="279"/>
      <c r="B1157" s="543"/>
      <c r="C1157" s="105" t="s">
        <v>13108</v>
      </c>
      <c r="D1157" s="105" t="s">
        <v>13114</v>
      </c>
      <c r="E1157" s="105" t="s">
        <v>12550</v>
      </c>
      <c r="F1157" s="105"/>
      <c r="G1157" s="105" t="s">
        <v>12550</v>
      </c>
      <c r="H1157" s="99" t="s">
        <v>12550</v>
      </c>
      <c r="I1157" s="99"/>
      <c r="J1157" s="100">
        <v>15571</v>
      </c>
      <c r="K1157" s="100">
        <v>2424</v>
      </c>
      <c r="L1157" s="100">
        <v>2410</v>
      </c>
      <c r="M1157" s="99"/>
      <c r="N1157" s="99"/>
      <c r="O1157" s="99"/>
      <c r="P1157" s="100">
        <v>2080</v>
      </c>
      <c r="Q1157" s="100">
        <v>2080</v>
      </c>
      <c r="R1157" s="100" t="s">
        <v>13110</v>
      </c>
      <c r="S1157" s="100">
        <v>4</v>
      </c>
      <c r="T1157" s="100" t="s">
        <v>960</v>
      </c>
      <c r="U1157" s="99"/>
      <c r="V1157" s="99"/>
      <c r="W1157" s="99"/>
      <c r="X1157" s="99"/>
      <c r="Y1157" s="99"/>
      <c r="Z1157" s="99"/>
      <c r="AA1157" s="100" t="s">
        <v>2179</v>
      </c>
      <c r="AB1157" s="99"/>
      <c r="AC1157" s="99"/>
      <c r="AD1157" s="99"/>
      <c r="AE1157" s="99"/>
      <c r="AF1157" s="99"/>
      <c r="AG1157" s="99"/>
      <c r="AH1157" s="99"/>
      <c r="AI1157" s="99"/>
      <c r="AJ1157" s="99"/>
      <c r="AK1157" s="99"/>
      <c r="AL1157" s="99"/>
      <c r="AM1157" s="99"/>
      <c r="AN1157" s="99"/>
      <c r="AO1157" s="99"/>
      <c r="AP1157" s="99"/>
      <c r="AQ1157" s="99"/>
      <c r="AR1157" s="99"/>
      <c r="AS1157" s="99"/>
      <c r="AT1157" s="99"/>
      <c r="AU1157" s="99"/>
      <c r="AV1157" s="99">
        <v>2011</v>
      </c>
      <c r="AW1157" s="99"/>
      <c r="AX1157" s="99"/>
      <c r="AY1157" s="99"/>
      <c r="AZ1157" s="99"/>
      <c r="BA1157" s="99"/>
      <c r="BB1157" s="99"/>
      <c r="BC1157" s="100">
        <v>1945</v>
      </c>
      <c r="BD1157" s="100"/>
    </row>
    <row r="1158" spans="1:56" s="246" customFormat="1" ht="25.7" customHeight="1">
      <c r="A1158" s="279"/>
      <c r="B1158" s="543"/>
      <c r="C1158" s="105" t="s">
        <v>13108</v>
      </c>
      <c r="D1158" s="582" t="s">
        <v>13115</v>
      </c>
      <c r="E1158" s="99" t="s">
        <v>12550</v>
      </c>
      <c r="F1158" s="99"/>
      <c r="G1158" s="99" t="s">
        <v>12550</v>
      </c>
      <c r="H1158" s="99"/>
      <c r="I1158" s="99"/>
      <c r="J1158" s="100">
        <v>5322</v>
      </c>
      <c r="K1158" s="100">
        <v>455</v>
      </c>
      <c r="L1158" s="100">
        <v>455</v>
      </c>
      <c r="M1158" s="99"/>
      <c r="N1158" s="99"/>
      <c r="O1158" s="99"/>
      <c r="P1158" s="100">
        <v>455</v>
      </c>
      <c r="Q1158" s="100">
        <v>455</v>
      </c>
      <c r="R1158" s="100" t="s">
        <v>13116</v>
      </c>
      <c r="S1158" s="100">
        <v>1</v>
      </c>
      <c r="T1158" s="100" t="s">
        <v>960</v>
      </c>
      <c r="U1158" s="99"/>
      <c r="V1158" s="99"/>
      <c r="W1158" s="99"/>
      <c r="X1158" s="99"/>
      <c r="Y1158" s="99"/>
      <c r="Z1158" s="99"/>
      <c r="AA1158" s="100" t="s">
        <v>2179</v>
      </c>
      <c r="AB1158" s="99"/>
      <c r="AC1158" s="99"/>
      <c r="AD1158" s="99"/>
      <c r="AE1158" s="99"/>
      <c r="AF1158" s="99"/>
      <c r="AG1158" s="99"/>
      <c r="AH1158" s="99"/>
      <c r="AI1158" s="99"/>
      <c r="AJ1158" s="99"/>
      <c r="AK1158" s="99"/>
      <c r="AL1158" s="99"/>
      <c r="AM1158" s="99"/>
      <c r="AN1158" s="99"/>
      <c r="AO1158" s="99"/>
      <c r="AP1158" s="99"/>
      <c r="AQ1158" s="99"/>
      <c r="AR1158" s="99"/>
      <c r="AS1158" s="99"/>
      <c r="AT1158" s="99"/>
      <c r="AU1158" s="99"/>
      <c r="AV1158" s="99">
        <v>2013</v>
      </c>
      <c r="AW1158" s="99"/>
      <c r="AX1158" s="99"/>
      <c r="AY1158" s="99"/>
      <c r="AZ1158" s="99"/>
      <c r="BA1158" s="99"/>
      <c r="BB1158" s="99"/>
      <c r="BC1158" s="100">
        <v>206</v>
      </c>
      <c r="BD1158" s="100"/>
    </row>
    <row r="1159" spans="1:56" s="246" customFormat="1" ht="25.7" customHeight="1">
      <c r="A1159" s="279"/>
      <c r="B1159" s="543"/>
      <c r="C1159" s="105" t="s">
        <v>13108</v>
      </c>
      <c r="D1159" s="101" t="s">
        <v>13117</v>
      </c>
      <c r="E1159" s="105" t="s">
        <v>12550</v>
      </c>
      <c r="F1159" s="99"/>
      <c r="G1159" s="105" t="s">
        <v>12550</v>
      </c>
      <c r="H1159" s="99"/>
      <c r="I1159" s="99"/>
      <c r="J1159" s="1085">
        <v>1039</v>
      </c>
      <c r="K1159" s="1085">
        <v>466</v>
      </c>
      <c r="L1159" s="1085">
        <v>466</v>
      </c>
      <c r="M1159" s="99"/>
      <c r="N1159" s="99"/>
      <c r="O1159" s="99"/>
      <c r="P1159" s="100">
        <v>466</v>
      </c>
      <c r="Q1159" s="100">
        <v>466</v>
      </c>
      <c r="R1159" s="100" t="s">
        <v>13116</v>
      </c>
      <c r="S1159" s="100">
        <v>1</v>
      </c>
      <c r="T1159" s="100" t="s">
        <v>960</v>
      </c>
      <c r="U1159" s="99"/>
      <c r="V1159" s="99"/>
      <c r="W1159" s="99"/>
      <c r="X1159" s="99"/>
      <c r="Y1159" s="99"/>
      <c r="Z1159" s="99"/>
      <c r="AA1159" s="100" t="s">
        <v>2179</v>
      </c>
      <c r="AB1159" s="99"/>
      <c r="AC1159" s="99"/>
      <c r="AD1159" s="99"/>
      <c r="AE1159" s="99"/>
      <c r="AF1159" s="99"/>
      <c r="AG1159" s="99"/>
      <c r="AH1159" s="99"/>
      <c r="AI1159" s="99"/>
      <c r="AJ1159" s="99"/>
      <c r="AK1159" s="99"/>
      <c r="AL1159" s="99"/>
      <c r="AM1159" s="99"/>
      <c r="AN1159" s="99"/>
      <c r="AO1159" s="99"/>
      <c r="AP1159" s="99"/>
      <c r="AQ1159" s="99"/>
      <c r="AR1159" s="99"/>
      <c r="AS1159" s="99"/>
      <c r="AT1159" s="99"/>
      <c r="AU1159" s="99"/>
      <c r="AV1159" s="99">
        <v>2013</v>
      </c>
      <c r="AW1159" s="99"/>
      <c r="AX1159" s="99"/>
      <c r="AY1159" s="99"/>
      <c r="AZ1159" s="99"/>
      <c r="BA1159" s="99"/>
      <c r="BB1159" s="99"/>
      <c r="BC1159" s="100">
        <v>268</v>
      </c>
      <c r="BD1159" s="100"/>
    </row>
    <row r="1160" spans="1:56" s="246" customFormat="1" ht="25.7" customHeight="1">
      <c r="A1160" s="279"/>
      <c r="B1160" s="543"/>
      <c r="C1160" s="105" t="s">
        <v>13108</v>
      </c>
      <c r="D1160" s="177" t="s">
        <v>13118</v>
      </c>
      <c r="E1160" s="105" t="s">
        <v>12550</v>
      </c>
      <c r="F1160" s="99"/>
      <c r="G1160" s="105" t="s">
        <v>12550</v>
      </c>
      <c r="H1160" s="99"/>
      <c r="I1160" s="99"/>
      <c r="J1160" s="1085">
        <v>2080</v>
      </c>
      <c r="K1160" s="1085">
        <v>648</v>
      </c>
      <c r="L1160" s="1085">
        <v>648</v>
      </c>
      <c r="M1160" s="99"/>
      <c r="N1160" s="99"/>
      <c r="O1160" s="99"/>
      <c r="P1160" s="100">
        <v>648</v>
      </c>
      <c r="Q1160" s="100">
        <v>648</v>
      </c>
      <c r="R1160" s="100" t="s">
        <v>13116</v>
      </c>
      <c r="S1160" s="100">
        <v>1</v>
      </c>
      <c r="T1160" s="100" t="s">
        <v>960</v>
      </c>
      <c r="U1160" s="99"/>
      <c r="V1160" s="99"/>
      <c r="W1160" s="99"/>
      <c r="X1160" s="99"/>
      <c r="Y1160" s="99"/>
      <c r="Z1160" s="99"/>
      <c r="AA1160" s="100" t="s">
        <v>2179</v>
      </c>
      <c r="AB1160" s="99"/>
      <c r="AC1160" s="99"/>
      <c r="AD1160" s="99"/>
      <c r="AE1160" s="99"/>
      <c r="AF1160" s="99"/>
      <c r="AG1160" s="99"/>
      <c r="AH1160" s="99"/>
      <c r="AI1160" s="99"/>
      <c r="AJ1160" s="99"/>
      <c r="AK1160" s="99"/>
      <c r="AL1160" s="99"/>
      <c r="AM1160" s="99"/>
      <c r="AN1160" s="99"/>
      <c r="AO1160" s="99"/>
      <c r="AP1160" s="99"/>
      <c r="AQ1160" s="99"/>
      <c r="AR1160" s="99"/>
      <c r="AS1160" s="99"/>
      <c r="AT1160" s="99"/>
      <c r="AU1160" s="99"/>
      <c r="AV1160" s="99">
        <v>2014</v>
      </c>
      <c r="AW1160" s="99"/>
      <c r="AX1160" s="99"/>
      <c r="AY1160" s="99"/>
      <c r="AZ1160" s="99"/>
      <c r="BA1160" s="99"/>
      <c r="BB1160" s="99"/>
      <c r="BC1160" s="100">
        <v>500</v>
      </c>
      <c r="BD1160" s="100"/>
    </row>
    <row r="1161" spans="1:56" s="246" customFormat="1" ht="25.7" customHeight="1">
      <c r="A1161" s="279"/>
      <c r="B1161" s="543"/>
      <c r="C1161" s="105" t="s">
        <v>13108</v>
      </c>
      <c r="D1161" s="177" t="s">
        <v>2465</v>
      </c>
      <c r="E1161" s="105" t="s">
        <v>12550</v>
      </c>
      <c r="F1161" s="99"/>
      <c r="G1161" s="105" t="s">
        <v>12550</v>
      </c>
      <c r="H1161" s="99"/>
      <c r="I1161" s="99"/>
      <c r="J1161" s="1085">
        <v>900</v>
      </c>
      <c r="K1161" s="1085">
        <v>498</v>
      </c>
      <c r="L1161" s="1085">
        <v>498</v>
      </c>
      <c r="M1161" s="99"/>
      <c r="N1161" s="99"/>
      <c r="O1161" s="99"/>
      <c r="P1161" s="100">
        <v>498</v>
      </c>
      <c r="Q1161" s="100">
        <v>498</v>
      </c>
      <c r="R1161" s="100" t="s">
        <v>13116</v>
      </c>
      <c r="S1161" s="100">
        <v>1</v>
      </c>
      <c r="T1161" s="100" t="s">
        <v>960</v>
      </c>
      <c r="U1161" s="99"/>
      <c r="V1161" s="99"/>
      <c r="W1161" s="99"/>
      <c r="X1161" s="99"/>
      <c r="Y1161" s="99"/>
      <c r="Z1161" s="99"/>
      <c r="AA1161" s="100" t="s">
        <v>2179</v>
      </c>
      <c r="AB1161" s="99"/>
      <c r="AC1161" s="99"/>
      <c r="AD1161" s="99"/>
      <c r="AE1161" s="99"/>
      <c r="AF1161" s="99"/>
      <c r="AG1161" s="99"/>
      <c r="AH1161" s="99"/>
      <c r="AI1161" s="99"/>
      <c r="AJ1161" s="99"/>
      <c r="AK1161" s="99"/>
      <c r="AL1161" s="99"/>
      <c r="AM1161" s="99"/>
      <c r="AN1161" s="99"/>
      <c r="AO1161" s="99"/>
      <c r="AP1161" s="99"/>
      <c r="AQ1161" s="99"/>
      <c r="AR1161" s="99"/>
      <c r="AS1161" s="99"/>
      <c r="AT1161" s="99"/>
      <c r="AU1161" s="99"/>
      <c r="AV1161" s="99">
        <v>2015</v>
      </c>
      <c r="AW1161" s="99"/>
      <c r="AX1161" s="99"/>
      <c r="AY1161" s="99"/>
      <c r="AZ1161" s="99"/>
      <c r="BA1161" s="99"/>
      <c r="BB1161" s="99"/>
      <c r="BC1161" s="100">
        <v>450</v>
      </c>
      <c r="BD1161" s="100"/>
    </row>
    <row r="1162" spans="1:56" s="246" customFormat="1" ht="25.7" customHeight="1">
      <c r="A1162" s="279"/>
      <c r="B1162" s="543"/>
      <c r="C1162" s="105" t="s">
        <v>13108</v>
      </c>
      <c r="D1162" s="177" t="s">
        <v>13119</v>
      </c>
      <c r="E1162" s="99" t="s">
        <v>12550</v>
      </c>
      <c r="F1162" s="99"/>
      <c r="G1162" s="99" t="s">
        <v>12550</v>
      </c>
      <c r="H1162" s="99"/>
      <c r="I1162" s="99"/>
      <c r="J1162" s="1085">
        <v>13560</v>
      </c>
      <c r="K1162" s="1085">
        <v>499</v>
      </c>
      <c r="L1162" s="1085">
        <v>499</v>
      </c>
      <c r="M1162" s="99"/>
      <c r="N1162" s="99"/>
      <c r="O1162" s="99"/>
      <c r="P1162" s="100">
        <v>499</v>
      </c>
      <c r="Q1162" s="100">
        <v>499</v>
      </c>
      <c r="R1162" s="100" t="s">
        <v>13116</v>
      </c>
      <c r="S1162" s="100">
        <v>1</v>
      </c>
      <c r="T1162" s="100" t="s">
        <v>960</v>
      </c>
      <c r="U1162" s="99"/>
      <c r="V1162" s="99"/>
      <c r="W1162" s="99"/>
      <c r="X1162" s="99"/>
      <c r="Y1162" s="99"/>
      <c r="Z1162" s="99"/>
      <c r="AA1162" s="100" t="s">
        <v>2179</v>
      </c>
      <c r="AB1162" s="99"/>
      <c r="AC1162" s="99"/>
      <c r="AD1162" s="99"/>
      <c r="AE1162" s="99"/>
      <c r="AF1162" s="99"/>
      <c r="AG1162" s="99"/>
      <c r="AH1162" s="99"/>
      <c r="AI1162" s="99"/>
      <c r="AJ1162" s="99"/>
      <c r="AK1162" s="99"/>
      <c r="AL1162" s="99"/>
      <c r="AM1162" s="99"/>
      <c r="AN1162" s="99"/>
      <c r="AO1162" s="99"/>
      <c r="AP1162" s="99"/>
      <c r="AQ1162" s="99"/>
      <c r="AR1162" s="99"/>
      <c r="AS1162" s="99"/>
      <c r="AT1162" s="99"/>
      <c r="AU1162" s="99"/>
      <c r="AV1162" s="99">
        <v>2015</v>
      </c>
      <c r="AW1162" s="99"/>
      <c r="AX1162" s="99"/>
      <c r="AY1162" s="99"/>
      <c r="AZ1162" s="99"/>
      <c r="BA1162" s="99"/>
      <c r="BB1162" s="99"/>
      <c r="BC1162" s="100">
        <v>250</v>
      </c>
      <c r="BD1162" s="100"/>
    </row>
    <row r="1163" spans="1:56" s="246" customFormat="1" ht="25.7" customHeight="1">
      <c r="A1163" s="279"/>
      <c r="B1163" s="543"/>
      <c r="C1163" s="105" t="s">
        <v>12555</v>
      </c>
      <c r="D1163" s="177" t="s">
        <v>13120</v>
      </c>
      <c r="E1163" s="99" t="s">
        <v>12555</v>
      </c>
      <c r="F1163" s="99"/>
      <c r="G1163" s="99" t="s">
        <v>12555</v>
      </c>
      <c r="H1163" s="99"/>
      <c r="I1163" s="99"/>
      <c r="J1163" s="1085">
        <v>5547</v>
      </c>
      <c r="K1163" s="1085">
        <v>996</v>
      </c>
      <c r="L1163" s="1085">
        <v>996</v>
      </c>
      <c r="M1163" s="99"/>
      <c r="N1163" s="99"/>
      <c r="O1163" s="99"/>
      <c r="P1163" s="100">
        <v>900</v>
      </c>
      <c r="Q1163" s="100">
        <v>900</v>
      </c>
      <c r="R1163" s="100" t="s">
        <v>12219</v>
      </c>
      <c r="S1163" s="100">
        <v>2</v>
      </c>
      <c r="T1163" s="100" t="s">
        <v>391</v>
      </c>
      <c r="U1163" s="99"/>
      <c r="V1163" s="99"/>
      <c r="W1163" s="99"/>
      <c r="X1163" s="99"/>
      <c r="Y1163" s="99"/>
      <c r="Z1163" s="99"/>
      <c r="AA1163" s="100" t="s">
        <v>13121</v>
      </c>
      <c r="AB1163" s="99"/>
      <c r="AC1163" s="99"/>
      <c r="AD1163" s="99"/>
      <c r="AE1163" s="99"/>
      <c r="AF1163" s="99"/>
      <c r="AG1163" s="99"/>
      <c r="AH1163" s="99"/>
      <c r="AI1163" s="99"/>
      <c r="AJ1163" s="99"/>
      <c r="AK1163" s="99"/>
      <c r="AL1163" s="99"/>
      <c r="AM1163" s="99"/>
      <c r="AN1163" s="99"/>
      <c r="AO1163" s="99"/>
      <c r="AP1163" s="99"/>
      <c r="AQ1163" s="99"/>
      <c r="AR1163" s="99"/>
      <c r="AS1163" s="99"/>
      <c r="AT1163" s="99"/>
      <c r="AU1163" s="99"/>
      <c r="AV1163" s="99">
        <v>2009</v>
      </c>
      <c r="AW1163" s="99"/>
      <c r="AX1163" s="99"/>
      <c r="AY1163" s="99"/>
      <c r="AZ1163" s="99"/>
      <c r="BA1163" s="99"/>
      <c r="BB1163" s="99"/>
      <c r="BC1163" s="100">
        <v>222</v>
      </c>
      <c r="BD1163" s="100"/>
    </row>
    <row r="1164" spans="1:56" s="246" customFormat="1" ht="25.7" customHeight="1">
      <c r="A1164" s="279"/>
      <c r="B1164" s="543"/>
      <c r="C1164" s="320" t="s">
        <v>12555</v>
      </c>
      <c r="D1164" s="320" t="s">
        <v>13122</v>
      </c>
      <c r="E1164" s="320" t="s">
        <v>12555</v>
      </c>
      <c r="F1164" s="320"/>
      <c r="G1164" s="320" t="s">
        <v>12555</v>
      </c>
      <c r="H1164" s="177"/>
      <c r="I1164" s="177"/>
      <c r="J1164" s="319">
        <v>3651</v>
      </c>
      <c r="K1164" s="319">
        <v>796.8</v>
      </c>
      <c r="L1164" s="319">
        <v>797</v>
      </c>
      <c r="M1164" s="177"/>
      <c r="N1164" s="936"/>
      <c r="O1164" s="177"/>
      <c r="P1164" s="319">
        <v>701</v>
      </c>
      <c r="Q1164" s="319">
        <v>701</v>
      </c>
      <c r="R1164" s="319" t="s">
        <v>12219</v>
      </c>
      <c r="S1164" s="319">
        <v>1</v>
      </c>
      <c r="T1164" s="319" t="s">
        <v>391</v>
      </c>
      <c r="U1164" s="177"/>
      <c r="V1164" s="177"/>
      <c r="W1164" s="177"/>
      <c r="X1164" s="177"/>
      <c r="Y1164" s="177"/>
      <c r="Z1164" s="177"/>
      <c r="AA1164" s="319" t="s">
        <v>13121</v>
      </c>
      <c r="AB1164" s="654"/>
      <c r="AC1164" s="654"/>
      <c r="AD1164" s="654"/>
      <c r="AE1164" s="945"/>
      <c r="AF1164" s="654"/>
      <c r="AG1164" s="654"/>
      <c r="AH1164" s="654"/>
      <c r="AI1164" s="654"/>
      <c r="AJ1164" s="654"/>
      <c r="AK1164" s="654"/>
      <c r="AL1164" s="654"/>
      <c r="AM1164" s="654"/>
      <c r="AN1164" s="654"/>
      <c r="AO1164" s="177"/>
      <c r="AP1164" s="177"/>
      <c r="AQ1164" s="177"/>
      <c r="AR1164" s="177"/>
      <c r="AS1164" s="177"/>
      <c r="AT1164" s="177"/>
      <c r="AU1164" s="177"/>
      <c r="AV1164" s="99">
        <v>2009</v>
      </c>
      <c r="AW1164" s="99"/>
      <c r="AX1164" s="99"/>
      <c r="AY1164" s="99"/>
      <c r="AZ1164" s="99"/>
      <c r="BA1164" s="99"/>
      <c r="BB1164" s="99"/>
      <c r="BC1164" s="100">
        <v>240</v>
      </c>
      <c r="BD1164" s="100"/>
    </row>
    <row r="1165" spans="1:56" s="246" customFormat="1" ht="25.7" customHeight="1">
      <c r="A1165" s="279"/>
      <c r="B1165" s="543"/>
      <c r="C1165" s="320" t="s">
        <v>12555</v>
      </c>
      <c r="D1165" s="320" t="s">
        <v>13123</v>
      </c>
      <c r="E1165" s="320" t="s">
        <v>12555</v>
      </c>
      <c r="F1165" s="320"/>
      <c r="G1165" s="320" t="s">
        <v>12555</v>
      </c>
      <c r="H1165" s="177"/>
      <c r="I1165" s="177"/>
      <c r="J1165" s="319">
        <v>1882</v>
      </c>
      <c r="K1165" s="319">
        <v>797</v>
      </c>
      <c r="L1165" s="319">
        <v>797</v>
      </c>
      <c r="M1165" s="177"/>
      <c r="N1165" s="936"/>
      <c r="O1165" s="177"/>
      <c r="P1165" s="319">
        <v>500</v>
      </c>
      <c r="Q1165" s="319">
        <v>500</v>
      </c>
      <c r="R1165" s="319" t="s">
        <v>12219</v>
      </c>
      <c r="S1165" s="319">
        <v>1</v>
      </c>
      <c r="T1165" s="319" t="s">
        <v>391</v>
      </c>
      <c r="U1165" s="177"/>
      <c r="V1165" s="177"/>
      <c r="W1165" s="177"/>
      <c r="X1165" s="177"/>
      <c r="Y1165" s="177"/>
      <c r="Z1165" s="177"/>
      <c r="AA1165" s="319" t="s">
        <v>13121</v>
      </c>
      <c r="AB1165" s="654"/>
      <c r="AC1165" s="654"/>
      <c r="AD1165" s="654"/>
      <c r="AE1165" s="945"/>
      <c r="AF1165" s="654"/>
      <c r="AG1165" s="654"/>
      <c r="AH1165" s="654"/>
      <c r="AI1165" s="654"/>
      <c r="AJ1165" s="654"/>
      <c r="AK1165" s="654"/>
      <c r="AL1165" s="654"/>
      <c r="AM1165" s="654"/>
      <c r="AN1165" s="654"/>
      <c r="AO1165" s="177"/>
      <c r="AP1165" s="177"/>
      <c r="AQ1165" s="177"/>
      <c r="AR1165" s="177"/>
      <c r="AS1165" s="177"/>
      <c r="AT1165" s="177"/>
      <c r="AU1165" s="177"/>
      <c r="AV1165" s="99">
        <v>2009</v>
      </c>
      <c r="AW1165" s="99"/>
      <c r="AX1165" s="99"/>
      <c r="AY1165" s="99"/>
      <c r="AZ1165" s="99"/>
      <c r="BA1165" s="99"/>
      <c r="BB1165" s="99"/>
      <c r="BC1165" s="100">
        <v>250</v>
      </c>
      <c r="BD1165" s="100"/>
    </row>
    <row r="1166" spans="1:56" s="246" customFormat="1" ht="25.7" customHeight="1">
      <c r="A1166" s="279"/>
      <c r="B1166" s="543"/>
      <c r="C1166" s="320" t="s">
        <v>12562</v>
      </c>
      <c r="D1166" s="320" t="s">
        <v>13124</v>
      </c>
      <c r="E1166" s="320" t="s">
        <v>12562</v>
      </c>
      <c r="F1166" s="320"/>
      <c r="G1166" s="320" t="s">
        <v>12562</v>
      </c>
      <c r="H1166" s="177"/>
      <c r="I1166" s="177"/>
      <c r="J1166" s="319">
        <v>3325</v>
      </c>
      <c r="K1166" s="319">
        <v>432</v>
      </c>
      <c r="L1166" s="319">
        <v>432</v>
      </c>
      <c r="M1166" s="177"/>
      <c r="N1166" s="936"/>
      <c r="O1166" s="177"/>
      <c r="P1166" s="319">
        <v>432</v>
      </c>
      <c r="Q1166" s="319">
        <v>432</v>
      </c>
      <c r="R1166" s="319" t="s">
        <v>2586</v>
      </c>
      <c r="S1166" s="319">
        <v>1</v>
      </c>
      <c r="T1166" s="319" t="s">
        <v>391</v>
      </c>
      <c r="U1166" s="177"/>
      <c r="V1166" s="177"/>
      <c r="W1166" s="177"/>
      <c r="X1166" s="177"/>
      <c r="Y1166" s="177"/>
      <c r="Z1166" s="177"/>
      <c r="AA1166" s="319"/>
      <c r="AB1166" s="654"/>
      <c r="AC1166" s="654"/>
      <c r="AD1166" s="654"/>
      <c r="AE1166" s="945"/>
      <c r="AF1166" s="654"/>
      <c r="AG1166" s="654"/>
      <c r="AH1166" s="654"/>
      <c r="AI1166" s="654"/>
      <c r="AJ1166" s="654"/>
      <c r="AK1166" s="654"/>
      <c r="AL1166" s="654"/>
      <c r="AM1166" s="654"/>
      <c r="AN1166" s="654"/>
      <c r="AO1166" s="177"/>
      <c r="AP1166" s="177"/>
      <c r="AQ1166" s="177"/>
      <c r="AR1166" s="177"/>
      <c r="AS1166" s="177"/>
      <c r="AT1166" s="177"/>
      <c r="AU1166" s="177"/>
      <c r="AV1166" s="99">
        <v>2009</v>
      </c>
      <c r="AW1166" s="99"/>
      <c r="AX1166" s="99"/>
      <c r="AY1166" s="99"/>
      <c r="AZ1166" s="99"/>
      <c r="BA1166" s="99"/>
      <c r="BB1166" s="99"/>
      <c r="BC1166" s="100">
        <v>145</v>
      </c>
      <c r="BD1166" s="100"/>
    </row>
    <row r="1167" spans="1:56" s="246" customFormat="1" ht="25.7" customHeight="1">
      <c r="A1167" s="279"/>
      <c r="B1167" s="543"/>
      <c r="C1167" s="320" t="s">
        <v>12562</v>
      </c>
      <c r="D1167" s="320" t="s">
        <v>13125</v>
      </c>
      <c r="E1167" s="320" t="s">
        <v>12562</v>
      </c>
      <c r="F1167" s="320"/>
      <c r="G1167" s="320" t="s">
        <v>12562</v>
      </c>
      <c r="H1167" s="177"/>
      <c r="I1167" s="177"/>
      <c r="J1167" s="319">
        <v>1389</v>
      </c>
      <c r="K1167" s="319">
        <v>480</v>
      </c>
      <c r="L1167" s="319">
        <v>480</v>
      </c>
      <c r="M1167" s="177"/>
      <c r="N1167" s="936"/>
      <c r="O1167" s="177"/>
      <c r="P1167" s="319">
        <v>480</v>
      </c>
      <c r="Q1167" s="319">
        <v>480</v>
      </c>
      <c r="R1167" s="319" t="s">
        <v>13126</v>
      </c>
      <c r="S1167" s="319">
        <v>1</v>
      </c>
      <c r="T1167" s="319" t="s">
        <v>391</v>
      </c>
      <c r="U1167" s="177"/>
      <c r="V1167" s="177"/>
      <c r="W1167" s="177"/>
      <c r="X1167" s="177"/>
      <c r="Y1167" s="177"/>
      <c r="Z1167" s="177"/>
      <c r="AA1167" s="319"/>
      <c r="AB1167" s="320"/>
      <c r="AC1167" s="320"/>
      <c r="AD1167" s="177"/>
      <c r="AE1167" s="177"/>
      <c r="AF1167" s="177"/>
      <c r="AG1167" s="177"/>
      <c r="AH1167" s="177"/>
      <c r="AI1167" s="177"/>
      <c r="AJ1167" s="177"/>
      <c r="AK1167" s="177"/>
      <c r="AL1167" s="177"/>
      <c r="AM1167" s="177"/>
      <c r="AN1167" s="177"/>
      <c r="AO1167" s="177"/>
      <c r="AP1167" s="177"/>
      <c r="AQ1167" s="177"/>
      <c r="AR1167" s="177"/>
      <c r="AS1167" s="177"/>
      <c r="AT1167" s="177"/>
      <c r="AU1167" s="177"/>
      <c r="AV1167" s="99">
        <v>2009</v>
      </c>
      <c r="AW1167" s="99"/>
      <c r="AX1167" s="99"/>
      <c r="AY1167" s="99"/>
      <c r="AZ1167" s="99"/>
      <c r="BA1167" s="99"/>
      <c r="BB1167" s="99"/>
      <c r="BC1167" s="100">
        <v>130</v>
      </c>
      <c r="BD1167" s="100"/>
    </row>
    <row r="1168" spans="1:56" s="246" customFormat="1" ht="25.7" customHeight="1">
      <c r="A1168" s="279"/>
      <c r="B1168" s="543"/>
      <c r="C1168" s="320" t="s">
        <v>12562</v>
      </c>
      <c r="D1168" s="320" t="s">
        <v>13127</v>
      </c>
      <c r="E1168" s="320" t="s">
        <v>12562</v>
      </c>
      <c r="F1168" s="320"/>
      <c r="G1168" s="320" t="s">
        <v>12562</v>
      </c>
      <c r="H1168" s="177"/>
      <c r="I1168" s="177"/>
      <c r="J1168" s="319">
        <v>2250</v>
      </c>
      <c r="K1168" s="319">
        <v>480</v>
      </c>
      <c r="L1168" s="319">
        <v>480</v>
      </c>
      <c r="M1168" s="177"/>
      <c r="N1168" s="936"/>
      <c r="O1168" s="177"/>
      <c r="P1168" s="319">
        <v>480</v>
      </c>
      <c r="Q1168" s="319">
        <v>480</v>
      </c>
      <c r="R1168" s="319" t="s">
        <v>13126</v>
      </c>
      <c r="S1168" s="319">
        <v>1</v>
      </c>
      <c r="T1168" s="319" t="s">
        <v>391</v>
      </c>
      <c r="U1168" s="177"/>
      <c r="V1168" s="177"/>
      <c r="W1168" s="177"/>
      <c r="X1168" s="177"/>
      <c r="Y1168" s="177"/>
      <c r="Z1168" s="177"/>
      <c r="AA1168" s="319"/>
      <c r="AB1168" s="320"/>
      <c r="AC1168" s="320"/>
      <c r="AD1168" s="177"/>
      <c r="AE1168" s="177"/>
      <c r="AF1168" s="177"/>
      <c r="AG1168" s="177"/>
      <c r="AH1168" s="177"/>
      <c r="AI1168" s="177"/>
      <c r="AJ1168" s="177"/>
      <c r="AK1168" s="177"/>
      <c r="AL1168" s="177"/>
      <c r="AM1168" s="177"/>
      <c r="AN1168" s="177"/>
      <c r="AO1168" s="177"/>
      <c r="AP1168" s="177"/>
      <c r="AQ1168" s="177"/>
      <c r="AR1168" s="177"/>
      <c r="AS1168" s="177"/>
      <c r="AT1168" s="177"/>
      <c r="AU1168" s="177"/>
      <c r="AV1168" s="99">
        <v>2009</v>
      </c>
      <c r="AW1168" s="99"/>
      <c r="AX1168" s="99"/>
      <c r="AY1168" s="99"/>
      <c r="AZ1168" s="99"/>
      <c r="BA1168" s="99"/>
      <c r="BB1168" s="99"/>
      <c r="BC1168" s="100">
        <v>111</v>
      </c>
      <c r="BD1168" s="100"/>
    </row>
    <row r="1169" spans="1:56" s="246" customFormat="1" ht="25.7" customHeight="1">
      <c r="A1169" s="279"/>
      <c r="B1169" s="543"/>
      <c r="C1169" s="320" t="s">
        <v>12562</v>
      </c>
      <c r="D1169" s="320" t="s">
        <v>13128</v>
      </c>
      <c r="E1169" s="320" t="s">
        <v>12562</v>
      </c>
      <c r="F1169" s="320"/>
      <c r="G1169" s="320" t="s">
        <v>12562</v>
      </c>
      <c r="H1169" s="177"/>
      <c r="I1169" s="177"/>
      <c r="J1169" s="319">
        <v>1364</v>
      </c>
      <c r="K1169" s="319">
        <v>512</v>
      </c>
      <c r="L1169" s="319">
        <v>512</v>
      </c>
      <c r="M1169" s="177"/>
      <c r="N1169" s="936"/>
      <c r="O1169" s="177"/>
      <c r="P1169" s="319">
        <v>480</v>
      </c>
      <c r="Q1169" s="319">
        <v>480</v>
      </c>
      <c r="R1169" s="319" t="s">
        <v>13126</v>
      </c>
      <c r="S1169" s="319">
        <v>1</v>
      </c>
      <c r="T1169" s="319" t="s">
        <v>391</v>
      </c>
      <c r="U1169" s="177"/>
      <c r="V1169" s="177"/>
      <c r="W1169" s="177"/>
      <c r="X1169" s="177"/>
      <c r="Y1169" s="177"/>
      <c r="Z1169" s="177"/>
      <c r="AA1169" s="319"/>
      <c r="AB1169" s="320"/>
      <c r="AC1169" s="320"/>
      <c r="AD1169" s="177"/>
      <c r="AE1169" s="177"/>
      <c r="AF1169" s="177"/>
      <c r="AG1169" s="177"/>
      <c r="AH1169" s="177"/>
      <c r="AI1169" s="177"/>
      <c r="AJ1169" s="177"/>
      <c r="AK1169" s="177"/>
      <c r="AL1169" s="177"/>
      <c r="AM1169" s="177"/>
      <c r="AN1169" s="177"/>
      <c r="AO1169" s="177"/>
      <c r="AP1169" s="177"/>
      <c r="AQ1169" s="177"/>
      <c r="AR1169" s="177"/>
      <c r="AS1169" s="177"/>
      <c r="AT1169" s="177"/>
      <c r="AU1169" s="177"/>
      <c r="AV1169" s="99">
        <v>2009</v>
      </c>
      <c r="AW1169" s="99"/>
      <c r="AX1169" s="99"/>
      <c r="AY1169" s="99"/>
      <c r="AZ1169" s="99"/>
      <c r="BA1169" s="99"/>
      <c r="BB1169" s="99"/>
      <c r="BC1169" s="100">
        <v>119</v>
      </c>
      <c r="BD1169" s="100"/>
    </row>
    <row r="1170" spans="1:56" s="246" customFormat="1" ht="25.7" customHeight="1">
      <c r="A1170" s="279"/>
      <c r="B1170" s="543"/>
      <c r="C1170" s="320" t="s">
        <v>12562</v>
      </c>
      <c r="D1170" s="320" t="s">
        <v>13129</v>
      </c>
      <c r="E1170" s="320" t="s">
        <v>12562</v>
      </c>
      <c r="F1170" s="320"/>
      <c r="G1170" s="320" t="s">
        <v>12562</v>
      </c>
      <c r="H1170" s="177"/>
      <c r="I1170" s="177"/>
      <c r="J1170" s="319">
        <v>3009</v>
      </c>
      <c r="K1170" s="319">
        <v>500</v>
      </c>
      <c r="L1170" s="319">
        <v>500</v>
      </c>
      <c r="M1170" s="177"/>
      <c r="N1170" s="936"/>
      <c r="O1170" s="177"/>
      <c r="P1170" s="319">
        <v>480</v>
      </c>
      <c r="Q1170" s="319">
        <v>480</v>
      </c>
      <c r="R1170" s="319" t="s">
        <v>13126</v>
      </c>
      <c r="S1170" s="319">
        <v>1</v>
      </c>
      <c r="T1170" s="319" t="s">
        <v>391</v>
      </c>
      <c r="U1170" s="177"/>
      <c r="V1170" s="177"/>
      <c r="W1170" s="177"/>
      <c r="X1170" s="177"/>
      <c r="Y1170" s="177"/>
      <c r="Z1170" s="177"/>
      <c r="AA1170" s="319"/>
      <c r="AB1170" s="320"/>
      <c r="AC1170" s="320"/>
      <c r="AD1170" s="177"/>
      <c r="AE1170" s="177"/>
      <c r="AF1170" s="177"/>
      <c r="AG1170" s="177"/>
      <c r="AH1170" s="177"/>
      <c r="AI1170" s="177"/>
      <c r="AJ1170" s="177"/>
      <c r="AK1170" s="177"/>
      <c r="AL1170" s="177"/>
      <c r="AM1170" s="177"/>
      <c r="AN1170" s="177"/>
      <c r="AO1170" s="177"/>
      <c r="AP1170" s="177"/>
      <c r="AQ1170" s="177"/>
      <c r="AR1170" s="177"/>
      <c r="AS1170" s="177"/>
      <c r="AT1170" s="177"/>
      <c r="AU1170" s="177"/>
      <c r="AV1170" s="99">
        <v>2009</v>
      </c>
      <c r="AW1170" s="99"/>
      <c r="AX1170" s="99"/>
      <c r="AY1170" s="99"/>
      <c r="AZ1170" s="99"/>
      <c r="BA1170" s="99"/>
      <c r="BB1170" s="99"/>
      <c r="BC1170" s="100">
        <v>135</v>
      </c>
      <c r="BD1170" s="100"/>
    </row>
    <row r="1171" spans="1:56" s="246" customFormat="1" ht="25.7" customHeight="1">
      <c r="A1171" s="279"/>
      <c r="B1171" s="543"/>
      <c r="C1171" s="320" t="s">
        <v>12562</v>
      </c>
      <c r="D1171" s="320" t="s">
        <v>13130</v>
      </c>
      <c r="E1171" s="320" t="s">
        <v>12562</v>
      </c>
      <c r="F1171" s="320"/>
      <c r="G1171" s="320" t="s">
        <v>12562</v>
      </c>
      <c r="H1171" s="177"/>
      <c r="I1171" s="177"/>
      <c r="J1171" s="319">
        <v>6305</v>
      </c>
      <c r="K1171" s="319">
        <v>514</v>
      </c>
      <c r="L1171" s="319">
        <v>533</v>
      </c>
      <c r="M1171" s="177"/>
      <c r="N1171" s="936"/>
      <c r="O1171" s="177"/>
      <c r="P1171" s="319">
        <v>533</v>
      </c>
      <c r="Q1171" s="319">
        <v>533</v>
      </c>
      <c r="R1171" s="319" t="s">
        <v>2586</v>
      </c>
      <c r="S1171" s="319">
        <v>1</v>
      </c>
      <c r="T1171" s="319" t="s">
        <v>391</v>
      </c>
      <c r="U1171" s="177"/>
      <c r="V1171" s="177"/>
      <c r="W1171" s="177"/>
      <c r="X1171" s="177"/>
      <c r="Y1171" s="177"/>
      <c r="Z1171" s="177"/>
      <c r="AA1171" s="319"/>
      <c r="AB1171" s="320"/>
      <c r="AC1171" s="320"/>
      <c r="AD1171" s="177"/>
      <c r="AE1171" s="177"/>
      <c r="AF1171" s="177"/>
      <c r="AG1171" s="177"/>
      <c r="AH1171" s="177"/>
      <c r="AI1171" s="177"/>
      <c r="AJ1171" s="177"/>
      <c r="AK1171" s="177"/>
      <c r="AL1171" s="177"/>
      <c r="AM1171" s="177"/>
      <c r="AN1171" s="177"/>
      <c r="AO1171" s="177"/>
      <c r="AP1171" s="177"/>
      <c r="AQ1171" s="177"/>
      <c r="AR1171" s="177"/>
      <c r="AS1171" s="177"/>
      <c r="AT1171" s="177"/>
      <c r="AU1171" s="177"/>
      <c r="AV1171" s="99">
        <v>2010</v>
      </c>
      <c r="AW1171" s="99"/>
      <c r="AX1171" s="99"/>
      <c r="AY1171" s="99"/>
      <c r="AZ1171" s="99"/>
      <c r="BA1171" s="99"/>
      <c r="BB1171" s="99"/>
      <c r="BC1171" s="100">
        <v>199</v>
      </c>
      <c r="BD1171" s="100"/>
    </row>
    <row r="1172" spans="1:56" s="246" customFormat="1" ht="25.7" customHeight="1">
      <c r="A1172" s="279"/>
      <c r="B1172" s="543"/>
      <c r="C1172" s="320" t="s">
        <v>12562</v>
      </c>
      <c r="D1172" s="320" t="s">
        <v>13131</v>
      </c>
      <c r="E1172" s="320" t="s">
        <v>12562</v>
      </c>
      <c r="F1172" s="320"/>
      <c r="G1172" s="320" t="s">
        <v>12562</v>
      </c>
      <c r="H1172" s="177"/>
      <c r="I1172" s="177"/>
      <c r="J1172" s="319">
        <v>1880</v>
      </c>
      <c r="K1172" s="319">
        <v>544</v>
      </c>
      <c r="L1172" s="319">
        <v>540</v>
      </c>
      <c r="M1172" s="177"/>
      <c r="N1172" s="936"/>
      <c r="O1172" s="177"/>
      <c r="P1172" s="319">
        <v>540</v>
      </c>
      <c r="Q1172" s="319">
        <v>540</v>
      </c>
      <c r="R1172" s="319" t="s">
        <v>13132</v>
      </c>
      <c r="S1172" s="319">
        <v>1</v>
      </c>
      <c r="T1172" s="319" t="s">
        <v>960</v>
      </c>
      <c r="U1172" s="177"/>
      <c r="V1172" s="177"/>
      <c r="W1172" s="177"/>
      <c r="X1172" s="177"/>
      <c r="Y1172" s="177"/>
      <c r="Z1172" s="177"/>
      <c r="AA1172" s="319"/>
      <c r="AB1172" s="320"/>
      <c r="AC1172" s="320"/>
      <c r="AD1172" s="177"/>
      <c r="AE1172" s="177"/>
      <c r="AF1172" s="177"/>
      <c r="AG1172" s="177"/>
      <c r="AH1172" s="177"/>
      <c r="AI1172" s="177"/>
      <c r="AJ1172" s="177"/>
      <c r="AK1172" s="177"/>
      <c r="AL1172" s="177"/>
      <c r="AM1172" s="177"/>
      <c r="AN1172" s="177"/>
      <c r="AO1172" s="177"/>
      <c r="AP1172" s="177"/>
      <c r="AQ1172" s="177"/>
      <c r="AR1172" s="177"/>
      <c r="AS1172" s="177"/>
      <c r="AT1172" s="177"/>
      <c r="AU1172" s="177"/>
      <c r="AV1172" s="99">
        <v>2012</v>
      </c>
      <c r="AW1172" s="99"/>
      <c r="AX1172" s="99"/>
      <c r="AY1172" s="99"/>
      <c r="AZ1172" s="99"/>
      <c r="BA1172" s="99"/>
      <c r="BB1172" s="99"/>
      <c r="BC1172" s="100">
        <v>195</v>
      </c>
      <c r="BD1172" s="100"/>
    </row>
    <row r="1173" spans="1:56" s="246" customFormat="1" ht="25.7" customHeight="1">
      <c r="A1173" s="279"/>
      <c r="B1173" s="543"/>
      <c r="C1173" s="320" t="s">
        <v>12562</v>
      </c>
      <c r="D1173" s="320" t="s">
        <v>13133</v>
      </c>
      <c r="E1173" s="320" t="s">
        <v>12562</v>
      </c>
      <c r="F1173" s="320"/>
      <c r="G1173" s="320" t="s">
        <v>12562</v>
      </c>
      <c r="H1173" s="177"/>
      <c r="I1173" s="177"/>
      <c r="J1173" s="319">
        <v>12996</v>
      </c>
      <c r="K1173" s="319">
        <v>662</v>
      </c>
      <c r="L1173" s="319">
        <v>659.9</v>
      </c>
      <c r="M1173" s="177"/>
      <c r="N1173" s="936"/>
      <c r="O1173" s="177"/>
      <c r="P1173" s="319">
        <v>594</v>
      </c>
      <c r="Q1173" s="319">
        <v>594</v>
      </c>
      <c r="R1173" s="319" t="s">
        <v>11572</v>
      </c>
      <c r="S1173" s="319">
        <v>1</v>
      </c>
      <c r="T1173" s="319" t="s">
        <v>960</v>
      </c>
      <c r="U1173" s="177"/>
      <c r="V1173" s="177"/>
      <c r="W1173" s="177"/>
      <c r="X1173" s="177"/>
      <c r="Y1173" s="177"/>
      <c r="Z1173" s="177"/>
      <c r="AA1173" s="319"/>
      <c r="AB1173" s="320"/>
      <c r="AC1173" s="320"/>
      <c r="AD1173" s="177"/>
      <c r="AE1173" s="177"/>
      <c r="AF1173" s="177"/>
      <c r="AG1173" s="177"/>
      <c r="AH1173" s="177"/>
      <c r="AI1173" s="177"/>
      <c r="AJ1173" s="177"/>
      <c r="AK1173" s="177"/>
      <c r="AL1173" s="177"/>
      <c r="AM1173" s="177"/>
      <c r="AN1173" s="177"/>
      <c r="AO1173" s="177"/>
      <c r="AP1173" s="177"/>
      <c r="AQ1173" s="177"/>
      <c r="AR1173" s="177"/>
      <c r="AS1173" s="177"/>
      <c r="AT1173" s="177"/>
      <c r="AU1173" s="177"/>
      <c r="AV1173" s="99">
        <v>2013</v>
      </c>
      <c r="AW1173" s="99"/>
      <c r="AX1173" s="99"/>
      <c r="AY1173" s="99"/>
      <c r="AZ1173" s="99"/>
      <c r="BA1173" s="99"/>
      <c r="BB1173" s="99"/>
      <c r="BC1173" s="100">
        <v>408</v>
      </c>
      <c r="BD1173" s="100"/>
    </row>
    <row r="1174" spans="1:56" s="246" customFormat="1" ht="25.7" customHeight="1">
      <c r="A1174" s="279"/>
      <c r="B1174" s="543"/>
      <c r="C1174" s="320" t="s">
        <v>12562</v>
      </c>
      <c r="D1174" s="320" t="s">
        <v>13134</v>
      </c>
      <c r="E1174" s="320" t="s">
        <v>12562</v>
      </c>
      <c r="F1174" s="320"/>
      <c r="G1174" s="320" t="s">
        <v>12562</v>
      </c>
      <c r="H1174" s="177"/>
      <c r="I1174" s="177"/>
      <c r="J1174" s="319">
        <v>3437</v>
      </c>
      <c r="K1174" s="319">
        <v>608.79999999999995</v>
      </c>
      <c r="L1174" s="319">
        <v>607.36</v>
      </c>
      <c r="M1174" s="177"/>
      <c r="N1174" s="936"/>
      <c r="O1174" s="177"/>
      <c r="P1174" s="319">
        <v>594</v>
      </c>
      <c r="Q1174" s="319">
        <v>594</v>
      </c>
      <c r="R1174" s="319" t="s">
        <v>11572</v>
      </c>
      <c r="S1174" s="319">
        <v>1</v>
      </c>
      <c r="T1174" s="319" t="s">
        <v>960</v>
      </c>
      <c r="U1174" s="177"/>
      <c r="V1174" s="177"/>
      <c r="W1174" s="177"/>
      <c r="X1174" s="177"/>
      <c r="Y1174" s="177"/>
      <c r="Z1174" s="177"/>
      <c r="AA1174" s="319"/>
      <c r="AB1174" s="320"/>
      <c r="AC1174" s="320"/>
      <c r="AD1174" s="177"/>
      <c r="AE1174" s="177"/>
      <c r="AF1174" s="177"/>
      <c r="AG1174" s="177"/>
      <c r="AH1174" s="177"/>
      <c r="AI1174" s="177"/>
      <c r="AJ1174" s="177"/>
      <c r="AK1174" s="177"/>
      <c r="AL1174" s="177"/>
      <c r="AM1174" s="177"/>
      <c r="AN1174" s="177"/>
      <c r="AO1174" s="177"/>
      <c r="AP1174" s="177"/>
      <c r="AQ1174" s="177"/>
      <c r="AR1174" s="177"/>
      <c r="AS1174" s="177"/>
      <c r="AT1174" s="177"/>
      <c r="AU1174" s="177"/>
      <c r="AV1174" s="99">
        <v>2013</v>
      </c>
      <c r="AW1174" s="99"/>
      <c r="AX1174" s="99"/>
      <c r="AY1174" s="99"/>
      <c r="AZ1174" s="99"/>
      <c r="BA1174" s="99"/>
      <c r="BB1174" s="99"/>
      <c r="BC1174" s="100">
        <v>452</v>
      </c>
      <c r="BD1174" s="100"/>
    </row>
    <row r="1175" spans="1:56" s="246" customFormat="1" ht="25.7" customHeight="1">
      <c r="A1175" s="279"/>
      <c r="B1175" s="543"/>
      <c r="C1175" s="320" t="s">
        <v>12562</v>
      </c>
      <c r="D1175" s="320" t="s">
        <v>13135</v>
      </c>
      <c r="E1175" s="320" t="s">
        <v>12562</v>
      </c>
      <c r="F1175" s="320"/>
      <c r="G1175" s="320" t="s">
        <v>12562</v>
      </c>
      <c r="H1175" s="177"/>
      <c r="I1175" s="177"/>
      <c r="J1175" s="319">
        <v>9883</v>
      </c>
      <c r="K1175" s="319">
        <v>500.64</v>
      </c>
      <c r="L1175" s="319">
        <v>499.9</v>
      </c>
      <c r="M1175" s="177"/>
      <c r="N1175" s="936"/>
      <c r="O1175" s="177"/>
      <c r="P1175" s="319">
        <v>594</v>
      </c>
      <c r="Q1175" s="319">
        <v>594</v>
      </c>
      <c r="R1175" s="319" t="s">
        <v>11572</v>
      </c>
      <c r="S1175" s="319">
        <v>1</v>
      </c>
      <c r="T1175" s="319" t="s">
        <v>960</v>
      </c>
      <c r="U1175" s="177"/>
      <c r="V1175" s="177"/>
      <c r="W1175" s="177"/>
      <c r="X1175" s="177"/>
      <c r="Y1175" s="177"/>
      <c r="Z1175" s="177"/>
      <c r="AA1175" s="319"/>
      <c r="AB1175" s="320"/>
      <c r="AC1175" s="320"/>
      <c r="AD1175" s="177"/>
      <c r="AE1175" s="177"/>
      <c r="AF1175" s="177"/>
      <c r="AG1175" s="177"/>
      <c r="AH1175" s="177"/>
      <c r="AI1175" s="177"/>
      <c r="AJ1175" s="177"/>
      <c r="AK1175" s="177"/>
      <c r="AL1175" s="177"/>
      <c r="AM1175" s="177"/>
      <c r="AN1175" s="177"/>
      <c r="AO1175" s="177"/>
      <c r="AP1175" s="177"/>
      <c r="AQ1175" s="177"/>
      <c r="AR1175" s="177"/>
      <c r="AS1175" s="177"/>
      <c r="AT1175" s="177"/>
      <c r="AU1175" s="177"/>
      <c r="AV1175" s="99">
        <v>2013</v>
      </c>
      <c r="AW1175" s="99"/>
      <c r="AX1175" s="99"/>
      <c r="AY1175" s="99"/>
      <c r="AZ1175" s="99"/>
      <c r="BA1175" s="99"/>
      <c r="BB1175" s="99"/>
      <c r="BC1175" s="100">
        <v>306</v>
      </c>
      <c r="BD1175" s="100"/>
    </row>
    <row r="1176" spans="1:56" s="246" customFormat="1" ht="25.7" customHeight="1">
      <c r="A1176" s="279"/>
      <c r="B1176" s="543"/>
      <c r="C1176" s="320" t="s">
        <v>12560</v>
      </c>
      <c r="D1176" s="320" t="s">
        <v>13136</v>
      </c>
      <c r="E1176" s="320" t="s">
        <v>12560</v>
      </c>
      <c r="F1176" s="320"/>
      <c r="G1176" s="320" t="s">
        <v>13137</v>
      </c>
      <c r="H1176" s="177"/>
      <c r="I1176" s="177"/>
      <c r="J1176" s="319">
        <v>4840</v>
      </c>
      <c r="K1176" s="319">
        <v>525.73</v>
      </c>
      <c r="L1176" s="319">
        <v>525.73</v>
      </c>
      <c r="M1176" s="177"/>
      <c r="N1176" s="936"/>
      <c r="O1176" s="177"/>
      <c r="P1176" s="319">
        <v>429</v>
      </c>
      <c r="Q1176" s="319">
        <v>429</v>
      </c>
      <c r="R1176" s="319" t="s">
        <v>13138</v>
      </c>
      <c r="S1176" s="319">
        <v>1</v>
      </c>
      <c r="T1176" s="319" t="s">
        <v>960</v>
      </c>
      <c r="U1176" s="177"/>
      <c r="V1176" s="177"/>
      <c r="W1176" s="177"/>
      <c r="X1176" s="177"/>
      <c r="Y1176" s="177"/>
      <c r="Z1176" s="177"/>
      <c r="AA1176" s="319" t="s">
        <v>13139</v>
      </c>
      <c r="AB1176" s="320"/>
      <c r="AC1176" s="320"/>
      <c r="AD1176" s="177"/>
      <c r="AE1176" s="177"/>
      <c r="AF1176" s="177"/>
      <c r="AG1176" s="177"/>
      <c r="AH1176" s="177"/>
      <c r="AI1176" s="177"/>
      <c r="AJ1176" s="177"/>
      <c r="AK1176" s="177"/>
      <c r="AL1176" s="177"/>
      <c r="AM1176" s="177"/>
      <c r="AN1176" s="177"/>
      <c r="AO1176" s="177"/>
      <c r="AP1176" s="177"/>
      <c r="AQ1176" s="177"/>
      <c r="AR1176" s="177"/>
      <c r="AS1176" s="177"/>
      <c r="AT1176" s="177"/>
      <c r="AU1176" s="177"/>
      <c r="AV1176" s="99">
        <v>2009</v>
      </c>
      <c r="AW1176" s="99"/>
      <c r="AX1176" s="99"/>
      <c r="AY1176" s="99"/>
      <c r="AZ1176" s="99"/>
      <c r="BA1176" s="99"/>
      <c r="BB1176" s="99"/>
      <c r="BC1176" s="100">
        <v>211</v>
      </c>
      <c r="BD1176" s="100"/>
    </row>
    <row r="1177" spans="1:56" s="246" customFormat="1" ht="25.7" customHeight="1">
      <c r="A1177" s="279"/>
      <c r="B1177" s="543"/>
      <c r="C1177" s="320" t="s">
        <v>12560</v>
      </c>
      <c r="D1177" s="320" t="s">
        <v>13140</v>
      </c>
      <c r="E1177" s="320" t="s">
        <v>12560</v>
      </c>
      <c r="F1177" s="320"/>
      <c r="G1177" s="320" t="s">
        <v>13141</v>
      </c>
      <c r="H1177" s="177"/>
      <c r="I1177" s="177"/>
      <c r="J1177" s="319">
        <v>3277</v>
      </c>
      <c r="K1177" s="319">
        <v>525.73</v>
      </c>
      <c r="L1177" s="319">
        <v>525.73</v>
      </c>
      <c r="M1177" s="177"/>
      <c r="N1177" s="936"/>
      <c r="O1177" s="177"/>
      <c r="P1177" s="319">
        <v>429</v>
      </c>
      <c r="Q1177" s="319">
        <v>429</v>
      </c>
      <c r="R1177" s="319" t="s">
        <v>13138</v>
      </c>
      <c r="S1177" s="319">
        <v>1</v>
      </c>
      <c r="T1177" s="319" t="s">
        <v>960</v>
      </c>
      <c r="U1177" s="177"/>
      <c r="V1177" s="177"/>
      <c r="W1177" s="177"/>
      <c r="X1177" s="177"/>
      <c r="Y1177" s="177"/>
      <c r="Z1177" s="177"/>
      <c r="AA1177" s="319" t="s">
        <v>13142</v>
      </c>
      <c r="AB1177" s="654"/>
      <c r="AC1177" s="654"/>
      <c r="AD1177" s="654"/>
      <c r="AE1177" s="945"/>
      <c r="AF1177" s="654"/>
      <c r="AG1177" s="654"/>
      <c r="AH1177" s="654"/>
      <c r="AI1177" s="654"/>
      <c r="AJ1177" s="654"/>
      <c r="AK1177" s="654"/>
      <c r="AL1177" s="654"/>
      <c r="AM1177" s="654"/>
      <c r="AN1177" s="654"/>
      <c r="AO1177" s="177"/>
      <c r="AP1177" s="177"/>
      <c r="AQ1177" s="177"/>
      <c r="AR1177" s="177"/>
      <c r="AS1177" s="177"/>
      <c r="AT1177" s="177"/>
      <c r="AU1177" s="177"/>
      <c r="AV1177" s="99">
        <v>2009</v>
      </c>
      <c r="AW1177" s="99"/>
      <c r="AX1177" s="99"/>
      <c r="AY1177" s="99"/>
      <c r="AZ1177" s="99"/>
      <c r="BA1177" s="99"/>
      <c r="BB1177" s="99"/>
      <c r="BC1177" s="100">
        <v>210</v>
      </c>
      <c r="BD1177" s="100"/>
    </row>
    <row r="1178" spans="1:56" s="246" customFormat="1" ht="25.7" customHeight="1">
      <c r="A1178" s="279"/>
      <c r="B1178" s="543"/>
      <c r="C1178" s="320" t="s">
        <v>12560</v>
      </c>
      <c r="D1178" s="320" t="s">
        <v>13143</v>
      </c>
      <c r="E1178" s="320" t="s">
        <v>12560</v>
      </c>
      <c r="F1178" s="320"/>
      <c r="G1178" s="320" t="s">
        <v>13144</v>
      </c>
      <c r="H1178" s="177"/>
      <c r="I1178" s="177"/>
      <c r="J1178" s="319">
        <v>12691</v>
      </c>
      <c r="K1178" s="319">
        <v>516</v>
      </c>
      <c r="L1178" s="319">
        <v>516</v>
      </c>
      <c r="M1178" s="177"/>
      <c r="N1178" s="936"/>
      <c r="O1178" s="177"/>
      <c r="P1178" s="319">
        <v>300</v>
      </c>
      <c r="Q1178" s="319">
        <v>300</v>
      </c>
      <c r="R1178" s="319" t="s">
        <v>2593</v>
      </c>
      <c r="S1178" s="319">
        <v>1</v>
      </c>
      <c r="T1178" s="319" t="s">
        <v>960</v>
      </c>
      <c r="U1178" s="177"/>
      <c r="V1178" s="177"/>
      <c r="W1178" s="177"/>
      <c r="X1178" s="177"/>
      <c r="Y1178" s="177"/>
      <c r="Z1178" s="177"/>
      <c r="AA1178" s="319"/>
      <c r="AB1178" s="654"/>
      <c r="AC1178" s="654"/>
      <c r="AD1178" s="654"/>
      <c r="AE1178" s="945"/>
      <c r="AF1178" s="654"/>
      <c r="AG1178" s="654"/>
      <c r="AH1178" s="654"/>
      <c r="AI1178" s="654"/>
      <c r="AJ1178" s="654"/>
      <c r="AK1178" s="654"/>
      <c r="AL1178" s="654"/>
      <c r="AM1178" s="654"/>
      <c r="AN1178" s="654"/>
      <c r="AO1178" s="177"/>
      <c r="AP1178" s="177"/>
      <c r="AQ1178" s="177"/>
      <c r="AR1178" s="177"/>
      <c r="AS1178" s="177"/>
      <c r="AT1178" s="177"/>
      <c r="AU1178" s="177"/>
      <c r="AV1178" s="99">
        <v>2011</v>
      </c>
      <c r="AW1178" s="99"/>
      <c r="AX1178" s="99"/>
      <c r="AY1178" s="99"/>
      <c r="AZ1178" s="99"/>
      <c r="BA1178" s="99"/>
      <c r="BB1178" s="99"/>
      <c r="BC1178" s="100">
        <v>200</v>
      </c>
      <c r="BD1178" s="100"/>
    </row>
    <row r="1179" spans="1:56" s="246" customFormat="1" ht="25.7" customHeight="1">
      <c r="A1179" s="279"/>
      <c r="B1179" s="543"/>
      <c r="C1179" s="320" t="s">
        <v>12560</v>
      </c>
      <c r="D1179" s="320" t="s">
        <v>13145</v>
      </c>
      <c r="E1179" s="320" t="s">
        <v>12560</v>
      </c>
      <c r="F1179" s="320"/>
      <c r="G1179" s="320" t="s">
        <v>13146</v>
      </c>
      <c r="H1179" s="177"/>
      <c r="I1179" s="177"/>
      <c r="J1179" s="319">
        <v>1550</v>
      </c>
      <c r="K1179" s="319">
        <v>494</v>
      </c>
      <c r="L1179" s="319">
        <v>494</v>
      </c>
      <c r="M1179" s="177"/>
      <c r="N1179" s="936"/>
      <c r="O1179" s="177"/>
      <c r="P1179" s="319">
        <v>381</v>
      </c>
      <c r="Q1179" s="319">
        <v>381</v>
      </c>
      <c r="R1179" s="319" t="s">
        <v>2586</v>
      </c>
      <c r="S1179" s="319">
        <v>1</v>
      </c>
      <c r="T1179" s="319" t="s">
        <v>960</v>
      </c>
      <c r="U1179" s="177"/>
      <c r="V1179" s="177"/>
      <c r="W1179" s="177"/>
      <c r="X1179" s="177"/>
      <c r="Y1179" s="177"/>
      <c r="Z1179" s="177"/>
      <c r="AA1179" s="319" t="s">
        <v>13147</v>
      </c>
      <c r="AB1179" s="654"/>
      <c r="AC1179" s="654"/>
      <c r="AD1179" s="654"/>
      <c r="AE1179" s="945"/>
      <c r="AF1179" s="654"/>
      <c r="AG1179" s="654"/>
      <c r="AH1179" s="654"/>
      <c r="AI1179" s="654"/>
      <c r="AJ1179" s="654"/>
      <c r="AK1179" s="654"/>
      <c r="AL1179" s="654"/>
      <c r="AM1179" s="654"/>
      <c r="AN1179" s="654"/>
      <c r="AO1179" s="177"/>
      <c r="AP1179" s="177"/>
      <c r="AQ1179" s="177"/>
      <c r="AR1179" s="177"/>
      <c r="AS1179" s="177"/>
      <c r="AT1179" s="177"/>
      <c r="AU1179" s="177"/>
      <c r="AV1179" s="99">
        <v>2016</v>
      </c>
      <c r="AW1179" s="99"/>
      <c r="AX1179" s="99"/>
      <c r="AY1179" s="99"/>
      <c r="AZ1179" s="99"/>
      <c r="BA1179" s="99"/>
      <c r="BB1179" s="99"/>
      <c r="BC1179" s="100">
        <v>230</v>
      </c>
      <c r="BD1179" s="100"/>
    </row>
    <row r="1180" spans="1:56" s="246" customFormat="1" ht="25.7" customHeight="1">
      <c r="A1180" s="280"/>
      <c r="B1180" s="543"/>
      <c r="C1180" s="320" t="s">
        <v>12560</v>
      </c>
      <c r="D1180" s="320" t="s">
        <v>13148</v>
      </c>
      <c r="E1180" s="320" t="s">
        <v>12560</v>
      </c>
      <c r="F1180" s="320"/>
      <c r="G1180" s="320" t="s">
        <v>13149</v>
      </c>
      <c r="H1180" s="177"/>
      <c r="I1180" s="177"/>
      <c r="J1180" s="319">
        <v>3528</v>
      </c>
      <c r="K1180" s="319">
        <v>448.32</v>
      </c>
      <c r="L1180" s="319">
        <v>448.32</v>
      </c>
      <c r="M1180" s="177"/>
      <c r="N1180" s="936"/>
      <c r="O1180" s="177"/>
      <c r="P1180" s="319">
        <v>374</v>
      </c>
      <c r="Q1180" s="319">
        <v>374</v>
      </c>
      <c r="R1180" s="319" t="s">
        <v>13138</v>
      </c>
      <c r="S1180" s="319">
        <v>1</v>
      </c>
      <c r="T1180" s="319" t="s">
        <v>960</v>
      </c>
      <c r="U1180" s="177"/>
      <c r="V1180" s="177"/>
      <c r="W1180" s="177"/>
      <c r="X1180" s="177"/>
      <c r="Y1180" s="177"/>
      <c r="Z1180" s="177"/>
      <c r="AA1180" s="319"/>
      <c r="AB1180" s="654"/>
      <c r="AC1180" s="654"/>
      <c r="AD1180" s="654"/>
      <c r="AE1180" s="945"/>
      <c r="AF1180" s="654"/>
      <c r="AG1180" s="654"/>
      <c r="AH1180" s="654"/>
      <c r="AI1180" s="654"/>
      <c r="AJ1180" s="654"/>
      <c r="AK1180" s="654"/>
      <c r="AL1180" s="654"/>
      <c r="AM1180" s="654"/>
      <c r="AN1180" s="654"/>
      <c r="AO1180" s="177"/>
      <c r="AP1180" s="177"/>
      <c r="AQ1180" s="177"/>
      <c r="AR1180" s="177"/>
      <c r="AS1180" s="177"/>
      <c r="AT1180" s="177"/>
      <c r="AU1180" s="177"/>
      <c r="AV1180" s="99">
        <v>2013</v>
      </c>
      <c r="AW1180" s="99"/>
      <c r="AX1180" s="99"/>
      <c r="AY1180" s="99"/>
      <c r="AZ1180" s="99"/>
      <c r="BA1180" s="99"/>
      <c r="BB1180" s="99"/>
      <c r="BC1180" s="100">
        <v>164</v>
      </c>
      <c r="BD1180" s="100"/>
    </row>
    <row r="1181" spans="1:56" s="246" customFormat="1" ht="25.7" customHeight="1">
      <c r="A1181" s="280"/>
      <c r="B1181" s="543"/>
      <c r="C1181" s="320" t="s">
        <v>12560</v>
      </c>
      <c r="D1181" s="320" t="s">
        <v>13150</v>
      </c>
      <c r="E1181" s="320" t="s">
        <v>12560</v>
      </c>
      <c r="F1181" s="320"/>
      <c r="G1181" s="320" t="s">
        <v>13151</v>
      </c>
      <c r="H1181" s="177"/>
      <c r="I1181" s="177"/>
      <c r="J1181" s="319">
        <v>3481</v>
      </c>
      <c r="K1181" s="319">
        <v>518</v>
      </c>
      <c r="L1181" s="319">
        <v>518</v>
      </c>
      <c r="M1181" s="177"/>
      <c r="N1181" s="936"/>
      <c r="O1181" s="177"/>
      <c r="P1181" s="319">
        <v>429</v>
      </c>
      <c r="Q1181" s="319">
        <v>429</v>
      </c>
      <c r="R1181" s="319" t="s">
        <v>13138</v>
      </c>
      <c r="S1181" s="319">
        <v>1</v>
      </c>
      <c r="T1181" s="319" t="s">
        <v>960</v>
      </c>
      <c r="U1181" s="177"/>
      <c r="V1181" s="177"/>
      <c r="W1181" s="177"/>
      <c r="X1181" s="177"/>
      <c r="Y1181" s="177"/>
      <c r="Z1181" s="177"/>
      <c r="AA1181" s="319" t="s">
        <v>13142</v>
      </c>
      <c r="AB1181" s="654"/>
      <c r="AC1181" s="654"/>
      <c r="AD1181" s="654"/>
      <c r="AE1181" s="945"/>
      <c r="AF1181" s="654"/>
      <c r="AG1181" s="654"/>
      <c r="AH1181" s="654"/>
      <c r="AI1181" s="654"/>
      <c r="AJ1181" s="654"/>
      <c r="AK1181" s="654"/>
      <c r="AL1181" s="654"/>
      <c r="AM1181" s="654"/>
      <c r="AN1181" s="654"/>
      <c r="AO1181" s="177"/>
      <c r="AP1181" s="177"/>
      <c r="AQ1181" s="177"/>
      <c r="AR1181" s="177"/>
      <c r="AS1181" s="177"/>
      <c r="AT1181" s="177"/>
      <c r="AU1181" s="177"/>
      <c r="AV1181" s="99">
        <v>2010</v>
      </c>
      <c r="AW1181" s="99"/>
      <c r="AX1181" s="99"/>
      <c r="AY1181" s="99"/>
      <c r="AZ1181" s="99"/>
      <c r="BA1181" s="99"/>
      <c r="BB1181" s="99"/>
      <c r="BC1181" s="100">
        <v>200</v>
      </c>
      <c r="BD1181" s="100"/>
    </row>
    <row r="1182" spans="1:56" s="246" customFormat="1" ht="25.7" customHeight="1">
      <c r="A1182" s="280"/>
      <c r="B1182" s="543"/>
      <c r="C1182" s="320" t="s">
        <v>12560</v>
      </c>
      <c r="D1182" s="320" t="s">
        <v>13152</v>
      </c>
      <c r="E1182" s="320" t="s">
        <v>12560</v>
      </c>
      <c r="F1182" s="320"/>
      <c r="G1182" s="320" t="s">
        <v>13153</v>
      </c>
      <c r="H1182" s="177"/>
      <c r="I1182" s="177"/>
      <c r="J1182" s="319">
        <v>2726</v>
      </c>
      <c r="K1182" s="319">
        <v>518</v>
      </c>
      <c r="L1182" s="319">
        <v>518</v>
      </c>
      <c r="M1182" s="177"/>
      <c r="N1182" s="936"/>
      <c r="O1182" s="177"/>
      <c r="P1182" s="319">
        <v>429</v>
      </c>
      <c r="Q1182" s="319">
        <v>429</v>
      </c>
      <c r="R1182" s="319" t="s">
        <v>13138</v>
      </c>
      <c r="S1182" s="319">
        <v>1</v>
      </c>
      <c r="T1182" s="319" t="s">
        <v>960</v>
      </c>
      <c r="U1182" s="177"/>
      <c r="V1182" s="177"/>
      <c r="W1182" s="177"/>
      <c r="X1182" s="177"/>
      <c r="Y1182" s="177"/>
      <c r="Z1182" s="177"/>
      <c r="AA1182" s="319" t="s">
        <v>13154</v>
      </c>
      <c r="AB1182" s="654"/>
      <c r="AC1182" s="654"/>
      <c r="AD1182" s="654"/>
      <c r="AE1182" s="945"/>
      <c r="AF1182" s="654"/>
      <c r="AG1182" s="654"/>
      <c r="AH1182" s="654"/>
      <c r="AI1182" s="654"/>
      <c r="AJ1182" s="654"/>
      <c r="AK1182" s="654"/>
      <c r="AL1182" s="654"/>
      <c r="AM1182" s="654"/>
      <c r="AN1182" s="654"/>
      <c r="AO1182" s="177"/>
      <c r="AP1182" s="177"/>
      <c r="AQ1182" s="177"/>
      <c r="AR1182" s="177"/>
      <c r="AS1182" s="177"/>
      <c r="AT1182" s="177"/>
      <c r="AU1182" s="177"/>
      <c r="AV1182" s="99">
        <v>2010</v>
      </c>
      <c r="AW1182" s="99"/>
      <c r="AX1182" s="99"/>
      <c r="AY1182" s="99"/>
      <c r="AZ1182" s="99"/>
      <c r="BA1182" s="99"/>
      <c r="BB1182" s="99"/>
      <c r="BC1182" s="100">
        <v>200</v>
      </c>
      <c r="BD1182" s="100"/>
    </row>
    <row r="1183" spans="1:56" s="246" customFormat="1" ht="25.7" customHeight="1">
      <c r="A1183" s="280"/>
      <c r="B1183" s="543"/>
      <c r="C1183" s="320" t="s">
        <v>12560</v>
      </c>
      <c r="D1183" s="320" t="s">
        <v>13155</v>
      </c>
      <c r="E1183" s="320" t="s">
        <v>12560</v>
      </c>
      <c r="F1183" s="320"/>
      <c r="G1183" s="320" t="s">
        <v>13156</v>
      </c>
      <c r="H1183" s="177"/>
      <c r="I1183" s="177"/>
      <c r="J1183" s="319">
        <v>1000</v>
      </c>
      <c r="K1183" s="319">
        <v>513</v>
      </c>
      <c r="L1183" s="319">
        <v>513</v>
      </c>
      <c r="M1183" s="177"/>
      <c r="N1183" s="936"/>
      <c r="O1183" s="177"/>
      <c r="P1183" s="319">
        <v>429</v>
      </c>
      <c r="Q1183" s="319">
        <v>429</v>
      </c>
      <c r="R1183" s="319" t="s">
        <v>13138</v>
      </c>
      <c r="S1183" s="319">
        <v>1</v>
      </c>
      <c r="T1183" s="319" t="s">
        <v>960</v>
      </c>
      <c r="U1183" s="177"/>
      <c r="V1183" s="177"/>
      <c r="W1183" s="177"/>
      <c r="X1183" s="177"/>
      <c r="Y1183" s="177"/>
      <c r="Z1183" s="177"/>
      <c r="AA1183" s="319" t="s">
        <v>13157</v>
      </c>
      <c r="AB1183" s="654"/>
      <c r="AC1183" s="654"/>
      <c r="AD1183" s="654"/>
      <c r="AE1183" s="945"/>
      <c r="AF1183" s="654"/>
      <c r="AG1183" s="654"/>
      <c r="AH1183" s="654"/>
      <c r="AI1183" s="654"/>
      <c r="AJ1183" s="654"/>
      <c r="AK1183" s="654"/>
      <c r="AL1183" s="654"/>
      <c r="AM1183" s="654"/>
      <c r="AN1183" s="654"/>
      <c r="AO1183" s="177"/>
      <c r="AP1183" s="177"/>
      <c r="AQ1183" s="177"/>
      <c r="AR1183" s="177"/>
      <c r="AS1183" s="177"/>
      <c r="AT1183" s="177"/>
      <c r="AU1183" s="177"/>
      <c r="AV1183" s="99">
        <v>2010</v>
      </c>
      <c r="AW1183" s="99"/>
      <c r="AX1183" s="99"/>
      <c r="AY1183" s="99"/>
      <c r="AZ1183" s="99"/>
      <c r="BA1183" s="99"/>
      <c r="BB1183" s="99"/>
      <c r="BC1183" s="100">
        <v>200</v>
      </c>
      <c r="BD1183" s="100"/>
    </row>
    <row r="1184" spans="1:56" s="246" customFormat="1" ht="25.7" customHeight="1">
      <c r="A1184" s="280"/>
      <c r="B1184" s="543"/>
      <c r="C1184" s="320" t="s">
        <v>12560</v>
      </c>
      <c r="D1184" s="320" t="s">
        <v>13158</v>
      </c>
      <c r="E1184" s="320" t="s">
        <v>12560</v>
      </c>
      <c r="F1184" s="320"/>
      <c r="G1184" s="320" t="s">
        <v>13159</v>
      </c>
      <c r="H1184" s="177"/>
      <c r="I1184" s="177"/>
      <c r="J1184" s="319">
        <v>2675</v>
      </c>
      <c r="K1184" s="319">
        <v>513</v>
      </c>
      <c r="L1184" s="319">
        <v>513</v>
      </c>
      <c r="M1184" s="177"/>
      <c r="N1184" s="936"/>
      <c r="O1184" s="177"/>
      <c r="P1184" s="319">
        <v>429</v>
      </c>
      <c r="Q1184" s="319">
        <v>429</v>
      </c>
      <c r="R1184" s="319" t="s">
        <v>13138</v>
      </c>
      <c r="S1184" s="319">
        <v>1</v>
      </c>
      <c r="T1184" s="319" t="s">
        <v>960</v>
      </c>
      <c r="U1184" s="177"/>
      <c r="V1184" s="177"/>
      <c r="W1184" s="177"/>
      <c r="X1184" s="177"/>
      <c r="Y1184" s="177"/>
      <c r="Z1184" s="177"/>
      <c r="AA1184" s="319" t="s">
        <v>13157</v>
      </c>
      <c r="AB1184" s="654"/>
      <c r="AC1184" s="654"/>
      <c r="AD1184" s="654"/>
      <c r="AE1184" s="945"/>
      <c r="AF1184" s="654"/>
      <c r="AG1184" s="654"/>
      <c r="AH1184" s="654"/>
      <c r="AI1184" s="654"/>
      <c r="AJ1184" s="654"/>
      <c r="AK1184" s="654"/>
      <c r="AL1184" s="654"/>
      <c r="AM1184" s="654"/>
      <c r="AN1184" s="654"/>
      <c r="AO1184" s="177"/>
      <c r="AP1184" s="177"/>
      <c r="AQ1184" s="177"/>
      <c r="AR1184" s="177"/>
      <c r="AS1184" s="177"/>
      <c r="AT1184" s="177"/>
      <c r="AU1184" s="177"/>
      <c r="AV1184" s="99">
        <v>2010</v>
      </c>
      <c r="AW1184" s="99"/>
      <c r="AX1184" s="99"/>
      <c r="AY1184" s="99"/>
      <c r="AZ1184" s="99"/>
      <c r="BA1184" s="99"/>
      <c r="BB1184" s="99"/>
      <c r="BC1184" s="100">
        <v>200</v>
      </c>
      <c r="BD1184" s="100"/>
    </row>
    <row r="1185" spans="1:56" s="246" customFormat="1" ht="25.7" customHeight="1">
      <c r="A1185" s="280"/>
      <c r="B1185" s="543"/>
      <c r="C1185" s="320" t="s">
        <v>12560</v>
      </c>
      <c r="D1185" s="320" t="s">
        <v>13160</v>
      </c>
      <c r="E1185" s="320" t="s">
        <v>12560</v>
      </c>
      <c r="F1185" s="320"/>
      <c r="G1185" s="320" t="s">
        <v>13161</v>
      </c>
      <c r="H1185" s="177"/>
      <c r="I1185" s="177"/>
      <c r="J1185" s="319">
        <v>2752</v>
      </c>
      <c r="K1185" s="319">
        <v>1280</v>
      </c>
      <c r="L1185" s="319">
        <v>1280</v>
      </c>
      <c r="M1185" s="177"/>
      <c r="N1185" s="936"/>
      <c r="O1185" s="177"/>
      <c r="P1185" s="319">
        <v>429</v>
      </c>
      <c r="Q1185" s="319">
        <v>429</v>
      </c>
      <c r="R1185" s="319" t="s">
        <v>13138</v>
      </c>
      <c r="S1185" s="319">
        <v>2</v>
      </c>
      <c r="T1185" s="319" t="s">
        <v>960</v>
      </c>
      <c r="U1185" s="177"/>
      <c r="V1185" s="177"/>
      <c r="W1185" s="177"/>
      <c r="X1185" s="177"/>
      <c r="Y1185" s="177"/>
      <c r="Z1185" s="177"/>
      <c r="AA1185" s="319" t="s">
        <v>13162</v>
      </c>
      <c r="AB1185" s="654"/>
      <c r="AC1185" s="654"/>
      <c r="AD1185" s="654"/>
      <c r="AE1185" s="945"/>
      <c r="AF1185" s="654"/>
      <c r="AG1185" s="654"/>
      <c r="AH1185" s="654"/>
      <c r="AI1185" s="654"/>
      <c r="AJ1185" s="654"/>
      <c r="AK1185" s="654"/>
      <c r="AL1185" s="654"/>
      <c r="AM1185" s="654"/>
      <c r="AN1185" s="654"/>
      <c r="AO1185" s="177"/>
      <c r="AP1185" s="177"/>
      <c r="AQ1185" s="177"/>
      <c r="AR1185" s="177"/>
      <c r="AS1185" s="177"/>
      <c r="AT1185" s="177"/>
      <c r="AU1185" s="177"/>
      <c r="AV1185" s="99">
        <v>2009</v>
      </c>
      <c r="AW1185" s="99"/>
      <c r="AX1185" s="99"/>
      <c r="AY1185" s="99"/>
      <c r="AZ1185" s="99"/>
      <c r="BA1185" s="99"/>
      <c r="BB1185" s="99"/>
      <c r="BC1185" s="100">
        <v>492</v>
      </c>
      <c r="BD1185" s="100"/>
    </row>
    <row r="1186" spans="1:56" s="246" customFormat="1" ht="25.7" customHeight="1">
      <c r="A1186" s="280"/>
      <c r="B1186" s="543"/>
      <c r="C1186" s="320" t="s">
        <v>12560</v>
      </c>
      <c r="D1186" s="320" t="s">
        <v>13163</v>
      </c>
      <c r="E1186" s="320" t="s">
        <v>12560</v>
      </c>
      <c r="F1186" s="320"/>
      <c r="G1186" s="320" t="s">
        <v>13161</v>
      </c>
      <c r="H1186" s="177"/>
      <c r="I1186" s="177"/>
      <c r="J1186" s="319">
        <v>959</v>
      </c>
      <c r="K1186" s="319">
        <v>466</v>
      </c>
      <c r="L1186" s="319">
        <v>466</v>
      </c>
      <c r="M1186" s="177"/>
      <c r="N1186" s="936"/>
      <c r="O1186" s="177"/>
      <c r="P1186" s="319">
        <v>429</v>
      </c>
      <c r="Q1186" s="319">
        <v>429</v>
      </c>
      <c r="R1186" s="319" t="s">
        <v>13138</v>
      </c>
      <c r="S1186" s="319">
        <v>1</v>
      </c>
      <c r="T1186" s="319" t="s">
        <v>960</v>
      </c>
      <c r="U1186" s="177"/>
      <c r="V1186" s="177"/>
      <c r="W1186" s="177"/>
      <c r="X1186" s="177"/>
      <c r="Y1186" s="177"/>
      <c r="Z1186" s="177"/>
      <c r="AA1186" s="319"/>
      <c r="AB1186" s="654"/>
      <c r="AC1186" s="654"/>
      <c r="AD1186" s="654"/>
      <c r="AE1186" s="945"/>
      <c r="AF1186" s="654"/>
      <c r="AG1186" s="654"/>
      <c r="AH1186" s="654"/>
      <c r="AI1186" s="654"/>
      <c r="AJ1186" s="654"/>
      <c r="AK1186" s="654"/>
      <c r="AL1186" s="654"/>
      <c r="AM1186" s="654"/>
      <c r="AN1186" s="654"/>
      <c r="AO1186" s="177"/>
      <c r="AP1186" s="177"/>
      <c r="AQ1186" s="177"/>
      <c r="AR1186" s="177"/>
      <c r="AS1186" s="177"/>
      <c r="AT1186" s="177"/>
      <c r="AU1186" s="177"/>
      <c r="AV1186" s="99">
        <v>2015</v>
      </c>
      <c r="AW1186" s="99"/>
      <c r="AX1186" s="99"/>
      <c r="AY1186" s="99"/>
      <c r="AZ1186" s="99"/>
      <c r="BA1186" s="99"/>
      <c r="BB1186" s="99"/>
      <c r="BC1186" s="100">
        <v>175</v>
      </c>
      <c r="BD1186" s="100"/>
    </row>
    <row r="1187" spans="1:56" s="246" customFormat="1" ht="25.7" customHeight="1">
      <c r="A1187" s="280"/>
      <c r="B1187" s="566" t="s">
        <v>5036</v>
      </c>
      <c r="C1187" s="320" t="s">
        <v>4865</v>
      </c>
      <c r="D1187" s="544">
        <f>COUNTA(D1188:D1228)</f>
        <v>41</v>
      </c>
      <c r="E1187" s="177"/>
      <c r="F1187" s="148"/>
      <c r="G1187" s="177"/>
      <c r="H1187" s="177"/>
      <c r="I1187" s="177"/>
      <c r="J1187" s="319">
        <f>SUM(J1188:J1228)</f>
        <v>76896</v>
      </c>
      <c r="K1187" s="319">
        <f>SUM(K1188:K1228)</f>
        <v>22433.22</v>
      </c>
      <c r="L1187" s="319">
        <f>SUM(L1188:L1228)</f>
        <v>22458.38</v>
      </c>
      <c r="M1187" s="319">
        <f t="shared" ref="M1187:O1187" si="15">SUM(M1190:M1228)</f>
        <v>3800</v>
      </c>
      <c r="N1187" s="319">
        <f t="shared" si="15"/>
        <v>3800</v>
      </c>
      <c r="O1187" s="319">
        <f t="shared" si="15"/>
        <v>4808</v>
      </c>
      <c r="P1187" s="319"/>
      <c r="Q1187" s="319"/>
      <c r="R1187" s="319"/>
      <c r="S1187" s="319">
        <f>SUM(S1188:S1228)</f>
        <v>82</v>
      </c>
      <c r="T1187" s="319"/>
      <c r="U1187" s="177"/>
      <c r="V1187" s="177"/>
      <c r="W1187" s="177"/>
      <c r="X1187" s="177"/>
      <c r="Y1187" s="177"/>
      <c r="Z1187" s="177"/>
      <c r="AA1187" s="319"/>
      <c r="AB1187" s="320"/>
      <c r="AC1187" s="320"/>
      <c r="AD1187" s="177"/>
      <c r="AE1187" s="177"/>
      <c r="AF1187" s="177"/>
      <c r="AG1187" s="177"/>
      <c r="AH1187" s="177"/>
      <c r="AI1187" s="177"/>
      <c r="AJ1187" s="177"/>
      <c r="AK1187" s="177"/>
      <c r="AL1187" s="177"/>
      <c r="AM1187" s="177"/>
      <c r="AN1187" s="177"/>
      <c r="AO1187" s="177"/>
      <c r="AP1187" s="177"/>
      <c r="AQ1187" s="177"/>
      <c r="AR1187" s="177"/>
      <c r="AS1187" s="177"/>
      <c r="AT1187" s="177"/>
      <c r="AU1187" s="177"/>
      <c r="AV1187" s="99"/>
      <c r="AW1187" s="99"/>
      <c r="AX1187" s="99"/>
      <c r="AY1187" s="99"/>
      <c r="AZ1187" s="99"/>
      <c r="BA1187" s="99"/>
      <c r="BB1187" s="99"/>
      <c r="BC1187" s="100"/>
      <c r="BD1187" s="100"/>
    </row>
    <row r="1188" spans="1:56" s="246" customFormat="1" ht="25.7" customHeight="1">
      <c r="A1188" s="280"/>
      <c r="B1188" s="543"/>
      <c r="C1188" s="320" t="s">
        <v>13277</v>
      </c>
      <c r="D1188" s="320" t="s">
        <v>11086</v>
      </c>
      <c r="E1188" s="320" t="s">
        <v>13277</v>
      </c>
      <c r="F1188" s="847"/>
      <c r="G1188" s="320" t="s">
        <v>13277</v>
      </c>
      <c r="H1188" s="177"/>
      <c r="I1188" s="177"/>
      <c r="J1188" s="319">
        <v>594</v>
      </c>
      <c r="K1188" s="319"/>
      <c r="L1188" s="99"/>
      <c r="M1188" s="319"/>
      <c r="N1188" s="319"/>
      <c r="O1188" s="319"/>
      <c r="P1188" s="319"/>
      <c r="Q1188" s="319">
        <v>594</v>
      </c>
      <c r="R1188" s="319" t="s">
        <v>13736</v>
      </c>
      <c r="S1188" s="319">
        <v>1</v>
      </c>
      <c r="T1188" s="319" t="s">
        <v>391</v>
      </c>
      <c r="U1188" s="177"/>
      <c r="V1188" s="177"/>
      <c r="W1188" s="177"/>
      <c r="X1188" s="177"/>
      <c r="Y1188" s="177"/>
      <c r="Z1188" s="177"/>
      <c r="AA1188" s="319" t="s">
        <v>382</v>
      </c>
      <c r="AB1188" s="320"/>
      <c r="AC1188" s="320"/>
      <c r="AD1188" s="177"/>
      <c r="AE1188" s="177"/>
      <c r="AF1188" s="177"/>
      <c r="AG1188" s="177"/>
      <c r="AH1188" s="177"/>
      <c r="AI1188" s="177"/>
      <c r="AJ1188" s="177"/>
      <c r="AK1188" s="177"/>
      <c r="AL1188" s="177"/>
      <c r="AM1188" s="177"/>
      <c r="AN1188" s="177"/>
      <c r="AO1188" s="177"/>
      <c r="AP1188" s="177"/>
      <c r="AQ1188" s="177"/>
      <c r="AR1188" s="177"/>
      <c r="AS1188" s="177"/>
      <c r="AT1188" s="177"/>
      <c r="AU1188" s="177"/>
      <c r="AV1188" s="99">
        <v>2012</v>
      </c>
      <c r="AW1188" s="99"/>
      <c r="AX1188" s="99"/>
      <c r="AY1188" s="99"/>
      <c r="AZ1188" s="99"/>
      <c r="BA1188" s="99"/>
      <c r="BB1188" s="99"/>
      <c r="BC1188" s="100">
        <v>310</v>
      </c>
      <c r="BD1188" s="100"/>
    </row>
    <row r="1189" spans="1:56" s="246" customFormat="1" ht="25.7" customHeight="1">
      <c r="A1189" s="280"/>
      <c r="B1189" s="543"/>
      <c r="C1189" s="320" t="s">
        <v>3024</v>
      </c>
      <c r="D1189" s="320" t="s">
        <v>13737</v>
      </c>
      <c r="E1189" s="320" t="s">
        <v>3024</v>
      </c>
      <c r="F1189" s="847"/>
      <c r="G1189" s="320" t="s">
        <v>3024</v>
      </c>
      <c r="H1189" s="177"/>
      <c r="I1189" s="177"/>
      <c r="J1189" s="319">
        <v>7500</v>
      </c>
      <c r="K1189" s="319"/>
      <c r="L1189" s="99"/>
      <c r="M1189" s="319"/>
      <c r="N1189" s="319"/>
      <c r="O1189" s="319"/>
      <c r="P1189" s="319">
        <v>3600</v>
      </c>
      <c r="Q1189" s="319">
        <v>3600</v>
      </c>
      <c r="R1189" s="319" t="s">
        <v>13116</v>
      </c>
      <c r="S1189" s="319">
        <v>12</v>
      </c>
      <c r="T1189" s="319" t="s">
        <v>391</v>
      </c>
      <c r="U1189" s="177"/>
      <c r="V1189" s="177"/>
      <c r="W1189" s="177"/>
      <c r="X1189" s="177"/>
      <c r="Y1189" s="177"/>
      <c r="Z1189" s="177"/>
      <c r="AA1189" s="319"/>
      <c r="AB1189" s="320"/>
      <c r="AC1189" s="320"/>
      <c r="AD1189" s="177"/>
      <c r="AE1189" s="177"/>
      <c r="AF1189" s="177"/>
      <c r="AG1189" s="177"/>
      <c r="AH1189" s="177"/>
      <c r="AI1189" s="177"/>
      <c r="AJ1189" s="177"/>
      <c r="AK1189" s="177"/>
      <c r="AL1189" s="177"/>
      <c r="AM1189" s="177"/>
      <c r="AN1189" s="177"/>
      <c r="AO1189" s="177"/>
      <c r="AP1189" s="177"/>
      <c r="AQ1189" s="177"/>
      <c r="AR1189" s="177"/>
      <c r="AS1189" s="177"/>
      <c r="AT1189" s="177"/>
      <c r="AU1189" s="177"/>
      <c r="AV1189" s="99">
        <v>2013</v>
      </c>
      <c r="AW1189" s="99"/>
      <c r="AX1189" s="99"/>
      <c r="AY1189" s="99"/>
      <c r="AZ1189" s="99"/>
      <c r="BA1189" s="99"/>
      <c r="BB1189" s="99"/>
      <c r="BC1189" s="100">
        <v>300</v>
      </c>
      <c r="BD1189" s="100" t="s">
        <v>13738</v>
      </c>
    </row>
    <row r="1190" spans="1:56" s="246" customFormat="1" ht="25.7" customHeight="1">
      <c r="A1190" s="280"/>
      <c r="B1190" s="543"/>
      <c r="C1190" s="320" t="s">
        <v>13295</v>
      </c>
      <c r="D1190" s="320" t="s">
        <v>13739</v>
      </c>
      <c r="E1190" s="320" t="s">
        <v>13295</v>
      </c>
      <c r="F1190" s="847"/>
      <c r="G1190" s="320" t="s">
        <v>13740</v>
      </c>
      <c r="H1190" s="177"/>
      <c r="I1190" s="177"/>
      <c r="J1190" s="319">
        <v>2276</v>
      </c>
      <c r="K1190" s="319">
        <v>954</v>
      </c>
      <c r="L1190" s="99">
        <v>954</v>
      </c>
      <c r="M1190" s="319"/>
      <c r="N1190" s="319"/>
      <c r="O1190" s="319"/>
      <c r="P1190" s="319">
        <v>954</v>
      </c>
      <c r="Q1190" s="319">
        <v>954</v>
      </c>
      <c r="R1190" s="319" t="s">
        <v>13741</v>
      </c>
      <c r="S1190" s="319">
        <v>2</v>
      </c>
      <c r="T1190" s="319" t="s">
        <v>391</v>
      </c>
      <c r="U1190" s="177"/>
      <c r="V1190" s="177"/>
      <c r="W1190" s="177"/>
      <c r="X1190" s="177"/>
      <c r="Y1190" s="177"/>
      <c r="Z1190" s="177"/>
      <c r="AA1190" s="319"/>
      <c r="AB1190" s="320"/>
      <c r="AC1190" s="320"/>
      <c r="AD1190" s="177"/>
      <c r="AE1190" s="177"/>
      <c r="AF1190" s="177"/>
      <c r="AG1190" s="177"/>
      <c r="AH1190" s="177"/>
      <c r="AI1190" s="177"/>
      <c r="AJ1190" s="177"/>
      <c r="AK1190" s="177"/>
      <c r="AL1190" s="177"/>
      <c r="AM1190" s="177"/>
      <c r="AN1190" s="177"/>
      <c r="AO1190" s="177"/>
      <c r="AP1190" s="177"/>
      <c r="AQ1190" s="177"/>
      <c r="AR1190" s="177"/>
      <c r="AS1190" s="177"/>
      <c r="AT1190" s="177"/>
      <c r="AU1190" s="177"/>
      <c r="AV1190" s="99">
        <v>2011</v>
      </c>
      <c r="AW1190" s="99"/>
      <c r="AX1190" s="99"/>
      <c r="AY1190" s="99"/>
      <c r="AZ1190" s="99"/>
      <c r="BA1190" s="99"/>
      <c r="BB1190" s="99"/>
      <c r="BC1190" s="100">
        <v>528</v>
      </c>
      <c r="BD1190" s="100" t="s">
        <v>10815</v>
      </c>
    </row>
    <row r="1191" spans="1:56" s="246" customFormat="1" ht="25.7" customHeight="1">
      <c r="A1191" s="280"/>
      <c r="B1191" s="543"/>
      <c r="C1191" s="320" t="s">
        <v>3029</v>
      </c>
      <c r="D1191" s="320" t="s">
        <v>13742</v>
      </c>
      <c r="E1191" s="320" t="s">
        <v>3029</v>
      </c>
      <c r="F1191" s="847"/>
      <c r="G1191" s="320" t="s">
        <v>13743</v>
      </c>
      <c r="H1191" s="177"/>
      <c r="I1191" s="177"/>
      <c r="J1191" s="319">
        <v>1350</v>
      </c>
      <c r="K1191" s="319">
        <v>427</v>
      </c>
      <c r="L1191" s="99">
        <v>427</v>
      </c>
      <c r="M1191" s="319"/>
      <c r="N1191" s="319"/>
      <c r="O1191" s="319"/>
      <c r="P1191" s="319">
        <v>427</v>
      </c>
      <c r="Q1191" s="319">
        <v>427</v>
      </c>
      <c r="R1191" s="319" t="s">
        <v>13744</v>
      </c>
      <c r="S1191" s="319">
        <v>1</v>
      </c>
      <c r="T1191" s="319" t="s">
        <v>391</v>
      </c>
      <c r="U1191" s="177"/>
      <c r="V1191" s="177"/>
      <c r="W1191" s="177"/>
      <c r="X1191" s="177"/>
      <c r="Y1191" s="177"/>
      <c r="Z1191" s="177"/>
      <c r="AA1191" s="319" t="s">
        <v>2179</v>
      </c>
      <c r="AB1191" s="320"/>
      <c r="AC1191" s="320"/>
      <c r="AD1191" s="177"/>
      <c r="AE1191" s="177"/>
      <c r="AF1191" s="177"/>
      <c r="AG1191" s="177"/>
      <c r="AH1191" s="177"/>
      <c r="AI1191" s="177"/>
      <c r="AJ1191" s="177"/>
      <c r="AK1191" s="177"/>
      <c r="AL1191" s="177"/>
      <c r="AM1191" s="177"/>
      <c r="AN1191" s="177"/>
      <c r="AO1191" s="177"/>
      <c r="AP1191" s="177"/>
      <c r="AQ1191" s="177"/>
      <c r="AR1191" s="177"/>
      <c r="AS1191" s="177"/>
      <c r="AT1191" s="177"/>
      <c r="AU1191" s="177"/>
      <c r="AV1191" s="99">
        <v>2007</v>
      </c>
      <c r="AW1191" s="99"/>
      <c r="AX1191" s="99"/>
      <c r="AY1191" s="99"/>
      <c r="AZ1191" s="99"/>
      <c r="BA1191" s="99"/>
      <c r="BB1191" s="99"/>
      <c r="BC1191" s="100">
        <v>105</v>
      </c>
      <c r="BD1191" s="100"/>
    </row>
    <row r="1192" spans="1:56" s="246" customFormat="1" ht="25.7" customHeight="1">
      <c r="A1192" s="280"/>
      <c r="B1192" s="543"/>
      <c r="C1192" s="320" t="s">
        <v>3029</v>
      </c>
      <c r="D1192" s="320" t="s">
        <v>13745</v>
      </c>
      <c r="E1192" s="320" t="s">
        <v>3029</v>
      </c>
      <c r="F1192" s="847"/>
      <c r="G1192" s="320" t="s">
        <v>13746</v>
      </c>
      <c r="H1192" s="177"/>
      <c r="I1192" s="177"/>
      <c r="J1192" s="319">
        <v>991</v>
      </c>
      <c r="K1192" s="319">
        <v>456</v>
      </c>
      <c r="L1192" s="99">
        <v>456</v>
      </c>
      <c r="M1192" s="319"/>
      <c r="N1192" s="319"/>
      <c r="O1192" s="319"/>
      <c r="P1192" s="319">
        <v>456</v>
      </c>
      <c r="Q1192" s="319">
        <v>456</v>
      </c>
      <c r="R1192" s="319" t="s">
        <v>13747</v>
      </c>
      <c r="S1192" s="319">
        <v>1</v>
      </c>
      <c r="T1192" s="319" t="s">
        <v>391</v>
      </c>
      <c r="U1192" s="177"/>
      <c r="V1192" s="177"/>
      <c r="W1192" s="177"/>
      <c r="X1192" s="177"/>
      <c r="Y1192" s="177"/>
      <c r="Z1192" s="177"/>
      <c r="AA1192" s="319" t="s">
        <v>2179</v>
      </c>
      <c r="AB1192" s="320"/>
      <c r="AC1192" s="320"/>
      <c r="AD1192" s="177"/>
      <c r="AE1192" s="177"/>
      <c r="AF1192" s="177"/>
      <c r="AG1192" s="177"/>
      <c r="AH1192" s="177"/>
      <c r="AI1192" s="177"/>
      <c r="AJ1192" s="177"/>
      <c r="AK1192" s="177"/>
      <c r="AL1192" s="177"/>
      <c r="AM1192" s="177"/>
      <c r="AN1192" s="177"/>
      <c r="AO1192" s="177"/>
      <c r="AP1192" s="177"/>
      <c r="AQ1192" s="177"/>
      <c r="AR1192" s="177"/>
      <c r="AS1192" s="177"/>
      <c r="AT1192" s="177"/>
      <c r="AU1192" s="177"/>
      <c r="AV1192" s="99">
        <v>2008</v>
      </c>
      <c r="AW1192" s="99"/>
      <c r="AX1192" s="99"/>
      <c r="AY1192" s="99"/>
      <c r="AZ1192" s="99"/>
      <c r="BA1192" s="99"/>
      <c r="BB1192" s="99"/>
      <c r="BC1192" s="100">
        <v>90</v>
      </c>
      <c r="BD1192" s="100"/>
    </row>
    <row r="1193" spans="1:56" s="246" customFormat="1" ht="25.7" customHeight="1">
      <c r="A1193" s="280"/>
      <c r="B1193" s="543"/>
      <c r="C1193" s="320" t="s">
        <v>3029</v>
      </c>
      <c r="D1193" s="320" t="s">
        <v>13748</v>
      </c>
      <c r="E1193" s="320" t="s">
        <v>3029</v>
      </c>
      <c r="F1193" s="847"/>
      <c r="G1193" s="320" t="s">
        <v>13746</v>
      </c>
      <c r="H1193" s="177"/>
      <c r="I1193" s="177"/>
      <c r="J1193" s="319">
        <v>1404</v>
      </c>
      <c r="K1193" s="319">
        <v>525</v>
      </c>
      <c r="L1193" s="99">
        <v>525</v>
      </c>
      <c r="M1193" s="319"/>
      <c r="N1193" s="319"/>
      <c r="O1193" s="319"/>
      <c r="P1193" s="319">
        <v>525</v>
      </c>
      <c r="Q1193" s="319">
        <v>525</v>
      </c>
      <c r="R1193" s="319" t="s">
        <v>13749</v>
      </c>
      <c r="S1193" s="319">
        <v>1</v>
      </c>
      <c r="T1193" s="319" t="s">
        <v>391</v>
      </c>
      <c r="U1193" s="177"/>
      <c r="V1193" s="177"/>
      <c r="W1193" s="177"/>
      <c r="X1193" s="177"/>
      <c r="Y1193" s="177"/>
      <c r="Z1193" s="177"/>
      <c r="AA1193" s="319" t="s">
        <v>2179</v>
      </c>
      <c r="AB1193" s="320"/>
      <c r="AC1193" s="320"/>
      <c r="AD1193" s="177"/>
      <c r="AE1193" s="177"/>
      <c r="AF1193" s="177"/>
      <c r="AG1193" s="177"/>
      <c r="AH1193" s="177"/>
      <c r="AI1193" s="177"/>
      <c r="AJ1193" s="177"/>
      <c r="AK1193" s="177"/>
      <c r="AL1193" s="177"/>
      <c r="AM1193" s="177"/>
      <c r="AN1193" s="177"/>
      <c r="AO1193" s="177"/>
      <c r="AP1193" s="177"/>
      <c r="AQ1193" s="177"/>
      <c r="AR1193" s="177"/>
      <c r="AS1193" s="177"/>
      <c r="AT1193" s="177"/>
      <c r="AU1193" s="177"/>
      <c r="AV1193" s="99">
        <v>2008</v>
      </c>
      <c r="AW1193" s="99"/>
      <c r="AX1193" s="99"/>
      <c r="AY1193" s="99"/>
      <c r="AZ1193" s="99"/>
      <c r="BA1193" s="99"/>
      <c r="BB1193" s="99"/>
      <c r="BC1193" s="100">
        <v>106</v>
      </c>
      <c r="BD1193" s="100"/>
    </row>
    <row r="1194" spans="1:56" s="246" customFormat="1" ht="25.7" customHeight="1">
      <c r="A1194" s="280"/>
      <c r="B1194" s="1041"/>
      <c r="C1194" s="320" t="s">
        <v>3029</v>
      </c>
      <c r="D1194" s="320" t="s">
        <v>13750</v>
      </c>
      <c r="E1194" s="320" t="s">
        <v>3029</v>
      </c>
      <c r="F1194" s="847"/>
      <c r="G1194" s="320" t="s">
        <v>13751</v>
      </c>
      <c r="H1194" s="177"/>
      <c r="I1194" s="177"/>
      <c r="J1194" s="319">
        <v>1091</v>
      </c>
      <c r="K1194" s="319">
        <v>446</v>
      </c>
      <c r="L1194" s="319">
        <v>446</v>
      </c>
      <c r="M1194" s="177"/>
      <c r="N1194" s="936"/>
      <c r="O1194" s="177"/>
      <c r="P1194" s="319">
        <v>446</v>
      </c>
      <c r="Q1194" s="319">
        <v>446</v>
      </c>
      <c r="R1194" s="319" t="s">
        <v>13752</v>
      </c>
      <c r="S1194" s="319">
        <v>1</v>
      </c>
      <c r="T1194" s="319" t="s">
        <v>391</v>
      </c>
      <c r="U1194" s="177"/>
      <c r="V1194" s="177"/>
      <c r="W1194" s="177"/>
      <c r="X1194" s="177"/>
      <c r="Y1194" s="177"/>
      <c r="Z1194" s="177"/>
      <c r="AA1194" s="319" t="s">
        <v>2179</v>
      </c>
      <c r="AB1194" s="320"/>
      <c r="AC1194" s="320"/>
      <c r="AD1194" s="177"/>
      <c r="AE1194" s="177"/>
      <c r="AF1194" s="177"/>
      <c r="AG1194" s="177"/>
      <c r="AH1194" s="177"/>
      <c r="AI1194" s="177"/>
      <c r="AJ1194" s="177"/>
      <c r="AK1194" s="177"/>
      <c r="AL1194" s="177"/>
      <c r="AM1194" s="177"/>
      <c r="AN1194" s="177"/>
      <c r="AO1194" s="177"/>
      <c r="AP1194" s="177"/>
      <c r="AQ1194" s="177"/>
      <c r="AR1194" s="177"/>
      <c r="AS1194" s="177"/>
      <c r="AT1194" s="177"/>
      <c r="AU1194" s="177"/>
      <c r="AV1194" s="99">
        <v>2011</v>
      </c>
      <c r="AW1194" s="99"/>
      <c r="AX1194" s="99"/>
      <c r="AY1194" s="99"/>
      <c r="AZ1194" s="99"/>
      <c r="BA1194" s="99"/>
      <c r="BB1194" s="99"/>
      <c r="BC1194" s="100">
        <v>113</v>
      </c>
      <c r="BD1194" s="100"/>
    </row>
    <row r="1195" spans="1:56" s="246" customFormat="1" ht="25.7" customHeight="1">
      <c r="A1195" s="280"/>
      <c r="B1195" s="543"/>
      <c r="C1195" s="320" t="s">
        <v>3029</v>
      </c>
      <c r="D1195" s="320" t="s">
        <v>13753</v>
      </c>
      <c r="E1195" s="320" t="s">
        <v>3029</v>
      </c>
      <c r="F1195" s="847"/>
      <c r="G1195" s="320" t="s">
        <v>13754</v>
      </c>
      <c r="H1195" s="177"/>
      <c r="I1195" s="177"/>
      <c r="J1195" s="319">
        <v>1276</v>
      </c>
      <c r="K1195" s="319">
        <v>508</v>
      </c>
      <c r="L1195" s="319">
        <v>508</v>
      </c>
      <c r="M1195" s="177"/>
      <c r="N1195" s="936"/>
      <c r="O1195" s="177"/>
      <c r="P1195" s="319">
        <v>508</v>
      </c>
      <c r="Q1195" s="319">
        <v>508</v>
      </c>
      <c r="R1195" s="319" t="s">
        <v>13752</v>
      </c>
      <c r="S1195" s="319">
        <v>1</v>
      </c>
      <c r="T1195" s="319" t="s">
        <v>391</v>
      </c>
      <c r="U1195" s="177"/>
      <c r="V1195" s="177"/>
      <c r="W1195" s="177"/>
      <c r="X1195" s="177"/>
      <c r="Y1195" s="177"/>
      <c r="Z1195" s="177"/>
      <c r="AA1195" s="319"/>
      <c r="AB1195" s="320"/>
      <c r="AC1195" s="320"/>
      <c r="AD1195" s="177"/>
      <c r="AE1195" s="177"/>
      <c r="AF1195" s="177"/>
      <c r="AG1195" s="177"/>
      <c r="AH1195" s="177"/>
      <c r="AI1195" s="177"/>
      <c r="AJ1195" s="177"/>
      <c r="AK1195" s="177"/>
      <c r="AL1195" s="177"/>
      <c r="AM1195" s="177"/>
      <c r="AN1195" s="177"/>
      <c r="AO1195" s="177"/>
      <c r="AP1195" s="177"/>
      <c r="AQ1195" s="177"/>
      <c r="AR1195" s="177"/>
      <c r="AS1195" s="177"/>
      <c r="AT1195" s="177"/>
      <c r="AU1195" s="177"/>
      <c r="AV1195" s="99">
        <v>2012</v>
      </c>
      <c r="AW1195" s="99"/>
      <c r="AX1195" s="99"/>
      <c r="AY1195" s="99"/>
      <c r="AZ1195" s="99"/>
      <c r="BA1195" s="99"/>
      <c r="BB1195" s="99"/>
      <c r="BC1195" s="100">
        <v>133</v>
      </c>
      <c r="BD1195" s="100"/>
    </row>
    <row r="1196" spans="1:56" s="246" customFormat="1" ht="25.7" customHeight="1">
      <c r="A1196" s="280"/>
      <c r="B1196" s="543"/>
      <c r="C1196" s="320" t="s">
        <v>3029</v>
      </c>
      <c r="D1196" s="320" t="s">
        <v>13755</v>
      </c>
      <c r="E1196" s="320" t="s">
        <v>3029</v>
      </c>
      <c r="F1196" s="320"/>
      <c r="G1196" s="320" t="s">
        <v>13756</v>
      </c>
      <c r="H1196" s="177"/>
      <c r="I1196" s="177"/>
      <c r="J1196" s="319">
        <v>576</v>
      </c>
      <c r="K1196" s="319">
        <v>500</v>
      </c>
      <c r="L1196" s="319">
        <v>500</v>
      </c>
      <c r="M1196" s="177"/>
      <c r="N1196" s="936"/>
      <c r="O1196" s="177"/>
      <c r="P1196" s="319">
        <v>500</v>
      </c>
      <c r="Q1196" s="319">
        <v>500</v>
      </c>
      <c r="R1196" s="319" t="s">
        <v>13757</v>
      </c>
      <c r="S1196" s="319">
        <v>1</v>
      </c>
      <c r="T1196" s="319" t="s">
        <v>391</v>
      </c>
      <c r="U1196" s="177"/>
      <c r="V1196" s="177"/>
      <c r="W1196" s="177"/>
      <c r="X1196" s="177"/>
      <c r="Y1196" s="177"/>
      <c r="Z1196" s="177"/>
      <c r="AA1196" s="319" t="s">
        <v>2179</v>
      </c>
      <c r="AB1196" s="320"/>
      <c r="AC1196" s="320"/>
      <c r="AD1196" s="177"/>
      <c r="AE1196" s="177"/>
      <c r="AF1196" s="177"/>
      <c r="AG1196" s="177"/>
      <c r="AH1196" s="177"/>
      <c r="AI1196" s="177"/>
      <c r="AJ1196" s="177"/>
      <c r="AK1196" s="177"/>
      <c r="AL1196" s="177"/>
      <c r="AM1196" s="177"/>
      <c r="AN1196" s="177"/>
      <c r="AO1196" s="177"/>
      <c r="AP1196" s="177"/>
      <c r="AQ1196" s="177"/>
      <c r="AR1196" s="177"/>
      <c r="AS1196" s="177"/>
      <c r="AT1196" s="177"/>
      <c r="AU1196" s="177"/>
      <c r="AV1196" s="99">
        <v>2012</v>
      </c>
      <c r="AW1196" s="99"/>
      <c r="AX1196" s="99"/>
      <c r="AY1196" s="99"/>
      <c r="AZ1196" s="99"/>
      <c r="BA1196" s="99"/>
      <c r="BB1196" s="99"/>
      <c r="BC1196" s="100">
        <v>152</v>
      </c>
      <c r="BD1196" s="100"/>
    </row>
    <row r="1197" spans="1:56" s="246" customFormat="1" ht="25.7" customHeight="1">
      <c r="A1197" s="280"/>
      <c r="B1197" s="543"/>
      <c r="C1197" s="320" t="s">
        <v>3029</v>
      </c>
      <c r="D1197" s="320" t="s">
        <v>13758</v>
      </c>
      <c r="E1197" s="320" t="s">
        <v>3029</v>
      </c>
      <c r="F1197" s="320"/>
      <c r="G1197" s="320" t="s">
        <v>13759</v>
      </c>
      <c r="H1197" s="177"/>
      <c r="I1197" s="177"/>
      <c r="J1197" s="319">
        <v>520</v>
      </c>
      <c r="K1197" s="319">
        <v>500</v>
      </c>
      <c r="L1197" s="319">
        <v>500</v>
      </c>
      <c r="M1197" s="177"/>
      <c r="N1197" s="936"/>
      <c r="O1197" s="177"/>
      <c r="P1197" s="319">
        <v>500</v>
      </c>
      <c r="Q1197" s="319">
        <v>500</v>
      </c>
      <c r="R1197" s="319" t="s">
        <v>13752</v>
      </c>
      <c r="S1197" s="319">
        <v>1</v>
      </c>
      <c r="T1197" s="319" t="s">
        <v>391</v>
      </c>
      <c r="U1197" s="177"/>
      <c r="V1197" s="177"/>
      <c r="W1197" s="177"/>
      <c r="X1197" s="177"/>
      <c r="Y1197" s="177"/>
      <c r="Z1197" s="177"/>
      <c r="AA1197" s="319" t="s">
        <v>2179</v>
      </c>
      <c r="AB1197" s="320"/>
      <c r="AC1197" s="320"/>
      <c r="AD1197" s="177"/>
      <c r="AE1197" s="177"/>
      <c r="AF1197" s="177"/>
      <c r="AG1197" s="177"/>
      <c r="AH1197" s="177"/>
      <c r="AI1197" s="177"/>
      <c r="AJ1197" s="177"/>
      <c r="AK1197" s="177"/>
      <c r="AL1197" s="177"/>
      <c r="AM1197" s="177"/>
      <c r="AN1197" s="177"/>
      <c r="AO1197" s="177"/>
      <c r="AP1197" s="177"/>
      <c r="AQ1197" s="177"/>
      <c r="AR1197" s="177"/>
      <c r="AS1197" s="177"/>
      <c r="AT1197" s="177"/>
      <c r="AU1197" s="177"/>
      <c r="AV1197" s="99">
        <v>2012</v>
      </c>
      <c r="AW1197" s="99"/>
      <c r="AX1197" s="99"/>
      <c r="AY1197" s="99"/>
      <c r="AZ1197" s="99"/>
      <c r="BA1197" s="99"/>
      <c r="BB1197" s="99"/>
      <c r="BC1197" s="100">
        <v>152</v>
      </c>
      <c r="BD1197" s="100"/>
    </row>
    <row r="1198" spans="1:56" s="246" customFormat="1" ht="25.7" customHeight="1">
      <c r="A1198" s="280"/>
      <c r="B1198" s="543"/>
      <c r="C1198" s="320" t="s">
        <v>13321</v>
      </c>
      <c r="D1198" s="320" t="s">
        <v>13760</v>
      </c>
      <c r="E1198" s="320" t="s">
        <v>13321</v>
      </c>
      <c r="F1198" s="320"/>
      <c r="G1198" s="320" t="s">
        <v>13761</v>
      </c>
      <c r="H1198" s="177"/>
      <c r="I1198" s="177"/>
      <c r="J1198" s="319">
        <v>1053</v>
      </c>
      <c r="K1198" s="319">
        <v>1053</v>
      </c>
      <c r="L1198" s="319">
        <v>1053</v>
      </c>
      <c r="M1198" s="177"/>
      <c r="N1198" s="936"/>
      <c r="O1198" s="177"/>
      <c r="P1198" s="319">
        <v>748</v>
      </c>
      <c r="Q1198" s="319">
        <v>748</v>
      </c>
      <c r="R1198" s="319" t="s">
        <v>13762</v>
      </c>
      <c r="S1198" s="319">
        <v>2</v>
      </c>
      <c r="T1198" s="319" t="s">
        <v>391</v>
      </c>
      <c r="U1198" s="177"/>
      <c r="V1198" s="177"/>
      <c r="W1198" s="177"/>
      <c r="X1198" s="177"/>
      <c r="Y1198" s="177"/>
      <c r="Z1198" s="177"/>
      <c r="AA1198" s="319" t="s">
        <v>13763</v>
      </c>
      <c r="AB1198" s="320"/>
      <c r="AC1198" s="320"/>
      <c r="AD1198" s="177"/>
      <c r="AE1198" s="177"/>
      <c r="AF1198" s="177"/>
      <c r="AG1198" s="177"/>
      <c r="AH1198" s="177"/>
      <c r="AI1198" s="177"/>
      <c r="AJ1198" s="177"/>
      <c r="AK1198" s="177"/>
      <c r="AL1198" s="177"/>
      <c r="AM1198" s="177"/>
      <c r="AN1198" s="177"/>
      <c r="AO1198" s="177"/>
      <c r="AP1198" s="177"/>
      <c r="AQ1198" s="177"/>
      <c r="AR1198" s="177"/>
      <c r="AS1198" s="177"/>
      <c r="AT1198" s="177"/>
      <c r="AU1198" s="177"/>
      <c r="AV1198" s="99">
        <v>2010</v>
      </c>
      <c r="AW1198" s="99"/>
      <c r="AX1198" s="99"/>
      <c r="AY1198" s="99"/>
      <c r="AZ1198" s="99"/>
      <c r="BA1198" s="99"/>
      <c r="BB1198" s="99"/>
      <c r="BC1198" s="100">
        <v>194</v>
      </c>
      <c r="BD1198" s="100"/>
    </row>
    <row r="1199" spans="1:56" s="246" customFormat="1" ht="25.7" customHeight="1">
      <c r="A1199" s="280"/>
      <c r="B1199" s="543"/>
      <c r="C1199" s="320" t="s">
        <v>13321</v>
      </c>
      <c r="D1199" s="320" t="s">
        <v>13764</v>
      </c>
      <c r="E1199" s="320" t="s">
        <v>13321</v>
      </c>
      <c r="F1199" s="320"/>
      <c r="G1199" s="320" t="s">
        <v>13765</v>
      </c>
      <c r="H1199" s="177"/>
      <c r="I1199" s="177"/>
      <c r="J1199" s="319">
        <v>1409</v>
      </c>
      <c r="K1199" s="319">
        <v>374</v>
      </c>
      <c r="L1199" s="319">
        <v>374</v>
      </c>
      <c r="M1199" s="177"/>
      <c r="N1199" s="936"/>
      <c r="O1199" s="177"/>
      <c r="P1199" s="319">
        <v>374</v>
      </c>
      <c r="Q1199" s="319">
        <v>374</v>
      </c>
      <c r="R1199" s="319" t="s">
        <v>13766</v>
      </c>
      <c r="S1199" s="319">
        <v>1</v>
      </c>
      <c r="T1199" s="319" t="s">
        <v>391</v>
      </c>
      <c r="U1199" s="177"/>
      <c r="V1199" s="177"/>
      <c r="W1199" s="177"/>
      <c r="X1199" s="177"/>
      <c r="Y1199" s="177"/>
      <c r="Z1199" s="177"/>
      <c r="AA1199" s="319" t="s">
        <v>13763</v>
      </c>
      <c r="AB1199" s="320"/>
      <c r="AC1199" s="320"/>
      <c r="AD1199" s="177"/>
      <c r="AE1199" s="177"/>
      <c r="AF1199" s="177"/>
      <c r="AG1199" s="177"/>
      <c r="AH1199" s="177"/>
      <c r="AI1199" s="177"/>
      <c r="AJ1199" s="177"/>
      <c r="AK1199" s="177"/>
      <c r="AL1199" s="177"/>
      <c r="AM1199" s="177"/>
      <c r="AN1199" s="177"/>
      <c r="AO1199" s="177"/>
      <c r="AP1199" s="177"/>
      <c r="AQ1199" s="177"/>
      <c r="AR1199" s="177"/>
      <c r="AS1199" s="177"/>
      <c r="AT1199" s="177"/>
      <c r="AU1199" s="177"/>
      <c r="AV1199" s="99">
        <v>2014</v>
      </c>
      <c r="AW1199" s="99"/>
      <c r="AX1199" s="99"/>
      <c r="AY1199" s="99"/>
      <c r="AZ1199" s="99"/>
      <c r="BA1199" s="99"/>
      <c r="BB1199" s="99"/>
      <c r="BC1199" s="100">
        <v>189</v>
      </c>
      <c r="BD1199" s="100"/>
    </row>
    <row r="1200" spans="1:56" s="246" customFormat="1" ht="25.7" customHeight="1">
      <c r="A1200" s="280"/>
      <c r="B1200" s="543"/>
      <c r="C1200" s="320" t="s">
        <v>13331</v>
      </c>
      <c r="D1200" s="320" t="s">
        <v>13767</v>
      </c>
      <c r="E1200" s="320" t="s">
        <v>13331</v>
      </c>
      <c r="F1200" s="148"/>
      <c r="G1200" s="320" t="s">
        <v>13331</v>
      </c>
      <c r="H1200" s="177"/>
      <c r="I1200" s="177"/>
      <c r="J1200" s="319">
        <v>1409</v>
      </c>
      <c r="K1200" s="319">
        <v>1409</v>
      </c>
      <c r="L1200" s="319">
        <v>1409</v>
      </c>
      <c r="M1200" s="177"/>
      <c r="N1200" s="936"/>
      <c r="O1200" s="177"/>
      <c r="P1200" s="319">
        <v>900</v>
      </c>
      <c r="Q1200" s="319">
        <v>900</v>
      </c>
      <c r="R1200" s="319" t="s">
        <v>13768</v>
      </c>
      <c r="S1200" s="319">
        <v>3</v>
      </c>
      <c r="T1200" s="319" t="s">
        <v>391</v>
      </c>
      <c r="U1200" s="177"/>
      <c r="V1200" s="177"/>
      <c r="W1200" s="177"/>
      <c r="X1200" s="177"/>
      <c r="Y1200" s="177"/>
      <c r="Z1200" s="177"/>
      <c r="AA1200" s="319"/>
      <c r="AB1200" s="320"/>
      <c r="AC1200" s="320"/>
      <c r="AD1200" s="177"/>
      <c r="AE1200" s="177"/>
      <c r="AF1200" s="177"/>
      <c r="AG1200" s="177"/>
      <c r="AH1200" s="177"/>
      <c r="AI1200" s="177"/>
      <c r="AJ1200" s="177"/>
      <c r="AK1200" s="177"/>
      <c r="AL1200" s="177"/>
      <c r="AM1200" s="177"/>
      <c r="AN1200" s="177"/>
      <c r="AO1200" s="177"/>
      <c r="AP1200" s="177"/>
      <c r="AQ1200" s="177"/>
      <c r="AR1200" s="177"/>
      <c r="AS1200" s="177"/>
      <c r="AT1200" s="177"/>
      <c r="AU1200" s="177"/>
      <c r="AV1200" s="99">
        <v>2009</v>
      </c>
      <c r="AW1200" s="99"/>
      <c r="AX1200" s="99"/>
      <c r="AY1200" s="99"/>
      <c r="AZ1200" s="99"/>
      <c r="BA1200" s="99"/>
      <c r="BB1200" s="99"/>
      <c r="BC1200" s="100">
        <v>370</v>
      </c>
      <c r="BD1200" s="100"/>
    </row>
    <row r="1201" spans="1:56" s="246" customFormat="1" ht="25.7" customHeight="1">
      <c r="A1201" s="280"/>
      <c r="B1201" s="543"/>
      <c r="C1201" s="320" t="s">
        <v>13337</v>
      </c>
      <c r="D1201" s="320" t="s">
        <v>13769</v>
      </c>
      <c r="E1201" s="320" t="s">
        <v>13337</v>
      </c>
      <c r="F1201" s="320"/>
      <c r="G1201" s="320" t="s">
        <v>13337</v>
      </c>
      <c r="H1201" s="177"/>
      <c r="I1201" s="177"/>
      <c r="J1201" s="319">
        <v>5567</v>
      </c>
      <c r="K1201" s="319">
        <v>0</v>
      </c>
      <c r="L1201" s="319">
        <v>0</v>
      </c>
      <c r="M1201" s="177"/>
      <c r="N1201" s="936"/>
      <c r="O1201" s="177"/>
      <c r="P1201" s="319">
        <v>3000</v>
      </c>
      <c r="Q1201" s="319">
        <v>3000</v>
      </c>
      <c r="R1201" s="319" t="s">
        <v>390</v>
      </c>
      <c r="S1201" s="319">
        <v>10</v>
      </c>
      <c r="T1201" s="319" t="s">
        <v>391</v>
      </c>
      <c r="U1201" s="177"/>
      <c r="V1201" s="177"/>
      <c r="W1201" s="177"/>
      <c r="X1201" s="177"/>
      <c r="Y1201" s="177"/>
      <c r="Z1201" s="177"/>
      <c r="AA1201" s="319"/>
      <c r="AB1201" s="320"/>
      <c r="AC1201" s="320"/>
      <c r="AD1201" s="177"/>
      <c r="AE1201" s="177"/>
      <c r="AF1201" s="177"/>
      <c r="AG1201" s="177"/>
      <c r="AH1201" s="177"/>
      <c r="AI1201" s="177"/>
      <c r="AJ1201" s="177"/>
      <c r="AK1201" s="177"/>
      <c r="AL1201" s="177"/>
      <c r="AM1201" s="177"/>
      <c r="AN1201" s="177"/>
      <c r="AO1201" s="177"/>
      <c r="AP1201" s="177"/>
      <c r="AQ1201" s="177"/>
      <c r="AR1201" s="177"/>
      <c r="AS1201" s="177"/>
      <c r="AT1201" s="177"/>
      <c r="AU1201" s="177"/>
      <c r="AV1201" s="99">
        <v>2010</v>
      </c>
      <c r="AW1201" s="99"/>
      <c r="AX1201" s="99"/>
      <c r="AY1201" s="99"/>
      <c r="AZ1201" s="99"/>
      <c r="BA1201" s="99"/>
      <c r="BB1201" s="99"/>
      <c r="BC1201" s="100">
        <v>350</v>
      </c>
      <c r="BD1201" s="100"/>
    </row>
    <row r="1202" spans="1:56" s="246" customFormat="1" ht="25.7" customHeight="1">
      <c r="A1202" s="280"/>
      <c r="B1202" s="543"/>
      <c r="C1202" s="320" t="s">
        <v>13373</v>
      </c>
      <c r="D1202" s="320" t="s">
        <v>13770</v>
      </c>
      <c r="E1202" s="320" t="s">
        <v>13373</v>
      </c>
      <c r="F1202" s="320"/>
      <c r="G1202" s="320" t="s">
        <v>13373</v>
      </c>
      <c r="H1202" s="177"/>
      <c r="I1202" s="177"/>
      <c r="J1202" s="319">
        <v>535</v>
      </c>
      <c r="K1202" s="319">
        <v>535</v>
      </c>
      <c r="L1202" s="319">
        <v>535</v>
      </c>
      <c r="M1202" s="177"/>
      <c r="N1202" s="936"/>
      <c r="O1202" s="177"/>
      <c r="P1202" s="319">
        <v>535</v>
      </c>
      <c r="Q1202" s="319">
        <v>535</v>
      </c>
      <c r="R1202" s="319" t="s">
        <v>13771</v>
      </c>
      <c r="S1202" s="319">
        <v>2</v>
      </c>
      <c r="T1202" s="319" t="s">
        <v>391</v>
      </c>
      <c r="U1202" s="177"/>
      <c r="V1202" s="177"/>
      <c r="W1202" s="177"/>
      <c r="X1202" s="177"/>
      <c r="Y1202" s="177"/>
      <c r="Z1202" s="177"/>
      <c r="AA1202" s="319"/>
      <c r="AB1202" s="320"/>
      <c r="AC1202" s="320"/>
      <c r="AD1202" s="177"/>
      <c r="AE1202" s="177"/>
      <c r="AF1202" s="177"/>
      <c r="AG1202" s="177"/>
      <c r="AH1202" s="177"/>
      <c r="AI1202" s="177"/>
      <c r="AJ1202" s="177"/>
      <c r="AK1202" s="177"/>
      <c r="AL1202" s="177"/>
      <c r="AM1202" s="177"/>
      <c r="AN1202" s="177"/>
      <c r="AO1202" s="177"/>
      <c r="AP1202" s="177"/>
      <c r="AQ1202" s="177"/>
      <c r="AR1202" s="177"/>
      <c r="AS1202" s="177"/>
      <c r="AT1202" s="177"/>
      <c r="AU1202" s="177"/>
      <c r="AV1202" s="99">
        <v>2012</v>
      </c>
      <c r="AW1202" s="99"/>
      <c r="AX1202" s="99"/>
      <c r="AY1202" s="99"/>
      <c r="AZ1202" s="99"/>
      <c r="BA1202" s="99"/>
      <c r="BB1202" s="99"/>
      <c r="BC1202" s="100">
        <v>170</v>
      </c>
      <c r="BD1202" s="100"/>
    </row>
    <row r="1203" spans="1:56" s="246" customFormat="1" ht="25.7" customHeight="1">
      <c r="A1203" s="280"/>
      <c r="B1203" s="543"/>
      <c r="C1203" s="320" t="s">
        <v>13341</v>
      </c>
      <c r="D1203" s="320" t="s">
        <v>13772</v>
      </c>
      <c r="E1203" s="320" t="s">
        <v>13341</v>
      </c>
      <c r="F1203" s="320"/>
      <c r="G1203" s="320" t="s">
        <v>13341</v>
      </c>
      <c r="H1203" s="177"/>
      <c r="I1203" s="177"/>
      <c r="J1203" s="319">
        <v>4585</v>
      </c>
      <c r="K1203" s="319">
        <v>3489</v>
      </c>
      <c r="L1203" s="319">
        <v>3489</v>
      </c>
      <c r="M1203" s="177"/>
      <c r="N1203" s="936"/>
      <c r="O1203" s="177"/>
      <c r="P1203" s="319">
        <v>3489</v>
      </c>
      <c r="Q1203" s="319">
        <v>3489</v>
      </c>
      <c r="R1203" s="319" t="s">
        <v>13773</v>
      </c>
      <c r="S1203" s="319">
        <v>7</v>
      </c>
      <c r="T1203" s="319" t="s">
        <v>391</v>
      </c>
      <c r="U1203" s="177"/>
      <c r="V1203" s="177"/>
      <c r="W1203" s="177"/>
      <c r="X1203" s="177"/>
      <c r="Y1203" s="177"/>
      <c r="Z1203" s="177"/>
      <c r="AA1203" s="319" t="s">
        <v>2179</v>
      </c>
      <c r="AB1203" s="320"/>
      <c r="AC1203" s="320"/>
      <c r="AD1203" s="177"/>
      <c r="AE1203" s="177"/>
      <c r="AF1203" s="177"/>
      <c r="AG1203" s="177"/>
      <c r="AH1203" s="177"/>
      <c r="AI1203" s="177"/>
      <c r="AJ1203" s="177"/>
      <c r="AK1203" s="177"/>
      <c r="AL1203" s="177"/>
      <c r="AM1203" s="177"/>
      <c r="AN1203" s="177"/>
      <c r="AO1203" s="177"/>
      <c r="AP1203" s="177"/>
      <c r="AQ1203" s="177"/>
      <c r="AR1203" s="177"/>
      <c r="AS1203" s="177"/>
      <c r="AT1203" s="177"/>
      <c r="AU1203" s="177"/>
      <c r="AV1203" s="99">
        <v>2007</v>
      </c>
      <c r="AW1203" s="99"/>
      <c r="AX1203" s="99"/>
      <c r="AY1203" s="99"/>
      <c r="AZ1203" s="99"/>
      <c r="BA1203" s="99"/>
      <c r="BB1203" s="99"/>
      <c r="BC1203" s="100">
        <v>1870</v>
      </c>
      <c r="BD1203" s="100"/>
    </row>
    <row r="1204" spans="1:56" s="246" customFormat="1" ht="25.7" customHeight="1">
      <c r="A1204" s="280"/>
      <c r="B1204" s="543"/>
      <c r="C1204" s="177" t="s">
        <v>13341</v>
      </c>
      <c r="D1204" s="544" t="s">
        <v>13774</v>
      </c>
      <c r="E1204" s="177" t="s">
        <v>13341</v>
      </c>
      <c r="F1204" s="148"/>
      <c r="G1204" s="320" t="s">
        <v>13341</v>
      </c>
      <c r="H1204" s="177"/>
      <c r="I1204" s="177"/>
      <c r="J1204" s="319">
        <v>1531</v>
      </c>
      <c r="K1204" s="319">
        <v>44</v>
      </c>
      <c r="L1204" s="319">
        <v>44</v>
      </c>
      <c r="M1204" s="177"/>
      <c r="N1204" s="936"/>
      <c r="O1204" s="177"/>
      <c r="P1204" s="319">
        <v>44</v>
      </c>
      <c r="Q1204" s="319">
        <v>44</v>
      </c>
      <c r="R1204" s="319" t="s">
        <v>13775</v>
      </c>
      <c r="S1204" s="319">
        <v>1</v>
      </c>
      <c r="T1204" s="319" t="s">
        <v>391</v>
      </c>
      <c r="U1204" s="177"/>
      <c r="V1204" s="177"/>
      <c r="W1204" s="177"/>
      <c r="X1204" s="177"/>
      <c r="Y1204" s="177"/>
      <c r="Z1204" s="177"/>
      <c r="AA1204" s="319" t="s">
        <v>2179</v>
      </c>
      <c r="AB1204" s="320"/>
      <c r="AC1204" s="320"/>
      <c r="AD1204" s="177"/>
      <c r="AE1204" s="177"/>
      <c r="AF1204" s="177"/>
      <c r="AG1204" s="177"/>
      <c r="AH1204" s="177"/>
      <c r="AI1204" s="177"/>
      <c r="AJ1204" s="177"/>
      <c r="AK1204" s="177"/>
      <c r="AL1204" s="177"/>
      <c r="AM1204" s="177"/>
      <c r="AN1204" s="177"/>
      <c r="AO1204" s="177"/>
      <c r="AP1204" s="177"/>
      <c r="AQ1204" s="177"/>
      <c r="AR1204" s="177"/>
      <c r="AS1204" s="177"/>
      <c r="AT1204" s="177"/>
      <c r="AU1204" s="177"/>
      <c r="AV1204" s="99">
        <v>2012</v>
      </c>
      <c r="AW1204" s="99"/>
      <c r="AX1204" s="99"/>
      <c r="AY1204" s="99"/>
      <c r="AZ1204" s="99"/>
      <c r="BA1204" s="99"/>
      <c r="BB1204" s="99"/>
      <c r="BC1204" s="100">
        <v>40</v>
      </c>
      <c r="BD1204" s="100"/>
    </row>
    <row r="1205" spans="1:56" s="246" customFormat="1" ht="25.7" customHeight="1">
      <c r="A1205" s="280"/>
      <c r="B1205" s="543"/>
      <c r="C1205" s="177" t="s">
        <v>13341</v>
      </c>
      <c r="D1205" s="544" t="s">
        <v>13776</v>
      </c>
      <c r="E1205" s="177" t="s">
        <v>13341</v>
      </c>
      <c r="F1205" s="148"/>
      <c r="G1205" s="320" t="s">
        <v>13341</v>
      </c>
      <c r="H1205" s="177"/>
      <c r="I1205" s="177"/>
      <c r="J1205" s="319">
        <v>1063</v>
      </c>
      <c r="K1205" s="319">
        <v>55</v>
      </c>
      <c r="L1205" s="319">
        <v>55</v>
      </c>
      <c r="M1205" s="319"/>
      <c r="N1205" s="319"/>
      <c r="O1205" s="319"/>
      <c r="P1205" s="319">
        <v>55</v>
      </c>
      <c r="Q1205" s="319">
        <v>55</v>
      </c>
      <c r="R1205" s="319" t="s">
        <v>13777</v>
      </c>
      <c r="S1205" s="319">
        <v>1</v>
      </c>
      <c r="T1205" s="319" t="s">
        <v>391</v>
      </c>
      <c r="U1205" s="177"/>
      <c r="V1205" s="177"/>
      <c r="W1205" s="177"/>
      <c r="X1205" s="177"/>
      <c r="Y1205" s="177"/>
      <c r="Z1205" s="177"/>
      <c r="AA1205" s="319" t="s">
        <v>2179</v>
      </c>
      <c r="AB1205" s="320"/>
      <c r="AC1205" s="320"/>
      <c r="AD1205" s="177"/>
      <c r="AE1205" s="177"/>
      <c r="AF1205" s="177"/>
      <c r="AG1205" s="177"/>
      <c r="AH1205" s="177"/>
      <c r="AI1205" s="177"/>
      <c r="AJ1205" s="177"/>
      <c r="AK1205" s="177"/>
      <c r="AL1205" s="177"/>
      <c r="AM1205" s="177"/>
      <c r="AN1205" s="177"/>
      <c r="AO1205" s="177"/>
      <c r="AP1205" s="177"/>
      <c r="AQ1205" s="177"/>
      <c r="AR1205" s="177"/>
      <c r="AS1205" s="177"/>
      <c r="AT1205" s="177"/>
      <c r="AU1205" s="177"/>
      <c r="AV1205" s="99">
        <v>2012</v>
      </c>
      <c r="AW1205" s="99"/>
      <c r="AX1205" s="99"/>
      <c r="AY1205" s="99"/>
      <c r="AZ1205" s="99"/>
      <c r="BA1205" s="99"/>
      <c r="BB1205" s="99"/>
      <c r="BC1205" s="100">
        <v>44</v>
      </c>
      <c r="BD1205" s="662"/>
    </row>
    <row r="1206" spans="1:56" s="246" customFormat="1" ht="25.7" customHeight="1">
      <c r="A1206" s="280"/>
      <c r="B1206" s="543"/>
      <c r="C1206" s="320" t="s">
        <v>13341</v>
      </c>
      <c r="D1206" s="320" t="s">
        <v>13778</v>
      </c>
      <c r="E1206" s="320" t="s">
        <v>13341</v>
      </c>
      <c r="F1206" s="320"/>
      <c r="G1206" s="320" t="s">
        <v>13341</v>
      </c>
      <c r="H1206" s="177"/>
      <c r="I1206" s="177"/>
      <c r="J1206" s="319">
        <v>1991</v>
      </c>
      <c r="K1206" s="319">
        <v>329</v>
      </c>
      <c r="L1206" s="319">
        <v>429</v>
      </c>
      <c r="M1206" s="177"/>
      <c r="N1206" s="936"/>
      <c r="O1206" s="177"/>
      <c r="P1206" s="319">
        <v>429</v>
      </c>
      <c r="Q1206" s="319">
        <v>429</v>
      </c>
      <c r="R1206" s="319" t="s">
        <v>13779</v>
      </c>
      <c r="S1206" s="319">
        <v>2</v>
      </c>
      <c r="T1206" s="319" t="s">
        <v>391</v>
      </c>
      <c r="U1206" s="177"/>
      <c r="V1206" s="177"/>
      <c r="W1206" s="177"/>
      <c r="X1206" s="177"/>
      <c r="Y1206" s="177"/>
      <c r="Z1206" s="177"/>
      <c r="AA1206" s="319" t="s">
        <v>13780</v>
      </c>
      <c r="AB1206" s="320"/>
      <c r="AC1206" s="320"/>
      <c r="AD1206" s="177"/>
      <c r="AE1206" s="177"/>
      <c r="AF1206" s="177"/>
      <c r="AG1206" s="177"/>
      <c r="AH1206" s="177"/>
      <c r="AI1206" s="177"/>
      <c r="AJ1206" s="177"/>
      <c r="AK1206" s="177"/>
      <c r="AL1206" s="177"/>
      <c r="AM1206" s="177"/>
      <c r="AN1206" s="177"/>
      <c r="AO1206" s="177"/>
      <c r="AP1206" s="177"/>
      <c r="AQ1206" s="177"/>
      <c r="AR1206" s="177"/>
      <c r="AS1206" s="177"/>
      <c r="AT1206" s="177"/>
      <c r="AU1206" s="177"/>
      <c r="AV1206" s="99">
        <v>2012</v>
      </c>
      <c r="AW1206" s="99"/>
      <c r="AX1206" s="99"/>
      <c r="AY1206" s="99"/>
      <c r="AZ1206" s="99"/>
      <c r="BA1206" s="99"/>
      <c r="BB1206" s="99"/>
      <c r="BC1206" s="100">
        <v>70</v>
      </c>
      <c r="BD1206" s="100"/>
    </row>
    <row r="1207" spans="1:56" s="246" customFormat="1" ht="25.7" customHeight="1">
      <c r="A1207" s="280"/>
      <c r="B1207" s="543"/>
      <c r="C1207" s="320" t="s">
        <v>13341</v>
      </c>
      <c r="D1207" s="320" t="s">
        <v>13781</v>
      </c>
      <c r="E1207" s="320" t="s">
        <v>13341</v>
      </c>
      <c r="F1207" s="320"/>
      <c r="G1207" s="320" t="s">
        <v>13341</v>
      </c>
      <c r="H1207" s="177"/>
      <c r="I1207" s="177"/>
      <c r="J1207" s="319">
        <v>1662</v>
      </c>
      <c r="K1207" s="319">
        <v>455</v>
      </c>
      <c r="L1207" s="319">
        <v>399</v>
      </c>
      <c r="M1207" s="177"/>
      <c r="N1207" s="936"/>
      <c r="O1207" s="177"/>
      <c r="P1207" s="319">
        <v>399</v>
      </c>
      <c r="Q1207" s="319">
        <v>399</v>
      </c>
      <c r="R1207" s="319" t="s">
        <v>13782</v>
      </c>
      <c r="S1207" s="319">
        <v>2</v>
      </c>
      <c r="T1207" s="319" t="s">
        <v>391</v>
      </c>
      <c r="U1207" s="177"/>
      <c r="V1207" s="177"/>
      <c r="W1207" s="177"/>
      <c r="X1207" s="177"/>
      <c r="Y1207" s="177"/>
      <c r="Z1207" s="177"/>
      <c r="AA1207" s="319"/>
      <c r="AB1207" s="320"/>
      <c r="AC1207" s="320"/>
      <c r="AD1207" s="177"/>
      <c r="AE1207" s="177"/>
      <c r="AF1207" s="177"/>
      <c r="AG1207" s="177"/>
      <c r="AH1207" s="177"/>
      <c r="AI1207" s="177"/>
      <c r="AJ1207" s="177"/>
      <c r="AK1207" s="177"/>
      <c r="AL1207" s="177"/>
      <c r="AM1207" s="177"/>
      <c r="AN1207" s="177"/>
      <c r="AO1207" s="177"/>
      <c r="AP1207" s="177"/>
      <c r="AQ1207" s="177"/>
      <c r="AR1207" s="177"/>
      <c r="AS1207" s="177"/>
      <c r="AT1207" s="177"/>
      <c r="AU1207" s="177"/>
      <c r="AV1207" s="99">
        <v>2012</v>
      </c>
      <c r="AW1207" s="99"/>
      <c r="AX1207" s="99"/>
      <c r="AY1207" s="99"/>
      <c r="AZ1207" s="99"/>
      <c r="BA1207" s="99"/>
      <c r="BB1207" s="99"/>
      <c r="BC1207" s="100">
        <v>96</v>
      </c>
      <c r="BD1207" s="100"/>
    </row>
    <row r="1208" spans="1:56" s="246" customFormat="1" ht="25.7" customHeight="1">
      <c r="A1208" s="280"/>
      <c r="B1208" s="543"/>
      <c r="C1208" s="320" t="s">
        <v>13348</v>
      </c>
      <c r="D1208" s="320" t="s">
        <v>13783</v>
      </c>
      <c r="E1208" s="320" t="s">
        <v>13348</v>
      </c>
      <c r="F1208" s="320"/>
      <c r="G1208" s="320" t="s">
        <v>13348</v>
      </c>
      <c r="H1208" s="177"/>
      <c r="I1208" s="177"/>
      <c r="J1208" s="319">
        <v>1163</v>
      </c>
      <c r="K1208" s="319">
        <v>912</v>
      </c>
      <c r="L1208" s="319">
        <v>912</v>
      </c>
      <c r="M1208" s="177"/>
      <c r="N1208" s="936"/>
      <c r="O1208" s="177"/>
      <c r="P1208" s="319">
        <v>912</v>
      </c>
      <c r="Q1208" s="319">
        <v>912</v>
      </c>
      <c r="R1208" s="319" t="s">
        <v>13747</v>
      </c>
      <c r="S1208" s="319">
        <v>2</v>
      </c>
      <c r="T1208" s="319" t="s">
        <v>391</v>
      </c>
      <c r="U1208" s="177"/>
      <c r="V1208" s="177"/>
      <c r="W1208" s="177"/>
      <c r="X1208" s="177"/>
      <c r="Y1208" s="177"/>
      <c r="Z1208" s="177"/>
      <c r="AA1208" s="319"/>
      <c r="AB1208" s="320"/>
      <c r="AC1208" s="320"/>
      <c r="AD1208" s="177"/>
      <c r="AE1208" s="177"/>
      <c r="AF1208" s="177"/>
      <c r="AG1208" s="177"/>
      <c r="AH1208" s="177"/>
      <c r="AI1208" s="177"/>
      <c r="AJ1208" s="177"/>
      <c r="AK1208" s="177"/>
      <c r="AL1208" s="177"/>
      <c r="AM1208" s="177"/>
      <c r="AN1208" s="177"/>
      <c r="AO1208" s="177"/>
      <c r="AP1208" s="177"/>
      <c r="AQ1208" s="177"/>
      <c r="AR1208" s="177"/>
      <c r="AS1208" s="177"/>
      <c r="AT1208" s="177"/>
      <c r="AU1208" s="177"/>
      <c r="AV1208" s="99">
        <v>2010</v>
      </c>
      <c r="AW1208" s="99"/>
      <c r="AX1208" s="99"/>
      <c r="AY1208" s="99"/>
      <c r="AZ1208" s="99"/>
      <c r="BA1208" s="99"/>
      <c r="BB1208" s="99"/>
      <c r="BC1208" s="100">
        <v>106</v>
      </c>
      <c r="BD1208" s="100"/>
    </row>
    <row r="1209" spans="1:56" s="246" customFormat="1" ht="25.7" customHeight="1">
      <c r="A1209" s="280"/>
      <c r="B1209" s="543"/>
      <c r="C1209" s="320" t="s">
        <v>13368</v>
      </c>
      <c r="D1209" s="320" t="s">
        <v>13784</v>
      </c>
      <c r="E1209" s="320" t="s">
        <v>13368</v>
      </c>
      <c r="F1209" s="320"/>
      <c r="G1209" s="320" t="s">
        <v>13368</v>
      </c>
      <c r="H1209" s="177"/>
      <c r="I1209" s="177"/>
      <c r="J1209" s="319">
        <v>6058</v>
      </c>
      <c r="K1209" s="319">
        <v>394.98</v>
      </c>
      <c r="L1209" s="319">
        <v>395</v>
      </c>
      <c r="M1209" s="177"/>
      <c r="N1209" s="936"/>
      <c r="O1209" s="177"/>
      <c r="P1209" s="319">
        <v>395</v>
      </c>
      <c r="Q1209" s="319">
        <v>395</v>
      </c>
      <c r="R1209" s="319" t="s">
        <v>13785</v>
      </c>
      <c r="S1209" s="319">
        <v>1</v>
      </c>
      <c r="T1209" s="319" t="s">
        <v>391</v>
      </c>
      <c r="U1209" s="177"/>
      <c r="V1209" s="177"/>
      <c r="W1209" s="177"/>
      <c r="X1209" s="177"/>
      <c r="Y1209" s="177"/>
      <c r="Z1209" s="177"/>
      <c r="AA1209" s="319" t="s">
        <v>2179</v>
      </c>
      <c r="AB1209" s="320"/>
      <c r="AC1209" s="320"/>
      <c r="AD1209" s="177"/>
      <c r="AE1209" s="177"/>
      <c r="AF1209" s="177"/>
      <c r="AG1209" s="177"/>
      <c r="AH1209" s="177"/>
      <c r="AI1209" s="177"/>
      <c r="AJ1209" s="177"/>
      <c r="AK1209" s="177"/>
      <c r="AL1209" s="177"/>
      <c r="AM1209" s="177"/>
      <c r="AN1209" s="177"/>
      <c r="AO1209" s="177"/>
      <c r="AP1209" s="177"/>
      <c r="AQ1209" s="177"/>
      <c r="AR1209" s="177"/>
      <c r="AS1209" s="177"/>
      <c r="AT1209" s="177"/>
      <c r="AU1209" s="177"/>
      <c r="AV1209" s="99">
        <v>2009</v>
      </c>
      <c r="AW1209" s="99"/>
      <c r="AX1209" s="99"/>
      <c r="AY1209" s="99"/>
      <c r="AZ1209" s="99"/>
      <c r="BA1209" s="99"/>
      <c r="BB1209" s="99"/>
      <c r="BC1209" s="100">
        <v>90</v>
      </c>
      <c r="BD1209" s="100"/>
    </row>
    <row r="1210" spans="1:56" s="246" customFormat="1" ht="25.7" customHeight="1">
      <c r="A1210" s="280"/>
      <c r="B1210" s="543"/>
      <c r="C1210" s="320" t="s">
        <v>13368</v>
      </c>
      <c r="D1210" s="320" t="s">
        <v>13786</v>
      </c>
      <c r="E1210" s="320" t="s">
        <v>13368</v>
      </c>
      <c r="F1210" s="320"/>
      <c r="G1210" s="320" t="s">
        <v>13368</v>
      </c>
      <c r="H1210" s="177"/>
      <c r="I1210" s="177"/>
      <c r="J1210" s="319">
        <v>3475</v>
      </c>
      <c r="K1210" s="319">
        <v>396</v>
      </c>
      <c r="L1210" s="319">
        <v>396</v>
      </c>
      <c r="M1210" s="177"/>
      <c r="N1210" s="936"/>
      <c r="O1210" s="177"/>
      <c r="P1210" s="319">
        <v>396</v>
      </c>
      <c r="Q1210" s="319">
        <v>396</v>
      </c>
      <c r="R1210" s="319" t="s">
        <v>13787</v>
      </c>
      <c r="S1210" s="319">
        <v>1</v>
      </c>
      <c r="T1210" s="319" t="s">
        <v>391</v>
      </c>
      <c r="U1210" s="177"/>
      <c r="V1210" s="177"/>
      <c r="W1210" s="177"/>
      <c r="X1210" s="177"/>
      <c r="Y1210" s="177"/>
      <c r="Z1210" s="177"/>
      <c r="AA1210" s="319" t="s">
        <v>2179</v>
      </c>
      <c r="AB1210" s="320"/>
      <c r="AC1210" s="320"/>
      <c r="AD1210" s="177"/>
      <c r="AE1210" s="177"/>
      <c r="AF1210" s="177"/>
      <c r="AG1210" s="177"/>
      <c r="AH1210" s="177"/>
      <c r="AI1210" s="177"/>
      <c r="AJ1210" s="177"/>
      <c r="AK1210" s="177"/>
      <c r="AL1210" s="177"/>
      <c r="AM1210" s="177"/>
      <c r="AN1210" s="177"/>
      <c r="AO1210" s="177"/>
      <c r="AP1210" s="177"/>
      <c r="AQ1210" s="177"/>
      <c r="AR1210" s="177"/>
      <c r="AS1210" s="177"/>
      <c r="AT1210" s="177"/>
      <c r="AU1210" s="177"/>
      <c r="AV1210" s="99">
        <v>2016</v>
      </c>
      <c r="AW1210" s="99"/>
      <c r="AX1210" s="99"/>
      <c r="AY1210" s="99"/>
      <c r="AZ1210" s="99"/>
      <c r="BA1210" s="99"/>
      <c r="BB1210" s="99"/>
      <c r="BC1210" s="100">
        <v>200</v>
      </c>
      <c r="BD1210" s="100"/>
    </row>
    <row r="1211" spans="1:56" s="246" customFormat="1" ht="25.7" customHeight="1">
      <c r="A1211" s="280"/>
      <c r="B1211" s="543"/>
      <c r="C1211" s="105" t="s">
        <v>13446</v>
      </c>
      <c r="D1211" s="582" t="s">
        <v>13788</v>
      </c>
      <c r="E1211" s="99" t="s">
        <v>13446</v>
      </c>
      <c r="F1211" s="99"/>
      <c r="G1211" s="105" t="s">
        <v>13789</v>
      </c>
      <c r="H1211" s="99"/>
      <c r="I1211" s="99"/>
      <c r="J1211" s="100">
        <v>2937</v>
      </c>
      <c r="K1211" s="100">
        <v>1158</v>
      </c>
      <c r="L1211" s="100">
        <v>1158</v>
      </c>
      <c r="M1211" s="99"/>
      <c r="N1211" s="99"/>
      <c r="O1211" s="99"/>
      <c r="P1211" s="100">
        <v>1122</v>
      </c>
      <c r="Q1211" s="100">
        <v>1122</v>
      </c>
      <c r="R1211" s="319" t="s">
        <v>3026</v>
      </c>
      <c r="S1211" s="100">
        <v>3</v>
      </c>
      <c r="T1211" s="100" t="s">
        <v>391</v>
      </c>
      <c r="U1211" s="99"/>
      <c r="V1211" s="99"/>
      <c r="W1211" s="99"/>
      <c r="X1211" s="99"/>
      <c r="Y1211" s="99"/>
      <c r="Z1211" s="99"/>
      <c r="AA1211" s="100" t="s">
        <v>3027</v>
      </c>
      <c r="AB1211" s="99"/>
      <c r="AC1211" s="99"/>
      <c r="AD1211" s="99"/>
      <c r="AE1211" s="99"/>
      <c r="AF1211" s="99"/>
      <c r="AG1211" s="99"/>
      <c r="AH1211" s="99"/>
      <c r="AI1211" s="99"/>
      <c r="AJ1211" s="99"/>
      <c r="AK1211" s="99"/>
      <c r="AL1211" s="99"/>
      <c r="AM1211" s="99"/>
      <c r="AN1211" s="99"/>
      <c r="AO1211" s="99"/>
      <c r="AP1211" s="99"/>
      <c r="AQ1211" s="99"/>
      <c r="AR1211" s="99"/>
      <c r="AS1211" s="99"/>
      <c r="AT1211" s="99"/>
      <c r="AU1211" s="99"/>
      <c r="AV1211" s="99">
        <v>2014.5</v>
      </c>
      <c r="AW1211" s="99"/>
      <c r="AX1211" s="99"/>
      <c r="AY1211" s="99"/>
      <c r="AZ1211" s="99"/>
      <c r="BA1211" s="99"/>
      <c r="BB1211" s="99"/>
      <c r="BC1211" s="100">
        <v>1200</v>
      </c>
      <c r="BD1211" s="662" t="s">
        <v>15552</v>
      </c>
    </row>
    <row r="1212" spans="1:56" s="246" customFormat="1" ht="25.7" customHeight="1">
      <c r="A1212" s="280"/>
      <c r="B1212" s="543"/>
      <c r="C1212" s="105" t="s">
        <v>13446</v>
      </c>
      <c r="D1212" s="105" t="s">
        <v>13790</v>
      </c>
      <c r="E1212" s="105" t="s">
        <v>13446</v>
      </c>
      <c r="F1212" s="105"/>
      <c r="G1212" s="105" t="s">
        <v>13791</v>
      </c>
      <c r="H1212" s="99"/>
      <c r="I1212" s="99"/>
      <c r="J1212" s="100">
        <v>1200</v>
      </c>
      <c r="K1212" s="100">
        <v>500</v>
      </c>
      <c r="L1212" s="100">
        <v>500</v>
      </c>
      <c r="M1212" s="99"/>
      <c r="N1212" s="99"/>
      <c r="O1212" s="99"/>
      <c r="P1212" s="319">
        <v>748</v>
      </c>
      <c r="Q1212" s="100">
        <v>748</v>
      </c>
      <c r="R1212" s="100" t="s">
        <v>3026</v>
      </c>
      <c r="S1212" s="100">
        <v>2</v>
      </c>
      <c r="T1212" s="100" t="s">
        <v>391</v>
      </c>
      <c r="U1212" s="99"/>
      <c r="V1212" s="99"/>
      <c r="W1212" s="99"/>
      <c r="X1212" s="99"/>
      <c r="Y1212" s="99"/>
      <c r="Z1212" s="99"/>
      <c r="AA1212" s="100" t="s">
        <v>3027</v>
      </c>
      <c r="AB1212" s="99"/>
      <c r="AC1212" s="99"/>
      <c r="AD1212" s="99"/>
      <c r="AE1212" s="99"/>
      <c r="AF1212" s="99"/>
      <c r="AG1212" s="99"/>
      <c r="AH1212" s="99"/>
      <c r="AI1212" s="99"/>
      <c r="AJ1212" s="99"/>
      <c r="AK1212" s="99"/>
      <c r="AL1212" s="99"/>
      <c r="AM1212" s="99"/>
      <c r="AN1212" s="99"/>
      <c r="AO1212" s="99"/>
      <c r="AP1212" s="99"/>
      <c r="AQ1212" s="99"/>
      <c r="AR1212" s="99"/>
      <c r="AS1212" s="99"/>
      <c r="AT1212" s="99"/>
      <c r="AU1212" s="99"/>
      <c r="AV1212" s="99">
        <v>2012</v>
      </c>
      <c r="AW1212" s="99"/>
      <c r="AX1212" s="99"/>
      <c r="AY1212" s="99"/>
      <c r="AZ1212" s="99"/>
      <c r="BA1212" s="99"/>
      <c r="BB1212" s="99"/>
      <c r="BC1212" s="100">
        <v>300</v>
      </c>
      <c r="BD1212" s="662" t="s">
        <v>15553</v>
      </c>
    </row>
    <row r="1213" spans="1:56" s="246" customFormat="1" ht="25.7" customHeight="1">
      <c r="A1213" s="280"/>
      <c r="B1213" s="543"/>
      <c r="C1213" s="177" t="s">
        <v>13446</v>
      </c>
      <c r="D1213" s="544" t="s">
        <v>13792</v>
      </c>
      <c r="E1213" s="177" t="s">
        <v>13446</v>
      </c>
      <c r="F1213" s="148"/>
      <c r="G1213" s="320" t="s">
        <v>13793</v>
      </c>
      <c r="H1213" s="177"/>
      <c r="I1213" s="177"/>
      <c r="J1213" s="319">
        <v>919</v>
      </c>
      <c r="K1213" s="319">
        <v>364</v>
      </c>
      <c r="L1213" s="99">
        <v>364</v>
      </c>
      <c r="M1213" s="319">
        <v>600</v>
      </c>
      <c r="N1213" s="319">
        <v>600</v>
      </c>
      <c r="O1213" s="319">
        <v>600</v>
      </c>
      <c r="P1213" s="319">
        <v>336</v>
      </c>
      <c r="Q1213" s="319">
        <v>336</v>
      </c>
      <c r="R1213" s="319" t="s">
        <v>13771</v>
      </c>
      <c r="S1213" s="319">
        <v>1</v>
      </c>
      <c r="T1213" s="319" t="s">
        <v>391</v>
      </c>
      <c r="U1213" s="177"/>
      <c r="V1213" s="177"/>
      <c r="W1213" s="177"/>
      <c r="X1213" s="177"/>
      <c r="Y1213" s="177"/>
      <c r="Z1213" s="177"/>
      <c r="AA1213" s="319"/>
      <c r="AB1213" s="320"/>
      <c r="AC1213" s="320"/>
      <c r="AD1213" s="177"/>
      <c r="AE1213" s="177"/>
      <c r="AF1213" s="177"/>
      <c r="AG1213" s="177"/>
      <c r="AH1213" s="177"/>
      <c r="AI1213" s="177"/>
      <c r="AJ1213" s="177"/>
      <c r="AK1213" s="177"/>
      <c r="AL1213" s="177"/>
      <c r="AM1213" s="177"/>
      <c r="AN1213" s="177"/>
      <c r="AO1213" s="177"/>
      <c r="AP1213" s="177"/>
      <c r="AQ1213" s="177"/>
      <c r="AR1213" s="177"/>
      <c r="AS1213" s="177"/>
      <c r="AT1213" s="177"/>
      <c r="AU1213" s="177"/>
      <c r="AV1213" s="99">
        <v>2010</v>
      </c>
      <c r="AW1213" s="99"/>
      <c r="AX1213" s="99"/>
      <c r="AY1213" s="99"/>
      <c r="AZ1213" s="99"/>
      <c r="BA1213" s="99"/>
      <c r="BB1213" s="99"/>
      <c r="BC1213" s="100">
        <v>65</v>
      </c>
      <c r="BD1213" s="1086"/>
    </row>
    <row r="1214" spans="1:56" s="246" customFormat="1" ht="25.7" customHeight="1">
      <c r="A1214" s="280"/>
      <c r="B1214" s="543"/>
      <c r="C1214" s="177" t="s">
        <v>13446</v>
      </c>
      <c r="D1214" s="544" t="s">
        <v>10617</v>
      </c>
      <c r="E1214" s="177" t="s">
        <v>13446</v>
      </c>
      <c r="F1214" s="148"/>
      <c r="G1214" s="320" t="s">
        <v>13794</v>
      </c>
      <c r="H1214" s="177"/>
      <c r="I1214" s="177"/>
      <c r="J1214" s="319">
        <v>374</v>
      </c>
      <c r="K1214" s="319">
        <v>364</v>
      </c>
      <c r="L1214" s="99">
        <v>364</v>
      </c>
      <c r="M1214" s="319">
        <v>950</v>
      </c>
      <c r="N1214" s="319">
        <v>950</v>
      </c>
      <c r="O1214" s="319">
        <v>950</v>
      </c>
      <c r="P1214" s="319">
        <v>336</v>
      </c>
      <c r="Q1214" s="319">
        <v>336</v>
      </c>
      <c r="R1214" s="319" t="s">
        <v>13771</v>
      </c>
      <c r="S1214" s="319">
        <v>1</v>
      </c>
      <c r="T1214" s="319" t="s">
        <v>391</v>
      </c>
      <c r="U1214" s="177"/>
      <c r="V1214" s="177"/>
      <c r="W1214" s="177"/>
      <c r="X1214" s="177"/>
      <c r="Y1214" s="177"/>
      <c r="Z1214" s="177"/>
      <c r="AA1214" s="319"/>
      <c r="AB1214" s="320"/>
      <c r="AC1214" s="320"/>
      <c r="AD1214" s="177"/>
      <c r="AE1214" s="177"/>
      <c r="AF1214" s="177"/>
      <c r="AG1214" s="177"/>
      <c r="AH1214" s="177"/>
      <c r="AI1214" s="177"/>
      <c r="AJ1214" s="177"/>
      <c r="AK1214" s="177"/>
      <c r="AL1214" s="177"/>
      <c r="AM1214" s="177"/>
      <c r="AN1214" s="177"/>
      <c r="AO1214" s="177"/>
      <c r="AP1214" s="177"/>
      <c r="AQ1214" s="177"/>
      <c r="AR1214" s="177"/>
      <c r="AS1214" s="177"/>
      <c r="AT1214" s="177"/>
      <c r="AU1214" s="177"/>
      <c r="AV1214" s="99">
        <v>2010</v>
      </c>
      <c r="AW1214" s="99"/>
      <c r="AX1214" s="99"/>
      <c r="AY1214" s="99"/>
      <c r="AZ1214" s="99"/>
      <c r="BA1214" s="99"/>
      <c r="BB1214" s="99"/>
      <c r="BC1214" s="100">
        <v>33</v>
      </c>
      <c r="BD1214" s="100"/>
    </row>
    <row r="1215" spans="1:56" s="246" customFormat="1" ht="25.7" customHeight="1">
      <c r="A1215" s="280"/>
      <c r="B1215" s="543"/>
      <c r="C1215" s="177" t="s">
        <v>13446</v>
      </c>
      <c r="D1215" s="1087" t="s">
        <v>2613</v>
      </c>
      <c r="E1215" s="177" t="s">
        <v>13446</v>
      </c>
      <c r="F1215" s="148"/>
      <c r="G1215" s="320" t="s">
        <v>13795</v>
      </c>
      <c r="H1215" s="177"/>
      <c r="I1215" s="177"/>
      <c r="J1215" s="319">
        <v>748</v>
      </c>
      <c r="K1215" s="319">
        <v>672</v>
      </c>
      <c r="L1215" s="319">
        <v>672</v>
      </c>
      <c r="M1215" s="319">
        <v>350</v>
      </c>
      <c r="N1215" s="319">
        <v>350</v>
      </c>
      <c r="O1215" s="319">
        <v>350</v>
      </c>
      <c r="P1215" s="319">
        <v>672</v>
      </c>
      <c r="Q1215" s="319">
        <v>672</v>
      </c>
      <c r="R1215" s="319" t="s">
        <v>13771</v>
      </c>
      <c r="S1215" s="319">
        <v>2</v>
      </c>
      <c r="T1215" s="319" t="s">
        <v>391</v>
      </c>
      <c r="U1215" s="177"/>
      <c r="V1215" s="177"/>
      <c r="W1215" s="177"/>
      <c r="X1215" s="177"/>
      <c r="Y1215" s="177"/>
      <c r="Z1215" s="177"/>
      <c r="AA1215" s="319"/>
      <c r="AB1215" s="320"/>
      <c r="AC1215" s="320"/>
      <c r="AD1215" s="177"/>
      <c r="AE1215" s="177"/>
      <c r="AF1215" s="177"/>
      <c r="AG1215" s="177"/>
      <c r="AH1215" s="177"/>
      <c r="AI1215" s="177"/>
      <c r="AJ1215" s="177"/>
      <c r="AK1215" s="177"/>
      <c r="AL1215" s="177"/>
      <c r="AM1215" s="177"/>
      <c r="AN1215" s="177"/>
      <c r="AO1215" s="177"/>
      <c r="AP1215" s="177"/>
      <c r="AQ1215" s="177"/>
      <c r="AR1215" s="177"/>
      <c r="AS1215" s="177"/>
      <c r="AT1215" s="177"/>
      <c r="AU1215" s="177"/>
      <c r="AV1215" s="99">
        <v>2010</v>
      </c>
      <c r="AW1215" s="99"/>
      <c r="AX1215" s="99"/>
      <c r="AY1215" s="99"/>
      <c r="AZ1215" s="99"/>
      <c r="BA1215" s="99"/>
      <c r="BB1215" s="99"/>
      <c r="BC1215" s="100">
        <v>87</v>
      </c>
      <c r="BD1215" s="100"/>
    </row>
    <row r="1216" spans="1:56" s="246" customFormat="1" ht="25.7" customHeight="1">
      <c r="A1216" s="280"/>
      <c r="B1216" s="543"/>
      <c r="C1216" s="177" t="s">
        <v>13446</v>
      </c>
      <c r="D1216" s="544" t="s">
        <v>13796</v>
      </c>
      <c r="E1216" s="177" t="s">
        <v>13446</v>
      </c>
      <c r="F1216" s="148"/>
      <c r="G1216" s="320" t="s">
        <v>13797</v>
      </c>
      <c r="H1216" s="177"/>
      <c r="I1216" s="177"/>
      <c r="J1216" s="319">
        <v>2408</v>
      </c>
      <c r="K1216" s="319">
        <v>364</v>
      </c>
      <c r="L1216" s="319">
        <v>364</v>
      </c>
      <c r="M1216" s="319"/>
      <c r="N1216" s="319"/>
      <c r="O1216" s="319"/>
      <c r="P1216" s="319">
        <v>672</v>
      </c>
      <c r="Q1216" s="319">
        <v>672</v>
      </c>
      <c r="R1216" s="319" t="s">
        <v>13771</v>
      </c>
      <c r="S1216" s="319">
        <v>2</v>
      </c>
      <c r="T1216" s="319" t="s">
        <v>391</v>
      </c>
      <c r="U1216" s="177"/>
      <c r="V1216" s="177"/>
      <c r="W1216" s="177"/>
      <c r="X1216" s="177"/>
      <c r="Y1216" s="177"/>
      <c r="Z1216" s="177"/>
      <c r="AA1216" s="319"/>
      <c r="AB1216" s="320"/>
      <c r="AC1216" s="320"/>
      <c r="AD1216" s="177"/>
      <c r="AE1216" s="177"/>
      <c r="AF1216" s="177"/>
      <c r="AG1216" s="177"/>
      <c r="AH1216" s="177"/>
      <c r="AI1216" s="177"/>
      <c r="AJ1216" s="177"/>
      <c r="AK1216" s="177"/>
      <c r="AL1216" s="177"/>
      <c r="AM1216" s="177"/>
      <c r="AN1216" s="177"/>
      <c r="AO1216" s="177"/>
      <c r="AP1216" s="177"/>
      <c r="AQ1216" s="177"/>
      <c r="AR1216" s="177"/>
      <c r="AS1216" s="177"/>
      <c r="AT1216" s="177"/>
      <c r="AU1216" s="177"/>
      <c r="AV1216" s="99">
        <v>2011</v>
      </c>
      <c r="AW1216" s="99"/>
      <c r="AX1216" s="99"/>
      <c r="AY1216" s="99"/>
      <c r="AZ1216" s="99"/>
      <c r="BA1216" s="99"/>
      <c r="BB1216" s="99"/>
      <c r="BC1216" s="100">
        <v>700</v>
      </c>
      <c r="BD1216" s="100"/>
    </row>
    <row r="1217" spans="1:56" s="246" customFormat="1" ht="25.7" customHeight="1">
      <c r="A1217" s="280"/>
      <c r="B1217" s="543"/>
      <c r="C1217" s="177" t="s">
        <v>13446</v>
      </c>
      <c r="D1217" s="544" t="s">
        <v>13798</v>
      </c>
      <c r="E1217" s="177" t="s">
        <v>13446</v>
      </c>
      <c r="F1217" s="148"/>
      <c r="G1217" s="320" t="s">
        <v>13799</v>
      </c>
      <c r="H1217" s="177"/>
      <c r="I1217" s="177"/>
      <c r="J1217" s="319">
        <v>500</v>
      </c>
      <c r="K1217" s="319">
        <v>364</v>
      </c>
      <c r="L1217" s="319">
        <v>364</v>
      </c>
      <c r="M1217" s="319"/>
      <c r="N1217" s="319"/>
      <c r="O1217" s="319">
        <v>336</v>
      </c>
      <c r="P1217" s="319">
        <v>336</v>
      </c>
      <c r="Q1217" s="319">
        <v>336</v>
      </c>
      <c r="R1217" s="319" t="s">
        <v>13771</v>
      </c>
      <c r="S1217" s="319">
        <v>1</v>
      </c>
      <c r="T1217" s="319" t="s">
        <v>13800</v>
      </c>
      <c r="U1217" s="177"/>
      <c r="V1217" s="177"/>
      <c r="W1217" s="177"/>
      <c r="X1217" s="177"/>
      <c r="Y1217" s="177"/>
      <c r="Z1217" s="177"/>
      <c r="AA1217" s="319" t="s">
        <v>3027</v>
      </c>
      <c r="AB1217" s="320"/>
      <c r="AC1217" s="320"/>
      <c r="AD1217" s="177"/>
      <c r="AE1217" s="177"/>
      <c r="AF1217" s="177"/>
      <c r="AG1217" s="177"/>
      <c r="AH1217" s="177"/>
      <c r="AI1217" s="177"/>
      <c r="AJ1217" s="177"/>
      <c r="AK1217" s="177"/>
      <c r="AL1217" s="177"/>
      <c r="AM1217" s="177"/>
      <c r="AN1217" s="177"/>
      <c r="AO1217" s="177"/>
      <c r="AP1217" s="177"/>
      <c r="AQ1217" s="177"/>
      <c r="AR1217" s="177"/>
      <c r="AS1217" s="177"/>
      <c r="AT1217" s="177"/>
      <c r="AU1217" s="177"/>
      <c r="AV1217" s="99">
        <v>2007</v>
      </c>
      <c r="AW1217" s="99"/>
      <c r="AX1217" s="99"/>
      <c r="AY1217" s="99"/>
      <c r="AZ1217" s="99"/>
      <c r="BA1217" s="99"/>
      <c r="BB1217" s="99"/>
      <c r="BC1217" s="100">
        <v>50</v>
      </c>
      <c r="BD1217" s="100" t="s">
        <v>15554</v>
      </c>
    </row>
    <row r="1218" spans="1:56" s="246" customFormat="1" ht="25.7" customHeight="1">
      <c r="A1218" s="280"/>
      <c r="B1218" s="543"/>
      <c r="C1218" s="177" t="s">
        <v>13446</v>
      </c>
      <c r="D1218" s="320" t="s">
        <v>13801</v>
      </c>
      <c r="E1218" s="177" t="s">
        <v>13446</v>
      </c>
      <c r="F1218" s="320"/>
      <c r="G1218" s="320" t="s">
        <v>13802</v>
      </c>
      <c r="H1218" s="177"/>
      <c r="I1218" s="177"/>
      <c r="J1218" s="319">
        <v>450</v>
      </c>
      <c r="K1218" s="100">
        <v>364</v>
      </c>
      <c r="L1218" s="319">
        <v>364</v>
      </c>
      <c r="M1218" s="177"/>
      <c r="N1218" s="936"/>
      <c r="O1218" s="177">
        <v>336</v>
      </c>
      <c r="P1218" s="319">
        <v>336</v>
      </c>
      <c r="Q1218" s="319">
        <v>336</v>
      </c>
      <c r="R1218" s="319" t="s">
        <v>13771</v>
      </c>
      <c r="S1218" s="319">
        <v>1</v>
      </c>
      <c r="T1218" s="319" t="s">
        <v>391</v>
      </c>
      <c r="U1218" s="177"/>
      <c r="V1218" s="177"/>
      <c r="W1218" s="177"/>
      <c r="X1218" s="177"/>
      <c r="Y1218" s="177"/>
      <c r="Z1218" s="177"/>
      <c r="AA1218" s="319"/>
      <c r="AB1218" s="320"/>
      <c r="AC1218" s="320"/>
      <c r="AD1218" s="177"/>
      <c r="AE1218" s="177"/>
      <c r="AF1218" s="177"/>
      <c r="AG1218" s="177"/>
      <c r="AH1218" s="177"/>
      <c r="AI1218" s="177"/>
      <c r="AJ1218" s="177"/>
      <c r="AK1218" s="177"/>
      <c r="AL1218" s="177"/>
      <c r="AM1218" s="177"/>
      <c r="AN1218" s="177"/>
      <c r="AO1218" s="177"/>
      <c r="AP1218" s="177"/>
      <c r="AQ1218" s="177"/>
      <c r="AR1218" s="177"/>
      <c r="AS1218" s="177"/>
      <c r="AT1218" s="177"/>
      <c r="AU1218" s="177"/>
      <c r="AV1218" s="99">
        <v>2010</v>
      </c>
      <c r="AW1218" s="99"/>
      <c r="AX1218" s="99"/>
      <c r="AY1218" s="99"/>
      <c r="AZ1218" s="99"/>
      <c r="BA1218" s="99"/>
      <c r="BB1218" s="99"/>
      <c r="BC1218" s="100">
        <v>70</v>
      </c>
      <c r="BD1218" s="100"/>
    </row>
    <row r="1219" spans="1:56" s="246" customFormat="1" ht="25.7" customHeight="1">
      <c r="A1219" s="280"/>
      <c r="B1219" s="543"/>
      <c r="C1219" s="177" t="s">
        <v>13446</v>
      </c>
      <c r="D1219" s="320" t="s">
        <v>13803</v>
      </c>
      <c r="E1219" s="177" t="s">
        <v>13446</v>
      </c>
      <c r="F1219" s="320"/>
      <c r="G1219" s="320" t="s">
        <v>13804</v>
      </c>
      <c r="H1219" s="177"/>
      <c r="I1219" s="177"/>
      <c r="J1219" s="319">
        <v>1926</v>
      </c>
      <c r="K1219" s="319">
        <v>364</v>
      </c>
      <c r="L1219" s="319">
        <v>364</v>
      </c>
      <c r="M1219" s="177"/>
      <c r="N1219" s="936"/>
      <c r="O1219" s="319">
        <v>336</v>
      </c>
      <c r="P1219" s="319">
        <v>672</v>
      </c>
      <c r="Q1219" s="319">
        <v>672</v>
      </c>
      <c r="R1219" s="319" t="s">
        <v>13771</v>
      </c>
      <c r="S1219" s="319">
        <v>2</v>
      </c>
      <c r="T1219" s="319" t="s">
        <v>391</v>
      </c>
      <c r="U1219" s="177"/>
      <c r="V1219" s="177"/>
      <c r="W1219" s="177"/>
      <c r="X1219" s="177"/>
      <c r="Y1219" s="177"/>
      <c r="Z1219" s="177"/>
      <c r="AA1219" s="319" t="s">
        <v>3027</v>
      </c>
      <c r="AB1219" s="320"/>
      <c r="AC1219" s="320"/>
      <c r="AD1219" s="177"/>
      <c r="AE1219" s="177"/>
      <c r="AF1219" s="177"/>
      <c r="AG1219" s="177"/>
      <c r="AH1219" s="177"/>
      <c r="AI1219" s="177"/>
      <c r="AJ1219" s="177"/>
      <c r="AK1219" s="177"/>
      <c r="AL1219" s="177"/>
      <c r="AM1219" s="177"/>
      <c r="AN1219" s="177"/>
      <c r="AO1219" s="177"/>
      <c r="AP1219" s="177"/>
      <c r="AQ1219" s="177"/>
      <c r="AR1219" s="177"/>
      <c r="AS1219" s="177"/>
      <c r="AT1219" s="177"/>
      <c r="AU1219" s="177"/>
      <c r="AV1219" s="99">
        <v>2003</v>
      </c>
      <c r="AW1219" s="99"/>
      <c r="AX1219" s="99"/>
      <c r="AY1219" s="99"/>
      <c r="AZ1219" s="99"/>
      <c r="BA1219" s="99"/>
      <c r="BB1219" s="99"/>
      <c r="BC1219" s="100">
        <v>112</v>
      </c>
      <c r="BD1219" s="100" t="s">
        <v>15555</v>
      </c>
    </row>
    <row r="1220" spans="1:56" s="246" customFormat="1" ht="25.7" customHeight="1">
      <c r="A1220" s="280"/>
      <c r="B1220" s="543"/>
      <c r="C1220" s="177" t="s">
        <v>3031</v>
      </c>
      <c r="D1220" s="320" t="s">
        <v>13805</v>
      </c>
      <c r="E1220" s="177" t="s">
        <v>3031</v>
      </c>
      <c r="F1220" s="320"/>
      <c r="G1220" s="320" t="s">
        <v>3031</v>
      </c>
      <c r="H1220" s="177"/>
      <c r="I1220" s="177"/>
      <c r="J1220" s="319">
        <v>1538</v>
      </c>
      <c r="K1220" s="319">
        <v>464</v>
      </c>
      <c r="L1220" s="319">
        <v>464</v>
      </c>
      <c r="M1220" s="177"/>
      <c r="N1220" s="936"/>
      <c r="O1220" s="319"/>
      <c r="P1220" s="319">
        <v>464</v>
      </c>
      <c r="Q1220" s="319">
        <v>464</v>
      </c>
      <c r="R1220" s="319" t="s">
        <v>13806</v>
      </c>
      <c r="S1220" s="319">
        <v>2</v>
      </c>
      <c r="T1220" s="319" t="s">
        <v>391</v>
      </c>
      <c r="U1220" s="177"/>
      <c r="V1220" s="177"/>
      <c r="W1220" s="177"/>
      <c r="X1220" s="177"/>
      <c r="Y1220" s="177"/>
      <c r="Z1220" s="177"/>
      <c r="AA1220" s="319"/>
      <c r="AB1220" s="320"/>
      <c r="AC1220" s="320"/>
      <c r="AD1220" s="177"/>
      <c r="AE1220" s="177"/>
      <c r="AF1220" s="177"/>
      <c r="AG1220" s="177"/>
      <c r="AH1220" s="177"/>
      <c r="AI1220" s="177"/>
      <c r="AJ1220" s="177"/>
      <c r="AK1220" s="177"/>
      <c r="AL1220" s="177"/>
      <c r="AM1220" s="177"/>
      <c r="AN1220" s="177"/>
      <c r="AO1220" s="177"/>
      <c r="AP1220" s="177"/>
      <c r="AQ1220" s="177"/>
      <c r="AR1220" s="177"/>
      <c r="AS1220" s="177"/>
      <c r="AT1220" s="177"/>
      <c r="AU1220" s="177"/>
      <c r="AV1220" s="99">
        <v>2008</v>
      </c>
      <c r="AW1220" s="99"/>
      <c r="AX1220" s="99"/>
      <c r="AY1220" s="99"/>
      <c r="AZ1220" s="99"/>
      <c r="BA1220" s="99"/>
      <c r="BB1220" s="99"/>
      <c r="BC1220" s="100">
        <v>60</v>
      </c>
      <c r="BD1220" s="100"/>
    </row>
    <row r="1221" spans="1:56" s="246" customFormat="1" ht="25.7" customHeight="1">
      <c r="A1221" s="280"/>
      <c r="B1221" s="543"/>
      <c r="C1221" s="177" t="s">
        <v>3031</v>
      </c>
      <c r="D1221" s="320" t="s">
        <v>13807</v>
      </c>
      <c r="E1221" s="177" t="s">
        <v>3031</v>
      </c>
      <c r="F1221" s="320"/>
      <c r="G1221" s="320" t="s">
        <v>3031</v>
      </c>
      <c r="H1221" s="177"/>
      <c r="I1221" s="177"/>
      <c r="J1221" s="319">
        <v>1534</v>
      </c>
      <c r="K1221" s="319">
        <v>632</v>
      </c>
      <c r="L1221" s="319">
        <v>632</v>
      </c>
      <c r="M1221" s="177">
        <v>600</v>
      </c>
      <c r="N1221" s="936">
        <v>600</v>
      </c>
      <c r="O1221" s="319">
        <v>600</v>
      </c>
      <c r="P1221" s="319">
        <v>583</v>
      </c>
      <c r="Q1221" s="319">
        <v>583</v>
      </c>
      <c r="R1221" s="319" t="s">
        <v>13808</v>
      </c>
      <c r="S1221" s="319">
        <v>1</v>
      </c>
      <c r="T1221" s="319" t="s">
        <v>391</v>
      </c>
      <c r="U1221" s="177"/>
      <c r="V1221" s="177"/>
      <c r="W1221" s="177"/>
      <c r="X1221" s="177"/>
      <c r="Y1221" s="177"/>
      <c r="Z1221" s="177"/>
      <c r="AA1221" s="319" t="s">
        <v>2179</v>
      </c>
      <c r="AB1221" s="320"/>
      <c r="AC1221" s="320"/>
      <c r="AD1221" s="177"/>
      <c r="AE1221" s="177"/>
      <c r="AF1221" s="177"/>
      <c r="AG1221" s="177"/>
      <c r="AH1221" s="177"/>
      <c r="AI1221" s="177"/>
      <c r="AJ1221" s="177"/>
      <c r="AK1221" s="177"/>
      <c r="AL1221" s="177"/>
      <c r="AM1221" s="177"/>
      <c r="AN1221" s="177"/>
      <c r="AO1221" s="177"/>
      <c r="AP1221" s="177"/>
      <c r="AQ1221" s="177"/>
      <c r="AR1221" s="177"/>
      <c r="AS1221" s="177"/>
      <c r="AT1221" s="177"/>
      <c r="AU1221" s="177"/>
      <c r="AV1221" s="99">
        <v>2008</v>
      </c>
      <c r="AW1221" s="99"/>
      <c r="AX1221" s="99"/>
      <c r="AY1221" s="99"/>
      <c r="AZ1221" s="99"/>
      <c r="BA1221" s="99"/>
      <c r="BB1221" s="99"/>
      <c r="BC1221" s="100">
        <v>60</v>
      </c>
      <c r="BD1221" s="100"/>
    </row>
    <row r="1222" spans="1:56" s="246" customFormat="1" ht="25.7" customHeight="1">
      <c r="A1222" s="280"/>
      <c r="B1222" s="543"/>
      <c r="C1222" s="177" t="s">
        <v>3031</v>
      </c>
      <c r="D1222" s="544" t="s">
        <v>13809</v>
      </c>
      <c r="E1222" s="177" t="s">
        <v>3031</v>
      </c>
      <c r="F1222" s="148"/>
      <c r="G1222" s="320" t="s">
        <v>3031</v>
      </c>
      <c r="H1222" s="177"/>
      <c r="I1222" s="177"/>
      <c r="J1222" s="319">
        <v>1653</v>
      </c>
      <c r="K1222" s="319">
        <v>523</v>
      </c>
      <c r="L1222" s="99">
        <v>523</v>
      </c>
      <c r="M1222" s="319">
        <v>950</v>
      </c>
      <c r="N1222" s="319">
        <v>950</v>
      </c>
      <c r="O1222" s="319">
        <v>950</v>
      </c>
      <c r="P1222" s="319">
        <v>465</v>
      </c>
      <c r="Q1222" s="319">
        <v>465</v>
      </c>
      <c r="R1222" s="319" t="s">
        <v>13810</v>
      </c>
      <c r="S1222" s="319">
        <v>1</v>
      </c>
      <c r="T1222" s="319" t="s">
        <v>391</v>
      </c>
      <c r="U1222" s="177"/>
      <c r="V1222" s="177"/>
      <c r="W1222" s="177"/>
      <c r="X1222" s="177"/>
      <c r="Y1222" s="177"/>
      <c r="Z1222" s="177"/>
      <c r="AA1222" s="319"/>
      <c r="AB1222" s="320"/>
      <c r="AC1222" s="320"/>
      <c r="AD1222" s="177"/>
      <c r="AE1222" s="177"/>
      <c r="AF1222" s="177"/>
      <c r="AG1222" s="177"/>
      <c r="AH1222" s="177"/>
      <c r="AI1222" s="177"/>
      <c r="AJ1222" s="177"/>
      <c r="AK1222" s="177"/>
      <c r="AL1222" s="177"/>
      <c r="AM1222" s="177"/>
      <c r="AN1222" s="177"/>
      <c r="AO1222" s="177"/>
      <c r="AP1222" s="177"/>
      <c r="AQ1222" s="177"/>
      <c r="AR1222" s="177"/>
      <c r="AS1222" s="177"/>
      <c r="AT1222" s="177"/>
      <c r="AU1222" s="177"/>
      <c r="AV1222" s="99">
        <v>2009</v>
      </c>
      <c r="AW1222" s="99"/>
      <c r="AX1222" s="99"/>
      <c r="AY1222" s="99"/>
      <c r="AZ1222" s="99"/>
      <c r="BA1222" s="99"/>
      <c r="BB1222" s="99"/>
      <c r="BC1222" s="100">
        <v>80</v>
      </c>
      <c r="BD1222" s="100"/>
    </row>
    <row r="1223" spans="1:56" s="246" customFormat="1" ht="25.7" customHeight="1">
      <c r="A1223" s="280"/>
      <c r="B1223" s="591"/>
      <c r="C1223" s="177" t="s">
        <v>3031</v>
      </c>
      <c r="D1223" s="1087" t="s">
        <v>13811</v>
      </c>
      <c r="E1223" s="177" t="s">
        <v>3031</v>
      </c>
      <c r="F1223" s="148"/>
      <c r="G1223" s="320" t="s">
        <v>3031</v>
      </c>
      <c r="H1223" s="177"/>
      <c r="I1223" s="177"/>
      <c r="J1223" s="319">
        <v>1982</v>
      </c>
      <c r="K1223" s="319">
        <v>705</v>
      </c>
      <c r="L1223" s="319">
        <v>705</v>
      </c>
      <c r="M1223" s="319">
        <v>350</v>
      </c>
      <c r="N1223" s="319">
        <v>350</v>
      </c>
      <c r="O1223" s="319">
        <v>350</v>
      </c>
      <c r="P1223" s="319">
        <v>539</v>
      </c>
      <c r="Q1223" s="319">
        <v>539</v>
      </c>
      <c r="R1223" s="319" t="s">
        <v>13812</v>
      </c>
      <c r="S1223" s="319">
        <v>1</v>
      </c>
      <c r="T1223" s="319" t="s">
        <v>391</v>
      </c>
      <c r="U1223" s="177"/>
      <c r="V1223" s="177"/>
      <c r="W1223" s="177"/>
      <c r="X1223" s="177"/>
      <c r="Y1223" s="177"/>
      <c r="Z1223" s="177"/>
      <c r="AA1223" s="319" t="s">
        <v>2179</v>
      </c>
      <c r="AB1223" s="320"/>
      <c r="AC1223" s="320"/>
      <c r="AD1223" s="177"/>
      <c r="AE1223" s="177"/>
      <c r="AF1223" s="177"/>
      <c r="AG1223" s="177"/>
      <c r="AH1223" s="177"/>
      <c r="AI1223" s="177"/>
      <c r="AJ1223" s="177"/>
      <c r="AK1223" s="177"/>
      <c r="AL1223" s="177"/>
      <c r="AM1223" s="177"/>
      <c r="AN1223" s="177"/>
      <c r="AO1223" s="177"/>
      <c r="AP1223" s="177"/>
      <c r="AQ1223" s="177"/>
      <c r="AR1223" s="177"/>
      <c r="AS1223" s="177"/>
      <c r="AT1223" s="177"/>
      <c r="AU1223" s="177"/>
      <c r="AV1223" s="99">
        <v>2009</v>
      </c>
      <c r="AW1223" s="99"/>
      <c r="AX1223" s="99"/>
      <c r="AY1223" s="99"/>
      <c r="AZ1223" s="99"/>
      <c r="BA1223" s="99"/>
      <c r="BB1223" s="99"/>
      <c r="BC1223" s="100">
        <v>80</v>
      </c>
      <c r="BD1223" s="100"/>
    </row>
    <row r="1224" spans="1:56" s="246" customFormat="1" ht="25.7" customHeight="1">
      <c r="A1224" s="269"/>
      <c r="B1224" s="1041"/>
      <c r="C1224" s="177" t="s">
        <v>3031</v>
      </c>
      <c r="D1224" s="544" t="s">
        <v>13813</v>
      </c>
      <c r="E1224" s="177" t="s">
        <v>3031</v>
      </c>
      <c r="F1224" s="148"/>
      <c r="G1224" s="320" t="s">
        <v>3031</v>
      </c>
      <c r="H1224" s="177"/>
      <c r="I1224" s="177"/>
      <c r="J1224" s="319">
        <v>2017</v>
      </c>
      <c r="K1224" s="319">
        <v>377.24</v>
      </c>
      <c r="L1224" s="319">
        <v>358.38</v>
      </c>
      <c r="M1224" s="319"/>
      <c r="N1224" s="319"/>
      <c r="O1224" s="319"/>
      <c r="P1224" s="319">
        <v>325</v>
      </c>
      <c r="Q1224" s="319">
        <v>325</v>
      </c>
      <c r="R1224" s="319" t="s">
        <v>13814</v>
      </c>
      <c r="S1224" s="319">
        <v>1</v>
      </c>
      <c r="T1224" s="319" t="s">
        <v>391</v>
      </c>
      <c r="U1224" s="177"/>
      <c r="V1224" s="177"/>
      <c r="W1224" s="177"/>
      <c r="X1224" s="177"/>
      <c r="Y1224" s="177"/>
      <c r="Z1224" s="177"/>
      <c r="AA1224" s="319" t="s">
        <v>13815</v>
      </c>
      <c r="AB1224" s="320"/>
      <c r="AC1224" s="320"/>
      <c r="AD1224" s="177"/>
      <c r="AE1224" s="177"/>
      <c r="AF1224" s="177"/>
      <c r="AG1224" s="177"/>
      <c r="AH1224" s="177"/>
      <c r="AI1224" s="177"/>
      <c r="AJ1224" s="177"/>
      <c r="AK1224" s="177"/>
      <c r="AL1224" s="177"/>
      <c r="AM1224" s="177"/>
      <c r="AN1224" s="177"/>
      <c r="AO1224" s="177"/>
      <c r="AP1224" s="177"/>
      <c r="AQ1224" s="177"/>
      <c r="AR1224" s="177"/>
      <c r="AS1224" s="177"/>
      <c r="AT1224" s="177"/>
      <c r="AU1224" s="177"/>
      <c r="AV1224" s="99">
        <v>2010</v>
      </c>
      <c r="AW1224" s="99"/>
      <c r="AX1224" s="99"/>
      <c r="AY1224" s="99"/>
      <c r="AZ1224" s="99"/>
      <c r="BA1224" s="99"/>
      <c r="BB1224" s="99"/>
      <c r="BC1224" s="100">
        <v>80</v>
      </c>
      <c r="BD1224" s="100"/>
    </row>
    <row r="1225" spans="1:56" s="246" customFormat="1" ht="25.7" customHeight="1">
      <c r="A1225" s="269"/>
      <c r="B1225" s="1041"/>
      <c r="C1225" s="177" t="s">
        <v>3031</v>
      </c>
      <c r="D1225" s="544" t="s">
        <v>13816</v>
      </c>
      <c r="E1225" s="177" t="s">
        <v>3031</v>
      </c>
      <c r="F1225" s="148"/>
      <c r="G1225" s="320" t="s">
        <v>3031</v>
      </c>
      <c r="H1225" s="177"/>
      <c r="I1225" s="177"/>
      <c r="J1225" s="319">
        <v>1857</v>
      </c>
      <c r="K1225" s="319">
        <v>365</v>
      </c>
      <c r="L1225" s="319">
        <v>365</v>
      </c>
      <c r="M1225" s="319"/>
      <c r="N1225" s="319"/>
      <c r="O1225" s="319"/>
      <c r="P1225" s="319">
        <v>838</v>
      </c>
      <c r="Q1225" s="319">
        <v>838</v>
      </c>
      <c r="R1225" s="319" t="s">
        <v>13817</v>
      </c>
      <c r="S1225" s="319">
        <v>1</v>
      </c>
      <c r="T1225" s="319" t="s">
        <v>391</v>
      </c>
      <c r="U1225" s="177"/>
      <c r="V1225" s="177"/>
      <c r="W1225" s="177"/>
      <c r="X1225" s="177"/>
      <c r="Y1225" s="177"/>
      <c r="Z1225" s="177"/>
      <c r="AA1225" s="319"/>
      <c r="AB1225" s="320"/>
      <c r="AC1225" s="320"/>
      <c r="AD1225" s="177"/>
      <c r="AE1225" s="177"/>
      <c r="AF1225" s="177"/>
      <c r="AG1225" s="177"/>
      <c r="AH1225" s="177"/>
      <c r="AI1225" s="177"/>
      <c r="AJ1225" s="177"/>
      <c r="AK1225" s="177"/>
      <c r="AL1225" s="177"/>
      <c r="AM1225" s="177"/>
      <c r="AN1225" s="177"/>
      <c r="AO1225" s="177"/>
      <c r="AP1225" s="177"/>
      <c r="AQ1225" s="177"/>
      <c r="AR1225" s="177"/>
      <c r="AS1225" s="177"/>
      <c r="AT1225" s="177"/>
      <c r="AU1225" s="177"/>
      <c r="AV1225" s="99">
        <v>2015</v>
      </c>
      <c r="AW1225" s="99"/>
      <c r="AX1225" s="99"/>
      <c r="AY1225" s="99"/>
      <c r="AZ1225" s="99"/>
      <c r="BA1225" s="99"/>
      <c r="BB1225" s="99"/>
      <c r="BC1225" s="100">
        <v>97</v>
      </c>
      <c r="BD1225" s="100"/>
    </row>
    <row r="1226" spans="1:56" s="246" customFormat="1" ht="25.7" customHeight="1">
      <c r="A1226" s="269"/>
      <c r="B1226" s="1041"/>
      <c r="C1226" s="177" t="s">
        <v>13391</v>
      </c>
      <c r="D1226" s="544" t="s">
        <v>13818</v>
      </c>
      <c r="E1226" s="177" t="s">
        <v>13391</v>
      </c>
      <c r="F1226" s="148"/>
      <c r="G1226" s="320" t="s">
        <v>13819</v>
      </c>
      <c r="H1226" s="177"/>
      <c r="I1226" s="177"/>
      <c r="J1226" s="319">
        <v>718</v>
      </c>
      <c r="K1226" s="319">
        <v>97</v>
      </c>
      <c r="L1226" s="319">
        <v>97</v>
      </c>
      <c r="M1226" s="319"/>
      <c r="N1226" s="319"/>
      <c r="O1226" s="319"/>
      <c r="P1226" s="319">
        <v>330</v>
      </c>
      <c r="Q1226" s="319">
        <v>330</v>
      </c>
      <c r="R1226" s="319" t="s">
        <v>13820</v>
      </c>
      <c r="S1226" s="319">
        <v>1</v>
      </c>
      <c r="T1226" s="319" t="s">
        <v>391</v>
      </c>
      <c r="U1226" s="177"/>
      <c r="V1226" s="177"/>
      <c r="W1226" s="177"/>
      <c r="X1226" s="177"/>
      <c r="Y1226" s="177"/>
      <c r="Z1226" s="177"/>
      <c r="AA1226" s="319" t="s">
        <v>13815</v>
      </c>
      <c r="AB1226" s="320"/>
      <c r="AC1226" s="320"/>
      <c r="AD1226" s="177"/>
      <c r="AE1226" s="177"/>
      <c r="AF1226" s="177"/>
      <c r="AG1226" s="177"/>
      <c r="AH1226" s="177"/>
      <c r="AI1226" s="177"/>
      <c r="AJ1226" s="177"/>
      <c r="AK1226" s="177"/>
      <c r="AL1226" s="177"/>
      <c r="AM1226" s="177"/>
      <c r="AN1226" s="177"/>
      <c r="AO1226" s="177"/>
      <c r="AP1226" s="177"/>
      <c r="AQ1226" s="177"/>
      <c r="AR1226" s="177"/>
      <c r="AS1226" s="177"/>
      <c r="AT1226" s="177"/>
      <c r="AU1226" s="177"/>
      <c r="AV1226" s="99">
        <v>2012</v>
      </c>
      <c r="AW1226" s="99"/>
      <c r="AX1226" s="99"/>
      <c r="AY1226" s="99"/>
      <c r="AZ1226" s="99"/>
      <c r="BA1226" s="99"/>
      <c r="BB1226" s="99"/>
      <c r="BC1226" s="100">
        <v>350</v>
      </c>
      <c r="BD1226" s="100"/>
    </row>
    <row r="1227" spans="1:56" s="246" customFormat="1" ht="25.7" customHeight="1">
      <c r="A1227" s="269"/>
      <c r="B1227" s="1041"/>
      <c r="C1227" s="177" t="s">
        <v>13391</v>
      </c>
      <c r="D1227" s="544" t="s">
        <v>13821</v>
      </c>
      <c r="E1227" s="177" t="s">
        <v>13391</v>
      </c>
      <c r="F1227" s="148"/>
      <c r="G1227" s="320" t="s">
        <v>13819</v>
      </c>
      <c r="H1227" s="177"/>
      <c r="I1227" s="177"/>
      <c r="J1227" s="319">
        <v>2695</v>
      </c>
      <c r="K1227" s="319">
        <v>554</v>
      </c>
      <c r="L1227" s="319">
        <v>554</v>
      </c>
      <c r="M1227" s="319"/>
      <c r="N1227" s="319"/>
      <c r="O1227" s="319"/>
      <c r="P1227" s="319">
        <v>554</v>
      </c>
      <c r="Q1227" s="319">
        <v>554</v>
      </c>
      <c r="R1227" s="319" t="s">
        <v>13822</v>
      </c>
      <c r="S1227" s="319">
        <v>1</v>
      </c>
      <c r="T1227" s="319" t="s">
        <v>391</v>
      </c>
      <c r="U1227" s="177"/>
      <c r="V1227" s="177"/>
      <c r="W1227" s="177"/>
      <c r="X1227" s="177"/>
      <c r="Y1227" s="177"/>
      <c r="Z1227" s="177"/>
      <c r="AA1227" s="319" t="s">
        <v>13815</v>
      </c>
      <c r="AB1227" s="320"/>
      <c r="AC1227" s="320"/>
      <c r="AD1227" s="177"/>
      <c r="AE1227" s="177"/>
      <c r="AF1227" s="177"/>
      <c r="AG1227" s="177"/>
      <c r="AH1227" s="177"/>
      <c r="AI1227" s="177"/>
      <c r="AJ1227" s="177"/>
      <c r="AK1227" s="177"/>
      <c r="AL1227" s="177"/>
      <c r="AM1227" s="177"/>
      <c r="AN1227" s="177"/>
      <c r="AO1227" s="177"/>
      <c r="AP1227" s="177"/>
      <c r="AQ1227" s="177"/>
      <c r="AR1227" s="177"/>
      <c r="AS1227" s="177"/>
      <c r="AT1227" s="177"/>
      <c r="AU1227" s="177"/>
      <c r="AV1227" s="99">
        <v>2012</v>
      </c>
      <c r="AW1227" s="99"/>
      <c r="AX1227" s="99"/>
      <c r="AY1227" s="99"/>
      <c r="AZ1227" s="99"/>
      <c r="BA1227" s="99"/>
      <c r="BB1227" s="99"/>
      <c r="BC1227" s="100">
        <v>400</v>
      </c>
      <c r="BD1227" s="100"/>
    </row>
    <row r="1228" spans="1:56" s="246" customFormat="1" ht="25.7" customHeight="1">
      <c r="A1228" s="269"/>
      <c r="B1228" s="1041"/>
      <c r="C1228" s="177" t="s">
        <v>13391</v>
      </c>
      <c r="D1228" s="544" t="s">
        <v>13823</v>
      </c>
      <c r="E1228" s="177" t="s">
        <v>13391</v>
      </c>
      <c r="F1228" s="148"/>
      <c r="G1228" s="320" t="s">
        <v>13819</v>
      </c>
      <c r="H1228" s="177"/>
      <c r="I1228" s="177"/>
      <c r="J1228" s="319">
        <v>2361</v>
      </c>
      <c r="K1228" s="319">
        <v>440</v>
      </c>
      <c r="L1228" s="319">
        <v>440</v>
      </c>
      <c r="M1228" s="319"/>
      <c r="N1228" s="319"/>
      <c r="O1228" s="319"/>
      <c r="P1228" s="319">
        <v>440</v>
      </c>
      <c r="Q1228" s="319">
        <v>440</v>
      </c>
      <c r="R1228" s="319" t="s">
        <v>13824</v>
      </c>
      <c r="S1228" s="319">
        <v>1</v>
      </c>
      <c r="T1228" s="319" t="s">
        <v>391</v>
      </c>
      <c r="U1228" s="177"/>
      <c r="V1228" s="177"/>
      <c r="W1228" s="177"/>
      <c r="X1228" s="177"/>
      <c r="Y1228" s="177"/>
      <c r="Z1228" s="177"/>
      <c r="AA1228" s="319" t="s">
        <v>13815</v>
      </c>
      <c r="AB1228" s="320"/>
      <c r="AC1228" s="320"/>
      <c r="AD1228" s="177"/>
      <c r="AE1228" s="177"/>
      <c r="AF1228" s="177"/>
      <c r="AG1228" s="177"/>
      <c r="AH1228" s="177"/>
      <c r="AI1228" s="177"/>
      <c r="AJ1228" s="177"/>
      <c r="AK1228" s="177"/>
      <c r="AL1228" s="177"/>
      <c r="AM1228" s="177"/>
      <c r="AN1228" s="177"/>
      <c r="AO1228" s="177"/>
      <c r="AP1228" s="177"/>
      <c r="AQ1228" s="177"/>
      <c r="AR1228" s="177"/>
      <c r="AS1228" s="177"/>
      <c r="AT1228" s="177"/>
      <c r="AU1228" s="177"/>
      <c r="AV1228" s="99">
        <v>2014</v>
      </c>
      <c r="AW1228" s="99"/>
      <c r="AX1228" s="99"/>
      <c r="AY1228" s="99"/>
      <c r="AZ1228" s="99"/>
      <c r="BA1228" s="99"/>
      <c r="BB1228" s="99"/>
      <c r="BC1228" s="100">
        <v>320</v>
      </c>
      <c r="BD1228" s="100"/>
    </row>
    <row r="1229" spans="1:56" s="246" customFormat="1" ht="25.7" customHeight="1">
      <c r="A1229" s="269"/>
      <c r="B1229" s="566" t="s">
        <v>5037</v>
      </c>
      <c r="C1229" s="320" t="s">
        <v>4865</v>
      </c>
      <c r="D1229" s="544">
        <f>COUNTA(D1230:D1363)</f>
        <v>134</v>
      </c>
      <c r="E1229" s="177"/>
      <c r="F1229" s="177"/>
      <c r="G1229" s="177"/>
      <c r="H1229" s="177"/>
      <c r="I1229" s="177"/>
      <c r="J1229" s="319">
        <f>SUM(J1230:J1363)</f>
        <v>594561</v>
      </c>
      <c r="K1229" s="319">
        <f>SUM(K1230:K1363)</f>
        <v>56897.29</v>
      </c>
      <c r="L1229" s="319">
        <f>SUM(L1230:L1363)</f>
        <v>152204.31999999995</v>
      </c>
      <c r="M1229" s="319">
        <f t="shared" ref="M1229:S1229" si="16">SUM(M1230:M1363)</f>
        <v>5057.3599999999997</v>
      </c>
      <c r="N1229" s="319">
        <f t="shared" si="16"/>
        <v>0</v>
      </c>
      <c r="O1229" s="319">
        <f t="shared" si="16"/>
        <v>0</v>
      </c>
      <c r="P1229" s="319"/>
      <c r="Q1229" s="319"/>
      <c r="R1229" s="319"/>
      <c r="S1229" s="319">
        <f t="shared" si="16"/>
        <v>190</v>
      </c>
      <c r="T1229" s="319"/>
      <c r="U1229" s="177"/>
      <c r="V1229" s="177"/>
      <c r="W1229" s="177"/>
      <c r="X1229" s="177"/>
      <c r="Y1229" s="177"/>
      <c r="Z1229" s="177"/>
      <c r="AA1229" s="319"/>
      <c r="AB1229" s="320"/>
      <c r="AC1229" s="320"/>
      <c r="AD1229" s="177"/>
      <c r="AE1229" s="177"/>
      <c r="AF1229" s="177"/>
      <c r="AG1229" s="177"/>
      <c r="AH1229" s="177"/>
      <c r="AI1229" s="177"/>
      <c r="AJ1229" s="177"/>
      <c r="AK1229" s="177"/>
      <c r="AL1229" s="177"/>
      <c r="AM1229" s="177"/>
      <c r="AN1229" s="177"/>
      <c r="AO1229" s="177"/>
      <c r="AP1229" s="177"/>
      <c r="AQ1229" s="177"/>
      <c r="AR1229" s="177"/>
      <c r="AS1229" s="177"/>
      <c r="AT1229" s="177"/>
      <c r="AU1229" s="177"/>
      <c r="AV1229" s="99"/>
      <c r="AW1229" s="99"/>
      <c r="AX1229" s="99"/>
      <c r="AY1229" s="99"/>
      <c r="AZ1229" s="99"/>
      <c r="BA1229" s="99"/>
      <c r="BB1229" s="99"/>
      <c r="BC1229" s="100"/>
      <c r="BD1229" s="100"/>
    </row>
    <row r="1230" spans="1:56" s="246" customFormat="1" ht="25.7" customHeight="1">
      <c r="A1230" s="269"/>
      <c r="B1230" s="1041"/>
      <c r="C1230" s="320" t="s">
        <v>398</v>
      </c>
      <c r="D1230" s="320" t="s">
        <v>14666</v>
      </c>
      <c r="E1230" s="320" t="s">
        <v>398</v>
      </c>
      <c r="F1230" s="320"/>
      <c r="G1230" s="320" t="s">
        <v>398</v>
      </c>
      <c r="H1230" s="177"/>
      <c r="I1230" s="177"/>
      <c r="J1230" s="319">
        <v>3607</v>
      </c>
      <c r="K1230" s="100">
        <v>531</v>
      </c>
      <c r="L1230" s="319">
        <v>531</v>
      </c>
      <c r="M1230" s="177"/>
      <c r="N1230" s="936"/>
      <c r="O1230" s="177"/>
      <c r="P1230" s="319"/>
      <c r="Q1230" s="319">
        <v>1000</v>
      </c>
      <c r="R1230" s="319" t="s">
        <v>2592</v>
      </c>
      <c r="S1230" s="319">
        <v>2</v>
      </c>
      <c r="T1230" s="319" t="s">
        <v>391</v>
      </c>
      <c r="U1230" s="177"/>
      <c r="V1230" s="177"/>
      <c r="W1230" s="177"/>
      <c r="X1230" s="177"/>
      <c r="Y1230" s="177"/>
      <c r="Z1230" s="177"/>
      <c r="AA1230" s="319"/>
      <c r="AB1230" s="320"/>
      <c r="AC1230" s="320"/>
      <c r="AD1230" s="177"/>
      <c r="AE1230" s="177"/>
      <c r="AF1230" s="177"/>
      <c r="AG1230" s="177"/>
      <c r="AH1230" s="177"/>
      <c r="AI1230" s="177"/>
      <c r="AJ1230" s="177"/>
      <c r="AK1230" s="177"/>
      <c r="AL1230" s="177"/>
      <c r="AM1230" s="177"/>
      <c r="AN1230" s="177"/>
      <c r="AO1230" s="177"/>
      <c r="AP1230" s="177"/>
      <c r="AQ1230" s="177"/>
      <c r="AR1230" s="177"/>
      <c r="AS1230" s="177"/>
      <c r="AT1230" s="177"/>
      <c r="AU1230" s="177"/>
      <c r="AV1230" s="99">
        <v>2008</v>
      </c>
      <c r="AW1230" s="99"/>
      <c r="AX1230" s="99"/>
      <c r="AY1230" s="99"/>
      <c r="AZ1230" s="99"/>
      <c r="BA1230" s="99"/>
      <c r="BB1230" s="99"/>
      <c r="BC1230" s="100">
        <v>700</v>
      </c>
      <c r="BD1230" s="100"/>
    </row>
    <row r="1231" spans="1:56" s="246" customFormat="1" ht="25.7" customHeight="1">
      <c r="A1231" s="269"/>
      <c r="B1231" s="591"/>
      <c r="C1231" s="320" t="s">
        <v>398</v>
      </c>
      <c r="D1231" s="582" t="s">
        <v>14667</v>
      </c>
      <c r="E1231" s="99" t="s">
        <v>398</v>
      </c>
      <c r="F1231" s="99"/>
      <c r="G1231" s="99" t="s">
        <v>14668</v>
      </c>
      <c r="H1231" s="99"/>
      <c r="I1231" s="99"/>
      <c r="J1231" s="100">
        <v>13821</v>
      </c>
      <c r="K1231" s="100">
        <v>426</v>
      </c>
      <c r="L1231" s="100">
        <v>426</v>
      </c>
      <c r="M1231" s="99"/>
      <c r="N1231" s="99"/>
      <c r="O1231" s="99"/>
      <c r="P1231" s="100"/>
      <c r="Q1231" s="100">
        <v>300</v>
      </c>
      <c r="R1231" s="100" t="s">
        <v>2593</v>
      </c>
      <c r="S1231" s="100">
        <v>1</v>
      </c>
      <c r="T1231" s="100" t="s">
        <v>391</v>
      </c>
      <c r="U1231" s="99"/>
      <c r="V1231" s="99"/>
      <c r="W1231" s="99"/>
      <c r="X1231" s="99"/>
      <c r="Y1231" s="99"/>
      <c r="Z1231" s="99"/>
      <c r="AA1231" s="100"/>
      <c r="AB1231" s="99"/>
      <c r="AC1231" s="99"/>
      <c r="AD1231" s="99"/>
      <c r="AE1231" s="99"/>
      <c r="AF1231" s="99"/>
      <c r="AG1231" s="99"/>
      <c r="AH1231" s="99"/>
      <c r="AI1231" s="99"/>
      <c r="AJ1231" s="99"/>
      <c r="AK1231" s="99"/>
      <c r="AL1231" s="99"/>
      <c r="AM1231" s="99"/>
      <c r="AN1231" s="99"/>
      <c r="AO1231" s="99"/>
      <c r="AP1231" s="99"/>
      <c r="AQ1231" s="99"/>
      <c r="AR1231" s="99"/>
      <c r="AS1231" s="99"/>
      <c r="AT1231" s="99"/>
      <c r="AU1231" s="99"/>
      <c r="AV1231" s="99">
        <v>2012</v>
      </c>
      <c r="AW1231" s="99"/>
      <c r="AX1231" s="99"/>
      <c r="AY1231" s="99"/>
      <c r="AZ1231" s="99"/>
      <c r="BA1231" s="99"/>
      <c r="BB1231" s="99"/>
      <c r="BC1231" s="100">
        <v>267</v>
      </c>
      <c r="BD1231" s="100"/>
    </row>
    <row r="1232" spans="1:56" s="246" customFormat="1" ht="25.7" customHeight="1">
      <c r="A1232" s="269"/>
      <c r="B1232" s="543"/>
      <c r="C1232" s="320" t="s">
        <v>398</v>
      </c>
      <c r="D1232" s="582" t="s">
        <v>14669</v>
      </c>
      <c r="E1232" s="99" t="s">
        <v>398</v>
      </c>
      <c r="F1232" s="99"/>
      <c r="G1232" s="99" t="s">
        <v>398</v>
      </c>
      <c r="H1232" s="99"/>
      <c r="I1232" s="99"/>
      <c r="J1232" s="100">
        <v>16551</v>
      </c>
      <c r="K1232" s="100">
        <v>543</v>
      </c>
      <c r="L1232" s="100">
        <v>543</v>
      </c>
      <c r="M1232" s="99"/>
      <c r="N1232" s="99"/>
      <c r="O1232" s="99"/>
      <c r="P1232" s="100"/>
      <c r="Q1232" s="100">
        <v>300</v>
      </c>
      <c r="R1232" s="100" t="s">
        <v>2593</v>
      </c>
      <c r="S1232" s="100">
        <v>1</v>
      </c>
      <c r="T1232" s="100" t="s">
        <v>391</v>
      </c>
      <c r="U1232" s="99"/>
      <c r="V1232" s="99"/>
      <c r="W1232" s="99"/>
      <c r="X1232" s="99"/>
      <c r="Y1232" s="99"/>
      <c r="Z1232" s="99"/>
      <c r="AA1232" s="100"/>
      <c r="AB1232" s="99"/>
      <c r="AC1232" s="99"/>
      <c r="AD1232" s="99"/>
      <c r="AE1232" s="99"/>
      <c r="AF1232" s="99"/>
      <c r="AG1232" s="99"/>
      <c r="AH1232" s="99"/>
      <c r="AI1232" s="99"/>
      <c r="AJ1232" s="99"/>
      <c r="AK1232" s="99"/>
      <c r="AL1232" s="99"/>
      <c r="AM1232" s="99"/>
      <c r="AN1232" s="99"/>
      <c r="AO1232" s="99"/>
      <c r="AP1232" s="99"/>
      <c r="AQ1232" s="99"/>
      <c r="AR1232" s="99"/>
      <c r="AS1232" s="99"/>
      <c r="AT1232" s="99"/>
      <c r="AU1232" s="99"/>
      <c r="AV1232" s="99">
        <v>2012</v>
      </c>
      <c r="AW1232" s="99"/>
      <c r="AX1232" s="99"/>
      <c r="AY1232" s="99"/>
      <c r="AZ1232" s="99"/>
      <c r="BA1232" s="99"/>
      <c r="BB1232" s="99"/>
      <c r="BC1232" s="100">
        <v>306</v>
      </c>
      <c r="BD1232" s="100"/>
    </row>
    <row r="1233" spans="1:56" s="246" customFormat="1" ht="25.7" customHeight="1">
      <c r="A1233" s="269"/>
      <c r="B1233" s="543"/>
      <c r="C1233" s="320" t="s">
        <v>398</v>
      </c>
      <c r="D1233" s="582" t="s">
        <v>14670</v>
      </c>
      <c r="E1233" s="99" t="s">
        <v>398</v>
      </c>
      <c r="F1233" s="99"/>
      <c r="G1233" s="99" t="s">
        <v>398</v>
      </c>
      <c r="H1233" s="99"/>
      <c r="I1233" s="99"/>
      <c r="J1233" s="100">
        <v>995</v>
      </c>
      <c r="K1233" s="100">
        <v>375</v>
      </c>
      <c r="L1233" s="100">
        <v>385</v>
      </c>
      <c r="M1233" s="99"/>
      <c r="N1233" s="99"/>
      <c r="O1233" s="99"/>
      <c r="P1233" s="100"/>
      <c r="Q1233" s="100">
        <v>300</v>
      </c>
      <c r="R1233" s="100" t="s">
        <v>2593</v>
      </c>
      <c r="S1233" s="100">
        <v>1</v>
      </c>
      <c r="T1233" s="100" t="s">
        <v>391</v>
      </c>
      <c r="U1233" s="99"/>
      <c r="V1233" s="99"/>
      <c r="W1233" s="99"/>
      <c r="X1233" s="99"/>
      <c r="Y1233" s="99"/>
      <c r="Z1233" s="99"/>
      <c r="AA1233" s="100"/>
      <c r="AB1233" s="99"/>
      <c r="AC1233" s="99"/>
      <c r="AD1233" s="99"/>
      <c r="AE1233" s="99"/>
      <c r="AF1233" s="99"/>
      <c r="AG1233" s="99"/>
      <c r="AH1233" s="99"/>
      <c r="AI1233" s="99"/>
      <c r="AJ1233" s="99"/>
      <c r="AK1233" s="99"/>
      <c r="AL1233" s="99"/>
      <c r="AM1233" s="99"/>
      <c r="AN1233" s="99"/>
      <c r="AO1233" s="99"/>
      <c r="AP1233" s="99"/>
      <c r="AQ1233" s="99"/>
      <c r="AR1233" s="99"/>
      <c r="AS1233" s="99"/>
      <c r="AT1233" s="99"/>
      <c r="AU1233" s="99"/>
      <c r="AV1233" s="99">
        <v>2013</v>
      </c>
      <c r="AW1233" s="99"/>
      <c r="AX1233" s="99"/>
      <c r="AY1233" s="99"/>
      <c r="AZ1233" s="99"/>
      <c r="BA1233" s="99"/>
      <c r="BB1233" s="99"/>
      <c r="BC1233" s="100"/>
      <c r="BD1233" s="100"/>
    </row>
    <row r="1234" spans="1:56" s="246" customFormat="1" ht="25.7" customHeight="1">
      <c r="A1234" s="269"/>
      <c r="B1234" s="543"/>
      <c r="C1234" s="320" t="s">
        <v>13875</v>
      </c>
      <c r="D1234" s="320" t="s">
        <v>14671</v>
      </c>
      <c r="E1234" s="320" t="s">
        <v>13875</v>
      </c>
      <c r="F1234" s="320"/>
      <c r="G1234" s="320" t="s">
        <v>13875</v>
      </c>
      <c r="H1234" s="177"/>
      <c r="I1234" s="177"/>
      <c r="J1234" s="319">
        <v>900</v>
      </c>
      <c r="K1234" s="100"/>
      <c r="L1234" s="319"/>
      <c r="M1234" s="177"/>
      <c r="N1234" s="936"/>
      <c r="O1234" s="177"/>
      <c r="P1234" s="319"/>
      <c r="Q1234" s="319">
        <v>900</v>
      </c>
      <c r="R1234" s="319" t="s">
        <v>14672</v>
      </c>
      <c r="S1234" s="319">
        <v>3</v>
      </c>
      <c r="T1234" s="319" t="s">
        <v>13800</v>
      </c>
      <c r="U1234" s="177"/>
      <c r="V1234" s="177"/>
      <c r="W1234" s="177"/>
      <c r="X1234" s="177"/>
      <c r="Y1234" s="177"/>
      <c r="Z1234" s="177"/>
      <c r="AA1234" s="319"/>
      <c r="AB1234" s="320"/>
      <c r="AC1234" s="320"/>
      <c r="AD1234" s="177"/>
      <c r="AE1234" s="177"/>
      <c r="AF1234" s="177"/>
      <c r="AG1234" s="177"/>
      <c r="AH1234" s="177"/>
      <c r="AI1234" s="177"/>
      <c r="AJ1234" s="177"/>
      <c r="AK1234" s="177"/>
      <c r="AL1234" s="177"/>
      <c r="AM1234" s="177"/>
      <c r="AN1234" s="177"/>
      <c r="AO1234" s="177"/>
      <c r="AP1234" s="177"/>
      <c r="AQ1234" s="177"/>
      <c r="AR1234" s="177"/>
      <c r="AS1234" s="177"/>
      <c r="AT1234" s="177"/>
      <c r="AU1234" s="177"/>
      <c r="AV1234" s="99">
        <v>2010</v>
      </c>
      <c r="AW1234" s="99"/>
      <c r="AX1234" s="99"/>
      <c r="AY1234" s="99"/>
      <c r="AZ1234" s="99"/>
      <c r="BA1234" s="99"/>
      <c r="BB1234" s="99"/>
      <c r="BC1234" s="100">
        <v>1200</v>
      </c>
      <c r="BD1234" s="100" t="s">
        <v>14673</v>
      </c>
    </row>
    <row r="1235" spans="1:56" s="246" customFormat="1" ht="25.7" customHeight="1">
      <c r="A1235" s="269"/>
      <c r="B1235" s="543"/>
      <c r="C1235" s="320" t="s">
        <v>13881</v>
      </c>
      <c r="D1235" s="320" t="s">
        <v>14674</v>
      </c>
      <c r="E1235" s="320" t="s">
        <v>13881</v>
      </c>
      <c r="F1235" s="320"/>
      <c r="G1235" s="320" t="s">
        <v>13881</v>
      </c>
      <c r="H1235" s="177"/>
      <c r="I1235" s="177"/>
      <c r="J1235" s="319">
        <v>2777</v>
      </c>
      <c r="K1235" s="100">
        <v>562</v>
      </c>
      <c r="L1235" s="319">
        <v>562</v>
      </c>
      <c r="M1235" s="177"/>
      <c r="N1235" s="936"/>
      <c r="O1235" s="177"/>
      <c r="P1235" s="319"/>
      <c r="Q1235" s="319">
        <v>2000</v>
      </c>
      <c r="R1235" s="319" t="s">
        <v>2592</v>
      </c>
      <c r="S1235" s="319">
        <v>4</v>
      </c>
      <c r="T1235" s="319" t="s">
        <v>391</v>
      </c>
      <c r="U1235" s="177"/>
      <c r="V1235" s="177"/>
      <c r="W1235" s="177"/>
      <c r="X1235" s="177"/>
      <c r="Y1235" s="177"/>
      <c r="Z1235" s="177"/>
      <c r="AA1235" s="319"/>
      <c r="AB1235" s="320"/>
      <c r="AC1235" s="320"/>
      <c r="AD1235" s="177"/>
      <c r="AE1235" s="177"/>
      <c r="AF1235" s="177"/>
      <c r="AG1235" s="177"/>
      <c r="AH1235" s="177"/>
      <c r="AI1235" s="177"/>
      <c r="AJ1235" s="177"/>
      <c r="AK1235" s="177"/>
      <c r="AL1235" s="177"/>
      <c r="AM1235" s="177"/>
      <c r="AN1235" s="177"/>
      <c r="AO1235" s="177"/>
      <c r="AP1235" s="177"/>
      <c r="AQ1235" s="177"/>
      <c r="AR1235" s="177"/>
      <c r="AS1235" s="177"/>
      <c r="AT1235" s="177"/>
      <c r="AU1235" s="177"/>
      <c r="AV1235" s="99">
        <v>2008</v>
      </c>
      <c r="AW1235" s="99"/>
      <c r="AX1235" s="99"/>
      <c r="AY1235" s="99"/>
      <c r="AZ1235" s="99"/>
      <c r="BA1235" s="99"/>
      <c r="BB1235" s="99"/>
      <c r="BC1235" s="100">
        <v>500</v>
      </c>
      <c r="BD1235" s="100" t="s">
        <v>11112</v>
      </c>
    </row>
    <row r="1236" spans="1:56" s="246" customFormat="1" ht="25.7" customHeight="1">
      <c r="A1236" s="269"/>
      <c r="B1236" s="543"/>
      <c r="C1236" s="320" t="s">
        <v>13887</v>
      </c>
      <c r="D1236" s="320" t="s">
        <v>14675</v>
      </c>
      <c r="E1236" s="320" t="s">
        <v>13887</v>
      </c>
      <c r="F1236" s="320"/>
      <c r="G1236" s="320" t="s">
        <v>13887</v>
      </c>
      <c r="H1236" s="177"/>
      <c r="I1236" s="177"/>
      <c r="J1236" s="319">
        <v>3370</v>
      </c>
      <c r="K1236" s="100">
        <v>1221</v>
      </c>
      <c r="L1236" s="319">
        <v>1221</v>
      </c>
      <c r="M1236" s="177"/>
      <c r="N1236" s="936"/>
      <c r="O1236" s="177"/>
      <c r="P1236" s="319"/>
      <c r="Q1236" s="319">
        <v>900</v>
      </c>
      <c r="R1236" s="319" t="s">
        <v>14672</v>
      </c>
      <c r="S1236" s="319">
        <v>3</v>
      </c>
      <c r="T1236" s="319" t="s">
        <v>391</v>
      </c>
      <c r="U1236" s="177"/>
      <c r="V1236" s="177"/>
      <c r="W1236" s="177"/>
      <c r="X1236" s="177"/>
      <c r="Y1236" s="177"/>
      <c r="Z1236" s="177"/>
      <c r="AA1236" s="319"/>
      <c r="AB1236" s="320"/>
      <c r="AC1236" s="320"/>
      <c r="AD1236" s="177"/>
      <c r="AE1236" s="177"/>
      <c r="AF1236" s="177"/>
      <c r="AG1236" s="177"/>
      <c r="AH1236" s="177"/>
      <c r="AI1236" s="177"/>
      <c r="AJ1236" s="177"/>
      <c r="AK1236" s="177"/>
      <c r="AL1236" s="177"/>
      <c r="AM1236" s="177"/>
      <c r="AN1236" s="177"/>
      <c r="AO1236" s="177"/>
      <c r="AP1236" s="177"/>
      <c r="AQ1236" s="177"/>
      <c r="AR1236" s="177"/>
      <c r="AS1236" s="177"/>
      <c r="AT1236" s="177"/>
      <c r="AU1236" s="177"/>
      <c r="AV1236" s="99">
        <v>2004</v>
      </c>
      <c r="AW1236" s="99"/>
      <c r="AX1236" s="99"/>
      <c r="AY1236" s="99"/>
      <c r="AZ1236" s="99"/>
      <c r="BA1236" s="99"/>
      <c r="BB1236" s="99"/>
      <c r="BC1236" s="100">
        <v>150</v>
      </c>
      <c r="BD1236" s="100"/>
    </row>
    <row r="1237" spans="1:56" ht="25.7" customHeight="1">
      <c r="A1237" s="272"/>
      <c r="B1237" s="543"/>
      <c r="C1237" s="320" t="s">
        <v>13887</v>
      </c>
      <c r="D1237" s="320" t="s">
        <v>14676</v>
      </c>
      <c r="E1237" s="320" t="s">
        <v>13887</v>
      </c>
      <c r="F1237" s="320"/>
      <c r="G1237" s="320" t="s">
        <v>13887</v>
      </c>
      <c r="H1237" s="177"/>
      <c r="I1237" s="177"/>
      <c r="J1237" s="319">
        <v>1064</v>
      </c>
      <c r="K1237" s="100">
        <v>415</v>
      </c>
      <c r="L1237" s="100">
        <v>415</v>
      </c>
      <c r="M1237" s="177"/>
      <c r="N1237" s="936"/>
      <c r="O1237" s="177"/>
      <c r="P1237" s="319"/>
      <c r="Q1237" s="319">
        <v>300</v>
      </c>
      <c r="R1237" s="319" t="s">
        <v>14672</v>
      </c>
      <c r="S1237" s="319">
        <v>1</v>
      </c>
      <c r="T1237" s="319" t="s">
        <v>391</v>
      </c>
      <c r="U1237" s="177"/>
      <c r="V1237" s="177"/>
      <c r="W1237" s="177"/>
      <c r="X1237" s="177"/>
      <c r="Y1237" s="177"/>
      <c r="Z1237" s="177"/>
      <c r="AA1237" s="319"/>
      <c r="AB1237" s="320"/>
      <c r="AC1237" s="320"/>
      <c r="AD1237" s="177"/>
      <c r="AE1237" s="177"/>
      <c r="AF1237" s="177"/>
      <c r="AG1237" s="177"/>
      <c r="AH1237" s="177"/>
      <c r="AI1237" s="177"/>
      <c r="AJ1237" s="177"/>
      <c r="AK1237" s="177"/>
      <c r="AL1237" s="177"/>
      <c r="AM1237" s="177"/>
      <c r="AN1237" s="177"/>
      <c r="AO1237" s="177"/>
      <c r="AP1237" s="177"/>
      <c r="AQ1237" s="177"/>
      <c r="AR1237" s="177"/>
      <c r="AS1237" s="177"/>
      <c r="AT1237" s="177"/>
      <c r="AU1237" s="177"/>
      <c r="AV1237" s="99">
        <v>2008</v>
      </c>
      <c r="AW1237" s="99"/>
      <c r="AX1237" s="99"/>
      <c r="AY1237" s="99"/>
      <c r="AZ1237" s="99"/>
      <c r="BA1237" s="99"/>
      <c r="BB1237" s="99"/>
      <c r="BC1237" s="100">
        <v>40</v>
      </c>
      <c r="BD1237" s="100"/>
    </row>
    <row r="1238" spans="1:56" ht="25.7" customHeight="1">
      <c r="A1238" s="272"/>
      <c r="B1238" s="543"/>
      <c r="C1238" s="320" t="s">
        <v>13887</v>
      </c>
      <c r="D1238" s="320" t="s">
        <v>14677</v>
      </c>
      <c r="E1238" s="320" t="s">
        <v>13887</v>
      </c>
      <c r="F1238" s="320"/>
      <c r="G1238" s="320" t="s">
        <v>13887</v>
      </c>
      <c r="H1238" s="177"/>
      <c r="I1238" s="177"/>
      <c r="J1238" s="319">
        <v>16829</v>
      </c>
      <c r="K1238" s="100">
        <v>425</v>
      </c>
      <c r="L1238" s="100">
        <v>425</v>
      </c>
      <c r="M1238" s="177"/>
      <c r="N1238" s="936"/>
      <c r="O1238" s="177"/>
      <c r="P1238" s="319"/>
      <c r="Q1238" s="319">
        <v>300</v>
      </c>
      <c r="R1238" s="319" t="s">
        <v>14672</v>
      </c>
      <c r="S1238" s="319">
        <v>1</v>
      </c>
      <c r="T1238" s="319" t="s">
        <v>391</v>
      </c>
      <c r="U1238" s="177"/>
      <c r="V1238" s="177"/>
      <c r="W1238" s="177"/>
      <c r="X1238" s="177"/>
      <c r="Y1238" s="177"/>
      <c r="Z1238" s="177"/>
      <c r="AA1238" s="319"/>
      <c r="AB1238" s="320"/>
      <c r="AC1238" s="320"/>
      <c r="AD1238" s="177"/>
      <c r="AE1238" s="177"/>
      <c r="AF1238" s="177"/>
      <c r="AG1238" s="177"/>
      <c r="AH1238" s="177"/>
      <c r="AI1238" s="177"/>
      <c r="AJ1238" s="177"/>
      <c r="AK1238" s="177"/>
      <c r="AL1238" s="177"/>
      <c r="AM1238" s="177"/>
      <c r="AN1238" s="177"/>
      <c r="AO1238" s="177"/>
      <c r="AP1238" s="177"/>
      <c r="AQ1238" s="177"/>
      <c r="AR1238" s="177"/>
      <c r="AS1238" s="177"/>
      <c r="AT1238" s="177"/>
      <c r="AU1238" s="177"/>
      <c r="AV1238" s="99">
        <v>2008</v>
      </c>
      <c r="AW1238" s="99"/>
      <c r="AX1238" s="99"/>
      <c r="AY1238" s="99"/>
      <c r="AZ1238" s="99"/>
      <c r="BA1238" s="99"/>
      <c r="BB1238" s="99"/>
      <c r="BC1238" s="100">
        <v>30</v>
      </c>
      <c r="BD1238" s="100"/>
    </row>
    <row r="1239" spans="1:56" ht="25.7" customHeight="1">
      <c r="A1239" s="272"/>
      <c r="B1239" s="543"/>
      <c r="C1239" s="320" t="s">
        <v>13887</v>
      </c>
      <c r="D1239" s="320" t="s">
        <v>14678</v>
      </c>
      <c r="E1239" s="320" t="s">
        <v>13887</v>
      </c>
      <c r="F1239" s="320"/>
      <c r="G1239" s="320" t="s">
        <v>13887</v>
      </c>
      <c r="H1239" s="177"/>
      <c r="I1239" s="177"/>
      <c r="J1239" s="319">
        <v>1764</v>
      </c>
      <c r="K1239" s="100">
        <v>451</v>
      </c>
      <c r="L1239" s="100">
        <v>451</v>
      </c>
      <c r="M1239" s="177"/>
      <c r="N1239" s="936"/>
      <c r="O1239" s="177"/>
      <c r="P1239" s="319"/>
      <c r="Q1239" s="319">
        <v>300</v>
      </c>
      <c r="R1239" s="319" t="s">
        <v>14672</v>
      </c>
      <c r="S1239" s="319">
        <v>1</v>
      </c>
      <c r="T1239" s="319" t="s">
        <v>391</v>
      </c>
      <c r="U1239" s="177"/>
      <c r="V1239" s="177"/>
      <c r="W1239" s="177"/>
      <c r="X1239" s="177"/>
      <c r="Y1239" s="177"/>
      <c r="Z1239" s="177"/>
      <c r="AA1239" s="319" t="s">
        <v>14679</v>
      </c>
      <c r="AB1239" s="320"/>
      <c r="AC1239" s="320"/>
      <c r="AD1239" s="177"/>
      <c r="AE1239" s="177"/>
      <c r="AF1239" s="177"/>
      <c r="AG1239" s="177"/>
      <c r="AH1239" s="177"/>
      <c r="AI1239" s="177"/>
      <c r="AJ1239" s="177"/>
      <c r="AK1239" s="177"/>
      <c r="AL1239" s="177"/>
      <c r="AM1239" s="177"/>
      <c r="AN1239" s="177"/>
      <c r="AO1239" s="177"/>
      <c r="AP1239" s="177"/>
      <c r="AQ1239" s="177"/>
      <c r="AR1239" s="177"/>
      <c r="AS1239" s="177"/>
      <c r="AT1239" s="177"/>
      <c r="AU1239" s="177"/>
      <c r="AV1239" s="99">
        <v>2006</v>
      </c>
      <c r="AW1239" s="99"/>
      <c r="AX1239" s="99"/>
      <c r="AY1239" s="99"/>
      <c r="AZ1239" s="99"/>
      <c r="BA1239" s="99"/>
      <c r="BB1239" s="99"/>
      <c r="BC1239" s="100">
        <v>30</v>
      </c>
      <c r="BD1239" s="100"/>
    </row>
    <row r="1240" spans="1:56" ht="25.7" customHeight="1">
      <c r="A1240" s="272"/>
      <c r="B1240" s="543"/>
      <c r="C1240" s="320" t="s">
        <v>13887</v>
      </c>
      <c r="D1240" s="320" t="s">
        <v>14680</v>
      </c>
      <c r="E1240" s="320" t="s">
        <v>13887</v>
      </c>
      <c r="F1240" s="320"/>
      <c r="G1240" s="320" t="s">
        <v>13887</v>
      </c>
      <c r="H1240" s="177"/>
      <c r="I1240" s="177"/>
      <c r="J1240" s="319">
        <v>2087</v>
      </c>
      <c r="K1240" s="100">
        <v>435</v>
      </c>
      <c r="L1240" s="100">
        <v>435</v>
      </c>
      <c r="M1240" s="177"/>
      <c r="N1240" s="936"/>
      <c r="O1240" s="177"/>
      <c r="P1240" s="319"/>
      <c r="Q1240" s="319">
        <v>300</v>
      </c>
      <c r="R1240" s="319" t="s">
        <v>14672</v>
      </c>
      <c r="S1240" s="319">
        <v>1</v>
      </c>
      <c r="T1240" s="319" t="s">
        <v>391</v>
      </c>
      <c r="U1240" s="177"/>
      <c r="V1240" s="177"/>
      <c r="W1240" s="177"/>
      <c r="X1240" s="177"/>
      <c r="Y1240" s="177"/>
      <c r="Z1240" s="177"/>
      <c r="AA1240" s="319"/>
      <c r="AB1240" s="320"/>
      <c r="AC1240" s="320"/>
      <c r="AD1240" s="177"/>
      <c r="AE1240" s="177"/>
      <c r="AF1240" s="177"/>
      <c r="AG1240" s="177"/>
      <c r="AH1240" s="177"/>
      <c r="AI1240" s="177"/>
      <c r="AJ1240" s="177"/>
      <c r="AK1240" s="177"/>
      <c r="AL1240" s="177"/>
      <c r="AM1240" s="177"/>
      <c r="AN1240" s="177"/>
      <c r="AO1240" s="177"/>
      <c r="AP1240" s="177"/>
      <c r="AQ1240" s="177"/>
      <c r="AR1240" s="177"/>
      <c r="AS1240" s="177"/>
      <c r="AT1240" s="177"/>
      <c r="AU1240" s="177"/>
      <c r="AV1240" s="99">
        <v>2005</v>
      </c>
      <c r="AW1240" s="99"/>
      <c r="AX1240" s="99"/>
      <c r="AY1240" s="99"/>
      <c r="AZ1240" s="99"/>
      <c r="BA1240" s="99"/>
      <c r="BB1240" s="99"/>
      <c r="BC1240" s="100">
        <v>30</v>
      </c>
      <c r="BD1240" s="100"/>
    </row>
    <row r="1241" spans="1:56" ht="25.7" customHeight="1">
      <c r="A1241" s="272"/>
      <c r="B1241" s="543"/>
      <c r="C1241" s="320" t="s">
        <v>13887</v>
      </c>
      <c r="D1241" s="320" t="s">
        <v>14681</v>
      </c>
      <c r="E1241" s="320" t="s">
        <v>13887</v>
      </c>
      <c r="F1241" s="320"/>
      <c r="G1241" s="320" t="s">
        <v>13887</v>
      </c>
      <c r="H1241" s="177"/>
      <c r="I1241" s="177"/>
      <c r="J1241" s="319">
        <v>2527</v>
      </c>
      <c r="K1241" s="100">
        <v>486</v>
      </c>
      <c r="L1241" s="100">
        <v>486</v>
      </c>
      <c r="M1241" s="177"/>
      <c r="N1241" s="936"/>
      <c r="O1241" s="177"/>
      <c r="P1241" s="319"/>
      <c r="Q1241" s="319">
        <v>300</v>
      </c>
      <c r="R1241" s="319" t="s">
        <v>14672</v>
      </c>
      <c r="S1241" s="319">
        <v>1</v>
      </c>
      <c r="T1241" s="319" t="s">
        <v>391</v>
      </c>
      <c r="U1241" s="177"/>
      <c r="V1241" s="177"/>
      <c r="W1241" s="177"/>
      <c r="X1241" s="177"/>
      <c r="Y1241" s="177"/>
      <c r="Z1241" s="177"/>
      <c r="AA1241" s="319" t="s">
        <v>14682</v>
      </c>
      <c r="AB1241" s="320"/>
      <c r="AC1241" s="320"/>
      <c r="AD1241" s="177"/>
      <c r="AE1241" s="177"/>
      <c r="AF1241" s="177"/>
      <c r="AG1241" s="177"/>
      <c r="AH1241" s="177"/>
      <c r="AI1241" s="177"/>
      <c r="AJ1241" s="177"/>
      <c r="AK1241" s="177"/>
      <c r="AL1241" s="177"/>
      <c r="AM1241" s="177"/>
      <c r="AN1241" s="177"/>
      <c r="AO1241" s="177"/>
      <c r="AP1241" s="177"/>
      <c r="AQ1241" s="177"/>
      <c r="AR1241" s="177"/>
      <c r="AS1241" s="177"/>
      <c r="AT1241" s="177"/>
      <c r="AU1241" s="177"/>
      <c r="AV1241" s="99">
        <v>2006</v>
      </c>
      <c r="AW1241" s="99"/>
      <c r="AX1241" s="99"/>
      <c r="AY1241" s="99"/>
      <c r="AZ1241" s="99"/>
      <c r="BA1241" s="99"/>
      <c r="BB1241" s="99"/>
      <c r="BC1241" s="100">
        <v>30</v>
      </c>
      <c r="BD1241" s="100"/>
    </row>
    <row r="1242" spans="1:56" ht="25.7" customHeight="1">
      <c r="A1242" s="272"/>
      <c r="B1242" s="1041"/>
      <c r="C1242" s="320" t="s">
        <v>13887</v>
      </c>
      <c r="D1242" s="320" t="s">
        <v>14683</v>
      </c>
      <c r="E1242" s="320" t="s">
        <v>13887</v>
      </c>
      <c r="F1242" s="320"/>
      <c r="G1242" s="320" t="s">
        <v>13887</v>
      </c>
      <c r="H1242" s="177"/>
      <c r="I1242" s="177"/>
      <c r="J1242" s="319">
        <v>3220</v>
      </c>
      <c r="K1242" s="100">
        <v>420</v>
      </c>
      <c r="L1242" s="100">
        <v>420</v>
      </c>
      <c r="M1242" s="177"/>
      <c r="N1242" s="936"/>
      <c r="O1242" s="177"/>
      <c r="P1242" s="319"/>
      <c r="Q1242" s="319">
        <v>300</v>
      </c>
      <c r="R1242" s="319" t="s">
        <v>14672</v>
      </c>
      <c r="S1242" s="319">
        <v>1</v>
      </c>
      <c r="T1242" s="319" t="s">
        <v>391</v>
      </c>
      <c r="U1242" s="177"/>
      <c r="V1242" s="177"/>
      <c r="W1242" s="177"/>
      <c r="X1242" s="177"/>
      <c r="Y1242" s="177"/>
      <c r="Z1242" s="177"/>
      <c r="AA1242" s="319"/>
      <c r="AB1242" s="320"/>
      <c r="AC1242" s="320"/>
      <c r="AD1242" s="177"/>
      <c r="AE1242" s="177"/>
      <c r="AF1242" s="177"/>
      <c r="AG1242" s="177"/>
      <c r="AH1242" s="177"/>
      <c r="AI1242" s="177"/>
      <c r="AJ1242" s="177"/>
      <c r="AK1242" s="177"/>
      <c r="AL1242" s="177"/>
      <c r="AM1242" s="177"/>
      <c r="AN1242" s="177"/>
      <c r="AO1242" s="177"/>
      <c r="AP1242" s="177"/>
      <c r="AQ1242" s="177"/>
      <c r="AR1242" s="177"/>
      <c r="AS1242" s="177"/>
      <c r="AT1242" s="177"/>
      <c r="AU1242" s="177"/>
      <c r="AV1242" s="99">
        <v>2008</v>
      </c>
      <c r="AW1242" s="99"/>
      <c r="AX1242" s="99"/>
      <c r="AY1242" s="99"/>
      <c r="AZ1242" s="99"/>
      <c r="BA1242" s="99"/>
      <c r="BB1242" s="99"/>
      <c r="BC1242" s="100">
        <v>40</v>
      </c>
      <c r="BD1242" s="100"/>
    </row>
    <row r="1243" spans="1:56" ht="25.7" customHeight="1">
      <c r="A1243" s="272"/>
      <c r="B1243" s="1041"/>
      <c r="C1243" s="320" t="s">
        <v>13887</v>
      </c>
      <c r="D1243" s="320" t="s">
        <v>14684</v>
      </c>
      <c r="E1243" s="320" t="s">
        <v>13887</v>
      </c>
      <c r="F1243" s="320"/>
      <c r="G1243" s="320" t="s">
        <v>13887</v>
      </c>
      <c r="H1243" s="177"/>
      <c r="I1243" s="177"/>
      <c r="J1243" s="319">
        <v>1904</v>
      </c>
      <c r="K1243" s="100">
        <v>450</v>
      </c>
      <c r="L1243" s="100">
        <v>374</v>
      </c>
      <c r="M1243" s="177"/>
      <c r="N1243" s="936"/>
      <c r="O1243" s="177"/>
      <c r="P1243" s="319"/>
      <c r="Q1243" s="319">
        <v>300</v>
      </c>
      <c r="R1243" s="319" t="s">
        <v>14672</v>
      </c>
      <c r="S1243" s="319">
        <v>1</v>
      </c>
      <c r="T1243" s="319" t="s">
        <v>391</v>
      </c>
      <c r="U1243" s="177"/>
      <c r="V1243" s="177"/>
      <c r="W1243" s="177"/>
      <c r="X1243" s="177"/>
      <c r="Y1243" s="177"/>
      <c r="Z1243" s="177"/>
      <c r="AA1243" s="319"/>
      <c r="AB1243" s="320"/>
      <c r="AC1243" s="320"/>
      <c r="AD1243" s="177"/>
      <c r="AE1243" s="177"/>
      <c r="AF1243" s="177"/>
      <c r="AG1243" s="177"/>
      <c r="AH1243" s="177"/>
      <c r="AI1243" s="177"/>
      <c r="AJ1243" s="177"/>
      <c r="AK1243" s="177"/>
      <c r="AL1243" s="177"/>
      <c r="AM1243" s="177"/>
      <c r="AN1243" s="177"/>
      <c r="AO1243" s="177"/>
      <c r="AP1243" s="177"/>
      <c r="AQ1243" s="177"/>
      <c r="AR1243" s="177"/>
      <c r="AS1243" s="177"/>
      <c r="AT1243" s="177"/>
      <c r="AU1243" s="177"/>
      <c r="AV1243" s="99">
        <v>2005</v>
      </c>
      <c r="AW1243" s="99"/>
      <c r="AX1243" s="99"/>
      <c r="AY1243" s="99"/>
      <c r="AZ1243" s="99"/>
      <c r="BA1243" s="99"/>
      <c r="BB1243" s="99"/>
      <c r="BC1243" s="100">
        <v>30</v>
      </c>
      <c r="BD1243" s="100"/>
    </row>
    <row r="1244" spans="1:56" ht="25.7" customHeight="1">
      <c r="A1244" s="272"/>
      <c r="B1244" s="1041"/>
      <c r="C1244" s="320" t="s">
        <v>13887</v>
      </c>
      <c r="D1244" s="320" t="s">
        <v>14685</v>
      </c>
      <c r="E1244" s="320" t="s">
        <v>13887</v>
      </c>
      <c r="F1244" s="320"/>
      <c r="G1244" s="320" t="s">
        <v>13887</v>
      </c>
      <c r="H1244" s="177"/>
      <c r="I1244" s="177"/>
      <c r="J1244" s="319">
        <v>1382</v>
      </c>
      <c r="K1244" s="100">
        <v>450</v>
      </c>
      <c r="L1244" s="100">
        <v>428</v>
      </c>
      <c r="M1244" s="177"/>
      <c r="N1244" s="936"/>
      <c r="O1244" s="177"/>
      <c r="P1244" s="319"/>
      <c r="Q1244" s="319">
        <v>300</v>
      </c>
      <c r="R1244" s="319" t="s">
        <v>14672</v>
      </c>
      <c r="S1244" s="319">
        <v>1</v>
      </c>
      <c r="T1244" s="319" t="s">
        <v>391</v>
      </c>
      <c r="U1244" s="177"/>
      <c r="V1244" s="177"/>
      <c r="W1244" s="177"/>
      <c r="X1244" s="177"/>
      <c r="Y1244" s="177"/>
      <c r="Z1244" s="177"/>
      <c r="AA1244" s="319"/>
      <c r="AB1244" s="320"/>
      <c r="AC1244" s="320"/>
      <c r="AD1244" s="177"/>
      <c r="AE1244" s="177"/>
      <c r="AF1244" s="177"/>
      <c r="AG1244" s="177"/>
      <c r="AH1244" s="177"/>
      <c r="AI1244" s="177"/>
      <c r="AJ1244" s="177"/>
      <c r="AK1244" s="177"/>
      <c r="AL1244" s="177"/>
      <c r="AM1244" s="177"/>
      <c r="AN1244" s="177"/>
      <c r="AO1244" s="177"/>
      <c r="AP1244" s="177"/>
      <c r="AQ1244" s="177"/>
      <c r="AR1244" s="177"/>
      <c r="AS1244" s="177"/>
      <c r="AT1244" s="177"/>
      <c r="AU1244" s="177"/>
      <c r="AV1244" s="99">
        <v>2005</v>
      </c>
      <c r="AW1244" s="99"/>
      <c r="AX1244" s="99"/>
      <c r="AY1244" s="99"/>
      <c r="AZ1244" s="99"/>
      <c r="BA1244" s="99"/>
      <c r="BB1244" s="99"/>
      <c r="BC1244" s="100">
        <v>30</v>
      </c>
      <c r="BD1244" s="100"/>
    </row>
    <row r="1245" spans="1:56" ht="25.7" customHeight="1">
      <c r="A1245" s="272"/>
      <c r="B1245" s="1041"/>
      <c r="C1245" s="320" t="s">
        <v>13887</v>
      </c>
      <c r="D1245" s="320" t="s">
        <v>14686</v>
      </c>
      <c r="E1245" s="320" t="s">
        <v>13887</v>
      </c>
      <c r="F1245" s="320"/>
      <c r="G1245" s="320" t="s">
        <v>13887</v>
      </c>
      <c r="H1245" s="177"/>
      <c r="I1245" s="177"/>
      <c r="J1245" s="319">
        <v>600</v>
      </c>
      <c r="K1245" s="100">
        <v>426</v>
      </c>
      <c r="L1245" s="100">
        <v>426</v>
      </c>
      <c r="M1245" s="177"/>
      <c r="N1245" s="936"/>
      <c r="O1245" s="177"/>
      <c r="P1245" s="319"/>
      <c r="Q1245" s="319">
        <v>300</v>
      </c>
      <c r="R1245" s="319" t="s">
        <v>14672</v>
      </c>
      <c r="S1245" s="319">
        <v>1</v>
      </c>
      <c r="T1245" s="319" t="s">
        <v>391</v>
      </c>
      <c r="U1245" s="177"/>
      <c r="V1245" s="177"/>
      <c r="W1245" s="177"/>
      <c r="X1245" s="177"/>
      <c r="Y1245" s="177"/>
      <c r="Z1245" s="177"/>
      <c r="AA1245" s="319"/>
      <c r="AB1245" s="320"/>
      <c r="AC1245" s="320"/>
      <c r="AD1245" s="177"/>
      <c r="AE1245" s="177"/>
      <c r="AF1245" s="177"/>
      <c r="AG1245" s="177"/>
      <c r="AH1245" s="177"/>
      <c r="AI1245" s="177"/>
      <c r="AJ1245" s="177"/>
      <c r="AK1245" s="177"/>
      <c r="AL1245" s="177"/>
      <c r="AM1245" s="177"/>
      <c r="AN1245" s="177"/>
      <c r="AO1245" s="177"/>
      <c r="AP1245" s="177"/>
      <c r="AQ1245" s="177"/>
      <c r="AR1245" s="177"/>
      <c r="AS1245" s="177"/>
      <c r="AT1245" s="177"/>
      <c r="AU1245" s="177"/>
      <c r="AV1245" s="99">
        <v>2010</v>
      </c>
      <c r="AW1245" s="99"/>
      <c r="AX1245" s="99"/>
      <c r="AY1245" s="99"/>
      <c r="AZ1245" s="99"/>
      <c r="BA1245" s="99"/>
      <c r="BB1245" s="99"/>
      <c r="BC1245" s="100">
        <v>150</v>
      </c>
      <c r="BD1245" s="100"/>
    </row>
    <row r="1246" spans="1:56" ht="25.7" customHeight="1">
      <c r="A1246" s="272"/>
      <c r="B1246" s="1041"/>
      <c r="C1246" s="320" t="s">
        <v>1061</v>
      </c>
      <c r="D1246" s="320" t="s">
        <v>2176</v>
      </c>
      <c r="E1246" s="320" t="s">
        <v>1061</v>
      </c>
      <c r="F1246" s="320"/>
      <c r="G1246" s="320" t="s">
        <v>1061</v>
      </c>
      <c r="H1246" s="320" t="s">
        <v>1061</v>
      </c>
      <c r="I1246" s="177"/>
      <c r="J1246" s="319">
        <v>25000</v>
      </c>
      <c r="K1246" s="100">
        <v>5057</v>
      </c>
      <c r="L1246" s="1088">
        <v>5057</v>
      </c>
      <c r="M1246" s="319">
        <v>5057.3599999999997</v>
      </c>
      <c r="N1246" s="177"/>
      <c r="O1246" s="936"/>
      <c r="P1246" s="177"/>
      <c r="Q1246" s="319">
        <v>5000</v>
      </c>
      <c r="R1246" s="319" t="s">
        <v>14687</v>
      </c>
      <c r="S1246" s="99">
        <v>10</v>
      </c>
      <c r="T1246" s="99" t="s">
        <v>14688</v>
      </c>
      <c r="U1246" s="319">
        <v>10</v>
      </c>
      <c r="V1246" s="319" t="s">
        <v>14689</v>
      </c>
      <c r="W1246" s="177"/>
      <c r="X1246" s="177"/>
      <c r="Y1246" s="177"/>
      <c r="Z1246" s="177"/>
      <c r="AA1246" s="177"/>
      <c r="AB1246" s="177"/>
      <c r="AC1246" s="319"/>
      <c r="AD1246" s="320"/>
      <c r="AE1246" s="320"/>
      <c r="AF1246" s="177"/>
      <c r="AG1246" s="177"/>
      <c r="AH1246" s="177"/>
      <c r="AI1246" s="177"/>
      <c r="AJ1246" s="177"/>
      <c r="AK1246" s="177"/>
      <c r="AL1246" s="177"/>
      <c r="AM1246" s="177"/>
      <c r="AN1246" s="177"/>
      <c r="AO1246" s="177"/>
      <c r="AP1246" s="177"/>
      <c r="AQ1246" s="177"/>
      <c r="AR1246" s="177"/>
      <c r="AS1246" s="177"/>
      <c r="AT1246" s="177"/>
      <c r="AU1246" s="177"/>
      <c r="AV1246" s="320">
        <v>2003</v>
      </c>
      <c r="AW1246" s="177"/>
      <c r="AX1246" s="99">
        <v>2003</v>
      </c>
      <c r="AY1246" s="99"/>
      <c r="AZ1246" s="99"/>
      <c r="BA1246" s="99"/>
      <c r="BB1246" s="99"/>
      <c r="BC1246" s="646">
        <v>2200</v>
      </c>
      <c r="BD1246" s="99"/>
    </row>
    <row r="1247" spans="1:56" ht="25.7" customHeight="1">
      <c r="A1247" s="272"/>
      <c r="B1247" s="1041"/>
      <c r="C1247" s="320" t="s">
        <v>1061</v>
      </c>
      <c r="D1247" s="320" t="s">
        <v>14690</v>
      </c>
      <c r="E1247" s="320" t="s">
        <v>1061</v>
      </c>
      <c r="F1247" s="320"/>
      <c r="G1247" s="320" t="s">
        <v>14691</v>
      </c>
      <c r="H1247" s="320"/>
      <c r="I1247" s="177"/>
      <c r="J1247" s="319">
        <v>2189</v>
      </c>
      <c r="K1247" s="100">
        <v>424</v>
      </c>
      <c r="L1247" s="646">
        <v>424</v>
      </c>
      <c r="M1247" s="319"/>
      <c r="N1247" s="177"/>
      <c r="O1247" s="936"/>
      <c r="P1247" s="177">
        <v>395</v>
      </c>
      <c r="Q1247" s="319">
        <v>395</v>
      </c>
      <c r="R1247" s="319" t="s">
        <v>14692</v>
      </c>
      <c r="S1247" s="99">
        <v>1</v>
      </c>
      <c r="T1247" s="99" t="s">
        <v>391</v>
      </c>
      <c r="U1247" s="319"/>
      <c r="V1247" s="319"/>
      <c r="W1247" s="177"/>
      <c r="X1247" s="177"/>
      <c r="Y1247" s="177"/>
      <c r="Z1247" s="177"/>
      <c r="AA1247" s="177" t="s">
        <v>6902</v>
      </c>
      <c r="AB1247" s="177"/>
      <c r="AC1247" s="319"/>
      <c r="AD1247" s="320"/>
      <c r="AE1247" s="320"/>
      <c r="AF1247" s="177"/>
      <c r="AG1247" s="177"/>
      <c r="AH1247" s="177"/>
      <c r="AI1247" s="177"/>
      <c r="AJ1247" s="177"/>
      <c r="AK1247" s="177"/>
      <c r="AL1247" s="177"/>
      <c r="AM1247" s="177"/>
      <c r="AN1247" s="177"/>
      <c r="AO1247" s="177"/>
      <c r="AP1247" s="177"/>
      <c r="AQ1247" s="177"/>
      <c r="AR1247" s="177"/>
      <c r="AS1247" s="177"/>
      <c r="AT1247" s="177"/>
      <c r="AU1247" s="177"/>
      <c r="AV1247" s="320">
        <v>2013</v>
      </c>
      <c r="AW1247" s="177"/>
      <c r="AX1247" s="99"/>
      <c r="AY1247" s="99"/>
      <c r="AZ1247" s="99"/>
      <c r="BA1247" s="99"/>
      <c r="BB1247" s="99"/>
      <c r="BC1247" s="646">
        <v>150</v>
      </c>
      <c r="BD1247" s="99"/>
    </row>
    <row r="1248" spans="1:56" ht="25.7" customHeight="1">
      <c r="A1248" s="272"/>
      <c r="B1248" s="1041"/>
      <c r="C1248" s="320" t="s">
        <v>1061</v>
      </c>
      <c r="D1248" s="320" t="s">
        <v>14693</v>
      </c>
      <c r="E1248" s="320" t="s">
        <v>1061</v>
      </c>
      <c r="F1248" s="320"/>
      <c r="G1248" s="320" t="s">
        <v>14228</v>
      </c>
      <c r="H1248" s="320"/>
      <c r="I1248" s="177"/>
      <c r="J1248" s="319">
        <v>29219</v>
      </c>
      <c r="K1248" s="100">
        <v>429</v>
      </c>
      <c r="L1248" s="646">
        <v>429</v>
      </c>
      <c r="M1248" s="319"/>
      <c r="N1248" s="177"/>
      <c r="O1248" s="936"/>
      <c r="P1248" s="177">
        <v>395</v>
      </c>
      <c r="Q1248" s="319">
        <v>395</v>
      </c>
      <c r="R1248" s="319" t="s">
        <v>14692</v>
      </c>
      <c r="S1248" s="99">
        <v>1</v>
      </c>
      <c r="T1248" s="99" t="s">
        <v>391</v>
      </c>
      <c r="U1248" s="319"/>
      <c r="V1248" s="319"/>
      <c r="W1248" s="177"/>
      <c r="X1248" s="177"/>
      <c r="Y1248" s="177"/>
      <c r="Z1248" s="177"/>
      <c r="AA1248" s="177" t="s">
        <v>2179</v>
      </c>
      <c r="AB1248" s="177"/>
      <c r="AC1248" s="319"/>
      <c r="AD1248" s="320"/>
      <c r="AE1248" s="320"/>
      <c r="AF1248" s="177"/>
      <c r="AG1248" s="177"/>
      <c r="AH1248" s="177"/>
      <c r="AI1248" s="177"/>
      <c r="AJ1248" s="177"/>
      <c r="AK1248" s="177"/>
      <c r="AL1248" s="177"/>
      <c r="AM1248" s="177"/>
      <c r="AN1248" s="177"/>
      <c r="AO1248" s="177"/>
      <c r="AP1248" s="177"/>
      <c r="AQ1248" s="177"/>
      <c r="AR1248" s="177"/>
      <c r="AS1248" s="177"/>
      <c r="AT1248" s="177"/>
      <c r="AU1248" s="177"/>
      <c r="AV1248" s="320">
        <v>2015</v>
      </c>
      <c r="AW1248" s="177"/>
      <c r="AX1248" s="99"/>
      <c r="AY1248" s="99"/>
      <c r="AZ1248" s="99"/>
      <c r="BA1248" s="99"/>
      <c r="BB1248" s="99"/>
      <c r="BC1248" s="646">
        <v>150</v>
      </c>
      <c r="BD1248" s="99"/>
    </row>
    <row r="1249" spans="2:56" ht="25.7" customHeight="1">
      <c r="B1249" s="1041"/>
      <c r="C1249" s="320" t="s">
        <v>1061</v>
      </c>
      <c r="D1249" s="320" t="s">
        <v>14694</v>
      </c>
      <c r="E1249" s="320" t="s">
        <v>1061</v>
      </c>
      <c r="F1249" s="320"/>
      <c r="G1249" s="320" t="s">
        <v>14695</v>
      </c>
      <c r="H1249" s="177"/>
      <c r="I1249" s="177"/>
      <c r="J1249" s="319">
        <v>3258</v>
      </c>
      <c r="K1249" s="100">
        <v>680.54</v>
      </c>
      <c r="L1249" s="319">
        <v>411.74</v>
      </c>
      <c r="M1249" s="177"/>
      <c r="N1249" s="936"/>
      <c r="O1249" s="177"/>
      <c r="P1249" s="319">
        <v>395</v>
      </c>
      <c r="Q1249" s="319">
        <v>395</v>
      </c>
      <c r="R1249" s="319" t="s">
        <v>14672</v>
      </c>
      <c r="S1249" s="319">
        <v>1</v>
      </c>
      <c r="T1249" s="319" t="s">
        <v>391</v>
      </c>
      <c r="U1249" s="177"/>
      <c r="V1249" s="177"/>
      <c r="W1249" s="177"/>
      <c r="X1249" s="177"/>
      <c r="Y1249" s="177"/>
      <c r="Z1249" s="177"/>
      <c r="AA1249" s="319"/>
      <c r="AB1249" s="320"/>
      <c r="AC1249" s="320"/>
      <c r="AD1249" s="177"/>
      <c r="AE1249" s="177"/>
      <c r="AF1249" s="177"/>
      <c r="AG1249" s="177"/>
      <c r="AH1249" s="177"/>
      <c r="AI1249" s="177"/>
      <c r="AJ1249" s="177"/>
      <c r="AK1249" s="177"/>
      <c r="AL1249" s="177"/>
      <c r="AM1249" s="177"/>
      <c r="AN1249" s="177"/>
      <c r="AO1249" s="177"/>
      <c r="AP1249" s="177"/>
      <c r="AQ1249" s="177"/>
      <c r="AR1249" s="177"/>
      <c r="AS1249" s="177"/>
      <c r="AT1249" s="177"/>
      <c r="AU1249" s="177"/>
      <c r="AV1249" s="99">
        <v>2016</v>
      </c>
      <c r="AW1249" s="99"/>
      <c r="AX1249" s="99"/>
      <c r="AY1249" s="99"/>
      <c r="AZ1249" s="99"/>
      <c r="BA1249" s="99"/>
      <c r="BB1249" s="99"/>
      <c r="BC1249" s="100">
        <v>200</v>
      </c>
      <c r="BD1249" s="662"/>
    </row>
    <row r="1250" spans="2:56" ht="25.7" customHeight="1">
      <c r="B1250" s="1041"/>
      <c r="C1250" s="320" t="s">
        <v>13904</v>
      </c>
      <c r="D1250" s="320" t="s">
        <v>14696</v>
      </c>
      <c r="E1250" s="320" t="s">
        <v>13904</v>
      </c>
      <c r="F1250" s="320"/>
      <c r="G1250" s="320" t="s">
        <v>10345</v>
      </c>
      <c r="H1250" s="177"/>
      <c r="I1250" s="177"/>
      <c r="J1250" s="319"/>
      <c r="K1250" s="100">
        <v>1131</v>
      </c>
      <c r="L1250" s="319">
        <v>1105</v>
      </c>
      <c r="M1250" s="177"/>
      <c r="N1250" s="936"/>
      <c r="O1250" s="177"/>
      <c r="P1250" s="319"/>
      <c r="Q1250" s="319">
        <v>960</v>
      </c>
      <c r="R1250" s="319" t="s">
        <v>14697</v>
      </c>
      <c r="S1250" s="319">
        <v>2</v>
      </c>
      <c r="T1250" s="319" t="s">
        <v>391</v>
      </c>
      <c r="U1250" s="177"/>
      <c r="V1250" s="177"/>
      <c r="W1250" s="177"/>
      <c r="X1250" s="177"/>
      <c r="Y1250" s="177"/>
      <c r="Z1250" s="177"/>
      <c r="AA1250" s="319" t="s">
        <v>14698</v>
      </c>
      <c r="AB1250" s="320"/>
      <c r="AC1250" s="320"/>
      <c r="AD1250" s="177"/>
      <c r="AE1250" s="177"/>
      <c r="AF1250" s="177"/>
      <c r="AG1250" s="177"/>
      <c r="AH1250" s="177"/>
      <c r="AI1250" s="177"/>
      <c r="AJ1250" s="177"/>
      <c r="AK1250" s="177"/>
      <c r="AL1250" s="177"/>
      <c r="AM1250" s="177"/>
      <c r="AN1250" s="177"/>
      <c r="AO1250" s="177"/>
      <c r="AP1250" s="177"/>
      <c r="AQ1250" s="177"/>
      <c r="AR1250" s="177"/>
      <c r="AS1250" s="177"/>
      <c r="AT1250" s="177"/>
      <c r="AU1250" s="177"/>
      <c r="AV1250" s="99">
        <v>2011</v>
      </c>
      <c r="AW1250" s="99"/>
      <c r="AX1250" s="99"/>
      <c r="AY1250" s="99"/>
      <c r="AZ1250" s="99"/>
      <c r="BA1250" s="99"/>
      <c r="BB1250" s="99"/>
      <c r="BC1250" s="100">
        <v>700</v>
      </c>
      <c r="BD1250" s="100"/>
    </row>
    <row r="1251" spans="2:56" ht="25.7" customHeight="1">
      <c r="B1251" s="1041"/>
      <c r="C1251" s="320" t="s">
        <v>13914</v>
      </c>
      <c r="D1251" s="320" t="s">
        <v>14699</v>
      </c>
      <c r="E1251" s="320" t="s">
        <v>13914</v>
      </c>
      <c r="F1251" s="320"/>
      <c r="G1251" s="320" t="s">
        <v>13914</v>
      </c>
      <c r="H1251" s="177"/>
      <c r="I1251" s="177"/>
      <c r="J1251" s="319">
        <v>13184</v>
      </c>
      <c r="K1251" s="100">
        <v>459</v>
      </c>
      <c r="L1251" s="319">
        <v>459</v>
      </c>
      <c r="M1251" s="177"/>
      <c r="N1251" s="936"/>
      <c r="O1251" s="177"/>
      <c r="P1251" s="319"/>
      <c r="Q1251" s="319">
        <v>300</v>
      </c>
      <c r="R1251" s="319" t="s">
        <v>14672</v>
      </c>
      <c r="S1251" s="319">
        <v>1</v>
      </c>
      <c r="T1251" s="319" t="s">
        <v>391</v>
      </c>
      <c r="U1251" s="177"/>
      <c r="V1251" s="177"/>
      <c r="W1251" s="177"/>
      <c r="X1251" s="177"/>
      <c r="Y1251" s="177"/>
      <c r="Z1251" s="177"/>
      <c r="AA1251" s="319"/>
      <c r="AB1251" s="320"/>
      <c r="AC1251" s="320"/>
      <c r="AD1251" s="177"/>
      <c r="AE1251" s="177"/>
      <c r="AF1251" s="177"/>
      <c r="AG1251" s="177"/>
      <c r="AH1251" s="177"/>
      <c r="AI1251" s="177"/>
      <c r="AJ1251" s="177"/>
      <c r="AK1251" s="177"/>
      <c r="AL1251" s="177"/>
      <c r="AM1251" s="177"/>
      <c r="AN1251" s="177"/>
      <c r="AO1251" s="177"/>
      <c r="AP1251" s="177"/>
      <c r="AQ1251" s="177"/>
      <c r="AR1251" s="177"/>
      <c r="AS1251" s="177"/>
      <c r="AT1251" s="177"/>
      <c r="AU1251" s="177"/>
      <c r="AV1251" s="99">
        <v>2012</v>
      </c>
      <c r="AW1251" s="99"/>
      <c r="AX1251" s="99"/>
      <c r="AY1251" s="99"/>
      <c r="AZ1251" s="99"/>
      <c r="BA1251" s="99"/>
      <c r="BB1251" s="99"/>
      <c r="BC1251" s="100">
        <v>200</v>
      </c>
      <c r="BD1251" s="100"/>
    </row>
    <row r="1252" spans="2:56" ht="25.7" customHeight="1">
      <c r="B1252" s="1041"/>
      <c r="C1252" s="320" t="s">
        <v>1063</v>
      </c>
      <c r="D1252" s="320" t="s">
        <v>14700</v>
      </c>
      <c r="E1252" s="320" t="s">
        <v>1063</v>
      </c>
      <c r="F1252" s="320"/>
      <c r="G1252" s="320" t="s">
        <v>14701</v>
      </c>
      <c r="H1252" s="177"/>
      <c r="I1252" s="177"/>
      <c r="J1252" s="319">
        <v>450</v>
      </c>
      <c r="K1252" s="100">
        <v>0</v>
      </c>
      <c r="L1252" s="319">
        <v>0</v>
      </c>
      <c r="M1252" s="177"/>
      <c r="N1252" s="936"/>
      <c r="O1252" s="177"/>
      <c r="P1252" s="319">
        <v>450</v>
      </c>
      <c r="Q1252" s="319">
        <v>450</v>
      </c>
      <c r="R1252" s="319" t="s">
        <v>14702</v>
      </c>
      <c r="S1252" s="319">
        <v>1</v>
      </c>
      <c r="T1252" s="319" t="s">
        <v>391</v>
      </c>
      <c r="U1252" s="177"/>
      <c r="V1252" s="177"/>
      <c r="W1252" s="177"/>
      <c r="X1252" s="177"/>
      <c r="Y1252" s="177"/>
      <c r="Z1252" s="177"/>
      <c r="AA1252" s="319"/>
      <c r="AB1252" s="320"/>
      <c r="AC1252" s="320"/>
      <c r="AD1252" s="177"/>
      <c r="AE1252" s="177"/>
      <c r="AF1252" s="177"/>
      <c r="AG1252" s="177"/>
      <c r="AH1252" s="177"/>
      <c r="AI1252" s="177"/>
      <c r="AJ1252" s="177"/>
      <c r="AK1252" s="177"/>
      <c r="AL1252" s="177"/>
      <c r="AM1252" s="177"/>
      <c r="AN1252" s="177"/>
      <c r="AO1252" s="177"/>
      <c r="AP1252" s="177"/>
      <c r="AQ1252" s="177"/>
      <c r="AR1252" s="177"/>
      <c r="AS1252" s="177"/>
      <c r="AT1252" s="177"/>
      <c r="AU1252" s="177"/>
      <c r="AV1252" s="99">
        <v>2011</v>
      </c>
      <c r="AW1252" s="99"/>
      <c r="AX1252" s="99"/>
      <c r="AY1252" s="99"/>
      <c r="AZ1252" s="99"/>
      <c r="BA1252" s="99"/>
      <c r="BB1252" s="99"/>
      <c r="BC1252" s="100">
        <v>80</v>
      </c>
      <c r="BD1252" s="100"/>
    </row>
    <row r="1253" spans="2:56" ht="25.7" customHeight="1">
      <c r="B1253" s="1041"/>
      <c r="C1253" s="320" t="s">
        <v>14703</v>
      </c>
      <c r="D1253" s="320" t="s">
        <v>14704</v>
      </c>
      <c r="E1253" s="320" t="s">
        <v>1063</v>
      </c>
      <c r="F1253" s="320"/>
      <c r="G1253" s="320" t="s">
        <v>14705</v>
      </c>
      <c r="H1253" s="177"/>
      <c r="I1253" s="177"/>
      <c r="J1253" s="319">
        <v>940</v>
      </c>
      <c r="K1253" s="100">
        <v>0</v>
      </c>
      <c r="L1253" s="319">
        <v>0</v>
      </c>
      <c r="M1253" s="177"/>
      <c r="N1253" s="936"/>
      <c r="O1253" s="177"/>
      <c r="P1253" s="319">
        <v>940</v>
      </c>
      <c r="Q1253" s="319">
        <v>940</v>
      </c>
      <c r="R1253" s="319" t="s">
        <v>14706</v>
      </c>
      <c r="S1253" s="319">
        <v>2</v>
      </c>
      <c r="T1253" s="319" t="s">
        <v>391</v>
      </c>
      <c r="U1253" s="177"/>
      <c r="V1253" s="177"/>
      <c r="W1253" s="177"/>
      <c r="X1253" s="177"/>
      <c r="Y1253" s="177"/>
      <c r="Z1253" s="177"/>
      <c r="AA1253" s="319"/>
      <c r="AB1253" s="320"/>
      <c r="AC1253" s="320"/>
      <c r="AD1253" s="177"/>
      <c r="AE1253" s="177"/>
      <c r="AF1253" s="177"/>
      <c r="AG1253" s="177"/>
      <c r="AH1253" s="177"/>
      <c r="AI1253" s="177"/>
      <c r="AJ1253" s="177"/>
      <c r="AK1253" s="177"/>
      <c r="AL1253" s="177"/>
      <c r="AM1253" s="177"/>
      <c r="AN1253" s="177"/>
      <c r="AO1253" s="177"/>
      <c r="AP1253" s="177"/>
      <c r="AQ1253" s="177"/>
      <c r="AR1253" s="177"/>
      <c r="AS1253" s="177"/>
      <c r="AT1253" s="177"/>
      <c r="AU1253" s="177"/>
      <c r="AV1253" s="99">
        <v>1996</v>
      </c>
      <c r="AW1253" s="99"/>
      <c r="AX1253" s="99"/>
      <c r="AY1253" s="99"/>
      <c r="AZ1253" s="99"/>
      <c r="BA1253" s="99"/>
      <c r="BB1253" s="99"/>
      <c r="BC1253" s="100">
        <v>100</v>
      </c>
      <c r="BD1253" s="100"/>
    </row>
    <row r="1254" spans="2:56" ht="25.7" customHeight="1">
      <c r="B1254" s="1041"/>
      <c r="C1254" s="320" t="s">
        <v>1063</v>
      </c>
      <c r="D1254" s="320" t="s">
        <v>14707</v>
      </c>
      <c r="E1254" s="320" t="s">
        <v>1063</v>
      </c>
      <c r="F1254" s="320"/>
      <c r="G1254" s="320" t="s">
        <v>14708</v>
      </c>
      <c r="H1254" s="177"/>
      <c r="I1254" s="177"/>
      <c r="J1254" s="319">
        <v>440</v>
      </c>
      <c r="K1254" s="100">
        <v>0</v>
      </c>
      <c r="L1254" s="319">
        <v>0</v>
      </c>
      <c r="M1254" s="177"/>
      <c r="N1254" s="936"/>
      <c r="O1254" s="177"/>
      <c r="P1254" s="319">
        <v>440</v>
      </c>
      <c r="Q1254" s="319">
        <v>440</v>
      </c>
      <c r="R1254" s="319" t="s">
        <v>14709</v>
      </c>
      <c r="S1254" s="319">
        <v>1</v>
      </c>
      <c r="T1254" s="319" t="s">
        <v>391</v>
      </c>
      <c r="U1254" s="177"/>
      <c r="V1254" s="177"/>
      <c r="W1254" s="177"/>
      <c r="X1254" s="177"/>
      <c r="Y1254" s="177"/>
      <c r="Z1254" s="177"/>
      <c r="AA1254" s="319"/>
      <c r="AB1254" s="320"/>
      <c r="AC1254" s="320"/>
      <c r="AD1254" s="177"/>
      <c r="AE1254" s="177"/>
      <c r="AF1254" s="177"/>
      <c r="AG1254" s="177"/>
      <c r="AH1254" s="177"/>
      <c r="AI1254" s="177"/>
      <c r="AJ1254" s="177"/>
      <c r="AK1254" s="177"/>
      <c r="AL1254" s="177"/>
      <c r="AM1254" s="177"/>
      <c r="AN1254" s="177"/>
      <c r="AO1254" s="177"/>
      <c r="AP1254" s="177"/>
      <c r="AQ1254" s="177"/>
      <c r="AR1254" s="177"/>
      <c r="AS1254" s="177"/>
      <c r="AT1254" s="177"/>
      <c r="AU1254" s="177"/>
      <c r="AV1254" s="99">
        <v>2004</v>
      </c>
      <c r="AW1254" s="99"/>
      <c r="AX1254" s="99"/>
      <c r="AY1254" s="99"/>
      <c r="AZ1254" s="99"/>
      <c r="BA1254" s="99"/>
      <c r="BB1254" s="99"/>
      <c r="BC1254" s="100">
        <v>100</v>
      </c>
      <c r="BD1254" s="100"/>
    </row>
    <row r="1255" spans="2:56" ht="25.7" customHeight="1">
      <c r="B1255" s="1041"/>
      <c r="C1255" s="320" t="s">
        <v>1063</v>
      </c>
      <c r="D1255" s="320" t="s">
        <v>14710</v>
      </c>
      <c r="E1255" s="320" t="s">
        <v>1063</v>
      </c>
      <c r="F1255" s="320"/>
      <c r="G1255" s="320" t="s">
        <v>14711</v>
      </c>
      <c r="H1255" s="177"/>
      <c r="I1255" s="177"/>
      <c r="J1255" s="319">
        <v>500</v>
      </c>
      <c r="K1255" s="100">
        <v>0</v>
      </c>
      <c r="L1255" s="319">
        <v>0</v>
      </c>
      <c r="M1255" s="177"/>
      <c r="N1255" s="936"/>
      <c r="O1255" s="177"/>
      <c r="P1255" s="319">
        <v>500</v>
      </c>
      <c r="Q1255" s="319">
        <v>500</v>
      </c>
      <c r="R1255" s="319" t="s">
        <v>14712</v>
      </c>
      <c r="S1255" s="319">
        <v>1</v>
      </c>
      <c r="T1255" s="319" t="s">
        <v>391</v>
      </c>
      <c r="U1255" s="177"/>
      <c r="V1255" s="177"/>
      <c r="W1255" s="177"/>
      <c r="X1255" s="177"/>
      <c r="Y1255" s="177"/>
      <c r="Z1255" s="177"/>
      <c r="AA1255" s="319"/>
      <c r="AB1255" s="320"/>
      <c r="AC1255" s="320"/>
      <c r="AD1255" s="177"/>
      <c r="AE1255" s="177"/>
      <c r="AF1255" s="177"/>
      <c r="AG1255" s="177"/>
      <c r="AH1255" s="177"/>
      <c r="AI1255" s="177"/>
      <c r="AJ1255" s="177"/>
      <c r="AK1255" s="177"/>
      <c r="AL1255" s="177"/>
      <c r="AM1255" s="177"/>
      <c r="AN1255" s="177"/>
      <c r="AO1255" s="177"/>
      <c r="AP1255" s="177"/>
      <c r="AQ1255" s="177"/>
      <c r="AR1255" s="177"/>
      <c r="AS1255" s="177"/>
      <c r="AT1255" s="177"/>
      <c r="AU1255" s="177"/>
      <c r="AV1255" s="99">
        <v>2007</v>
      </c>
      <c r="AW1255" s="99"/>
      <c r="AX1255" s="99"/>
      <c r="AY1255" s="99"/>
      <c r="AZ1255" s="99"/>
      <c r="BA1255" s="99"/>
      <c r="BB1255" s="99"/>
      <c r="BC1255" s="100">
        <v>41</v>
      </c>
      <c r="BD1255" s="100"/>
    </row>
    <row r="1256" spans="2:56" ht="25.7" customHeight="1">
      <c r="B1256" s="1041"/>
      <c r="C1256" s="320" t="s">
        <v>1063</v>
      </c>
      <c r="D1256" s="320" t="s">
        <v>14713</v>
      </c>
      <c r="E1256" s="320" t="s">
        <v>1063</v>
      </c>
      <c r="F1256" s="320"/>
      <c r="G1256" s="320" t="s">
        <v>14488</v>
      </c>
      <c r="H1256" s="177"/>
      <c r="I1256" s="177"/>
      <c r="J1256" s="319">
        <v>1530</v>
      </c>
      <c r="K1256" s="100">
        <v>0</v>
      </c>
      <c r="L1256" s="319">
        <v>0</v>
      </c>
      <c r="M1256" s="177"/>
      <c r="N1256" s="936"/>
      <c r="O1256" s="177"/>
      <c r="P1256" s="319">
        <v>1530</v>
      </c>
      <c r="Q1256" s="319">
        <v>1530</v>
      </c>
      <c r="R1256" s="319" t="s">
        <v>14706</v>
      </c>
      <c r="S1256" s="319">
        <v>3</v>
      </c>
      <c r="T1256" s="319" t="s">
        <v>391</v>
      </c>
      <c r="U1256" s="177"/>
      <c r="V1256" s="177"/>
      <c r="W1256" s="177"/>
      <c r="X1256" s="177"/>
      <c r="Y1256" s="177"/>
      <c r="Z1256" s="177"/>
      <c r="AA1256" s="319"/>
      <c r="AB1256" s="320"/>
      <c r="AC1256" s="320"/>
      <c r="AD1256" s="177"/>
      <c r="AE1256" s="177"/>
      <c r="AF1256" s="177"/>
      <c r="AG1256" s="177"/>
      <c r="AH1256" s="177"/>
      <c r="AI1256" s="177"/>
      <c r="AJ1256" s="177"/>
      <c r="AK1256" s="177"/>
      <c r="AL1256" s="177"/>
      <c r="AM1256" s="177"/>
      <c r="AN1256" s="177"/>
      <c r="AO1256" s="177"/>
      <c r="AP1256" s="177"/>
      <c r="AQ1256" s="177"/>
      <c r="AR1256" s="177"/>
      <c r="AS1256" s="177"/>
      <c r="AT1256" s="177"/>
      <c r="AU1256" s="177"/>
      <c r="AV1256" s="99">
        <v>2002</v>
      </c>
      <c r="AW1256" s="99"/>
      <c r="AX1256" s="99"/>
      <c r="AY1256" s="99"/>
      <c r="AZ1256" s="99"/>
      <c r="BA1256" s="99"/>
      <c r="BB1256" s="99"/>
      <c r="BC1256" s="100">
        <v>150</v>
      </c>
      <c r="BD1256" s="100"/>
    </row>
    <row r="1257" spans="2:56" ht="25.7" customHeight="1">
      <c r="B1257" s="1041"/>
      <c r="C1257" s="320" t="s">
        <v>1063</v>
      </c>
      <c r="D1257" s="320" t="s">
        <v>14714</v>
      </c>
      <c r="E1257" s="320" t="s">
        <v>1063</v>
      </c>
      <c r="F1257" s="320"/>
      <c r="G1257" s="320" t="s">
        <v>14715</v>
      </c>
      <c r="H1257" s="177"/>
      <c r="I1257" s="177"/>
      <c r="J1257" s="319">
        <v>500</v>
      </c>
      <c r="K1257" s="100">
        <v>0</v>
      </c>
      <c r="L1257" s="319">
        <v>0</v>
      </c>
      <c r="M1257" s="177"/>
      <c r="N1257" s="936"/>
      <c r="O1257" s="177"/>
      <c r="P1257" s="319">
        <v>500</v>
      </c>
      <c r="Q1257" s="319">
        <v>500</v>
      </c>
      <c r="R1257" s="319" t="s">
        <v>14706</v>
      </c>
      <c r="S1257" s="319">
        <v>1</v>
      </c>
      <c r="T1257" s="319" t="s">
        <v>391</v>
      </c>
      <c r="U1257" s="177"/>
      <c r="V1257" s="177"/>
      <c r="W1257" s="177"/>
      <c r="X1257" s="177"/>
      <c r="Y1257" s="177"/>
      <c r="Z1257" s="177"/>
      <c r="AA1257" s="319"/>
      <c r="AB1257" s="320"/>
      <c r="AC1257" s="320"/>
      <c r="AD1257" s="177"/>
      <c r="AE1257" s="177"/>
      <c r="AF1257" s="177"/>
      <c r="AG1257" s="177"/>
      <c r="AH1257" s="177"/>
      <c r="AI1257" s="177"/>
      <c r="AJ1257" s="177"/>
      <c r="AK1257" s="177"/>
      <c r="AL1257" s="177"/>
      <c r="AM1257" s="177"/>
      <c r="AN1257" s="177"/>
      <c r="AO1257" s="177"/>
      <c r="AP1257" s="177"/>
      <c r="AQ1257" s="177"/>
      <c r="AR1257" s="177"/>
      <c r="AS1257" s="177"/>
      <c r="AT1257" s="177"/>
      <c r="AU1257" s="177"/>
      <c r="AV1257" s="99">
        <v>1997</v>
      </c>
      <c r="AW1257" s="99"/>
      <c r="AX1257" s="99"/>
      <c r="AY1257" s="99"/>
      <c r="AZ1257" s="99"/>
      <c r="BA1257" s="99"/>
      <c r="BB1257" s="99"/>
      <c r="BC1257" s="100">
        <v>80</v>
      </c>
      <c r="BD1257" s="100"/>
    </row>
    <row r="1258" spans="2:56" ht="25.7" customHeight="1">
      <c r="B1258" s="1041"/>
      <c r="C1258" s="320" t="s">
        <v>1063</v>
      </c>
      <c r="D1258" s="320" t="s">
        <v>14716</v>
      </c>
      <c r="E1258" s="320" t="s">
        <v>1063</v>
      </c>
      <c r="F1258" s="320"/>
      <c r="G1258" s="320" t="s">
        <v>14717</v>
      </c>
      <c r="H1258" s="177"/>
      <c r="I1258" s="177"/>
      <c r="J1258" s="319">
        <v>400</v>
      </c>
      <c r="K1258" s="100">
        <v>0</v>
      </c>
      <c r="L1258" s="319">
        <v>0</v>
      </c>
      <c r="M1258" s="177"/>
      <c r="N1258" s="936"/>
      <c r="O1258" s="177"/>
      <c r="P1258" s="319">
        <v>400</v>
      </c>
      <c r="Q1258" s="319">
        <v>400</v>
      </c>
      <c r="R1258" s="319" t="s">
        <v>13822</v>
      </c>
      <c r="S1258" s="319">
        <v>1</v>
      </c>
      <c r="T1258" s="319" t="s">
        <v>391</v>
      </c>
      <c r="U1258" s="177"/>
      <c r="V1258" s="177"/>
      <c r="W1258" s="177"/>
      <c r="X1258" s="177"/>
      <c r="Y1258" s="177"/>
      <c r="Z1258" s="177"/>
      <c r="AA1258" s="319"/>
      <c r="AB1258" s="320"/>
      <c r="AC1258" s="320"/>
      <c r="AD1258" s="177"/>
      <c r="AE1258" s="177"/>
      <c r="AF1258" s="177"/>
      <c r="AG1258" s="177"/>
      <c r="AH1258" s="177"/>
      <c r="AI1258" s="177"/>
      <c r="AJ1258" s="177"/>
      <c r="AK1258" s="177"/>
      <c r="AL1258" s="177"/>
      <c r="AM1258" s="177"/>
      <c r="AN1258" s="177"/>
      <c r="AO1258" s="177"/>
      <c r="AP1258" s="177"/>
      <c r="AQ1258" s="177"/>
      <c r="AR1258" s="177"/>
      <c r="AS1258" s="177"/>
      <c r="AT1258" s="177"/>
      <c r="AU1258" s="177"/>
      <c r="AV1258" s="99">
        <v>2007</v>
      </c>
      <c r="AW1258" s="99"/>
      <c r="AX1258" s="99"/>
      <c r="AY1258" s="99"/>
      <c r="AZ1258" s="99"/>
      <c r="BA1258" s="99"/>
      <c r="BB1258" s="99"/>
      <c r="BC1258" s="100">
        <v>55</v>
      </c>
      <c r="BD1258" s="100"/>
    </row>
    <row r="1259" spans="2:56" ht="25.7" customHeight="1">
      <c r="B1259" s="1041"/>
      <c r="C1259" s="320" t="s">
        <v>1063</v>
      </c>
      <c r="D1259" s="320" t="s">
        <v>14718</v>
      </c>
      <c r="E1259" s="320" t="s">
        <v>1063</v>
      </c>
      <c r="F1259" s="320"/>
      <c r="G1259" s="320" t="s">
        <v>14719</v>
      </c>
      <c r="H1259" s="177"/>
      <c r="I1259" s="177"/>
      <c r="J1259" s="319">
        <v>480</v>
      </c>
      <c r="K1259" s="100">
        <v>0</v>
      </c>
      <c r="L1259" s="319">
        <v>0</v>
      </c>
      <c r="M1259" s="177"/>
      <c r="N1259" s="936"/>
      <c r="O1259" s="177"/>
      <c r="P1259" s="319">
        <v>480</v>
      </c>
      <c r="Q1259" s="319">
        <v>480</v>
      </c>
      <c r="R1259" s="319" t="s">
        <v>14720</v>
      </c>
      <c r="S1259" s="319">
        <v>1</v>
      </c>
      <c r="T1259" s="319" t="s">
        <v>391</v>
      </c>
      <c r="U1259" s="177"/>
      <c r="V1259" s="177"/>
      <c r="W1259" s="177"/>
      <c r="X1259" s="177"/>
      <c r="Y1259" s="177"/>
      <c r="Z1259" s="177"/>
      <c r="AA1259" s="319"/>
      <c r="AB1259" s="320"/>
      <c r="AC1259" s="320"/>
      <c r="AD1259" s="177"/>
      <c r="AE1259" s="177"/>
      <c r="AF1259" s="177"/>
      <c r="AG1259" s="177"/>
      <c r="AH1259" s="177"/>
      <c r="AI1259" s="177"/>
      <c r="AJ1259" s="177"/>
      <c r="AK1259" s="177"/>
      <c r="AL1259" s="177"/>
      <c r="AM1259" s="177"/>
      <c r="AN1259" s="177"/>
      <c r="AO1259" s="177"/>
      <c r="AP1259" s="177"/>
      <c r="AQ1259" s="177"/>
      <c r="AR1259" s="177"/>
      <c r="AS1259" s="177"/>
      <c r="AT1259" s="177"/>
      <c r="AU1259" s="177"/>
      <c r="AV1259" s="99">
        <v>2002</v>
      </c>
      <c r="AW1259" s="99"/>
      <c r="AX1259" s="99"/>
      <c r="AY1259" s="99"/>
      <c r="AZ1259" s="99"/>
      <c r="BA1259" s="99"/>
      <c r="BB1259" s="99"/>
      <c r="BC1259" s="100">
        <v>300</v>
      </c>
      <c r="BD1259" s="100"/>
    </row>
    <row r="1260" spans="2:56" ht="25.7" customHeight="1">
      <c r="B1260" s="1041"/>
      <c r="C1260" s="320" t="s">
        <v>1063</v>
      </c>
      <c r="D1260" s="320" t="s">
        <v>14721</v>
      </c>
      <c r="E1260" s="320" t="s">
        <v>1063</v>
      </c>
      <c r="F1260" s="320"/>
      <c r="G1260" s="320" t="s">
        <v>14722</v>
      </c>
      <c r="H1260" s="177"/>
      <c r="I1260" s="177"/>
      <c r="J1260" s="319">
        <v>400</v>
      </c>
      <c r="K1260" s="100">
        <v>0</v>
      </c>
      <c r="L1260" s="319">
        <v>0</v>
      </c>
      <c r="M1260" s="177"/>
      <c r="N1260" s="936"/>
      <c r="O1260" s="177"/>
      <c r="P1260" s="319">
        <v>400</v>
      </c>
      <c r="Q1260" s="319">
        <v>400</v>
      </c>
      <c r="R1260" s="319" t="s">
        <v>13822</v>
      </c>
      <c r="S1260" s="319">
        <v>1</v>
      </c>
      <c r="T1260" s="319" t="s">
        <v>391</v>
      </c>
      <c r="U1260" s="177"/>
      <c r="V1260" s="177"/>
      <c r="W1260" s="177"/>
      <c r="X1260" s="177"/>
      <c r="Y1260" s="177"/>
      <c r="Z1260" s="177"/>
      <c r="AA1260" s="319"/>
      <c r="AB1260" s="320"/>
      <c r="AC1260" s="320"/>
      <c r="AD1260" s="177"/>
      <c r="AE1260" s="177"/>
      <c r="AF1260" s="177"/>
      <c r="AG1260" s="177"/>
      <c r="AH1260" s="177"/>
      <c r="AI1260" s="177"/>
      <c r="AJ1260" s="177"/>
      <c r="AK1260" s="177"/>
      <c r="AL1260" s="177"/>
      <c r="AM1260" s="177"/>
      <c r="AN1260" s="177"/>
      <c r="AO1260" s="177"/>
      <c r="AP1260" s="177"/>
      <c r="AQ1260" s="177"/>
      <c r="AR1260" s="177"/>
      <c r="AS1260" s="177"/>
      <c r="AT1260" s="177"/>
      <c r="AU1260" s="177"/>
      <c r="AV1260" s="99">
        <v>2000</v>
      </c>
      <c r="AW1260" s="99"/>
      <c r="AX1260" s="99"/>
      <c r="AY1260" s="99"/>
      <c r="AZ1260" s="99"/>
      <c r="BA1260" s="99"/>
      <c r="BB1260" s="99"/>
      <c r="BC1260" s="100">
        <v>100</v>
      </c>
      <c r="BD1260" s="100"/>
    </row>
    <row r="1261" spans="2:56" ht="25.7" customHeight="1">
      <c r="B1261" s="1041"/>
      <c r="C1261" s="320" t="s">
        <v>1063</v>
      </c>
      <c r="D1261" s="320" t="s">
        <v>14723</v>
      </c>
      <c r="E1261" s="320" t="s">
        <v>1063</v>
      </c>
      <c r="F1261" s="320"/>
      <c r="G1261" s="320" t="s">
        <v>14083</v>
      </c>
      <c r="H1261" s="177"/>
      <c r="I1261" s="177"/>
      <c r="J1261" s="319">
        <v>522</v>
      </c>
      <c r="K1261" s="100">
        <v>0</v>
      </c>
      <c r="L1261" s="319">
        <v>0</v>
      </c>
      <c r="M1261" s="177"/>
      <c r="N1261" s="936"/>
      <c r="O1261" s="177"/>
      <c r="P1261" s="319">
        <v>522</v>
      </c>
      <c r="Q1261" s="319">
        <v>522</v>
      </c>
      <c r="R1261" s="319" t="s">
        <v>14724</v>
      </c>
      <c r="S1261" s="319">
        <v>2</v>
      </c>
      <c r="T1261" s="319" t="s">
        <v>391</v>
      </c>
      <c r="U1261" s="177"/>
      <c r="V1261" s="177"/>
      <c r="W1261" s="177"/>
      <c r="X1261" s="177"/>
      <c r="Y1261" s="177"/>
      <c r="Z1261" s="177"/>
      <c r="AA1261" s="319"/>
      <c r="AB1261" s="320"/>
      <c r="AC1261" s="320"/>
      <c r="AD1261" s="177"/>
      <c r="AE1261" s="177"/>
      <c r="AF1261" s="177"/>
      <c r="AG1261" s="177"/>
      <c r="AH1261" s="177"/>
      <c r="AI1261" s="177"/>
      <c r="AJ1261" s="177"/>
      <c r="AK1261" s="177"/>
      <c r="AL1261" s="177"/>
      <c r="AM1261" s="177"/>
      <c r="AN1261" s="177"/>
      <c r="AO1261" s="177"/>
      <c r="AP1261" s="177"/>
      <c r="AQ1261" s="177"/>
      <c r="AR1261" s="177"/>
      <c r="AS1261" s="177"/>
      <c r="AT1261" s="177"/>
      <c r="AU1261" s="177"/>
      <c r="AV1261" s="99">
        <v>2006</v>
      </c>
      <c r="AW1261" s="99"/>
      <c r="AX1261" s="99"/>
      <c r="AY1261" s="99"/>
      <c r="AZ1261" s="99"/>
      <c r="BA1261" s="99"/>
      <c r="BB1261" s="99"/>
      <c r="BC1261" s="100">
        <v>80</v>
      </c>
      <c r="BD1261" s="100"/>
    </row>
    <row r="1262" spans="2:56" ht="25.7" customHeight="1">
      <c r="B1262" s="1041"/>
      <c r="C1262" s="320" t="s">
        <v>1063</v>
      </c>
      <c r="D1262" s="320" t="s">
        <v>14725</v>
      </c>
      <c r="E1262" s="320" t="s">
        <v>1063</v>
      </c>
      <c r="F1262" s="320"/>
      <c r="G1262" s="320" t="s">
        <v>14083</v>
      </c>
      <c r="H1262" s="177"/>
      <c r="I1262" s="177"/>
      <c r="J1262" s="319">
        <v>378</v>
      </c>
      <c r="K1262" s="100">
        <v>0</v>
      </c>
      <c r="L1262" s="319">
        <v>0</v>
      </c>
      <c r="M1262" s="177"/>
      <c r="N1262" s="936"/>
      <c r="O1262" s="177"/>
      <c r="P1262" s="319">
        <v>378</v>
      </c>
      <c r="Q1262" s="319">
        <v>378</v>
      </c>
      <c r="R1262" s="319" t="s">
        <v>14724</v>
      </c>
      <c r="S1262" s="319">
        <v>1</v>
      </c>
      <c r="T1262" s="319" t="s">
        <v>391</v>
      </c>
      <c r="U1262" s="177"/>
      <c r="V1262" s="177"/>
      <c r="W1262" s="177"/>
      <c r="X1262" s="177"/>
      <c r="Y1262" s="177"/>
      <c r="Z1262" s="177"/>
      <c r="AA1262" s="319"/>
      <c r="AB1262" s="320"/>
      <c r="AC1262" s="320"/>
      <c r="AD1262" s="177"/>
      <c r="AE1262" s="177"/>
      <c r="AF1262" s="177"/>
      <c r="AG1262" s="177"/>
      <c r="AH1262" s="177"/>
      <c r="AI1262" s="177"/>
      <c r="AJ1262" s="177"/>
      <c r="AK1262" s="177"/>
      <c r="AL1262" s="177"/>
      <c r="AM1262" s="177"/>
      <c r="AN1262" s="177"/>
      <c r="AO1262" s="177"/>
      <c r="AP1262" s="177"/>
      <c r="AQ1262" s="177"/>
      <c r="AR1262" s="177"/>
      <c r="AS1262" s="177"/>
      <c r="AT1262" s="177"/>
      <c r="AU1262" s="177"/>
      <c r="AV1262" s="99">
        <v>2003</v>
      </c>
      <c r="AW1262" s="99"/>
      <c r="AX1262" s="99"/>
      <c r="AY1262" s="99"/>
      <c r="AZ1262" s="99"/>
      <c r="BA1262" s="99"/>
      <c r="BB1262" s="99"/>
      <c r="BC1262" s="100">
        <v>80</v>
      </c>
      <c r="BD1262" s="100"/>
    </row>
    <row r="1263" spans="2:56" ht="25.7" customHeight="1">
      <c r="B1263" s="1041"/>
      <c r="C1263" s="320" t="s">
        <v>1063</v>
      </c>
      <c r="D1263" s="320" t="s">
        <v>14726</v>
      </c>
      <c r="E1263" s="320" t="s">
        <v>1063</v>
      </c>
      <c r="F1263" s="320"/>
      <c r="G1263" s="320" t="s">
        <v>14083</v>
      </c>
      <c r="H1263" s="177"/>
      <c r="I1263" s="177"/>
      <c r="J1263" s="319">
        <v>440</v>
      </c>
      <c r="K1263" s="100">
        <v>0</v>
      </c>
      <c r="L1263" s="319">
        <v>0</v>
      </c>
      <c r="M1263" s="177"/>
      <c r="N1263" s="936"/>
      <c r="O1263" s="177"/>
      <c r="P1263" s="319">
        <v>440</v>
      </c>
      <c r="Q1263" s="319">
        <v>440</v>
      </c>
      <c r="R1263" s="319" t="s">
        <v>14724</v>
      </c>
      <c r="S1263" s="319">
        <v>1</v>
      </c>
      <c r="T1263" s="319" t="s">
        <v>391</v>
      </c>
      <c r="U1263" s="177"/>
      <c r="V1263" s="177"/>
      <c r="W1263" s="177"/>
      <c r="X1263" s="177"/>
      <c r="Y1263" s="177"/>
      <c r="Z1263" s="177"/>
      <c r="AA1263" s="319"/>
      <c r="AB1263" s="320"/>
      <c r="AC1263" s="320"/>
      <c r="AD1263" s="177"/>
      <c r="AE1263" s="177"/>
      <c r="AF1263" s="177"/>
      <c r="AG1263" s="177"/>
      <c r="AH1263" s="177"/>
      <c r="AI1263" s="177"/>
      <c r="AJ1263" s="177"/>
      <c r="AK1263" s="177"/>
      <c r="AL1263" s="177"/>
      <c r="AM1263" s="177"/>
      <c r="AN1263" s="177"/>
      <c r="AO1263" s="177"/>
      <c r="AP1263" s="177"/>
      <c r="AQ1263" s="177"/>
      <c r="AR1263" s="177"/>
      <c r="AS1263" s="177"/>
      <c r="AT1263" s="177"/>
      <c r="AU1263" s="177"/>
      <c r="AV1263" s="99">
        <v>2008</v>
      </c>
      <c r="AW1263" s="99"/>
      <c r="AX1263" s="99"/>
      <c r="AY1263" s="99"/>
      <c r="AZ1263" s="99"/>
      <c r="BA1263" s="99"/>
      <c r="BB1263" s="99"/>
      <c r="BC1263" s="100">
        <v>80</v>
      </c>
      <c r="BD1263" s="100"/>
    </row>
    <row r="1264" spans="2:56" ht="25.7" customHeight="1">
      <c r="B1264" s="1041"/>
      <c r="C1264" s="320" t="s">
        <v>1064</v>
      </c>
      <c r="D1264" s="320" t="s">
        <v>14727</v>
      </c>
      <c r="E1264" s="320" t="s">
        <v>1064</v>
      </c>
      <c r="F1264" s="320"/>
      <c r="G1264" s="320" t="s">
        <v>10748</v>
      </c>
      <c r="H1264" s="177"/>
      <c r="I1264" s="177"/>
      <c r="J1264" s="319">
        <v>41665</v>
      </c>
      <c r="K1264" s="100">
        <v>111</v>
      </c>
      <c r="L1264" s="319">
        <v>50136</v>
      </c>
      <c r="M1264" s="177"/>
      <c r="N1264" s="936"/>
      <c r="O1264" s="177"/>
      <c r="P1264" s="319">
        <v>1200</v>
      </c>
      <c r="Q1264" s="319">
        <v>1200</v>
      </c>
      <c r="R1264" s="319" t="s">
        <v>14724</v>
      </c>
      <c r="S1264" s="319">
        <v>4</v>
      </c>
      <c r="T1264" s="319" t="s">
        <v>391</v>
      </c>
      <c r="U1264" s="177"/>
      <c r="V1264" s="177"/>
      <c r="W1264" s="177"/>
      <c r="X1264" s="177"/>
      <c r="Y1264" s="177"/>
      <c r="Z1264" s="177"/>
      <c r="AA1264" s="319" t="s">
        <v>2179</v>
      </c>
      <c r="AB1264" s="320"/>
      <c r="AC1264" s="320"/>
      <c r="AD1264" s="177"/>
      <c r="AE1264" s="177"/>
      <c r="AF1264" s="177"/>
      <c r="AG1264" s="177"/>
      <c r="AH1264" s="177"/>
      <c r="AI1264" s="177"/>
      <c r="AJ1264" s="177"/>
      <c r="AK1264" s="177"/>
      <c r="AL1264" s="177"/>
      <c r="AM1264" s="177"/>
      <c r="AN1264" s="177"/>
      <c r="AO1264" s="177"/>
      <c r="AP1264" s="177"/>
      <c r="AQ1264" s="177"/>
      <c r="AR1264" s="177"/>
      <c r="AS1264" s="177"/>
      <c r="AT1264" s="177"/>
      <c r="AU1264" s="177"/>
      <c r="AV1264" s="99">
        <v>2009</v>
      </c>
      <c r="AW1264" s="99"/>
      <c r="AX1264" s="99"/>
      <c r="AY1264" s="99"/>
      <c r="AZ1264" s="99"/>
      <c r="BA1264" s="99"/>
      <c r="BB1264" s="99"/>
      <c r="BC1264" s="100">
        <v>130</v>
      </c>
      <c r="BD1264" s="100"/>
    </row>
    <row r="1265" spans="2:56" ht="25.7" customHeight="1">
      <c r="B1265" s="1041"/>
      <c r="C1265" s="320" t="s">
        <v>1064</v>
      </c>
      <c r="D1265" s="320" t="s">
        <v>14728</v>
      </c>
      <c r="E1265" s="320" t="s">
        <v>14729</v>
      </c>
      <c r="F1265" s="320"/>
      <c r="G1265" s="320" t="s">
        <v>1064</v>
      </c>
      <c r="H1265" s="177"/>
      <c r="I1265" s="177"/>
      <c r="J1265" s="319">
        <v>30</v>
      </c>
      <c r="K1265" s="100">
        <v>24.8</v>
      </c>
      <c r="L1265" s="319">
        <v>77</v>
      </c>
      <c r="M1265" s="177"/>
      <c r="N1265" s="936"/>
      <c r="O1265" s="177"/>
      <c r="P1265" s="319">
        <v>336</v>
      </c>
      <c r="Q1265" s="319">
        <v>336</v>
      </c>
      <c r="R1265" s="319" t="s">
        <v>14724</v>
      </c>
      <c r="S1265" s="319">
        <v>1</v>
      </c>
      <c r="T1265" s="319" t="s">
        <v>391</v>
      </c>
      <c r="U1265" s="177"/>
      <c r="V1265" s="177"/>
      <c r="W1265" s="177"/>
      <c r="X1265" s="177"/>
      <c r="Y1265" s="177"/>
      <c r="Z1265" s="177"/>
      <c r="AA1265" s="319" t="s">
        <v>2179</v>
      </c>
      <c r="AB1265" s="320"/>
      <c r="AC1265" s="320"/>
      <c r="AD1265" s="177"/>
      <c r="AE1265" s="177"/>
      <c r="AF1265" s="177"/>
      <c r="AG1265" s="177"/>
      <c r="AH1265" s="177"/>
      <c r="AI1265" s="177"/>
      <c r="AJ1265" s="177"/>
      <c r="AK1265" s="177"/>
      <c r="AL1265" s="177"/>
      <c r="AM1265" s="177"/>
      <c r="AN1265" s="177"/>
      <c r="AO1265" s="177"/>
      <c r="AP1265" s="177"/>
      <c r="AQ1265" s="177"/>
      <c r="AR1265" s="177"/>
      <c r="AS1265" s="177"/>
      <c r="AT1265" s="177"/>
      <c r="AU1265" s="177"/>
      <c r="AV1265" s="99">
        <v>2009</v>
      </c>
      <c r="AW1265" s="99"/>
      <c r="AX1265" s="99"/>
      <c r="AY1265" s="99"/>
      <c r="AZ1265" s="99"/>
      <c r="BA1265" s="99"/>
      <c r="BB1265" s="99"/>
      <c r="BC1265" s="100">
        <v>40</v>
      </c>
      <c r="BD1265" s="100"/>
    </row>
    <row r="1266" spans="2:56" ht="25.7" customHeight="1">
      <c r="B1266" s="1041"/>
      <c r="C1266" s="320" t="s">
        <v>1064</v>
      </c>
      <c r="D1266" s="320" t="s">
        <v>14730</v>
      </c>
      <c r="E1266" s="99" t="s">
        <v>15556</v>
      </c>
      <c r="F1266" s="320"/>
      <c r="G1266" s="320" t="s">
        <v>1064</v>
      </c>
      <c r="H1266" s="177"/>
      <c r="I1266" s="177"/>
      <c r="J1266" s="319">
        <v>980</v>
      </c>
      <c r="K1266" s="100">
        <v>165</v>
      </c>
      <c r="L1266" s="319">
        <v>1563</v>
      </c>
      <c r="M1266" s="177"/>
      <c r="N1266" s="936"/>
      <c r="O1266" s="177"/>
      <c r="P1266" s="319">
        <v>296</v>
      </c>
      <c r="Q1266" s="319">
        <v>296</v>
      </c>
      <c r="R1266" s="319" t="s">
        <v>14724</v>
      </c>
      <c r="S1266" s="319">
        <v>1</v>
      </c>
      <c r="T1266" s="319" t="s">
        <v>391</v>
      </c>
      <c r="U1266" s="177"/>
      <c r="V1266" s="177"/>
      <c r="W1266" s="177"/>
      <c r="X1266" s="177"/>
      <c r="Y1266" s="177"/>
      <c r="Z1266" s="177"/>
      <c r="AA1266" s="319" t="s">
        <v>294</v>
      </c>
      <c r="AB1266" s="320"/>
      <c r="AC1266" s="320"/>
      <c r="AD1266" s="177"/>
      <c r="AE1266" s="177"/>
      <c r="AF1266" s="177"/>
      <c r="AG1266" s="177"/>
      <c r="AH1266" s="177"/>
      <c r="AI1266" s="177"/>
      <c r="AJ1266" s="177"/>
      <c r="AK1266" s="177"/>
      <c r="AL1266" s="177"/>
      <c r="AM1266" s="177"/>
      <c r="AN1266" s="177"/>
      <c r="AO1266" s="177"/>
      <c r="AP1266" s="177"/>
      <c r="AQ1266" s="177"/>
      <c r="AR1266" s="177"/>
      <c r="AS1266" s="177"/>
      <c r="AT1266" s="177"/>
      <c r="AU1266" s="177"/>
      <c r="AV1266" s="99">
        <v>2008</v>
      </c>
      <c r="AW1266" s="99"/>
      <c r="AX1266" s="99"/>
      <c r="AY1266" s="99"/>
      <c r="AZ1266" s="99"/>
      <c r="BA1266" s="99"/>
      <c r="BB1266" s="99"/>
      <c r="BC1266" s="100">
        <v>28</v>
      </c>
      <c r="BD1266" s="100"/>
    </row>
    <row r="1267" spans="2:56" ht="25.7" customHeight="1">
      <c r="B1267" s="1041"/>
      <c r="C1267" s="320" t="s">
        <v>1064</v>
      </c>
      <c r="D1267" s="320" t="s">
        <v>14731</v>
      </c>
      <c r="E1267" s="320" t="s">
        <v>1064</v>
      </c>
      <c r="F1267" s="320"/>
      <c r="G1267" s="320" t="s">
        <v>14732</v>
      </c>
      <c r="H1267" s="177"/>
      <c r="I1267" s="177"/>
      <c r="J1267" s="319">
        <v>960</v>
      </c>
      <c r="K1267" s="100">
        <v>23</v>
      </c>
      <c r="L1267" s="319">
        <v>1056</v>
      </c>
      <c r="M1267" s="177"/>
      <c r="N1267" s="936"/>
      <c r="O1267" s="177"/>
      <c r="P1267" s="319">
        <v>600</v>
      </c>
      <c r="Q1267" s="319">
        <v>600</v>
      </c>
      <c r="R1267" s="319" t="s">
        <v>14733</v>
      </c>
      <c r="S1267" s="319">
        <v>2</v>
      </c>
      <c r="T1267" s="319" t="s">
        <v>391</v>
      </c>
      <c r="U1267" s="177"/>
      <c r="V1267" s="177"/>
      <c r="W1267" s="177"/>
      <c r="X1267" s="177"/>
      <c r="Y1267" s="177"/>
      <c r="Z1267" s="177"/>
      <c r="AA1267" s="319" t="s">
        <v>2179</v>
      </c>
      <c r="AB1267" s="320"/>
      <c r="AC1267" s="320"/>
      <c r="AD1267" s="177"/>
      <c r="AE1267" s="177"/>
      <c r="AF1267" s="177"/>
      <c r="AG1267" s="177"/>
      <c r="AH1267" s="177"/>
      <c r="AI1267" s="177"/>
      <c r="AJ1267" s="177"/>
      <c r="AK1267" s="177"/>
      <c r="AL1267" s="177"/>
      <c r="AM1267" s="177"/>
      <c r="AN1267" s="177"/>
      <c r="AO1267" s="177"/>
      <c r="AP1267" s="177"/>
      <c r="AQ1267" s="177"/>
      <c r="AR1267" s="177"/>
      <c r="AS1267" s="177"/>
      <c r="AT1267" s="177"/>
      <c r="AU1267" s="177"/>
      <c r="AV1267" s="99">
        <v>2006</v>
      </c>
      <c r="AW1267" s="99"/>
      <c r="AX1267" s="99"/>
      <c r="AY1267" s="99"/>
      <c r="AZ1267" s="99"/>
      <c r="BA1267" s="99"/>
      <c r="BB1267" s="99"/>
      <c r="BC1267" s="100">
        <v>56</v>
      </c>
      <c r="BD1267" s="100"/>
    </row>
    <row r="1268" spans="2:56" ht="25.7" customHeight="1">
      <c r="B1268" s="1041"/>
      <c r="C1268" s="320" t="s">
        <v>1064</v>
      </c>
      <c r="D1268" s="320" t="s">
        <v>12923</v>
      </c>
      <c r="E1268" s="320" t="s">
        <v>14734</v>
      </c>
      <c r="F1268" s="320"/>
      <c r="G1268" s="320" t="s">
        <v>14735</v>
      </c>
      <c r="H1268" s="177"/>
      <c r="I1268" s="177"/>
      <c r="J1268" s="319">
        <v>950</v>
      </c>
      <c r="K1268" s="100">
        <v>0</v>
      </c>
      <c r="L1268" s="319">
        <v>1459</v>
      </c>
      <c r="M1268" s="177"/>
      <c r="N1268" s="936"/>
      <c r="O1268" s="177"/>
      <c r="P1268" s="319">
        <v>404</v>
      </c>
      <c r="Q1268" s="319">
        <v>404</v>
      </c>
      <c r="R1268" s="319" t="s">
        <v>14724</v>
      </c>
      <c r="S1268" s="319">
        <v>1</v>
      </c>
      <c r="T1268" s="319" t="s">
        <v>391</v>
      </c>
      <c r="U1268" s="177"/>
      <c r="V1268" s="177"/>
      <c r="W1268" s="177"/>
      <c r="X1268" s="177"/>
      <c r="Y1268" s="177"/>
      <c r="Z1268" s="177"/>
      <c r="AA1268" s="319"/>
      <c r="AB1268" s="320"/>
      <c r="AC1268" s="320"/>
      <c r="AD1268" s="177"/>
      <c r="AE1268" s="177"/>
      <c r="AF1268" s="177"/>
      <c r="AG1268" s="177"/>
      <c r="AH1268" s="177"/>
      <c r="AI1268" s="177"/>
      <c r="AJ1268" s="177"/>
      <c r="AK1268" s="177"/>
      <c r="AL1268" s="177"/>
      <c r="AM1268" s="177"/>
      <c r="AN1268" s="177"/>
      <c r="AO1268" s="177"/>
      <c r="AP1268" s="177"/>
      <c r="AQ1268" s="177"/>
      <c r="AR1268" s="177"/>
      <c r="AS1268" s="177"/>
      <c r="AT1268" s="177"/>
      <c r="AU1268" s="177"/>
      <c r="AV1268" s="99">
        <v>2008</v>
      </c>
      <c r="AW1268" s="99"/>
      <c r="AX1268" s="99"/>
      <c r="AY1268" s="99"/>
      <c r="AZ1268" s="99"/>
      <c r="BA1268" s="99"/>
      <c r="BB1268" s="99"/>
      <c r="BC1268" s="100">
        <v>49</v>
      </c>
      <c r="BD1268" s="100"/>
    </row>
    <row r="1269" spans="2:56" ht="25.7" customHeight="1">
      <c r="B1269" s="1041"/>
      <c r="C1269" s="320" t="s">
        <v>1064</v>
      </c>
      <c r="D1269" s="320" t="s">
        <v>14736</v>
      </c>
      <c r="E1269" s="320" t="s">
        <v>1064</v>
      </c>
      <c r="F1269" s="320"/>
      <c r="G1269" s="320" t="s">
        <v>1064</v>
      </c>
      <c r="H1269" s="177"/>
      <c r="I1269" s="177"/>
      <c r="J1269" s="319">
        <v>2134</v>
      </c>
      <c r="K1269" s="100">
        <v>54.6</v>
      </c>
      <c r="L1269" s="319">
        <v>2901</v>
      </c>
      <c r="M1269" s="177"/>
      <c r="N1269" s="936"/>
      <c r="O1269" s="177"/>
      <c r="P1269" s="319">
        <v>600</v>
      </c>
      <c r="Q1269" s="319">
        <v>600</v>
      </c>
      <c r="R1269" s="319" t="s">
        <v>14724</v>
      </c>
      <c r="S1269" s="319">
        <v>2</v>
      </c>
      <c r="T1269" s="319" t="s">
        <v>391</v>
      </c>
      <c r="U1269" s="177"/>
      <c r="V1269" s="177"/>
      <c r="W1269" s="177"/>
      <c r="X1269" s="177"/>
      <c r="Y1269" s="177"/>
      <c r="Z1269" s="177"/>
      <c r="AA1269" s="319" t="s">
        <v>14737</v>
      </c>
      <c r="AB1269" s="320"/>
      <c r="AC1269" s="320"/>
      <c r="AD1269" s="177"/>
      <c r="AE1269" s="177"/>
      <c r="AF1269" s="177"/>
      <c r="AG1269" s="177"/>
      <c r="AH1269" s="177"/>
      <c r="AI1269" s="177"/>
      <c r="AJ1269" s="177"/>
      <c r="AK1269" s="177"/>
      <c r="AL1269" s="177"/>
      <c r="AM1269" s="177"/>
      <c r="AN1269" s="177"/>
      <c r="AO1269" s="177"/>
      <c r="AP1269" s="177"/>
      <c r="AQ1269" s="177"/>
      <c r="AR1269" s="177"/>
      <c r="AS1269" s="177"/>
      <c r="AT1269" s="177"/>
      <c r="AU1269" s="177"/>
      <c r="AV1269" s="99">
        <v>1995</v>
      </c>
      <c r="AW1269" s="99"/>
      <c r="AX1269" s="99"/>
      <c r="AY1269" s="99"/>
      <c r="AZ1269" s="99"/>
      <c r="BA1269" s="99"/>
      <c r="BB1269" s="99"/>
      <c r="BC1269" s="100">
        <v>65</v>
      </c>
      <c r="BD1269" s="100"/>
    </row>
    <row r="1270" spans="2:56" ht="25.7" customHeight="1">
      <c r="B1270" s="1041"/>
      <c r="C1270" s="320" t="s">
        <v>1064</v>
      </c>
      <c r="D1270" s="320" t="s">
        <v>14738</v>
      </c>
      <c r="E1270" s="320" t="s">
        <v>1064</v>
      </c>
      <c r="F1270" s="320"/>
      <c r="G1270" s="320" t="s">
        <v>1064</v>
      </c>
      <c r="H1270" s="177"/>
      <c r="I1270" s="177"/>
      <c r="J1270" s="319">
        <v>1333</v>
      </c>
      <c r="K1270" s="100">
        <v>0</v>
      </c>
      <c r="L1270" s="319">
        <v>992</v>
      </c>
      <c r="M1270" s="177"/>
      <c r="N1270" s="936"/>
      <c r="O1270" s="177"/>
      <c r="P1270" s="319">
        <v>374</v>
      </c>
      <c r="Q1270" s="319">
        <v>374</v>
      </c>
      <c r="R1270" s="319" t="s">
        <v>14724</v>
      </c>
      <c r="S1270" s="319">
        <v>1</v>
      </c>
      <c r="T1270" s="319" t="s">
        <v>391</v>
      </c>
      <c r="U1270" s="177"/>
      <c r="V1270" s="177"/>
      <c r="W1270" s="177"/>
      <c r="X1270" s="177"/>
      <c r="Y1270" s="177"/>
      <c r="Z1270" s="177"/>
      <c r="AA1270" s="319"/>
      <c r="AB1270" s="320"/>
      <c r="AC1270" s="320"/>
      <c r="AD1270" s="177"/>
      <c r="AE1270" s="177"/>
      <c r="AF1270" s="177"/>
      <c r="AG1270" s="177"/>
      <c r="AH1270" s="177"/>
      <c r="AI1270" s="177"/>
      <c r="AJ1270" s="177"/>
      <c r="AK1270" s="177"/>
      <c r="AL1270" s="177"/>
      <c r="AM1270" s="177"/>
      <c r="AN1270" s="177"/>
      <c r="AO1270" s="177"/>
      <c r="AP1270" s="177"/>
      <c r="AQ1270" s="177"/>
      <c r="AR1270" s="177"/>
      <c r="AS1270" s="177"/>
      <c r="AT1270" s="177"/>
      <c r="AU1270" s="177"/>
      <c r="AV1270" s="99">
        <v>2000</v>
      </c>
      <c r="AW1270" s="99"/>
      <c r="AX1270" s="99"/>
      <c r="AY1270" s="99"/>
      <c r="AZ1270" s="99"/>
      <c r="BA1270" s="99"/>
      <c r="BB1270" s="99"/>
      <c r="BC1270" s="100">
        <v>41</v>
      </c>
      <c r="BD1270" s="100"/>
    </row>
    <row r="1271" spans="2:56" ht="25.7" customHeight="1">
      <c r="B1271" s="1041"/>
      <c r="C1271" s="320" t="s">
        <v>1064</v>
      </c>
      <c r="D1271" s="320" t="s">
        <v>14739</v>
      </c>
      <c r="E1271" s="320" t="s">
        <v>1064</v>
      </c>
      <c r="F1271" s="320"/>
      <c r="G1271" s="320" t="s">
        <v>1064</v>
      </c>
      <c r="H1271" s="177"/>
      <c r="I1271" s="177"/>
      <c r="J1271" s="319">
        <v>475</v>
      </c>
      <c r="K1271" s="100">
        <v>0</v>
      </c>
      <c r="L1271" s="319">
        <v>554</v>
      </c>
      <c r="M1271" s="177"/>
      <c r="N1271" s="936"/>
      <c r="O1271" s="177"/>
      <c r="P1271" s="319">
        <v>304</v>
      </c>
      <c r="Q1271" s="319">
        <v>304</v>
      </c>
      <c r="R1271" s="319" t="s">
        <v>14724</v>
      </c>
      <c r="S1271" s="319">
        <v>1</v>
      </c>
      <c r="T1271" s="319" t="s">
        <v>391</v>
      </c>
      <c r="U1271" s="177"/>
      <c r="V1271" s="177"/>
      <c r="W1271" s="177"/>
      <c r="X1271" s="177"/>
      <c r="Y1271" s="177"/>
      <c r="Z1271" s="177"/>
      <c r="AA1271" s="319"/>
      <c r="AB1271" s="320"/>
      <c r="AC1271" s="320"/>
      <c r="AD1271" s="177"/>
      <c r="AE1271" s="177"/>
      <c r="AF1271" s="177"/>
      <c r="AG1271" s="177"/>
      <c r="AH1271" s="177"/>
      <c r="AI1271" s="177"/>
      <c r="AJ1271" s="177"/>
      <c r="AK1271" s="177"/>
      <c r="AL1271" s="177"/>
      <c r="AM1271" s="177"/>
      <c r="AN1271" s="177"/>
      <c r="AO1271" s="177"/>
      <c r="AP1271" s="177"/>
      <c r="AQ1271" s="177"/>
      <c r="AR1271" s="177"/>
      <c r="AS1271" s="177"/>
      <c r="AT1271" s="177"/>
      <c r="AU1271" s="177"/>
      <c r="AV1271" s="99">
        <v>1993</v>
      </c>
      <c r="AW1271" s="99"/>
      <c r="AX1271" s="99"/>
      <c r="AY1271" s="99"/>
      <c r="AZ1271" s="99"/>
      <c r="BA1271" s="99"/>
      <c r="BB1271" s="99"/>
      <c r="BC1271" s="100">
        <v>29</v>
      </c>
      <c r="BD1271" s="100"/>
    </row>
    <row r="1272" spans="2:56" ht="25.7" customHeight="1">
      <c r="B1272" s="1041"/>
      <c r="C1272" s="320" t="s">
        <v>1064</v>
      </c>
      <c r="D1272" s="320" t="s">
        <v>14740</v>
      </c>
      <c r="E1272" s="320" t="s">
        <v>1064</v>
      </c>
      <c r="F1272" s="320"/>
      <c r="G1272" s="320" t="s">
        <v>1064</v>
      </c>
      <c r="H1272" s="177"/>
      <c r="I1272" s="177"/>
      <c r="J1272" s="319">
        <v>13276</v>
      </c>
      <c r="K1272" s="100">
        <v>0</v>
      </c>
      <c r="L1272" s="319">
        <v>1501</v>
      </c>
      <c r="M1272" s="177"/>
      <c r="N1272" s="936"/>
      <c r="O1272" s="177"/>
      <c r="P1272" s="319">
        <v>750</v>
      </c>
      <c r="Q1272" s="319">
        <v>750</v>
      </c>
      <c r="R1272" s="319" t="s">
        <v>14741</v>
      </c>
      <c r="S1272" s="319">
        <v>1</v>
      </c>
      <c r="T1272" s="319" t="s">
        <v>391</v>
      </c>
      <c r="U1272" s="177"/>
      <c r="V1272" s="177"/>
      <c r="W1272" s="177"/>
      <c r="X1272" s="177"/>
      <c r="Y1272" s="177"/>
      <c r="Z1272" s="177"/>
      <c r="AA1272" s="319" t="s">
        <v>2179</v>
      </c>
      <c r="AB1272" s="320"/>
      <c r="AC1272" s="320"/>
      <c r="AD1272" s="177"/>
      <c r="AE1272" s="177"/>
      <c r="AF1272" s="177"/>
      <c r="AG1272" s="177"/>
      <c r="AH1272" s="177"/>
      <c r="AI1272" s="177"/>
      <c r="AJ1272" s="177"/>
      <c r="AK1272" s="177"/>
      <c r="AL1272" s="177"/>
      <c r="AM1272" s="177"/>
      <c r="AN1272" s="177"/>
      <c r="AO1272" s="177"/>
      <c r="AP1272" s="177"/>
      <c r="AQ1272" s="177"/>
      <c r="AR1272" s="177"/>
      <c r="AS1272" s="177"/>
      <c r="AT1272" s="177"/>
      <c r="AU1272" s="177"/>
      <c r="AV1272" s="99">
        <v>2011</v>
      </c>
      <c r="AW1272" s="99"/>
      <c r="AX1272" s="99"/>
      <c r="AY1272" s="99"/>
      <c r="AZ1272" s="99"/>
      <c r="BA1272" s="99"/>
      <c r="BB1272" s="99"/>
      <c r="BC1272" s="100">
        <v>65</v>
      </c>
      <c r="BD1272" s="100"/>
    </row>
    <row r="1273" spans="2:56" ht="25.7" customHeight="1">
      <c r="B1273" s="1041"/>
      <c r="C1273" s="320" t="s">
        <v>1064</v>
      </c>
      <c r="D1273" s="320" t="s">
        <v>11619</v>
      </c>
      <c r="E1273" s="320" t="s">
        <v>1064</v>
      </c>
      <c r="F1273" s="320"/>
      <c r="G1273" s="320" t="s">
        <v>1064</v>
      </c>
      <c r="H1273" s="177"/>
      <c r="I1273" s="177"/>
      <c r="J1273" s="319">
        <v>737</v>
      </c>
      <c r="K1273" s="100">
        <v>39</v>
      </c>
      <c r="L1273" s="319">
        <v>996</v>
      </c>
      <c r="M1273" s="177"/>
      <c r="N1273" s="936"/>
      <c r="O1273" s="177"/>
      <c r="P1273" s="319">
        <v>491</v>
      </c>
      <c r="Q1273" s="319">
        <v>491</v>
      </c>
      <c r="R1273" s="319" t="s">
        <v>14742</v>
      </c>
      <c r="S1273" s="319">
        <v>1</v>
      </c>
      <c r="T1273" s="319" t="s">
        <v>391</v>
      </c>
      <c r="U1273" s="177"/>
      <c r="V1273" s="177"/>
      <c r="W1273" s="177"/>
      <c r="X1273" s="177"/>
      <c r="Y1273" s="177"/>
      <c r="Z1273" s="177"/>
      <c r="AA1273" s="319" t="s">
        <v>2179</v>
      </c>
      <c r="AB1273" s="320"/>
      <c r="AC1273" s="320"/>
      <c r="AD1273" s="177"/>
      <c r="AE1273" s="177"/>
      <c r="AF1273" s="177"/>
      <c r="AG1273" s="177"/>
      <c r="AH1273" s="177"/>
      <c r="AI1273" s="177"/>
      <c r="AJ1273" s="177"/>
      <c r="AK1273" s="177"/>
      <c r="AL1273" s="177"/>
      <c r="AM1273" s="177"/>
      <c r="AN1273" s="177"/>
      <c r="AO1273" s="177"/>
      <c r="AP1273" s="177"/>
      <c r="AQ1273" s="177"/>
      <c r="AR1273" s="177"/>
      <c r="AS1273" s="177"/>
      <c r="AT1273" s="177"/>
      <c r="AU1273" s="177"/>
      <c r="AV1273" s="99">
        <v>1997</v>
      </c>
      <c r="AW1273" s="99"/>
      <c r="AX1273" s="99"/>
      <c r="AY1273" s="99"/>
      <c r="AZ1273" s="99"/>
      <c r="BA1273" s="99"/>
      <c r="BB1273" s="99"/>
      <c r="BC1273" s="100">
        <v>50</v>
      </c>
      <c r="BD1273" s="100"/>
    </row>
    <row r="1274" spans="2:56" ht="25.7" customHeight="1">
      <c r="B1274" s="1041"/>
      <c r="C1274" s="320" t="s">
        <v>1064</v>
      </c>
      <c r="D1274" s="320" t="s">
        <v>14743</v>
      </c>
      <c r="E1274" s="320" t="s">
        <v>1064</v>
      </c>
      <c r="F1274" s="320"/>
      <c r="G1274" s="320" t="s">
        <v>1064</v>
      </c>
      <c r="H1274" s="177"/>
      <c r="I1274" s="177"/>
      <c r="J1274" s="319">
        <v>6675</v>
      </c>
      <c r="K1274" s="100">
        <v>74</v>
      </c>
      <c r="L1274" s="319">
        <v>1008</v>
      </c>
      <c r="M1274" s="177"/>
      <c r="N1274" s="936"/>
      <c r="O1274" s="177"/>
      <c r="P1274" s="319">
        <v>374</v>
      </c>
      <c r="Q1274" s="319">
        <v>374</v>
      </c>
      <c r="R1274" s="319" t="s">
        <v>14744</v>
      </c>
      <c r="S1274" s="319">
        <v>1</v>
      </c>
      <c r="T1274" s="319" t="s">
        <v>391</v>
      </c>
      <c r="U1274" s="177"/>
      <c r="V1274" s="177"/>
      <c r="W1274" s="177"/>
      <c r="X1274" s="177"/>
      <c r="Y1274" s="177"/>
      <c r="Z1274" s="177"/>
      <c r="AA1274" s="319" t="s">
        <v>2179</v>
      </c>
      <c r="AB1274" s="320"/>
      <c r="AC1274" s="320"/>
      <c r="AD1274" s="177"/>
      <c r="AE1274" s="177"/>
      <c r="AF1274" s="177"/>
      <c r="AG1274" s="177"/>
      <c r="AH1274" s="177"/>
      <c r="AI1274" s="177"/>
      <c r="AJ1274" s="177"/>
      <c r="AK1274" s="177"/>
      <c r="AL1274" s="177"/>
      <c r="AM1274" s="177"/>
      <c r="AN1274" s="177"/>
      <c r="AO1274" s="177"/>
      <c r="AP1274" s="177"/>
      <c r="AQ1274" s="177"/>
      <c r="AR1274" s="177"/>
      <c r="AS1274" s="177"/>
      <c r="AT1274" s="177"/>
      <c r="AU1274" s="177"/>
      <c r="AV1274" s="99">
        <v>2010</v>
      </c>
      <c r="AW1274" s="99"/>
      <c r="AX1274" s="99"/>
      <c r="AY1274" s="99"/>
      <c r="AZ1274" s="99"/>
      <c r="BA1274" s="99"/>
      <c r="BB1274" s="99"/>
      <c r="BC1274" s="100">
        <v>41</v>
      </c>
      <c r="BD1274" s="100"/>
    </row>
    <row r="1275" spans="2:56" ht="25.7" customHeight="1">
      <c r="B1275" s="1041"/>
      <c r="C1275" s="320" t="s">
        <v>1064</v>
      </c>
      <c r="D1275" s="320" t="s">
        <v>11627</v>
      </c>
      <c r="E1275" s="320" t="s">
        <v>14745</v>
      </c>
      <c r="F1275" s="320"/>
      <c r="G1275" s="320" t="s">
        <v>1064</v>
      </c>
      <c r="H1275" s="177"/>
      <c r="I1275" s="177"/>
      <c r="J1275" s="319">
        <v>2553</v>
      </c>
      <c r="K1275" s="100">
        <v>89</v>
      </c>
      <c r="L1275" s="319">
        <v>2987</v>
      </c>
      <c r="M1275" s="177"/>
      <c r="N1275" s="936"/>
      <c r="O1275" s="177"/>
      <c r="P1275" s="319">
        <v>824</v>
      </c>
      <c r="Q1275" s="319">
        <v>824</v>
      </c>
      <c r="R1275" s="319" t="s">
        <v>14724</v>
      </c>
      <c r="S1275" s="319">
        <v>2</v>
      </c>
      <c r="T1275" s="319" t="s">
        <v>391</v>
      </c>
      <c r="U1275" s="177"/>
      <c r="V1275" s="177"/>
      <c r="W1275" s="177"/>
      <c r="X1275" s="177"/>
      <c r="Y1275" s="177"/>
      <c r="Z1275" s="177"/>
      <c r="AA1275" s="319" t="s">
        <v>2179</v>
      </c>
      <c r="AB1275" s="320"/>
      <c r="AC1275" s="320"/>
      <c r="AD1275" s="177"/>
      <c r="AE1275" s="177"/>
      <c r="AF1275" s="177"/>
      <c r="AG1275" s="177"/>
      <c r="AH1275" s="177"/>
      <c r="AI1275" s="177"/>
      <c r="AJ1275" s="177"/>
      <c r="AK1275" s="177"/>
      <c r="AL1275" s="177"/>
      <c r="AM1275" s="177"/>
      <c r="AN1275" s="177"/>
      <c r="AO1275" s="177"/>
      <c r="AP1275" s="177"/>
      <c r="AQ1275" s="177"/>
      <c r="AR1275" s="177"/>
      <c r="AS1275" s="177"/>
      <c r="AT1275" s="177"/>
      <c r="AU1275" s="177"/>
      <c r="AV1275" s="99">
        <v>2006</v>
      </c>
      <c r="AW1275" s="99"/>
      <c r="AX1275" s="99"/>
      <c r="AY1275" s="99"/>
      <c r="AZ1275" s="99"/>
      <c r="BA1275" s="99"/>
      <c r="BB1275" s="99"/>
      <c r="BC1275" s="100">
        <v>80</v>
      </c>
      <c r="BD1275" s="100"/>
    </row>
    <row r="1276" spans="2:56" ht="25.7" customHeight="1">
      <c r="B1276" s="1041"/>
      <c r="C1276" s="320" t="s">
        <v>1064</v>
      </c>
      <c r="D1276" s="320" t="s">
        <v>14746</v>
      </c>
      <c r="E1276" s="320" t="s">
        <v>1064</v>
      </c>
      <c r="F1276" s="320"/>
      <c r="G1276" s="320" t="s">
        <v>1064</v>
      </c>
      <c r="H1276" s="177"/>
      <c r="I1276" s="177"/>
      <c r="J1276" s="319">
        <v>952</v>
      </c>
      <c r="K1276" s="100">
        <v>77</v>
      </c>
      <c r="L1276" s="319">
        <v>454</v>
      </c>
      <c r="M1276" s="177"/>
      <c r="N1276" s="936"/>
      <c r="O1276" s="177"/>
      <c r="P1276" s="319">
        <v>748</v>
      </c>
      <c r="Q1276" s="319">
        <v>748</v>
      </c>
      <c r="R1276" s="319" t="s">
        <v>14733</v>
      </c>
      <c r="S1276" s="319">
        <v>2</v>
      </c>
      <c r="T1276" s="319" t="s">
        <v>391</v>
      </c>
      <c r="U1276" s="177"/>
      <c r="V1276" s="177"/>
      <c r="W1276" s="177"/>
      <c r="X1276" s="177"/>
      <c r="Y1276" s="177"/>
      <c r="Z1276" s="177"/>
      <c r="AA1276" s="319" t="s">
        <v>2179</v>
      </c>
      <c r="AB1276" s="320"/>
      <c r="AC1276" s="320"/>
      <c r="AD1276" s="177"/>
      <c r="AE1276" s="177"/>
      <c r="AF1276" s="177"/>
      <c r="AG1276" s="177"/>
      <c r="AH1276" s="177"/>
      <c r="AI1276" s="177"/>
      <c r="AJ1276" s="177"/>
      <c r="AK1276" s="177"/>
      <c r="AL1276" s="177"/>
      <c r="AM1276" s="177"/>
      <c r="AN1276" s="177"/>
      <c r="AO1276" s="177"/>
      <c r="AP1276" s="177"/>
      <c r="AQ1276" s="177"/>
      <c r="AR1276" s="177"/>
      <c r="AS1276" s="177"/>
      <c r="AT1276" s="177"/>
      <c r="AU1276" s="177"/>
      <c r="AV1276" s="99">
        <v>2006</v>
      </c>
      <c r="AW1276" s="99"/>
      <c r="AX1276" s="99"/>
      <c r="AY1276" s="99"/>
      <c r="AZ1276" s="99"/>
      <c r="BA1276" s="99"/>
      <c r="BB1276" s="99"/>
      <c r="BC1276" s="100">
        <v>65</v>
      </c>
      <c r="BD1276" s="100"/>
    </row>
    <row r="1277" spans="2:56" ht="25.7" customHeight="1">
      <c r="B1277" s="1041"/>
      <c r="C1277" s="320" t="s">
        <v>1064</v>
      </c>
      <c r="D1277" s="320" t="s">
        <v>14747</v>
      </c>
      <c r="E1277" s="320" t="s">
        <v>1064</v>
      </c>
      <c r="F1277" s="320"/>
      <c r="G1277" s="320" t="s">
        <v>1064</v>
      </c>
      <c r="H1277" s="177"/>
      <c r="I1277" s="177"/>
      <c r="J1277" s="319">
        <v>380</v>
      </c>
      <c r="K1277" s="100">
        <v>0</v>
      </c>
      <c r="L1277" s="319">
        <v>623</v>
      </c>
      <c r="M1277" s="177"/>
      <c r="N1277" s="936"/>
      <c r="O1277" s="177"/>
      <c r="P1277" s="319">
        <v>345</v>
      </c>
      <c r="Q1277" s="319">
        <v>345</v>
      </c>
      <c r="R1277" s="319" t="s">
        <v>14724</v>
      </c>
      <c r="S1277" s="319">
        <v>1</v>
      </c>
      <c r="T1277" s="319" t="s">
        <v>391</v>
      </c>
      <c r="U1277" s="177"/>
      <c r="V1277" s="177"/>
      <c r="W1277" s="177"/>
      <c r="X1277" s="177"/>
      <c r="Y1277" s="177"/>
      <c r="Z1277" s="177"/>
      <c r="AA1277" s="319"/>
      <c r="AB1277" s="320"/>
      <c r="AC1277" s="320"/>
      <c r="AD1277" s="177"/>
      <c r="AE1277" s="177"/>
      <c r="AF1277" s="177"/>
      <c r="AG1277" s="177"/>
      <c r="AH1277" s="177"/>
      <c r="AI1277" s="177"/>
      <c r="AJ1277" s="177"/>
      <c r="AK1277" s="177"/>
      <c r="AL1277" s="177"/>
      <c r="AM1277" s="177"/>
      <c r="AN1277" s="177"/>
      <c r="AO1277" s="177"/>
      <c r="AP1277" s="177"/>
      <c r="AQ1277" s="177"/>
      <c r="AR1277" s="177"/>
      <c r="AS1277" s="177"/>
      <c r="AT1277" s="177"/>
      <c r="AU1277" s="177"/>
      <c r="AV1277" s="99">
        <v>1997</v>
      </c>
      <c r="AW1277" s="99"/>
      <c r="AX1277" s="99"/>
      <c r="AY1277" s="99"/>
      <c r="AZ1277" s="99"/>
      <c r="BA1277" s="99"/>
      <c r="BB1277" s="99"/>
      <c r="BC1277" s="100">
        <v>35</v>
      </c>
      <c r="BD1277" s="100"/>
    </row>
    <row r="1278" spans="2:56" ht="25.7" customHeight="1">
      <c r="B1278" s="1041"/>
      <c r="C1278" s="320" t="s">
        <v>1064</v>
      </c>
      <c r="D1278" s="320" t="s">
        <v>14748</v>
      </c>
      <c r="E1278" s="320" t="s">
        <v>1064</v>
      </c>
      <c r="F1278" s="320"/>
      <c r="G1278" s="320" t="s">
        <v>14749</v>
      </c>
      <c r="H1278" s="177"/>
      <c r="I1278" s="177"/>
      <c r="J1278" s="319">
        <v>14595</v>
      </c>
      <c r="K1278" s="100">
        <v>0</v>
      </c>
      <c r="L1278" s="319">
        <v>15004</v>
      </c>
      <c r="M1278" s="177"/>
      <c r="N1278" s="936"/>
      <c r="O1278" s="177"/>
      <c r="P1278" s="319">
        <v>792</v>
      </c>
      <c r="Q1278" s="319">
        <v>792</v>
      </c>
      <c r="R1278" s="319" t="s">
        <v>14724</v>
      </c>
      <c r="S1278" s="319">
        <v>2</v>
      </c>
      <c r="T1278" s="319" t="s">
        <v>391</v>
      </c>
      <c r="U1278" s="177"/>
      <c r="V1278" s="177"/>
      <c r="W1278" s="177"/>
      <c r="X1278" s="177"/>
      <c r="Y1278" s="177"/>
      <c r="Z1278" s="177"/>
      <c r="AA1278" s="319"/>
      <c r="AB1278" s="320"/>
      <c r="AC1278" s="320"/>
      <c r="AD1278" s="177"/>
      <c r="AE1278" s="177"/>
      <c r="AF1278" s="177"/>
      <c r="AG1278" s="177"/>
      <c r="AH1278" s="177"/>
      <c r="AI1278" s="177"/>
      <c r="AJ1278" s="177"/>
      <c r="AK1278" s="177"/>
      <c r="AL1278" s="177"/>
      <c r="AM1278" s="177"/>
      <c r="AN1278" s="177"/>
      <c r="AO1278" s="177"/>
      <c r="AP1278" s="177"/>
      <c r="AQ1278" s="177"/>
      <c r="AR1278" s="177"/>
      <c r="AS1278" s="177"/>
      <c r="AT1278" s="177"/>
      <c r="AU1278" s="177"/>
      <c r="AV1278" s="99">
        <v>1998</v>
      </c>
      <c r="AW1278" s="99"/>
      <c r="AX1278" s="99"/>
      <c r="AY1278" s="99"/>
      <c r="AZ1278" s="99"/>
      <c r="BA1278" s="99"/>
      <c r="BB1278" s="99"/>
      <c r="BC1278" s="100">
        <v>68</v>
      </c>
      <c r="BD1278" s="100"/>
    </row>
    <row r="1279" spans="2:56" ht="25.7" customHeight="1">
      <c r="B1279" s="1041"/>
      <c r="C1279" s="320" t="s">
        <v>1064</v>
      </c>
      <c r="D1279" s="320" t="s">
        <v>14750</v>
      </c>
      <c r="E1279" s="320" t="s">
        <v>1064</v>
      </c>
      <c r="F1279" s="320"/>
      <c r="G1279" s="320" t="s">
        <v>1064</v>
      </c>
      <c r="H1279" s="177"/>
      <c r="I1279" s="177"/>
      <c r="J1279" s="319">
        <v>311</v>
      </c>
      <c r="K1279" s="100">
        <v>0</v>
      </c>
      <c r="L1279" s="319">
        <v>389</v>
      </c>
      <c r="M1279" s="177"/>
      <c r="N1279" s="936"/>
      <c r="O1279" s="177"/>
      <c r="P1279" s="319">
        <v>315</v>
      </c>
      <c r="Q1279" s="319">
        <v>311</v>
      </c>
      <c r="R1279" s="319" t="s">
        <v>14751</v>
      </c>
      <c r="S1279" s="319">
        <v>1</v>
      </c>
      <c r="T1279" s="319" t="s">
        <v>391</v>
      </c>
      <c r="U1279" s="177"/>
      <c r="V1279" s="177"/>
      <c r="W1279" s="177"/>
      <c r="X1279" s="177"/>
      <c r="Y1279" s="177"/>
      <c r="Z1279" s="177"/>
      <c r="AA1279" s="319"/>
      <c r="AB1279" s="320"/>
      <c r="AC1279" s="320"/>
      <c r="AD1279" s="177"/>
      <c r="AE1279" s="177"/>
      <c r="AF1279" s="177"/>
      <c r="AG1279" s="177"/>
      <c r="AH1279" s="177"/>
      <c r="AI1279" s="177"/>
      <c r="AJ1279" s="177"/>
      <c r="AK1279" s="177"/>
      <c r="AL1279" s="177"/>
      <c r="AM1279" s="177"/>
      <c r="AN1279" s="177"/>
      <c r="AO1279" s="177"/>
      <c r="AP1279" s="177"/>
      <c r="AQ1279" s="177"/>
      <c r="AR1279" s="177"/>
      <c r="AS1279" s="177"/>
      <c r="AT1279" s="177"/>
      <c r="AU1279" s="177"/>
      <c r="AV1279" s="99">
        <v>1998</v>
      </c>
      <c r="AW1279" s="99"/>
      <c r="AX1279" s="99"/>
      <c r="AY1279" s="99"/>
      <c r="AZ1279" s="99"/>
      <c r="BA1279" s="99"/>
      <c r="BB1279" s="99"/>
      <c r="BC1279" s="100">
        <v>30</v>
      </c>
      <c r="BD1279" s="100"/>
    </row>
    <row r="1280" spans="2:56" ht="25.7" customHeight="1">
      <c r="B1280" s="1041"/>
      <c r="C1280" s="320" t="s">
        <v>1064</v>
      </c>
      <c r="D1280" s="320" t="s">
        <v>14752</v>
      </c>
      <c r="E1280" s="320" t="s">
        <v>1064</v>
      </c>
      <c r="F1280" s="320"/>
      <c r="G1280" s="320" t="s">
        <v>1064</v>
      </c>
      <c r="H1280" s="177"/>
      <c r="I1280" s="177"/>
      <c r="J1280" s="319">
        <v>1482</v>
      </c>
      <c r="K1280" s="100">
        <v>102</v>
      </c>
      <c r="L1280" s="319">
        <v>1509</v>
      </c>
      <c r="M1280" s="177"/>
      <c r="N1280" s="936"/>
      <c r="O1280" s="177"/>
      <c r="P1280" s="319">
        <v>880</v>
      </c>
      <c r="Q1280" s="319">
        <v>880</v>
      </c>
      <c r="R1280" s="319" t="s">
        <v>14741</v>
      </c>
      <c r="S1280" s="319">
        <v>2</v>
      </c>
      <c r="T1280" s="319" t="s">
        <v>391</v>
      </c>
      <c r="U1280" s="177"/>
      <c r="V1280" s="177"/>
      <c r="W1280" s="177"/>
      <c r="X1280" s="177"/>
      <c r="Y1280" s="177"/>
      <c r="Z1280" s="177"/>
      <c r="AA1280" s="319" t="s">
        <v>2179</v>
      </c>
      <c r="AB1280" s="320"/>
      <c r="AC1280" s="320"/>
      <c r="AD1280" s="177"/>
      <c r="AE1280" s="177"/>
      <c r="AF1280" s="177"/>
      <c r="AG1280" s="177"/>
      <c r="AH1280" s="177"/>
      <c r="AI1280" s="177"/>
      <c r="AJ1280" s="177"/>
      <c r="AK1280" s="177"/>
      <c r="AL1280" s="177"/>
      <c r="AM1280" s="177"/>
      <c r="AN1280" s="177"/>
      <c r="AO1280" s="177"/>
      <c r="AP1280" s="177"/>
      <c r="AQ1280" s="177"/>
      <c r="AR1280" s="177"/>
      <c r="AS1280" s="177"/>
      <c r="AT1280" s="177"/>
      <c r="AU1280" s="177"/>
      <c r="AV1280" s="99">
        <v>2006</v>
      </c>
      <c r="AW1280" s="99"/>
      <c r="AX1280" s="99"/>
      <c r="AY1280" s="99"/>
      <c r="AZ1280" s="99"/>
      <c r="BA1280" s="99"/>
      <c r="BB1280" s="99"/>
      <c r="BC1280" s="100">
        <v>82</v>
      </c>
      <c r="BD1280" s="100"/>
    </row>
    <row r="1281" spans="2:56" ht="25.7" customHeight="1">
      <c r="B1281" s="1041"/>
      <c r="C1281" s="320" t="s">
        <v>1064</v>
      </c>
      <c r="D1281" s="320" t="s">
        <v>14753</v>
      </c>
      <c r="E1281" s="320" t="s">
        <v>1064</v>
      </c>
      <c r="F1281" s="320"/>
      <c r="G1281" s="320" t="s">
        <v>1064</v>
      </c>
      <c r="H1281" s="177"/>
      <c r="I1281" s="177"/>
      <c r="J1281" s="319">
        <v>1507</v>
      </c>
      <c r="K1281" s="100">
        <v>0</v>
      </c>
      <c r="L1281" s="319">
        <v>1645</v>
      </c>
      <c r="M1281" s="177"/>
      <c r="N1281" s="936"/>
      <c r="O1281" s="177"/>
      <c r="P1281" s="319">
        <v>735</v>
      </c>
      <c r="Q1281" s="319">
        <v>735</v>
      </c>
      <c r="R1281" s="319" t="s">
        <v>14733</v>
      </c>
      <c r="S1281" s="319">
        <v>2</v>
      </c>
      <c r="T1281" s="319" t="s">
        <v>391</v>
      </c>
      <c r="U1281" s="177"/>
      <c r="V1281" s="177"/>
      <c r="W1281" s="177"/>
      <c r="X1281" s="177"/>
      <c r="Y1281" s="177"/>
      <c r="Z1281" s="177"/>
      <c r="AA1281" s="319"/>
      <c r="AB1281" s="320"/>
      <c r="AC1281" s="320"/>
      <c r="AD1281" s="177"/>
      <c r="AE1281" s="177"/>
      <c r="AF1281" s="177"/>
      <c r="AG1281" s="177"/>
      <c r="AH1281" s="177"/>
      <c r="AI1281" s="177"/>
      <c r="AJ1281" s="177"/>
      <c r="AK1281" s="177"/>
      <c r="AL1281" s="177"/>
      <c r="AM1281" s="177"/>
      <c r="AN1281" s="177"/>
      <c r="AO1281" s="177"/>
      <c r="AP1281" s="177"/>
      <c r="AQ1281" s="177"/>
      <c r="AR1281" s="177"/>
      <c r="AS1281" s="177"/>
      <c r="AT1281" s="177"/>
      <c r="AU1281" s="177"/>
      <c r="AV1281" s="99">
        <v>1996</v>
      </c>
      <c r="AW1281" s="99"/>
      <c r="AX1281" s="99"/>
      <c r="AY1281" s="99"/>
      <c r="AZ1281" s="99"/>
      <c r="BA1281" s="99"/>
      <c r="BB1281" s="99"/>
      <c r="BC1281" s="100">
        <v>65</v>
      </c>
      <c r="BD1281" s="100"/>
    </row>
    <row r="1282" spans="2:56" ht="25.7" customHeight="1">
      <c r="B1282" s="1041"/>
      <c r="C1282" s="320" t="s">
        <v>1064</v>
      </c>
      <c r="D1282" s="320" t="s">
        <v>14754</v>
      </c>
      <c r="E1282" s="320" t="s">
        <v>1064</v>
      </c>
      <c r="F1282" s="320"/>
      <c r="G1282" s="320" t="s">
        <v>1064</v>
      </c>
      <c r="H1282" s="177"/>
      <c r="I1282" s="177"/>
      <c r="J1282" s="319">
        <v>1584</v>
      </c>
      <c r="K1282" s="100">
        <v>0</v>
      </c>
      <c r="L1282" s="319">
        <v>1798</v>
      </c>
      <c r="M1282" s="177"/>
      <c r="N1282" s="936"/>
      <c r="O1282" s="177"/>
      <c r="P1282" s="319">
        <v>840</v>
      </c>
      <c r="Q1282" s="319">
        <v>840</v>
      </c>
      <c r="R1282" s="319" t="s">
        <v>14724</v>
      </c>
      <c r="S1282" s="319">
        <v>2</v>
      </c>
      <c r="T1282" s="319" t="s">
        <v>391</v>
      </c>
      <c r="U1282" s="177"/>
      <c r="V1282" s="177"/>
      <c r="W1282" s="177"/>
      <c r="X1282" s="177"/>
      <c r="Y1282" s="177"/>
      <c r="Z1282" s="177"/>
      <c r="AA1282" s="319"/>
      <c r="AB1282" s="320"/>
      <c r="AC1282" s="320"/>
      <c r="AD1282" s="177"/>
      <c r="AE1282" s="177"/>
      <c r="AF1282" s="177"/>
      <c r="AG1282" s="177"/>
      <c r="AH1282" s="177"/>
      <c r="AI1282" s="177"/>
      <c r="AJ1282" s="177"/>
      <c r="AK1282" s="177"/>
      <c r="AL1282" s="177"/>
      <c r="AM1282" s="177"/>
      <c r="AN1282" s="177"/>
      <c r="AO1282" s="177"/>
      <c r="AP1282" s="177"/>
      <c r="AQ1282" s="177"/>
      <c r="AR1282" s="177"/>
      <c r="AS1282" s="177"/>
      <c r="AT1282" s="177"/>
      <c r="AU1282" s="177"/>
      <c r="AV1282" s="99">
        <v>2004</v>
      </c>
      <c r="AW1282" s="99"/>
      <c r="AX1282" s="99"/>
      <c r="AY1282" s="99"/>
      <c r="AZ1282" s="99"/>
      <c r="BA1282" s="99"/>
      <c r="BB1282" s="99"/>
      <c r="BC1282" s="100">
        <v>81</v>
      </c>
      <c r="BD1282" s="100"/>
    </row>
    <row r="1283" spans="2:56" ht="25.7" customHeight="1">
      <c r="B1283" s="1041"/>
      <c r="C1283" s="320" t="s">
        <v>1064</v>
      </c>
      <c r="D1283" s="320" t="s">
        <v>14755</v>
      </c>
      <c r="E1283" s="320" t="s">
        <v>1064</v>
      </c>
      <c r="F1283" s="320"/>
      <c r="G1283" s="320" t="s">
        <v>1064</v>
      </c>
      <c r="H1283" s="177"/>
      <c r="I1283" s="177"/>
      <c r="J1283" s="319">
        <v>8978</v>
      </c>
      <c r="K1283" s="100">
        <v>0</v>
      </c>
      <c r="L1283" s="319">
        <v>1026</v>
      </c>
      <c r="M1283" s="177"/>
      <c r="N1283" s="936"/>
      <c r="O1283" s="177"/>
      <c r="P1283" s="319">
        <v>748</v>
      </c>
      <c r="Q1283" s="319">
        <v>748</v>
      </c>
      <c r="R1283" s="319" t="s">
        <v>14741</v>
      </c>
      <c r="S1283" s="319">
        <v>2</v>
      </c>
      <c r="T1283" s="319" t="s">
        <v>391</v>
      </c>
      <c r="U1283" s="177"/>
      <c r="V1283" s="177"/>
      <c r="W1283" s="177"/>
      <c r="X1283" s="177"/>
      <c r="Y1283" s="177"/>
      <c r="Z1283" s="177"/>
      <c r="AA1283" s="319"/>
      <c r="AB1283" s="320"/>
      <c r="AC1283" s="320"/>
      <c r="AD1283" s="177"/>
      <c r="AE1283" s="177"/>
      <c r="AF1283" s="177"/>
      <c r="AG1283" s="177"/>
      <c r="AH1283" s="177"/>
      <c r="AI1283" s="177"/>
      <c r="AJ1283" s="177"/>
      <c r="AK1283" s="177"/>
      <c r="AL1283" s="177"/>
      <c r="AM1283" s="177"/>
      <c r="AN1283" s="177"/>
      <c r="AO1283" s="177"/>
      <c r="AP1283" s="177"/>
      <c r="AQ1283" s="177"/>
      <c r="AR1283" s="177"/>
      <c r="AS1283" s="177"/>
      <c r="AT1283" s="177"/>
      <c r="AU1283" s="177"/>
      <c r="AV1283" s="99">
        <v>1997</v>
      </c>
      <c r="AW1283" s="99"/>
      <c r="AX1283" s="99"/>
      <c r="AY1283" s="99"/>
      <c r="AZ1283" s="99"/>
      <c r="BA1283" s="99"/>
      <c r="BB1283" s="99"/>
      <c r="BC1283" s="100">
        <v>64</v>
      </c>
      <c r="BD1283" s="100"/>
    </row>
    <row r="1284" spans="2:56" ht="25.7" customHeight="1">
      <c r="B1284" s="1041"/>
      <c r="C1284" s="320" t="s">
        <v>1064</v>
      </c>
      <c r="D1284" s="320" t="s">
        <v>14756</v>
      </c>
      <c r="E1284" s="320" t="s">
        <v>1064</v>
      </c>
      <c r="F1284" s="320"/>
      <c r="G1284" s="320" t="s">
        <v>1064</v>
      </c>
      <c r="H1284" s="177"/>
      <c r="I1284" s="177"/>
      <c r="J1284" s="319">
        <v>1776</v>
      </c>
      <c r="K1284" s="100">
        <v>0</v>
      </c>
      <c r="L1284" s="319">
        <v>1897</v>
      </c>
      <c r="M1284" s="177"/>
      <c r="N1284" s="936"/>
      <c r="O1284" s="177"/>
      <c r="P1284" s="319">
        <v>1519</v>
      </c>
      <c r="Q1284" s="319">
        <v>1519</v>
      </c>
      <c r="R1284" s="319" t="s">
        <v>14724</v>
      </c>
      <c r="S1284" s="319">
        <v>3</v>
      </c>
      <c r="T1284" s="319" t="s">
        <v>391</v>
      </c>
      <c r="U1284" s="177"/>
      <c r="V1284" s="177"/>
      <c r="W1284" s="177"/>
      <c r="X1284" s="177"/>
      <c r="Y1284" s="177"/>
      <c r="Z1284" s="177"/>
      <c r="AA1284" s="319"/>
      <c r="AB1284" s="320"/>
      <c r="AC1284" s="320"/>
      <c r="AD1284" s="177"/>
      <c r="AE1284" s="177"/>
      <c r="AF1284" s="177"/>
      <c r="AG1284" s="177"/>
      <c r="AH1284" s="177"/>
      <c r="AI1284" s="177"/>
      <c r="AJ1284" s="177"/>
      <c r="AK1284" s="177"/>
      <c r="AL1284" s="177"/>
      <c r="AM1284" s="177"/>
      <c r="AN1284" s="177"/>
      <c r="AO1284" s="177"/>
      <c r="AP1284" s="177"/>
      <c r="AQ1284" s="177"/>
      <c r="AR1284" s="177"/>
      <c r="AS1284" s="177"/>
      <c r="AT1284" s="177"/>
      <c r="AU1284" s="177"/>
      <c r="AV1284" s="99">
        <v>2008</v>
      </c>
      <c r="AW1284" s="99"/>
      <c r="AX1284" s="99"/>
      <c r="AY1284" s="99"/>
      <c r="AZ1284" s="99"/>
      <c r="BA1284" s="99"/>
      <c r="BB1284" s="99"/>
      <c r="BC1284" s="100">
        <v>66</v>
      </c>
      <c r="BD1284" s="100"/>
    </row>
    <row r="1285" spans="2:56" ht="25.7" customHeight="1">
      <c r="B1285" s="1041"/>
      <c r="C1285" s="320" t="s">
        <v>1064</v>
      </c>
      <c r="D1285" s="320" t="s">
        <v>14757</v>
      </c>
      <c r="E1285" s="320" t="s">
        <v>1064</v>
      </c>
      <c r="F1285" s="320"/>
      <c r="G1285" s="320" t="s">
        <v>1064</v>
      </c>
      <c r="H1285" s="177"/>
      <c r="I1285" s="177"/>
      <c r="J1285" s="319">
        <v>866</v>
      </c>
      <c r="K1285" s="100">
        <v>94</v>
      </c>
      <c r="L1285" s="319">
        <v>1378</v>
      </c>
      <c r="M1285" s="177"/>
      <c r="N1285" s="936"/>
      <c r="O1285" s="177"/>
      <c r="P1285" s="319">
        <v>600</v>
      </c>
      <c r="Q1285" s="319">
        <v>600</v>
      </c>
      <c r="R1285" s="319" t="s">
        <v>14724</v>
      </c>
      <c r="S1285" s="319">
        <v>2</v>
      </c>
      <c r="T1285" s="319" t="s">
        <v>391</v>
      </c>
      <c r="U1285" s="177"/>
      <c r="V1285" s="177"/>
      <c r="W1285" s="177"/>
      <c r="X1285" s="177"/>
      <c r="Y1285" s="177"/>
      <c r="Z1285" s="177"/>
      <c r="AA1285" s="319" t="s">
        <v>14758</v>
      </c>
      <c r="AB1285" s="320"/>
      <c r="AC1285" s="320"/>
      <c r="AD1285" s="177"/>
      <c r="AE1285" s="177"/>
      <c r="AF1285" s="177"/>
      <c r="AG1285" s="177"/>
      <c r="AH1285" s="177"/>
      <c r="AI1285" s="177"/>
      <c r="AJ1285" s="177"/>
      <c r="AK1285" s="177"/>
      <c r="AL1285" s="177"/>
      <c r="AM1285" s="177"/>
      <c r="AN1285" s="177"/>
      <c r="AO1285" s="177"/>
      <c r="AP1285" s="177"/>
      <c r="AQ1285" s="177"/>
      <c r="AR1285" s="177"/>
      <c r="AS1285" s="177"/>
      <c r="AT1285" s="177"/>
      <c r="AU1285" s="177"/>
      <c r="AV1285" s="99">
        <v>1997</v>
      </c>
      <c r="AW1285" s="99"/>
      <c r="AX1285" s="99"/>
      <c r="AY1285" s="99"/>
      <c r="AZ1285" s="99"/>
      <c r="BA1285" s="99"/>
      <c r="BB1285" s="99"/>
      <c r="BC1285" s="100">
        <v>58</v>
      </c>
      <c r="BD1285" s="100"/>
    </row>
    <row r="1286" spans="2:56" ht="25.7" customHeight="1">
      <c r="B1286" s="1041"/>
      <c r="C1286" s="320" t="s">
        <v>1064</v>
      </c>
      <c r="D1286" s="320" t="s">
        <v>14759</v>
      </c>
      <c r="E1286" s="937" t="s">
        <v>1064</v>
      </c>
      <c r="F1286" s="320"/>
      <c r="G1286" s="320" t="s">
        <v>14760</v>
      </c>
      <c r="H1286" s="177"/>
      <c r="I1286" s="177"/>
      <c r="J1286" s="319">
        <v>1251</v>
      </c>
      <c r="K1286" s="100">
        <v>85</v>
      </c>
      <c r="L1286" s="319">
        <v>1459</v>
      </c>
      <c r="M1286" s="177"/>
      <c r="N1286" s="936"/>
      <c r="O1286" s="177"/>
      <c r="P1286" s="319">
        <v>600</v>
      </c>
      <c r="Q1286" s="319">
        <v>600</v>
      </c>
      <c r="R1286" s="319" t="s">
        <v>14724</v>
      </c>
      <c r="S1286" s="319">
        <v>2</v>
      </c>
      <c r="T1286" s="319" t="s">
        <v>391</v>
      </c>
      <c r="U1286" s="177"/>
      <c r="V1286" s="177"/>
      <c r="W1286" s="177"/>
      <c r="X1286" s="177"/>
      <c r="Y1286" s="177"/>
      <c r="Z1286" s="177"/>
      <c r="AA1286" s="319" t="s">
        <v>14758</v>
      </c>
      <c r="AB1286" s="320"/>
      <c r="AC1286" s="320"/>
      <c r="AD1286" s="177"/>
      <c r="AE1286" s="177"/>
      <c r="AF1286" s="177"/>
      <c r="AG1286" s="177"/>
      <c r="AH1286" s="177"/>
      <c r="AI1286" s="177"/>
      <c r="AJ1286" s="177"/>
      <c r="AK1286" s="177"/>
      <c r="AL1286" s="177"/>
      <c r="AM1286" s="177"/>
      <c r="AN1286" s="177"/>
      <c r="AO1286" s="177"/>
      <c r="AP1286" s="177"/>
      <c r="AQ1286" s="177"/>
      <c r="AR1286" s="177"/>
      <c r="AS1286" s="177"/>
      <c r="AT1286" s="177"/>
      <c r="AU1286" s="177"/>
      <c r="AV1286" s="99">
        <v>2006</v>
      </c>
      <c r="AW1286" s="99"/>
      <c r="AX1286" s="99"/>
      <c r="AY1286" s="99"/>
      <c r="AZ1286" s="99"/>
      <c r="BA1286" s="99"/>
      <c r="BB1286" s="99"/>
      <c r="BC1286" s="100">
        <v>58</v>
      </c>
      <c r="BD1286" s="100"/>
    </row>
    <row r="1287" spans="2:56" ht="25.7" customHeight="1">
      <c r="B1287" s="1041"/>
      <c r="C1287" s="320" t="s">
        <v>1064</v>
      </c>
      <c r="D1287" s="320" t="s">
        <v>14761</v>
      </c>
      <c r="E1287" s="320" t="s">
        <v>14762</v>
      </c>
      <c r="F1287" s="320"/>
      <c r="G1287" s="320" t="s">
        <v>14763</v>
      </c>
      <c r="H1287" s="177"/>
      <c r="I1287" s="177"/>
      <c r="J1287" s="319">
        <v>750</v>
      </c>
      <c r="K1287" s="100">
        <v>323</v>
      </c>
      <c r="L1287" s="319">
        <v>1547</v>
      </c>
      <c r="M1287" s="177"/>
      <c r="N1287" s="936"/>
      <c r="O1287" s="177"/>
      <c r="P1287" s="319">
        <v>750</v>
      </c>
      <c r="Q1287" s="319">
        <v>750</v>
      </c>
      <c r="R1287" s="319" t="s">
        <v>14724</v>
      </c>
      <c r="S1287" s="319">
        <v>2</v>
      </c>
      <c r="T1287" s="319" t="s">
        <v>391</v>
      </c>
      <c r="U1287" s="177"/>
      <c r="V1287" s="177"/>
      <c r="W1287" s="177"/>
      <c r="X1287" s="177"/>
      <c r="Y1287" s="177"/>
      <c r="Z1287" s="177"/>
      <c r="AA1287" s="319" t="s">
        <v>11663</v>
      </c>
      <c r="AB1287" s="320"/>
      <c r="AC1287" s="320"/>
      <c r="AD1287" s="177"/>
      <c r="AE1287" s="177"/>
      <c r="AF1287" s="177"/>
      <c r="AG1287" s="177"/>
      <c r="AH1287" s="177"/>
      <c r="AI1287" s="177"/>
      <c r="AJ1287" s="177"/>
      <c r="AK1287" s="177"/>
      <c r="AL1287" s="177"/>
      <c r="AM1287" s="177"/>
      <c r="AN1287" s="177"/>
      <c r="AO1287" s="177"/>
      <c r="AP1287" s="177"/>
      <c r="AQ1287" s="177"/>
      <c r="AR1287" s="177"/>
      <c r="AS1287" s="177"/>
      <c r="AT1287" s="177"/>
      <c r="AU1287" s="177"/>
      <c r="AV1287" s="99">
        <v>2009</v>
      </c>
      <c r="AW1287" s="99"/>
      <c r="AX1287" s="99"/>
      <c r="AY1287" s="99"/>
      <c r="AZ1287" s="99"/>
      <c r="BA1287" s="99"/>
      <c r="BB1287" s="99"/>
      <c r="BC1287" s="100">
        <v>80</v>
      </c>
      <c r="BD1287" s="100"/>
    </row>
    <row r="1288" spans="2:56" ht="25.7" customHeight="1">
      <c r="B1288" s="1041"/>
      <c r="C1288" s="320" t="s">
        <v>1064</v>
      </c>
      <c r="D1288" s="320" t="s">
        <v>14764</v>
      </c>
      <c r="E1288" s="320" t="s">
        <v>1064</v>
      </c>
      <c r="F1288" s="320"/>
      <c r="G1288" s="320" t="s">
        <v>14765</v>
      </c>
      <c r="H1288" s="177"/>
      <c r="I1288" s="177"/>
      <c r="J1288" s="319">
        <v>976</v>
      </c>
      <c r="K1288" s="100">
        <v>0</v>
      </c>
      <c r="L1288" s="319">
        <v>1147</v>
      </c>
      <c r="M1288" s="177"/>
      <c r="N1288" s="936"/>
      <c r="O1288" s="177"/>
      <c r="P1288" s="319">
        <v>340</v>
      </c>
      <c r="Q1288" s="319">
        <v>340</v>
      </c>
      <c r="R1288" s="319" t="s">
        <v>14741</v>
      </c>
      <c r="S1288" s="319">
        <v>1</v>
      </c>
      <c r="T1288" s="319" t="s">
        <v>391</v>
      </c>
      <c r="U1288" s="177"/>
      <c r="V1288" s="177"/>
      <c r="W1288" s="177"/>
      <c r="X1288" s="177"/>
      <c r="Y1288" s="177"/>
      <c r="Z1288" s="177"/>
      <c r="AA1288" s="319"/>
      <c r="AB1288" s="320"/>
      <c r="AC1288" s="320"/>
      <c r="AD1288" s="177"/>
      <c r="AE1288" s="177"/>
      <c r="AF1288" s="177"/>
      <c r="AG1288" s="177"/>
      <c r="AH1288" s="177"/>
      <c r="AI1288" s="177"/>
      <c r="AJ1288" s="177"/>
      <c r="AK1288" s="177"/>
      <c r="AL1288" s="177"/>
      <c r="AM1288" s="177"/>
      <c r="AN1288" s="177"/>
      <c r="AO1288" s="177"/>
      <c r="AP1288" s="177"/>
      <c r="AQ1288" s="177"/>
      <c r="AR1288" s="177"/>
      <c r="AS1288" s="177"/>
      <c r="AT1288" s="177"/>
      <c r="AU1288" s="177"/>
      <c r="AV1288" s="99">
        <v>2011</v>
      </c>
      <c r="AW1288" s="99"/>
      <c r="AX1288" s="99"/>
      <c r="AY1288" s="99"/>
      <c r="AZ1288" s="99"/>
      <c r="BA1288" s="99"/>
      <c r="BB1288" s="99"/>
      <c r="BC1288" s="100">
        <v>41</v>
      </c>
      <c r="BD1288" s="100"/>
    </row>
    <row r="1289" spans="2:56" ht="25.7" customHeight="1">
      <c r="B1289" s="1041"/>
      <c r="C1289" s="320" t="s">
        <v>1064</v>
      </c>
      <c r="D1289" s="320" t="s">
        <v>14766</v>
      </c>
      <c r="E1289" s="1089" t="s">
        <v>1064</v>
      </c>
      <c r="F1289" s="320"/>
      <c r="G1289" s="320" t="s">
        <v>14767</v>
      </c>
      <c r="H1289" s="177"/>
      <c r="I1289" s="177"/>
      <c r="J1289" s="319">
        <v>1157</v>
      </c>
      <c r="K1289" s="100">
        <v>49</v>
      </c>
      <c r="L1289" s="319">
        <v>1374</v>
      </c>
      <c r="M1289" s="177"/>
      <c r="N1289" s="936"/>
      <c r="O1289" s="177"/>
      <c r="P1289" s="319">
        <v>757</v>
      </c>
      <c r="Q1289" s="319">
        <v>757</v>
      </c>
      <c r="R1289" s="319" t="s">
        <v>14724</v>
      </c>
      <c r="S1289" s="319">
        <v>2</v>
      </c>
      <c r="T1289" s="319" t="s">
        <v>391</v>
      </c>
      <c r="U1289" s="177"/>
      <c r="V1289" s="177"/>
      <c r="W1289" s="177"/>
      <c r="X1289" s="177"/>
      <c r="Y1289" s="177"/>
      <c r="Z1289" s="177"/>
      <c r="AA1289" s="319" t="s">
        <v>2179</v>
      </c>
      <c r="AB1289" s="320"/>
      <c r="AC1289" s="320"/>
      <c r="AD1289" s="177"/>
      <c r="AE1289" s="177"/>
      <c r="AF1289" s="177"/>
      <c r="AG1289" s="177"/>
      <c r="AH1289" s="177"/>
      <c r="AI1289" s="177"/>
      <c r="AJ1289" s="177"/>
      <c r="AK1289" s="177"/>
      <c r="AL1289" s="177"/>
      <c r="AM1289" s="177"/>
      <c r="AN1289" s="177"/>
      <c r="AO1289" s="177"/>
      <c r="AP1289" s="177"/>
      <c r="AQ1289" s="177"/>
      <c r="AR1289" s="177"/>
      <c r="AS1289" s="177"/>
      <c r="AT1289" s="177"/>
      <c r="AU1289" s="177"/>
      <c r="AV1289" s="99">
        <v>2006</v>
      </c>
      <c r="AW1289" s="99"/>
      <c r="AX1289" s="99"/>
      <c r="AY1289" s="99"/>
      <c r="AZ1289" s="99"/>
      <c r="BA1289" s="99"/>
      <c r="BB1289" s="99"/>
      <c r="BC1289" s="100">
        <v>66</v>
      </c>
      <c r="BD1289" s="100"/>
    </row>
    <row r="1290" spans="2:56" ht="25.7" customHeight="1">
      <c r="B1290" s="1041"/>
      <c r="C1290" s="320" t="s">
        <v>1064</v>
      </c>
      <c r="D1290" s="320" t="s">
        <v>14768</v>
      </c>
      <c r="E1290" s="320" t="s">
        <v>14769</v>
      </c>
      <c r="F1290" s="320"/>
      <c r="G1290" s="320" t="s">
        <v>14770</v>
      </c>
      <c r="H1290" s="177"/>
      <c r="I1290" s="177"/>
      <c r="J1290" s="319">
        <v>376</v>
      </c>
      <c r="K1290" s="100">
        <v>63</v>
      </c>
      <c r="L1290" s="319">
        <v>482</v>
      </c>
      <c r="M1290" s="177"/>
      <c r="N1290" s="936"/>
      <c r="O1290" s="177"/>
      <c r="P1290" s="319">
        <v>376</v>
      </c>
      <c r="Q1290" s="319">
        <v>376</v>
      </c>
      <c r="R1290" s="319" t="s">
        <v>14724</v>
      </c>
      <c r="S1290" s="319">
        <v>1</v>
      </c>
      <c r="T1290" s="319" t="s">
        <v>391</v>
      </c>
      <c r="U1290" s="177"/>
      <c r="V1290" s="177"/>
      <c r="W1290" s="177"/>
      <c r="X1290" s="177"/>
      <c r="Y1290" s="177"/>
      <c r="Z1290" s="177"/>
      <c r="AA1290" s="319" t="s">
        <v>2179</v>
      </c>
      <c r="AB1290" s="320"/>
      <c r="AC1290" s="320"/>
      <c r="AD1290" s="177"/>
      <c r="AE1290" s="177"/>
      <c r="AF1290" s="177"/>
      <c r="AG1290" s="177"/>
      <c r="AH1290" s="177"/>
      <c r="AI1290" s="177"/>
      <c r="AJ1290" s="177"/>
      <c r="AK1290" s="177"/>
      <c r="AL1290" s="177"/>
      <c r="AM1290" s="177"/>
      <c r="AN1290" s="177"/>
      <c r="AO1290" s="177"/>
      <c r="AP1290" s="177"/>
      <c r="AQ1290" s="177"/>
      <c r="AR1290" s="177"/>
      <c r="AS1290" s="177"/>
      <c r="AT1290" s="177"/>
      <c r="AU1290" s="177"/>
      <c r="AV1290" s="99">
        <v>1998</v>
      </c>
      <c r="AW1290" s="99"/>
      <c r="AX1290" s="99"/>
      <c r="AY1290" s="99"/>
      <c r="AZ1290" s="99"/>
      <c r="BA1290" s="99"/>
      <c r="BB1290" s="99"/>
      <c r="BC1290" s="100">
        <v>37</v>
      </c>
      <c r="BD1290" s="100"/>
    </row>
    <row r="1291" spans="2:56" ht="25.7" customHeight="1">
      <c r="B1291" s="1041"/>
      <c r="C1291" s="320" t="s">
        <v>13943</v>
      </c>
      <c r="D1291" s="320" t="s">
        <v>14771</v>
      </c>
      <c r="E1291" s="320" t="s">
        <v>13943</v>
      </c>
      <c r="F1291" s="320"/>
      <c r="G1291" s="320" t="s">
        <v>13943</v>
      </c>
      <c r="H1291" s="177"/>
      <c r="I1291" s="177"/>
      <c r="J1291" s="319">
        <v>2182</v>
      </c>
      <c r="K1291" s="100">
        <v>500</v>
      </c>
      <c r="L1291" s="319">
        <v>500</v>
      </c>
      <c r="M1291" s="177"/>
      <c r="N1291" s="936"/>
      <c r="O1291" s="177"/>
      <c r="P1291" s="319">
        <v>300</v>
      </c>
      <c r="Q1291" s="319">
        <v>300</v>
      </c>
      <c r="R1291" s="319" t="s">
        <v>14772</v>
      </c>
      <c r="S1291" s="319">
        <v>1</v>
      </c>
      <c r="T1291" s="319" t="s">
        <v>391</v>
      </c>
      <c r="U1291" s="177"/>
      <c r="V1291" s="177"/>
      <c r="W1291" s="177"/>
      <c r="X1291" s="177"/>
      <c r="Y1291" s="177"/>
      <c r="Z1291" s="177"/>
      <c r="AA1291" s="319" t="s">
        <v>14773</v>
      </c>
      <c r="AB1291" s="320"/>
      <c r="AC1291" s="320"/>
      <c r="AD1291" s="177"/>
      <c r="AE1291" s="177"/>
      <c r="AF1291" s="177"/>
      <c r="AG1291" s="177"/>
      <c r="AH1291" s="177"/>
      <c r="AI1291" s="177"/>
      <c r="AJ1291" s="177"/>
      <c r="AK1291" s="177"/>
      <c r="AL1291" s="177"/>
      <c r="AM1291" s="177"/>
      <c r="AN1291" s="177"/>
      <c r="AO1291" s="177"/>
      <c r="AP1291" s="177"/>
      <c r="AQ1291" s="177"/>
      <c r="AR1291" s="177"/>
      <c r="AS1291" s="177"/>
      <c r="AT1291" s="177"/>
      <c r="AU1291" s="177"/>
      <c r="AV1291" s="99">
        <v>2008</v>
      </c>
      <c r="AW1291" s="99"/>
      <c r="AX1291" s="99"/>
      <c r="AY1291" s="99"/>
      <c r="AZ1291" s="99"/>
      <c r="BA1291" s="99"/>
      <c r="BB1291" s="99"/>
      <c r="BC1291" s="100">
        <v>82</v>
      </c>
      <c r="BD1291" s="100" t="s">
        <v>14774</v>
      </c>
    </row>
    <row r="1292" spans="2:56" ht="25.7" customHeight="1">
      <c r="B1292" s="1041"/>
      <c r="C1292" s="320" t="s">
        <v>13943</v>
      </c>
      <c r="D1292" s="105" t="s">
        <v>11610</v>
      </c>
      <c r="E1292" s="320" t="s">
        <v>13943</v>
      </c>
      <c r="F1292" s="320"/>
      <c r="G1292" s="320" t="s">
        <v>13943</v>
      </c>
      <c r="H1292" s="99"/>
      <c r="I1292" s="99"/>
      <c r="J1292" s="100">
        <v>460</v>
      </c>
      <c r="K1292" s="100">
        <v>460</v>
      </c>
      <c r="L1292" s="100">
        <v>460</v>
      </c>
      <c r="M1292" s="99"/>
      <c r="N1292" s="99"/>
      <c r="O1292" s="99"/>
      <c r="P1292" s="319">
        <v>300</v>
      </c>
      <c r="Q1292" s="319">
        <v>300</v>
      </c>
      <c r="R1292" s="319" t="s">
        <v>14772</v>
      </c>
      <c r="S1292" s="100">
        <v>1</v>
      </c>
      <c r="T1292" s="319" t="s">
        <v>391</v>
      </c>
      <c r="U1292" s="177"/>
      <c r="V1292" s="177"/>
      <c r="W1292" s="177"/>
      <c r="X1292" s="177"/>
      <c r="Y1292" s="177"/>
      <c r="Z1292" s="177"/>
      <c r="AA1292" s="319" t="s">
        <v>14773</v>
      </c>
      <c r="AB1292" s="99"/>
      <c r="AC1292" s="99"/>
      <c r="AD1292" s="99"/>
      <c r="AE1292" s="99"/>
      <c r="AF1292" s="99"/>
      <c r="AG1292" s="99"/>
      <c r="AH1292" s="99"/>
      <c r="AI1292" s="99"/>
      <c r="AJ1292" s="99"/>
      <c r="AK1292" s="99"/>
      <c r="AL1292" s="99"/>
      <c r="AM1292" s="99"/>
      <c r="AN1292" s="99"/>
      <c r="AO1292" s="99"/>
      <c r="AP1292" s="99"/>
      <c r="AQ1292" s="99"/>
      <c r="AR1292" s="99"/>
      <c r="AS1292" s="99"/>
      <c r="AT1292" s="99"/>
      <c r="AU1292" s="99"/>
      <c r="AV1292" s="99">
        <v>2010</v>
      </c>
      <c r="AW1292" s="99"/>
      <c r="AX1292" s="99"/>
      <c r="AY1292" s="99"/>
      <c r="AZ1292" s="99"/>
      <c r="BA1292" s="99"/>
      <c r="BB1292" s="99"/>
      <c r="BC1292" s="100">
        <v>130</v>
      </c>
      <c r="BD1292" s="100" t="s">
        <v>15557</v>
      </c>
    </row>
    <row r="1293" spans="2:56" ht="25.7" customHeight="1">
      <c r="B1293" s="1041"/>
      <c r="C1293" s="320" t="s">
        <v>13943</v>
      </c>
      <c r="D1293" s="105" t="s">
        <v>14775</v>
      </c>
      <c r="E1293" s="320" t="s">
        <v>13943</v>
      </c>
      <c r="F1293" s="320"/>
      <c r="G1293" s="320" t="s">
        <v>13943</v>
      </c>
      <c r="H1293" s="99"/>
      <c r="I1293" s="99"/>
      <c r="J1293" s="100">
        <v>2268</v>
      </c>
      <c r="K1293" s="100">
        <v>410</v>
      </c>
      <c r="L1293" s="100">
        <v>410</v>
      </c>
      <c r="M1293" s="99"/>
      <c r="N1293" s="99"/>
      <c r="O1293" s="99"/>
      <c r="P1293" s="319">
        <v>300</v>
      </c>
      <c r="Q1293" s="319">
        <v>300</v>
      </c>
      <c r="R1293" s="319" t="s">
        <v>14772</v>
      </c>
      <c r="S1293" s="100">
        <v>1</v>
      </c>
      <c r="T1293" s="319" t="s">
        <v>391</v>
      </c>
      <c r="U1293" s="177"/>
      <c r="V1293" s="177"/>
      <c r="W1293" s="177"/>
      <c r="X1293" s="177"/>
      <c r="Y1293" s="177"/>
      <c r="Z1293" s="177"/>
      <c r="AA1293" s="319" t="s">
        <v>14773</v>
      </c>
      <c r="AB1293" s="99"/>
      <c r="AC1293" s="99"/>
      <c r="AD1293" s="99"/>
      <c r="AE1293" s="99"/>
      <c r="AF1293" s="99"/>
      <c r="AG1293" s="99"/>
      <c r="AH1293" s="99"/>
      <c r="AI1293" s="99"/>
      <c r="AJ1293" s="99"/>
      <c r="AK1293" s="99"/>
      <c r="AL1293" s="99"/>
      <c r="AM1293" s="99"/>
      <c r="AN1293" s="99"/>
      <c r="AO1293" s="99"/>
      <c r="AP1293" s="99"/>
      <c r="AQ1293" s="99"/>
      <c r="AR1293" s="99"/>
      <c r="AS1293" s="99"/>
      <c r="AT1293" s="99"/>
      <c r="AU1293" s="99"/>
      <c r="AV1293" s="99">
        <v>2010</v>
      </c>
      <c r="AW1293" s="99"/>
      <c r="AX1293" s="99"/>
      <c r="AY1293" s="99"/>
      <c r="AZ1293" s="99"/>
      <c r="BA1293" s="99"/>
      <c r="BB1293" s="99"/>
      <c r="BC1293" s="100">
        <v>120</v>
      </c>
      <c r="BD1293" s="100" t="s">
        <v>15559</v>
      </c>
    </row>
    <row r="1294" spans="2:56" ht="25.7" customHeight="1">
      <c r="B1294" s="1041"/>
      <c r="C1294" s="320" t="s">
        <v>13943</v>
      </c>
      <c r="D1294" s="105" t="s">
        <v>14776</v>
      </c>
      <c r="E1294" s="320" t="s">
        <v>13943</v>
      </c>
      <c r="F1294" s="320"/>
      <c r="G1294" s="320" t="s">
        <v>13943</v>
      </c>
      <c r="H1294" s="99"/>
      <c r="I1294" s="99"/>
      <c r="J1294" s="100">
        <v>2516</v>
      </c>
      <c r="K1294" s="100">
        <v>539</v>
      </c>
      <c r="L1294" s="100">
        <v>539</v>
      </c>
      <c r="M1294" s="99"/>
      <c r="N1294" s="99"/>
      <c r="O1294" s="99"/>
      <c r="P1294" s="319">
        <v>300</v>
      </c>
      <c r="Q1294" s="319">
        <v>300</v>
      </c>
      <c r="R1294" s="319" t="s">
        <v>14772</v>
      </c>
      <c r="S1294" s="100">
        <v>1</v>
      </c>
      <c r="T1294" s="319" t="s">
        <v>391</v>
      </c>
      <c r="U1294" s="177"/>
      <c r="V1294" s="177"/>
      <c r="W1294" s="177"/>
      <c r="X1294" s="177"/>
      <c r="Y1294" s="177"/>
      <c r="Z1294" s="177"/>
      <c r="AA1294" s="319" t="s">
        <v>14773</v>
      </c>
      <c r="AB1294" s="99"/>
      <c r="AC1294" s="99"/>
      <c r="AD1294" s="99"/>
      <c r="AE1294" s="99"/>
      <c r="AF1294" s="99"/>
      <c r="AG1294" s="99"/>
      <c r="AH1294" s="99"/>
      <c r="AI1294" s="99"/>
      <c r="AJ1294" s="99"/>
      <c r="AK1294" s="99"/>
      <c r="AL1294" s="99"/>
      <c r="AM1294" s="99"/>
      <c r="AN1294" s="99"/>
      <c r="AO1294" s="99"/>
      <c r="AP1294" s="99"/>
      <c r="AQ1294" s="99"/>
      <c r="AR1294" s="99"/>
      <c r="AS1294" s="99"/>
      <c r="AT1294" s="99"/>
      <c r="AU1294" s="99"/>
      <c r="AV1294" s="99">
        <v>2011</v>
      </c>
      <c r="AW1294" s="99"/>
      <c r="AX1294" s="99"/>
      <c r="AY1294" s="99"/>
      <c r="AZ1294" s="99"/>
      <c r="BA1294" s="99"/>
      <c r="BB1294" s="99"/>
      <c r="BC1294" s="100">
        <v>150</v>
      </c>
      <c r="BD1294" s="100" t="s">
        <v>15558</v>
      </c>
    </row>
    <row r="1295" spans="2:56" ht="25.7" customHeight="1">
      <c r="B1295" s="1041"/>
      <c r="C1295" s="320" t="s">
        <v>13943</v>
      </c>
      <c r="D1295" s="582" t="s">
        <v>14777</v>
      </c>
      <c r="E1295" s="320" t="s">
        <v>13943</v>
      </c>
      <c r="F1295" s="320"/>
      <c r="G1295" s="320" t="s">
        <v>13943</v>
      </c>
      <c r="H1295" s="99"/>
      <c r="I1295" s="99"/>
      <c r="J1295" s="100">
        <v>2979</v>
      </c>
      <c r="K1295" s="100">
        <v>478</v>
      </c>
      <c r="L1295" s="100">
        <v>478</v>
      </c>
      <c r="M1295" s="99"/>
      <c r="N1295" s="99"/>
      <c r="O1295" s="99"/>
      <c r="P1295" s="319">
        <v>300</v>
      </c>
      <c r="Q1295" s="319">
        <v>300</v>
      </c>
      <c r="R1295" s="319" t="s">
        <v>14772</v>
      </c>
      <c r="S1295" s="100">
        <v>1</v>
      </c>
      <c r="T1295" s="319" t="s">
        <v>391</v>
      </c>
      <c r="U1295" s="177"/>
      <c r="V1295" s="177"/>
      <c r="W1295" s="177"/>
      <c r="X1295" s="177"/>
      <c r="Y1295" s="177"/>
      <c r="Z1295" s="177"/>
      <c r="AA1295" s="319" t="s">
        <v>14773</v>
      </c>
      <c r="AB1295" s="99"/>
      <c r="AC1295" s="99"/>
      <c r="AD1295" s="99"/>
      <c r="AE1295" s="99"/>
      <c r="AF1295" s="99"/>
      <c r="AG1295" s="99"/>
      <c r="AH1295" s="99"/>
      <c r="AI1295" s="99"/>
      <c r="AJ1295" s="99"/>
      <c r="AK1295" s="99"/>
      <c r="AL1295" s="99"/>
      <c r="AM1295" s="99"/>
      <c r="AN1295" s="99"/>
      <c r="AO1295" s="99"/>
      <c r="AP1295" s="99"/>
      <c r="AQ1295" s="99"/>
      <c r="AR1295" s="99"/>
      <c r="AS1295" s="99"/>
      <c r="AT1295" s="99"/>
      <c r="AU1295" s="99"/>
      <c r="AV1295" s="99">
        <v>2011</v>
      </c>
      <c r="AW1295" s="99"/>
      <c r="AX1295" s="99"/>
      <c r="AY1295" s="99"/>
      <c r="AZ1295" s="99"/>
      <c r="BA1295" s="99"/>
      <c r="BB1295" s="99"/>
      <c r="BC1295" s="100">
        <v>150</v>
      </c>
      <c r="BD1295" s="100" t="s">
        <v>15560</v>
      </c>
    </row>
    <row r="1296" spans="2:56" ht="25.7" customHeight="1">
      <c r="B1296" s="1041"/>
      <c r="C1296" s="320" t="s">
        <v>13943</v>
      </c>
      <c r="D1296" s="582" t="s">
        <v>14778</v>
      </c>
      <c r="E1296" s="320" t="s">
        <v>13943</v>
      </c>
      <c r="F1296" s="320"/>
      <c r="G1296" s="320" t="s">
        <v>13943</v>
      </c>
      <c r="H1296" s="99"/>
      <c r="I1296" s="99"/>
      <c r="J1296" s="100">
        <v>1141</v>
      </c>
      <c r="K1296" s="100">
        <v>456</v>
      </c>
      <c r="L1296" s="100">
        <v>456</v>
      </c>
      <c r="M1296" s="99"/>
      <c r="N1296" s="99"/>
      <c r="O1296" s="99"/>
      <c r="P1296" s="319">
        <v>300</v>
      </c>
      <c r="Q1296" s="319">
        <v>300</v>
      </c>
      <c r="R1296" s="319" t="s">
        <v>14772</v>
      </c>
      <c r="S1296" s="100">
        <v>1</v>
      </c>
      <c r="T1296" s="319" t="s">
        <v>391</v>
      </c>
      <c r="U1296" s="177"/>
      <c r="V1296" s="177"/>
      <c r="W1296" s="177"/>
      <c r="X1296" s="177"/>
      <c r="Y1296" s="177"/>
      <c r="Z1296" s="177"/>
      <c r="AA1296" s="319" t="s">
        <v>14773</v>
      </c>
      <c r="AB1296" s="99"/>
      <c r="AC1296" s="99"/>
      <c r="AD1296" s="99"/>
      <c r="AE1296" s="99"/>
      <c r="AF1296" s="99"/>
      <c r="AG1296" s="99"/>
      <c r="AH1296" s="99"/>
      <c r="AI1296" s="99"/>
      <c r="AJ1296" s="99"/>
      <c r="AK1296" s="99"/>
      <c r="AL1296" s="99"/>
      <c r="AM1296" s="99"/>
      <c r="AN1296" s="99"/>
      <c r="AO1296" s="99"/>
      <c r="AP1296" s="99"/>
      <c r="AQ1296" s="99"/>
      <c r="AR1296" s="99"/>
      <c r="AS1296" s="99"/>
      <c r="AT1296" s="99"/>
      <c r="AU1296" s="99"/>
      <c r="AV1296" s="99">
        <v>2012</v>
      </c>
      <c r="AW1296" s="99"/>
      <c r="AX1296" s="99"/>
      <c r="AY1296" s="99"/>
      <c r="AZ1296" s="99"/>
      <c r="BA1296" s="99"/>
      <c r="BB1296" s="99"/>
      <c r="BC1296" s="100">
        <v>200</v>
      </c>
      <c r="BD1296" s="100" t="s">
        <v>14779</v>
      </c>
    </row>
    <row r="1297" spans="2:56" ht="25.7" customHeight="1">
      <c r="B1297" s="1041"/>
      <c r="C1297" s="320" t="s">
        <v>13943</v>
      </c>
      <c r="D1297" s="582" t="s">
        <v>14780</v>
      </c>
      <c r="E1297" s="320" t="s">
        <v>13943</v>
      </c>
      <c r="F1297" s="320"/>
      <c r="G1297" s="320" t="s">
        <v>13943</v>
      </c>
      <c r="H1297" s="99"/>
      <c r="I1297" s="99"/>
      <c r="J1297" s="100">
        <v>5390</v>
      </c>
      <c r="K1297" s="100">
        <v>516</v>
      </c>
      <c r="L1297" s="100">
        <v>516</v>
      </c>
      <c r="M1297" s="99"/>
      <c r="N1297" s="99"/>
      <c r="O1297" s="99"/>
      <c r="P1297" s="319">
        <v>300</v>
      </c>
      <c r="Q1297" s="319">
        <v>300</v>
      </c>
      <c r="R1297" s="319" t="s">
        <v>14772</v>
      </c>
      <c r="S1297" s="100">
        <v>1</v>
      </c>
      <c r="T1297" s="319" t="s">
        <v>391</v>
      </c>
      <c r="U1297" s="177"/>
      <c r="V1297" s="177"/>
      <c r="W1297" s="177"/>
      <c r="X1297" s="177"/>
      <c r="Y1297" s="177"/>
      <c r="Z1297" s="177"/>
      <c r="AA1297" s="319" t="s">
        <v>14773</v>
      </c>
      <c r="AB1297" s="99"/>
      <c r="AC1297" s="99"/>
      <c r="AD1297" s="99"/>
      <c r="AE1297" s="99"/>
      <c r="AF1297" s="99"/>
      <c r="AG1297" s="99"/>
      <c r="AH1297" s="99"/>
      <c r="AI1297" s="99"/>
      <c r="AJ1297" s="99"/>
      <c r="AK1297" s="99"/>
      <c r="AL1297" s="99"/>
      <c r="AM1297" s="99"/>
      <c r="AN1297" s="99"/>
      <c r="AO1297" s="99"/>
      <c r="AP1297" s="99"/>
      <c r="AQ1297" s="99"/>
      <c r="AR1297" s="99"/>
      <c r="AS1297" s="99"/>
      <c r="AT1297" s="99"/>
      <c r="AU1297" s="99"/>
      <c r="AV1297" s="99">
        <v>2012</v>
      </c>
      <c r="AW1297" s="99"/>
      <c r="AX1297" s="99"/>
      <c r="AY1297" s="99"/>
      <c r="AZ1297" s="99"/>
      <c r="BA1297" s="99"/>
      <c r="BB1297" s="99"/>
      <c r="BC1297" s="100">
        <v>200</v>
      </c>
      <c r="BD1297" s="100" t="s">
        <v>14774</v>
      </c>
    </row>
    <row r="1298" spans="2:56" ht="25.7" customHeight="1">
      <c r="B1298" s="1041"/>
      <c r="C1298" s="320" t="s">
        <v>13943</v>
      </c>
      <c r="D1298" s="582" t="s">
        <v>14781</v>
      </c>
      <c r="E1298" s="320" t="s">
        <v>13943</v>
      </c>
      <c r="F1298" s="320"/>
      <c r="G1298" s="320" t="s">
        <v>13943</v>
      </c>
      <c r="H1298" s="99"/>
      <c r="I1298" s="99"/>
      <c r="J1298" s="100">
        <v>14495</v>
      </c>
      <c r="K1298" s="100">
        <v>616</v>
      </c>
      <c r="L1298" s="100">
        <v>683</v>
      </c>
      <c r="M1298" s="99"/>
      <c r="N1298" s="99"/>
      <c r="O1298" s="99"/>
      <c r="P1298" s="319">
        <v>300</v>
      </c>
      <c r="Q1298" s="319">
        <v>300</v>
      </c>
      <c r="R1298" s="319" t="s">
        <v>14772</v>
      </c>
      <c r="S1298" s="100">
        <v>1</v>
      </c>
      <c r="T1298" s="319" t="s">
        <v>391</v>
      </c>
      <c r="U1298" s="177"/>
      <c r="V1298" s="177"/>
      <c r="W1298" s="177"/>
      <c r="X1298" s="177"/>
      <c r="Y1298" s="177"/>
      <c r="Z1298" s="177"/>
      <c r="AA1298" s="319" t="s">
        <v>2618</v>
      </c>
      <c r="AB1298" s="99"/>
      <c r="AC1298" s="99"/>
      <c r="AD1298" s="99"/>
      <c r="AE1298" s="99"/>
      <c r="AF1298" s="99"/>
      <c r="AG1298" s="99"/>
      <c r="AH1298" s="99"/>
      <c r="AI1298" s="99"/>
      <c r="AJ1298" s="99"/>
      <c r="AK1298" s="99"/>
      <c r="AL1298" s="99"/>
      <c r="AM1298" s="99"/>
      <c r="AN1298" s="99"/>
      <c r="AO1298" s="99"/>
      <c r="AP1298" s="99"/>
      <c r="AQ1298" s="99"/>
      <c r="AR1298" s="99"/>
      <c r="AS1298" s="99"/>
      <c r="AT1298" s="99"/>
      <c r="AU1298" s="99"/>
      <c r="AV1298" s="99">
        <v>2012</v>
      </c>
      <c r="AW1298" s="99"/>
      <c r="AX1298" s="99"/>
      <c r="AY1298" s="99"/>
      <c r="AZ1298" s="99"/>
      <c r="BA1298" s="99"/>
      <c r="BB1298" s="99"/>
      <c r="BC1298" s="100">
        <v>300</v>
      </c>
      <c r="BD1298" s="100"/>
    </row>
    <row r="1299" spans="2:56" ht="25.7" customHeight="1">
      <c r="B1299" s="1041"/>
      <c r="C1299" s="320" t="s">
        <v>13943</v>
      </c>
      <c r="D1299" s="582" t="s">
        <v>14782</v>
      </c>
      <c r="E1299" s="320" t="s">
        <v>13943</v>
      </c>
      <c r="F1299" s="320"/>
      <c r="G1299" s="320" t="s">
        <v>13943</v>
      </c>
      <c r="H1299" s="99"/>
      <c r="I1299" s="99"/>
      <c r="J1299" s="100">
        <v>1141</v>
      </c>
      <c r="K1299" s="100">
        <v>506</v>
      </c>
      <c r="L1299" s="100">
        <v>506</v>
      </c>
      <c r="M1299" s="99"/>
      <c r="N1299" s="99"/>
      <c r="O1299" s="99"/>
      <c r="P1299" s="319">
        <v>300</v>
      </c>
      <c r="Q1299" s="319">
        <v>300</v>
      </c>
      <c r="R1299" s="319" t="s">
        <v>14772</v>
      </c>
      <c r="S1299" s="100">
        <v>1</v>
      </c>
      <c r="T1299" s="319" t="s">
        <v>391</v>
      </c>
      <c r="U1299" s="177"/>
      <c r="V1299" s="177"/>
      <c r="W1299" s="177"/>
      <c r="X1299" s="177"/>
      <c r="Y1299" s="177"/>
      <c r="Z1299" s="177"/>
      <c r="AA1299" s="319" t="s">
        <v>14773</v>
      </c>
      <c r="AB1299" s="99"/>
      <c r="AC1299" s="99"/>
      <c r="AD1299" s="99"/>
      <c r="AE1299" s="99"/>
      <c r="AF1299" s="99"/>
      <c r="AG1299" s="99"/>
      <c r="AH1299" s="99"/>
      <c r="AI1299" s="99"/>
      <c r="AJ1299" s="99"/>
      <c r="AK1299" s="99"/>
      <c r="AL1299" s="99"/>
      <c r="AM1299" s="99"/>
      <c r="AN1299" s="99"/>
      <c r="AO1299" s="99"/>
      <c r="AP1299" s="99"/>
      <c r="AQ1299" s="99"/>
      <c r="AR1299" s="99"/>
      <c r="AS1299" s="99"/>
      <c r="AT1299" s="99"/>
      <c r="AU1299" s="99"/>
      <c r="AV1299" s="99">
        <v>2013</v>
      </c>
      <c r="AW1299" s="99"/>
      <c r="AX1299" s="99"/>
      <c r="AY1299" s="99"/>
      <c r="AZ1299" s="99"/>
      <c r="BA1299" s="99"/>
      <c r="BB1299" s="99"/>
      <c r="BC1299" s="100">
        <v>250</v>
      </c>
      <c r="BD1299" s="100"/>
    </row>
    <row r="1300" spans="2:56" ht="25.7" customHeight="1">
      <c r="B1300" s="1041"/>
      <c r="C1300" s="320" t="s">
        <v>13943</v>
      </c>
      <c r="D1300" s="582" t="s">
        <v>14783</v>
      </c>
      <c r="E1300" s="320" t="s">
        <v>13943</v>
      </c>
      <c r="F1300" s="320"/>
      <c r="G1300" s="320" t="s">
        <v>13943</v>
      </c>
      <c r="H1300" s="99"/>
      <c r="I1300" s="99"/>
      <c r="J1300" s="100">
        <v>2290</v>
      </c>
      <c r="K1300" s="100">
        <v>528</v>
      </c>
      <c r="L1300" s="100">
        <v>528</v>
      </c>
      <c r="M1300" s="99"/>
      <c r="N1300" s="99"/>
      <c r="O1300" s="99"/>
      <c r="P1300" s="319">
        <v>300</v>
      </c>
      <c r="Q1300" s="319">
        <v>300</v>
      </c>
      <c r="R1300" s="319" t="s">
        <v>14772</v>
      </c>
      <c r="S1300" s="100">
        <v>1</v>
      </c>
      <c r="T1300" s="319" t="s">
        <v>391</v>
      </c>
      <c r="U1300" s="177"/>
      <c r="V1300" s="177"/>
      <c r="W1300" s="177"/>
      <c r="X1300" s="177"/>
      <c r="Y1300" s="177"/>
      <c r="Z1300" s="177"/>
      <c r="AA1300" s="319" t="s">
        <v>14773</v>
      </c>
      <c r="AB1300" s="99"/>
      <c r="AC1300" s="99"/>
      <c r="AD1300" s="99"/>
      <c r="AE1300" s="99"/>
      <c r="AF1300" s="99"/>
      <c r="AG1300" s="99"/>
      <c r="AH1300" s="99"/>
      <c r="AI1300" s="99"/>
      <c r="AJ1300" s="99"/>
      <c r="AK1300" s="99"/>
      <c r="AL1300" s="99"/>
      <c r="AM1300" s="99"/>
      <c r="AN1300" s="99"/>
      <c r="AO1300" s="99"/>
      <c r="AP1300" s="99"/>
      <c r="AQ1300" s="99"/>
      <c r="AR1300" s="99"/>
      <c r="AS1300" s="99"/>
      <c r="AT1300" s="99"/>
      <c r="AU1300" s="99"/>
      <c r="AV1300" s="99">
        <v>2015</v>
      </c>
      <c r="AW1300" s="99"/>
      <c r="AX1300" s="99"/>
      <c r="AY1300" s="99"/>
      <c r="AZ1300" s="99"/>
      <c r="BA1300" s="99"/>
      <c r="BB1300" s="99"/>
      <c r="BC1300" s="100">
        <v>250</v>
      </c>
      <c r="BD1300" s="100"/>
    </row>
    <row r="1301" spans="2:56" ht="25.7" customHeight="1">
      <c r="B1301" s="1041"/>
      <c r="C1301" s="320" t="s">
        <v>13943</v>
      </c>
      <c r="D1301" s="320" t="s">
        <v>14784</v>
      </c>
      <c r="E1301" s="320" t="s">
        <v>13943</v>
      </c>
      <c r="F1301" s="320"/>
      <c r="G1301" s="320" t="s">
        <v>13943</v>
      </c>
      <c r="H1301" s="177"/>
      <c r="I1301" s="177"/>
      <c r="J1301" s="319">
        <v>11714</v>
      </c>
      <c r="K1301" s="100">
        <v>357</v>
      </c>
      <c r="L1301" s="319">
        <v>357</v>
      </c>
      <c r="M1301" s="177"/>
      <c r="N1301" s="936"/>
      <c r="O1301" s="177"/>
      <c r="P1301" s="319">
        <v>300</v>
      </c>
      <c r="Q1301" s="319">
        <v>300</v>
      </c>
      <c r="R1301" s="319" t="s">
        <v>14772</v>
      </c>
      <c r="S1301" s="319">
        <v>1</v>
      </c>
      <c r="T1301" s="319" t="s">
        <v>391</v>
      </c>
      <c r="U1301" s="177"/>
      <c r="V1301" s="177"/>
      <c r="W1301" s="177"/>
      <c r="X1301" s="177"/>
      <c r="Y1301" s="177"/>
      <c r="Z1301" s="177"/>
      <c r="AA1301" s="319" t="s">
        <v>14773</v>
      </c>
      <c r="AB1301" s="320"/>
      <c r="AC1301" s="320"/>
      <c r="AD1301" s="177"/>
      <c r="AE1301" s="177"/>
      <c r="AF1301" s="177"/>
      <c r="AG1301" s="177"/>
      <c r="AH1301" s="177"/>
      <c r="AI1301" s="177"/>
      <c r="AJ1301" s="177"/>
      <c r="AK1301" s="177"/>
      <c r="AL1301" s="177"/>
      <c r="AM1301" s="177"/>
      <c r="AN1301" s="177"/>
      <c r="AO1301" s="177"/>
      <c r="AP1301" s="177"/>
      <c r="AQ1301" s="177"/>
      <c r="AR1301" s="177"/>
      <c r="AS1301" s="177"/>
      <c r="AT1301" s="177"/>
      <c r="AU1301" s="177"/>
      <c r="AV1301" s="99">
        <v>2015</v>
      </c>
      <c r="AW1301" s="99"/>
      <c r="AX1301" s="99"/>
      <c r="AY1301" s="99"/>
      <c r="AZ1301" s="99"/>
      <c r="BA1301" s="99"/>
      <c r="BB1301" s="99"/>
      <c r="BC1301" s="100">
        <v>250</v>
      </c>
      <c r="BD1301" s="100"/>
    </row>
    <row r="1302" spans="2:56" ht="25.7" customHeight="1">
      <c r="B1302" s="1041"/>
      <c r="C1302" s="105" t="s">
        <v>13950</v>
      </c>
      <c r="D1302" s="105" t="s">
        <v>14785</v>
      </c>
      <c r="E1302" s="105" t="s">
        <v>13950</v>
      </c>
      <c r="F1302" s="105"/>
      <c r="G1302" s="320" t="s">
        <v>13955</v>
      </c>
      <c r="H1302" s="99"/>
      <c r="I1302" s="99"/>
      <c r="J1302" s="100">
        <v>17023</v>
      </c>
      <c r="K1302" s="100">
        <v>3475.8</v>
      </c>
      <c r="L1302" s="100">
        <v>3526.8</v>
      </c>
      <c r="M1302" s="99"/>
      <c r="N1302" s="99"/>
      <c r="O1302" s="99"/>
      <c r="P1302" s="319">
        <v>1800</v>
      </c>
      <c r="Q1302" s="100">
        <v>1800</v>
      </c>
      <c r="R1302" s="319" t="s">
        <v>11800</v>
      </c>
      <c r="S1302" s="100">
        <v>6</v>
      </c>
      <c r="T1302" s="100" t="s">
        <v>391</v>
      </c>
      <c r="U1302" s="99"/>
      <c r="V1302" s="99"/>
      <c r="W1302" s="99"/>
      <c r="X1302" s="99"/>
      <c r="Y1302" s="99"/>
      <c r="Z1302" s="99"/>
      <c r="AA1302" s="100" t="s">
        <v>14786</v>
      </c>
      <c r="AB1302" s="99"/>
      <c r="AC1302" s="99"/>
      <c r="AD1302" s="99"/>
      <c r="AE1302" s="99"/>
      <c r="AF1302" s="99"/>
      <c r="AG1302" s="99"/>
      <c r="AH1302" s="99"/>
      <c r="AI1302" s="99"/>
      <c r="AJ1302" s="99"/>
      <c r="AK1302" s="99"/>
      <c r="AL1302" s="99"/>
      <c r="AM1302" s="99"/>
      <c r="AN1302" s="99"/>
      <c r="AO1302" s="99"/>
      <c r="AP1302" s="99"/>
      <c r="AQ1302" s="99"/>
      <c r="AR1302" s="99"/>
      <c r="AS1302" s="99"/>
      <c r="AT1302" s="99"/>
      <c r="AU1302" s="99"/>
      <c r="AV1302" s="99">
        <v>2007</v>
      </c>
      <c r="AW1302" s="99"/>
      <c r="AX1302" s="99"/>
      <c r="AY1302" s="99"/>
      <c r="AZ1302" s="99"/>
      <c r="BA1302" s="99"/>
      <c r="BB1302" s="99"/>
      <c r="BC1302" s="100">
        <v>2150</v>
      </c>
      <c r="BD1302" s="100"/>
    </row>
    <row r="1303" spans="2:56" ht="25.7" customHeight="1">
      <c r="B1303" s="1041"/>
      <c r="C1303" s="105" t="s">
        <v>13950</v>
      </c>
      <c r="D1303" s="105" t="s">
        <v>14787</v>
      </c>
      <c r="E1303" s="105" t="s">
        <v>13950</v>
      </c>
      <c r="F1303" s="105"/>
      <c r="G1303" s="320" t="s">
        <v>13950</v>
      </c>
      <c r="H1303" s="99"/>
      <c r="I1303" s="99"/>
      <c r="J1303" s="100">
        <v>1000</v>
      </c>
      <c r="K1303" s="100">
        <v>426</v>
      </c>
      <c r="L1303" s="100">
        <v>426</v>
      </c>
      <c r="M1303" s="99"/>
      <c r="N1303" s="99"/>
      <c r="O1303" s="99"/>
      <c r="P1303" s="319">
        <v>300</v>
      </c>
      <c r="Q1303" s="100">
        <v>300</v>
      </c>
      <c r="R1303" s="319" t="s">
        <v>11800</v>
      </c>
      <c r="S1303" s="100">
        <v>1</v>
      </c>
      <c r="T1303" s="100" t="s">
        <v>391</v>
      </c>
      <c r="U1303" s="99"/>
      <c r="V1303" s="99"/>
      <c r="W1303" s="99"/>
      <c r="X1303" s="99"/>
      <c r="Y1303" s="99"/>
      <c r="Z1303" s="99"/>
      <c r="AA1303" s="100" t="s">
        <v>14788</v>
      </c>
      <c r="AB1303" s="99"/>
      <c r="AC1303" s="99"/>
      <c r="AD1303" s="99"/>
      <c r="AE1303" s="99"/>
      <c r="AF1303" s="99"/>
      <c r="AG1303" s="99"/>
      <c r="AH1303" s="99"/>
      <c r="AI1303" s="99"/>
      <c r="AJ1303" s="99"/>
      <c r="AK1303" s="99"/>
      <c r="AL1303" s="99"/>
      <c r="AM1303" s="99"/>
      <c r="AN1303" s="99"/>
      <c r="AO1303" s="99"/>
      <c r="AP1303" s="99"/>
      <c r="AQ1303" s="99"/>
      <c r="AR1303" s="99"/>
      <c r="AS1303" s="99"/>
      <c r="AT1303" s="99"/>
      <c r="AU1303" s="99"/>
      <c r="AV1303" s="99">
        <v>2008</v>
      </c>
      <c r="AW1303" s="99"/>
      <c r="AX1303" s="99"/>
      <c r="AY1303" s="99"/>
      <c r="AZ1303" s="99"/>
      <c r="BA1303" s="99"/>
      <c r="BB1303" s="99"/>
      <c r="BC1303" s="100">
        <v>45</v>
      </c>
      <c r="BD1303" s="100"/>
    </row>
    <row r="1304" spans="2:56" ht="25.7" customHeight="1">
      <c r="B1304" s="1041"/>
      <c r="C1304" s="105" t="s">
        <v>13950</v>
      </c>
      <c r="D1304" s="105" t="s">
        <v>14789</v>
      </c>
      <c r="E1304" s="105" t="s">
        <v>13950</v>
      </c>
      <c r="F1304" s="105"/>
      <c r="G1304" s="320" t="s">
        <v>13950</v>
      </c>
      <c r="H1304" s="99"/>
      <c r="I1304" s="99"/>
      <c r="J1304" s="100">
        <v>1062</v>
      </c>
      <c r="K1304" s="100">
        <v>421</v>
      </c>
      <c r="L1304" s="100">
        <v>421</v>
      </c>
      <c r="M1304" s="99"/>
      <c r="N1304" s="99"/>
      <c r="O1304" s="99"/>
      <c r="P1304" s="100">
        <v>300</v>
      </c>
      <c r="Q1304" s="100">
        <v>300</v>
      </c>
      <c r="R1304" s="319" t="s">
        <v>11800</v>
      </c>
      <c r="S1304" s="100">
        <v>1</v>
      </c>
      <c r="T1304" s="100" t="s">
        <v>391</v>
      </c>
      <c r="U1304" s="99"/>
      <c r="V1304" s="99"/>
      <c r="W1304" s="99"/>
      <c r="X1304" s="99"/>
      <c r="Y1304" s="99"/>
      <c r="Z1304" s="99"/>
      <c r="AA1304" s="100" t="s">
        <v>2179</v>
      </c>
      <c r="AB1304" s="99"/>
      <c r="AC1304" s="99"/>
      <c r="AD1304" s="99"/>
      <c r="AE1304" s="99"/>
      <c r="AF1304" s="99"/>
      <c r="AG1304" s="99"/>
      <c r="AH1304" s="99"/>
      <c r="AI1304" s="99"/>
      <c r="AJ1304" s="99"/>
      <c r="AK1304" s="99"/>
      <c r="AL1304" s="99"/>
      <c r="AM1304" s="99"/>
      <c r="AN1304" s="99"/>
      <c r="AO1304" s="99"/>
      <c r="AP1304" s="99"/>
      <c r="AQ1304" s="99"/>
      <c r="AR1304" s="99"/>
      <c r="AS1304" s="99"/>
      <c r="AT1304" s="99"/>
      <c r="AU1304" s="99"/>
      <c r="AV1304" s="99">
        <v>2005</v>
      </c>
      <c r="AW1304" s="99"/>
      <c r="AX1304" s="99"/>
      <c r="AY1304" s="99"/>
      <c r="AZ1304" s="99"/>
      <c r="BA1304" s="99"/>
      <c r="BB1304" s="99"/>
      <c r="BC1304" s="100">
        <v>27</v>
      </c>
      <c r="BD1304" s="100"/>
    </row>
    <row r="1305" spans="2:56" ht="25.7" customHeight="1">
      <c r="B1305" s="1041"/>
      <c r="C1305" s="105" t="s">
        <v>13950</v>
      </c>
      <c r="D1305" s="105" t="s">
        <v>14790</v>
      </c>
      <c r="E1305" s="105" t="s">
        <v>13950</v>
      </c>
      <c r="F1305" s="105"/>
      <c r="G1305" s="320" t="s">
        <v>13950</v>
      </c>
      <c r="H1305" s="99"/>
      <c r="I1305" s="99"/>
      <c r="J1305" s="100">
        <v>1462</v>
      </c>
      <c r="K1305" s="100">
        <v>437</v>
      </c>
      <c r="L1305" s="100">
        <v>437</v>
      </c>
      <c r="M1305" s="99"/>
      <c r="N1305" s="99"/>
      <c r="O1305" s="99"/>
      <c r="P1305" s="100">
        <v>300</v>
      </c>
      <c r="Q1305" s="100">
        <v>300</v>
      </c>
      <c r="R1305" s="319" t="s">
        <v>11800</v>
      </c>
      <c r="S1305" s="100">
        <v>1</v>
      </c>
      <c r="T1305" s="100" t="s">
        <v>391</v>
      </c>
      <c r="U1305" s="99"/>
      <c r="V1305" s="99"/>
      <c r="W1305" s="99"/>
      <c r="X1305" s="99"/>
      <c r="Y1305" s="99"/>
      <c r="Z1305" s="99"/>
      <c r="AA1305" s="100" t="s">
        <v>2179</v>
      </c>
      <c r="AB1305" s="99"/>
      <c r="AC1305" s="99"/>
      <c r="AD1305" s="99"/>
      <c r="AE1305" s="99"/>
      <c r="AF1305" s="99"/>
      <c r="AG1305" s="99"/>
      <c r="AH1305" s="99"/>
      <c r="AI1305" s="99"/>
      <c r="AJ1305" s="99"/>
      <c r="AK1305" s="99"/>
      <c r="AL1305" s="99"/>
      <c r="AM1305" s="99"/>
      <c r="AN1305" s="99"/>
      <c r="AO1305" s="99"/>
      <c r="AP1305" s="99"/>
      <c r="AQ1305" s="99"/>
      <c r="AR1305" s="99"/>
      <c r="AS1305" s="99"/>
      <c r="AT1305" s="99"/>
      <c r="AU1305" s="99"/>
      <c r="AV1305" s="99">
        <v>2007</v>
      </c>
      <c r="AW1305" s="99"/>
      <c r="AX1305" s="99"/>
      <c r="AY1305" s="99"/>
      <c r="AZ1305" s="99"/>
      <c r="BA1305" s="99"/>
      <c r="BB1305" s="99"/>
      <c r="BC1305" s="100">
        <v>35</v>
      </c>
      <c r="BD1305" s="100"/>
    </row>
    <row r="1306" spans="2:56" ht="25.7" customHeight="1">
      <c r="B1306" s="1041"/>
      <c r="C1306" s="320" t="s">
        <v>13950</v>
      </c>
      <c r="D1306" s="320" t="s">
        <v>14791</v>
      </c>
      <c r="E1306" s="320" t="s">
        <v>13950</v>
      </c>
      <c r="F1306" s="320"/>
      <c r="G1306" s="320" t="s">
        <v>13950</v>
      </c>
      <c r="H1306" s="177"/>
      <c r="I1306" s="177"/>
      <c r="J1306" s="319">
        <v>705</v>
      </c>
      <c r="K1306" s="1090">
        <v>422</v>
      </c>
      <c r="L1306" s="319">
        <v>422</v>
      </c>
      <c r="M1306" s="177"/>
      <c r="N1306" s="936"/>
      <c r="O1306" s="177"/>
      <c r="P1306" s="319">
        <v>300</v>
      </c>
      <c r="Q1306" s="319">
        <v>300</v>
      </c>
      <c r="R1306" s="319" t="s">
        <v>11800</v>
      </c>
      <c r="S1306" s="319">
        <v>1</v>
      </c>
      <c r="T1306" s="319" t="s">
        <v>391</v>
      </c>
      <c r="U1306" s="177"/>
      <c r="V1306" s="177"/>
      <c r="W1306" s="177"/>
      <c r="X1306" s="177"/>
      <c r="Y1306" s="177"/>
      <c r="Z1306" s="177"/>
      <c r="AA1306" s="319" t="s">
        <v>2179</v>
      </c>
      <c r="AB1306" s="320"/>
      <c r="AC1306" s="320"/>
      <c r="AD1306" s="177"/>
      <c r="AE1306" s="177"/>
      <c r="AF1306" s="177"/>
      <c r="AG1306" s="177"/>
      <c r="AH1306" s="177"/>
      <c r="AI1306" s="177"/>
      <c r="AJ1306" s="177"/>
      <c r="AK1306" s="177"/>
      <c r="AL1306" s="177"/>
      <c r="AM1306" s="177"/>
      <c r="AN1306" s="177"/>
      <c r="AO1306" s="177"/>
      <c r="AP1306" s="177"/>
      <c r="AQ1306" s="177"/>
      <c r="AR1306" s="177"/>
      <c r="AS1306" s="177"/>
      <c r="AT1306" s="177"/>
      <c r="AU1306" s="177"/>
      <c r="AV1306" s="1091">
        <v>2004</v>
      </c>
      <c r="AW1306" s="99"/>
      <c r="AX1306" s="99"/>
      <c r="AY1306" s="99"/>
      <c r="AZ1306" s="99"/>
      <c r="BA1306" s="99"/>
      <c r="BB1306" s="99"/>
      <c r="BC1306" s="100">
        <v>30</v>
      </c>
      <c r="BD1306" s="100"/>
    </row>
    <row r="1307" spans="2:56" ht="25.7" customHeight="1">
      <c r="B1307" s="1041"/>
      <c r="C1307" s="320" t="s">
        <v>1043</v>
      </c>
      <c r="D1307" s="320" t="s">
        <v>14792</v>
      </c>
      <c r="E1307" s="320" t="s">
        <v>1043</v>
      </c>
      <c r="F1307" s="320"/>
      <c r="G1307" s="320" t="s">
        <v>1043</v>
      </c>
      <c r="H1307" s="177"/>
      <c r="I1307" s="177"/>
      <c r="J1307" s="319">
        <v>13284</v>
      </c>
      <c r="K1307" s="1090">
        <v>393.75</v>
      </c>
      <c r="L1307" s="319">
        <v>393.75</v>
      </c>
      <c r="M1307" s="177"/>
      <c r="N1307" s="936"/>
      <c r="O1307" s="177"/>
      <c r="P1307" s="319">
        <v>300</v>
      </c>
      <c r="Q1307" s="319">
        <v>300</v>
      </c>
      <c r="R1307" s="319" t="s">
        <v>11800</v>
      </c>
      <c r="S1307" s="319">
        <v>1</v>
      </c>
      <c r="T1307" s="319" t="s">
        <v>391</v>
      </c>
      <c r="U1307" s="177"/>
      <c r="V1307" s="177"/>
      <c r="W1307" s="177"/>
      <c r="X1307" s="177"/>
      <c r="Y1307" s="177"/>
      <c r="Z1307" s="177"/>
      <c r="AA1307" s="319" t="s">
        <v>2179</v>
      </c>
      <c r="AB1307" s="320"/>
      <c r="AC1307" s="320"/>
      <c r="AD1307" s="177"/>
      <c r="AE1307" s="177"/>
      <c r="AF1307" s="177"/>
      <c r="AG1307" s="177"/>
      <c r="AH1307" s="177"/>
      <c r="AI1307" s="177"/>
      <c r="AJ1307" s="177"/>
      <c r="AK1307" s="177"/>
      <c r="AL1307" s="177"/>
      <c r="AM1307" s="177"/>
      <c r="AN1307" s="177"/>
      <c r="AO1307" s="177"/>
      <c r="AP1307" s="177"/>
      <c r="AQ1307" s="177"/>
      <c r="AR1307" s="177"/>
      <c r="AS1307" s="177"/>
      <c r="AT1307" s="177"/>
      <c r="AU1307" s="177"/>
      <c r="AV1307" s="1091">
        <v>2008</v>
      </c>
      <c r="AW1307" s="99"/>
      <c r="AX1307" s="99"/>
      <c r="AY1307" s="99"/>
      <c r="AZ1307" s="99"/>
      <c r="BA1307" s="99"/>
      <c r="BB1307" s="99"/>
      <c r="BC1307" s="100">
        <v>90</v>
      </c>
      <c r="BD1307" s="100"/>
    </row>
    <row r="1308" spans="2:56" ht="25.7" customHeight="1">
      <c r="B1308" s="1041"/>
      <c r="C1308" s="320" t="s">
        <v>1043</v>
      </c>
      <c r="D1308" s="320" t="s">
        <v>14793</v>
      </c>
      <c r="E1308" s="320" t="s">
        <v>1043</v>
      </c>
      <c r="F1308" s="320"/>
      <c r="G1308" s="320" t="s">
        <v>1043</v>
      </c>
      <c r="H1308" s="177"/>
      <c r="I1308" s="177"/>
      <c r="J1308" s="319">
        <v>1499</v>
      </c>
      <c r="K1308" s="1090">
        <v>453.37</v>
      </c>
      <c r="L1308" s="319">
        <v>453.37</v>
      </c>
      <c r="M1308" s="177"/>
      <c r="N1308" s="936"/>
      <c r="O1308" s="177"/>
      <c r="P1308" s="319">
        <v>300</v>
      </c>
      <c r="Q1308" s="319">
        <v>300</v>
      </c>
      <c r="R1308" s="319" t="s">
        <v>11800</v>
      </c>
      <c r="S1308" s="319">
        <v>1</v>
      </c>
      <c r="T1308" s="319" t="s">
        <v>391</v>
      </c>
      <c r="U1308" s="177"/>
      <c r="V1308" s="177"/>
      <c r="W1308" s="177"/>
      <c r="X1308" s="177"/>
      <c r="Y1308" s="177"/>
      <c r="Z1308" s="177"/>
      <c r="AA1308" s="319" t="s">
        <v>15561</v>
      </c>
      <c r="AB1308" s="320"/>
      <c r="AC1308" s="320"/>
      <c r="AD1308" s="177"/>
      <c r="AE1308" s="177"/>
      <c r="AF1308" s="177"/>
      <c r="AG1308" s="177"/>
      <c r="AH1308" s="177"/>
      <c r="AI1308" s="177"/>
      <c r="AJ1308" s="177"/>
      <c r="AK1308" s="177"/>
      <c r="AL1308" s="177"/>
      <c r="AM1308" s="177"/>
      <c r="AN1308" s="177"/>
      <c r="AO1308" s="177"/>
      <c r="AP1308" s="177"/>
      <c r="AQ1308" s="177"/>
      <c r="AR1308" s="177"/>
      <c r="AS1308" s="177"/>
      <c r="AT1308" s="177"/>
      <c r="AU1308" s="177"/>
      <c r="AV1308" s="1091">
        <v>2010</v>
      </c>
      <c r="AW1308" s="99"/>
      <c r="AX1308" s="99"/>
      <c r="AY1308" s="99"/>
      <c r="AZ1308" s="99"/>
      <c r="BA1308" s="99"/>
      <c r="BB1308" s="99"/>
      <c r="BC1308" s="100">
        <v>230</v>
      </c>
      <c r="BD1308" s="100"/>
    </row>
    <row r="1309" spans="2:56" ht="25.7" customHeight="1">
      <c r="B1309" s="1041"/>
      <c r="C1309" s="105" t="s">
        <v>1043</v>
      </c>
      <c r="D1309" s="105" t="s">
        <v>14794</v>
      </c>
      <c r="E1309" s="105" t="s">
        <v>1043</v>
      </c>
      <c r="F1309" s="105"/>
      <c r="G1309" s="320" t="s">
        <v>1043</v>
      </c>
      <c r="H1309" s="99"/>
      <c r="I1309" s="99"/>
      <c r="J1309" s="100">
        <v>2848</v>
      </c>
      <c r="K1309" s="100">
        <v>437.4</v>
      </c>
      <c r="L1309" s="100">
        <v>437.4</v>
      </c>
      <c r="M1309" s="99"/>
      <c r="N1309" s="99"/>
      <c r="O1309" s="99"/>
      <c r="P1309" s="100">
        <v>300</v>
      </c>
      <c r="Q1309" s="100">
        <v>300</v>
      </c>
      <c r="R1309" s="319" t="s">
        <v>11800</v>
      </c>
      <c r="S1309" s="100">
        <v>1</v>
      </c>
      <c r="T1309" s="100" t="s">
        <v>391</v>
      </c>
      <c r="U1309" s="99"/>
      <c r="V1309" s="99"/>
      <c r="W1309" s="99"/>
      <c r="X1309" s="99"/>
      <c r="Y1309" s="99"/>
      <c r="Z1309" s="99"/>
      <c r="AA1309" s="100" t="s">
        <v>11663</v>
      </c>
      <c r="AB1309" s="99"/>
      <c r="AC1309" s="99"/>
      <c r="AD1309" s="99"/>
      <c r="AE1309" s="99"/>
      <c r="AF1309" s="99"/>
      <c r="AG1309" s="99"/>
      <c r="AH1309" s="99"/>
      <c r="AI1309" s="99"/>
      <c r="AJ1309" s="99"/>
      <c r="AK1309" s="99"/>
      <c r="AL1309" s="99"/>
      <c r="AM1309" s="99"/>
      <c r="AN1309" s="99"/>
      <c r="AO1309" s="99"/>
      <c r="AP1309" s="99"/>
      <c r="AQ1309" s="99"/>
      <c r="AR1309" s="99"/>
      <c r="AS1309" s="99"/>
      <c r="AT1309" s="99"/>
      <c r="AU1309" s="99"/>
      <c r="AV1309" s="99">
        <v>2011</v>
      </c>
      <c r="AW1309" s="99"/>
      <c r="AX1309" s="99"/>
      <c r="AY1309" s="99"/>
      <c r="AZ1309" s="99"/>
      <c r="BA1309" s="99"/>
      <c r="BB1309" s="99"/>
      <c r="BC1309" s="100">
        <v>150</v>
      </c>
      <c r="BD1309" s="100"/>
    </row>
    <row r="1310" spans="2:56" ht="25.7" customHeight="1">
      <c r="B1310" s="1041"/>
      <c r="C1310" s="105" t="s">
        <v>1043</v>
      </c>
      <c r="D1310" s="105" t="s">
        <v>2619</v>
      </c>
      <c r="E1310" s="105" t="s">
        <v>1043</v>
      </c>
      <c r="F1310" s="105"/>
      <c r="G1310" s="320" t="s">
        <v>1043</v>
      </c>
      <c r="H1310" s="99"/>
      <c r="I1310" s="99"/>
      <c r="J1310" s="100">
        <v>1549</v>
      </c>
      <c r="K1310" s="100">
        <v>306</v>
      </c>
      <c r="L1310" s="100">
        <v>306</v>
      </c>
      <c r="M1310" s="99"/>
      <c r="N1310" s="99"/>
      <c r="O1310" s="99"/>
      <c r="P1310" s="100">
        <v>306</v>
      </c>
      <c r="Q1310" s="100">
        <v>306</v>
      </c>
      <c r="R1310" s="319" t="s">
        <v>2620</v>
      </c>
      <c r="S1310" s="100">
        <v>1</v>
      </c>
      <c r="T1310" s="100" t="s">
        <v>391</v>
      </c>
      <c r="U1310" s="99"/>
      <c r="V1310" s="99"/>
      <c r="W1310" s="99"/>
      <c r="X1310" s="99"/>
      <c r="Y1310" s="99"/>
      <c r="Z1310" s="99"/>
      <c r="AA1310" s="100" t="s">
        <v>2621</v>
      </c>
      <c r="AB1310" s="99"/>
      <c r="AC1310" s="99"/>
      <c r="AD1310" s="99"/>
      <c r="AE1310" s="99"/>
      <c r="AF1310" s="99"/>
      <c r="AG1310" s="99"/>
      <c r="AH1310" s="99"/>
      <c r="AI1310" s="99"/>
      <c r="AJ1310" s="99"/>
      <c r="AK1310" s="99"/>
      <c r="AL1310" s="99"/>
      <c r="AM1310" s="99"/>
      <c r="AN1310" s="99"/>
      <c r="AO1310" s="99"/>
      <c r="AP1310" s="99"/>
      <c r="AQ1310" s="99"/>
      <c r="AR1310" s="99"/>
      <c r="AS1310" s="99"/>
      <c r="AT1310" s="99"/>
      <c r="AU1310" s="99"/>
      <c r="AV1310" s="99">
        <v>2013</v>
      </c>
      <c r="AW1310" s="99"/>
      <c r="AX1310" s="99"/>
      <c r="AY1310" s="99"/>
      <c r="AZ1310" s="99"/>
      <c r="BA1310" s="99"/>
      <c r="BB1310" s="99"/>
      <c r="BC1310" s="100">
        <v>100</v>
      </c>
      <c r="BD1310" s="100"/>
    </row>
    <row r="1311" spans="2:56" ht="25.7" customHeight="1">
      <c r="B1311" s="1041"/>
      <c r="C1311" s="320" t="s">
        <v>1043</v>
      </c>
      <c r="D1311" s="105" t="s">
        <v>14795</v>
      </c>
      <c r="E1311" s="105" t="s">
        <v>1043</v>
      </c>
      <c r="F1311" s="105"/>
      <c r="G1311" s="320" t="s">
        <v>1043</v>
      </c>
      <c r="H1311" s="99"/>
      <c r="I1311" s="99"/>
      <c r="J1311" s="100">
        <v>1265</v>
      </c>
      <c r="K1311" s="100">
        <v>472.38</v>
      </c>
      <c r="L1311" s="100">
        <v>472.38</v>
      </c>
      <c r="M1311" s="99"/>
      <c r="N1311" s="99"/>
      <c r="O1311" s="99"/>
      <c r="P1311" s="100">
        <v>300</v>
      </c>
      <c r="Q1311" s="100">
        <v>300</v>
      </c>
      <c r="R1311" s="319" t="s">
        <v>11800</v>
      </c>
      <c r="S1311" s="100">
        <v>1</v>
      </c>
      <c r="T1311" s="100" t="s">
        <v>391</v>
      </c>
      <c r="U1311" s="99"/>
      <c r="V1311" s="99"/>
      <c r="W1311" s="99"/>
      <c r="X1311" s="99"/>
      <c r="Y1311" s="99"/>
      <c r="Z1311" s="99"/>
      <c r="AA1311" s="100" t="s">
        <v>14796</v>
      </c>
      <c r="AB1311" s="99"/>
      <c r="AC1311" s="99"/>
      <c r="AD1311" s="99"/>
      <c r="AE1311" s="99"/>
      <c r="AF1311" s="99"/>
      <c r="AG1311" s="99"/>
      <c r="AH1311" s="99"/>
      <c r="AI1311" s="99"/>
      <c r="AJ1311" s="99"/>
      <c r="AK1311" s="99"/>
      <c r="AL1311" s="99"/>
      <c r="AM1311" s="99"/>
      <c r="AN1311" s="99"/>
      <c r="AO1311" s="99"/>
      <c r="AP1311" s="99"/>
      <c r="AQ1311" s="99"/>
      <c r="AR1311" s="99"/>
      <c r="AS1311" s="99"/>
      <c r="AT1311" s="99"/>
      <c r="AU1311" s="99"/>
      <c r="AV1311" s="99">
        <v>2012</v>
      </c>
      <c r="AW1311" s="99"/>
      <c r="AX1311" s="99"/>
      <c r="AY1311" s="99"/>
      <c r="AZ1311" s="99"/>
      <c r="BA1311" s="99"/>
      <c r="BB1311" s="99"/>
      <c r="BC1311" s="100">
        <v>300</v>
      </c>
      <c r="BD1311" s="100"/>
    </row>
    <row r="1312" spans="2:56" ht="25.7" customHeight="1">
      <c r="B1312" s="1041"/>
      <c r="C1312" s="320" t="s">
        <v>1043</v>
      </c>
      <c r="D1312" s="105" t="s">
        <v>14797</v>
      </c>
      <c r="E1312" s="105" t="s">
        <v>1043</v>
      </c>
      <c r="F1312" s="105"/>
      <c r="G1312" s="320" t="s">
        <v>1043</v>
      </c>
      <c r="H1312" s="99"/>
      <c r="I1312" s="99"/>
      <c r="J1312" s="100">
        <v>3923</v>
      </c>
      <c r="K1312" s="100">
        <v>450.76</v>
      </c>
      <c r="L1312" s="100">
        <v>450.76</v>
      </c>
      <c r="M1312" s="99"/>
      <c r="N1312" s="99"/>
      <c r="O1312" s="99"/>
      <c r="P1312" s="100">
        <v>600</v>
      </c>
      <c r="Q1312" s="100">
        <v>600</v>
      </c>
      <c r="R1312" s="319" t="s">
        <v>11800</v>
      </c>
      <c r="S1312" s="100">
        <v>2</v>
      </c>
      <c r="T1312" s="100" t="s">
        <v>391</v>
      </c>
      <c r="U1312" s="99"/>
      <c r="V1312" s="99"/>
      <c r="W1312" s="99"/>
      <c r="X1312" s="99"/>
      <c r="Y1312" s="99"/>
      <c r="Z1312" s="99"/>
      <c r="AA1312" s="100" t="s">
        <v>14798</v>
      </c>
      <c r="AB1312" s="99"/>
      <c r="AC1312" s="99"/>
      <c r="AD1312" s="99"/>
      <c r="AE1312" s="99"/>
      <c r="AF1312" s="99"/>
      <c r="AG1312" s="99"/>
      <c r="AH1312" s="99"/>
      <c r="AI1312" s="99"/>
      <c r="AJ1312" s="99"/>
      <c r="AK1312" s="99"/>
      <c r="AL1312" s="99"/>
      <c r="AM1312" s="99"/>
      <c r="AN1312" s="99"/>
      <c r="AO1312" s="99"/>
      <c r="AP1312" s="99"/>
      <c r="AQ1312" s="99"/>
      <c r="AR1312" s="99"/>
      <c r="AS1312" s="99"/>
      <c r="AT1312" s="99"/>
      <c r="AU1312" s="99"/>
      <c r="AV1312" s="99">
        <v>2016</v>
      </c>
      <c r="AW1312" s="99"/>
      <c r="AX1312" s="99"/>
      <c r="AY1312" s="99"/>
      <c r="AZ1312" s="99"/>
      <c r="BA1312" s="99"/>
      <c r="BB1312" s="99"/>
      <c r="BC1312" s="100">
        <v>200</v>
      </c>
      <c r="BD1312" s="100"/>
    </row>
    <row r="1313" spans="2:56" ht="25.7" customHeight="1">
      <c r="B1313" s="1041"/>
      <c r="C1313" s="177" t="s">
        <v>13963</v>
      </c>
      <c r="D1313" s="582" t="s">
        <v>14799</v>
      </c>
      <c r="E1313" s="99" t="s">
        <v>13963</v>
      </c>
      <c r="F1313" s="105"/>
      <c r="G1313" s="177" t="s">
        <v>10345</v>
      </c>
      <c r="H1313" s="99"/>
      <c r="I1313" s="99"/>
      <c r="J1313" s="100">
        <v>5815</v>
      </c>
      <c r="K1313" s="100">
        <v>998.75</v>
      </c>
      <c r="L1313" s="100">
        <v>998.75</v>
      </c>
      <c r="M1313" s="99"/>
      <c r="N1313" s="99"/>
      <c r="O1313" s="99"/>
      <c r="P1313" s="100">
        <v>300</v>
      </c>
      <c r="Q1313" s="100">
        <v>300</v>
      </c>
      <c r="R1313" s="319" t="s">
        <v>14800</v>
      </c>
      <c r="S1313" s="100">
        <v>2</v>
      </c>
      <c r="T1313" s="100" t="s">
        <v>391</v>
      </c>
      <c r="U1313" s="99"/>
      <c r="V1313" s="99"/>
      <c r="W1313" s="99"/>
      <c r="X1313" s="99"/>
      <c r="Y1313" s="99"/>
      <c r="Z1313" s="99"/>
      <c r="AA1313" s="100" t="s">
        <v>14801</v>
      </c>
      <c r="AB1313" s="99"/>
      <c r="AC1313" s="99"/>
      <c r="AD1313" s="99"/>
      <c r="AE1313" s="99"/>
      <c r="AF1313" s="99"/>
      <c r="AG1313" s="99"/>
      <c r="AH1313" s="99"/>
      <c r="AI1313" s="99"/>
      <c r="AJ1313" s="99"/>
      <c r="AK1313" s="99"/>
      <c r="AL1313" s="99"/>
      <c r="AM1313" s="99"/>
      <c r="AN1313" s="99"/>
      <c r="AO1313" s="99"/>
      <c r="AP1313" s="99"/>
      <c r="AQ1313" s="99"/>
      <c r="AR1313" s="99"/>
      <c r="AS1313" s="99"/>
      <c r="AT1313" s="99"/>
      <c r="AU1313" s="99"/>
      <c r="AV1313" s="99">
        <v>2014</v>
      </c>
      <c r="AW1313" s="99"/>
      <c r="AX1313" s="99"/>
      <c r="AY1313" s="99"/>
      <c r="AZ1313" s="99"/>
      <c r="BA1313" s="99"/>
      <c r="BB1313" s="99"/>
      <c r="BC1313" s="100">
        <v>250</v>
      </c>
      <c r="BD1313" s="100"/>
    </row>
    <row r="1314" spans="2:56" ht="25.7" customHeight="1">
      <c r="B1314" s="1041"/>
      <c r="C1314" s="177" t="s">
        <v>13963</v>
      </c>
      <c r="D1314" s="582" t="s">
        <v>14802</v>
      </c>
      <c r="E1314" s="99" t="s">
        <v>13963</v>
      </c>
      <c r="F1314" s="105"/>
      <c r="G1314" s="177" t="s">
        <v>10345</v>
      </c>
      <c r="H1314" s="99"/>
      <c r="I1314" s="99"/>
      <c r="J1314" s="100">
        <v>1593</v>
      </c>
      <c r="K1314" s="100">
        <v>631</v>
      </c>
      <c r="L1314" s="100">
        <v>631</v>
      </c>
      <c r="M1314" s="99"/>
      <c r="N1314" s="99"/>
      <c r="O1314" s="99"/>
      <c r="P1314" s="100">
        <v>300</v>
      </c>
      <c r="Q1314" s="100">
        <v>300</v>
      </c>
      <c r="R1314" s="319" t="s">
        <v>14800</v>
      </c>
      <c r="S1314" s="100">
        <v>1</v>
      </c>
      <c r="T1314" s="100" t="s">
        <v>391</v>
      </c>
      <c r="U1314" s="99"/>
      <c r="V1314" s="99"/>
      <c r="W1314" s="99"/>
      <c r="X1314" s="99"/>
      <c r="Y1314" s="99"/>
      <c r="Z1314" s="99"/>
      <c r="AA1314" s="100" t="s">
        <v>14801</v>
      </c>
      <c r="AB1314" s="99"/>
      <c r="AC1314" s="99"/>
      <c r="AD1314" s="99"/>
      <c r="AE1314" s="99"/>
      <c r="AF1314" s="99"/>
      <c r="AG1314" s="99"/>
      <c r="AH1314" s="99"/>
      <c r="AI1314" s="99"/>
      <c r="AJ1314" s="99"/>
      <c r="AK1314" s="99"/>
      <c r="AL1314" s="99"/>
      <c r="AM1314" s="99"/>
      <c r="AN1314" s="99"/>
      <c r="AO1314" s="99"/>
      <c r="AP1314" s="99"/>
      <c r="AQ1314" s="99"/>
      <c r="AR1314" s="99"/>
      <c r="AS1314" s="99"/>
      <c r="AT1314" s="99"/>
      <c r="AU1314" s="99"/>
      <c r="AV1314" s="99">
        <v>2009</v>
      </c>
      <c r="AW1314" s="99"/>
      <c r="AX1314" s="99"/>
      <c r="AY1314" s="99"/>
      <c r="AZ1314" s="99"/>
      <c r="BA1314" s="99"/>
      <c r="BB1314" s="99"/>
      <c r="BC1314" s="100">
        <v>150</v>
      </c>
      <c r="BD1314" s="100"/>
    </row>
    <row r="1315" spans="2:56" ht="25.7" customHeight="1">
      <c r="B1315" s="1041"/>
      <c r="C1315" s="320" t="s">
        <v>13963</v>
      </c>
      <c r="D1315" s="582" t="s">
        <v>14803</v>
      </c>
      <c r="E1315" s="99" t="s">
        <v>13963</v>
      </c>
      <c r="F1315" s="105"/>
      <c r="G1315" s="177" t="s">
        <v>10345</v>
      </c>
      <c r="H1315" s="99"/>
      <c r="I1315" s="99"/>
      <c r="J1315" s="100">
        <v>5141</v>
      </c>
      <c r="K1315" s="100">
        <v>562.92999999999995</v>
      </c>
      <c r="L1315" s="100">
        <v>562.92999999999995</v>
      </c>
      <c r="M1315" s="99"/>
      <c r="N1315" s="99"/>
      <c r="O1315" s="99"/>
      <c r="P1315" s="100">
        <v>300</v>
      </c>
      <c r="Q1315" s="100">
        <v>300</v>
      </c>
      <c r="R1315" s="319" t="s">
        <v>14800</v>
      </c>
      <c r="S1315" s="100">
        <v>1</v>
      </c>
      <c r="T1315" s="100" t="s">
        <v>391</v>
      </c>
      <c r="U1315" s="99"/>
      <c r="V1315" s="99"/>
      <c r="W1315" s="99"/>
      <c r="X1315" s="99"/>
      <c r="Y1315" s="99"/>
      <c r="Z1315" s="99"/>
      <c r="AA1315" s="100" t="s">
        <v>14801</v>
      </c>
      <c r="AB1315" s="99"/>
      <c r="AC1315" s="99"/>
      <c r="AD1315" s="99"/>
      <c r="AE1315" s="99"/>
      <c r="AF1315" s="99"/>
      <c r="AG1315" s="99"/>
      <c r="AH1315" s="99"/>
      <c r="AI1315" s="99"/>
      <c r="AJ1315" s="99"/>
      <c r="AK1315" s="99"/>
      <c r="AL1315" s="99"/>
      <c r="AM1315" s="99"/>
      <c r="AN1315" s="99"/>
      <c r="AO1315" s="99"/>
      <c r="AP1315" s="99"/>
      <c r="AQ1315" s="99"/>
      <c r="AR1315" s="99"/>
      <c r="AS1315" s="99"/>
      <c r="AT1315" s="99"/>
      <c r="AU1315" s="99"/>
      <c r="AV1315" s="99">
        <v>2010</v>
      </c>
      <c r="AW1315" s="99"/>
      <c r="AX1315" s="99"/>
      <c r="AY1315" s="99"/>
      <c r="AZ1315" s="99"/>
      <c r="BA1315" s="99"/>
      <c r="BB1315" s="99"/>
      <c r="BC1315" s="100">
        <v>300</v>
      </c>
      <c r="BD1315" s="100"/>
    </row>
    <row r="1316" spans="2:56" ht="25.7" customHeight="1">
      <c r="B1316" s="1041"/>
      <c r="C1316" s="320" t="s">
        <v>13963</v>
      </c>
      <c r="D1316" s="105" t="s">
        <v>14804</v>
      </c>
      <c r="E1316" s="105" t="s">
        <v>13963</v>
      </c>
      <c r="F1316" s="105"/>
      <c r="G1316" s="320" t="s">
        <v>10345</v>
      </c>
      <c r="H1316" s="99"/>
      <c r="I1316" s="99"/>
      <c r="J1316" s="100">
        <v>3370</v>
      </c>
      <c r="K1316" s="100">
        <v>562</v>
      </c>
      <c r="L1316" s="100">
        <v>562</v>
      </c>
      <c r="M1316" s="99"/>
      <c r="N1316" s="99"/>
      <c r="O1316" s="99"/>
      <c r="P1316" s="100">
        <v>300</v>
      </c>
      <c r="Q1316" s="100">
        <v>300</v>
      </c>
      <c r="R1316" s="100" t="s">
        <v>14800</v>
      </c>
      <c r="S1316" s="100">
        <v>1</v>
      </c>
      <c r="T1316" s="100" t="s">
        <v>391</v>
      </c>
      <c r="U1316" s="99"/>
      <c r="V1316" s="99"/>
      <c r="W1316" s="99"/>
      <c r="X1316" s="99"/>
      <c r="Y1316" s="99"/>
      <c r="Z1316" s="99"/>
      <c r="AA1316" s="100" t="s">
        <v>14801</v>
      </c>
      <c r="AB1316" s="99"/>
      <c r="AC1316" s="99"/>
      <c r="AD1316" s="99"/>
      <c r="AE1316" s="99"/>
      <c r="AF1316" s="99"/>
      <c r="AG1316" s="99"/>
      <c r="AH1316" s="99"/>
      <c r="AI1316" s="99"/>
      <c r="AJ1316" s="99"/>
      <c r="AK1316" s="99"/>
      <c r="AL1316" s="99"/>
      <c r="AM1316" s="99"/>
      <c r="AN1316" s="99"/>
      <c r="AO1316" s="99"/>
      <c r="AP1316" s="99"/>
      <c r="AQ1316" s="99"/>
      <c r="AR1316" s="99"/>
      <c r="AS1316" s="99"/>
      <c r="AT1316" s="99"/>
      <c r="AU1316" s="99"/>
      <c r="AV1316" s="99">
        <v>2010</v>
      </c>
      <c r="AW1316" s="99"/>
      <c r="AX1316" s="99"/>
      <c r="AY1316" s="99"/>
      <c r="AZ1316" s="99"/>
      <c r="BA1316" s="99"/>
      <c r="BB1316" s="99"/>
      <c r="BC1316" s="100">
        <v>250</v>
      </c>
      <c r="BD1316" s="100"/>
    </row>
    <row r="1317" spans="2:56" ht="25.7" customHeight="1">
      <c r="B1317" s="1041"/>
      <c r="C1317" s="320" t="s">
        <v>13963</v>
      </c>
      <c r="D1317" s="105" t="s">
        <v>14805</v>
      </c>
      <c r="E1317" s="105" t="s">
        <v>13963</v>
      </c>
      <c r="F1317" s="105"/>
      <c r="G1317" s="320" t="s">
        <v>10345</v>
      </c>
      <c r="H1317" s="99"/>
      <c r="I1317" s="99"/>
      <c r="J1317" s="100">
        <v>3209</v>
      </c>
      <c r="K1317" s="100">
        <v>477.36</v>
      </c>
      <c r="L1317" s="100">
        <v>477.36</v>
      </c>
      <c r="M1317" s="99"/>
      <c r="N1317" s="99"/>
      <c r="O1317" s="99"/>
      <c r="P1317" s="100">
        <v>300</v>
      </c>
      <c r="Q1317" s="100">
        <v>300</v>
      </c>
      <c r="R1317" s="319" t="s">
        <v>14800</v>
      </c>
      <c r="S1317" s="100">
        <v>1</v>
      </c>
      <c r="T1317" s="100" t="s">
        <v>391</v>
      </c>
      <c r="U1317" s="99"/>
      <c r="V1317" s="99"/>
      <c r="W1317" s="99"/>
      <c r="X1317" s="99"/>
      <c r="Y1317" s="99"/>
      <c r="Z1317" s="99"/>
      <c r="AA1317" s="100" t="s">
        <v>14801</v>
      </c>
      <c r="AB1317" s="99"/>
      <c r="AC1317" s="99"/>
      <c r="AD1317" s="99"/>
      <c r="AE1317" s="99"/>
      <c r="AF1317" s="99"/>
      <c r="AG1317" s="99"/>
      <c r="AH1317" s="99"/>
      <c r="AI1317" s="99"/>
      <c r="AJ1317" s="99"/>
      <c r="AK1317" s="99"/>
      <c r="AL1317" s="99"/>
      <c r="AM1317" s="99"/>
      <c r="AN1317" s="99"/>
      <c r="AO1317" s="99"/>
      <c r="AP1317" s="99"/>
      <c r="AQ1317" s="99"/>
      <c r="AR1317" s="99"/>
      <c r="AS1317" s="99"/>
      <c r="AT1317" s="99"/>
      <c r="AU1317" s="99"/>
      <c r="AV1317" s="99">
        <v>2010</v>
      </c>
      <c r="AW1317" s="99"/>
      <c r="AX1317" s="99"/>
      <c r="AY1317" s="99"/>
      <c r="AZ1317" s="99"/>
      <c r="BA1317" s="99"/>
      <c r="BB1317" s="99"/>
      <c r="BC1317" s="100">
        <v>250</v>
      </c>
      <c r="BD1317" s="100"/>
    </row>
    <row r="1318" spans="2:56" ht="25.7" customHeight="1">
      <c r="B1318" s="1041"/>
      <c r="C1318" s="566" t="s">
        <v>13963</v>
      </c>
      <c r="D1318" s="1092" t="s">
        <v>14806</v>
      </c>
      <c r="E1318" s="1092" t="s">
        <v>13963</v>
      </c>
      <c r="F1318" s="1092"/>
      <c r="G1318" s="566" t="s">
        <v>10345</v>
      </c>
      <c r="H1318" s="865"/>
      <c r="I1318" s="865"/>
      <c r="J1318" s="1059">
        <v>5141</v>
      </c>
      <c r="K1318" s="1059">
        <v>562.92999999999995</v>
      </c>
      <c r="L1318" s="1059">
        <v>562.92999999999995</v>
      </c>
      <c r="M1318" s="865"/>
      <c r="N1318" s="865"/>
      <c r="O1318" s="865"/>
      <c r="P1318" s="1059">
        <v>300</v>
      </c>
      <c r="Q1318" s="1059">
        <v>300</v>
      </c>
      <c r="R1318" s="567" t="s">
        <v>2615</v>
      </c>
      <c r="S1318" s="1059">
        <v>1</v>
      </c>
      <c r="T1318" s="1059" t="s">
        <v>391</v>
      </c>
      <c r="U1318" s="865"/>
      <c r="V1318" s="865"/>
      <c r="W1318" s="865"/>
      <c r="X1318" s="865"/>
      <c r="Y1318" s="865"/>
      <c r="Z1318" s="865"/>
      <c r="AA1318" s="1059" t="s">
        <v>14807</v>
      </c>
      <c r="AB1318" s="865"/>
      <c r="AC1318" s="865"/>
      <c r="AD1318" s="865"/>
      <c r="AE1318" s="865"/>
      <c r="AF1318" s="865"/>
      <c r="AG1318" s="865"/>
      <c r="AH1318" s="865"/>
      <c r="AI1318" s="865"/>
      <c r="AJ1318" s="865"/>
      <c r="AK1318" s="865"/>
      <c r="AL1318" s="865"/>
      <c r="AM1318" s="865"/>
      <c r="AN1318" s="865"/>
      <c r="AO1318" s="865"/>
      <c r="AP1318" s="865"/>
      <c r="AQ1318" s="865"/>
      <c r="AR1318" s="865"/>
      <c r="AS1318" s="865"/>
      <c r="AT1318" s="865"/>
      <c r="AU1318" s="865"/>
      <c r="AV1318" s="865">
        <v>2010</v>
      </c>
      <c r="AW1318" s="865"/>
      <c r="AX1318" s="865"/>
      <c r="AY1318" s="865"/>
      <c r="AZ1318" s="865"/>
      <c r="BA1318" s="865"/>
      <c r="BB1318" s="865"/>
      <c r="BC1318" s="1059">
        <v>300</v>
      </c>
      <c r="BD1318" s="100"/>
    </row>
    <row r="1319" spans="2:56" ht="25.7" customHeight="1">
      <c r="B1319" s="1041"/>
      <c r="C1319" s="566" t="s">
        <v>13963</v>
      </c>
      <c r="D1319" s="1092" t="s">
        <v>14808</v>
      </c>
      <c r="E1319" s="1092" t="s">
        <v>13963</v>
      </c>
      <c r="F1319" s="1092"/>
      <c r="G1319" s="566" t="s">
        <v>10345</v>
      </c>
      <c r="H1319" s="865"/>
      <c r="I1319" s="865"/>
      <c r="J1319" s="1059">
        <v>2061</v>
      </c>
      <c r="K1319" s="1059">
        <v>394</v>
      </c>
      <c r="L1319" s="1059">
        <v>394</v>
      </c>
      <c r="M1319" s="865"/>
      <c r="N1319" s="865"/>
      <c r="O1319" s="865"/>
      <c r="P1319" s="1059">
        <v>300</v>
      </c>
      <c r="Q1319" s="1059">
        <v>300</v>
      </c>
      <c r="R1319" s="567" t="s">
        <v>14800</v>
      </c>
      <c r="S1319" s="1059">
        <v>1</v>
      </c>
      <c r="T1319" s="1059" t="s">
        <v>391</v>
      </c>
      <c r="U1319" s="865"/>
      <c r="V1319" s="865"/>
      <c r="W1319" s="865"/>
      <c r="X1319" s="865"/>
      <c r="Y1319" s="865"/>
      <c r="Z1319" s="865"/>
      <c r="AA1319" s="1059"/>
      <c r="AB1319" s="865"/>
      <c r="AC1319" s="865"/>
      <c r="AD1319" s="865"/>
      <c r="AE1319" s="865"/>
      <c r="AF1319" s="865"/>
      <c r="AG1319" s="865"/>
      <c r="AH1319" s="865"/>
      <c r="AI1319" s="865"/>
      <c r="AJ1319" s="865"/>
      <c r="AK1319" s="865"/>
      <c r="AL1319" s="865"/>
      <c r="AM1319" s="865"/>
      <c r="AN1319" s="865"/>
      <c r="AO1319" s="865"/>
      <c r="AP1319" s="865"/>
      <c r="AQ1319" s="865"/>
      <c r="AR1319" s="865"/>
      <c r="AS1319" s="865"/>
      <c r="AT1319" s="865"/>
      <c r="AU1319" s="865"/>
      <c r="AV1319" s="865">
        <v>2011</v>
      </c>
      <c r="AW1319" s="865"/>
      <c r="AX1319" s="865"/>
      <c r="AY1319" s="865"/>
      <c r="AZ1319" s="865"/>
      <c r="BA1319" s="865"/>
      <c r="BB1319" s="865"/>
      <c r="BC1319" s="1059">
        <v>300</v>
      </c>
      <c r="BD1319" s="100"/>
    </row>
    <row r="1320" spans="2:56" ht="25.7" customHeight="1">
      <c r="B1320" s="1041"/>
      <c r="C1320" s="320" t="s">
        <v>13963</v>
      </c>
      <c r="D1320" s="105" t="s">
        <v>14809</v>
      </c>
      <c r="E1320" s="105" t="s">
        <v>13963</v>
      </c>
      <c r="F1320" s="105"/>
      <c r="G1320" s="105" t="s">
        <v>10345</v>
      </c>
      <c r="H1320" s="99"/>
      <c r="I1320" s="99"/>
      <c r="J1320" s="100">
        <v>1045</v>
      </c>
      <c r="K1320" s="100">
        <v>417.12</v>
      </c>
      <c r="L1320" s="100">
        <v>417.12</v>
      </c>
      <c r="M1320" s="99"/>
      <c r="N1320" s="99"/>
      <c r="O1320" s="99"/>
      <c r="P1320" s="100">
        <v>300</v>
      </c>
      <c r="Q1320" s="100">
        <v>300</v>
      </c>
      <c r="R1320" s="567" t="s">
        <v>14800</v>
      </c>
      <c r="S1320" s="100">
        <v>1</v>
      </c>
      <c r="T1320" s="100" t="s">
        <v>391</v>
      </c>
      <c r="U1320" s="99"/>
      <c r="V1320" s="99"/>
      <c r="W1320" s="99"/>
      <c r="X1320" s="99"/>
      <c r="Y1320" s="99"/>
      <c r="Z1320" s="99"/>
      <c r="AA1320" s="100" t="s">
        <v>14801</v>
      </c>
      <c r="AB1320" s="99"/>
      <c r="AC1320" s="99"/>
      <c r="AD1320" s="99"/>
      <c r="AE1320" s="99"/>
      <c r="AF1320" s="99"/>
      <c r="AG1320" s="99"/>
      <c r="AH1320" s="99"/>
      <c r="AI1320" s="99"/>
      <c r="AJ1320" s="99"/>
      <c r="AK1320" s="99"/>
      <c r="AL1320" s="99"/>
      <c r="AM1320" s="99"/>
      <c r="AN1320" s="99"/>
      <c r="AO1320" s="99"/>
      <c r="AP1320" s="99"/>
      <c r="AQ1320" s="99"/>
      <c r="AR1320" s="99"/>
      <c r="AS1320" s="99"/>
      <c r="AT1320" s="99"/>
      <c r="AU1320" s="99"/>
      <c r="AV1320" s="105">
        <v>2011</v>
      </c>
      <c r="AW1320" s="99"/>
      <c r="AX1320" s="99"/>
      <c r="AY1320" s="99"/>
      <c r="AZ1320" s="99"/>
      <c r="BA1320" s="99"/>
      <c r="BB1320" s="99"/>
      <c r="BC1320" s="100">
        <v>250</v>
      </c>
      <c r="BD1320" s="100"/>
    </row>
    <row r="1321" spans="2:56" ht="25.7" customHeight="1">
      <c r="B1321" s="1041"/>
      <c r="C1321" s="320" t="s">
        <v>13963</v>
      </c>
      <c r="D1321" s="105" t="s">
        <v>14810</v>
      </c>
      <c r="E1321" s="105" t="s">
        <v>13963</v>
      </c>
      <c r="F1321" s="105"/>
      <c r="G1321" s="105" t="s">
        <v>10345</v>
      </c>
      <c r="H1321" s="99"/>
      <c r="I1321" s="99"/>
      <c r="J1321" s="100">
        <v>2000</v>
      </c>
      <c r="K1321" s="100">
        <v>514.5</v>
      </c>
      <c r="L1321" s="100">
        <v>514.5</v>
      </c>
      <c r="M1321" s="99"/>
      <c r="N1321" s="99"/>
      <c r="O1321" s="99"/>
      <c r="P1321" s="100">
        <v>300</v>
      </c>
      <c r="Q1321" s="100">
        <v>300</v>
      </c>
      <c r="R1321" s="319" t="s">
        <v>14800</v>
      </c>
      <c r="S1321" s="100">
        <v>1</v>
      </c>
      <c r="T1321" s="100" t="s">
        <v>391</v>
      </c>
      <c r="U1321" s="99"/>
      <c r="V1321" s="99"/>
      <c r="W1321" s="99"/>
      <c r="X1321" s="99"/>
      <c r="Y1321" s="99"/>
      <c r="Z1321" s="99"/>
      <c r="AA1321" s="100" t="s">
        <v>2179</v>
      </c>
      <c r="AB1321" s="99"/>
      <c r="AC1321" s="99"/>
      <c r="AD1321" s="99"/>
      <c r="AE1321" s="99"/>
      <c r="AF1321" s="99"/>
      <c r="AG1321" s="99"/>
      <c r="AH1321" s="99"/>
      <c r="AI1321" s="99"/>
      <c r="AJ1321" s="99"/>
      <c r="AK1321" s="99"/>
      <c r="AL1321" s="99"/>
      <c r="AM1321" s="99"/>
      <c r="AN1321" s="99"/>
      <c r="AO1321" s="99"/>
      <c r="AP1321" s="99"/>
      <c r="AQ1321" s="99"/>
      <c r="AR1321" s="99"/>
      <c r="AS1321" s="99"/>
      <c r="AT1321" s="99"/>
      <c r="AU1321" s="99"/>
      <c r="AV1321" s="105">
        <v>2011</v>
      </c>
      <c r="AW1321" s="99"/>
      <c r="AX1321" s="99"/>
      <c r="AY1321" s="99"/>
      <c r="AZ1321" s="99"/>
      <c r="BA1321" s="99"/>
      <c r="BB1321" s="99"/>
      <c r="BC1321" s="100">
        <v>250</v>
      </c>
      <c r="BD1321" s="100"/>
    </row>
    <row r="1322" spans="2:56" ht="25.7" customHeight="1">
      <c r="B1322" s="1041"/>
      <c r="C1322" s="320" t="s">
        <v>13967</v>
      </c>
      <c r="D1322" s="105" t="s">
        <v>14811</v>
      </c>
      <c r="E1322" s="105" t="s">
        <v>13967</v>
      </c>
      <c r="F1322" s="105"/>
      <c r="G1322" s="105" t="s">
        <v>13969</v>
      </c>
      <c r="H1322" s="99"/>
      <c r="I1322" s="99"/>
      <c r="J1322" s="100">
        <v>1000</v>
      </c>
      <c r="K1322" s="100">
        <v>374</v>
      </c>
      <c r="L1322" s="100">
        <v>374</v>
      </c>
      <c r="M1322" s="99"/>
      <c r="N1322" s="99"/>
      <c r="O1322" s="99"/>
      <c r="P1322" s="100">
        <v>374</v>
      </c>
      <c r="Q1322" s="100">
        <v>374</v>
      </c>
      <c r="R1322" s="319" t="s">
        <v>2615</v>
      </c>
      <c r="S1322" s="100">
        <v>1</v>
      </c>
      <c r="T1322" s="100" t="s">
        <v>391</v>
      </c>
      <c r="U1322" s="99"/>
      <c r="V1322" s="99"/>
      <c r="W1322" s="99"/>
      <c r="X1322" s="99"/>
      <c r="Y1322" s="99"/>
      <c r="Z1322" s="99"/>
      <c r="AA1322" s="100"/>
      <c r="AB1322" s="99"/>
      <c r="AC1322" s="99"/>
      <c r="AD1322" s="99"/>
      <c r="AE1322" s="99"/>
      <c r="AF1322" s="99"/>
      <c r="AG1322" s="99"/>
      <c r="AH1322" s="99"/>
      <c r="AI1322" s="99"/>
      <c r="AJ1322" s="99"/>
      <c r="AK1322" s="99"/>
      <c r="AL1322" s="99"/>
      <c r="AM1322" s="99"/>
      <c r="AN1322" s="99"/>
      <c r="AO1322" s="99"/>
      <c r="AP1322" s="99"/>
      <c r="AQ1322" s="99"/>
      <c r="AR1322" s="99"/>
      <c r="AS1322" s="99"/>
      <c r="AT1322" s="99"/>
      <c r="AU1322" s="99"/>
      <c r="AV1322" s="105">
        <v>2003</v>
      </c>
      <c r="AW1322" s="99"/>
      <c r="AX1322" s="99"/>
      <c r="AY1322" s="99"/>
      <c r="AZ1322" s="99"/>
      <c r="BA1322" s="99"/>
      <c r="BB1322" s="99"/>
      <c r="BC1322" s="100">
        <v>327</v>
      </c>
      <c r="BD1322" s="100"/>
    </row>
    <row r="1323" spans="2:56" ht="25.7" customHeight="1">
      <c r="B1323" s="1041"/>
      <c r="C1323" s="320" t="s">
        <v>13967</v>
      </c>
      <c r="D1323" s="105" t="s">
        <v>14812</v>
      </c>
      <c r="E1323" s="105" t="s">
        <v>13967</v>
      </c>
      <c r="F1323" s="105"/>
      <c r="G1323" s="105" t="s">
        <v>13969</v>
      </c>
      <c r="H1323" s="99"/>
      <c r="I1323" s="99"/>
      <c r="J1323" s="100">
        <v>1130</v>
      </c>
      <c r="K1323" s="100">
        <v>458</v>
      </c>
      <c r="L1323" s="100">
        <v>458</v>
      </c>
      <c r="M1323" s="99"/>
      <c r="N1323" s="99"/>
      <c r="O1323" s="99"/>
      <c r="P1323" s="100">
        <v>458</v>
      </c>
      <c r="Q1323" s="100">
        <v>458</v>
      </c>
      <c r="R1323" s="319" t="s">
        <v>2615</v>
      </c>
      <c r="S1323" s="100">
        <v>1</v>
      </c>
      <c r="T1323" s="100" t="s">
        <v>391</v>
      </c>
      <c r="U1323" s="99"/>
      <c r="V1323" s="99"/>
      <c r="W1323" s="99"/>
      <c r="X1323" s="99"/>
      <c r="Y1323" s="99"/>
      <c r="Z1323" s="99"/>
      <c r="AA1323" s="100" t="s">
        <v>2179</v>
      </c>
      <c r="AB1323" s="99"/>
      <c r="AC1323" s="99"/>
      <c r="AD1323" s="99"/>
      <c r="AE1323" s="99"/>
      <c r="AF1323" s="99"/>
      <c r="AG1323" s="99"/>
      <c r="AH1323" s="99"/>
      <c r="AI1323" s="99"/>
      <c r="AJ1323" s="99"/>
      <c r="AK1323" s="99"/>
      <c r="AL1323" s="99"/>
      <c r="AM1323" s="99"/>
      <c r="AN1323" s="99"/>
      <c r="AO1323" s="99"/>
      <c r="AP1323" s="99"/>
      <c r="AQ1323" s="99"/>
      <c r="AR1323" s="99"/>
      <c r="AS1323" s="99"/>
      <c r="AT1323" s="99"/>
      <c r="AU1323" s="99"/>
      <c r="AV1323" s="105">
        <v>2013</v>
      </c>
      <c r="AW1323" s="99"/>
      <c r="AX1323" s="99"/>
      <c r="AY1323" s="99"/>
      <c r="AZ1323" s="99"/>
      <c r="BA1323" s="99"/>
      <c r="BB1323" s="99"/>
      <c r="BC1323" s="100">
        <v>352</v>
      </c>
      <c r="BD1323" s="100"/>
    </row>
    <row r="1324" spans="2:56" ht="25.7" customHeight="1">
      <c r="B1324" s="1041"/>
      <c r="C1324" s="320" t="s">
        <v>13967</v>
      </c>
      <c r="D1324" s="105" t="s">
        <v>14813</v>
      </c>
      <c r="E1324" s="105" t="s">
        <v>13967</v>
      </c>
      <c r="F1324" s="105"/>
      <c r="G1324" s="105" t="s">
        <v>13969</v>
      </c>
      <c r="H1324" s="99"/>
      <c r="I1324" s="99"/>
      <c r="J1324" s="100">
        <v>1769</v>
      </c>
      <c r="K1324" s="100">
        <v>433</v>
      </c>
      <c r="L1324" s="100">
        <v>433</v>
      </c>
      <c r="M1324" s="99"/>
      <c r="N1324" s="99"/>
      <c r="O1324" s="99"/>
      <c r="P1324" s="100">
        <v>433</v>
      </c>
      <c r="Q1324" s="100">
        <v>433</v>
      </c>
      <c r="R1324" s="319" t="s">
        <v>11542</v>
      </c>
      <c r="S1324" s="100">
        <v>1</v>
      </c>
      <c r="T1324" s="100" t="s">
        <v>391</v>
      </c>
      <c r="U1324" s="99"/>
      <c r="V1324" s="99"/>
      <c r="W1324" s="99"/>
      <c r="X1324" s="99"/>
      <c r="Y1324" s="99"/>
      <c r="Z1324" s="99"/>
      <c r="AA1324" s="100"/>
      <c r="AB1324" s="99"/>
      <c r="AC1324" s="99"/>
      <c r="AD1324" s="99"/>
      <c r="AE1324" s="99"/>
      <c r="AF1324" s="99"/>
      <c r="AG1324" s="99"/>
      <c r="AH1324" s="99"/>
      <c r="AI1324" s="99"/>
      <c r="AJ1324" s="99"/>
      <c r="AK1324" s="99"/>
      <c r="AL1324" s="99"/>
      <c r="AM1324" s="99"/>
      <c r="AN1324" s="99"/>
      <c r="AO1324" s="99"/>
      <c r="AP1324" s="99"/>
      <c r="AQ1324" s="99"/>
      <c r="AR1324" s="99"/>
      <c r="AS1324" s="99"/>
      <c r="AT1324" s="99"/>
      <c r="AU1324" s="99"/>
      <c r="AV1324" s="105">
        <v>2003</v>
      </c>
      <c r="AW1324" s="99"/>
      <c r="AX1324" s="99"/>
      <c r="AY1324" s="99"/>
      <c r="AZ1324" s="99"/>
      <c r="BA1324" s="99"/>
      <c r="BB1324" s="99"/>
      <c r="BC1324" s="100">
        <v>204</v>
      </c>
      <c r="BD1324" s="100"/>
    </row>
    <row r="1325" spans="2:56" ht="25.7" customHeight="1">
      <c r="B1325" s="1041"/>
      <c r="C1325" s="320" t="s">
        <v>13967</v>
      </c>
      <c r="D1325" s="105" t="s">
        <v>14814</v>
      </c>
      <c r="E1325" s="105" t="s">
        <v>13967</v>
      </c>
      <c r="F1325" s="105"/>
      <c r="G1325" s="105" t="s">
        <v>13969</v>
      </c>
      <c r="H1325" s="99"/>
      <c r="I1325" s="99"/>
      <c r="J1325" s="100">
        <v>995</v>
      </c>
      <c r="K1325" s="100">
        <v>397</v>
      </c>
      <c r="L1325" s="100">
        <v>397</v>
      </c>
      <c r="M1325" s="99"/>
      <c r="N1325" s="99"/>
      <c r="O1325" s="99"/>
      <c r="P1325" s="100">
        <v>397</v>
      </c>
      <c r="Q1325" s="100">
        <v>397</v>
      </c>
      <c r="R1325" s="319" t="s">
        <v>11534</v>
      </c>
      <c r="S1325" s="100">
        <v>1</v>
      </c>
      <c r="T1325" s="100" t="s">
        <v>391</v>
      </c>
      <c r="U1325" s="99"/>
      <c r="V1325" s="99"/>
      <c r="W1325" s="99"/>
      <c r="X1325" s="99"/>
      <c r="Y1325" s="99"/>
      <c r="Z1325" s="99"/>
      <c r="AA1325" s="100"/>
      <c r="AB1325" s="99"/>
      <c r="AC1325" s="99"/>
      <c r="AD1325" s="99"/>
      <c r="AE1325" s="99"/>
      <c r="AF1325" s="99"/>
      <c r="AG1325" s="99"/>
      <c r="AH1325" s="99"/>
      <c r="AI1325" s="99"/>
      <c r="AJ1325" s="99"/>
      <c r="AK1325" s="99"/>
      <c r="AL1325" s="99"/>
      <c r="AM1325" s="99"/>
      <c r="AN1325" s="99"/>
      <c r="AO1325" s="99"/>
      <c r="AP1325" s="99"/>
      <c r="AQ1325" s="99"/>
      <c r="AR1325" s="99"/>
      <c r="AS1325" s="99"/>
      <c r="AT1325" s="99"/>
      <c r="AU1325" s="99"/>
      <c r="AV1325" s="105">
        <v>2004</v>
      </c>
      <c r="AW1325" s="99"/>
      <c r="AX1325" s="99"/>
      <c r="AY1325" s="99"/>
      <c r="AZ1325" s="99"/>
      <c r="BA1325" s="99"/>
      <c r="BB1325" s="99"/>
      <c r="BC1325" s="100">
        <v>202</v>
      </c>
      <c r="BD1325" s="100"/>
    </row>
    <row r="1326" spans="2:56" ht="25.7" customHeight="1">
      <c r="B1326" s="1041"/>
      <c r="C1326" s="320" t="s">
        <v>13967</v>
      </c>
      <c r="D1326" s="105" t="s">
        <v>14815</v>
      </c>
      <c r="E1326" s="105" t="s">
        <v>13967</v>
      </c>
      <c r="F1326" s="105"/>
      <c r="G1326" s="105" t="s">
        <v>13969</v>
      </c>
      <c r="H1326" s="99"/>
      <c r="I1326" s="99"/>
      <c r="J1326" s="100">
        <v>1983</v>
      </c>
      <c r="K1326" s="100">
        <v>387.6</v>
      </c>
      <c r="L1326" s="100">
        <v>387.6</v>
      </c>
      <c r="M1326" s="99"/>
      <c r="N1326" s="99"/>
      <c r="O1326" s="99"/>
      <c r="P1326" s="100">
        <v>387.6</v>
      </c>
      <c r="Q1326" s="100">
        <v>387.6</v>
      </c>
      <c r="R1326" s="319" t="s">
        <v>2615</v>
      </c>
      <c r="S1326" s="100">
        <v>1</v>
      </c>
      <c r="T1326" s="100" t="s">
        <v>391</v>
      </c>
      <c r="U1326" s="99"/>
      <c r="V1326" s="99"/>
      <c r="W1326" s="99"/>
      <c r="X1326" s="99"/>
      <c r="Y1326" s="99"/>
      <c r="Z1326" s="99"/>
      <c r="AA1326" s="100"/>
      <c r="AB1326" s="99"/>
      <c r="AC1326" s="99"/>
      <c r="AD1326" s="99"/>
      <c r="AE1326" s="99"/>
      <c r="AF1326" s="99"/>
      <c r="AG1326" s="99"/>
      <c r="AH1326" s="99"/>
      <c r="AI1326" s="99"/>
      <c r="AJ1326" s="99"/>
      <c r="AK1326" s="99"/>
      <c r="AL1326" s="99"/>
      <c r="AM1326" s="99"/>
      <c r="AN1326" s="99"/>
      <c r="AO1326" s="99"/>
      <c r="AP1326" s="99"/>
      <c r="AQ1326" s="99"/>
      <c r="AR1326" s="99"/>
      <c r="AS1326" s="99"/>
      <c r="AT1326" s="99"/>
      <c r="AU1326" s="99"/>
      <c r="AV1326" s="105">
        <v>2002</v>
      </c>
      <c r="AW1326" s="99"/>
      <c r="AX1326" s="99"/>
      <c r="AY1326" s="99"/>
      <c r="AZ1326" s="99"/>
      <c r="BA1326" s="99"/>
      <c r="BB1326" s="99"/>
      <c r="BC1326" s="100">
        <v>339</v>
      </c>
      <c r="BD1326" s="100"/>
    </row>
    <row r="1327" spans="2:56" ht="25.7" customHeight="1">
      <c r="B1327" s="1041"/>
      <c r="C1327" s="320" t="s">
        <v>13967</v>
      </c>
      <c r="D1327" s="105" t="s">
        <v>14816</v>
      </c>
      <c r="E1327" s="105" t="s">
        <v>13967</v>
      </c>
      <c r="F1327" s="105"/>
      <c r="G1327" s="105" t="s">
        <v>13969</v>
      </c>
      <c r="H1327" s="99"/>
      <c r="I1327" s="99"/>
      <c r="J1327" s="100">
        <v>1847</v>
      </c>
      <c r="K1327" s="100">
        <v>466</v>
      </c>
      <c r="L1327" s="100">
        <v>466</v>
      </c>
      <c r="M1327" s="99"/>
      <c r="N1327" s="99"/>
      <c r="O1327" s="99"/>
      <c r="P1327" s="100">
        <v>466</v>
      </c>
      <c r="Q1327" s="100">
        <v>466</v>
      </c>
      <c r="R1327" s="319" t="s">
        <v>2615</v>
      </c>
      <c r="S1327" s="100">
        <v>1</v>
      </c>
      <c r="T1327" s="100" t="s">
        <v>391</v>
      </c>
      <c r="U1327" s="99"/>
      <c r="V1327" s="99"/>
      <c r="W1327" s="99"/>
      <c r="X1327" s="99"/>
      <c r="Y1327" s="99"/>
      <c r="Z1327" s="99"/>
      <c r="AA1327" s="100" t="s">
        <v>2179</v>
      </c>
      <c r="AB1327" s="99"/>
      <c r="AC1327" s="99"/>
      <c r="AD1327" s="99"/>
      <c r="AE1327" s="99"/>
      <c r="AF1327" s="99"/>
      <c r="AG1327" s="99"/>
      <c r="AH1327" s="99"/>
      <c r="AI1327" s="99"/>
      <c r="AJ1327" s="99"/>
      <c r="AK1327" s="99"/>
      <c r="AL1327" s="99"/>
      <c r="AM1327" s="99"/>
      <c r="AN1327" s="99"/>
      <c r="AO1327" s="99"/>
      <c r="AP1327" s="99"/>
      <c r="AQ1327" s="99"/>
      <c r="AR1327" s="99"/>
      <c r="AS1327" s="99"/>
      <c r="AT1327" s="99"/>
      <c r="AU1327" s="99"/>
      <c r="AV1327" s="105">
        <v>2004</v>
      </c>
      <c r="AW1327" s="99"/>
      <c r="AX1327" s="99"/>
      <c r="AY1327" s="99"/>
      <c r="AZ1327" s="99"/>
      <c r="BA1327" s="99"/>
      <c r="BB1327" s="99"/>
      <c r="BC1327" s="100">
        <v>408</v>
      </c>
      <c r="BD1327" s="100"/>
    </row>
    <row r="1328" spans="2:56" ht="25.7" customHeight="1">
      <c r="B1328" s="1041"/>
      <c r="C1328" s="320" t="s">
        <v>13967</v>
      </c>
      <c r="D1328" s="105" t="s">
        <v>14817</v>
      </c>
      <c r="E1328" s="105" t="s">
        <v>13967</v>
      </c>
      <c r="F1328" s="105"/>
      <c r="G1328" s="105" t="s">
        <v>13969</v>
      </c>
      <c r="H1328" s="99"/>
      <c r="I1328" s="99"/>
      <c r="J1328" s="100">
        <v>692</v>
      </c>
      <c r="K1328" s="100">
        <v>374</v>
      </c>
      <c r="L1328" s="100">
        <v>374</v>
      </c>
      <c r="M1328" s="99"/>
      <c r="N1328" s="99"/>
      <c r="O1328" s="99"/>
      <c r="P1328" s="100">
        <v>374</v>
      </c>
      <c r="Q1328" s="100">
        <v>374</v>
      </c>
      <c r="R1328" s="319" t="s">
        <v>2615</v>
      </c>
      <c r="S1328" s="100">
        <v>1</v>
      </c>
      <c r="T1328" s="100" t="s">
        <v>391</v>
      </c>
      <c r="U1328" s="99"/>
      <c r="V1328" s="99"/>
      <c r="W1328" s="99"/>
      <c r="X1328" s="99"/>
      <c r="Y1328" s="99"/>
      <c r="Z1328" s="99"/>
      <c r="AA1328" s="100" t="s">
        <v>2179</v>
      </c>
      <c r="AB1328" s="99"/>
      <c r="AC1328" s="99"/>
      <c r="AD1328" s="99"/>
      <c r="AE1328" s="99"/>
      <c r="AF1328" s="99"/>
      <c r="AG1328" s="99"/>
      <c r="AH1328" s="99"/>
      <c r="AI1328" s="99"/>
      <c r="AJ1328" s="99"/>
      <c r="AK1328" s="99"/>
      <c r="AL1328" s="99"/>
      <c r="AM1328" s="99"/>
      <c r="AN1328" s="99"/>
      <c r="AO1328" s="99"/>
      <c r="AP1328" s="99"/>
      <c r="AQ1328" s="99"/>
      <c r="AR1328" s="99"/>
      <c r="AS1328" s="99"/>
      <c r="AT1328" s="99"/>
      <c r="AU1328" s="99"/>
      <c r="AV1328" s="105">
        <v>2004</v>
      </c>
      <c r="AW1328" s="99"/>
      <c r="AX1328" s="99"/>
      <c r="AY1328" s="99"/>
      <c r="AZ1328" s="99"/>
      <c r="BA1328" s="99"/>
      <c r="BB1328" s="99"/>
      <c r="BC1328" s="100">
        <v>327</v>
      </c>
      <c r="BD1328" s="100"/>
    </row>
    <row r="1329" spans="2:56" ht="25.7" customHeight="1">
      <c r="B1329" s="1041"/>
      <c r="C1329" s="320" t="s">
        <v>13967</v>
      </c>
      <c r="D1329" s="105" t="s">
        <v>14818</v>
      </c>
      <c r="E1329" s="105" t="s">
        <v>13967</v>
      </c>
      <c r="F1329" s="105"/>
      <c r="G1329" s="105" t="s">
        <v>13969</v>
      </c>
      <c r="H1329" s="99"/>
      <c r="I1329" s="99"/>
      <c r="J1329" s="100">
        <v>392</v>
      </c>
      <c r="K1329" s="100">
        <v>155.52000000000001</v>
      </c>
      <c r="L1329" s="100">
        <v>155.52000000000001</v>
      </c>
      <c r="M1329" s="99"/>
      <c r="N1329" s="99"/>
      <c r="O1329" s="99"/>
      <c r="P1329" s="100">
        <v>155.52000000000001</v>
      </c>
      <c r="Q1329" s="100">
        <v>155.52000000000001</v>
      </c>
      <c r="R1329" s="319" t="s">
        <v>14819</v>
      </c>
      <c r="S1329" s="100">
        <v>1</v>
      </c>
      <c r="T1329" s="100" t="s">
        <v>391</v>
      </c>
      <c r="U1329" s="99"/>
      <c r="V1329" s="99"/>
      <c r="W1329" s="99"/>
      <c r="X1329" s="99"/>
      <c r="Y1329" s="99"/>
      <c r="Z1329" s="99"/>
      <c r="AA1329" s="100"/>
      <c r="AB1329" s="99"/>
      <c r="AC1329" s="99"/>
      <c r="AD1329" s="99"/>
      <c r="AE1329" s="99"/>
      <c r="AF1329" s="99"/>
      <c r="AG1329" s="99"/>
      <c r="AH1329" s="99"/>
      <c r="AI1329" s="99"/>
      <c r="AJ1329" s="99"/>
      <c r="AK1329" s="99"/>
      <c r="AL1329" s="99"/>
      <c r="AM1329" s="99"/>
      <c r="AN1329" s="99"/>
      <c r="AO1329" s="99"/>
      <c r="AP1329" s="99"/>
      <c r="AQ1329" s="99"/>
      <c r="AR1329" s="99"/>
      <c r="AS1329" s="99"/>
      <c r="AT1329" s="99"/>
      <c r="AU1329" s="99"/>
      <c r="AV1329" s="105">
        <v>2006</v>
      </c>
      <c r="AW1329" s="99"/>
      <c r="AX1329" s="99"/>
      <c r="AY1329" s="99"/>
      <c r="AZ1329" s="99"/>
      <c r="BA1329" s="99"/>
      <c r="BB1329" s="99"/>
      <c r="BC1329" s="100">
        <v>136</v>
      </c>
      <c r="BD1329" s="100"/>
    </row>
    <row r="1330" spans="2:56" ht="25.7" customHeight="1">
      <c r="B1330" s="1041"/>
      <c r="C1330" s="320" t="s">
        <v>13967</v>
      </c>
      <c r="D1330" s="105" t="s">
        <v>14820</v>
      </c>
      <c r="E1330" s="105" t="s">
        <v>13967</v>
      </c>
      <c r="F1330" s="105"/>
      <c r="G1330" s="105" t="s">
        <v>14514</v>
      </c>
      <c r="H1330" s="99"/>
      <c r="I1330" s="99"/>
      <c r="J1330" s="100">
        <v>3914</v>
      </c>
      <c r="K1330" s="100">
        <v>586</v>
      </c>
      <c r="L1330" s="100">
        <v>586</v>
      </c>
      <c r="M1330" s="99"/>
      <c r="N1330" s="99"/>
      <c r="O1330" s="99"/>
      <c r="P1330" s="100">
        <v>586</v>
      </c>
      <c r="Q1330" s="100">
        <v>586</v>
      </c>
      <c r="R1330" s="319" t="s">
        <v>11542</v>
      </c>
      <c r="S1330" s="100">
        <v>1</v>
      </c>
      <c r="T1330" s="100" t="s">
        <v>391</v>
      </c>
      <c r="U1330" s="99"/>
      <c r="V1330" s="99"/>
      <c r="W1330" s="99"/>
      <c r="X1330" s="99"/>
      <c r="Y1330" s="99"/>
      <c r="Z1330" s="99"/>
      <c r="AA1330" s="100" t="s">
        <v>14821</v>
      </c>
      <c r="AB1330" s="99"/>
      <c r="AC1330" s="99"/>
      <c r="AD1330" s="99"/>
      <c r="AE1330" s="99"/>
      <c r="AF1330" s="99"/>
      <c r="AG1330" s="99"/>
      <c r="AH1330" s="99"/>
      <c r="AI1330" s="99"/>
      <c r="AJ1330" s="99"/>
      <c r="AK1330" s="99"/>
      <c r="AL1330" s="99"/>
      <c r="AM1330" s="99"/>
      <c r="AN1330" s="99"/>
      <c r="AO1330" s="99"/>
      <c r="AP1330" s="99"/>
      <c r="AQ1330" s="99"/>
      <c r="AR1330" s="99"/>
      <c r="AS1330" s="99"/>
      <c r="AT1330" s="99"/>
      <c r="AU1330" s="99"/>
      <c r="AV1330" s="105">
        <v>2011</v>
      </c>
      <c r="AW1330" s="99"/>
      <c r="AX1330" s="99"/>
      <c r="AY1330" s="99"/>
      <c r="AZ1330" s="99"/>
      <c r="BA1330" s="99"/>
      <c r="BB1330" s="99"/>
      <c r="BC1330" s="100">
        <v>228</v>
      </c>
      <c r="BD1330" s="673"/>
    </row>
    <row r="1331" spans="2:56" ht="25.7" customHeight="1">
      <c r="B1331" s="1041"/>
      <c r="C1331" s="320" t="s">
        <v>13967</v>
      </c>
      <c r="D1331" s="105" t="s">
        <v>14822</v>
      </c>
      <c r="E1331" s="105" t="s">
        <v>13967</v>
      </c>
      <c r="F1331" s="105"/>
      <c r="G1331" s="105" t="s">
        <v>13969</v>
      </c>
      <c r="H1331" s="99"/>
      <c r="I1331" s="99"/>
      <c r="J1331" s="100">
        <v>5559</v>
      </c>
      <c r="K1331" s="100">
        <v>505</v>
      </c>
      <c r="L1331" s="100">
        <v>505</v>
      </c>
      <c r="M1331" s="99"/>
      <c r="N1331" s="99"/>
      <c r="O1331" s="99"/>
      <c r="P1331" s="100">
        <v>463</v>
      </c>
      <c r="Q1331" s="100">
        <v>463</v>
      </c>
      <c r="R1331" s="319" t="s">
        <v>13126</v>
      </c>
      <c r="S1331" s="100">
        <v>1</v>
      </c>
      <c r="T1331" s="100" t="s">
        <v>960</v>
      </c>
      <c r="U1331" s="99"/>
      <c r="V1331" s="99"/>
      <c r="W1331" s="99"/>
      <c r="X1331" s="99"/>
      <c r="Y1331" s="99"/>
      <c r="Z1331" s="99"/>
      <c r="AA1331" s="100" t="s">
        <v>14823</v>
      </c>
      <c r="AB1331" s="99"/>
      <c r="AC1331" s="99"/>
      <c r="AD1331" s="99"/>
      <c r="AE1331" s="99"/>
      <c r="AF1331" s="99"/>
      <c r="AG1331" s="99"/>
      <c r="AH1331" s="99"/>
      <c r="AI1331" s="99"/>
      <c r="AJ1331" s="99"/>
      <c r="AK1331" s="99"/>
      <c r="AL1331" s="99"/>
      <c r="AM1331" s="99"/>
      <c r="AN1331" s="99"/>
      <c r="AO1331" s="99"/>
      <c r="AP1331" s="99"/>
      <c r="AQ1331" s="99"/>
      <c r="AR1331" s="99"/>
      <c r="AS1331" s="99"/>
      <c r="AT1331" s="99"/>
      <c r="AU1331" s="99"/>
      <c r="AV1331" s="105">
        <v>2007</v>
      </c>
      <c r="AW1331" s="99"/>
      <c r="AX1331" s="99"/>
      <c r="AY1331" s="99"/>
      <c r="AZ1331" s="99"/>
      <c r="BA1331" s="99"/>
      <c r="BB1331" s="99"/>
      <c r="BC1331" s="100">
        <v>442</v>
      </c>
      <c r="BD1331" s="673"/>
    </row>
    <row r="1332" spans="2:56" ht="25.7" customHeight="1">
      <c r="B1332" s="1041"/>
      <c r="C1332" s="320" t="s">
        <v>13967</v>
      </c>
      <c r="D1332" s="105" t="s">
        <v>14824</v>
      </c>
      <c r="E1332" s="105" t="s">
        <v>13967</v>
      </c>
      <c r="F1332" s="105"/>
      <c r="G1332" s="105" t="s">
        <v>13969</v>
      </c>
      <c r="H1332" s="99"/>
      <c r="I1332" s="99"/>
      <c r="J1332" s="100">
        <v>4707</v>
      </c>
      <c r="K1332" s="100">
        <v>0</v>
      </c>
      <c r="L1332" s="100">
        <v>0</v>
      </c>
      <c r="M1332" s="99"/>
      <c r="N1332" s="99"/>
      <c r="O1332" s="99"/>
      <c r="P1332" s="100">
        <v>408</v>
      </c>
      <c r="Q1332" s="100">
        <v>408</v>
      </c>
      <c r="R1332" s="319" t="s">
        <v>2615</v>
      </c>
      <c r="S1332" s="100">
        <v>1</v>
      </c>
      <c r="T1332" s="100" t="s">
        <v>391</v>
      </c>
      <c r="U1332" s="99"/>
      <c r="V1332" s="99"/>
      <c r="W1332" s="99"/>
      <c r="X1332" s="99"/>
      <c r="Y1332" s="99"/>
      <c r="Z1332" s="99"/>
      <c r="AA1332" s="100" t="s">
        <v>1951</v>
      </c>
      <c r="AB1332" s="99"/>
      <c r="AC1332" s="99"/>
      <c r="AD1332" s="99"/>
      <c r="AE1332" s="99"/>
      <c r="AF1332" s="99"/>
      <c r="AG1332" s="99"/>
      <c r="AH1332" s="99"/>
      <c r="AI1332" s="99"/>
      <c r="AJ1332" s="99"/>
      <c r="AK1332" s="99"/>
      <c r="AL1332" s="99"/>
      <c r="AM1332" s="99"/>
      <c r="AN1332" s="99"/>
      <c r="AO1332" s="99"/>
      <c r="AP1332" s="99"/>
      <c r="AQ1332" s="99"/>
      <c r="AR1332" s="99"/>
      <c r="AS1332" s="99"/>
      <c r="AT1332" s="99"/>
      <c r="AU1332" s="99"/>
      <c r="AV1332" s="105">
        <v>2016</v>
      </c>
      <c r="AW1332" s="99"/>
      <c r="AX1332" s="99"/>
      <c r="AY1332" s="99"/>
      <c r="AZ1332" s="99"/>
      <c r="BA1332" s="99"/>
      <c r="BB1332" s="99"/>
      <c r="BC1332" s="100">
        <v>100</v>
      </c>
      <c r="BD1332" s="100"/>
    </row>
    <row r="1333" spans="2:56" ht="25.7" customHeight="1">
      <c r="B1333" s="1041"/>
      <c r="C1333" s="320" t="s">
        <v>13971</v>
      </c>
      <c r="D1333" s="105" t="s">
        <v>14825</v>
      </c>
      <c r="E1333" s="105" t="s">
        <v>13971</v>
      </c>
      <c r="F1333" s="105"/>
      <c r="G1333" s="105" t="s">
        <v>13971</v>
      </c>
      <c r="H1333" s="99"/>
      <c r="I1333" s="99"/>
      <c r="J1333" s="100">
        <v>2586</v>
      </c>
      <c r="K1333" s="100">
        <v>893.16</v>
      </c>
      <c r="L1333" s="100">
        <v>944.96</v>
      </c>
      <c r="M1333" s="99"/>
      <c r="N1333" s="99"/>
      <c r="O1333" s="99"/>
      <c r="P1333" s="100">
        <v>600</v>
      </c>
      <c r="Q1333" s="100">
        <v>600</v>
      </c>
      <c r="R1333" s="319" t="s">
        <v>2615</v>
      </c>
      <c r="S1333" s="100">
        <v>2</v>
      </c>
      <c r="T1333" s="100" t="s">
        <v>391</v>
      </c>
      <c r="U1333" s="99"/>
      <c r="V1333" s="99"/>
      <c r="W1333" s="99"/>
      <c r="X1333" s="99"/>
      <c r="Y1333" s="99"/>
      <c r="Z1333" s="99"/>
      <c r="AA1333" s="100" t="s">
        <v>2179</v>
      </c>
      <c r="AB1333" s="99"/>
      <c r="AC1333" s="99"/>
      <c r="AD1333" s="99"/>
      <c r="AE1333" s="99"/>
      <c r="AF1333" s="99"/>
      <c r="AG1333" s="99"/>
      <c r="AH1333" s="99"/>
      <c r="AI1333" s="99"/>
      <c r="AJ1333" s="99"/>
      <c r="AK1333" s="99"/>
      <c r="AL1333" s="99"/>
      <c r="AM1333" s="99"/>
      <c r="AN1333" s="99"/>
      <c r="AO1333" s="99"/>
      <c r="AP1333" s="99"/>
      <c r="AQ1333" s="99"/>
      <c r="AR1333" s="99"/>
      <c r="AS1333" s="99"/>
      <c r="AT1333" s="99"/>
      <c r="AU1333" s="99"/>
      <c r="AV1333" s="105">
        <v>2005</v>
      </c>
      <c r="AW1333" s="99"/>
      <c r="AX1333" s="99"/>
      <c r="AY1333" s="99"/>
      <c r="AZ1333" s="99"/>
      <c r="BA1333" s="99"/>
      <c r="BB1333" s="99"/>
      <c r="BC1333" s="100">
        <v>80</v>
      </c>
      <c r="BD1333" s="100"/>
    </row>
    <row r="1334" spans="2:56" ht="25.7" customHeight="1">
      <c r="B1334" s="1041"/>
      <c r="C1334" s="320" t="s">
        <v>13971</v>
      </c>
      <c r="D1334" s="105" t="s">
        <v>14826</v>
      </c>
      <c r="E1334" s="105" t="s">
        <v>13971</v>
      </c>
      <c r="F1334" s="105"/>
      <c r="G1334" s="105" t="s">
        <v>13971</v>
      </c>
      <c r="H1334" s="99"/>
      <c r="I1334" s="99"/>
      <c r="J1334" s="100">
        <v>1464</v>
      </c>
      <c r="K1334" s="100">
        <v>464</v>
      </c>
      <c r="L1334" s="100">
        <v>464</v>
      </c>
      <c r="M1334" s="99"/>
      <c r="N1334" s="99"/>
      <c r="O1334" s="99"/>
      <c r="P1334" s="100">
        <v>300</v>
      </c>
      <c r="Q1334" s="100">
        <v>300</v>
      </c>
      <c r="R1334" s="319" t="s">
        <v>2615</v>
      </c>
      <c r="S1334" s="100">
        <v>1</v>
      </c>
      <c r="T1334" s="100" t="s">
        <v>391</v>
      </c>
      <c r="U1334" s="99"/>
      <c r="V1334" s="99"/>
      <c r="W1334" s="99"/>
      <c r="X1334" s="99"/>
      <c r="Y1334" s="99"/>
      <c r="Z1334" s="99"/>
      <c r="AA1334" s="100" t="s">
        <v>2179</v>
      </c>
      <c r="AB1334" s="99"/>
      <c r="AC1334" s="99"/>
      <c r="AD1334" s="99"/>
      <c r="AE1334" s="99"/>
      <c r="AF1334" s="99"/>
      <c r="AG1334" s="99"/>
      <c r="AH1334" s="99"/>
      <c r="AI1334" s="99"/>
      <c r="AJ1334" s="99"/>
      <c r="AK1334" s="99"/>
      <c r="AL1334" s="99"/>
      <c r="AM1334" s="99"/>
      <c r="AN1334" s="99"/>
      <c r="AO1334" s="99"/>
      <c r="AP1334" s="99"/>
      <c r="AQ1334" s="99"/>
      <c r="AR1334" s="99"/>
      <c r="AS1334" s="99"/>
      <c r="AT1334" s="99"/>
      <c r="AU1334" s="99"/>
      <c r="AV1334" s="105">
        <v>2007</v>
      </c>
      <c r="AW1334" s="99"/>
      <c r="AX1334" s="99"/>
      <c r="AY1334" s="99"/>
      <c r="AZ1334" s="99"/>
      <c r="BA1334" s="99"/>
      <c r="BB1334" s="99"/>
      <c r="BC1334" s="100">
        <v>80</v>
      </c>
      <c r="BD1334" s="100"/>
    </row>
    <row r="1335" spans="2:56" ht="25.7" customHeight="1">
      <c r="B1335" s="1041"/>
      <c r="C1335" s="320" t="s">
        <v>13971</v>
      </c>
      <c r="D1335" s="105" t="s">
        <v>14827</v>
      </c>
      <c r="E1335" s="105" t="s">
        <v>13971</v>
      </c>
      <c r="F1335" s="105"/>
      <c r="G1335" s="105" t="s">
        <v>13971</v>
      </c>
      <c r="H1335" s="99"/>
      <c r="I1335" s="99"/>
      <c r="J1335" s="100">
        <v>6807</v>
      </c>
      <c r="K1335" s="100">
        <v>412</v>
      </c>
      <c r="L1335" s="100">
        <v>412</v>
      </c>
      <c r="M1335" s="99"/>
      <c r="N1335" s="99"/>
      <c r="O1335" s="99"/>
      <c r="P1335" s="100">
        <v>500</v>
      </c>
      <c r="Q1335" s="100">
        <v>500</v>
      </c>
      <c r="R1335" s="319" t="s">
        <v>2592</v>
      </c>
      <c r="S1335" s="100">
        <v>1</v>
      </c>
      <c r="T1335" s="100" t="s">
        <v>391</v>
      </c>
      <c r="U1335" s="99"/>
      <c r="V1335" s="99"/>
      <c r="W1335" s="99"/>
      <c r="X1335" s="99"/>
      <c r="Y1335" s="99"/>
      <c r="Z1335" s="99"/>
      <c r="AA1335" s="100" t="s">
        <v>2179</v>
      </c>
      <c r="AB1335" s="99"/>
      <c r="AC1335" s="99"/>
      <c r="AD1335" s="99"/>
      <c r="AE1335" s="99"/>
      <c r="AF1335" s="99"/>
      <c r="AG1335" s="99"/>
      <c r="AH1335" s="99"/>
      <c r="AI1335" s="99"/>
      <c r="AJ1335" s="99"/>
      <c r="AK1335" s="99"/>
      <c r="AL1335" s="99"/>
      <c r="AM1335" s="99"/>
      <c r="AN1335" s="99"/>
      <c r="AO1335" s="99"/>
      <c r="AP1335" s="99"/>
      <c r="AQ1335" s="99"/>
      <c r="AR1335" s="99"/>
      <c r="AS1335" s="99"/>
      <c r="AT1335" s="99"/>
      <c r="AU1335" s="99"/>
      <c r="AV1335" s="105">
        <v>2007</v>
      </c>
      <c r="AW1335" s="99"/>
      <c r="AX1335" s="99"/>
      <c r="AY1335" s="99"/>
      <c r="AZ1335" s="99"/>
      <c r="BA1335" s="99"/>
      <c r="BB1335" s="99"/>
      <c r="BC1335" s="100">
        <v>80</v>
      </c>
      <c r="BD1335" s="100"/>
    </row>
    <row r="1336" spans="2:56" ht="25.7" customHeight="1">
      <c r="B1336" s="1041"/>
      <c r="C1336" s="320" t="s">
        <v>13971</v>
      </c>
      <c r="D1336" s="105" t="s">
        <v>14828</v>
      </c>
      <c r="E1336" s="105" t="s">
        <v>13971</v>
      </c>
      <c r="F1336" s="105"/>
      <c r="G1336" s="105" t="s">
        <v>13971</v>
      </c>
      <c r="H1336" s="99"/>
      <c r="I1336" s="99"/>
      <c r="J1336" s="100">
        <v>990</v>
      </c>
      <c r="K1336" s="100">
        <v>454.96</v>
      </c>
      <c r="L1336" s="100">
        <v>454.96</v>
      </c>
      <c r="M1336" s="99"/>
      <c r="N1336" s="99"/>
      <c r="O1336" s="99"/>
      <c r="P1336" s="100">
        <v>300</v>
      </c>
      <c r="Q1336" s="100">
        <v>300</v>
      </c>
      <c r="R1336" s="319" t="s">
        <v>2615</v>
      </c>
      <c r="S1336" s="100">
        <v>1</v>
      </c>
      <c r="T1336" s="100" t="s">
        <v>391</v>
      </c>
      <c r="U1336" s="99"/>
      <c r="V1336" s="99"/>
      <c r="W1336" s="99"/>
      <c r="X1336" s="99"/>
      <c r="Y1336" s="99"/>
      <c r="Z1336" s="99"/>
      <c r="AA1336" s="100" t="s">
        <v>2179</v>
      </c>
      <c r="AB1336" s="99"/>
      <c r="AC1336" s="99"/>
      <c r="AD1336" s="99"/>
      <c r="AE1336" s="99"/>
      <c r="AF1336" s="99"/>
      <c r="AG1336" s="99"/>
      <c r="AH1336" s="99"/>
      <c r="AI1336" s="99"/>
      <c r="AJ1336" s="99"/>
      <c r="AK1336" s="99"/>
      <c r="AL1336" s="99"/>
      <c r="AM1336" s="99"/>
      <c r="AN1336" s="99"/>
      <c r="AO1336" s="99"/>
      <c r="AP1336" s="99"/>
      <c r="AQ1336" s="99"/>
      <c r="AR1336" s="99"/>
      <c r="AS1336" s="99"/>
      <c r="AT1336" s="99"/>
      <c r="AU1336" s="99"/>
      <c r="AV1336" s="105">
        <v>2009</v>
      </c>
      <c r="AW1336" s="99"/>
      <c r="AX1336" s="99"/>
      <c r="AY1336" s="99"/>
      <c r="AZ1336" s="99"/>
      <c r="BA1336" s="99"/>
      <c r="BB1336" s="99"/>
      <c r="BC1336" s="100">
        <v>90</v>
      </c>
      <c r="BD1336" s="100"/>
    </row>
    <row r="1337" spans="2:56" ht="25.7" customHeight="1">
      <c r="B1337" s="1041"/>
      <c r="C1337" s="320" t="s">
        <v>13971</v>
      </c>
      <c r="D1337" s="105" t="s">
        <v>14829</v>
      </c>
      <c r="E1337" s="105" t="s">
        <v>13971</v>
      </c>
      <c r="F1337" s="105"/>
      <c r="G1337" s="105" t="s">
        <v>13971</v>
      </c>
      <c r="H1337" s="99"/>
      <c r="I1337" s="99"/>
      <c r="J1337" s="100">
        <v>920</v>
      </c>
      <c r="K1337" s="100">
        <v>454.96</v>
      </c>
      <c r="L1337" s="100">
        <v>454.96</v>
      </c>
      <c r="M1337" s="99"/>
      <c r="N1337" s="99"/>
      <c r="O1337" s="99"/>
      <c r="P1337" s="100">
        <v>300</v>
      </c>
      <c r="Q1337" s="100">
        <v>300</v>
      </c>
      <c r="R1337" s="319" t="s">
        <v>2615</v>
      </c>
      <c r="S1337" s="100">
        <v>1</v>
      </c>
      <c r="T1337" s="100" t="s">
        <v>391</v>
      </c>
      <c r="U1337" s="99"/>
      <c r="V1337" s="99"/>
      <c r="W1337" s="99"/>
      <c r="X1337" s="99"/>
      <c r="Y1337" s="99"/>
      <c r="Z1337" s="99"/>
      <c r="AA1337" s="100" t="s">
        <v>2179</v>
      </c>
      <c r="AB1337" s="99"/>
      <c r="AC1337" s="99"/>
      <c r="AD1337" s="99"/>
      <c r="AE1337" s="99"/>
      <c r="AF1337" s="99"/>
      <c r="AG1337" s="99"/>
      <c r="AH1337" s="99"/>
      <c r="AI1337" s="99"/>
      <c r="AJ1337" s="99"/>
      <c r="AK1337" s="99"/>
      <c r="AL1337" s="99"/>
      <c r="AM1337" s="99"/>
      <c r="AN1337" s="99"/>
      <c r="AO1337" s="99"/>
      <c r="AP1337" s="99"/>
      <c r="AQ1337" s="99"/>
      <c r="AR1337" s="99"/>
      <c r="AS1337" s="99"/>
      <c r="AT1337" s="99"/>
      <c r="AU1337" s="99"/>
      <c r="AV1337" s="105">
        <v>2009</v>
      </c>
      <c r="AW1337" s="99"/>
      <c r="AX1337" s="99"/>
      <c r="AY1337" s="99"/>
      <c r="AZ1337" s="99"/>
      <c r="BA1337" s="99"/>
      <c r="BB1337" s="99"/>
      <c r="BC1337" s="100">
        <v>90</v>
      </c>
      <c r="BD1337" s="100"/>
    </row>
    <row r="1338" spans="2:56" ht="25.7" customHeight="1">
      <c r="B1338" s="1041"/>
      <c r="C1338" s="105" t="s">
        <v>13971</v>
      </c>
      <c r="D1338" s="105" t="s">
        <v>14830</v>
      </c>
      <c r="E1338" s="105" t="s">
        <v>13971</v>
      </c>
      <c r="F1338" s="105"/>
      <c r="G1338" s="105" t="s">
        <v>13971</v>
      </c>
      <c r="H1338" s="99"/>
      <c r="I1338" s="99"/>
      <c r="J1338" s="100">
        <v>945</v>
      </c>
      <c r="K1338" s="100">
        <v>513</v>
      </c>
      <c r="L1338" s="100">
        <v>456</v>
      </c>
      <c r="M1338" s="99"/>
      <c r="N1338" s="99"/>
      <c r="O1338" s="99"/>
      <c r="P1338" s="100">
        <v>300</v>
      </c>
      <c r="Q1338" s="100">
        <v>300</v>
      </c>
      <c r="R1338" s="319" t="s">
        <v>2615</v>
      </c>
      <c r="S1338" s="100">
        <v>1</v>
      </c>
      <c r="T1338" s="100" t="s">
        <v>391</v>
      </c>
      <c r="U1338" s="99"/>
      <c r="V1338" s="99"/>
      <c r="W1338" s="99"/>
      <c r="X1338" s="99"/>
      <c r="Y1338" s="99"/>
      <c r="Z1338" s="99"/>
      <c r="AA1338" s="100" t="s">
        <v>2179</v>
      </c>
      <c r="AB1338" s="99"/>
      <c r="AC1338" s="99"/>
      <c r="AD1338" s="99"/>
      <c r="AE1338" s="99"/>
      <c r="AF1338" s="99"/>
      <c r="AG1338" s="99"/>
      <c r="AH1338" s="99"/>
      <c r="AI1338" s="99"/>
      <c r="AJ1338" s="99"/>
      <c r="AK1338" s="99"/>
      <c r="AL1338" s="99"/>
      <c r="AM1338" s="99"/>
      <c r="AN1338" s="99"/>
      <c r="AO1338" s="99"/>
      <c r="AP1338" s="99"/>
      <c r="AQ1338" s="99"/>
      <c r="AR1338" s="99"/>
      <c r="AS1338" s="99"/>
      <c r="AT1338" s="99"/>
      <c r="AU1338" s="99"/>
      <c r="AV1338" s="99">
        <v>2009</v>
      </c>
      <c r="AW1338" s="99"/>
      <c r="AX1338" s="99"/>
      <c r="AY1338" s="99"/>
      <c r="AZ1338" s="99"/>
      <c r="BA1338" s="99"/>
      <c r="BB1338" s="99"/>
      <c r="BC1338" s="100">
        <v>90</v>
      </c>
      <c r="BD1338" s="100"/>
    </row>
    <row r="1339" spans="2:56" ht="25.7" customHeight="1">
      <c r="B1339" s="1041"/>
      <c r="C1339" s="105" t="s">
        <v>13971</v>
      </c>
      <c r="D1339" s="105" t="s">
        <v>14831</v>
      </c>
      <c r="E1339" s="105" t="s">
        <v>13971</v>
      </c>
      <c r="F1339" s="105"/>
      <c r="G1339" s="105" t="s">
        <v>13971</v>
      </c>
      <c r="H1339" s="99"/>
      <c r="I1339" s="99"/>
      <c r="J1339" s="100">
        <v>4986</v>
      </c>
      <c r="K1339" s="100">
        <v>567.19000000000005</v>
      </c>
      <c r="L1339" s="100">
        <v>567</v>
      </c>
      <c r="M1339" s="99"/>
      <c r="N1339" s="99"/>
      <c r="O1339" s="99"/>
      <c r="P1339" s="100">
        <v>300</v>
      </c>
      <c r="Q1339" s="100">
        <v>300</v>
      </c>
      <c r="R1339" s="319" t="s">
        <v>2615</v>
      </c>
      <c r="S1339" s="100">
        <v>1</v>
      </c>
      <c r="T1339" s="100" t="s">
        <v>391</v>
      </c>
      <c r="U1339" s="99"/>
      <c r="V1339" s="99"/>
      <c r="W1339" s="99"/>
      <c r="X1339" s="99"/>
      <c r="Y1339" s="99"/>
      <c r="Z1339" s="99"/>
      <c r="AA1339" s="100" t="s">
        <v>2179</v>
      </c>
      <c r="AB1339" s="99"/>
      <c r="AC1339" s="99"/>
      <c r="AD1339" s="99"/>
      <c r="AE1339" s="99"/>
      <c r="AF1339" s="99"/>
      <c r="AG1339" s="99"/>
      <c r="AH1339" s="99"/>
      <c r="AI1339" s="99"/>
      <c r="AJ1339" s="99"/>
      <c r="AK1339" s="99"/>
      <c r="AL1339" s="99"/>
      <c r="AM1339" s="99"/>
      <c r="AN1339" s="99"/>
      <c r="AO1339" s="99"/>
      <c r="AP1339" s="99"/>
      <c r="AQ1339" s="99"/>
      <c r="AR1339" s="99"/>
      <c r="AS1339" s="99"/>
      <c r="AT1339" s="99"/>
      <c r="AU1339" s="99"/>
      <c r="AV1339" s="99">
        <v>2010</v>
      </c>
      <c r="AW1339" s="99"/>
      <c r="AX1339" s="99"/>
      <c r="AY1339" s="99"/>
      <c r="AZ1339" s="99"/>
      <c r="BA1339" s="99"/>
      <c r="BB1339" s="99"/>
      <c r="BC1339" s="100">
        <v>150</v>
      </c>
      <c r="BD1339" s="100"/>
    </row>
    <row r="1340" spans="2:56" ht="25.7" customHeight="1">
      <c r="B1340" s="1041"/>
      <c r="C1340" s="105" t="s">
        <v>13971</v>
      </c>
      <c r="D1340" s="105" t="s">
        <v>14832</v>
      </c>
      <c r="E1340" s="105" t="s">
        <v>13971</v>
      </c>
      <c r="F1340" s="105"/>
      <c r="G1340" s="105" t="s">
        <v>13971</v>
      </c>
      <c r="H1340" s="99"/>
      <c r="I1340" s="99"/>
      <c r="J1340" s="100">
        <v>999</v>
      </c>
      <c r="K1340" s="100">
        <v>448.4</v>
      </c>
      <c r="L1340" s="100">
        <v>448.4</v>
      </c>
      <c r="M1340" s="99"/>
      <c r="N1340" s="99"/>
      <c r="O1340" s="99"/>
      <c r="P1340" s="100">
        <v>300</v>
      </c>
      <c r="Q1340" s="100">
        <v>300</v>
      </c>
      <c r="R1340" s="319" t="s">
        <v>2615</v>
      </c>
      <c r="S1340" s="100">
        <v>1</v>
      </c>
      <c r="T1340" s="100" t="s">
        <v>391</v>
      </c>
      <c r="U1340" s="99"/>
      <c r="V1340" s="99"/>
      <c r="W1340" s="99"/>
      <c r="X1340" s="99"/>
      <c r="Y1340" s="99"/>
      <c r="Z1340" s="99"/>
      <c r="AA1340" s="100" t="s">
        <v>2179</v>
      </c>
      <c r="AB1340" s="99"/>
      <c r="AC1340" s="99"/>
      <c r="AD1340" s="99"/>
      <c r="AE1340" s="99"/>
      <c r="AF1340" s="99"/>
      <c r="AG1340" s="99"/>
      <c r="AH1340" s="99"/>
      <c r="AI1340" s="99"/>
      <c r="AJ1340" s="99"/>
      <c r="AK1340" s="99"/>
      <c r="AL1340" s="99"/>
      <c r="AM1340" s="99"/>
      <c r="AN1340" s="99"/>
      <c r="AO1340" s="99"/>
      <c r="AP1340" s="99"/>
      <c r="AQ1340" s="99"/>
      <c r="AR1340" s="99"/>
      <c r="AS1340" s="99"/>
      <c r="AT1340" s="99"/>
      <c r="AU1340" s="99"/>
      <c r="AV1340" s="99">
        <v>2010</v>
      </c>
      <c r="AW1340" s="99"/>
      <c r="AX1340" s="99"/>
      <c r="AY1340" s="99"/>
      <c r="AZ1340" s="99"/>
      <c r="BA1340" s="99"/>
      <c r="BB1340" s="99"/>
      <c r="BC1340" s="100">
        <v>150</v>
      </c>
      <c r="BD1340" s="100"/>
    </row>
    <row r="1341" spans="2:56" ht="25.7" customHeight="1">
      <c r="B1341" s="1041"/>
      <c r="C1341" s="105" t="s">
        <v>13971</v>
      </c>
      <c r="D1341" s="105" t="s">
        <v>14833</v>
      </c>
      <c r="E1341" s="105" t="s">
        <v>13971</v>
      </c>
      <c r="F1341" s="105"/>
      <c r="G1341" s="105" t="s">
        <v>13971</v>
      </c>
      <c r="H1341" s="99"/>
      <c r="I1341" s="99"/>
      <c r="J1341" s="100">
        <v>59019</v>
      </c>
      <c r="K1341" s="100">
        <v>1232.96</v>
      </c>
      <c r="L1341" s="100">
        <v>1232.96</v>
      </c>
      <c r="M1341" s="99"/>
      <c r="N1341" s="99"/>
      <c r="O1341" s="99"/>
      <c r="P1341" s="100">
        <v>932</v>
      </c>
      <c r="Q1341" s="100">
        <v>932</v>
      </c>
      <c r="R1341" s="319" t="s">
        <v>14834</v>
      </c>
      <c r="S1341" s="100">
        <v>1</v>
      </c>
      <c r="T1341" s="100" t="s">
        <v>391</v>
      </c>
      <c r="U1341" s="99"/>
      <c r="V1341" s="99"/>
      <c r="W1341" s="99"/>
      <c r="X1341" s="99"/>
      <c r="Y1341" s="99"/>
      <c r="Z1341" s="99"/>
      <c r="AA1341" s="100" t="s">
        <v>2179</v>
      </c>
      <c r="AB1341" s="99"/>
      <c r="AC1341" s="99"/>
      <c r="AD1341" s="99"/>
      <c r="AE1341" s="99"/>
      <c r="AF1341" s="99"/>
      <c r="AG1341" s="99"/>
      <c r="AH1341" s="99"/>
      <c r="AI1341" s="99"/>
      <c r="AJ1341" s="99"/>
      <c r="AK1341" s="99"/>
      <c r="AL1341" s="99"/>
      <c r="AM1341" s="99"/>
      <c r="AN1341" s="99"/>
      <c r="AO1341" s="99"/>
      <c r="AP1341" s="99"/>
      <c r="AQ1341" s="99"/>
      <c r="AR1341" s="99"/>
      <c r="AS1341" s="99"/>
      <c r="AT1341" s="99"/>
      <c r="AU1341" s="99"/>
      <c r="AV1341" s="99">
        <v>2012</v>
      </c>
      <c r="AW1341" s="99"/>
      <c r="AX1341" s="99"/>
      <c r="AY1341" s="99"/>
      <c r="AZ1341" s="99"/>
      <c r="BA1341" s="99"/>
      <c r="BB1341" s="99"/>
      <c r="BC1341" s="100">
        <v>697</v>
      </c>
      <c r="BD1341" s="100"/>
    </row>
    <row r="1342" spans="2:56" ht="25.7" customHeight="1">
      <c r="B1342" s="1041"/>
      <c r="C1342" s="105" t="s">
        <v>13971</v>
      </c>
      <c r="D1342" s="105" t="s">
        <v>14835</v>
      </c>
      <c r="E1342" s="105" t="s">
        <v>13971</v>
      </c>
      <c r="F1342" s="105"/>
      <c r="G1342" s="105" t="s">
        <v>13971</v>
      </c>
      <c r="H1342" s="99"/>
      <c r="I1342" s="99"/>
      <c r="J1342" s="319">
        <v>1013</v>
      </c>
      <c r="K1342" s="319">
        <v>539</v>
      </c>
      <c r="L1342" s="319">
        <v>539</v>
      </c>
      <c r="M1342" s="319"/>
      <c r="N1342" s="319"/>
      <c r="O1342" s="319"/>
      <c r="P1342" s="319">
        <v>539</v>
      </c>
      <c r="Q1342" s="319">
        <v>539</v>
      </c>
      <c r="R1342" s="319" t="s">
        <v>2586</v>
      </c>
      <c r="S1342" s="319">
        <v>1</v>
      </c>
      <c r="T1342" s="319" t="s">
        <v>391</v>
      </c>
      <c r="U1342" s="177"/>
      <c r="V1342" s="177"/>
      <c r="W1342" s="177"/>
      <c r="X1342" s="177"/>
      <c r="Y1342" s="177"/>
      <c r="Z1342" s="177"/>
      <c r="AA1342" s="319" t="s">
        <v>2179</v>
      </c>
      <c r="AB1342" s="320"/>
      <c r="AC1342" s="320"/>
      <c r="AD1342" s="177"/>
      <c r="AE1342" s="177"/>
      <c r="AF1342" s="177"/>
      <c r="AG1342" s="99"/>
      <c r="AH1342" s="99"/>
      <c r="AI1342" s="177"/>
      <c r="AJ1342" s="177"/>
      <c r="AK1342" s="177"/>
      <c r="AL1342" s="177"/>
      <c r="AM1342" s="177"/>
      <c r="AN1342" s="177"/>
      <c r="AO1342" s="177"/>
      <c r="AP1342" s="177"/>
      <c r="AQ1342" s="177"/>
      <c r="AR1342" s="177"/>
      <c r="AS1342" s="177"/>
      <c r="AT1342" s="177"/>
      <c r="AU1342" s="177"/>
      <c r="AV1342" s="320">
        <v>2012</v>
      </c>
      <c r="AW1342" s="177"/>
      <c r="AX1342" s="177"/>
      <c r="AY1342" s="177"/>
      <c r="AZ1342" s="177"/>
      <c r="BA1342" s="177"/>
      <c r="BB1342" s="177"/>
      <c r="BC1342" s="319">
        <v>335</v>
      </c>
      <c r="BD1342" s="319"/>
    </row>
    <row r="1343" spans="2:56" ht="25.7" customHeight="1">
      <c r="B1343" s="1041"/>
      <c r="C1343" s="105" t="s">
        <v>13971</v>
      </c>
      <c r="D1343" s="105" t="s">
        <v>14836</v>
      </c>
      <c r="E1343" s="105" t="s">
        <v>13971</v>
      </c>
      <c r="F1343" s="105"/>
      <c r="G1343" s="105" t="s">
        <v>13971</v>
      </c>
      <c r="H1343" s="99"/>
      <c r="I1343" s="99"/>
      <c r="J1343" s="100">
        <v>1120</v>
      </c>
      <c r="K1343" s="100">
        <v>660</v>
      </c>
      <c r="L1343" s="100">
        <v>660</v>
      </c>
      <c r="M1343" s="99"/>
      <c r="N1343" s="99"/>
      <c r="O1343" s="99"/>
      <c r="P1343" s="100">
        <v>374</v>
      </c>
      <c r="Q1343" s="100">
        <v>374</v>
      </c>
      <c r="R1343" s="100" t="s">
        <v>2586</v>
      </c>
      <c r="S1343" s="100">
        <v>1</v>
      </c>
      <c r="T1343" s="100" t="s">
        <v>391</v>
      </c>
      <c r="U1343" s="99"/>
      <c r="V1343" s="99"/>
      <c r="W1343" s="99"/>
      <c r="X1343" s="99"/>
      <c r="Y1343" s="99"/>
      <c r="Z1343" s="99"/>
      <c r="AA1343" s="100" t="s">
        <v>2179</v>
      </c>
      <c r="AB1343" s="99"/>
      <c r="AC1343" s="99"/>
      <c r="AD1343" s="99"/>
      <c r="AE1343" s="99"/>
      <c r="AF1343" s="99"/>
      <c r="AG1343" s="99"/>
      <c r="AH1343" s="99"/>
      <c r="AI1343" s="99"/>
      <c r="AJ1343" s="99"/>
      <c r="AK1343" s="99"/>
      <c r="AL1343" s="99"/>
      <c r="AM1343" s="99"/>
      <c r="AN1343" s="99"/>
      <c r="AO1343" s="99"/>
      <c r="AP1343" s="99"/>
      <c r="AQ1343" s="99"/>
      <c r="AR1343" s="99"/>
      <c r="AS1343" s="99"/>
      <c r="AT1343" s="99"/>
      <c r="AU1343" s="99"/>
      <c r="AV1343" s="99">
        <v>2015</v>
      </c>
      <c r="AW1343" s="99"/>
      <c r="AX1343" s="99"/>
      <c r="AY1343" s="99"/>
      <c r="AZ1343" s="99"/>
      <c r="BA1343" s="99"/>
      <c r="BB1343" s="99"/>
      <c r="BC1343" s="100">
        <v>300</v>
      </c>
      <c r="BD1343" s="100"/>
    </row>
    <row r="1344" spans="2:56" ht="25.7" customHeight="1">
      <c r="B1344" s="1041"/>
      <c r="C1344" s="105" t="s">
        <v>13971</v>
      </c>
      <c r="D1344" s="582" t="s">
        <v>14837</v>
      </c>
      <c r="E1344" s="99" t="s">
        <v>13971</v>
      </c>
      <c r="F1344" s="99"/>
      <c r="G1344" s="105" t="s">
        <v>13971</v>
      </c>
      <c r="H1344" s="99"/>
      <c r="I1344" s="99"/>
      <c r="J1344" s="100">
        <v>29000</v>
      </c>
      <c r="K1344" s="100">
        <v>560</v>
      </c>
      <c r="L1344" s="100">
        <v>560</v>
      </c>
      <c r="M1344" s="99"/>
      <c r="N1344" s="99"/>
      <c r="O1344" s="99"/>
      <c r="P1344" s="100">
        <v>560</v>
      </c>
      <c r="Q1344" s="100">
        <v>560</v>
      </c>
      <c r="R1344" s="100" t="s">
        <v>2586</v>
      </c>
      <c r="S1344" s="100">
        <v>1</v>
      </c>
      <c r="T1344" s="100" t="s">
        <v>391</v>
      </c>
      <c r="U1344" s="99"/>
      <c r="V1344" s="99"/>
      <c r="W1344" s="99"/>
      <c r="X1344" s="99"/>
      <c r="Y1344" s="99"/>
      <c r="Z1344" s="99"/>
      <c r="AA1344" s="100" t="s">
        <v>2179</v>
      </c>
      <c r="AB1344" s="99"/>
      <c r="AC1344" s="99"/>
      <c r="AD1344" s="99"/>
      <c r="AE1344" s="99"/>
      <c r="AF1344" s="99"/>
      <c r="AG1344" s="99"/>
      <c r="AH1344" s="99"/>
      <c r="AI1344" s="99"/>
      <c r="AJ1344" s="99"/>
      <c r="AK1344" s="99"/>
      <c r="AL1344" s="99"/>
      <c r="AM1344" s="99"/>
      <c r="AN1344" s="99"/>
      <c r="AO1344" s="99"/>
      <c r="AP1344" s="99"/>
      <c r="AQ1344" s="99"/>
      <c r="AR1344" s="99"/>
      <c r="AS1344" s="99"/>
      <c r="AT1344" s="99"/>
      <c r="AU1344" s="99"/>
      <c r="AV1344" s="99">
        <v>2011</v>
      </c>
      <c r="AW1344" s="99"/>
      <c r="AX1344" s="99"/>
      <c r="AY1344" s="99"/>
      <c r="AZ1344" s="99"/>
      <c r="BA1344" s="99"/>
      <c r="BB1344" s="99"/>
      <c r="BC1344" s="100">
        <v>200</v>
      </c>
      <c r="BD1344" s="100"/>
    </row>
    <row r="1345" spans="2:56" ht="25.7" customHeight="1">
      <c r="B1345" s="1041"/>
      <c r="C1345" s="320" t="s">
        <v>1065</v>
      </c>
      <c r="D1345" s="544" t="s">
        <v>14838</v>
      </c>
      <c r="E1345" s="177" t="s">
        <v>1065</v>
      </c>
      <c r="F1345" s="177"/>
      <c r="G1345" s="105" t="s">
        <v>1065</v>
      </c>
      <c r="H1345" s="177"/>
      <c r="I1345" s="177"/>
      <c r="J1345" s="319">
        <v>8531</v>
      </c>
      <c r="K1345" s="319">
        <v>1226.68</v>
      </c>
      <c r="L1345" s="319">
        <v>1218.68</v>
      </c>
      <c r="M1345" s="319"/>
      <c r="N1345" s="319"/>
      <c r="O1345" s="319"/>
      <c r="P1345" s="319">
        <v>960</v>
      </c>
      <c r="Q1345" s="319">
        <v>960</v>
      </c>
      <c r="R1345" s="319" t="s">
        <v>14839</v>
      </c>
      <c r="S1345" s="319">
        <v>4</v>
      </c>
      <c r="T1345" s="319" t="s">
        <v>391</v>
      </c>
      <c r="U1345" s="177"/>
      <c r="V1345" s="177"/>
      <c r="W1345" s="177"/>
      <c r="X1345" s="177"/>
      <c r="Y1345" s="177"/>
      <c r="Z1345" s="177"/>
      <c r="AA1345" s="319" t="s">
        <v>14840</v>
      </c>
      <c r="AB1345" s="320"/>
      <c r="AC1345" s="320"/>
      <c r="AD1345" s="177"/>
      <c r="AE1345" s="177"/>
      <c r="AF1345" s="177"/>
      <c r="AG1345" s="99"/>
      <c r="AH1345" s="99"/>
      <c r="AI1345" s="177"/>
      <c r="AJ1345" s="177"/>
      <c r="AK1345" s="177"/>
      <c r="AL1345" s="177"/>
      <c r="AM1345" s="177"/>
      <c r="AN1345" s="177"/>
      <c r="AO1345" s="177"/>
      <c r="AP1345" s="177"/>
      <c r="AQ1345" s="177"/>
      <c r="AR1345" s="177"/>
      <c r="AS1345" s="177"/>
      <c r="AT1345" s="177"/>
      <c r="AU1345" s="177"/>
      <c r="AV1345" s="320">
        <v>2009</v>
      </c>
      <c r="AW1345" s="177"/>
      <c r="AX1345" s="177"/>
      <c r="AY1345" s="177"/>
      <c r="AZ1345" s="177"/>
      <c r="BA1345" s="177"/>
      <c r="BB1345" s="177"/>
      <c r="BC1345" s="319">
        <v>590</v>
      </c>
      <c r="BD1345" s="319"/>
    </row>
    <row r="1346" spans="2:56" ht="25.7" customHeight="1">
      <c r="B1346" s="1041"/>
      <c r="C1346" s="320" t="s">
        <v>1065</v>
      </c>
      <c r="D1346" s="544" t="s">
        <v>14841</v>
      </c>
      <c r="E1346" s="177" t="s">
        <v>1065</v>
      </c>
      <c r="F1346" s="177"/>
      <c r="G1346" s="105" t="s">
        <v>1065</v>
      </c>
      <c r="H1346" s="177"/>
      <c r="I1346" s="177"/>
      <c r="J1346" s="319">
        <v>867</v>
      </c>
      <c r="K1346" s="319">
        <v>345.06</v>
      </c>
      <c r="L1346" s="319">
        <v>345.06</v>
      </c>
      <c r="M1346" s="319"/>
      <c r="N1346" s="319"/>
      <c r="O1346" s="319"/>
      <c r="P1346" s="319">
        <v>300</v>
      </c>
      <c r="Q1346" s="319">
        <v>300</v>
      </c>
      <c r="R1346" s="319" t="s">
        <v>2593</v>
      </c>
      <c r="S1346" s="319">
        <v>1</v>
      </c>
      <c r="T1346" s="319" t="s">
        <v>391</v>
      </c>
      <c r="U1346" s="177"/>
      <c r="V1346" s="177"/>
      <c r="W1346" s="177"/>
      <c r="X1346" s="177"/>
      <c r="Y1346" s="177"/>
      <c r="Z1346" s="177"/>
      <c r="AA1346" s="319"/>
      <c r="AB1346" s="320"/>
      <c r="AC1346" s="320"/>
      <c r="AD1346" s="177"/>
      <c r="AE1346" s="177"/>
      <c r="AF1346" s="177"/>
      <c r="AG1346" s="99"/>
      <c r="AH1346" s="99"/>
      <c r="AI1346" s="177"/>
      <c r="AJ1346" s="177"/>
      <c r="AK1346" s="177"/>
      <c r="AL1346" s="177"/>
      <c r="AM1346" s="177"/>
      <c r="AN1346" s="177"/>
      <c r="AO1346" s="177"/>
      <c r="AP1346" s="177"/>
      <c r="AQ1346" s="177"/>
      <c r="AR1346" s="177"/>
      <c r="AS1346" s="177"/>
      <c r="AT1346" s="177"/>
      <c r="AU1346" s="177"/>
      <c r="AV1346" s="320">
        <v>2011</v>
      </c>
      <c r="AW1346" s="177"/>
      <c r="AX1346" s="177"/>
      <c r="AY1346" s="177"/>
      <c r="AZ1346" s="177"/>
      <c r="BA1346" s="177"/>
      <c r="BB1346" s="177"/>
      <c r="BC1346" s="319">
        <v>131</v>
      </c>
      <c r="BD1346" s="319"/>
    </row>
    <row r="1347" spans="2:56" ht="25.7" customHeight="1">
      <c r="B1347" s="1041"/>
      <c r="C1347" s="320" t="s">
        <v>1065</v>
      </c>
      <c r="D1347" s="582" t="s">
        <v>14842</v>
      </c>
      <c r="E1347" s="177" t="s">
        <v>1065</v>
      </c>
      <c r="F1347" s="99"/>
      <c r="G1347" s="105" t="s">
        <v>1065</v>
      </c>
      <c r="H1347" s="99"/>
      <c r="I1347" s="99"/>
      <c r="J1347" s="100">
        <v>992</v>
      </c>
      <c r="K1347" s="100">
        <v>370</v>
      </c>
      <c r="L1347" s="100">
        <v>370</v>
      </c>
      <c r="M1347" s="99"/>
      <c r="N1347" s="99"/>
      <c r="O1347" s="99"/>
      <c r="P1347" s="319">
        <v>370</v>
      </c>
      <c r="Q1347" s="100">
        <v>370</v>
      </c>
      <c r="R1347" s="100" t="s">
        <v>2593</v>
      </c>
      <c r="S1347" s="100">
        <v>2</v>
      </c>
      <c r="T1347" s="100" t="s">
        <v>391</v>
      </c>
      <c r="U1347" s="99"/>
      <c r="V1347" s="99"/>
      <c r="W1347" s="99"/>
      <c r="X1347" s="99"/>
      <c r="Y1347" s="99"/>
      <c r="Z1347" s="99"/>
      <c r="AA1347" s="100"/>
      <c r="AB1347" s="99"/>
      <c r="AC1347" s="99"/>
      <c r="AD1347" s="99"/>
      <c r="AE1347" s="99"/>
      <c r="AF1347" s="99"/>
      <c r="AG1347" s="99"/>
      <c r="AH1347" s="99"/>
      <c r="AI1347" s="99"/>
      <c r="AJ1347" s="99"/>
      <c r="AK1347" s="99"/>
      <c r="AL1347" s="99"/>
      <c r="AM1347" s="99"/>
      <c r="AN1347" s="99"/>
      <c r="AO1347" s="99"/>
      <c r="AP1347" s="99"/>
      <c r="AQ1347" s="99"/>
      <c r="AR1347" s="99"/>
      <c r="AS1347" s="99"/>
      <c r="AT1347" s="99"/>
      <c r="AU1347" s="99"/>
      <c r="AV1347" s="99">
        <v>2010</v>
      </c>
      <c r="AW1347" s="99"/>
      <c r="AX1347" s="99"/>
      <c r="AY1347" s="99"/>
      <c r="AZ1347" s="99"/>
      <c r="BA1347" s="99"/>
      <c r="BB1347" s="99"/>
      <c r="BC1347" s="100">
        <v>115</v>
      </c>
      <c r="BD1347" s="100"/>
    </row>
    <row r="1348" spans="2:56" ht="25.7" customHeight="1">
      <c r="B1348" s="1041"/>
      <c r="C1348" s="105" t="s">
        <v>1065</v>
      </c>
      <c r="D1348" s="582" t="s">
        <v>14843</v>
      </c>
      <c r="E1348" s="99" t="s">
        <v>1065</v>
      </c>
      <c r="F1348" s="99"/>
      <c r="G1348" s="99" t="s">
        <v>1065</v>
      </c>
      <c r="H1348" s="99"/>
      <c r="I1348" s="99"/>
      <c r="J1348" s="100">
        <v>1059</v>
      </c>
      <c r="K1348" s="100">
        <v>457.35</v>
      </c>
      <c r="L1348" s="100">
        <v>457.35</v>
      </c>
      <c r="M1348" s="99"/>
      <c r="N1348" s="99"/>
      <c r="O1348" s="99"/>
      <c r="P1348" s="100">
        <v>374</v>
      </c>
      <c r="Q1348" s="100">
        <v>374</v>
      </c>
      <c r="R1348" s="100" t="s">
        <v>2593</v>
      </c>
      <c r="S1348" s="100">
        <v>1</v>
      </c>
      <c r="T1348" s="100" t="s">
        <v>391</v>
      </c>
      <c r="U1348" s="99"/>
      <c r="V1348" s="99"/>
      <c r="W1348" s="99"/>
      <c r="X1348" s="99"/>
      <c r="Y1348" s="99"/>
      <c r="Z1348" s="99"/>
      <c r="AA1348" s="100" t="s">
        <v>1951</v>
      </c>
      <c r="AB1348" s="99"/>
      <c r="AC1348" s="99"/>
      <c r="AD1348" s="99"/>
      <c r="AE1348" s="99"/>
      <c r="AF1348" s="99"/>
      <c r="AG1348" s="99"/>
      <c r="AH1348" s="99"/>
      <c r="AI1348" s="99"/>
      <c r="AJ1348" s="99"/>
      <c r="AK1348" s="99"/>
      <c r="AL1348" s="99"/>
      <c r="AM1348" s="99"/>
      <c r="AN1348" s="99"/>
      <c r="AO1348" s="99"/>
      <c r="AP1348" s="99"/>
      <c r="AQ1348" s="99"/>
      <c r="AR1348" s="99"/>
      <c r="AS1348" s="99"/>
      <c r="AT1348" s="99"/>
      <c r="AU1348" s="99"/>
      <c r="AV1348" s="99">
        <v>2010</v>
      </c>
      <c r="AW1348" s="99"/>
      <c r="AX1348" s="99"/>
      <c r="AY1348" s="99"/>
      <c r="AZ1348" s="99"/>
      <c r="BA1348" s="99"/>
      <c r="BB1348" s="99"/>
      <c r="BC1348" s="100">
        <v>100</v>
      </c>
      <c r="BD1348" s="100"/>
    </row>
    <row r="1349" spans="2:56" ht="25.7" customHeight="1">
      <c r="B1349" s="1041"/>
      <c r="C1349" s="320" t="s">
        <v>1065</v>
      </c>
      <c r="D1349" s="105" t="s">
        <v>14844</v>
      </c>
      <c r="E1349" s="105" t="s">
        <v>1065</v>
      </c>
      <c r="F1349" s="105"/>
      <c r="G1349" s="105" t="s">
        <v>1065</v>
      </c>
      <c r="H1349" s="105"/>
      <c r="I1349" s="99"/>
      <c r="J1349" s="100">
        <v>1449</v>
      </c>
      <c r="K1349" s="100">
        <v>444</v>
      </c>
      <c r="L1349" s="100">
        <v>444</v>
      </c>
      <c r="M1349" s="99"/>
      <c r="N1349" s="99"/>
      <c r="O1349" s="99"/>
      <c r="P1349" s="100">
        <v>352</v>
      </c>
      <c r="Q1349" s="100">
        <v>352</v>
      </c>
      <c r="R1349" s="319" t="s">
        <v>14845</v>
      </c>
      <c r="S1349" s="100">
        <v>1</v>
      </c>
      <c r="T1349" s="100" t="s">
        <v>391</v>
      </c>
      <c r="U1349" s="99"/>
      <c r="V1349" s="99"/>
      <c r="W1349" s="99"/>
      <c r="X1349" s="99"/>
      <c r="Y1349" s="99"/>
      <c r="Z1349" s="99"/>
      <c r="AA1349" s="100"/>
      <c r="AB1349" s="99"/>
      <c r="AC1349" s="99"/>
      <c r="AD1349" s="99"/>
      <c r="AE1349" s="99"/>
      <c r="AF1349" s="99"/>
      <c r="AG1349" s="99"/>
      <c r="AH1349" s="99"/>
      <c r="AI1349" s="99"/>
      <c r="AJ1349" s="99"/>
      <c r="AK1349" s="99"/>
      <c r="AL1349" s="99"/>
      <c r="AM1349" s="99"/>
      <c r="AN1349" s="99"/>
      <c r="AO1349" s="99"/>
      <c r="AP1349" s="99"/>
      <c r="AQ1349" s="99"/>
      <c r="AR1349" s="99"/>
      <c r="AS1349" s="99"/>
      <c r="AT1349" s="99"/>
      <c r="AU1349" s="99"/>
      <c r="AV1349" s="105">
        <v>2014</v>
      </c>
      <c r="AW1349" s="99"/>
      <c r="AX1349" s="99"/>
      <c r="AY1349" s="99"/>
      <c r="AZ1349" s="99"/>
      <c r="BA1349" s="99"/>
      <c r="BB1349" s="99"/>
      <c r="BC1349" s="100">
        <v>205</v>
      </c>
      <c r="BD1349" s="100"/>
    </row>
    <row r="1350" spans="2:56" ht="25.7" customHeight="1">
      <c r="B1350" s="1041"/>
      <c r="C1350" s="320" t="s">
        <v>1065</v>
      </c>
      <c r="D1350" s="105" t="s">
        <v>14846</v>
      </c>
      <c r="E1350" s="105" t="s">
        <v>1065</v>
      </c>
      <c r="F1350" s="105"/>
      <c r="G1350" s="105" t="s">
        <v>1065</v>
      </c>
      <c r="H1350" s="105"/>
      <c r="I1350" s="99"/>
      <c r="J1350" s="100">
        <v>2987</v>
      </c>
      <c r="K1350" s="100">
        <v>447</v>
      </c>
      <c r="L1350" s="100">
        <v>447</v>
      </c>
      <c r="M1350" s="99"/>
      <c r="N1350" s="99"/>
      <c r="O1350" s="99"/>
      <c r="P1350" s="100">
        <v>414</v>
      </c>
      <c r="Q1350" s="100">
        <v>414</v>
      </c>
      <c r="R1350" s="319" t="s">
        <v>11588</v>
      </c>
      <c r="S1350" s="100">
        <v>1</v>
      </c>
      <c r="T1350" s="100" t="s">
        <v>391</v>
      </c>
      <c r="U1350" s="99"/>
      <c r="V1350" s="99"/>
      <c r="W1350" s="99"/>
      <c r="X1350" s="99"/>
      <c r="Y1350" s="99"/>
      <c r="Z1350" s="99"/>
      <c r="AA1350" s="100" t="s">
        <v>1951</v>
      </c>
      <c r="AB1350" s="99"/>
      <c r="AC1350" s="99"/>
      <c r="AD1350" s="99"/>
      <c r="AE1350" s="99"/>
      <c r="AF1350" s="99"/>
      <c r="AG1350" s="99"/>
      <c r="AH1350" s="99"/>
      <c r="AI1350" s="99"/>
      <c r="AJ1350" s="99"/>
      <c r="AK1350" s="99"/>
      <c r="AL1350" s="99"/>
      <c r="AM1350" s="99"/>
      <c r="AN1350" s="99"/>
      <c r="AO1350" s="99"/>
      <c r="AP1350" s="99"/>
      <c r="AQ1350" s="99"/>
      <c r="AR1350" s="99"/>
      <c r="AS1350" s="99"/>
      <c r="AT1350" s="99"/>
      <c r="AU1350" s="99"/>
      <c r="AV1350" s="105">
        <v>2012</v>
      </c>
      <c r="AW1350" s="99"/>
      <c r="AX1350" s="99"/>
      <c r="AY1350" s="99"/>
      <c r="AZ1350" s="99"/>
      <c r="BA1350" s="99"/>
      <c r="BB1350" s="99"/>
      <c r="BC1350" s="100">
        <v>300</v>
      </c>
      <c r="BD1350" s="100"/>
    </row>
    <row r="1351" spans="2:56" ht="25.7" customHeight="1">
      <c r="B1351" s="1041"/>
      <c r="C1351" s="105" t="s">
        <v>1065</v>
      </c>
      <c r="D1351" s="582" t="s">
        <v>14847</v>
      </c>
      <c r="E1351" s="99" t="s">
        <v>1065</v>
      </c>
      <c r="F1351" s="99"/>
      <c r="G1351" s="99" t="s">
        <v>1065</v>
      </c>
      <c r="H1351" s="99"/>
      <c r="I1351" s="99"/>
      <c r="J1351" s="100">
        <v>3771</v>
      </c>
      <c r="K1351" s="100">
        <v>430</v>
      </c>
      <c r="L1351" s="100">
        <v>430</v>
      </c>
      <c r="M1351" s="99"/>
      <c r="N1351" s="99"/>
      <c r="O1351" s="99"/>
      <c r="P1351" s="100">
        <v>390</v>
      </c>
      <c r="Q1351" s="100">
        <v>390</v>
      </c>
      <c r="R1351" s="319" t="s">
        <v>2593</v>
      </c>
      <c r="S1351" s="100">
        <v>1</v>
      </c>
      <c r="T1351" s="100" t="s">
        <v>391</v>
      </c>
      <c r="U1351" s="99"/>
      <c r="V1351" s="99"/>
      <c r="W1351" s="99"/>
      <c r="X1351" s="99"/>
      <c r="Y1351" s="99"/>
      <c r="Z1351" s="99"/>
      <c r="AA1351" s="100" t="s">
        <v>13004</v>
      </c>
      <c r="AB1351" s="99"/>
      <c r="AC1351" s="99"/>
      <c r="AD1351" s="99"/>
      <c r="AE1351" s="99"/>
      <c r="AF1351" s="99"/>
      <c r="AG1351" s="99"/>
      <c r="AH1351" s="99"/>
      <c r="AI1351" s="99"/>
      <c r="AJ1351" s="99"/>
      <c r="AK1351" s="99"/>
      <c r="AL1351" s="99"/>
      <c r="AM1351" s="99"/>
      <c r="AN1351" s="99"/>
      <c r="AO1351" s="99"/>
      <c r="AP1351" s="99"/>
      <c r="AQ1351" s="99"/>
      <c r="AR1351" s="99"/>
      <c r="AS1351" s="99"/>
      <c r="AT1351" s="99"/>
      <c r="AU1351" s="99"/>
      <c r="AV1351" s="99">
        <v>2016</v>
      </c>
      <c r="AW1351" s="99"/>
      <c r="AX1351" s="99"/>
      <c r="AY1351" s="99"/>
      <c r="AZ1351" s="99"/>
      <c r="BA1351" s="99"/>
      <c r="BB1351" s="99"/>
      <c r="BC1351" s="100">
        <v>392</v>
      </c>
      <c r="BD1351" s="100"/>
    </row>
    <row r="1352" spans="2:56" ht="25.7" customHeight="1">
      <c r="B1352" s="1041"/>
      <c r="C1352" s="105" t="s">
        <v>1065</v>
      </c>
      <c r="D1352" s="582" t="s">
        <v>14848</v>
      </c>
      <c r="E1352" s="99" t="s">
        <v>1065</v>
      </c>
      <c r="F1352" s="99"/>
      <c r="G1352" s="99" t="s">
        <v>1065</v>
      </c>
      <c r="H1352" s="99"/>
      <c r="I1352" s="99"/>
      <c r="J1352" s="100">
        <v>2220</v>
      </c>
      <c r="K1352" s="100">
        <v>694</v>
      </c>
      <c r="L1352" s="100">
        <v>694</v>
      </c>
      <c r="M1352" s="99"/>
      <c r="N1352" s="99"/>
      <c r="O1352" s="99"/>
      <c r="P1352" s="100">
        <v>693</v>
      </c>
      <c r="Q1352" s="100">
        <v>693</v>
      </c>
      <c r="R1352" s="100" t="s">
        <v>2586</v>
      </c>
      <c r="S1352" s="100">
        <v>1</v>
      </c>
      <c r="T1352" s="100" t="s">
        <v>391</v>
      </c>
      <c r="U1352" s="99"/>
      <c r="V1352" s="99"/>
      <c r="W1352" s="99"/>
      <c r="X1352" s="99"/>
      <c r="Y1352" s="99"/>
      <c r="Z1352" s="99"/>
      <c r="AA1352" s="100" t="s">
        <v>2179</v>
      </c>
      <c r="AB1352" s="99"/>
      <c r="AC1352" s="99"/>
      <c r="AD1352" s="99"/>
      <c r="AE1352" s="99"/>
      <c r="AF1352" s="99"/>
      <c r="AG1352" s="99"/>
      <c r="AH1352" s="99"/>
      <c r="AI1352" s="99"/>
      <c r="AJ1352" s="99"/>
      <c r="AK1352" s="99"/>
      <c r="AL1352" s="99"/>
      <c r="AM1352" s="99"/>
      <c r="AN1352" s="99"/>
      <c r="AO1352" s="99"/>
      <c r="AP1352" s="99"/>
      <c r="AQ1352" s="99"/>
      <c r="AR1352" s="99"/>
      <c r="AS1352" s="99"/>
      <c r="AT1352" s="99"/>
      <c r="AU1352" s="99"/>
      <c r="AV1352" s="99" t="s">
        <v>14849</v>
      </c>
      <c r="AW1352" s="99"/>
      <c r="AX1352" s="99"/>
      <c r="AY1352" s="99"/>
      <c r="AZ1352" s="99"/>
      <c r="BA1352" s="99"/>
      <c r="BB1352" s="99"/>
      <c r="BC1352" s="100">
        <v>1113</v>
      </c>
      <c r="BD1352" s="100"/>
    </row>
    <row r="1353" spans="2:56" ht="25.7" customHeight="1">
      <c r="B1353" s="1041"/>
      <c r="C1353" s="105" t="s">
        <v>3044</v>
      </c>
      <c r="D1353" s="582" t="s">
        <v>14850</v>
      </c>
      <c r="E1353" s="99" t="s">
        <v>3044</v>
      </c>
      <c r="F1353" s="99"/>
      <c r="G1353" s="99" t="s">
        <v>3044</v>
      </c>
      <c r="H1353" s="99" t="s">
        <v>14851</v>
      </c>
      <c r="I1353" s="99"/>
      <c r="J1353" s="100">
        <v>1122</v>
      </c>
      <c r="K1353" s="100"/>
      <c r="L1353" s="100"/>
      <c r="M1353" s="99"/>
      <c r="N1353" s="99"/>
      <c r="O1353" s="99"/>
      <c r="P1353" s="100">
        <v>1122</v>
      </c>
      <c r="Q1353" s="100">
        <v>1122</v>
      </c>
      <c r="R1353" s="319" t="s">
        <v>2593</v>
      </c>
      <c r="S1353" s="100">
        <v>3</v>
      </c>
      <c r="T1353" s="100" t="s">
        <v>391</v>
      </c>
      <c r="U1353" s="99"/>
      <c r="V1353" s="99"/>
      <c r="W1353" s="99"/>
      <c r="X1353" s="99"/>
      <c r="Y1353" s="99"/>
      <c r="Z1353" s="99"/>
      <c r="AA1353" s="100"/>
      <c r="AB1353" s="99"/>
      <c r="AC1353" s="99"/>
      <c r="AD1353" s="99"/>
      <c r="AE1353" s="99"/>
      <c r="AF1353" s="99"/>
      <c r="AG1353" s="99"/>
      <c r="AH1353" s="99"/>
      <c r="AI1353" s="99"/>
      <c r="AJ1353" s="99"/>
      <c r="AK1353" s="99"/>
      <c r="AL1353" s="99"/>
      <c r="AM1353" s="99"/>
      <c r="AN1353" s="99"/>
      <c r="AO1353" s="99"/>
      <c r="AP1353" s="99"/>
      <c r="AQ1353" s="99"/>
      <c r="AR1353" s="99"/>
      <c r="AS1353" s="99"/>
      <c r="AT1353" s="99"/>
      <c r="AU1353" s="99"/>
      <c r="AV1353" s="99">
        <v>2009</v>
      </c>
      <c r="AW1353" s="99"/>
      <c r="AX1353" s="99"/>
      <c r="AY1353" s="99"/>
      <c r="AZ1353" s="99"/>
      <c r="BA1353" s="99"/>
      <c r="BB1353" s="99"/>
      <c r="BC1353" s="100">
        <v>300</v>
      </c>
      <c r="BD1353" s="100" t="s">
        <v>14852</v>
      </c>
    </row>
    <row r="1354" spans="2:56" ht="25.7" customHeight="1">
      <c r="B1354" s="1041"/>
      <c r="C1354" s="105" t="s">
        <v>3044</v>
      </c>
      <c r="D1354" s="582" t="s">
        <v>14853</v>
      </c>
      <c r="E1354" s="99" t="s">
        <v>3044</v>
      </c>
      <c r="F1354" s="99"/>
      <c r="G1354" s="99" t="s">
        <v>3044</v>
      </c>
      <c r="H1354" s="99"/>
      <c r="I1354" s="99"/>
      <c r="J1354" s="100">
        <v>29099</v>
      </c>
      <c r="K1354" s="100">
        <v>1463.6</v>
      </c>
      <c r="L1354" s="100">
        <v>1460.22</v>
      </c>
      <c r="M1354" s="99"/>
      <c r="N1354" s="99"/>
      <c r="O1354" s="99"/>
      <c r="P1354" s="100">
        <v>1134</v>
      </c>
      <c r="Q1354" s="100">
        <v>1134</v>
      </c>
      <c r="R1354" s="319" t="s">
        <v>2593</v>
      </c>
      <c r="S1354" s="100">
        <v>2</v>
      </c>
      <c r="T1354" s="100" t="s">
        <v>391</v>
      </c>
      <c r="U1354" s="99"/>
      <c r="V1354" s="99"/>
      <c r="W1354" s="99"/>
      <c r="X1354" s="99"/>
      <c r="Y1354" s="99"/>
      <c r="Z1354" s="99"/>
      <c r="AA1354" s="100" t="s">
        <v>15562</v>
      </c>
      <c r="AB1354" s="99"/>
      <c r="AC1354" s="99"/>
      <c r="AD1354" s="99"/>
      <c r="AE1354" s="99"/>
      <c r="AF1354" s="99"/>
      <c r="AG1354" s="99"/>
      <c r="AH1354" s="99"/>
      <c r="AI1354" s="99"/>
      <c r="AJ1354" s="99"/>
      <c r="AK1354" s="99"/>
      <c r="AL1354" s="99"/>
      <c r="AM1354" s="99"/>
      <c r="AN1354" s="99"/>
      <c r="AO1354" s="99"/>
      <c r="AP1354" s="99"/>
      <c r="AQ1354" s="99"/>
      <c r="AR1354" s="99"/>
      <c r="AS1354" s="99"/>
      <c r="AT1354" s="99"/>
      <c r="AU1354" s="99"/>
      <c r="AV1354" s="99">
        <v>2013</v>
      </c>
      <c r="AW1354" s="99"/>
      <c r="AX1354" s="99"/>
      <c r="AY1354" s="99"/>
      <c r="AZ1354" s="99"/>
      <c r="BA1354" s="99"/>
      <c r="BB1354" s="99"/>
      <c r="BC1354" s="100">
        <v>1292</v>
      </c>
      <c r="BD1354" s="100" t="s">
        <v>14854</v>
      </c>
    </row>
    <row r="1355" spans="2:56" ht="25.7" customHeight="1">
      <c r="B1355" s="1041"/>
      <c r="C1355" s="320" t="s">
        <v>3044</v>
      </c>
      <c r="D1355" s="320" t="s">
        <v>14855</v>
      </c>
      <c r="E1355" s="320" t="s">
        <v>3044</v>
      </c>
      <c r="F1355" s="320"/>
      <c r="G1355" s="320" t="s">
        <v>3044</v>
      </c>
      <c r="H1355" s="177" t="s">
        <v>3044</v>
      </c>
      <c r="I1355" s="177"/>
      <c r="J1355" s="319">
        <v>13150</v>
      </c>
      <c r="K1355" s="100">
        <v>975.01</v>
      </c>
      <c r="L1355" s="319">
        <v>975.01</v>
      </c>
      <c r="M1355" s="177"/>
      <c r="N1355" s="936"/>
      <c r="O1355" s="177"/>
      <c r="P1355" s="319">
        <v>975</v>
      </c>
      <c r="Q1355" s="319">
        <v>975</v>
      </c>
      <c r="R1355" s="319" t="s">
        <v>2593</v>
      </c>
      <c r="S1355" s="319">
        <v>2</v>
      </c>
      <c r="T1355" s="319" t="s">
        <v>391</v>
      </c>
      <c r="U1355" s="177"/>
      <c r="V1355" s="177"/>
      <c r="W1355" s="177"/>
      <c r="X1355" s="177"/>
      <c r="Y1355" s="177"/>
      <c r="Z1355" s="177"/>
      <c r="AA1355" s="319" t="s">
        <v>14856</v>
      </c>
      <c r="AB1355" s="320"/>
      <c r="AC1355" s="320"/>
      <c r="AD1355" s="177"/>
      <c r="AE1355" s="177"/>
      <c r="AF1355" s="177"/>
      <c r="AG1355" s="177"/>
      <c r="AH1355" s="177"/>
      <c r="AI1355" s="177"/>
      <c r="AJ1355" s="177"/>
      <c r="AK1355" s="177"/>
      <c r="AL1355" s="177"/>
      <c r="AM1355" s="177"/>
      <c r="AN1355" s="177"/>
      <c r="AO1355" s="177"/>
      <c r="AP1355" s="177"/>
      <c r="AQ1355" s="177"/>
      <c r="AR1355" s="177"/>
      <c r="AS1355" s="177"/>
      <c r="AT1355" s="177"/>
      <c r="AU1355" s="177"/>
      <c r="AV1355" s="99">
        <v>2011</v>
      </c>
      <c r="AW1355" s="99"/>
      <c r="AX1355" s="99"/>
      <c r="AY1355" s="99"/>
      <c r="AZ1355" s="99"/>
      <c r="BA1355" s="99"/>
      <c r="BB1355" s="99"/>
      <c r="BC1355" s="100">
        <v>422</v>
      </c>
      <c r="BD1355" s="100" t="s">
        <v>14854</v>
      </c>
    </row>
    <row r="1356" spans="2:56" ht="25.7" customHeight="1">
      <c r="B1356" s="1041"/>
      <c r="C1356" s="320" t="s">
        <v>3044</v>
      </c>
      <c r="D1356" s="320" t="s">
        <v>14857</v>
      </c>
      <c r="E1356" s="320" t="s">
        <v>3044</v>
      </c>
      <c r="F1356" s="320"/>
      <c r="G1356" s="320" t="s">
        <v>3044</v>
      </c>
      <c r="H1356" s="177"/>
      <c r="I1356" s="177"/>
      <c r="J1356" s="319">
        <v>4075</v>
      </c>
      <c r="K1356" s="100">
        <v>403</v>
      </c>
      <c r="L1356" s="319">
        <v>403</v>
      </c>
      <c r="M1356" s="177"/>
      <c r="N1356" s="936"/>
      <c r="O1356" s="177"/>
      <c r="P1356" s="319">
        <v>300</v>
      </c>
      <c r="Q1356" s="319">
        <v>300</v>
      </c>
      <c r="R1356" s="319" t="s">
        <v>2593</v>
      </c>
      <c r="S1356" s="319">
        <v>1</v>
      </c>
      <c r="T1356" s="319" t="s">
        <v>391</v>
      </c>
      <c r="U1356" s="177"/>
      <c r="V1356" s="177"/>
      <c r="W1356" s="177"/>
      <c r="X1356" s="177"/>
      <c r="Y1356" s="177"/>
      <c r="Z1356" s="177"/>
      <c r="AA1356" s="319" t="s">
        <v>14858</v>
      </c>
      <c r="AB1356" s="320"/>
      <c r="AC1356" s="320"/>
      <c r="AD1356" s="177"/>
      <c r="AE1356" s="177"/>
      <c r="AF1356" s="177"/>
      <c r="AG1356" s="177"/>
      <c r="AH1356" s="177"/>
      <c r="AI1356" s="177"/>
      <c r="AJ1356" s="177"/>
      <c r="AK1356" s="177"/>
      <c r="AL1356" s="177"/>
      <c r="AM1356" s="177"/>
      <c r="AN1356" s="177"/>
      <c r="AO1356" s="177"/>
      <c r="AP1356" s="177"/>
      <c r="AQ1356" s="177"/>
      <c r="AR1356" s="177"/>
      <c r="AS1356" s="177"/>
      <c r="AT1356" s="177"/>
      <c r="AU1356" s="177"/>
      <c r="AV1356" s="99">
        <v>2012</v>
      </c>
      <c r="AW1356" s="99"/>
      <c r="AX1356" s="99"/>
      <c r="AY1356" s="99"/>
      <c r="AZ1356" s="99"/>
      <c r="BA1356" s="99"/>
      <c r="BB1356" s="99"/>
      <c r="BC1356" s="100">
        <v>772</v>
      </c>
      <c r="BD1356" s="100" t="s">
        <v>14852</v>
      </c>
    </row>
    <row r="1357" spans="2:56" ht="25.7" customHeight="1">
      <c r="B1357" s="1041"/>
      <c r="C1357" s="320" t="s">
        <v>3044</v>
      </c>
      <c r="D1357" s="320" t="s">
        <v>14859</v>
      </c>
      <c r="E1357" s="320" t="s">
        <v>3044</v>
      </c>
      <c r="F1357" s="320"/>
      <c r="G1357" s="320" t="s">
        <v>3044</v>
      </c>
      <c r="H1357" s="177"/>
      <c r="I1357" s="177"/>
      <c r="J1357" s="319">
        <v>524</v>
      </c>
      <c r="K1357" s="100">
        <v>524</v>
      </c>
      <c r="L1357" s="319">
        <v>524</v>
      </c>
      <c r="M1357" s="177"/>
      <c r="N1357" s="936"/>
      <c r="O1357" s="177"/>
      <c r="P1357" s="319">
        <v>490</v>
      </c>
      <c r="Q1357" s="319">
        <v>490</v>
      </c>
      <c r="R1357" s="319" t="s">
        <v>2593</v>
      </c>
      <c r="S1357" s="319">
        <v>1</v>
      </c>
      <c r="T1357" s="319" t="s">
        <v>14860</v>
      </c>
      <c r="U1357" s="177"/>
      <c r="V1357" s="177"/>
      <c r="W1357" s="177"/>
      <c r="X1357" s="177"/>
      <c r="Y1357" s="177"/>
      <c r="Z1357" s="177"/>
      <c r="AA1357" s="319" t="s">
        <v>14856</v>
      </c>
      <c r="AB1357" s="320"/>
      <c r="AC1357" s="320"/>
      <c r="AD1357" s="177"/>
      <c r="AE1357" s="177"/>
      <c r="AF1357" s="177"/>
      <c r="AG1357" s="177"/>
      <c r="AH1357" s="177"/>
      <c r="AI1357" s="177"/>
      <c r="AJ1357" s="177"/>
      <c r="AK1357" s="177"/>
      <c r="AL1357" s="177"/>
      <c r="AM1357" s="177"/>
      <c r="AN1357" s="177"/>
      <c r="AO1357" s="177"/>
      <c r="AP1357" s="177"/>
      <c r="AQ1357" s="177"/>
      <c r="AR1357" s="177"/>
      <c r="AS1357" s="177"/>
      <c r="AT1357" s="177"/>
      <c r="AU1357" s="177"/>
      <c r="AV1357" s="99">
        <v>2014</v>
      </c>
      <c r="AW1357" s="99"/>
      <c r="AX1357" s="99"/>
      <c r="AY1357" s="99"/>
      <c r="AZ1357" s="99"/>
      <c r="BA1357" s="99"/>
      <c r="BB1357" s="99"/>
      <c r="BC1357" s="100">
        <v>288</v>
      </c>
      <c r="BD1357" s="100"/>
    </row>
    <row r="1358" spans="2:56" ht="25.7" customHeight="1">
      <c r="B1358" s="1041"/>
      <c r="C1358" s="320" t="s">
        <v>3044</v>
      </c>
      <c r="D1358" s="320" t="s">
        <v>14861</v>
      </c>
      <c r="E1358" s="320" t="s">
        <v>3044</v>
      </c>
      <c r="F1358" s="320"/>
      <c r="G1358" s="320" t="s">
        <v>3044</v>
      </c>
      <c r="H1358" s="177"/>
      <c r="I1358" s="177"/>
      <c r="J1358" s="319">
        <v>1379</v>
      </c>
      <c r="K1358" s="100">
        <v>374</v>
      </c>
      <c r="L1358" s="319">
        <v>374</v>
      </c>
      <c r="M1358" s="177"/>
      <c r="N1358" s="936"/>
      <c r="O1358" s="177"/>
      <c r="P1358" s="319">
        <v>374</v>
      </c>
      <c r="Q1358" s="319">
        <v>374</v>
      </c>
      <c r="R1358" s="319" t="s">
        <v>2593</v>
      </c>
      <c r="S1358" s="319">
        <v>1</v>
      </c>
      <c r="T1358" s="319" t="s">
        <v>391</v>
      </c>
      <c r="U1358" s="177"/>
      <c r="V1358" s="177"/>
      <c r="W1358" s="177"/>
      <c r="X1358" s="177"/>
      <c r="Y1358" s="177"/>
      <c r="Z1358" s="177"/>
      <c r="AA1358" s="319" t="s">
        <v>14856</v>
      </c>
      <c r="AB1358" s="320"/>
      <c r="AC1358" s="320"/>
      <c r="AD1358" s="177"/>
      <c r="AE1358" s="177"/>
      <c r="AF1358" s="177"/>
      <c r="AG1358" s="177"/>
      <c r="AH1358" s="177"/>
      <c r="AI1358" s="177"/>
      <c r="AJ1358" s="177"/>
      <c r="AK1358" s="177"/>
      <c r="AL1358" s="177"/>
      <c r="AM1358" s="177"/>
      <c r="AN1358" s="177"/>
      <c r="AO1358" s="177"/>
      <c r="AP1358" s="177"/>
      <c r="AQ1358" s="177"/>
      <c r="AR1358" s="177"/>
      <c r="AS1358" s="177"/>
      <c r="AT1358" s="177"/>
      <c r="AU1358" s="177"/>
      <c r="AV1358" s="99">
        <v>2014</v>
      </c>
      <c r="AW1358" s="99"/>
      <c r="AX1358" s="99"/>
      <c r="AY1358" s="99"/>
      <c r="AZ1358" s="99"/>
      <c r="BA1358" s="99"/>
      <c r="BB1358" s="99"/>
      <c r="BC1358" s="100">
        <v>124</v>
      </c>
      <c r="BD1358" s="100"/>
    </row>
    <row r="1359" spans="2:56" ht="25.7" customHeight="1">
      <c r="B1359" s="1041"/>
      <c r="C1359" s="320" t="s">
        <v>13985</v>
      </c>
      <c r="D1359" s="320" t="s">
        <v>14862</v>
      </c>
      <c r="E1359" s="320" t="s">
        <v>13985</v>
      </c>
      <c r="F1359" s="320"/>
      <c r="G1359" s="320" t="s">
        <v>13985</v>
      </c>
      <c r="H1359" s="177"/>
      <c r="I1359" s="177"/>
      <c r="J1359" s="319">
        <v>2066</v>
      </c>
      <c r="K1359" s="100">
        <v>383</v>
      </c>
      <c r="L1359" s="319">
        <v>383</v>
      </c>
      <c r="M1359" s="177"/>
      <c r="N1359" s="936"/>
      <c r="O1359" s="177"/>
      <c r="P1359" s="319">
        <v>500</v>
      </c>
      <c r="Q1359" s="319">
        <v>500</v>
      </c>
      <c r="R1359" s="319" t="s">
        <v>2909</v>
      </c>
      <c r="S1359" s="319">
        <v>1</v>
      </c>
      <c r="T1359" s="319" t="s">
        <v>391</v>
      </c>
      <c r="U1359" s="177"/>
      <c r="V1359" s="177"/>
      <c r="W1359" s="177"/>
      <c r="X1359" s="177"/>
      <c r="Y1359" s="177"/>
      <c r="Z1359" s="177"/>
      <c r="AA1359" s="319"/>
      <c r="AB1359" s="320"/>
      <c r="AC1359" s="320"/>
      <c r="AD1359" s="177"/>
      <c r="AE1359" s="177"/>
      <c r="AF1359" s="177"/>
      <c r="AG1359" s="177"/>
      <c r="AH1359" s="177"/>
      <c r="AI1359" s="177"/>
      <c r="AJ1359" s="177"/>
      <c r="AK1359" s="177"/>
      <c r="AL1359" s="177"/>
      <c r="AM1359" s="177"/>
      <c r="AN1359" s="177"/>
      <c r="AO1359" s="177"/>
      <c r="AP1359" s="177"/>
      <c r="AQ1359" s="177"/>
      <c r="AR1359" s="177"/>
      <c r="AS1359" s="177"/>
      <c r="AT1359" s="177"/>
      <c r="AU1359" s="177"/>
      <c r="AV1359" s="99">
        <v>2006</v>
      </c>
      <c r="AW1359" s="99"/>
      <c r="AX1359" s="99"/>
      <c r="AY1359" s="99"/>
      <c r="AZ1359" s="99"/>
      <c r="BA1359" s="99"/>
      <c r="BB1359" s="99"/>
      <c r="BC1359" s="100">
        <v>200</v>
      </c>
      <c r="BD1359" s="100"/>
    </row>
    <row r="1360" spans="2:56" ht="25.7" customHeight="1">
      <c r="B1360" s="1041"/>
      <c r="C1360" s="320" t="s">
        <v>13985</v>
      </c>
      <c r="D1360" s="320" t="s">
        <v>14863</v>
      </c>
      <c r="E1360" s="320" t="s">
        <v>13985</v>
      </c>
      <c r="F1360" s="320"/>
      <c r="G1360" s="320" t="s">
        <v>13985</v>
      </c>
      <c r="H1360" s="177"/>
      <c r="I1360" s="177"/>
      <c r="J1360" s="319">
        <v>1228</v>
      </c>
      <c r="K1360" s="100">
        <v>431</v>
      </c>
      <c r="L1360" s="319">
        <v>431</v>
      </c>
      <c r="M1360" s="177"/>
      <c r="N1360" s="936"/>
      <c r="O1360" s="177"/>
      <c r="P1360" s="319">
        <v>500</v>
      </c>
      <c r="Q1360" s="319">
        <v>500</v>
      </c>
      <c r="R1360" s="319" t="s">
        <v>2909</v>
      </c>
      <c r="S1360" s="319">
        <v>1</v>
      </c>
      <c r="T1360" s="319" t="s">
        <v>391</v>
      </c>
      <c r="U1360" s="177"/>
      <c r="V1360" s="177"/>
      <c r="W1360" s="177"/>
      <c r="X1360" s="177"/>
      <c r="Y1360" s="177"/>
      <c r="Z1360" s="177"/>
      <c r="AA1360" s="319"/>
      <c r="AB1360" s="320"/>
      <c r="AC1360" s="320"/>
      <c r="AD1360" s="177"/>
      <c r="AE1360" s="177"/>
      <c r="AF1360" s="177"/>
      <c r="AG1360" s="177"/>
      <c r="AH1360" s="177"/>
      <c r="AI1360" s="177"/>
      <c r="AJ1360" s="177"/>
      <c r="AK1360" s="177"/>
      <c r="AL1360" s="177"/>
      <c r="AM1360" s="177"/>
      <c r="AN1360" s="177"/>
      <c r="AO1360" s="177"/>
      <c r="AP1360" s="177"/>
      <c r="AQ1360" s="177"/>
      <c r="AR1360" s="177"/>
      <c r="AS1360" s="177"/>
      <c r="AT1360" s="177"/>
      <c r="AU1360" s="177"/>
      <c r="AV1360" s="99">
        <v>2009</v>
      </c>
      <c r="AW1360" s="99"/>
      <c r="AX1360" s="99"/>
      <c r="AY1360" s="99"/>
      <c r="AZ1360" s="99"/>
      <c r="BA1360" s="99"/>
      <c r="BB1360" s="99"/>
      <c r="BC1360" s="100">
        <v>100</v>
      </c>
      <c r="BD1360" s="100"/>
    </row>
    <row r="1361" spans="2:56" ht="25.7" customHeight="1">
      <c r="B1361" s="1041"/>
      <c r="C1361" s="320" t="s">
        <v>13985</v>
      </c>
      <c r="D1361" s="320" t="s">
        <v>14864</v>
      </c>
      <c r="E1361" s="320" t="s">
        <v>13985</v>
      </c>
      <c r="F1361" s="320"/>
      <c r="G1361" s="320" t="s">
        <v>13985</v>
      </c>
      <c r="H1361" s="177"/>
      <c r="I1361" s="177"/>
      <c r="J1361" s="319">
        <v>419</v>
      </c>
      <c r="K1361" s="100">
        <v>418.76</v>
      </c>
      <c r="L1361" s="319">
        <v>418.76</v>
      </c>
      <c r="M1361" s="177"/>
      <c r="N1361" s="936"/>
      <c r="O1361" s="177"/>
      <c r="P1361" s="319">
        <v>374</v>
      </c>
      <c r="Q1361" s="319">
        <v>374</v>
      </c>
      <c r="R1361" s="319" t="s">
        <v>11534</v>
      </c>
      <c r="S1361" s="319">
        <v>1</v>
      </c>
      <c r="T1361" s="319" t="s">
        <v>391</v>
      </c>
      <c r="U1361" s="177"/>
      <c r="V1361" s="177"/>
      <c r="W1361" s="177"/>
      <c r="X1361" s="177"/>
      <c r="Y1361" s="177"/>
      <c r="Z1361" s="177"/>
      <c r="AA1361" s="319"/>
      <c r="AB1361" s="320"/>
      <c r="AC1361" s="320"/>
      <c r="AD1361" s="177"/>
      <c r="AE1361" s="177"/>
      <c r="AF1361" s="177"/>
      <c r="AG1361" s="177"/>
      <c r="AH1361" s="177"/>
      <c r="AI1361" s="177"/>
      <c r="AJ1361" s="177"/>
      <c r="AK1361" s="177"/>
      <c r="AL1361" s="177"/>
      <c r="AM1361" s="177"/>
      <c r="AN1361" s="177"/>
      <c r="AO1361" s="177"/>
      <c r="AP1361" s="177"/>
      <c r="AQ1361" s="177"/>
      <c r="AR1361" s="177"/>
      <c r="AS1361" s="177"/>
      <c r="AT1361" s="177"/>
      <c r="AU1361" s="177"/>
      <c r="AV1361" s="99">
        <v>2011</v>
      </c>
      <c r="AW1361" s="99"/>
      <c r="AX1361" s="99"/>
      <c r="AY1361" s="99"/>
      <c r="AZ1361" s="99"/>
      <c r="BA1361" s="99"/>
      <c r="BB1361" s="99"/>
      <c r="BC1361" s="100">
        <v>60</v>
      </c>
      <c r="BD1361" s="100"/>
    </row>
    <row r="1362" spans="2:56" ht="25.7" customHeight="1">
      <c r="B1362" s="1041"/>
      <c r="C1362" s="320" t="s">
        <v>13985</v>
      </c>
      <c r="D1362" s="320" t="s">
        <v>14865</v>
      </c>
      <c r="E1362" s="320" t="s">
        <v>13985</v>
      </c>
      <c r="F1362" s="320"/>
      <c r="G1362" s="320" t="s">
        <v>13985</v>
      </c>
      <c r="H1362" s="177"/>
      <c r="I1362" s="177"/>
      <c r="J1362" s="319">
        <v>395</v>
      </c>
      <c r="K1362" s="100">
        <v>394.56</v>
      </c>
      <c r="L1362" s="100">
        <v>394.56</v>
      </c>
      <c r="M1362" s="177"/>
      <c r="N1362" s="936"/>
      <c r="O1362" s="177"/>
      <c r="P1362" s="319">
        <v>300</v>
      </c>
      <c r="Q1362" s="319">
        <v>300</v>
      </c>
      <c r="R1362" s="319" t="s">
        <v>2615</v>
      </c>
      <c r="S1362" s="319">
        <v>1</v>
      </c>
      <c r="T1362" s="319" t="s">
        <v>391</v>
      </c>
      <c r="U1362" s="177"/>
      <c r="V1362" s="177"/>
      <c r="W1362" s="177"/>
      <c r="X1362" s="177"/>
      <c r="Y1362" s="177"/>
      <c r="Z1362" s="177"/>
      <c r="AA1362" s="319"/>
      <c r="AB1362" s="320"/>
      <c r="AC1362" s="320"/>
      <c r="AD1362" s="177"/>
      <c r="AE1362" s="177"/>
      <c r="AF1362" s="177"/>
      <c r="AG1362" s="177"/>
      <c r="AH1362" s="177"/>
      <c r="AI1362" s="177"/>
      <c r="AJ1362" s="177"/>
      <c r="AK1362" s="177"/>
      <c r="AL1362" s="177"/>
      <c r="AM1362" s="177"/>
      <c r="AN1362" s="177"/>
      <c r="AO1362" s="177"/>
      <c r="AP1362" s="177"/>
      <c r="AQ1362" s="177"/>
      <c r="AR1362" s="177"/>
      <c r="AS1362" s="177"/>
      <c r="AT1362" s="177"/>
      <c r="AU1362" s="177"/>
      <c r="AV1362" s="99">
        <v>2010</v>
      </c>
      <c r="AW1362" s="99"/>
      <c r="AX1362" s="99"/>
      <c r="AY1362" s="99"/>
      <c r="AZ1362" s="99"/>
      <c r="BA1362" s="99"/>
      <c r="BB1362" s="99"/>
      <c r="BC1362" s="100">
        <v>50</v>
      </c>
      <c r="BD1362" s="100"/>
    </row>
    <row r="1363" spans="2:56" ht="25.7" customHeight="1">
      <c r="B1363" s="1041"/>
      <c r="C1363" s="320" t="s">
        <v>13985</v>
      </c>
      <c r="D1363" s="320" t="s">
        <v>14866</v>
      </c>
      <c r="E1363" s="320" t="s">
        <v>13985</v>
      </c>
      <c r="F1363" s="320"/>
      <c r="G1363" s="320" t="s">
        <v>13985</v>
      </c>
      <c r="H1363" s="177"/>
      <c r="I1363" s="177"/>
      <c r="J1363" s="319">
        <v>1883</v>
      </c>
      <c r="K1363" s="100">
        <v>428.53</v>
      </c>
      <c r="L1363" s="319">
        <v>428.53</v>
      </c>
      <c r="M1363" s="177"/>
      <c r="N1363" s="936"/>
      <c r="O1363" s="177"/>
      <c r="P1363" s="319">
        <v>374</v>
      </c>
      <c r="Q1363" s="319">
        <v>374</v>
      </c>
      <c r="R1363" s="319" t="s">
        <v>11534</v>
      </c>
      <c r="S1363" s="319">
        <v>1</v>
      </c>
      <c r="T1363" s="319" t="s">
        <v>391</v>
      </c>
      <c r="U1363" s="177"/>
      <c r="V1363" s="177"/>
      <c r="W1363" s="177"/>
      <c r="X1363" s="177"/>
      <c r="Y1363" s="177"/>
      <c r="Z1363" s="177"/>
      <c r="AA1363" s="319"/>
      <c r="AB1363" s="320"/>
      <c r="AC1363" s="320"/>
      <c r="AD1363" s="177"/>
      <c r="AE1363" s="177"/>
      <c r="AF1363" s="177"/>
      <c r="AG1363" s="177"/>
      <c r="AH1363" s="177"/>
      <c r="AI1363" s="177"/>
      <c r="AJ1363" s="177"/>
      <c r="AK1363" s="177"/>
      <c r="AL1363" s="177"/>
      <c r="AM1363" s="177"/>
      <c r="AN1363" s="177"/>
      <c r="AO1363" s="177"/>
      <c r="AP1363" s="177"/>
      <c r="AQ1363" s="177"/>
      <c r="AR1363" s="177"/>
      <c r="AS1363" s="177"/>
      <c r="AT1363" s="177"/>
      <c r="AU1363" s="177"/>
      <c r="AV1363" s="99">
        <v>2011</v>
      </c>
      <c r="AW1363" s="99"/>
      <c r="AX1363" s="99"/>
      <c r="AY1363" s="99"/>
      <c r="AZ1363" s="99"/>
      <c r="BA1363" s="99"/>
      <c r="BB1363" s="99"/>
      <c r="BC1363" s="100">
        <v>60</v>
      </c>
      <c r="BD1363" s="100"/>
    </row>
    <row r="1364" spans="2:56" ht="25.7" customHeight="1">
      <c r="B1364" s="543"/>
      <c r="C1364" s="320" t="s">
        <v>13985</v>
      </c>
      <c r="D1364" s="544" t="s">
        <v>14867</v>
      </c>
      <c r="E1364" s="177" t="s">
        <v>13985</v>
      </c>
      <c r="F1364" s="177"/>
      <c r="G1364" s="177" t="s">
        <v>13985</v>
      </c>
      <c r="H1364" s="177"/>
      <c r="I1364" s="177"/>
      <c r="J1364" s="319">
        <v>397.38</v>
      </c>
      <c r="K1364" s="319">
        <v>397.38</v>
      </c>
      <c r="L1364" s="319">
        <v>397.38</v>
      </c>
      <c r="M1364" s="319"/>
      <c r="N1364" s="319"/>
      <c r="O1364" s="319"/>
      <c r="P1364" s="319">
        <v>300</v>
      </c>
      <c r="Q1364" s="319">
        <v>300</v>
      </c>
      <c r="R1364" s="319" t="s">
        <v>2615</v>
      </c>
      <c r="S1364" s="319">
        <v>1</v>
      </c>
      <c r="T1364" s="319" t="s">
        <v>391</v>
      </c>
      <c r="U1364" s="177"/>
      <c r="V1364" s="177"/>
      <c r="W1364" s="177"/>
      <c r="X1364" s="177"/>
      <c r="Y1364" s="177"/>
      <c r="Z1364" s="177"/>
      <c r="AA1364" s="319"/>
      <c r="AB1364" s="320"/>
      <c r="AC1364" s="320"/>
      <c r="AD1364" s="177"/>
      <c r="AE1364" s="177"/>
      <c r="AF1364" s="177"/>
      <c r="AG1364" s="177"/>
      <c r="AH1364" s="177"/>
      <c r="AI1364" s="177"/>
      <c r="AJ1364" s="177"/>
      <c r="AK1364" s="177"/>
      <c r="AL1364" s="177"/>
      <c r="AM1364" s="177"/>
      <c r="AN1364" s="177"/>
      <c r="AO1364" s="177"/>
      <c r="AP1364" s="177"/>
      <c r="AQ1364" s="177"/>
      <c r="AR1364" s="177"/>
      <c r="AS1364" s="177"/>
      <c r="AT1364" s="177"/>
      <c r="AU1364" s="177"/>
      <c r="AV1364" s="99">
        <v>2010</v>
      </c>
      <c r="AW1364" s="99"/>
      <c r="AX1364" s="99"/>
      <c r="AY1364" s="99"/>
      <c r="AZ1364" s="99"/>
      <c r="BA1364" s="99"/>
      <c r="BB1364" s="99"/>
      <c r="BC1364" s="100">
        <v>50</v>
      </c>
      <c r="BD1364" s="100"/>
    </row>
    <row r="1365" spans="2:56" ht="25.7" customHeight="1">
      <c r="B1365" s="543"/>
      <c r="C1365" s="320" t="s">
        <v>13985</v>
      </c>
      <c r="D1365" s="320" t="s">
        <v>14868</v>
      </c>
      <c r="E1365" s="320" t="s">
        <v>13985</v>
      </c>
      <c r="F1365" s="320"/>
      <c r="G1365" s="320" t="s">
        <v>13985</v>
      </c>
      <c r="H1365" s="177"/>
      <c r="I1365" s="177"/>
      <c r="J1365" s="319">
        <v>995</v>
      </c>
      <c r="K1365" s="319">
        <v>398.72</v>
      </c>
      <c r="L1365" s="319">
        <v>398.72</v>
      </c>
      <c r="M1365" s="177"/>
      <c r="N1365" s="936"/>
      <c r="O1365" s="177"/>
      <c r="P1365" s="319">
        <v>300</v>
      </c>
      <c r="Q1365" s="100">
        <v>300</v>
      </c>
      <c r="R1365" s="319" t="s">
        <v>2615</v>
      </c>
      <c r="S1365" s="100">
        <v>1</v>
      </c>
      <c r="T1365" s="319" t="s">
        <v>391</v>
      </c>
      <c r="U1365" s="99"/>
      <c r="V1365" s="99"/>
      <c r="W1365" s="99"/>
      <c r="X1365" s="99"/>
      <c r="Y1365" s="99"/>
      <c r="Z1365" s="99"/>
      <c r="AA1365" s="100"/>
      <c r="AB1365" s="99"/>
      <c r="AC1365" s="99"/>
      <c r="AD1365" s="99"/>
      <c r="AE1365" s="99"/>
      <c r="AF1365" s="99"/>
      <c r="AG1365" s="99"/>
      <c r="AH1365" s="99"/>
      <c r="AI1365" s="99"/>
      <c r="AJ1365" s="99"/>
      <c r="AK1365" s="99"/>
      <c r="AL1365" s="99"/>
      <c r="AM1365" s="99"/>
      <c r="AN1365" s="99"/>
      <c r="AO1365" s="99"/>
      <c r="AP1365" s="99"/>
      <c r="AQ1365" s="99"/>
      <c r="AR1365" s="99"/>
      <c r="AS1365" s="99"/>
      <c r="AT1365" s="99"/>
      <c r="AU1365" s="99"/>
      <c r="AV1365" s="99">
        <v>2011</v>
      </c>
      <c r="AW1365" s="99"/>
      <c r="AX1365" s="99"/>
      <c r="AY1365" s="99"/>
      <c r="AZ1365" s="99"/>
      <c r="BA1365" s="99"/>
      <c r="BB1365" s="99"/>
      <c r="BC1365" s="100">
        <v>50</v>
      </c>
      <c r="BD1365" s="319"/>
    </row>
    <row r="1366" spans="2:56" ht="25.7" customHeight="1">
      <c r="B1366" s="543"/>
      <c r="C1366" s="320" t="s">
        <v>13985</v>
      </c>
      <c r="D1366" s="320" t="s">
        <v>14869</v>
      </c>
      <c r="E1366" s="320" t="s">
        <v>13985</v>
      </c>
      <c r="F1366" s="320"/>
      <c r="G1366" s="320" t="s">
        <v>13985</v>
      </c>
      <c r="H1366" s="177"/>
      <c r="I1366" s="177"/>
      <c r="J1366" s="319">
        <v>999</v>
      </c>
      <c r="K1366" s="319">
        <v>397.38</v>
      </c>
      <c r="L1366" s="319">
        <v>397.38</v>
      </c>
      <c r="M1366" s="177"/>
      <c r="N1366" s="936"/>
      <c r="O1366" s="177"/>
      <c r="P1366" s="319">
        <v>300</v>
      </c>
      <c r="Q1366" s="100">
        <v>300</v>
      </c>
      <c r="R1366" s="319" t="s">
        <v>2615</v>
      </c>
      <c r="S1366" s="100">
        <v>1</v>
      </c>
      <c r="T1366" s="319" t="s">
        <v>391</v>
      </c>
      <c r="U1366" s="99"/>
      <c r="V1366" s="99"/>
      <c r="W1366" s="99"/>
      <c r="X1366" s="99"/>
      <c r="Y1366" s="99"/>
      <c r="Z1366" s="99"/>
      <c r="AA1366" s="100"/>
      <c r="AB1366" s="99"/>
      <c r="AC1366" s="99"/>
      <c r="AD1366" s="99"/>
      <c r="AE1366" s="99"/>
      <c r="AF1366" s="99"/>
      <c r="AG1366" s="99"/>
      <c r="AH1366" s="99"/>
      <c r="AI1366" s="99"/>
      <c r="AJ1366" s="99"/>
      <c r="AK1366" s="99"/>
      <c r="AL1366" s="99"/>
      <c r="AM1366" s="99"/>
      <c r="AN1366" s="99"/>
      <c r="AO1366" s="99"/>
      <c r="AP1366" s="99"/>
      <c r="AQ1366" s="99"/>
      <c r="AR1366" s="99"/>
      <c r="AS1366" s="99"/>
      <c r="AT1366" s="99"/>
      <c r="AU1366" s="99"/>
      <c r="AV1366" s="99">
        <v>2011</v>
      </c>
      <c r="AW1366" s="99"/>
      <c r="AX1366" s="99"/>
      <c r="AY1366" s="99"/>
      <c r="AZ1366" s="99"/>
      <c r="BA1366" s="99"/>
      <c r="BB1366" s="99"/>
      <c r="BC1366" s="100">
        <v>50</v>
      </c>
      <c r="BD1366" s="319"/>
    </row>
    <row r="1367" spans="2:56" ht="25.7" customHeight="1">
      <c r="B1367" s="543"/>
      <c r="C1367" s="320" t="s">
        <v>13985</v>
      </c>
      <c r="D1367" s="320" t="s">
        <v>14870</v>
      </c>
      <c r="E1367" s="320" t="s">
        <v>13985</v>
      </c>
      <c r="F1367" s="320"/>
      <c r="G1367" s="320" t="s">
        <v>13985</v>
      </c>
      <c r="H1367" s="177"/>
      <c r="I1367" s="177"/>
      <c r="J1367" s="319">
        <v>1539</v>
      </c>
      <c r="K1367" s="319">
        <v>484.01</v>
      </c>
      <c r="L1367" s="319">
        <v>484.01</v>
      </c>
      <c r="M1367" s="177"/>
      <c r="N1367" s="936"/>
      <c r="O1367" s="177"/>
      <c r="P1367" s="319">
        <v>300</v>
      </c>
      <c r="Q1367" s="100">
        <v>300</v>
      </c>
      <c r="R1367" s="319" t="s">
        <v>2615</v>
      </c>
      <c r="S1367" s="100">
        <v>1</v>
      </c>
      <c r="T1367" s="319" t="s">
        <v>391</v>
      </c>
      <c r="U1367" s="99"/>
      <c r="V1367" s="99"/>
      <c r="W1367" s="99"/>
      <c r="X1367" s="99"/>
      <c r="Y1367" s="99"/>
      <c r="Z1367" s="99"/>
      <c r="AA1367" s="100"/>
      <c r="AB1367" s="99"/>
      <c r="AC1367" s="99"/>
      <c r="AD1367" s="99"/>
      <c r="AE1367" s="99"/>
      <c r="AF1367" s="99"/>
      <c r="AG1367" s="99"/>
      <c r="AH1367" s="99"/>
      <c r="AI1367" s="99"/>
      <c r="AJ1367" s="99"/>
      <c r="AK1367" s="99"/>
      <c r="AL1367" s="99"/>
      <c r="AM1367" s="99"/>
      <c r="AN1367" s="99"/>
      <c r="AO1367" s="99"/>
      <c r="AP1367" s="99"/>
      <c r="AQ1367" s="99"/>
      <c r="AR1367" s="99"/>
      <c r="AS1367" s="99"/>
      <c r="AT1367" s="99"/>
      <c r="AU1367" s="99"/>
      <c r="AV1367" s="99">
        <v>2012</v>
      </c>
      <c r="AW1367" s="99"/>
      <c r="AX1367" s="99"/>
      <c r="AY1367" s="99"/>
      <c r="AZ1367" s="99"/>
      <c r="BA1367" s="99"/>
      <c r="BB1367" s="99"/>
      <c r="BC1367" s="100">
        <v>50</v>
      </c>
      <c r="BD1367" s="319"/>
    </row>
    <row r="1368" spans="2:56" ht="25.7" customHeight="1">
      <c r="B1368" s="543"/>
      <c r="C1368" s="320" t="s">
        <v>13985</v>
      </c>
      <c r="D1368" s="320" t="s">
        <v>14871</v>
      </c>
      <c r="E1368" s="320" t="s">
        <v>13985</v>
      </c>
      <c r="F1368" s="320"/>
      <c r="G1368" s="320" t="s">
        <v>13985</v>
      </c>
      <c r="H1368" s="177"/>
      <c r="I1368" s="177"/>
      <c r="J1368" s="319">
        <v>1354</v>
      </c>
      <c r="K1368" s="319">
        <v>480</v>
      </c>
      <c r="L1368" s="319">
        <v>480</v>
      </c>
      <c r="M1368" s="177"/>
      <c r="N1368" s="936"/>
      <c r="O1368" s="177"/>
      <c r="P1368" s="319">
        <v>300</v>
      </c>
      <c r="Q1368" s="100">
        <v>300</v>
      </c>
      <c r="R1368" s="319" t="s">
        <v>2615</v>
      </c>
      <c r="S1368" s="100">
        <v>1</v>
      </c>
      <c r="T1368" s="319" t="s">
        <v>391</v>
      </c>
      <c r="U1368" s="99"/>
      <c r="V1368" s="99"/>
      <c r="W1368" s="99"/>
      <c r="X1368" s="99"/>
      <c r="Y1368" s="99"/>
      <c r="Z1368" s="99"/>
      <c r="AA1368" s="100"/>
      <c r="AB1368" s="99"/>
      <c r="AC1368" s="99"/>
      <c r="AD1368" s="99"/>
      <c r="AE1368" s="99"/>
      <c r="AF1368" s="99"/>
      <c r="AG1368" s="99"/>
      <c r="AH1368" s="99"/>
      <c r="AI1368" s="99"/>
      <c r="AJ1368" s="99"/>
      <c r="AK1368" s="99"/>
      <c r="AL1368" s="99"/>
      <c r="AM1368" s="99"/>
      <c r="AN1368" s="99"/>
      <c r="AO1368" s="99"/>
      <c r="AP1368" s="99"/>
      <c r="AQ1368" s="99"/>
      <c r="AR1368" s="99"/>
      <c r="AS1368" s="99"/>
      <c r="AT1368" s="99"/>
      <c r="AU1368" s="99"/>
      <c r="AV1368" s="99">
        <v>2015</v>
      </c>
      <c r="AW1368" s="99"/>
      <c r="AX1368" s="99"/>
      <c r="AY1368" s="99"/>
      <c r="AZ1368" s="99"/>
      <c r="BA1368" s="99"/>
      <c r="BB1368" s="99"/>
      <c r="BC1368" s="100">
        <v>645</v>
      </c>
      <c r="BD1368" s="319"/>
    </row>
    <row r="1369" spans="2:56" ht="25.7" customHeight="1">
      <c r="B1369" s="566" t="s">
        <v>15410</v>
      </c>
      <c r="C1369" s="320" t="s">
        <v>15411</v>
      </c>
      <c r="D1369" s="544">
        <f>COUNTA(D1370:D1389)</f>
        <v>20</v>
      </c>
      <c r="E1369" s="177"/>
      <c r="F1369" s="177"/>
      <c r="G1369" s="177"/>
      <c r="H1369" s="177"/>
      <c r="I1369" s="177"/>
      <c r="J1369" s="319">
        <f>SUM(J1370:J1389)</f>
        <v>419533</v>
      </c>
      <c r="K1369" s="319">
        <f>SUM(K1370:K1389)</f>
        <v>22291.27</v>
      </c>
      <c r="L1369" s="319">
        <f>SUM(L1370:L1389)</f>
        <v>22461.18</v>
      </c>
      <c r="M1369" s="319">
        <f t="shared" ref="M1369:O1369" si="17">SUM(M1370:M1391)</f>
        <v>0</v>
      </c>
      <c r="N1369" s="319">
        <f t="shared" si="17"/>
        <v>0</v>
      </c>
      <c r="O1369" s="319">
        <f t="shared" si="17"/>
        <v>0</v>
      </c>
      <c r="P1369" s="319"/>
      <c r="Q1369" s="319"/>
      <c r="R1369" s="319"/>
      <c r="S1369" s="319">
        <f>SUM(S1370:S1389)</f>
        <v>41</v>
      </c>
      <c r="T1369" s="319"/>
      <c r="U1369" s="177"/>
      <c r="V1369" s="177"/>
      <c r="W1369" s="177"/>
      <c r="X1369" s="177"/>
      <c r="Y1369" s="177"/>
      <c r="Z1369" s="177"/>
      <c r="AA1369" s="319"/>
      <c r="AB1369" s="320"/>
      <c r="AC1369" s="320"/>
      <c r="AD1369" s="177"/>
      <c r="AE1369" s="177"/>
      <c r="AF1369" s="177"/>
      <c r="AG1369" s="177"/>
      <c r="AH1369" s="177"/>
      <c r="AI1369" s="177"/>
      <c r="AJ1369" s="177"/>
      <c r="AK1369" s="177"/>
      <c r="AL1369" s="177"/>
      <c r="AM1369" s="177"/>
      <c r="AN1369" s="177"/>
      <c r="AO1369" s="177"/>
      <c r="AP1369" s="177"/>
      <c r="AQ1369" s="177"/>
      <c r="AR1369" s="177"/>
      <c r="AS1369" s="177"/>
      <c r="AT1369" s="177"/>
      <c r="AU1369" s="177"/>
      <c r="AV1369" s="99"/>
      <c r="AW1369" s="99"/>
      <c r="AX1369" s="99"/>
      <c r="AY1369" s="99"/>
      <c r="AZ1369" s="99"/>
      <c r="BA1369" s="99"/>
      <c r="BB1369" s="99"/>
      <c r="BC1369" s="100"/>
      <c r="BD1369" s="100"/>
    </row>
    <row r="1370" spans="2:56" ht="25.7" customHeight="1">
      <c r="B1370" s="543"/>
      <c r="C1370" s="320" t="s">
        <v>15070</v>
      </c>
      <c r="D1370" s="320" t="s">
        <v>15365</v>
      </c>
      <c r="E1370" s="320" t="s">
        <v>15073</v>
      </c>
      <c r="F1370" s="320"/>
      <c r="G1370" s="320" t="s">
        <v>15275</v>
      </c>
      <c r="H1370" s="177"/>
      <c r="I1370" s="177"/>
      <c r="J1370" s="319">
        <v>19460</v>
      </c>
      <c r="K1370" s="319">
        <v>989</v>
      </c>
      <c r="L1370" s="319">
        <v>989</v>
      </c>
      <c r="M1370" s="177"/>
      <c r="N1370" s="936"/>
      <c r="O1370" s="177"/>
      <c r="P1370" s="319">
        <v>375</v>
      </c>
      <c r="Q1370" s="100">
        <v>750</v>
      </c>
      <c r="R1370" s="319" t="s">
        <v>2331</v>
      </c>
      <c r="S1370" s="100">
        <v>2</v>
      </c>
      <c r="T1370" s="319" t="s">
        <v>391</v>
      </c>
      <c r="U1370" s="99"/>
      <c r="V1370" s="99"/>
      <c r="W1370" s="99"/>
      <c r="X1370" s="99"/>
      <c r="Y1370" s="99"/>
      <c r="Z1370" s="99"/>
      <c r="AA1370" s="100" t="s">
        <v>2179</v>
      </c>
      <c r="AB1370" s="99"/>
      <c r="AC1370" s="99"/>
      <c r="AD1370" s="99"/>
      <c r="AE1370" s="99"/>
      <c r="AF1370" s="99"/>
      <c r="AG1370" s="99"/>
      <c r="AH1370" s="99"/>
      <c r="AI1370" s="99"/>
      <c r="AJ1370" s="99"/>
      <c r="AK1370" s="99"/>
      <c r="AL1370" s="99"/>
      <c r="AM1370" s="99"/>
      <c r="AN1370" s="99"/>
      <c r="AO1370" s="99"/>
      <c r="AP1370" s="99"/>
      <c r="AQ1370" s="99"/>
      <c r="AR1370" s="99"/>
      <c r="AS1370" s="99"/>
      <c r="AT1370" s="99"/>
      <c r="AU1370" s="99"/>
      <c r="AV1370" s="99">
        <v>2006</v>
      </c>
      <c r="AW1370" s="99"/>
      <c r="AX1370" s="99"/>
      <c r="AY1370" s="99"/>
      <c r="AZ1370" s="99"/>
      <c r="BA1370" s="99"/>
      <c r="BB1370" s="99"/>
      <c r="BC1370" s="100">
        <v>500</v>
      </c>
      <c r="BD1370" s="319" t="s">
        <v>382</v>
      </c>
    </row>
    <row r="1371" spans="2:56" ht="25.7" customHeight="1">
      <c r="B1371" s="543"/>
      <c r="C1371" s="320" t="s">
        <v>15070</v>
      </c>
      <c r="D1371" s="320" t="s">
        <v>15366</v>
      </c>
      <c r="E1371" s="320" t="s">
        <v>15073</v>
      </c>
      <c r="F1371" s="320"/>
      <c r="G1371" s="320" t="s">
        <v>15102</v>
      </c>
      <c r="H1371" s="177"/>
      <c r="I1371" s="177"/>
      <c r="J1371" s="319">
        <v>70632</v>
      </c>
      <c r="K1371" s="319">
        <v>1021</v>
      </c>
      <c r="L1371" s="319">
        <v>1021</v>
      </c>
      <c r="M1371" s="177"/>
      <c r="N1371" s="936"/>
      <c r="O1371" s="177"/>
      <c r="P1371" s="319">
        <v>300</v>
      </c>
      <c r="Q1371" s="100">
        <v>500</v>
      </c>
      <c r="R1371" s="319" t="s">
        <v>2383</v>
      </c>
      <c r="S1371" s="100">
        <v>2</v>
      </c>
      <c r="T1371" s="319" t="s">
        <v>391</v>
      </c>
      <c r="U1371" s="99"/>
      <c r="V1371" s="99"/>
      <c r="W1371" s="99"/>
      <c r="X1371" s="99"/>
      <c r="Y1371" s="99"/>
      <c r="Z1371" s="99"/>
      <c r="AA1371" s="100" t="s">
        <v>2179</v>
      </c>
      <c r="AB1371" s="99"/>
      <c r="AC1371" s="99"/>
      <c r="AD1371" s="99"/>
      <c r="AE1371" s="99"/>
      <c r="AF1371" s="99"/>
      <c r="AG1371" s="99"/>
      <c r="AH1371" s="99"/>
      <c r="AI1371" s="99"/>
      <c r="AJ1371" s="99"/>
      <c r="AK1371" s="99"/>
      <c r="AL1371" s="99"/>
      <c r="AM1371" s="99"/>
      <c r="AN1371" s="99"/>
      <c r="AO1371" s="99"/>
      <c r="AP1371" s="99"/>
      <c r="AQ1371" s="99"/>
      <c r="AR1371" s="99"/>
      <c r="AS1371" s="99"/>
      <c r="AT1371" s="99"/>
      <c r="AU1371" s="99"/>
      <c r="AV1371" s="99">
        <v>2006</v>
      </c>
      <c r="AW1371" s="99"/>
      <c r="AX1371" s="99"/>
      <c r="AY1371" s="99"/>
      <c r="AZ1371" s="99"/>
      <c r="BA1371" s="99"/>
      <c r="BB1371" s="99"/>
      <c r="BC1371" s="100">
        <v>600</v>
      </c>
      <c r="BD1371" s="319" t="s">
        <v>590</v>
      </c>
    </row>
    <row r="1372" spans="2:56" ht="25.7" customHeight="1">
      <c r="B1372" s="543"/>
      <c r="C1372" s="105" t="s">
        <v>15070</v>
      </c>
      <c r="D1372" s="105" t="s">
        <v>15367</v>
      </c>
      <c r="E1372" s="320" t="s">
        <v>15073</v>
      </c>
      <c r="F1372" s="105"/>
      <c r="G1372" s="105" t="s">
        <v>15233</v>
      </c>
      <c r="H1372" s="99"/>
      <c r="I1372" s="99"/>
      <c r="J1372" s="100">
        <v>59756</v>
      </c>
      <c r="K1372" s="100">
        <v>1457.01</v>
      </c>
      <c r="L1372" s="100">
        <v>1476.97</v>
      </c>
      <c r="M1372" s="99"/>
      <c r="N1372" s="99"/>
      <c r="O1372" s="99"/>
      <c r="P1372" s="319">
        <v>300</v>
      </c>
      <c r="Q1372" s="100">
        <v>600</v>
      </c>
      <c r="R1372" s="319" t="s">
        <v>2383</v>
      </c>
      <c r="S1372" s="100">
        <v>2</v>
      </c>
      <c r="T1372" s="319" t="s">
        <v>391</v>
      </c>
      <c r="U1372" s="99"/>
      <c r="V1372" s="99"/>
      <c r="W1372" s="99"/>
      <c r="X1372" s="99"/>
      <c r="Y1372" s="99"/>
      <c r="Z1372" s="99"/>
      <c r="AA1372" s="100" t="s">
        <v>15368</v>
      </c>
      <c r="AB1372" s="99"/>
      <c r="AC1372" s="99"/>
      <c r="AD1372" s="99"/>
      <c r="AE1372" s="99"/>
      <c r="AF1372" s="99"/>
      <c r="AG1372" s="99"/>
      <c r="AH1372" s="99"/>
      <c r="AI1372" s="99"/>
      <c r="AJ1372" s="99"/>
      <c r="AK1372" s="99"/>
      <c r="AL1372" s="99"/>
      <c r="AM1372" s="99"/>
      <c r="AN1372" s="99"/>
      <c r="AO1372" s="99"/>
      <c r="AP1372" s="99"/>
      <c r="AQ1372" s="99"/>
      <c r="AR1372" s="99"/>
      <c r="AS1372" s="99"/>
      <c r="AT1372" s="99"/>
      <c r="AU1372" s="99"/>
      <c r="AV1372" s="99">
        <v>2009</v>
      </c>
      <c r="AW1372" s="99"/>
      <c r="AX1372" s="99"/>
      <c r="AY1372" s="99"/>
      <c r="AZ1372" s="99"/>
      <c r="BA1372" s="99"/>
      <c r="BB1372" s="99"/>
      <c r="BC1372" s="100">
        <v>1200</v>
      </c>
      <c r="BD1372" s="319" t="s">
        <v>382</v>
      </c>
    </row>
    <row r="1373" spans="2:56" ht="25.7" customHeight="1">
      <c r="B1373" s="543"/>
      <c r="C1373" s="105" t="s">
        <v>15070</v>
      </c>
      <c r="D1373" s="105" t="s">
        <v>15369</v>
      </c>
      <c r="E1373" s="320" t="s">
        <v>15073</v>
      </c>
      <c r="F1373" s="105"/>
      <c r="G1373" s="105" t="s">
        <v>15287</v>
      </c>
      <c r="H1373" s="99"/>
      <c r="I1373" s="99"/>
      <c r="J1373" s="100">
        <v>21370</v>
      </c>
      <c r="K1373" s="100">
        <v>1102</v>
      </c>
      <c r="L1373" s="100">
        <v>1102</v>
      </c>
      <c r="M1373" s="99"/>
      <c r="N1373" s="99"/>
      <c r="O1373" s="99"/>
      <c r="P1373" s="319">
        <v>300</v>
      </c>
      <c r="Q1373" s="100">
        <v>600</v>
      </c>
      <c r="R1373" s="319" t="s">
        <v>2383</v>
      </c>
      <c r="S1373" s="100">
        <v>2</v>
      </c>
      <c r="T1373" s="319" t="s">
        <v>391</v>
      </c>
      <c r="U1373" s="99"/>
      <c r="V1373" s="99"/>
      <c r="W1373" s="99"/>
      <c r="X1373" s="99"/>
      <c r="Y1373" s="99"/>
      <c r="Z1373" s="99"/>
      <c r="AA1373" s="100" t="s">
        <v>15370</v>
      </c>
      <c r="AB1373" s="99"/>
      <c r="AC1373" s="99"/>
      <c r="AD1373" s="99"/>
      <c r="AE1373" s="99"/>
      <c r="AF1373" s="99"/>
      <c r="AG1373" s="99"/>
      <c r="AH1373" s="99"/>
      <c r="AI1373" s="99"/>
      <c r="AJ1373" s="99"/>
      <c r="AK1373" s="99"/>
      <c r="AL1373" s="99"/>
      <c r="AM1373" s="99"/>
      <c r="AN1373" s="99"/>
      <c r="AO1373" s="99"/>
      <c r="AP1373" s="99"/>
      <c r="AQ1373" s="99"/>
      <c r="AR1373" s="99"/>
      <c r="AS1373" s="99"/>
      <c r="AT1373" s="99"/>
      <c r="AU1373" s="99"/>
      <c r="AV1373" s="99">
        <v>2006</v>
      </c>
      <c r="AW1373" s="99"/>
      <c r="AX1373" s="99"/>
      <c r="AY1373" s="99"/>
      <c r="AZ1373" s="99"/>
      <c r="BA1373" s="99"/>
      <c r="BB1373" s="99"/>
      <c r="BC1373" s="100">
        <v>512</v>
      </c>
      <c r="BD1373" s="319" t="s">
        <v>590</v>
      </c>
    </row>
    <row r="1374" spans="2:56" ht="25.7" customHeight="1">
      <c r="B1374" s="543"/>
      <c r="C1374" s="105" t="s">
        <v>15070</v>
      </c>
      <c r="D1374" s="105" t="s">
        <v>15371</v>
      </c>
      <c r="E1374" s="320" t="s">
        <v>15073</v>
      </c>
      <c r="F1374" s="105"/>
      <c r="G1374" s="320" t="s">
        <v>15102</v>
      </c>
      <c r="H1374" s="99"/>
      <c r="I1374" s="99"/>
      <c r="J1374" s="100">
        <v>2660</v>
      </c>
      <c r="K1374" s="100">
        <v>997.21</v>
      </c>
      <c r="L1374" s="100">
        <v>997.21</v>
      </c>
      <c r="M1374" s="99"/>
      <c r="N1374" s="99"/>
      <c r="O1374" s="99"/>
      <c r="P1374" s="319">
        <v>300</v>
      </c>
      <c r="Q1374" s="100">
        <v>600</v>
      </c>
      <c r="R1374" s="319" t="s">
        <v>2383</v>
      </c>
      <c r="S1374" s="100">
        <v>2</v>
      </c>
      <c r="T1374" s="319" t="s">
        <v>391</v>
      </c>
      <c r="U1374" s="99"/>
      <c r="V1374" s="99"/>
      <c r="W1374" s="99"/>
      <c r="X1374" s="99"/>
      <c r="Y1374" s="99"/>
      <c r="Z1374" s="99"/>
      <c r="AA1374" s="100" t="s">
        <v>2179</v>
      </c>
      <c r="AB1374" s="99"/>
      <c r="AC1374" s="99"/>
      <c r="AD1374" s="99"/>
      <c r="AE1374" s="99"/>
      <c r="AF1374" s="99"/>
      <c r="AG1374" s="99"/>
      <c r="AH1374" s="99"/>
      <c r="AI1374" s="99"/>
      <c r="AJ1374" s="99"/>
      <c r="AK1374" s="99"/>
      <c r="AL1374" s="99"/>
      <c r="AM1374" s="99"/>
      <c r="AN1374" s="99"/>
      <c r="AO1374" s="99"/>
      <c r="AP1374" s="99"/>
      <c r="AQ1374" s="99"/>
      <c r="AR1374" s="99"/>
      <c r="AS1374" s="99"/>
      <c r="AT1374" s="99"/>
      <c r="AU1374" s="99"/>
      <c r="AV1374" s="99">
        <v>2009</v>
      </c>
      <c r="AW1374" s="99"/>
      <c r="AX1374" s="99"/>
      <c r="AY1374" s="99"/>
      <c r="AZ1374" s="99"/>
      <c r="BA1374" s="99"/>
      <c r="BB1374" s="99"/>
      <c r="BC1374" s="100">
        <v>700</v>
      </c>
      <c r="BD1374" s="319" t="s">
        <v>382</v>
      </c>
    </row>
    <row r="1375" spans="2:56" ht="25.7" customHeight="1">
      <c r="B1375" s="543"/>
      <c r="C1375" s="105" t="s">
        <v>15070</v>
      </c>
      <c r="D1375" s="105" t="s">
        <v>15372</v>
      </c>
      <c r="E1375" s="320" t="s">
        <v>15073</v>
      </c>
      <c r="F1375" s="105"/>
      <c r="G1375" s="320" t="s">
        <v>15290</v>
      </c>
      <c r="H1375" s="99"/>
      <c r="I1375" s="99"/>
      <c r="J1375" s="100">
        <v>1032</v>
      </c>
      <c r="K1375" s="100">
        <v>1032</v>
      </c>
      <c r="L1375" s="100">
        <v>1032</v>
      </c>
      <c r="M1375" s="99"/>
      <c r="N1375" s="99"/>
      <c r="O1375" s="99"/>
      <c r="P1375" s="319">
        <v>300</v>
      </c>
      <c r="Q1375" s="100">
        <v>600</v>
      </c>
      <c r="R1375" s="319" t="s">
        <v>2383</v>
      </c>
      <c r="S1375" s="100">
        <v>2</v>
      </c>
      <c r="T1375" s="319" t="s">
        <v>391</v>
      </c>
      <c r="U1375" s="99"/>
      <c r="V1375" s="99"/>
      <c r="W1375" s="99"/>
      <c r="X1375" s="99"/>
      <c r="Y1375" s="99"/>
      <c r="Z1375" s="99"/>
      <c r="AA1375" s="100" t="s">
        <v>2179</v>
      </c>
      <c r="AB1375" s="99"/>
      <c r="AC1375" s="99"/>
      <c r="AD1375" s="99"/>
      <c r="AE1375" s="99"/>
      <c r="AF1375" s="99"/>
      <c r="AG1375" s="99"/>
      <c r="AH1375" s="99"/>
      <c r="AI1375" s="99"/>
      <c r="AJ1375" s="99"/>
      <c r="AK1375" s="99"/>
      <c r="AL1375" s="99"/>
      <c r="AM1375" s="99"/>
      <c r="AN1375" s="99"/>
      <c r="AO1375" s="99"/>
      <c r="AP1375" s="99"/>
      <c r="AQ1375" s="99"/>
      <c r="AR1375" s="99"/>
      <c r="AS1375" s="99"/>
      <c r="AT1375" s="99"/>
      <c r="AU1375" s="99"/>
      <c r="AV1375" s="99">
        <v>2009</v>
      </c>
      <c r="AW1375" s="99"/>
      <c r="AX1375" s="99"/>
      <c r="AY1375" s="99"/>
      <c r="AZ1375" s="99"/>
      <c r="BA1375" s="99"/>
      <c r="BB1375" s="99"/>
      <c r="BC1375" s="100">
        <v>800</v>
      </c>
      <c r="BD1375" s="319" t="s">
        <v>382</v>
      </c>
    </row>
    <row r="1376" spans="2:56" ht="25.7" customHeight="1">
      <c r="B1376" s="543"/>
      <c r="C1376" s="105" t="s">
        <v>15070</v>
      </c>
      <c r="D1376" s="105" t="s">
        <v>15373</v>
      </c>
      <c r="E1376" s="320" t="s">
        <v>15073</v>
      </c>
      <c r="F1376" s="105"/>
      <c r="G1376" s="320" t="s">
        <v>15287</v>
      </c>
      <c r="H1376" s="99"/>
      <c r="I1376" s="99"/>
      <c r="J1376" s="100">
        <v>500</v>
      </c>
      <c r="K1376" s="100">
        <v>395</v>
      </c>
      <c r="L1376" s="100">
        <v>395</v>
      </c>
      <c r="M1376" s="99"/>
      <c r="N1376" s="99"/>
      <c r="O1376" s="99"/>
      <c r="P1376" s="319">
        <v>300</v>
      </c>
      <c r="Q1376" s="100">
        <v>300</v>
      </c>
      <c r="R1376" s="319" t="s">
        <v>2383</v>
      </c>
      <c r="S1376" s="100">
        <v>1</v>
      </c>
      <c r="T1376" s="319" t="s">
        <v>391</v>
      </c>
      <c r="U1376" s="99"/>
      <c r="V1376" s="99"/>
      <c r="W1376" s="99"/>
      <c r="X1376" s="99"/>
      <c r="Y1376" s="99"/>
      <c r="Z1376" s="99"/>
      <c r="AA1376" s="100"/>
      <c r="AB1376" s="99"/>
      <c r="AC1376" s="99"/>
      <c r="AD1376" s="99"/>
      <c r="AE1376" s="99"/>
      <c r="AF1376" s="99"/>
      <c r="AG1376" s="99"/>
      <c r="AH1376" s="99"/>
      <c r="AI1376" s="99"/>
      <c r="AJ1376" s="99"/>
      <c r="AK1376" s="99"/>
      <c r="AL1376" s="99"/>
      <c r="AM1376" s="99"/>
      <c r="AN1376" s="99"/>
      <c r="AO1376" s="99"/>
      <c r="AP1376" s="99"/>
      <c r="AQ1376" s="99"/>
      <c r="AR1376" s="99"/>
      <c r="AS1376" s="99"/>
      <c r="AT1376" s="99"/>
      <c r="AU1376" s="99"/>
      <c r="AV1376" s="99">
        <v>2011</v>
      </c>
      <c r="AW1376" s="99"/>
      <c r="AX1376" s="99"/>
      <c r="AY1376" s="99"/>
      <c r="AZ1376" s="99"/>
      <c r="BA1376" s="99"/>
      <c r="BB1376" s="99"/>
      <c r="BC1376" s="100">
        <v>150</v>
      </c>
      <c r="BD1376" s="319" t="s">
        <v>382</v>
      </c>
    </row>
    <row r="1377" spans="2:56" ht="25.7" customHeight="1">
      <c r="B1377" s="543"/>
      <c r="C1377" s="105" t="s">
        <v>15070</v>
      </c>
      <c r="D1377" s="105" t="s">
        <v>15374</v>
      </c>
      <c r="E1377" s="320" t="s">
        <v>15073</v>
      </c>
      <c r="F1377" s="105"/>
      <c r="G1377" s="320" t="s">
        <v>15275</v>
      </c>
      <c r="H1377" s="99"/>
      <c r="I1377" s="99"/>
      <c r="J1377" s="100">
        <v>1000</v>
      </c>
      <c r="K1377" s="100">
        <v>998</v>
      </c>
      <c r="L1377" s="100">
        <v>998</v>
      </c>
      <c r="M1377" s="99"/>
      <c r="N1377" s="99"/>
      <c r="O1377" s="99"/>
      <c r="P1377" s="319">
        <v>300</v>
      </c>
      <c r="Q1377" s="100">
        <v>600</v>
      </c>
      <c r="R1377" s="319" t="s">
        <v>2383</v>
      </c>
      <c r="S1377" s="100">
        <v>2</v>
      </c>
      <c r="T1377" s="319" t="s">
        <v>391</v>
      </c>
      <c r="U1377" s="99"/>
      <c r="V1377" s="99"/>
      <c r="W1377" s="99"/>
      <c r="X1377" s="99"/>
      <c r="Y1377" s="99"/>
      <c r="Z1377" s="99"/>
      <c r="AA1377" s="100"/>
      <c r="AB1377" s="99"/>
      <c r="AC1377" s="99"/>
      <c r="AD1377" s="99"/>
      <c r="AE1377" s="99"/>
      <c r="AF1377" s="99"/>
      <c r="AG1377" s="99"/>
      <c r="AH1377" s="99"/>
      <c r="AI1377" s="99"/>
      <c r="AJ1377" s="99"/>
      <c r="AK1377" s="99"/>
      <c r="AL1377" s="99"/>
      <c r="AM1377" s="99"/>
      <c r="AN1377" s="99"/>
      <c r="AO1377" s="99"/>
      <c r="AP1377" s="99"/>
      <c r="AQ1377" s="99"/>
      <c r="AR1377" s="99"/>
      <c r="AS1377" s="99"/>
      <c r="AT1377" s="99"/>
      <c r="AU1377" s="99"/>
      <c r="AV1377" s="99">
        <v>2011</v>
      </c>
      <c r="AW1377" s="99"/>
      <c r="AX1377" s="99"/>
      <c r="AY1377" s="99"/>
      <c r="AZ1377" s="99"/>
      <c r="BA1377" s="99"/>
      <c r="BB1377" s="99"/>
      <c r="BC1377" s="100">
        <v>748</v>
      </c>
      <c r="BD1377" s="319" t="s">
        <v>382</v>
      </c>
    </row>
    <row r="1378" spans="2:56" ht="25.7" customHeight="1">
      <c r="B1378" s="543"/>
      <c r="C1378" s="105" t="s">
        <v>15375</v>
      </c>
      <c r="D1378" s="105" t="s">
        <v>15376</v>
      </c>
      <c r="E1378" s="320" t="s">
        <v>15073</v>
      </c>
      <c r="F1378" s="105"/>
      <c r="G1378" s="320" t="s">
        <v>15168</v>
      </c>
      <c r="H1378" s="99"/>
      <c r="I1378" s="99"/>
      <c r="J1378" s="100">
        <v>10190</v>
      </c>
      <c r="K1378" s="100">
        <v>633</v>
      </c>
      <c r="L1378" s="100">
        <v>620</v>
      </c>
      <c r="M1378" s="99"/>
      <c r="N1378" s="99"/>
      <c r="O1378" s="99"/>
      <c r="P1378" s="319">
        <v>300</v>
      </c>
      <c r="Q1378" s="100">
        <v>300</v>
      </c>
      <c r="R1378" s="319" t="s">
        <v>2383</v>
      </c>
      <c r="S1378" s="100">
        <v>1</v>
      </c>
      <c r="T1378" s="319" t="s">
        <v>391</v>
      </c>
      <c r="U1378" s="99"/>
      <c r="V1378" s="99"/>
      <c r="W1378" s="99"/>
      <c r="X1378" s="99"/>
      <c r="Y1378" s="99"/>
      <c r="Z1378" s="99"/>
      <c r="AA1378" s="100"/>
      <c r="AB1378" s="99"/>
      <c r="AC1378" s="99"/>
      <c r="AD1378" s="99"/>
      <c r="AE1378" s="99"/>
      <c r="AF1378" s="99"/>
      <c r="AG1378" s="99"/>
      <c r="AH1378" s="99"/>
      <c r="AI1378" s="99"/>
      <c r="AJ1378" s="99"/>
      <c r="AK1378" s="99"/>
      <c r="AL1378" s="99"/>
      <c r="AM1378" s="99"/>
      <c r="AN1378" s="99"/>
      <c r="AO1378" s="99"/>
      <c r="AP1378" s="99"/>
      <c r="AQ1378" s="99"/>
      <c r="AR1378" s="99"/>
      <c r="AS1378" s="99"/>
      <c r="AT1378" s="99"/>
      <c r="AU1378" s="99"/>
      <c r="AV1378" s="99">
        <v>2013</v>
      </c>
      <c r="AW1378" s="99"/>
      <c r="AX1378" s="99"/>
      <c r="AY1378" s="99"/>
      <c r="AZ1378" s="99"/>
      <c r="BA1378" s="99"/>
      <c r="BB1378" s="99"/>
      <c r="BC1378" s="100">
        <v>500</v>
      </c>
      <c r="BD1378" s="319" t="s">
        <v>382</v>
      </c>
    </row>
    <row r="1379" spans="2:56" ht="25.7" customHeight="1">
      <c r="B1379" s="543"/>
      <c r="C1379" s="320" t="s">
        <v>15117</v>
      </c>
      <c r="D1379" s="320" t="s">
        <v>15377</v>
      </c>
      <c r="E1379" s="320" t="s">
        <v>15073</v>
      </c>
      <c r="F1379" s="320"/>
      <c r="G1379" s="320" t="s">
        <v>15200</v>
      </c>
      <c r="H1379" s="177"/>
      <c r="I1379" s="177"/>
      <c r="J1379" s="319">
        <v>33640</v>
      </c>
      <c r="K1379" s="319">
        <v>4279</v>
      </c>
      <c r="L1379" s="319">
        <v>4473</v>
      </c>
      <c r="M1379" s="177"/>
      <c r="N1379" s="936"/>
      <c r="O1379" s="177"/>
      <c r="P1379" s="319">
        <v>2400</v>
      </c>
      <c r="Q1379" s="100">
        <v>300</v>
      </c>
      <c r="R1379" s="319" t="s">
        <v>2383</v>
      </c>
      <c r="S1379" s="100">
        <v>8</v>
      </c>
      <c r="T1379" s="319" t="s">
        <v>391</v>
      </c>
      <c r="U1379" s="99"/>
      <c r="V1379" s="99"/>
      <c r="W1379" s="99"/>
      <c r="X1379" s="99"/>
      <c r="Y1379" s="99"/>
      <c r="Z1379" s="99"/>
      <c r="AA1379" s="100" t="s">
        <v>2179</v>
      </c>
      <c r="AB1379" s="99"/>
      <c r="AC1379" s="99"/>
      <c r="AD1379" s="99"/>
      <c r="AE1379" s="99"/>
      <c r="AF1379" s="99"/>
      <c r="AG1379" s="99"/>
      <c r="AH1379" s="99"/>
      <c r="AI1379" s="99"/>
      <c r="AJ1379" s="99"/>
      <c r="AK1379" s="99"/>
      <c r="AL1379" s="99"/>
      <c r="AM1379" s="99"/>
      <c r="AN1379" s="99"/>
      <c r="AO1379" s="99"/>
      <c r="AP1379" s="99"/>
      <c r="AQ1379" s="99"/>
      <c r="AR1379" s="99"/>
      <c r="AS1379" s="99"/>
      <c r="AT1379" s="99"/>
      <c r="AU1379" s="99"/>
      <c r="AV1379" s="99">
        <v>2007</v>
      </c>
      <c r="AW1379" s="99"/>
      <c r="AX1379" s="99"/>
      <c r="AY1379" s="99"/>
      <c r="AZ1379" s="99"/>
      <c r="BA1379" s="99"/>
      <c r="BB1379" s="99"/>
      <c r="BC1379" s="100">
        <v>2550</v>
      </c>
      <c r="BD1379" s="319" t="s">
        <v>382</v>
      </c>
    </row>
    <row r="1380" spans="2:56" ht="25.7" customHeight="1">
      <c r="B1380" s="543"/>
      <c r="C1380" s="320" t="s">
        <v>15117</v>
      </c>
      <c r="D1380" s="320" t="s">
        <v>15378</v>
      </c>
      <c r="E1380" s="320" t="s">
        <v>15073</v>
      </c>
      <c r="F1380" s="320" t="s">
        <v>15120</v>
      </c>
      <c r="G1380" s="320" t="s">
        <v>15134</v>
      </c>
      <c r="H1380" s="177" t="s">
        <v>2564</v>
      </c>
      <c r="I1380" s="177" t="s">
        <v>15379</v>
      </c>
      <c r="J1380" s="319">
        <v>35790</v>
      </c>
      <c r="K1380" s="319">
        <v>998</v>
      </c>
      <c r="L1380" s="319">
        <v>998</v>
      </c>
      <c r="M1380" s="177" t="s">
        <v>1956</v>
      </c>
      <c r="N1380" s="936" t="s">
        <v>572</v>
      </c>
      <c r="O1380" s="177"/>
      <c r="P1380" s="319">
        <v>600</v>
      </c>
      <c r="Q1380" s="319">
        <v>300</v>
      </c>
      <c r="R1380" s="319" t="s">
        <v>2383</v>
      </c>
      <c r="S1380" s="319">
        <v>2</v>
      </c>
      <c r="T1380" s="319" t="s">
        <v>391</v>
      </c>
      <c r="U1380" s="177" t="s">
        <v>15338</v>
      </c>
      <c r="V1380" s="177"/>
      <c r="W1380" s="177" t="s">
        <v>6748</v>
      </c>
      <c r="X1380" s="177"/>
      <c r="Y1380" s="177"/>
      <c r="Z1380" s="177"/>
      <c r="AA1380" s="319" t="s">
        <v>2179</v>
      </c>
      <c r="AB1380" s="320"/>
      <c r="AC1380" s="320"/>
      <c r="AD1380" s="177" t="s">
        <v>10916</v>
      </c>
      <c r="AE1380" s="177" t="s">
        <v>15340</v>
      </c>
      <c r="AF1380" s="177" t="s">
        <v>15341</v>
      </c>
      <c r="AG1380" s="177" t="s">
        <v>15339</v>
      </c>
      <c r="AH1380" s="177" t="s">
        <v>511</v>
      </c>
      <c r="AI1380" s="177"/>
      <c r="AJ1380" s="177" t="s">
        <v>15380</v>
      </c>
      <c r="AK1380" s="177" t="s">
        <v>15381</v>
      </c>
      <c r="AL1380" s="177" t="s">
        <v>961</v>
      </c>
      <c r="AM1380" s="177"/>
      <c r="AN1380" s="177"/>
      <c r="AO1380" s="177"/>
      <c r="AP1380" s="177"/>
      <c r="AQ1380" s="177"/>
      <c r="AR1380" s="177"/>
      <c r="AS1380" s="177"/>
      <c r="AT1380" s="177"/>
      <c r="AU1380" s="177"/>
      <c r="AV1380" s="99">
        <v>2005</v>
      </c>
      <c r="AW1380" s="99"/>
      <c r="AX1380" s="99"/>
      <c r="AY1380" s="99"/>
      <c r="AZ1380" s="99"/>
      <c r="BA1380" s="99"/>
      <c r="BB1380" s="99"/>
      <c r="BC1380" s="100">
        <v>300</v>
      </c>
      <c r="BD1380" s="319" t="s">
        <v>382</v>
      </c>
    </row>
    <row r="1381" spans="2:56" ht="25.7" customHeight="1">
      <c r="B1381" s="543"/>
      <c r="C1381" s="320" t="s">
        <v>15117</v>
      </c>
      <c r="D1381" s="320" t="s">
        <v>15382</v>
      </c>
      <c r="E1381" s="320" t="s">
        <v>15073</v>
      </c>
      <c r="F1381" s="320"/>
      <c r="G1381" s="320" t="s">
        <v>15143</v>
      </c>
      <c r="H1381" s="177"/>
      <c r="I1381" s="177"/>
      <c r="J1381" s="319">
        <v>66115</v>
      </c>
      <c r="K1381" s="319">
        <v>1132</v>
      </c>
      <c r="L1381" s="319">
        <v>1128</v>
      </c>
      <c r="M1381" s="177"/>
      <c r="N1381" s="936"/>
      <c r="O1381" s="177"/>
      <c r="P1381" s="319">
        <v>600</v>
      </c>
      <c r="Q1381" s="319">
        <v>300</v>
      </c>
      <c r="R1381" s="319" t="s">
        <v>2383</v>
      </c>
      <c r="S1381" s="319">
        <v>2</v>
      </c>
      <c r="T1381" s="319" t="s">
        <v>391</v>
      </c>
      <c r="U1381" s="177"/>
      <c r="V1381" s="177"/>
      <c r="W1381" s="177"/>
      <c r="X1381" s="177"/>
      <c r="Y1381" s="177"/>
      <c r="Z1381" s="177"/>
      <c r="AA1381" s="319" t="s">
        <v>2179</v>
      </c>
      <c r="AB1381" s="320"/>
      <c r="AC1381" s="320"/>
      <c r="AD1381" s="177"/>
      <c r="AE1381" s="177"/>
      <c r="AF1381" s="177"/>
      <c r="AG1381" s="177"/>
      <c r="AH1381" s="177"/>
      <c r="AI1381" s="177"/>
      <c r="AJ1381" s="177"/>
      <c r="AK1381" s="177"/>
      <c r="AL1381" s="177"/>
      <c r="AM1381" s="177"/>
      <c r="AN1381" s="177"/>
      <c r="AO1381" s="177"/>
      <c r="AP1381" s="177"/>
      <c r="AQ1381" s="177"/>
      <c r="AR1381" s="177"/>
      <c r="AS1381" s="177"/>
      <c r="AT1381" s="177"/>
      <c r="AU1381" s="177"/>
      <c r="AV1381" s="99">
        <v>2006</v>
      </c>
      <c r="AW1381" s="99"/>
      <c r="AX1381" s="99"/>
      <c r="AY1381" s="99"/>
      <c r="AZ1381" s="99"/>
      <c r="BA1381" s="99"/>
      <c r="BB1381" s="99"/>
      <c r="BC1381" s="100">
        <v>583</v>
      </c>
      <c r="BD1381" s="319" t="s">
        <v>382</v>
      </c>
    </row>
    <row r="1382" spans="2:56" ht="25.7" customHeight="1">
      <c r="B1382" s="543"/>
      <c r="C1382" s="320" t="s">
        <v>15117</v>
      </c>
      <c r="D1382" s="320" t="s">
        <v>15383</v>
      </c>
      <c r="E1382" s="320" t="s">
        <v>15073</v>
      </c>
      <c r="F1382" s="320"/>
      <c r="G1382" s="320" t="s">
        <v>15159</v>
      </c>
      <c r="H1382" s="177"/>
      <c r="I1382" s="177"/>
      <c r="J1382" s="319">
        <v>66751</v>
      </c>
      <c r="K1382" s="319">
        <v>1119</v>
      </c>
      <c r="L1382" s="319">
        <v>1119</v>
      </c>
      <c r="M1382" s="177"/>
      <c r="N1382" s="936"/>
      <c r="O1382" s="177"/>
      <c r="P1382" s="319">
        <v>600</v>
      </c>
      <c r="Q1382" s="319">
        <v>300</v>
      </c>
      <c r="R1382" s="319" t="s">
        <v>2383</v>
      </c>
      <c r="S1382" s="319">
        <v>2</v>
      </c>
      <c r="T1382" s="319" t="s">
        <v>391</v>
      </c>
      <c r="U1382" s="177"/>
      <c r="V1382" s="177"/>
      <c r="W1382" s="177"/>
      <c r="X1382" s="177"/>
      <c r="Y1382" s="177"/>
      <c r="Z1382" s="177"/>
      <c r="AA1382" s="319" t="s">
        <v>2179</v>
      </c>
      <c r="AB1382" s="320"/>
      <c r="AC1382" s="320"/>
      <c r="AD1382" s="177"/>
      <c r="AE1382" s="177"/>
      <c r="AF1382" s="177"/>
      <c r="AG1382" s="177"/>
      <c r="AH1382" s="177"/>
      <c r="AI1382" s="177"/>
      <c r="AJ1382" s="177"/>
      <c r="AK1382" s="177"/>
      <c r="AL1382" s="177"/>
      <c r="AM1382" s="177"/>
      <c r="AN1382" s="177"/>
      <c r="AO1382" s="177"/>
      <c r="AP1382" s="177"/>
      <c r="AQ1382" s="177"/>
      <c r="AR1382" s="177"/>
      <c r="AS1382" s="177"/>
      <c r="AT1382" s="177"/>
      <c r="AU1382" s="177"/>
      <c r="AV1382" s="99">
        <v>2003</v>
      </c>
      <c r="AW1382" s="99"/>
      <c r="AX1382" s="99"/>
      <c r="AY1382" s="99"/>
      <c r="AZ1382" s="99"/>
      <c r="BA1382" s="99"/>
      <c r="BB1382" s="99"/>
      <c r="BC1382" s="100">
        <v>200</v>
      </c>
      <c r="BD1382" s="319" t="s">
        <v>590</v>
      </c>
    </row>
    <row r="1383" spans="2:56" ht="25.7" customHeight="1">
      <c r="B1383" s="543"/>
      <c r="C1383" s="320" t="s">
        <v>15117</v>
      </c>
      <c r="D1383" s="320" t="s">
        <v>15384</v>
      </c>
      <c r="E1383" s="320" t="s">
        <v>15211</v>
      </c>
      <c r="F1383" s="320"/>
      <c r="G1383" s="320" t="s">
        <v>15166</v>
      </c>
      <c r="H1383" s="177"/>
      <c r="I1383" s="177"/>
      <c r="J1383" s="319">
        <v>6095</v>
      </c>
      <c r="K1383" s="319">
        <v>1361</v>
      </c>
      <c r="L1383" s="319">
        <v>1361</v>
      </c>
      <c r="M1383" s="177"/>
      <c r="N1383" s="936"/>
      <c r="O1383" s="177"/>
      <c r="P1383" s="319">
        <v>600</v>
      </c>
      <c r="Q1383" s="319">
        <v>300</v>
      </c>
      <c r="R1383" s="319" t="s">
        <v>2383</v>
      </c>
      <c r="S1383" s="319">
        <v>2</v>
      </c>
      <c r="T1383" s="319" t="s">
        <v>391</v>
      </c>
      <c r="U1383" s="177"/>
      <c r="V1383" s="177"/>
      <c r="W1383" s="177"/>
      <c r="X1383" s="177"/>
      <c r="Y1383" s="177"/>
      <c r="Z1383" s="177"/>
      <c r="AA1383" s="319" t="s">
        <v>2179</v>
      </c>
      <c r="AB1383" s="320"/>
      <c r="AC1383" s="320"/>
      <c r="AD1383" s="177"/>
      <c r="AE1383" s="177"/>
      <c r="AF1383" s="177"/>
      <c r="AG1383" s="177"/>
      <c r="AH1383" s="177"/>
      <c r="AI1383" s="177"/>
      <c r="AJ1383" s="177"/>
      <c r="AK1383" s="177"/>
      <c r="AL1383" s="177"/>
      <c r="AM1383" s="177"/>
      <c r="AN1383" s="177"/>
      <c r="AO1383" s="177"/>
      <c r="AP1383" s="177"/>
      <c r="AQ1383" s="177"/>
      <c r="AR1383" s="177"/>
      <c r="AS1383" s="177"/>
      <c r="AT1383" s="177"/>
      <c r="AU1383" s="177"/>
      <c r="AV1383" s="99">
        <v>2009</v>
      </c>
      <c r="AW1383" s="99"/>
      <c r="AX1383" s="99"/>
      <c r="AY1383" s="99"/>
      <c r="AZ1383" s="99"/>
      <c r="BA1383" s="99"/>
      <c r="BB1383" s="99"/>
      <c r="BC1383" s="100">
        <v>869</v>
      </c>
      <c r="BD1383" s="319" t="s">
        <v>382</v>
      </c>
    </row>
    <row r="1384" spans="2:56" ht="25.7" customHeight="1">
      <c r="B1384" s="543"/>
      <c r="C1384" s="320" t="s">
        <v>15117</v>
      </c>
      <c r="D1384" s="320" t="s">
        <v>15385</v>
      </c>
      <c r="E1384" s="320" t="s">
        <v>15073</v>
      </c>
      <c r="F1384" s="320" t="s">
        <v>15120</v>
      </c>
      <c r="G1384" s="320" t="s">
        <v>15134</v>
      </c>
      <c r="H1384" s="177" t="s">
        <v>2564</v>
      </c>
      <c r="I1384" s="177" t="s">
        <v>15379</v>
      </c>
      <c r="J1384" s="319">
        <v>2000</v>
      </c>
      <c r="K1384" s="319">
        <v>995</v>
      </c>
      <c r="L1384" s="319">
        <v>995</v>
      </c>
      <c r="M1384" s="177" t="s">
        <v>1956</v>
      </c>
      <c r="N1384" s="936" t="s">
        <v>572</v>
      </c>
      <c r="O1384" s="177"/>
      <c r="P1384" s="319">
        <v>600</v>
      </c>
      <c r="Q1384" s="319">
        <v>300</v>
      </c>
      <c r="R1384" s="319" t="s">
        <v>2383</v>
      </c>
      <c r="S1384" s="319">
        <v>2</v>
      </c>
      <c r="T1384" s="319" t="s">
        <v>391</v>
      </c>
      <c r="U1384" s="177" t="s">
        <v>15338</v>
      </c>
      <c r="V1384" s="177"/>
      <c r="W1384" s="177" t="s">
        <v>6748</v>
      </c>
      <c r="X1384" s="177"/>
      <c r="Y1384" s="177"/>
      <c r="Z1384" s="177"/>
      <c r="AA1384" s="319" t="s">
        <v>2179</v>
      </c>
      <c r="AB1384" s="320"/>
      <c r="AC1384" s="320"/>
      <c r="AD1384" s="177" t="s">
        <v>10916</v>
      </c>
      <c r="AE1384" s="177" t="s">
        <v>15340</v>
      </c>
      <c r="AF1384" s="177" t="s">
        <v>15341</v>
      </c>
      <c r="AG1384" s="177" t="s">
        <v>15339</v>
      </c>
      <c r="AH1384" s="177" t="s">
        <v>511</v>
      </c>
      <c r="AI1384" s="177"/>
      <c r="AJ1384" s="177" t="s">
        <v>15380</v>
      </c>
      <c r="AK1384" s="177" t="s">
        <v>15381</v>
      </c>
      <c r="AL1384" s="177" t="s">
        <v>961</v>
      </c>
      <c r="AM1384" s="177"/>
      <c r="AN1384" s="177"/>
      <c r="AO1384" s="177"/>
      <c r="AP1384" s="177"/>
      <c r="AQ1384" s="177"/>
      <c r="AR1384" s="177"/>
      <c r="AS1384" s="177"/>
      <c r="AT1384" s="177"/>
      <c r="AU1384" s="177"/>
      <c r="AV1384" s="99">
        <v>2009</v>
      </c>
      <c r="AW1384" s="99"/>
      <c r="AX1384" s="99"/>
      <c r="AY1384" s="99"/>
      <c r="AZ1384" s="99"/>
      <c r="BA1384" s="99"/>
      <c r="BB1384" s="99"/>
      <c r="BC1384" s="100"/>
      <c r="BD1384" s="319" t="s">
        <v>382</v>
      </c>
    </row>
    <row r="1385" spans="2:56" ht="25.7" customHeight="1">
      <c r="B1385" s="543"/>
      <c r="C1385" s="320" t="s">
        <v>15117</v>
      </c>
      <c r="D1385" s="320" t="s">
        <v>15386</v>
      </c>
      <c r="E1385" s="320" t="s">
        <v>15073</v>
      </c>
      <c r="F1385" s="320" t="s">
        <v>15120</v>
      </c>
      <c r="G1385" s="320" t="s">
        <v>15122</v>
      </c>
      <c r="H1385" s="177" t="s">
        <v>2564</v>
      </c>
      <c r="I1385" s="177" t="s">
        <v>15379</v>
      </c>
      <c r="J1385" s="319">
        <v>1104</v>
      </c>
      <c r="K1385" s="319">
        <v>1104</v>
      </c>
      <c r="L1385" s="319">
        <v>1093</v>
      </c>
      <c r="M1385" s="177" t="s">
        <v>1956</v>
      </c>
      <c r="N1385" s="936" t="s">
        <v>572</v>
      </c>
      <c r="O1385" s="177"/>
      <c r="P1385" s="319">
        <v>600</v>
      </c>
      <c r="Q1385" s="319">
        <v>300</v>
      </c>
      <c r="R1385" s="319" t="s">
        <v>2383</v>
      </c>
      <c r="S1385" s="319">
        <v>2</v>
      </c>
      <c r="T1385" s="319" t="s">
        <v>391</v>
      </c>
      <c r="U1385" s="177" t="s">
        <v>15338</v>
      </c>
      <c r="V1385" s="177"/>
      <c r="W1385" s="177" t="s">
        <v>6748</v>
      </c>
      <c r="X1385" s="177"/>
      <c r="Y1385" s="177"/>
      <c r="Z1385" s="177"/>
      <c r="AA1385" s="319" t="s">
        <v>15387</v>
      </c>
      <c r="AB1385" s="320"/>
      <c r="AC1385" s="320"/>
      <c r="AD1385" s="177" t="s">
        <v>10916</v>
      </c>
      <c r="AE1385" s="177" t="s">
        <v>15340</v>
      </c>
      <c r="AF1385" s="177" t="s">
        <v>15341</v>
      </c>
      <c r="AG1385" s="177" t="s">
        <v>15339</v>
      </c>
      <c r="AH1385" s="177" t="s">
        <v>511</v>
      </c>
      <c r="AI1385" s="177"/>
      <c r="AJ1385" s="177" t="s">
        <v>15380</v>
      </c>
      <c r="AK1385" s="177" t="s">
        <v>15381</v>
      </c>
      <c r="AL1385" s="177" t="s">
        <v>961</v>
      </c>
      <c r="AM1385" s="177"/>
      <c r="AN1385" s="177"/>
      <c r="AO1385" s="177"/>
      <c r="AP1385" s="177"/>
      <c r="AQ1385" s="177"/>
      <c r="AR1385" s="177"/>
      <c r="AS1385" s="177"/>
      <c r="AT1385" s="177"/>
      <c r="AU1385" s="177"/>
      <c r="AV1385" s="99">
        <v>2011</v>
      </c>
      <c r="AW1385" s="99"/>
      <c r="AX1385" s="99"/>
      <c r="AY1385" s="99"/>
      <c r="AZ1385" s="99"/>
      <c r="BA1385" s="99"/>
      <c r="BB1385" s="99"/>
      <c r="BC1385" s="100"/>
      <c r="BD1385" s="319" t="s">
        <v>382</v>
      </c>
    </row>
    <row r="1386" spans="2:56" ht="25.7" customHeight="1">
      <c r="B1386" s="543"/>
      <c r="C1386" s="105" t="s">
        <v>15117</v>
      </c>
      <c r="D1386" s="582" t="s">
        <v>15388</v>
      </c>
      <c r="E1386" s="99" t="s">
        <v>15073</v>
      </c>
      <c r="F1386" s="99"/>
      <c r="G1386" s="99" t="s">
        <v>15122</v>
      </c>
      <c r="H1386" s="99"/>
      <c r="I1386" s="99"/>
      <c r="J1386" s="100">
        <v>2525</v>
      </c>
      <c r="K1386" s="100">
        <v>499</v>
      </c>
      <c r="L1386" s="100">
        <v>499</v>
      </c>
      <c r="M1386" s="99"/>
      <c r="N1386" s="99"/>
      <c r="O1386" s="99"/>
      <c r="P1386" s="319">
        <v>300</v>
      </c>
      <c r="Q1386" s="100">
        <v>300</v>
      </c>
      <c r="R1386" s="319" t="s">
        <v>2383</v>
      </c>
      <c r="S1386" s="319">
        <v>1</v>
      </c>
      <c r="T1386" s="319" t="s">
        <v>391</v>
      </c>
      <c r="U1386" s="99"/>
      <c r="V1386" s="99"/>
      <c r="W1386" s="99"/>
      <c r="X1386" s="99"/>
      <c r="Y1386" s="99"/>
      <c r="Z1386" s="99"/>
      <c r="AA1386" s="100" t="s">
        <v>2179</v>
      </c>
      <c r="AB1386" s="99"/>
      <c r="AC1386" s="99"/>
      <c r="AD1386" s="99"/>
      <c r="AE1386" s="99"/>
      <c r="AF1386" s="99"/>
      <c r="AG1386" s="99"/>
      <c r="AH1386" s="99"/>
      <c r="AI1386" s="99"/>
      <c r="AJ1386" s="99"/>
      <c r="AK1386" s="99"/>
      <c r="AL1386" s="99"/>
      <c r="AM1386" s="99"/>
      <c r="AN1386" s="99"/>
      <c r="AO1386" s="99"/>
      <c r="AP1386" s="99"/>
      <c r="AQ1386" s="99"/>
      <c r="AR1386" s="99"/>
      <c r="AS1386" s="99"/>
      <c r="AT1386" s="99"/>
      <c r="AU1386" s="99"/>
      <c r="AV1386" s="99">
        <v>2012</v>
      </c>
      <c r="AW1386" s="99"/>
      <c r="AX1386" s="99"/>
      <c r="AY1386" s="99"/>
      <c r="AZ1386" s="99"/>
      <c r="BA1386" s="99"/>
      <c r="BB1386" s="99"/>
      <c r="BC1386" s="100">
        <v>680</v>
      </c>
      <c r="BD1386" s="100" t="s">
        <v>382</v>
      </c>
    </row>
    <row r="1387" spans="2:56" ht="25.7" customHeight="1">
      <c r="B1387" s="543"/>
      <c r="C1387" s="105" t="s">
        <v>15117</v>
      </c>
      <c r="D1387" s="582" t="s">
        <v>15389</v>
      </c>
      <c r="E1387" s="99" t="s">
        <v>15073</v>
      </c>
      <c r="F1387" s="99"/>
      <c r="G1387" s="99" t="s">
        <v>15390</v>
      </c>
      <c r="H1387" s="99"/>
      <c r="I1387" s="99"/>
      <c r="J1387" s="100">
        <v>13520</v>
      </c>
      <c r="K1387" s="100">
        <v>1200</v>
      </c>
      <c r="L1387" s="100">
        <v>1184</v>
      </c>
      <c r="M1387" s="99"/>
      <c r="N1387" s="99"/>
      <c r="O1387" s="99"/>
      <c r="P1387" s="319">
        <v>600</v>
      </c>
      <c r="Q1387" s="100">
        <v>300</v>
      </c>
      <c r="R1387" s="319" t="s">
        <v>2383</v>
      </c>
      <c r="S1387" s="319">
        <v>2</v>
      </c>
      <c r="T1387" s="319" t="s">
        <v>391</v>
      </c>
      <c r="U1387" s="99"/>
      <c r="V1387" s="99"/>
      <c r="W1387" s="99"/>
      <c r="X1387" s="99"/>
      <c r="Y1387" s="99"/>
      <c r="Z1387" s="99"/>
      <c r="AA1387" s="100" t="s">
        <v>2179</v>
      </c>
      <c r="AB1387" s="99"/>
      <c r="AC1387" s="99"/>
      <c r="AD1387" s="99"/>
      <c r="AE1387" s="99"/>
      <c r="AF1387" s="99"/>
      <c r="AG1387" s="99"/>
      <c r="AH1387" s="99"/>
      <c r="AI1387" s="99"/>
      <c r="AJ1387" s="99"/>
      <c r="AK1387" s="99"/>
      <c r="AL1387" s="99"/>
      <c r="AM1387" s="99"/>
      <c r="AN1387" s="99"/>
      <c r="AO1387" s="99"/>
      <c r="AP1387" s="99"/>
      <c r="AQ1387" s="99"/>
      <c r="AR1387" s="99"/>
      <c r="AS1387" s="99"/>
      <c r="AT1387" s="99"/>
      <c r="AU1387" s="99"/>
      <c r="AV1387" s="99">
        <v>2013</v>
      </c>
      <c r="AW1387" s="99"/>
      <c r="AX1387" s="99"/>
      <c r="AY1387" s="99"/>
      <c r="AZ1387" s="99"/>
      <c r="BA1387" s="99"/>
      <c r="BB1387" s="99"/>
      <c r="BC1387" s="100">
        <v>800</v>
      </c>
      <c r="BD1387" s="100" t="s">
        <v>382</v>
      </c>
    </row>
    <row r="1388" spans="2:56" ht="25.7" customHeight="1">
      <c r="B1388" s="543"/>
      <c r="C1388" s="105" t="s">
        <v>15117</v>
      </c>
      <c r="D1388" s="582" t="s">
        <v>15391</v>
      </c>
      <c r="E1388" s="99" t="s">
        <v>15073</v>
      </c>
      <c r="F1388" s="99"/>
      <c r="G1388" s="99" t="s">
        <v>15143</v>
      </c>
      <c r="H1388" s="99"/>
      <c r="I1388" s="99"/>
      <c r="J1388" s="100">
        <v>2904</v>
      </c>
      <c r="K1388" s="100">
        <v>493.07</v>
      </c>
      <c r="L1388" s="100">
        <v>493</v>
      </c>
      <c r="M1388" s="99"/>
      <c r="N1388" s="99"/>
      <c r="O1388" s="99"/>
      <c r="P1388" s="319">
        <v>300</v>
      </c>
      <c r="Q1388" s="100">
        <v>300</v>
      </c>
      <c r="R1388" s="319" t="s">
        <v>2383</v>
      </c>
      <c r="S1388" s="319">
        <v>1</v>
      </c>
      <c r="T1388" s="319" t="s">
        <v>391</v>
      </c>
      <c r="U1388" s="99"/>
      <c r="V1388" s="99"/>
      <c r="W1388" s="99"/>
      <c r="X1388" s="99"/>
      <c r="Y1388" s="99"/>
      <c r="Z1388" s="99"/>
      <c r="AA1388" s="100" t="s">
        <v>2179</v>
      </c>
      <c r="AB1388" s="99"/>
      <c r="AC1388" s="99"/>
      <c r="AD1388" s="99"/>
      <c r="AE1388" s="99"/>
      <c r="AF1388" s="99"/>
      <c r="AG1388" s="99"/>
      <c r="AH1388" s="99"/>
      <c r="AI1388" s="99"/>
      <c r="AJ1388" s="99"/>
      <c r="AK1388" s="99"/>
      <c r="AL1388" s="99"/>
      <c r="AM1388" s="99"/>
      <c r="AN1388" s="99"/>
      <c r="AO1388" s="99"/>
      <c r="AP1388" s="99"/>
      <c r="AQ1388" s="99"/>
      <c r="AR1388" s="99"/>
      <c r="AS1388" s="99"/>
      <c r="AT1388" s="99"/>
      <c r="AU1388" s="99"/>
      <c r="AV1388" s="99">
        <v>2015</v>
      </c>
      <c r="AW1388" s="99"/>
      <c r="AX1388" s="99"/>
      <c r="AY1388" s="99"/>
      <c r="AZ1388" s="99"/>
      <c r="BA1388" s="99"/>
      <c r="BB1388" s="99"/>
      <c r="BC1388" s="100">
        <v>500</v>
      </c>
      <c r="BD1388" s="100" t="s">
        <v>382</v>
      </c>
    </row>
    <row r="1389" spans="2:56" ht="25.7" customHeight="1">
      <c r="B1389" s="678"/>
      <c r="C1389" s="105" t="s">
        <v>15117</v>
      </c>
      <c r="D1389" s="582" t="s">
        <v>15392</v>
      </c>
      <c r="E1389" s="99" t="s">
        <v>15073</v>
      </c>
      <c r="F1389" s="99"/>
      <c r="G1389" s="320" t="s">
        <v>15122</v>
      </c>
      <c r="H1389" s="99"/>
      <c r="I1389" s="99"/>
      <c r="J1389" s="100">
        <v>2489</v>
      </c>
      <c r="K1389" s="100">
        <v>486.98</v>
      </c>
      <c r="L1389" s="100">
        <v>487</v>
      </c>
      <c r="M1389" s="99"/>
      <c r="N1389" s="99"/>
      <c r="O1389" s="99"/>
      <c r="P1389" s="319">
        <v>300</v>
      </c>
      <c r="Q1389" s="100">
        <v>300</v>
      </c>
      <c r="R1389" s="319" t="s">
        <v>2383</v>
      </c>
      <c r="S1389" s="319">
        <v>1</v>
      </c>
      <c r="T1389" s="319" t="s">
        <v>391</v>
      </c>
      <c r="U1389" s="99"/>
      <c r="V1389" s="99"/>
      <c r="W1389" s="99"/>
      <c r="X1389" s="99"/>
      <c r="Y1389" s="99"/>
      <c r="Z1389" s="99"/>
      <c r="AA1389" s="100" t="s">
        <v>2179</v>
      </c>
      <c r="AB1389" s="99"/>
      <c r="AC1389" s="99"/>
      <c r="AD1389" s="99"/>
      <c r="AE1389" s="99"/>
      <c r="AF1389" s="99"/>
      <c r="AG1389" s="99"/>
      <c r="AH1389" s="99"/>
      <c r="AI1389" s="99"/>
      <c r="AJ1389" s="99"/>
      <c r="AK1389" s="99"/>
      <c r="AL1389" s="99"/>
      <c r="AM1389" s="99"/>
      <c r="AN1389" s="99"/>
      <c r="AO1389" s="99"/>
      <c r="AP1389" s="99"/>
      <c r="AQ1389" s="99"/>
      <c r="AR1389" s="99"/>
      <c r="AS1389" s="99"/>
      <c r="AT1389" s="99"/>
      <c r="AU1389" s="99"/>
      <c r="AV1389" s="99">
        <v>2015</v>
      </c>
      <c r="AW1389" s="99"/>
      <c r="AX1389" s="99"/>
      <c r="AY1389" s="99"/>
      <c r="AZ1389" s="99"/>
      <c r="BA1389" s="99"/>
      <c r="BB1389" s="99"/>
      <c r="BC1389" s="100">
        <v>900</v>
      </c>
      <c r="BD1389" s="100" t="s">
        <v>382</v>
      </c>
    </row>
  </sheetData>
  <mergeCells count="32">
    <mergeCell ref="AV347:AV350"/>
    <mergeCell ref="BC347:BC350"/>
    <mergeCell ref="BD2:BD4"/>
    <mergeCell ref="AV2:AV4"/>
    <mergeCell ref="AW2:BC4"/>
    <mergeCell ref="AC2:AD2"/>
    <mergeCell ref="AE2:AH2"/>
    <mergeCell ref="AE3:AF3"/>
    <mergeCell ref="B1:D1"/>
    <mergeCell ref="U1:AV1"/>
    <mergeCell ref="E2:E4"/>
    <mergeCell ref="F2:F4"/>
    <mergeCell ref="G2:G4"/>
    <mergeCell ref="S3:S4"/>
    <mergeCell ref="L2:L4"/>
    <mergeCell ref="AA2:AA4"/>
    <mergeCell ref="R3:R4"/>
    <mergeCell ref="K2:K4"/>
    <mergeCell ref="I2:I4"/>
    <mergeCell ref="H2:H4"/>
    <mergeCell ref="M2:T2"/>
    <mergeCell ref="J2:J4"/>
    <mergeCell ref="T3:T4"/>
    <mergeCell ref="A2:A4"/>
    <mergeCell ref="B2:B4"/>
    <mergeCell ref="C2:C4"/>
    <mergeCell ref="D2:D4"/>
    <mergeCell ref="Q3:Q4"/>
    <mergeCell ref="P3:P4"/>
    <mergeCell ref="M3:M4"/>
    <mergeCell ref="N3:N4"/>
    <mergeCell ref="O3:O4"/>
  </mergeCells>
  <phoneticPr fontId="2" type="noConversion"/>
  <printOptions horizontalCentered="1"/>
  <pageMargins left="0.74803149606299213" right="0.74803149606299213" top="0.98425196850393704" bottom="0.78740157480314965" header="0.51181102362204722" footer="0.51181102362204722"/>
  <pageSetup paperSize="9" scale="80" orientation="landscape" r:id="rId1"/>
  <headerFooter alignWithMargins="0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BG411"/>
  <sheetViews>
    <sheetView view="pageBreakPreview" topLeftCell="B1" zoomScaleSheetLayoutView="100" workbookViewId="0">
      <pane ySplit="5" topLeftCell="A6" activePane="bottomLeft" state="frozen"/>
      <selection activeCell="A17" sqref="A17:L17"/>
      <selection pane="bottomLeft" activeCell="Z1" sqref="Z1:BF1"/>
    </sheetView>
  </sheetViews>
  <sheetFormatPr defaultColWidth="8.88671875" defaultRowHeight="10.5"/>
  <cols>
    <col min="1" max="1" width="8" style="52" hidden="1" customWidth="1"/>
    <col min="2" max="2" width="3.77734375" style="52" customWidth="1"/>
    <col min="3" max="3" width="6.33203125" style="52" customWidth="1"/>
    <col min="4" max="4" width="0.6640625" style="52" hidden="1" customWidth="1"/>
    <col min="5" max="5" width="16.88671875" style="52" customWidth="1"/>
    <col min="6" max="6" width="7.21875" style="52" customWidth="1"/>
    <col min="7" max="7" width="32.88671875" style="52" hidden="1" customWidth="1"/>
    <col min="8" max="8" width="25.33203125" style="52" hidden="1" customWidth="1"/>
    <col min="9" max="9" width="15.77734375" style="52" customWidth="1"/>
    <col min="10" max="10" width="16.109375" style="52" hidden="1" customWidth="1"/>
    <col min="11" max="11" width="0.33203125" style="52" hidden="1" customWidth="1"/>
    <col min="12" max="12" width="8.109375" style="53" customWidth="1"/>
    <col min="13" max="13" width="7" style="53" customWidth="1"/>
    <col min="14" max="14" width="7.44140625" style="53" customWidth="1"/>
    <col min="15" max="15" width="5" style="52" customWidth="1"/>
    <col min="16" max="16" width="3.33203125" style="53" customWidth="1"/>
    <col min="17" max="17" width="2.88671875" style="53" customWidth="1"/>
    <col min="18" max="19" width="3.33203125" style="53" customWidth="1"/>
    <col min="20" max="20" width="2.77734375" style="53" customWidth="1"/>
    <col min="21" max="21" width="4" style="53" customWidth="1"/>
    <col min="22" max="22" width="4.77734375" style="53" customWidth="1"/>
    <col min="23" max="23" width="4.109375" style="53" customWidth="1"/>
    <col min="24" max="24" width="3.109375" style="53" customWidth="1"/>
    <col min="25" max="25" width="3.88671875" style="53" customWidth="1"/>
    <col min="26" max="26" width="5" style="53" customWidth="1"/>
    <col min="27" max="27" width="5.21875" style="52" hidden="1" customWidth="1"/>
    <col min="28" max="28" width="5.6640625" style="53" customWidth="1"/>
    <col min="29" max="29" width="6.77734375" style="52" hidden="1" customWidth="1"/>
    <col min="30" max="30" width="19.88671875" style="52" hidden="1" customWidth="1"/>
    <col min="31" max="31" width="4.5546875" style="52" customWidth="1"/>
    <col min="32" max="33" width="9.77734375" style="52" hidden="1" customWidth="1"/>
    <col min="34" max="34" width="10.77734375" style="52" hidden="1" customWidth="1"/>
    <col min="35" max="35" width="9.77734375" style="52" hidden="1" customWidth="1"/>
    <col min="36" max="36" width="8.6640625" style="52" hidden="1" customWidth="1"/>
    <col min="37" max="37" width="13.6640625" style="52" hidden="1" customWidth="1"/>
    <col min="38" max="38" width="5.88671875" style="53" customWidth="1"/>
    <col min="39" max="39" width="7.77734375" style="52" hidden="1" customWidth="1"/>
    <col min="40" max="40" width="4" style="52" hidden="1" customWidth="1"/>
    <col min="41" max="41" width="17.77734375" style="52" hidden="1" customWidth="1"/>
    <col min="42" max="42" width="9.77734375" style="52" hidden="1" customWidth="1"/>
    <col min="43" max="43" width="8" style="52" hidden="1" customWidth="1"/>
    <col min="44" max="44" width="17.109375" style="52" hidden="1" customWidth="1"/>
    <col min="45" max="45" width="13.6640625" style="52" hidden="1" customWidth="1"/>
    <col min="46" max="46" width="20.44140625" style="52" hidden="1" customWidth="1"/>
    <col min="47" max="47" width="7.109375" style="52" hidden="1" customWidth="1"/>
    <col min="48" max="48" width="21.21875" style="52" hidden="1" customWidth="1"/>
    <col min="49" max="49" width="17.109375" style="52" hidden="1" customWidth="1"/>
    <col min="50" max="50" width="14.88671875" style="52" hidden="1" customWidth="1"/>
    <col min="51" max="51" width="14.6640625" style="52" hidden="1" customWidth="1"/>
    <col min="52" max="52" width="7.109375" style="52" hidden="1" customWidth="1"/>
    <col min="53" max="53" width="17.5546875" style="52" hidden="1" customWidth="1"/>
    <col min="54" max="54" width="17.109375" style="52" hidden="1" customWidth="1"/>
    <col min="55" max="55" width="21.6640625" style="52" hidden="1" customWidth="1"/>
    <col min="56" max="56" width="4.44140625" style="52" hidden="1" customWidth="1"/>
    <col min="57" max="57" width="8.21875" style="52" hidden="1" customWidth="1"/>
    <col min="58" max="58" width="11.33203125" style="52" customWidth="1"/>
    <col min="59" max="16384" width="8.88671875" style="52"/>
  </cols>
  <sheetData>
    <row r="1" spans="1:58" s="290" customFormat="1" ht="22.9" customHeight="1">
      <c r="B1" s="1453" t="s">
        <v>373</v>
      </c>
      <c r="C1" s="1453"/>
      <c r="D1" s="1453"/>
      <c r="E1" s="1453"/>
      <c r="L1" s="307"/>
      <c r="M1" s="307"/>
      <c r="N1" s="307"/>
      <c r="P1" s="307"/>
      <c r="Q1" s="307"/>
      <c r="R1" s="307"/>
      <c r="S1" s="307"/>
      <c r="T1" s="307"/>
      <c r="U1" s="307"/>
      <c r="V1" s="307"/>
      <c r="W1" s="307"/>
      <c r="X1" s="307"/>
      <c r="Y1" s="307"/>
      <c r="Z1" s="1451" t="s">
        <v>346</v>
      </c>
      <c r="AA1" s="1451"/>
      <c r="AB1" s="1451"/>
      <c r="AC1" s="1451"/>
      <c r="AD1" s="1451"/>
      <c r="AE1" s="1451"/>
      <c r="AF1" s="1451"/>
      <c r="AG1" s="1451"/>
      <c r="AH1" s="1451"/>
      <c r="AI1" s="1451"/>
      <c r="AJ1" s="1451"/>
      <c r="AK1" s="1451"/>
      <c r="AL1" s="1451"/>
      <c r="AM1" s="1451"/>
      <c r="AN1" s="1451"/>
      <c r="AO1" s="1451"/>
      <c r="AP1" s="1451"/>
      <c r="AQ1" s="1451"/>
      <c r="AR1" s="1451"/>
      <c r="AS1" s="1451"/>
      <c r="AT1" s="1451"/>
      <c r="AU1" s="1451"/>
      <c r="AV1" s="1451"/>
      <c r="AW1" s="1451"/>
      <c r="AX1" s="1451"/>
      <c r="AY1" s="1451"/>
      <c r="AZ1" s="1451"/>
      <c r="BA1" s="1451"/>
      <c r="BB1" s="1451"/>
      <c r="BC1" s="1451"/>
      <c r="BD1" s="1451"/>
      <c r="BE1" s="1451"/>
      <c r="BF1" s="1451"/>
    </row>
    <row r="2" spans="1:58" s="290" customFormat="1" ht="18" customHeight="1">
      <c r="A2" s="1452" t="s">
        <v>369</v>
      </c>
      <c r="B2" s="1362" t="s">
        <v>370</v>
      </c>
      <c r="C2" s="1362" t="s">
        <v>477</v>
      </c>
      <c r="D2" s="1362" t="s">
        <v>371</v>
      </c>
      <c r="E2" s="1362" t="s">
        <v>372</v>
      </c>
      <c r="F2" s="1362" t="s">
        <v>480</v>
      </c>
      <c r="G2" s="1362" t="s">
        <v>481</v>
      </c>
      <c r="H2" s="1281"/>
      <c r="I2" s="1362" t="s">
        <v>301</v>
      </c>
      <c r="J2" s="1362" t="s">
        <v>483</v>
      </c>
      <c r="K2" s="1362" t="s">
        <v>484</v>
      </c>
      <c r="L2" s="1362" t="s">
        <v>302</v>
      </c>
      <c r="M2" s="1362" t="s">
        <v>303</v>
      </c>
      <c r="N2" s="1362" t="s">
        <v>304</v>
      </c>
      <c r="O2" s="1379" t="s">
        <v>504</v>
      </c>
      <c r="P2" s="1362" t="s">
        <v>488</v>
      </c>
      <c r="Q2" s="1362"/>
      <c r="R2" s="1362"/>
      <c r="S2" s="1362"/>
      <c r="T2" s="1362"/>
      <c r="U2" s="1362"/>
      <c r="V2" s="1362"/>
      <c r="W2" s="1362"/>
      <c r="X2" s="1362"/>
      <c r="Y2" s="1362"/>
      <c r="Z2" s="1362"/>
      <c r="AA2" s="1362" t="s">
        <v>306</v>
      </c>
      <c r="AB2" s="1362"/>
      <c r="AC2" s="1362"/>
      <c r="AD2" s="1362"/>
      <c r="AE2" s="1362" t="s">
        <v>307</v>
      </c>
      <c r="AF2" s="1379" t="s">
        <v>308</v>
      </c>
      <c r="AG2" s="1379"/>
      <c r="AH2" s="1379"/>
      <c r="AI2" s="1379"/>
      <c r="AJ2" s="1379"/>
      <c r="AK2" s="1379"/>
      <c r="AL2" s="1379"/>
      <c r="AM2" s="1362" t="s">
        <v>309</v>
      </c>
      <c r="AN2" s="1362"/>
      <c r="AO2" s="1362" t="s">
        <v>310</v>
      </c>
      <c r="AP2" s="1362"/>
      <c r="AQ2" s="1362"/>
      <c r="AR2" s="1370"/>
      <c r="AS2" s="1362" t="s">
        <v>311</v>
      </c>
      <c r="AT2" s="1370"/>
      <c r="AU2" s="1370"/>
      <c r="AV2" s="1370"/>
      <c r="AW2" s="1370"/>
      <c r="AX2" s="1370"/>
      <c r="AY2" s="1370"/>
      <c r="AZ2" s="1370"/>
      <c r="BA2" s="1370"/>
      <c r="BB2" s="1370"/>
      <c r="BC2" s="1370"/>
      <c r="BD2" s="1370"/>
      <c r="BE2" s="1370"/>
      <c r="BF2" s="1362" t="s">
        <v>312</v>
      </c>
    </row>
    <row r="3" spans="1:58" s="290" customFormat="1" ht="18" customHeight="1">
      <c r="A3" s="1452"/>
      <c r="B3" s="1362"/>
      <c r="C3" s="1362"/>
      <c r="D3" s="1362"/>
      <c r="E3" s="1362"/>
      <c r="F3" s="1362"/>
      <c r="G3" s="1362"/>
      <c r="H3" s="1281" t="s">
        <v>554</v>
      </c>
      <c r="I3" s="1362"/>
      <c r="J3" s="1362"/>
      <c r="K3" s="1362"/>
      <c r="L3" s="1362"/>
      <c r="M3" s="1362"/>
      <c r="N3" s="1362"/>
      <c r="O3" s="1366"/>
      <c r="P3" s="1362" t="s">
        <v>505</v>
      </c>
      <c r="Q3" s="1370"/>
      <c r="R3" s="1370"/>
      <c r="S3" s="1362" t="s">
        <v>506</v>
      </c>
      <c r="T3" s="1370"/>
      <c r="U3" s="1370"/>
      <c r="V3" s="1370"/>
      <c r="W3" s="1362" t="s">
        <v>507</v>
      </c>
      <c r="X3" s="1370"/>
      <c r="Y3" s="1370"/>
      <c r="Z3" s="1370"/>
      <c r="AA3" s="1362" t="s">
        <v>314</v>
      </c>
      <c r="AB3" s="1362" t="s">
        <v>315</v>
      </c>
      <c r="AC3" s="1362" t="s">
        <v>559</v>
      </c>
      <c r="AD3" s="1362" t="s">
        <v>317</v>
      </c>
      <c r="AE3" s="1362"/>
      <c r="AF3" s="1366"/>
      <c r="AG3" s="1366"/>
      <c r="AH3" s="1366"/>
      <c r="AI3" s="1366"/>
      <c r="AJ3" s="1366"/>
      <c r="AK3" s="1366"/>
      <c r="AL3" s="1366"/>
      <c r="AM3" s="1362" t="s">
        <v>318</v>
      </c>
      <c r="AN3" s="1362" t="s">
        <v>319</v>
      </c>
      <c r="AO3" s="1362" t="s">
        <v>320</v>
      </c>
      <c r="AP3" s="1362"/>
      <c r="AQ3" s="1284" t="s">
        <v>300</v>
      </c>
      <c r="AR3" s="1370" t="s">
        <v>322</v>
      </c>
      <c r="AS3" s="1362" t="s">
        <v>323</v>
      </c>
      <c r="AT3" s="1370"/>
      <c r="AU3" s="1370"/>
      <c r="AV3" s="1370"/>
      <c r="AW3" s="1370"/>
      <c r="AX3" s="1362" t="s">
        <v>324</v>
      </c>
      <c r="AY3" s="1370"/>
      <c r="AZ3" s="1370"/>
      <c r="BA3" s="1370"/>
      <c r="BB3" s="1370"/>
      <c r="BC3" s="1362" t="s">
        <v>215</v>
      </c>
      <c r="BD3" s="1370"/>
      <c r="BE3" s="1370"/>
      <c r="BF3" s="1362"/>
    </row>
    <row r="4" spans="1:58" s="290" customFormat="1" ht="24" customHeight="1">
      <c r="A4" s="1452"/>
      <c r="B4" s="1362"/>
      <c r="C4" s="1362"/>
      <c r="D4" s="1362"/>
      <c r="E4" s="1362"/>
      <c r="F4" s="1362"/>
      <c r="G4" s="1362"/>
      <c r="H4" s="1281"/>
      <c r="I4" s="1362"/>
      <c r="J4" s="1362"/>
      <c r="K4" s="1362"/>
      <c r="L4" s="1362"/>
      <c r="M4" s="1362"/>
      <c r="N4" s="1362"/>
      <c r="O4" s="1367"/>
      <c r="P4" s="1281" t="s">
        <v>206</v>
      </c>
      <c r="Q4" s="1281" t="s">
        <v>205</v>
      </c>
      <c r="R4" s="1281" t="s">
        <v>386</v>
      </c>
      <c r="S4" s="1281" t="s">
        <v>206</v>
      </c>
      <c r="T4" s="1281" t="s">
        <v>205</v>
      </c>
      <c r="U4" s="1281" t="s">
        <v>288</v>
      </c>
      <c r="V4" s="1311" t="s">
        <v>2623</v>
      </c>
      <c r="W4" s="1281" t="s">
        <v>206</v>
      </c>
      <c r="X4" s="1281" t="s">
        <v>205</v>
      </c>
      <c r="Y4" s="1281" t="s">
        <v>2622</v>
      </c>
      <c r="Z4" s="1281" t="s">
        <v>55</v>
      </c>
      <c r="AA4" s="1362"/>
      <c r="AB4" s="1362"/>
      <c r="AC4" s="1362"/>
      <c r="AD4" s="1362"/>
      <c r="AE4" s="1362"/>
      <c r="AF4" s="1367"/>
      <c r="AG4" s="1367"/>
      <c r="AH4" s="1367"/>
      <c r="AI4" s="1367"/>
      <c r="AJ4" s="1367"/>
      <c r="AK4" s="1367"/>
      <c r="AL4" s="1367"/>
      <c r="AM4" s="1362"/>
      <c r="AN4" s="1362"/>
      <c r="AO4" s="1281" t="s">
        <v>330</v>
      </c>
      <c r="AP4" s="1281" t="s">
        <v>331</v>
      </c>
      <c r="AQ4" s="1281" t="s">
        <v>332</v>
      </c>
      <c r="AR4" s="1370"/>
      <c r="AS4" s="1284" t="s">
        <v>333</v>
      </c>
      <c r="AT4" s="1281" t="s">
        <v>334</v>
      </c>
      <c r="AU4" s="1281" t="s">
        <v>191</v>
      </c>
      <c r="AV4" s="1281" t="s">
        <v>335</v>
      </c>
      <c r="AW4" s="1281" t="s">
        <v>336</v>
      </c>
      <c r="AX4" s="1281" t="s">
        <v>333</v>
      </c>
      <c r="AY4" s="1281" t="s">
        <v>334</v>
      </c>
      <c r="AZ4" s="1281" t="s">
        <v>191</v>
      </c>
      <c r="BA4" s="1281" t="s">
        <v>335</v>
      </c>
      <c r="BB4" s="1281" t="s">
        <v>336</v>
      </c>
      <c r="BC4" s="1281" t="s">
        <v>333</v>
      </c>
      <c r="BD4" s="1281" t="s">
        <v>334</v>
      </c>
      <c r="BE4" s="1281" t="s">
        <v>191</v>
      </c>
      <c r="BF4" s="1362"/>
    </row>
    <row r="5" spans="1:58" s="290" customFormat="1" ht="24.95" customHeight="1">
      <c r="A5" s="179"/>
      <c r="B5" s="320" t="s">
        <v>51</v>
      </c>
      <c r="C5" s="320" t="s">
        <v>4</v>
      </c>
      <c r="D5" s="320"/>
      <c r="E5" s="544">
        <f>COUNTA(E7:E95,E97:E119,E121:E135,E137:E153,E155:E164,E166:E183,E185:E193,E195:E199,E201:E277,E279:E293,E295:E304,E306:E312,E314:E330,E332:E351,E353:E373,E375:E398,E400:E401)</f>
        <v>379</v>
      </c>
      <c r="F5" s="320"/>
      <c r="G5" s="320"/>
      <c r="H5" s="320"/>
      <c r="I5" s="320"/>
      <c r="J5" s="320"/>
      <c r="K5" s="320"/>
      <c r="L5" s="319">
        <f>SUM(L7:L95,L97:L119,L121:L135,L137:L153,L155:L164,L166:L183,L185:L193,L195:L199,L201:L277,L279:L293,L295:L304,L306:L312,L314:L330,L332:L351,L353:L373,L375:L398,L400:L401)</f>
        <v>6151551.3700000001</v>
      </c>
      <c r="M5" s="319">
        <f>SUM(M7:M95,M97:M119,M121:M135,M137:M153,M155:M164,M166:M183,M185:M193,M195:M199,M201:M277,M279:M293,M295:M304,M306:M312,M314:M330,M332:M351,M353:M373,M375:M398,M400:M401)</f>
        <v>962883.75000000023</v>
      </c>
      <c r="N5" s="681">
        <f>SUM(N7:N95,N97:N119,N121:N135,N137:N153,N155:N164,N166:N183,N185:N193,N195:N199,N201:N277,N279:N293,N295:N304,N306:N312,N314:N330,N332:N351,N353:N373,N375:N398,N400:N401)</f>
        <v>1937104.5150000004</v>
      </c>
      <c r="O5" s="320"/>
      <c r="P5" s="319"/>
      <c r="Q5" s="319"/>
      <c r="R5" s="319"/>
      <c r="S5" s="319"/>
      <c r="T5" s="319"/>
      <c r="U5" s="319"/>
      <c r="V5" s="319"/>
      <c r="W5" s="319"/>
      <c r="X5" s="319"/>
      <c r="Y5" s="319"/>
      <c r="Z5" s="319"/>
      <c r="AA5" s="320"/>
      <c r="AB5" s="319"/>
      <c r="AC5" s="320"/>
      <c r="AD5" s="320"/>
      <c r="AE5" s="320"/>
      <c r="AF5" s="320"/>
      <c r="AG5" s="320"/>
      <c r="AH5" s="320"/>
      <c r="AI5" s="320"/>
      <c r="AJ5" s="320"/>
      <c r="AK5" s="320"/>
      <c r="AL5" s="319"/>
      <c r="AM5" s="320"/>
      <c r="AN5" s="320"/>
      <c r="AO5" s="320"/>
      <c r="AP5" s="320"/>
      <c r="AQ5" s="320"/>
      <c r="AR5" s="105"/>
      <c r="AS5" s="105"/>
      <c r="AT5" s="320"/>
      <c r="AU5" s="320"/>
      <c r="AV5" s="320"/>
      <c r="AW5" s="320"/>
      <c r="AX5" s="320"/>
      <c r="AY5" s="320"/>
      <c r="AZ5" s="320"/>
      <c r="BA5" s="320"/>
      <c r="BB5" s="320"/>
      <c r="BC5" s="320"/>
      <c r="BD5" s="320"/>
      <c r="BE5" s="320"/>
      <c r="BF5" s="320"/>
    </row>
    <row r="6" spans="1:58" s="291" customFormat="1" ht="24.95" customHeight="1">
      <c r="A6" s="179"/>
      <c r="B6" s="566" t="s">
        <v>85</v>
      </c>
      <c r="C6" s="320" t="s">
        <v>84</v>
      </c>
      <c r="D6" s="320"/>
      <c r="E6" s="544">
        <f>COUNTA(E7:E95)</f>
        <v>89</v>
      </c>
      <c r="F6" s="320"/>
      <c r="G6" s="320"/>
      <c r="H6" s="320"/>
      <c r="I6" s="320"/>
      <c r="J6" s="320"/>
      <c r="K6" s="320"/>
      <c r="L6" s="319">
        <f>SUM(L7:L95)</f>
        <v>662926.35000000009</v>
      </c>
      <c r="M6" s="319">
        <f>SUM(M7:M95)</f>
        <v>157997.56</v>
      </c>
      <c r="N6" s="319">
        <f>SUM(N7:N95)</f>
        <v>481697.1</v>
      </c>
      <c r="O6" s="320"/>
      <c r="P6" s="319"/>
      <c r="Q6" s="319"/>
      <c r="R6" s="319"/>
      <c r="S6" s="319"/>
      <c r="T6" s="319"/>
      <c r="U6" s="319"/>
      <c r="V6" s="319"/>
      <c r="W6" s="319"/>
      <c r="X6" s="319"/>
      <c r="Y6" s="319"/>
      <c r="Z6" s="319"/>
      <c r="AA6" s="320"/>
      <c r="AB6" s="319"/>
      <c r="AC6" s="320"/>
      <c r="AD6" s="320"/>
      <c r="AE6" s="320"/>
      <c r="AF6" s="320"/>
      <c r="AG6" s="320"/>
      <c r="AH6" s="320"/>
      <c r="AI6" s="320"/>
      <c r="AJ6" s="320"/>
      <c r="AK6" s="320"/>
      <c r="AL6" s="319"/>
      <c r="AM6" s="320"/>
      <c r="AN6" s="320"/>
      <c r="AO6" s="320"/>
      <c r="AP6" s="320"/>
      <c r="AQ6" s="320"/>
      <c r="AR6" s="105"/>
      <c r="AS6" s="105"/>
      <c r="AT6" s="320"/>
      <c r="AU6" s="320"/>
      <c r="AV6" s="320"/>
      <c r="AW6" s="320"/>
      <c r="AX6" s="320"/>
      <c r="AY6" s="320"/>
      <c r="AZ6" s="320"/>
      <c r="BA6" s="320"/>
      <c r="BB6" s="320"/>
      <c r="BC6" s="320"/>
      <c r="BD6" s="320"/>
      <c r="BE6" s="320"/>
      <c r="BF6" s="320"/>
    </row>
    <row r="7" spans="1:58" s="291" customFormat="1" ht="24.95" customHeight="1">
      <c r="A7" s="248" t="s">
        <v>341</v>
      </c>
      <c r="B7" s="543"/>
      <c r="C7" s="320" t="s">
        <v>742</v>
      </c>
      <c r="D7" s="320" t="s">
        <v>1687</v>
      </c>
      <c r="E7" s="320" t="s">
        <v>1835</v>
      </c>
      <c r="F7" s="320" t="s">
        <v>742</v>
      </c>
      <c r="G7" s="320" t="s">
        <v>1336</v>
      </c>
      <c r="H7" s="847" t="s">
        <v>1337</v>
      </c>
      <c r="I7" s="320" t="s">
        <v>60</v>
      </c>
      <c r="J7" s="320">
        <v>30</v>
      </c>
      <c r="K7" s="320" t="s">
        <v>1689</v>
      </c>
      <c r="L7" s="640"/>
      <c r="M7" s="640">
        <v>2264</v>
      </c>
      <c r="N7" s="640">
        <v>7746</v>
      </c>
      <c r="O7" s="320" t="s">
        <v>94</v>
      </c>
      <c r="P7" s="640"/>
      <c r="Q7" s="640"/>
      <c r="R7" s="640"/>
      <c r="S7" s="640"/>
      <c r="T7" s="640"/>
      <c r="U7" s="640"/>
      <c r="V7" s="640"/>
      <c r="W7" s="640">
        <v>25</v>
      </c>
      <c r="X7" s="640">
        <v>16</v>
      </c>
      <c r="Y7" s="640">
        <v>6</v>
      </c>
      <c r="Z7" s="640">
        <v>400</v>
      </c>
      <c r="AA7" s="320"/>
      <c r="AB7" s="640">
        <v>158</v>
      </c>
      <c r="AC7" s="320"/>
      <c r="AD7" s="320"/>
      <c r="AE7" s="320">
        <v>1991</v>
      </c>
      <c r="AF7" s="320"/>
      <c r="AG7" s="320">
        <v>1110</v>
      </c>
      <c r="AH7" s="320">
        <v>3000</v>
      </c>
      <c r="AI7" s="320"/>
      <c r="AJ7" s="320"/>
      <c r="AK7" s="320"/>
      <c r="AL7" s="640">
        <v>5116</v>
      </c>
      <c r="AM7" s="320"/>
      <c r="AN7" s="320"/>
      <c r="AO7" s="320"/>
      <c r="AP7" s="320"/>
      <c r="AQ7" s="320"/>
      <c r="AR7" s="320"/>
      <c r="AS7" s="320"/>
      <c r="AT7" s="320"/>
      <c r="AU7" s="320"/>
      <c r="AV7" s="320"/>
      <c r="AW7" s="320"/>
      <c r="AX7" s="320"/>
      <c r="AY7" s="320"/>
      <c r="AZ7" s="320"/>
      <c r="BA7" s="320"/>
      <c r="BB7" s="320"/>
      <c r="BC7" s="320"/>
      <c r="BD7" s="320"/>
      <c r="BE7" s="320"/>
      <c r="BF7" s="320" t="s">
        <v>138</v>
      </c>
    </row>
    <row r="8" spans="1:58" s="291" customFormat="1" ht="24.95" customHeight="1">
      <c r="A8" s="248">
        <v>2</v>
      </c>
      <c r="B8" s="543"/>
      <c r="C8" s="320" t="s">
        <v>742</v>
      </c>
      <c r="D8" s="320" t="s">
        <v>1836</v>
      </c>
      <c r="E8" s="320" t="s">
        <v>1837</v>
      </c>
      <c r="F8" s="320" t="s">
        <v>742</v>
      </c>
      <c r="G8" s="320" t="s">
        <v>1838</v>
      </c>
      <c r="H8" s="847" t="s">
        <v>1337</v>
      </c>
      <c r="I8" s="320" t="s">
        <v>60</v>
      </c>
      <c r="J8" s="320">
        <v>29</v>
      </c>
      <c r="K8" s="320" t="s">
        <v>1689</v>
      </c>
      <c r="L8" s="640"/>
      <c r="M8" s="640">
        <v>1730</v>
      </c>
      <c r="N8" s="640">
        <v>11262</v>
      </c>
      <c r="O8" s="320" t="s">
        <v>94</v>
      </c>
      <c r="P8" s="640"/>
      <c r="Q8" s="640"/>
      <c r="R8" s="640"/>
      <c r="S8" s="640"/>
      <c r="T8" s="640"/>
      <c r="U8" s="640"/>
      <c r="V8" s="640"/>
      <c r="W8" s="640">
        <v>25</v>
      </c>
      <c r="X8" s="640">
        <v>15</v>
      </c>
      <c r="Y8" s="640">
        <v>6</v>
      </c>
      <c r="Z8" s="640">
        <v>375</v>
      </c>
      <c r="AA8" s="320"/>
      <c r="AB8" s="640">
        <v>175</v>
      </c>
      <c r="AC8" s="320"/>
      <c r="AD8" s="320"/>
      <c r="AE8" s="320">
        <v>2000</v>
      </c>
      <c r="AF8" s="320">
        <v>11747</v>
      </c>
      <c r="AG8" s="320"/>
      <c r="AH8" s="320">
        <v>12900</v>
      </c>
      <c r="AI8" s="320"/>
      <c r="AJ8" s="320"/>
      <c r="AK8" s="320"/>
      <c r="AL8" s="640">
        <v>24647</v>
      </c>
      <c r="AM8" s="320"/>
      <c r="AN8" s="320"/>
      <c r="AO8" s="320"/>
      <c r="AP8" s="320"/>
      <c r="AQ8" s="320"/>
      <c r="AR8" s="320"/>
      <c r="AS8" s="320"/>
      <c r="AT8" s="320"/>
      <c r="AU8" s="320"/>
      <c r="AV8" s="320"/>
      <c r="AW8" s="320"/>
      <c r="AX8" s="320"/>
      <c r="AY8" s="320"/>
      <c r="AZ8" s="320"/>
      <c r="BA8" s="320"/>
      <c r="BB8" s="320"/>
      <c r="BC8" s="320"/>
      <c r="BD8" s="320"/>
      <c r="BE8" s="320"/>
      <c r="BF8" s="320" t="s">
        <v>138</v>
      </c>
    </row>
    <row r="9" spans="1:58" s="291" customFormat="1" ht="24.95" customHeight="1">
      <c r="A9" s="248">
        <v>3</v>
      </c>
      <c r="B9" s="543"/>
      <c r="C9" s="320" t="s">
        <v>742</v>
      </c>
      <c r="D9" s="320" t="s">
        <v>395</v>
      </c>
      <c r="E9" s="320" t="s">
        <v>1839</v>
      </c>
      <c r="F9" s="320" t="s">
        <v>742</v>
      </c>
      <c r="G9" s="320" t="s">
        <v>396</v>
      </c>
      <c r="H9" s="847" t="s">
        <v>1337</v>
      </c>
      <c r="I9" s="320" t="s">
        <v>60</v>
      </c>
      <c r="J9" s="320"/>
      <c r="K9" s="320"/>
      <c r="L9" s="640"/>
      <c r="M9" s="640">
        <v>2083.35</v>
      </c>
      <c r="N9" s="640">
        <v>6756.14</v>
      </c>
      <c r="O9" s="320" t="s">
        <v>94</v>
      </c>
      <c r="P9" s="640"/>
      <c r="Q9" s="640"/>
      <c r="R9" s="640"/>
      <c r="S9" s="640"/>
      <c r="T9" s="640"/>
      <c r="U9" s="640"/>
      <c r="V9" s="640"/>
      <c r="W9" s="640">
        <v>25</v>
      </c>
      <c r="X9" s="640">
        <v>11</v>
      </c>
      <c r="Y9" s="640">
        <v>5</v>
      </c>
      <c r="Z9" s="640">
        <v>275</v>
      </c>
      <c r="AA9" s="320"/>
      <c r="AB9" s="640"/>
      <c r="AC9" s="320"/>
      <c r="AD9" s="320"/>
      <c r="AE9" s="320">
        <v>2007</v>
      </c>
      <c r="AF9" s="320"/>
      <c r="AG9" s="320"/>
      <c r="AH9" s="320"/>
      <c r="AI9" s="320"/>
      <c r="AJ9" s="320"/>
      <c r="AK9" s="320"/>
      <c r="AL9" s="640">
        <v>16254</v>
      </c>
      <c r="AM9" s="320"/>
      <c r="AN9" s="320"/>
      <c r="AO9" s="320"/>
      <c r="AP9" s="320"/>
      <c r="AQ9" s="320"/>
      <c r="AR9" s="320"/>
      <c r="AS9" s="320"/>
      <c r="AT9" s="320"/>
      <c r="AU9" s="320"/>
      <c r="AV9" s="320"/>
      <c r="AW9" s="320"/>
      <c r="AX9" s="320"/>
      <c r="AY9" s="320"/>
      <c r="AZ9" s="320"/>
      <c r="BA9" s="320"/>
      <c r="BB9" s="320"/>
      <c r="BC9" s="320"/>
      <c r="BD9" s="320"/>
      <c r="BE9" s="320"/>
      <c r="BF9" s="320" t="s">
        <v>138</v>
      </c>
    </row>
    <row r="10" spans="1:58" s="291" customFormat="1" ht="24.95" customHeight="1">
      <c r="A10" s="248">
        <v>4</v>
      </c>
      <c r="B10" s="543"/>
      <c r="C10" s="320" t="s">
        <v>69</v>
      </c>
      <c r="D10" s="320"/>
      <c r="E10" s="320" t="s">
        <v>1840</v>
      </c>
      <c r="F10" s="320" t="s">
        <v>72</v>
      </c>
      <c r="G10" s="320"/>
      <c r="H10" s="847"/>
      <c r="I10" s="320" t="s">
        <v>768</v>
      </c>
      <c r="J10" s="320"/>
      <c r="K10" s="320"/>
      <c r="L10" s="319">
        <v>5697</v>
      </c>
      <c r="M10" s="319">
        <v>1064</v>
      </c>
      <c r="N10" s="319"/>
      <c r="O10" s="320" t="s">
        <v>68</v>
      </c>
      <c r="P10" s="319">
        <v>10</v>
      </c>
      <c r="Q10" s="319">
        <v>13</v>
      </c>
      <c r="R10" s="319">
        <v>5</v>
      </c>
      <c r="S10" s="319">
        <v>50</v>
      </c>
      <c r="T10" s="319">
        <v>25</v>
      </c>
      <c r="U10" s="319">
        <v>12</v>
      </c>
      <c r="V10" s="319">
        <v>1250</v>
      </c>
      <c r="W10" s="319">
        <v>10</v>
      </c>
      <c r="X10" s="319">
        <v>25</v>
      </c>
      <c r="Y10" s="319"/>
      <c r="Z10" s="319">
        <v>250</v>
      </c>
      <c r="AA10" s="320"/>
      <c r="AB10" s="319">
        <v>1400</v>
      </c>
      <c r="AC10" s="320"/>
      <c r="AD10" s="320"/>
      <c r="AE10" s="320">
        <v>1969</v>
      </c>
      <c r="AF10" s="320"/>
      <c r="AG10" s="320"/>
      <c r="AH10" s="320"/>
      <c r="AI10" s="320"/>
      <c r="AJ10" s="320"/>
      <c r="AK10" s="320"/>
      <c r="AL10" s="319"/>
      <c r="AM10" s="320"/>
      <c r="AN10" s="320"/>
      <c r="AO10" s="320"/>
      <c r="AP10" s="320"/>
      <c r="AQ10" s="320"/>
      <c r="AR10" s="320"/>
      <c r="AS10" s="320"/>
      <c r="AT10" s="320"/>
      <c r="AU10" s="320"/>
      <c r="AV10" s="320"/>
      <c r="AW10" s="320"/>
      <c r="AX10" s="320"/>
      <c r="AY10" s="320"/>
      <c r="AZ10" s="320"/>
      <c r="BA10" s="320"/>
      <c r="BB10" s="320"/>
      <c r="BC10" s="320"/>
      <c r="BD10" s="320"/>
      <c r="BE10" s="320"/>
      <c r="BF10" s="320"/>
    </row>
    <row r="11" spans="1:58" s="291" customFormat="1" ht="24.95" customHeight="1">
      <c r="A11" s="291">
        <v>5</v>
      </c>
      <c r="B11" s="543"/>
      <c r="C11" s="320" t="s">
        <v>69</v>
      </c>
      <c r="D11" s="320" t="s">
        <v>578</v>
      </c>
      <c r="E11" s="320" t="s">
        <v>1841</v>
      </c>
      <c r="F11" s="320" t="s">
        <v>69</v>
      </c>
      <c r="G11" s="320" t="s">
        <v>579</v>
      </c>
      <c r="H11" s="847" t="s">
        <v>1350</v>
      </c>
      <c r="I11" s="320" t="s">
        <v>60</v>
      </c>
      <c r="J11" s="320" t="s">
        <v>580</v>
      </c>
      <c r="K11" s="320"/>
      <c r="L11" s="640"/>
      <c r="M11" s="640"/>
      <c r="N11" s="640"/>
      <c r="O11" s="320" t="s">
        <v>5039</v>
      </c>
      <c r="P11" s="640"/>
      <c r="Q11" s="640"/>
      <c r="R11" s="640"/>
      <c r="S11" s="640">
        <v>25</v>
      </c>
      <c r="T11" s="640">
        <v>16</v>
      </c>
      <c r="U11" s="640">
        <v>8</v>
      </c>
      <c r="V11" s="640">
        <v>424.86</v>
      </c>
      <c r="W11" s="640">
        <v>25</v>
      </c>
      <c r="X11" s="640">
        <v>7</v>
      </c>
      <c r="Y11" s="640">
        <v>3</v>
      </c>
      <c r="Z11" s="640">
        <v>167.9</v>
      </c>
      <c r="AA11" s="320">
        <v>73.174000000000007</v>
      </c>
      <c r="AB11" s="640"/>
      <c r="AC11" s="320"/>
      <c r="AD11" s="320"/>
      <c r="AE11" s="320">
        <v>2005</v>
      </c>
      <c r="AF11" s="320"/>
      <c r="AG11" s="320"/>
      <c r="AH11" s="320"/>
      <c r="AI11" s="320"/>
      <c r="AJ11" s="320"/>
      <c r="AK11" s="320"/>
      <c r="AL11" s="640"/>
      <c r="AM11" s="320"/>
      <c r="AN11" s="320"/>
      <c r="AO11" s="320"/>
      <c r="AP11" s="320"/>
      <c r="AQ11" s="320"/>
      <c r="AR11" s="320"/>
      <c r="AS11" s="320"/>
      <c r="AT11" s="320"/>
      <c r="AU11" s="320"/>
      <c r="AV11" s="320"/>
      <c r="AW11" s="320"/>
      <c r="AX11" s="320"/>
      <c r="AY11" s="320"/>
      <c r="AZ11" s="320"/>
      <c r="BA11" s="320"/>
      <c r="BB11" s="320"/>
      <c r="BC11" s="320"/>
      <c r="BD11" s="320"/>
      <c r="BE11" s="320"/>
      <c r="BF11" s="320" t="s">
        <v>5040</v>
      </c>
    </row>
    <row r="12" spans="1:58" s="291" customFormat="1" ht="24.95" customHeight="1">
      <c r="A12" s="248">
        <v>6</v>
      </c>
      <c r="B12" s="543"/>
      <c r="C12" s="320" t="s">
        <v>5041</v>
      </c>
      <c r="D12" s="320"/>
      <c r="E12" s="320" t="s">
        <v>5042</v>
      </c>
      <c r="F12" s="320" t="s">
        <v>5041</v>
      </c>
      <c r="G12" s="320"/>
      <c r="H12" s="847"/>
      <c r="I12" s="320" t="s">
        <v>5043</v>
      </c>
      <c r="J12" s="320"/>
      <c r="K12" s="320"/>
      <c r="L12" s="319">
        <v>2830</v>
      </c>
      <c r="M12" s="319">
        <v>1115</v>
      </c>
      <c r="N12" s="319">
        <v>1115</v>
      </c>
      <c r="O12" s="320" t="s">
        <v>5039</v>
      </c>
      <c r="P12" s="319"/>
      <c r="Q12" s="319"/>
      <c r="R12" s="319"/>
      <c r="S12" s="319">
        <v>25</v>
      </c>
      <c r="T12" s="319">
        <v>16</v>
      </c>
      <c r="U12" s="319">
        <v>6</v>
      </c>
      <c r="V12" s="319">
        <v>400</v>
      </c>
      <c r="W12" s="319">
        <v>8</v>
      </c>
      <c r="X12" s="319">
        <v>5</v>
      </c>
      <c r="Y12" s="319">
        <v>3</v>
      </c>
      <c r="Z12" s="319">
        <v>120</v>
      </c>
      <c r="AA12" s="320"/>
      <c r="AB12" s="319"/>
      <c r="AC12" s="320"/>
      <c r="AD12" s="320"/>
      <c r="AE12" s="320">
        <v>2008</v>
      </c>
      <c r="AF12" s="320"/>
      <c r="AG12" s="320"/>
      <c r="AH12" s="320"/>
      <c r="AI12" s="320"/>
      <c r="AJ12" s="320"/>
      <c r="AK12" s="320"/>
      <c r="AL12" s="319"/>
      <c r="AM12" s="320"/>
      <c r="AN12" s="320"/>
      <c r="AO12" s="320"/>
      <c r="AP12" s="320"/>
      <c r="AQ12" s="320"/>
      <c r="AR12" s="320"/>
      <c r="AS12" s="320"/>
      <c r="AT12" s="320"/>
      <c r="AU12" s="320"/>
      <c r="AV12" s="320"/>
      <c r="AW12" s="320"/>
      <c r="AX12" s="320"/>
      <c r="AY12" s="320"/>
      <c r="AZ12" s="320"/>
      <c r="BA12" s="320"/>
      <c r="BB12" s="320"/>
      <c r="BC12" s="320"/>
      <c r="BD12" s="320"/>
      <c r="BE12" s="320"/>
      <c r="BF12" s="320" t="s">
        <v>5040</v>
      </c>
    </row>
    <row r="13" spans="1:58" s="291" customFormat="1" ht="24.95" customHeight="1">
      <c r="A13" s="248"/>
      <c r="B13" s="543"/>
      <c r="C13" s="320" t="s">
        <v>5044</v>
      </c>
      <c r="D13" s="320" t="s">
        <v>5045</v>
      </c>
      <c r="E13" s="320" t="s">
        <v>5046</v>
      </c>
      <c r="F13" s="320" t="s">
        <v>5044</v>
      </c>
      <c r="G13" s="320" t="s">
        <v>5047</v>
      </c>
      <c r="H13" s="320"/>
      <c r="I13" s="320" t="s">
        <v>5043</v>
      </c>
      <c r="J13" s="320">
        <v>17</v>
      </c>
      <c r="K13" s="320"/>
      <c r="L13" s="640">
        <v>1270</v>
      </c>
      <c r="M13" s="640">
        <v>762</v>
      </c>
      <c r="N13" s="640">
        <v>5919</v>
      </c>
      <c r="O13" s="320" t="s">
        <v>5039</v>
      </c>
      <c r="P13" s="640"/>
      <c r="Q13" s="640"/>
      <c r="R13" s="640"/>
      <c r="S13" s="640"/>
      <c r="T13" s="640"/>
      <c r="U13" s="640"/>
      <c r="V13" s="640"/>
      <c r="W13" s="640">
        <v>25</v>
      </c>
      <c r="X13" s="640">
        <v>15</v>
      </c>
      <c r="Y13" s="640">
        <v>4</v>
      </c>
      <c r="Z13" s="640"/>
      <c r="AA13" s="320">
        <v>47</v>
      </c>
      <c r="AB13" s="640"/>
      <c r="AC13" s="320"/>
      <c r="AD13" s="320"/>
      <c r="AE13" s="320">
        <v>2005</v>
      </c>
      <c r="AF13" s="320">
        <v>331</v>
      </c>
      <c r="AG13" s="320">
        <v>3160</v>
      </c>
      <c r="AH13" s="320">
        <v>800</v>
      </c>
      <c r="AI13" s="320"/>
      <c r="AJ13" s="320"/>
      <c r="AK13" s="320"/>
      <c r="AL13" s="640">
        <v>16000</v>
      </c>
      <c r="AM13" s="320"/>
      <c r="AN13" s="320"/>
      <c r="AO13" s="320"/>
      <c r="AP13" s="320"/>
      <c r="AQ13" s="320"/>
      <c r="AR13" s="320"/>
      <c r="AS13" s="320"/>
      <c r="AT13" s="320"/>
      <c r="AU13" s="320"/>
      <c r="AV13" s="320"/>
      <c r="AW13" s="320"/>
      <c r="AX13" s="320"/>
      <c r="AY13" s="320"/>
      <c r="AZ13" s="320"/>
      <c r="BA13" s="320"/>
      <c r="BB13" s="320"/>
      <c r="BC13" s="320"/>
      <c r="BD13" s="320"/>
      <c r="BE13" s="320"/>
      <c r="BF13" s="320" t="s">
        <v>5040</v>
      </c>
    </row>
    <row r="14" spans="1:58" s="291" customFormat="1" ht="24.95" customHeight="1">
      <c r="A14" s="248">
        <v>7</v>
      </c>
      <c r="B14" s="543"/>
      <c r="C14" s="320" t="s">
        <v>5044</v>
      </c>
      <c r="D14" s="320" t="s">
        <v>5048</v>
      </c>
      <c r="E14" s="320" t="s">
        <v>5049</v>
      </c>
      <c r="F14" s="320" t="s">
        <v>5044</v>
      </c>
      <c r="G14" s="320" t="s">
        <v>5047</v>
      </c>
      <c r="H14" s="320"/>
      <c r="I14" s="320" t="s">
        <v>5050</v>
      </c>
      <c r="J14" s="320">
        <v>23</v>
      </c>
      <c r="K14" s="320"/>
      <c r="L14" s="640">
        <v>1627</v>
      </c>
      <c r="M14" s="640">
        <v>877</v>
      </c>
      <c r="N14" s="640">
        <v>6358</v>
      </c>
      <c r="O14" s="320" t="s">
        <v>5039</v>
      </c>
      <c r="P14" s="640"/>
      <c r="Q14" s="640"/>
      <c r="R14" s="640"/>
      <c r="S14" s="640"/>
      <c r="T14" s="640"/>
      <c r="U14" s="640"/>
      <c r="V14" s="640"/>
      <c r="W14" s="640">
        <v>25</v>
      </c>
      <c r="X14" s="640">
        <v>10</v>
      </c>
      <c r="Y14" s="640">
        <v>5</v>
      </c>
      <c r="Z14" s="640">
        <v>250</v>
      </c>
      <c r="AA14" s="320">
        <v>97</v>
      </c>
      <c r="AB14" s="640"/>
      <c r="AC14" s="320"/>
      <c r="AD14" s="320"/>
      <c r="AE14" s="320">
        <v>2001</v>
      </c>
      <c r="AF14" s="320">
        <v>8144</v>
      </c>
      <c r="AG14" s="320">
        <v>11156</v>
      </c>
      <c r="AH14" s="320"/>
      <c r="AI14" s="320"/>
      <c r="AJ14" s="320"/>
      <c r="AK14" s="320"/>
      <c r="AL14" s="640">
        <v>12592</v>
      </c>
      <c r="AM14" s="320"/>
      <c r="AN14" s="320"/>
      <c r="AO14" s="320"/>
      <c r="AP14" s="320"/>
      <c r="AQ14" s="320"/>
      <c r="AR14" s="320"/>
      <c r="AS14" s="320"/>
      <c r="AT14" s="320"/>
      <c r="AU14" s="320"/>
      <c r="AV14" s="320"/>
      <c r="AW14" s="320"/>
      <c r="AX14" s="320"/>
      <c r="AY14" s="320"/>
      <c r="AZ14" s="320"/>
      <c r="BA14" s="320"/>
      <c r="BB14" s="320"/>
      <c r="BC14" s="320"/>
      <c r="BD14" s="320"/>
      <c r="BE14" s="320"/>
      <c r="BF14" s="320" t="s">
        <v>5040</v>
      </c>
    </row>
    <row r="15" spans="1:58" s="291" customFormat="1" ht="24.95" customHeight="1">
      <c r="A15" s="248">
        <v>8</v>
      </c>
      <c r="B15" s="543"/>
      <c r="C15" s="320" t="s">
        <v>5044</v>
      </c>
      <c r="D15" s="320" t="s">
        <v>5051</v>
      </c>
      <c r="E15" s="320" t="s">
        <v>5052</v>
      </c>
      <c r="F15" s="320" t="s">
        <v>5044</v>
      </c>
      <c r="G15" s="320" t="s">
        <v>5053</v>
      </c>
      <c r="H15" s="847" t="s">
        <v>5054</v>
      </c>
      <c r="I15" s="320" t="s">
        <v>5050</v>
      </c>
      <c r="J15" s="320" t="s">
        <v>5055</v>
      </c>
      <c r="K15" s="320"/>
      <c r="L15" s="1093">
        <v>1201.9000000000001</v>
      </c>
      <c r="M15" s="1093">
        <v>650.61</v>
      </c>
      <c r="N15" s="1093">
        <v>3840.52</v>
      </c>
      <c r="O15" s="320" t="s">
        <v>5039</v>
      </c>
      <c r="P15" s="640"/>
      <c r="Q15" s="640"/>
      <c r="R15" s="640"/>
      <c r="S15" s="640"/>
      <c r="T15" s="640"/>
      <c r="U15" s="640"/>
      <c r="V15" s="640"/>
      <c r="W15" s="640">
        <v>25</v>
      </c>
      <c r="X15" s="640">
        <v>15</v>
      </c>
      <c r="Y15" s="640">
        <v>5</v>
      </c>
      <c r="Z15" s="640">
        <v>435</v>
      </c>
      <c r="AA15" s="320">
        <v>73.174000000000007</v>
      </c>
      <c r="AB15" s="640">
        <v>20</v>
      </c>
      <c r="AC15" s="320"/>
      <c r="AD15" s="320"/>
      <c r="AE15" s="320">
        <v>1998</v>
      </c>
      <c r="AF15" s="320"/>
      <c r="AG15" s="320"/>
      <c r="AH15" s="320"/>
      <c r="AI15" s="320"/>
      <c r="AJ15" s="320"/>
      <c r="AK15" s="320"/>
      <c r="AL15" s="640">
        <v>7485</v>
      </c>
      <c r="AM15" s="320"/>
      <c r="AN15" s="320"/>
      <c r="AO15" s="320"/>
      <c r="AP15" s="320"/>
      <c r="AQ15" s="320"/>
      <c r="AR15" s="320"/>
      <c r="AS15" s="320"/>
      <c r="AT15" s="320"/>
      <c r="AU15" s="320"/>
      <c r="AV15" s="320"/>
      <c r="AW15" s="320"/>
      <c r="AX15" s="320"/>
      <c r="AY15" s="320"/>
      <c r="AZ15" s="320"/>
      <c r="BA15" s="320"/>
      <c r="BB15" s="320"/>
      <c r="BC15" s="320"/>
      <c r="BD15" s="320"/>
      <c r="BE15" s="320"/>
      <c r="BF15" s="320" t="s">
        <v>5040</v>
      </c>
    </row>
    <row r="16" spans="1:58" s="291" customFormat="1" ht="24.95" customHeight="1">
      <c r="A16" s="248"/>
      <c r="B16" s="543"/>
      <c r="C16" s="320" t="s">
        <v>5044</v>
      </c>
      <c r="D16" s="320"/>
      <c r="E16" s="320" t="s">
        <v>5056</v>
      </c>
      <c r="F16" s="320" t="s">
        <v>5044</v>
      </c>
      <c r="G16" s="320"/>
      <c r="H16" s="847"/>
      <c r="I16" s="320" t="s">
        <v>5043</v>
      </c>
      <c r="J16" s="320"/>
      <c r="K16" s="320"/>
      <c r="L16" s="640">
        <v>1333</v>
      </c>
      <c r="M16" s="640">
        <v>662</v>
      </c>
      <c r="N16" s="640">
        <v>6497</v>
      </c>
      <c r="O16" s="320" t="s">
        <v>5039</v>
      </c>
      <c r="P16" s="640"/>
      <c r="Q16" s="640"/>
      <c r="R16" s="640"/>
      <c r="S16" s="640"/>
      <c r="T16" s="640"/>
      <c r="U16" s="640"/>
      <c r="V16" s="640"/>
      <c r="W16" s="640">
        <v>25</v>
      </c>
      <c r="X16" s="640">
        <v>20</v>
      </c>
      <c r="Y16" s="640">
        <v>5</v>
      </c>
      <c r="Z16" s="640">
        <v>500</v>
      </c>
      <c r="AA16" s="320"/>
      <c r="AB16" s="640">
        <v>20</v>
      </c>
      <c r="AC16" s="320"/>
      <c r="AD16" s="320"/>
      <c r="AE16" s="320">
        <v>2006</v>
      </c>
      <c r="AF16" s="320"/>
      <c r="AG16" s="320"/>
      <c r="AH16" s="320"/>
      <c r="AI16" s="320"/>
      <c r="AJ16" s="320"/>
      <c r="AK16" s="320"/>
      <c r="AL16" s="640">
        <v>14700</v>
      </c>
      <c r="AM16" s="320"/>
      <c r="AN16" s="320"/>
      <c r="AO16" s="320"/>
      <c r="AP16" s="320"/>
      <c r="AQ16" s="320"/>
      <c r="AR16" s="320"/>
      <c r="AS16" s="320"/>
      <c r="AT16" s="320"/>
      <c r="AU16" s="320"/>
      <c r="AV16" s="320"/>
      <c r="AW16" s="320"/>
      <c r="AX16" s="320"/>
      <c r="AY16" s="320"/>
      <c r="AZ16" s="320"/>
      <c r="BA16" s="320"/>
      <c r="BB16" s="320"/>
      <c r="BC16" s="320"/>
      <c r="BD16" s="320"/>
      <c r="BE16" s="320"/>
      <c r="BF16" s="320"/>
    </row>
    <row r="17" spans="1:58" s="291" customFormat="1" ht="24.95" customHeight="1">
      <c r="A17" s="248"/>
      <c r="B17" s="543"/>
      <c r="C17" s="320" t="s">
        <v>5057</v>
      </c>
      <c r="D17" s="320" t="s">
        <v>5058</v>
      </c>
      <c r="E17" s="320" t="s">
        <v>5059</v>
      </c>
      <c r="F17" s="320" t="s">
        <v>5057</v>
      </c>
      <c r="G17" s="320" t="s">
        <v>5060</v>
      </c>
      <c r="H17" s="847"/>
      <c r="I17" s="320" t="s">
        <v>5061</v>
      </c>
      <c r="J17" s="320" t="s">
        <v>5062</v>
      </c>
      <c r="K17" s="320" t="s">
        <v>5063</v>
      </c>
      <c r="L17" s="319">
        <v>6279</v>
      </c>
      <c r="M17" s="319">
        <v>1988</v>
      </c>
      <c r="N17" s="319">
        <v>5950</v>
      </c>
      <c r="O17" s="320" t="s">
        <v>5039</v>
      </c>
      <c r="P17" s="319"/>
      <c r="Q17" s="319"/>
      <c r="R17" s="319"/>
      <c r="S17" s="319"/>
      <c r="T17" s="319"/>
      <c r="U17" s="319"/>
      <c r="V17" s="319"/>
      <c r="W17" s="319">
        <v>25</v>
      </c>
      <c r="X17" s="319">
        <v>15</v>
      </c>
      <c r="Y17" s="319">
        <v>7</v>
      </c>
      <c r="Z17" s="319">
        <v>375</v>
      </c>
      <c r="AA17" s="320">
        <v>60</v>
      </c>
      <c r="AB17" s="319"/>
      <c r="AC17" s="320"/>
      <c r="AD17" s="320"/>
      <c r="AE17" s="320">
        <v>1994</v>
      </c>
      <c r="AF17" s="320">
        <v>5845</v>
      </c>
      <c r="AG17" s="320"/>
      <c r="AH17" s="320"/>
      <c r="AI17" s="320"/>
      <c r="AJ17" s="320"/>
      <c r="AK17" s="320"/>
      <c r="AL17" s="319">
        <v>5845</v>
      </c>
      <c r="AM17" s="320">
        <v>2002</v>
      </c>
      <c r="AN17" s="320"/>
      <c r="AO17" s="320"/>
      <c r="AP17" s="320"/>
      <c r="AQ17" s="320"/>
      <c r="AR17" s="320"/>
      <c r="AS17" s="320"/>
      <c r="AT17" s="320"/>
      <c r="AU17" s="320"/>
      <c r="AV17" s="320"/>
      <c r="AW17" s="320"/>
      <c r="AX17" s="320"/>
      <c r="AY17" s="320"/>
      <c r="AZ17" s="320"/>
      <c r="BA17" s="320"/>
      <c r="BB17" s="320"/>
      <c r="BC17" s="320"/>
      <c r="BD17" s="320"/>
      <c r="BE17" s="320"/>
      <c r="BF17" s="320" t="s">
        <v>5040</v>
      </c>
    </row>
    <row r="18" spans="1:58" s="291" customFormat="1" ht="24.95" customHeight="1">
      <c r="A18" s="248"/>
      <c r="B18" s="543"/>
      <c r="C18" s="320" t="s">
        <v>5057</v>
      </c>
      <c r="D18" s="320"/>
      <c r="E18" s="320" t="s">
        <v>5064</v>
      </c>
      <c r="F18" s="320" t="s">
        <v>5057</v>
      </c>
      <c r="G18" s="320"/>
      <c r="H18" s="847"/>
      <c r="I18" s="320" t="s">
        <v>5061</v>
      </c>
      <c r="J18" s="320"/>
      <c r="K18" s="320"/>
      <c r="L18" s="319">
        <v>3044</v>
      </c>
      <c r="M18" s="319">
        <v>1894</v>
      </c>
      <c r="N18" s="319">
        <v>1894</v>
      </c>
      <c r="O18" s="320" t="s">
        <v>5039</v>
      </c>
      <c r="P18" s="319"/>
      <c r="Q18" s="319"/>
      <c r="R18" s="319"/>
      <c r="S18" s="319"/>
      <c r="T18" s="319"/>
      <c r="U18" s="319"/>
      <c r="V18" s="319"/>
      <c r="W18" s="319">
        <v>25</v>
      </c>
      <c r="X18" s="319">
        <v>15</v>
      </c>
      <c r="Y18" s="319">
        <v>6</v>
      </c>
      <c r="Z18" s="319">
        <v>375</v>
      </c>
      <c r="AA18" s="320"/>
      <c r="AB18" s="319">
        <v>102</v>
      </c>
      <c r="AC18" s="320"/>
      <c r="AD18" s="320"/>
      <c r="AE18" s="320">
        <v>2004</v>
      </c>
      <c r="AF18" s="320"/>
      <c r="AG18" s="320"/>
      <c r="AH18" s="320"/>
      <c r="AI18" s="320"/>
      <c r="AJ18" s="320"/>
      <c r="AK18" s="320"/>
      <c r="AL18" s="319"/>
      <c r="AM18" s="320"/>
      <c r="AN18" s="320"/>
      <c r="AO18" s="320"/>
      <c r="AP18" s="320"/>
      <c r="AQ18" s="320"/>
      <c r="AR18" s="320"/>
      <c r="AS18" s="320"/>
      <c r="AT18" s="320"/>
      <c r="AU18" s="320"/>
      <c r="AV18" s="320"/>
      <c r="AW18" s="320"/>
      <c r="AX18" s="320"/>
      <c r="AY18" s="320"/>
      <c r="AZ18" s="320"/>
      <c r="BA18" s="320"/>
      <c r="BB18" s="320"/>
      <c r="BC18" s="320"/>
      <c r="BD18" s="320"/>
      <c r="BE18" s="320"/>
      <c r="BF18" s="320" t="s">
        <v>5040</v>
      </c>
    </row>
    <row r="19" spans="1:58" s="291" customFormat="1" ht="24.95" customHeight="1">
      <c r="A19" s="248"/>
      <c r="B19" s="543"/>
      <c r="C19" s="320" t="s">
        <v>5057</v>
      </c>
      <c r="D19" s="320"/>
      <c r="E19" s="320" t="s">
        <v>5065</v>
      </c>
      <c r="F19" s="320" t="s">
        <v>5057</v>
      </c>
      <c r="G19" s="320"/>
      <c r="H19" s="847"/>
      <c r="I19" s="320" t="s">
        <v>5061</v>
      </c>
      <c r="J19" s="320"/>
      <c r="K19" s="320"/>
      <c r="L19" s="319" t="s">
        <v>5066</v>
      </c>
      <c r="M19" s="319" t="s">
        <v>5066</v>
      </c>
      <c r="N19" s="319">
        <v>4587</v>
      </c>
      <c r="O19" s="320" t="s">
        <v>5039</v>
      </c>
      <c r="P19" s="319"/>
      <c r="Q19" s="319"/>
      <c r="R19" s="319"/>
      <c r="S19" s="319"/>
      <c r="T19" s="319"/>
      <c r="U19" s="319"/>
      <c r="V19" s="319"/>
      <c r="W19" s="319">
        <v>25</v>
      </c>
      <c r="X19" s="319">
        <v>15</v>
      </c>
      <c r="Y19" s="319">
        <v>5</v>
      </c>
      <c r="Z19" s="319">
        <v>268</v>
      </c>
      <c r="AA19" s="320"/>
      <c r="AB19" s="319" t="s">
        <v>5066</v>
      </c>
      <c r="AC19" s="320"/>
      <c r="AD19" s="320"/>
      <c r="AE19" s="320">
        <v>2002</v>
      </c>
      <c r="AF19" s="320"/>
      <c r="AG19" s="320"/>
      <c r="AH19" s="320"/>
      <c r="AI19" s="320"/>
      <c r="AJ19" s="320"/>
      <c r="AK19" s="320"/>
      <c r="AL19" s="319"/>
      <c r="AM19" s="320"/>
      <c r="AN19" s="320"/>
      <c r="AO19" s="320"/>
      <c r="AP19" s="320"/>
      <c r="AQ19" s="320"/>
      <c r="AR19" s="320"/>
      <c r="AS19" s="320"/>
      <c r="AT19" s="320"/>
      <c r="AU19" s="320"/>
      <c r="AV19" s="320"/>
      <c r="AW19" s="320"/>
      <c r="AX19" s="320"/>
      <c r="AY19" s="320"/>
      <c r="AZ19" s="320"/>
      <c r="BA19" s="320"/>
      <c r="BB19" s="320"/>
      <c r="BC19" s="320"/>
      <c r="BD19" s="320"/>
      <c r="BE19" s="320"/>
      <c r="BF19" s="320" t="s">
        <v>5040</v>
      </c>
    </row>
    <row r="20" spans="1:58" s="291" customFormat="1" ht="24.95" customHeight="1">
      <c r="A20" s="248"/>
      <c r="B20" s="543"/>
      <c r="C20" s="1094" t="s">
        <v>5057</v>
      </c>
      <c r="D20" s="1094"/>
      <c r="E20" s="1094" t="s">
        <v>5067</v>
      </c>
      <c r="F20" s="1094" t="s">
        <v>5068</v>
      </c>
      <c r="G20" s="1094"/>
      <c r="H20" s="1094"/>
      <c r="I20" s="320" t="s">
        <v>5069</v>
      </c>
      <c r="J20" s="1094"/>
      <c r="K20" s="1094"/>
      <c r="L20" s="1095"/>
      <c r="M20" s="1095">
        <v>972</v>
      </c>
      <c r="N20" s="1095">
        <v>5733</v>
      </c>
      <c r="O20" s="1094" t="s">
        <v>5039</v>
      </c>
      <c r="P20" s="1095"/>
      <c r="Q20" s="1095"/>
      <c r="R20" s="1095"/>
      <c r="S20" s="1095"/>
      <c r="T20" s="1095"/>
      <c r="U20" s="1095"/>
      <c r="V20" s="1095"/>
      <c r="W20" s="1095">
        <v>25</v>
      </c>
      <c r="X20" s="1095">
        <v>11</v>
      </c>
      <c r="Y20" s="1095">
        <v>5</v>
      </c>
      <c r="Z20" s="1095">
        <v>275</v>
      </c>
      <c r="AA20" s="1094"/>
      <c r="AB20" s="1095"/>
      <c r="AC20" s="1094"/>
      <c r="AD20" s="1094"/>
      <c r="AE20" s="1094">
        <v>2004</v>
      </c>
      <c r="AF20" s="1094"/>
      <c r="AG20" s="1094"/>
      <c r="AH20" s="1094"/>
      <c r="AI20" s="1094"/>
      <c r="AJ20" s="1094"/>
      <c r="AK20" s="1094"/>
      <c r="AL20" s="1095">
        <v>12093</v>
      </c>
      <c r="AM20" s="1094"/>
      <c r="AN20" s="1094"/>
      <c r="AO20" s="1094"/>
      <c r="AP20" s="1094"/>
      <c r="AQ20" s="1094"/>
      <c r="AR20" s="1094"/>
      <c r="AS20" s="1094"/>
      <c r="AT20" s="1094"/>
      <c r="AU20" s="1094"/>
      <c r="AV20" s="1094"/>
      <c r="AW20" s="1094"/>
      <c r="AX20" s="1094"/>
      <c r="AY20" s="1094"/>
      <c r="AZ20" s="1094"/>
      <c r="BA20" s="1094"/>
      <c r="BB20" s="1094"/>
      <c r="BC20" s="1094"/>
      <c r="BD20" s="1094"/>
      <c r="BE20" s="1094"/>
      <c r="BF20" s="1094" t="s">
        <v>5070</v>
      </c>
    </row>
    <row r="21" spans="1:58" s="291" customFormat="1" ht="24.95" customHeight="1">
      <c r="A21" s="248"/>
      <c r="B21" s="543"/>
      <c r="C21" s="105" t="s">
        <v>5071</v>
      </c>
      <c r="D21" s="105"/>
      <c r="E21" s="105" t="s">
        <v>5072</v>
      </c>
      <c r="F21" s="105" t="s">
        <v>5068</v>
      </c>
      <c r="G21" s="105"/>
      <c r="H21" s="105"/>
      <c r="I21" s="320" t="s">
        <v>5073</v>
      </c>
      <c r="J21" s="105"/>
      <c r="K21" s="320"/>
      <c r="L21" s="319">
        <v>3312</v>
      </c>
      <c r="M21" s="319">
        <v>896</v>
      </c>
      <c r="N21" s="319">
        <v>7406</v>
      </c>
      <c r="O21" s="320" t="s">
        <v>5039</v>
      </c>
      <c r="P21" s="100"/>
      <c r="Q21" s="100"/>
      <c r="R21" s="100"/>
      <c r="S21" s="100"/>
      <c r="T21" s="319"/>
      <c r="U21" s="100"/>
      <c r="V21" s="100"/>
      <c r="W21" s="100">
        <v>25</v>
      </c>
      <c r="X21" s="100">
        <v>12</v>
      </c>
      <c r="Y21" s="100">
        <v>6</v>
      </c>
      <c r="Z21" s="100">
        <v>300</v>
      </c>
      <c r="AA21" s="320"/>
      <c r="AB21" s="319">
        <v>150</v>
      </c>
      <c r="AC21" s="320"/>
      <c r="AD21" s="320"/>
      <c r="AE21" s="320">
        <v>2002</v>
      </c>
      <c r="AF21" s="320"/>
      <c r="AG21" s="320"/>
      <c r="AH21" s="320"/>
      <c r="AI21" s="320"/>
      <c r="AJ21" s="320"/>
      <c r="AK21" s="320"/>
      <c r="AL21" s="319"/>
      <c r="AM21" s="320"/>
      <c r="AN21" s="320"/>
      <c r="AO21" s="320"/>
      <c r="AP21" s="320"/>
      <c r="AQ21" s="320"/>
      <c r="AR21" s="320"/>
      <c r="AS21" s="320"/>
      <c r="AT21" s="320"/>
      <c r="AU21" s="320"/>
      <c r="AV21" s="320"/>
      <c r="AW21" s="320"/>
      <c r="AX21" s="320"/>
      <c r="AY21" s="320"/>
      <c r="AZ21" s="320"/>
      <c r="BA21" s="320"/>
      <c r="BB21" s="320"/>
      <c r="BC21" s="320"/>
      <c r="BD21" s="320"/>
      <c r="BE21" s="320"/>
      <c r="BF21" s="320" t="s">
        <v>5074</v>
      </c>
    </row>
    <row r="22" spans="1:58" s="291" customFormat="1" ht="24.95" customHeight="1">
      <c r="A22" s="248"/>
      <c r="B22" s="543"/>
      <c r="C22" s="105" t="s">
        <v>5071</v>
      </c>
      <c r="D22" s="105"/>
      <c r="E22" s="105" t="s">
        <v>5075</v>
      </c>
      <c r="F22" s="105" t="s">
        <v>5071</v>
      </c>
      <c r="G22" s="105"/>
      <c r="H22" s="105"/>
      <c r="I22" s="320" t="s">
        <v>5043</v>
      </c>
      <c r="J22" s="105"/>
      <c r="K22" s="320"/>
      <c r="L22" s="319">
        <v>5931</v>
      </c>
      <c r="M22" s="100">
        <v>1107</v>
      </c>
      <c r="N22" s="100">
        <v>1107</v>
      </c>
      <c r="O22" s="320" t="s">
        <v>5039</v>
      </c>
      <c r="P22" s="100"/>
      <c r="Q22" s="100"/>
      <c r="R22" s="100"/>
      <c r="S22" s="100"/>
      <c r="T22" s="319"/>
      <c r="U22" s="100"/>
      <c r="V22" s="100"/>
      <c r="W22" s="100">
        <v>25</v>
      </c>
      <c r="X22" s="100">
        <v>12</v>
      </c>
      <c r="Y22" s="100">
        <v>6</v>
      </c>
      <c r="Z22" s="100">
        <v>300</v>
      </c>
      <c r="AA22" s="320"/>
      <c r="AB22" s="319">
        <v>84</v>
      </c>
      <c r="AC22" s="320"/>
      <c r="AD22" s="320"/>
      <c r="AE22" s="320">
        <v>2005</v>
      </c>
      <c r="AF22" s="320"/>
      <c r="AG22" s="320"/>
      <c r="AH22" s="320"/>
      <c r="AI22" s="320"/>
      <c r="AJ22" s="320"/>
      <c r="AK22" s="320"/>
      <c r="AL22" s="319"/>
      <c r="AM22" s="320"/>
      <c r="AN22" s="320"/>
      <c r="AO22" s="320"/>
      <c r="AP22" s="320"/>
      <c r="AQ22" s="320"/>
      <c r="AR22" s="320"/>
      <c r="AS22" s="320"/>
      <c r="AT22" s="320"/>
      <c r="AU22" s="320"/>
      <c r="AV22" s="320"/>
      <c r="AW22" s="320"/>
      <c r="AX22" s="320"/>
      <c r="AY22" s="320"/>
      <c r="AZ22" s="320"/>
      <c r="BA22" s="320"/>
      <c r="BB22" s="320"/>
      <c r="BC22" s="320"/>
      <c r="BD22" s="320"/>
      <c r="BE22" s="320"/>
      <c r="BF22" s="320" t="s">
        <v>5074</v>
      </c>
    </row>
    <row r="23" spans="1:58" s="291" customFormat="1" ht="24.95" customHeight="1">
      <c r="A23" s="248"/>
      <c r="B23" s="543"/>
      <c r="C23" s="105" t="s">
        <v>5071</v>
      </c>
      <c r="D23" s="105"/>
      <c r="E23" s="105" t="s">
        <v>5076</v>
      </c>
      <c r="F23" s="105" t="s">
        <v>5071</v>
      </c>
      <c r="G23" s="105"/>
      <c r="H23" s="105"/>
      <c r="I23" s="320" t="s">
        <v>5043</v>
      </c>
      <c r="J23" s="105"/>
      <c r="K23" s="320"/>
      <c r="L23" s="319">
        <v>3743</v>
      </c>
      <c r="M23" s="100">
        <v>986</v>
      </c>
      <c r="N23" s="100">
        <v>986</v>
      </c>
      <c r="O23" s="320" t="s">
        <v>5039</v>
      </c>
      <c r="P23" s="100"/>
      <c r="Q23" s="100"/>
      <c r="R23" s="100"/>
      <c r="S23" s="100"/>
      <c r="T23" s="319"/>
      <c r="U23" s="100"/>
      <c r="V23" s="100"/>
      <c r="W23" s="100">
        <v>25</v>
      </c>
      <c r="X23" s="100">
        <v>13</v>
      </c>
      <c r="Y23" s="100">
        <v>6</v>
      </c>
      <c r="Z23" s="100">
        <v>325</v>
      </c>
      <c r="AA23" s="320"/>
      <c r="AB23" s="319">
        <v>90</v>
      </c>
      <c r="AC23" s="320"/>
      <c r="AD23" s="320"/>
      <c r="AE23" s="320">
        <v>2006</v>
      </c>
      <c r="AF23" s="320"/>
      <c r="AG23" s="320"/>
      <c r="AH23" s="320"/>
      <c r="AI23" s="320"/>
      <c r="AJ23" s="320"/>
      <c r="AK23" s="320"/>
      <c r="AL23" s="319"/>
      <c r="AM23" s="320"/>
      <c r="AN23" s="320"/>
      <c r="AO23" s="320"/>
      <c r="AP23" s="320"/>
      <c r="AQ23" s="320"/>
      <c r="AR23" s="320"/>
      <c r="AS23" s="320"/>
      <c r="AT23" s="320"/>
      <c r="AU23" s="320"/>
      <c r="AV23" s="320"/>
      <c r="AW23" s="320"/>
      <c r="AX23" s="320"/>
      <c r="AY23" s="320"/>
      <c r="AZ23" s="320"/>
      <c r="BA23" s="320"/>
      <c r="BB23" s="320"/>
      <c r="BC23" s="320"/>
      <c r="BD23" s="320"/>
      <c r="BE23" s="320"/>
      <c r="BF23" s="320" t="s">
        <v>5074</v>
      </c>
    </row>
    <row r="24" spans="1:58" s="291" customFormat="1" ht="24.95" customHeight="1">
      <c r="A24" s="248"/>
      <c r="B24" s="543"/>
      <c r="C24" s="320" t="s">
        <v>5071</v>
      </c>
      <c r="D24" s="320"/>
      <c r="E24" s="320" t="s">
        <v>5077</v>
      </c>
      <c r="F24" s="320" t="s">
        <v>5071</v>
      </c>
      <c r="G24" s="320"/>
      <c r="H24" s="847"/>
      <c r="I24" s="320" t="s">
        <v>5043</v>
      </c>
      <c r="J24" s="320"/>
      <c r="K24" s="320"/>
      <c r="L24" s="319">
        <v>3690</v>
      </c>
      <c r="M24" s="319">
        <v>954</v>
      </c>
      <c r="N24" s="319">
        <v>954</v>
      </c>
      <c r="O24" s="320" t="s">
        <v>5039</v>
      </c>
      <c r="P24" s="319"/>
      <c r="Q24" s="319"/>
      <c r="R24" s="319"/>
      <c r="S24" s="319"/>
      <c r="T24" s="319"/>
      <c r="U24" s="319"/>
      <c r="V24" s="319"/>
      <c r="W24" s="319">
        <v>25</v>
      </c>
      <c r="X24" s="319">
        <v>12</v>
      </c>
      <c r="Y24" s="319">
        <v>6</v>
      </c>
      <c r="Z24" s="319">
        <v>320</v>
      </c>
      <c r="AA24" s="320"/>
      <c r="AB24" s="319">
        <v>140</v>
      </c>
      <c r="AC24" s="320"/>
      <c r="AD24" s="320"/>
      <c r="AE24" s="320">
        <v>2008</v>
      </c>
      <c r="AF24" s="320"/>
      <c r="AG24" s="320"/>
      <c r="AH24" s="320"/>
      <c r="AI24" s="320"/>
      <c r="AJ24" s="320"/>
      <c r="AK24" s="320"/>
      <c r="AL24" s="319"/>
      <c r="AM24" s="320"/>
      <c r="AN24" s="320"/>
      <c r="AO24" s="320"/>
      <c r="AP24" s="320"/>
      <c r="AQ24" s="320"/>
      <c r="AR24" s="320"/>
      <c r="AS24" s="320"/>
      <c r="AT24" s="320"/>
      <c r="AU24" s="320"/>
      <c r="AV24" s="320"/>
      <c r="AW24" s="320"/>
      <c r="AX24" s="320"/>
      <c r="AY24" s="320"/>
      <c r="AZ24" s="320"/>
      <c r="BA24" s="320"/>
      <c r="BB24" s="320"/>
      <c r="BC24" s="320"/>
      <c r="BD24" s="320"/>
      <c r="BE24" s="320"/>
      <c r="BF24" s="320" t="s">
        <v>5074</v>
      </c>
    </row>
    <row r="25" spans="1:58" s="291" customFormat="1" ht="24.95" customHeight="1">
      <c r="A25" s="248"/>
      <c r="B25" s="543"/>
      <c r="C25" s="320" t="s">
        <v>5071</v>
      </c>
      <c r="D25" s="640"/>
      <c r="E25" s="320" t="s">
        <v>5078</v>
      </c>
      <c r="F25" s="320" t="s">
        <v>5068</v>
      </c>
      <c r="G25" s="320"/>
      <c r="H25" s="847"/>
      <c r="I25" s="320" t="s">
        <v>5079</v>
      </c>
      <c r="J25" s="320"/>
      <c r="K25" s="320"/>
      <c r="L25" s="640">
        <v>21000</v>
      </c>
      <c r="M25" s="640">
        <v>4640</v>
      </c>
      <c r="N25" s="640"/>
      <c r="O25" s="320" t="s">
        <v>5080</v>
      </c>
      <c r="P25" s="640"/>
      <c r="Q25" s="640"/>
      <c r="R25" s="640"/>
      <c r="S25" s="640"/>
      <c r="T25" s="640"/>
      <c r="U25" s="640"/>
      <c r="V25" s="640"/>
      <c r="W25" s="640"/>
      <c r="X25" s="640"/>
      <c r="Y25" s="640"/>
      <c r="Z25" s="640">
        <v>4640</v>
      </c>
      <c r="AA25" s="320"/>
      <c r="AB25" s="640">
        <v>3500</v>
      </c>
      <c r="AC25" s="320">
        <v>2009</v>
      </c>
      <c r="AD25" s="320"/>
      <c r="AE25" s="320">
        <v>2009</v>
      </c>
      <c r="AF25" s="320"/>
      <c r="AG25" s="320"/>
      <c r="AH25" s="320"/>
      <c r="AI25" s="320"/>
      <c r="AJ25" s="320"/>
      <c r="AK25" s="320"/>
      <c r="AL25" s="319"/>
      <c r="AM25" s="320"/>
      <c r="AN25" s="320"/>
      <c r="AO25" s="320"/>
      <c r="AP25" s="320"/>
      <c r="AQ25" s="320"/>
      <c r="AR25" s="320"/>
      <c r="AS25" s="320"/>
      <c r="AT25" s="320"/>
      <c r="AU25" s="320"/>
      <c r="AV25" s="320"/>
      <c r="AW25" s="320"/>
      <c r="AX25" s="320"/>
      <c r="AY25" s="320"/>
      <c r="AZ25" s="320"/>
      <c r="BA25" s="320"/>
      <c r="BB25" s="320"/>
      <c r="BC25" s="320"/>
      <c r="BD25" s="320"/>
      <c r="BE25" s="320"/>
      <c r="BF25" s="320"/>
    </row>
    <row r="26" spans="1:58" s="291" customFormat="1" ht="24.95" customHeight="1">
      <c r="A26" s="248"/>
      <c r="B26" s="543"/>
      <c r="C26" s="320" t="s">
        <v>5081</v>
      </c>
      <c r="D26" s="320" t="s">
        <v>5082</v>
      </c>
      <c r="E26" s="320" t="s">
        <v>5083</v>
      </c>
      <c r="F26" s="320" t="s">
        <v>5081</v>
      </c>
      <c r="G26" s="723" t="s">
        <v>5084</v>
      </c>
      <c r="H26" s="1096" t="s">
        <v>570</v>
      </c>
      <c r="I26" s="320" t="s">
        <v>5043</v>
      </c>
      <c r="J26" s="320"/>
      <c r="K26" s="320" t="s">
        <v>5085</v>
      </c>
      <c r="L26" s="319"/>
      <c r="M26" s="319">
        <v>977</v>
      </c>
      <c r="N26" s="319">
        <v>5157</v>
      </c>
      <c r="O26" s="320" t="s">
        <v>5039</v>
      </c>
      <c r="P26" s="319"/>
      <c r="Q26" s="319"/>
      <c r="R26" s="319"/>
      <c r="S26" s="319"/>
      <c r="T26" s="319"/>
      <c r="U26" s="319"/>
      <c r="V26" s="319"/>
      <c r="W26" s="319">
        <v>25</v>
      </c>
      <c r="X26" s="319">
        <v>14</v>
      </c>
      <c r="Y26" s="319">
        <v>6</v>
      </c>
      <c r="Z26" s="319">
        <v>350</v>
      </c>
      <c r="AA26" s="320" t="s">
        <v>5086</v>
      </c>
      <c r="AB26" s="319"/>
      <c r="AC26" s="320"/>
      <c r="AD26" s="320"/>
      <c r="AE26" s="320">
        <v>1992</v>
      </c>
      <c r="AF26" s="320"/>
      <c r="AG26" s="320"/>
      <c r="AH26" s="320"/>
      <c r="AI26" s="320"/>
      <c r="AJ26" s="320"/>
      <c r="AK26" s="320"/>
      <c r="AL26" s="319"/>
      <c r="AM26" s="320"/>
      <c r="AN26" s="320"/>
      <c r="AO26" s="320"/>
      <c r="AP26" s="320"/>
      <c r="AQ26" s="320"/>
      <c r="AR26" s="320"/>
      <c r="AS26" s="320"/>
      <c r="AT26" s="320"/>
      <c r="AU26" s="320"/>
      <c r="AV26" s="320"/>
      <c r="AW26" s="320"/>
      <c r="AX26" s="320"/>
      <c r="AY26" s="320"/>
      <c r="AZ26" s="320"/>
      <c r="BA26" s="320"/>
      <c r="BB26" s="320"/>
      <c r="BC26" s="320"/>
      <c r="BD26" s="320"/>
      <c r="BE26" s="320"/>
      <c r="BF26" s="320" t="s">
        <v>5040</v>
      </c>
    </row>
    <row r="27" spans="1:58" s="291" customFormat="1" ht="24.95" customHeight="1">
      <c r="A27" s="248"/>
      <c r="B27" s="543"/>
      <c r="C27" s="1094" t="s">
        <v>5081</v>
      </c>
      <c r="D27" s="1094"/>
      <c r="E27" s="1094" t="s">
        <v>5087</v>
      </c>
      <c r="F27" s="1094" t="s">
        <v>5068</v>
      </c>
      <c r="G27" s="1094"/>
      <c r="H27" s="1094"/>
      <c r="I27" s="320" t="s">
        <v>5088</v>
      </c>
      <c r="J27" s="1094"/>
      <c r="K27" s="1094"/>
      <c r="L27" s="1095">
        <v>2899</v>
      </c>
      <c r="M27" s="1095"/>
      <c r="N27" s="1095">
        <v>4887</v>
      </c>
      <c r="O27" s="1094" t="s">
        <v>5039</v>
      </c>
      <c r="P27" s="1095"/>
      <c r="Q27" s="1095"/>
      <c r="R27" s="1095"/>
      <c r="S27" s="1095"/>
      <c r="T27" s="1095"/>
      <c r="U27" s="1095"/>
      <c r="V27" s="1095"/>
      <c r="W27" s="1095">
        <v>25</v>
      </c>
      <c r="X27" s="1095">
        <v>11</v>
      </c>
      <c r="Y27" s="1095">
        <v>5</v>
      </c>
      <c r="Z27" s="1095">
        <v>275</v>
      </c>
      <c r="AA27" s="1094"/>
      <c r="AB27" s="1095"/>
      <c r="AC27" s="1094"/>
      <c r="AD27" s="1094"/>
      <c r="AE27" s="1094">
        <v>2002</v>
      </c>
      <c r="AF27" s="1094"/>
      <c r="AG27" s="1094"/>
      <c r="AH27" s="1094"/>
      <c r="AI27" s="1094"/>
      <c r="AJ27" s="1094"/>
      <c r="AK27" s="1094"/>
      <c r="AL27" s="1095">
        <v>11570</v>
      </c>
      <c r="AM27" s="1094"/>
      <c r="AN27" s="1094"/>
      <c r="AO27" s="1094"/>
      <c r="AP27" s="1094"/>
      <c r="AQ27" s="1094"/>
      <c r="AR27" s="1094"/>
      <c r="AS27" s="1094"/>
      <c r="AT27" s="1094"/>
      <c r="AU27" s="1094"/>
      <c r="AV27" s="1094"/>
      <c r="AW27" s="1094"/>
      <c r="AX27" s="1094"/>
      <c r="AY27" s="1094"/>
      <c r="AZ27" s="1094"/>
      <c r="BA27" s="1094"/>
      <c r="BB27" s="1094"/>
      <c r="BC27" s="1094"/>
      <c r="BD27" s="1094"/>
      <c r="BE27" s="1094"/>
      <c r="BF27" s="1094" t="s">
        <v>5070</v>
      </c>
    </row>
    <row r="28" spans="1:58" s="291" customFormat="1" ht="24.95" customHeight="1">
      <c r="A28" s="248"/>
      <c r="B28" s="543"/>
      <c r="C28" s="1094" t="s">
        <v>5081</v>
      </c>
      <c r="D28" s="1094"/>
      <c r="E28" s="1094" t="s">
        <v>5089</v>
      </c>
      <c r="F28" s="1094" t="s">
        <v>5081</v>
      </c>
      <c r="G28" s="1094"/>
      <c r="H28" s="1094"/>
      <c r="I28" s="1286" t="s">
        <v>15566</v>
      </c>
      <c r="J28" s="1094"/>
      <c r="K28" s="1094"/>
      <c r="L28" s="1095">
        <v>1845</v>
      </c>
      <c r="M28" s="1095">
        <v>1105</v>
      </c>
      <c r="N28" s="1095">
        <v>7464</v>
      </c>
      <c r="O28" s="1094" t="s">
        <v>5039</v>
      </c>
      <c r="P28" s="1095"/>
      <c r="Q28" s="1095"/>
      <c r="R28" s="1095"/>
      <c r="S28" s="1095"/>
      <c r="T28" s="1095"/>
      <c r="U28" s="1095"/>
      <c r="V28" s="1095"/>
      <c r="W28" s="1095">
        <v>25</v>
      </c>
      <c r="X28" s="1095">
        <v>13</v>
      </c>
      <c r="Y28" s="1095">
        <v>6</v>
      </c>
      <c r="Z28" s="1095">
        <v>325</v>
      </c>
      <c r="AA28" s="1094"/>
      <c r="AB28" s="1095"/>
      <c r="AC28" s="1094"/>
      <c r="AD28" s="1094"/>
      <c r="AE28" s="1094">
        <v>2000</v>
      </c>
      <c r="AF28" s="1094"/>
      <c r="AG28" s="1094"/>
      <c r="AH28" s="1094"/>
      <c r="AI28" s="1094"/>
      <c r="AJ28" s="1094"/>
      <c r="AK28" s="1094"/>
      <c r="AL28" s="1095"/>
      <c r="AM28" s="1094"/>
      <c r="AN28" s="1094"/>
      <c r="AO28" s="1094"/>
      <c r="AP28" s="1094"/>
      <c r="AQ28" s="1094"/>
      <c r="AR28" s="1094"/>
      <c r="AS28" s="1094"/>
      <c r="AT28" s="1094"/>
      <c r="AU28" s="1094"/>
      <c r="AV28" s="1094"/>
      <c r="AW28" s="1094"/>
      <c r="AX28" s="1094"/>
      <c r="AY28" s="1094"/>
      <c r="AZ28" s="1094"/>
      <c r="BA28" s="1094"/>
      <c r="BB28" s="1094"/>
      <c r="BC28" s="1094"/>
      <c r="BD28" s="1094"/>
      <c r="BE28" s="1094"/>
      <c r="BF28" s="1094"/>
    </row>
    <row r="29" spans="1:58" s="291" customFormat="1" ht="24.95" customHeight="1">
      <c r="A29" s="248"/>
      <c r="B29" s="543"/>
      <c r="C29" s="320" t="s">
        <v>5090</v>
      </c>
      <c r="D29" s="320" t="s">
        <v>5091</v>
      </c>
      <c r="E29" s="320" t="s">
        <v>5092</v>
      </c>
      <c r="F29" s="320" t="s">
        <v>5090</v>
      </c>
      <c r="G29" s="320" t="s">
        <v>5093</v>
      </c>
      <c r="H29" s="847"/>
      <c r="I29" s="320" t="s">
        <v>5043</v>
      </c>
      <c r="J29" s="320"/>
      <c r="K29" s="320"/>
      <c r="L29" s="319">
        <v>3248</v>
      </c>
      <c r="M29" s="319">
        <v>1395</v>
      </c>
      <c r="N29" s="319">
        <v>6197</v>
      </c>
      <c r="O29" s="320" t="s">
        <v>5039</v>
      </c>
      <c r="P29" s="319"/>
      <c r="Q29" s="319"/>
      <c r="R29" s="319"/>
      <c r="S29" s="319"/>
      <c r="T29" s="319"/>
      <c r="U29" s="319"/>
      <c r="V29" s="319"/>
      <c r="W29" s="319">
        <v>25</v>
      </c>
      <c r="X29" s="319">
        <v>13</v>
      </c>
      <c r="Y29" s="319">
        <v>6</v>
      </c>
      <c r="Z29" s="319">
        <v>720</v>
      </c>
      <c r="AA29" s="320" t="s">
        <v>5094</v>
      </c>
      <c r="AB29" s="319"/>
      <c r="AC29" s="320"/>
      <c r="AD29" s="320"/>
      <c r="AE29" s="320">
        <v>1999</v>
      </c>
      <c r="AF29" s="320"/>
      <c r="AG29" s="320"/>
      <c r="AH29" s="320"/>
      <c r="AI29" s="320"/>
      <c r="AJ29" s="320"/>
      <c r="AK29" s="320"/>
      <c r="AL29" s="319">
        <v>13510</v>
      </c>
      <c r="AM29" s="320"/>
      <c r="AN29" s="320"/>
      <c r="AO29" s="320"/>
      <c r="AP29" s="320"/>
      <c r="AQ29" s="320"/>
      <c r="AR29" s="320"/>
      <c r="AS29" s="320"/>
      <c r="AT29" s="320"/>
      <c r="AU29" s="320"/>
      <c r="AV29" s="320"/>
      <c r="AW29" s="320"/>
      <c r="AX29" s="320"/>
      <c r="AY29" s="320"/>
      <c r="AZ29" s="320"/>
      <c r="BA29" s="320"/>
      <c r="BB29" s="320"/>
      <c r="BC29" s="320"/>
      <c r="BD29" s="320"/>
      <c r="BE29" s="320"/>
      <c r="BF29" s="320" t="s">
        <v>5040</v>
      </c>
    </row>
    <row r="30" spans="1:58" s="291" customFormat="1" ht="24.95" customHeight="1">
      <c r="A30" s="248"/>
      <c r="B30" s="543"/>
      <c r="C30" s="320" t="s">
        <v>5090</v>
      </c>
      <c r="D30" s="320"/>
      <c r="E30" s="320" t="s">
        <v>5095</v>
      </c>
      <c r="F30" s="320" t="s">
        <v>5090</v>
      </c>
      <c r="G30" s="320"/>
      <c r="H30" s="847"/>
      <c r="I30" s="320" t="s">
        <v>5043</v>
      </c>
      <c r="J30" s="320"/>
      <c r="K30" s="320"/>
      <c r="L30" s="319">
        <v>6998</v>
      </c>
      <c r="M30" s="319">
        <v>1517</v>
      </c>
      <c r="N30" s="319">
        <v>5075</v>
      </c>
      <c r="O30" s="320" t="s">
        <v>5039</v>
      </c>
      <c r="P30" s="319"/>
      <c r="Q30" s="319"/>
      <c r="R30" s="319"/>
      <c r="S30" s="319"/>
      <c r="T30" s="319"/>
      <c r="U30" s="319"/>
      <c r="V30" s="319"/>
      <c r="W30" s="319">
        <v>25</v>
      </c>
      <c r="X30" s="319">
        <v>12</v>
      </c>
      <c r="Y30" s="319">
        <v>6</v>
      </c>
      <c r="Z30" s="319">
        <v>300</v>
      </c>
      <c r="AA30" s="320"/>
      <c r="AB30" s="319"/>
      <c r="AC30" s="320"/>
      <c r="AD30" s="320"/>
      <c r="AE30" s="320">
        <v>2006</v>
      </c>
      <c r="AF30" s="320"/>
      <c r="AG30" s="320"/>
      <c r="AH30" s="320"/>
      <c r="AI30" s="320"/>
      <c r="AJ30" s="320"/>
      <c r="AK30" s="320"/>
      <c r="AL30" s="319">
        <v>15548</v>
      </c>
      <c r="AM30" s="320"/>
      <c r="AN30" s="320"/>
      <c r="AO30" s="320"/>
      <c r="AP30" s="320"/>
      <c r="AQ30" s="320"/>
      <c r="AR30" s="320"/>
      <c r="AS30" s="320"/>
      <c r="AT30" s="320"/>
      <c r="AU30" s="320"/>
      <c r="AV30" s="320"/>
      <c r="AW30" s="320"/>
      <c r="AX30" s="320"/>
      <c r="AY30" s="320"/>
      <c r="AZ30" s="320"/>
      <c r="BA30" s="320"/>
      <c r="BB30" s="320"/>
      <c r="BC30" s="320"/>
      <c r="BD30" s="320"/>
      <c r="BE30" s="320"/>
      <c r="BF30" s="320" t="s">
        <v>5040</v>
      </c>
    </row>
    <row r="31" spans="1:58" s="291" customFormat="1" ht="24.95" customHeight="1">
      <c r="A31" s="248"/>
      <c r="B31" s="543"/>
      <c r="C31" s="1094" t="s">
        <v>5090</v>
      </c>
      <c r="D31" s="1094"/>
      <c r="E31" s="1094" t="s">
        <v>5096</v>
      </c>
      <c r="F31" s="1094" t="s">
        <v>5068</v>
      </c>
      <c r="G31" s="1094"/>
      <c r="H31" s="1094"/>
      <c r="I31" s="320" t="s">
        <v>5097</v>
      </c>
      <c r="J31" s="1094"/>
      <c r="K31" s="1094"/>
      <c r="L31" s="1095">
        <v>7710</v>
      </c>
      <c r="M31" s="1095">
        <v>1313</v>
      </c>
      <c r="N31" s="1095">
        <v>5084</v>
      </c>
      <c r="O31" s="1094" t="s">
        <v>5039</v>
      </c>
      <c r="P31" s="1095"/>
      <c r="Q31" s="1095"/>
      <c r="R31" s="1095"/>
      <c r="S31" s="1095"/>
      <c r="T31" s="1095"/>
      <c r="U31" s="1095"/>
      <c r="V31" s="1095"/>
      <c r="W31" s="1095">
        <v>25</v>
      </c>
      <c r="X31" s="1095">
        <v>11</v>
      </c>
      <c r="Y31" s="1095">
        <v>5</v>
      </c>
      <c r="Z31" s="1095">
        <v>262</v>
      </c>
      <c r="AA31" s="1094"/>
      <c r="AB31" s="1095"/>
      <c r="AC31" s="1094"/>
      <c r="AD31" s="1094"/>
      <c r="AE31" s="1094">
        <v>2006</v>
      </c>
      <c r="AF31" s="1094"/>
      <c r="AG31" s="1094"/>
      <c r="AH31" s="1094"/>
      <c r="AI31" s="1094"/>
      <c r="AJ31" s="1094"/>
      <c r="AK31" s="1094"/>
      <c r="AL31" s="1095">
        <v>13301</v>
      </c>
      <c r="AM31" s="1094"/>
      <c r="AN31" s="1094"/>
      <c r="AO31" s="1094"/>
      <c r="AP31" s="1094"/>
      <c r="AQ31" s="1094"/>
      <c r="AR31" s="1094"/>
      <c r="AS31" s="1094"/>
      <c r="AT31" s="1094"/>
      <c r="AU31" s="1094"/>
      <c r="AV31" s="1094"/>
      <c r="AW31" s="1094"/>
      <c r="AX31" s="1094"/>
      <c r="AY31" s="1094"/>
      <c r="AZ31" s="1094"/>
      <c r="BA31" s="1094"/>
      <c r="BB31" s="1094"/>
      <c r="BC31" s="1094"/>
      <c r="BD31" s="1094"/>
      <c r="BE31" s="1094"/>
      <c r="BF31" s="1094" t="s">
        <v>5070</v>
      </c>
    </row>
    <row r="32" spans="1:58" s="291" customFormat="1" ht="24.95" customHeight="1">
      <c r="A32" s="248"/>
      <c r="B32" s="543"/>
      <c r="C32" s="320" t="s">
        <v>5098</v>
      </c>
      <c r="D32" s="320" t="s">
        <v>5099</v>
      </c>
      <c r="E32" s="320" t="s">
        <v>358</v>
      </c>
      <c r="F32" s="320" t="s">
        <v>5098</v>
      </c>
      <c r="G32" s="320" t="s">
        <v>5100</v>
      </c>
      <c r="H32" s="847" t="s">
        <v>5101</v>
      </c>
      <c r="I32" s="320" t="s">
        <v>5043</v>
      </c>
      <c r="J32" s="320">
        <v>10</v>
      </c>
      <c r="K32" s="320" t="s">
        <v>5102</v>
      </c>
      <c r="L32" s="640">
        <v>5306</v>
      </c>
      <c r="M32" s="640">
        <v>1524</v>
      </c>
      <c r="N32" s="640">
        <v>3273</v>
      </c>
      <c r="O32" s="320" t="s">
        <v>5039</v>
      </c>
      <c r="P32" s="640"/>
      <c r="Q32" s="640"/>
      <c r="R32" s="640"/>
      <c r="S32" s="640"/>
      <c r="T32" s="640"/>
      <c r="U32" s="640"/>
      <c r="V32" s="640"/>
      <c r="W32" s="640">
        <v>25</v>
      </c>
      <c r="X32" s="640">
        <v>11</v>
      </c>
      <c r="Y32" s="640">
        <v>5</v>
      </c>
      <c r="Z32" s="640">
        <v>275</v>
      </c>
      <c r="AA32" s="320">
        <v>66</v>
      </c>
      <c r="AB32" s="640"/>
      <c r="AC32" s="320"/>
      <c r="AD32" s="320"/>
      <c r="AE32" s="320">
        <v>2000</v>
      </c>
      <c r="AF32" s="320" t="s">
        <v>5103</v>
      </c>
      <c r="AG32" s="320"/>
      <c r="AH32" s="320"/>
      <c r="AI32" s="320"/>
      <c r="AJ32" s="320"/>
      <c r="AK32" s="320"/>
      <c r="AL32" s="640">
        <v>4990</v>
      </c>
      <c r="AM32" s="320"/>
      <c r="AN32" s="320"/>
      <c r="AO32" s="320"/>
      <c r="AP32" s="320"/>
      <c r="AQ32" s="320"/>
      <c r="AR32" s="320"/>
      <c r="AS32" s="320"/>
      <c r="AT32" s="320"/>
      <c r="AU32" s="320"/>
      <c r="AV32" s="320"/>
      <c r="AW32" s="320"/>
      <c r="AX32" s="320"/>
      <c r="AY32" s="320"/>
      <c r="AZ32" s="320"/>
      <c r="BA32" s="320"/>
      <c r="BB32" s="320"/>
      <c r="BC32" s="320"/>
      <c r="BD32" s="320"/>
      <c r="BE32" s="320"/>
      <c r="BF32" s="320"/>
    </row>
    <row r="33" spans="1:58" s="291" customFormat="1" ht="24.95" customHeight="1">
      <c r="A33" s="248"/>
      <c r="B33" s="543"/>
      <c r="C33" s="320" t="s">
        <v>5098</v>
      </c>
      <c r="D33" s="320" t="s">
        <v>5104</v>
      </c>
      <c r="E33" s="320" t="s">
        <v>5105</v>
      </c>
      <c r="F33" s="320" t="s">
        <v>5098</v>
      </c>
      <c r="G33" s="320" t="s">
        <v>5100</v>
      </c>
      <c r="H33" s="320" t="s">
        <v>5101</v>
      </c>
      <c r="I33" s="320" t="s">
        <v>5043</v>
      </c>
      <c r="J33" s="320">
        <v>14</v>
      </c>
      <c r="K33" s="320" t="s">
        <v>5102</v>
      </c>
      <c r="L33" s="640"/>
      <c r="M33" s="640">
        <v>1674</v>
      </c>
      <c r="N33" s="640">
        <v>8618</v>
      </c>
      <c r="O33" s="320" t="s">
        <v>5039</v>
      </c>
      <c r="P33" s="640"/>
      <c r="Q33" s="640"/>
      <c r="R33" s="640"/>
      <c r="S33" s="640"/>
      <c r="T33" s="640"/>
      <c r="U33" s="640"/>
      <c r="V33" s="640"/>
      <c r="W33" s="640">
        <v>25</v>
      </c>
      <c r="X33" s="640">
        <v>13</v>
      </c>
      <c r="Y33" s="640">
        <v>6</v>
      </c>
      <c r="Z33" s="640">
        <v>689</v>
      </c>
      <c r="AA33" s="320">
        <v>71</v>
      </c>
      <c r="AB33" s="640"/>
      <c r="AC33" s="320"/>
      <c r="AD33" s="320"/>
      <c r="AE33" s="320">
        <v>2001</v>
      </c>
      <c r="AF33" s="320" t="s">
        <v>5106</v>
      </c>
      <c r="AG33" s="320" t="s">
        <v>5107</v>
      </c>
      <c r="AH33" s="320"/>
      <c r="AI33" s="320"/>
      <c r="AJ33" s="320"/>
      <c r="AK33" s="320"/>
      <c r="AL33" s="640">
        <v>7504</v>
      </c>
      <c r="AM33" s="320"/>
      <c r="AN33" s="320"/>
      <c r="AO33" s="320"/>
      <c r="AP33" s="320"/>
      <c r="AQ33" s="320"/>
      <c r="AR33" s="320"/>
      <c r="AS33" s="320"/>
      <c r="AT33" s="320"/>
      <c r="AU33" s="320"/>
      <c r="AV33" s="320"/>
      <c r="AW33" s="320"/>
      <c r="AX33" s="320"/>
      <c r="AY33" s="320"/>
      <c r="AZ33" s="320"/>
      <c r="BA33" s="320"/>
      <c r="BB33" s="320"/>
      <c r="BC33" s="320"/>
      <c r="BD33" s="320"/>
      <c r="BE33" s="320"/>
      <c r="BF33" s="320" t="s">
        <v>5040</v>
      </c>
    </row>
    <row r="34" spans="1:58" s="291" customFormat="1" ht="24.95" customHeight="1">
      <c r="A34" s="248"/>
      <c r="B34" s="543"/>
      <c r="C34" s="320" t="s">
        <v>5098</v>
      </c>
      <c r="D34" s="320"/>
      <c r="E34" s="320" t="s">
        <v>5108</v>
      </c>
      <c r="F34" s="320" t="s">
        <v>5068</v>
      </c>
      <c r="G34" s="320"/>
      <c r="H34" s="320"/>
      <c r="I34" s="320" t="s">
        <v>5109</v>
      </c>
      <c r="J34" s="320"/>
      <c r="K34" s="320"/>
      <c r="L34" s="640">
        <v>2679</v>
      </c>
      <c r="M34" s="640">
        <v>919</v>
      </c>
      <c r="N34" s="640">
        <v>5087</v>
      </c>
      <c r="O34" s="320" t="s">
        <v>5039</v>
      </c>
      <c r="P34" s="640"/>
      <c r="Q34" s="640"/>
      <c r="R34" s="640"/>
      <c r="S34" s="640"/>
      <c r="T34" s="640"/>
      <c r="U34" s="640"/>
      <c r="V34" s="640"/>
      <c r="W34" s="640" t="s">
        <v>5110</v>
      </c>
      <c r="X34" s="640" t="s">
        <v>5110</v>
      </c>
      <c r="Y34" s="640" t="s">
        <v>5110</v>
      </c>
      <c r="Z34" s="640" t="s">
        <v>5110</v>
      </c>
      <c r="AA34" s="320"/>
      <c r="AB34" s="640" t="s">
        <v>5110</v>
      </c>
      <c r="AC34" s="320"/>
      <c r="AD34" s="320"/>
      <c r="AE34" s="320">
        <v>2002</v>
      </c>
      <c r="AF34" s="320"/>
      <c r="AG34" s="320"/>
      <c r="AH34" s="320"/>
      <c r="AI34" s="320"/>
      <c r="AJ34" s="320"/>
      <c r="AK34" s="320"/>
      <c r="AL34" s="640">
        <v>8600</v>
      </c>
      <c r="AM34" s="320"/>
      <c r="AN34" s="320"/>
      <c r="AO34" s="320"/>
      <c r="AP34" s="320"/>
      <c r="AQ34" s="320"/>
      <c r="AR34" s="320"/>
      <c r="AS34" s="320"/>
      <c r="AT34" s="320"/>
      <c r="AU34" s="320"/>
      <c r="AV34" s="320"/>
      <c r="AW34" s="320"/>
      <c r="AX34" s="320"/>
      <c r="AY34" s="320"/>
      <c r="AZ34" s="320"/>
      <c r="BA34" s="320"/>
      <c r="BB34" s="320"/>
      <c r="BC34" s="320"/>
      <c r="BD34" s="320"/>
      <c r="BE34" s="320"/>
      <c r="BF34" s="320" t="s">
        <v>5040</v>
      </c>
    </row>
    <row r="35" spans="1:58" s="291" customFormat="1" ht="24.95" customHeight="1">
      <c r="A35" s="248"/>
      <c r="B35" s="543"/>
      <c r="C35" s="105" t="s">
        <v>5111</v>
      </c>
      <c r="D35" s="105" t="s">
        <v>5112</v>
      </c>
      <c r="E35" s="105" t="s">
        <v>5113</v>
      </c>
      <c r="F35" s="105" t="s">
        <v>5111</v>
      </c>
      <c r="G35" s="105" t="s">
        <v>5114</v>
      </c>
      <c r="H35" s="847" t="s">
        <v>5115</v>
      </c>
      <c r="I35" s="320" t="s">
        <v>5043</v>
      </c>
      <c r="J35" s="105" t="s">
        <v>5116</v>
      </c>
      <c r="K35" s="105" t="s">
        <v>5117</v>
      </c>
      <c r="L35" s="642">
        <v>11106</v>
      </c>
      <c r="M35" s="642">
        <v>621</v>
      </c>
      <c r="N35" s="642">
        <v>621</v>
      </c>
      <c r="O35" s="320" t="s">
        <v>5039</v>
      </c>
      <c r="P35" s="640"/>
      <c r="Q35" s="640"/>
      <c r="R35" s="640"/>
      <c r="S35" s="640"/>
      <c r="T35" s="640"/>
      <c r="U35" s="640"/>
      <c r="V35" s="640"/>
      <c r="W35" s="640">
        <v>25</v>
      </c>
      <c r="X35" s="640">
        <v>6</v>
      </c>
      <c r="Y35" s="640">
        <v>16</v>
      </c>
      <c r="Z35" s="640">
        <v>248</v>
      </c>
      <c r="AA35" s="320"/>
      <c r="AB35" s="640">
        <v>1500</v>
      </c>
      <c r="AC35" s="320"/>
      <c r="AD35" s="320"/>
      <c r="AE35" s="105">
        <v>2001</v>
      </c>
      <c r="AF35" s="105" t="s">
        <v>5118</v>
      </c>
      <c r="AG35" s="105"/>
      <c r="AH35" s="105"/>
      <c r="AI35" s="105"/>
      <c r="AJ35" s="105"/>
      <c r="AK35" s="105"/>
      <c r="AL35" s="642">
        <v>37000</v>
      </c>
      <c r="AM35" s="320"/>
      <c r="AN35" s="320"/>
      <c r="AO35" s="320"/>
      <c r="AP35" s="320"/>
      <c r="AQ35" s="320"/>
      <c r="AR35" s="320"/>
      <c r="AS35" s="105" t="s">
        <v>5119</v>
      </c>
      <c r="AT35" s="105" t="s">
        <v>5120</v>
      </c>
      <c r="AU35" s="105">
        <v>932</v>
      </c>
      <c r="AV35" s="105" t="s">
        <v>5121</v>
      </c>
      <c r="AW35" s="105" t="s">
        <v>5114</v>
      </c>
      <c r="AX35" s="105" t="s">
        <v>5122</v>
      </c>
      <c r="AY35" s="105" t="s">
        <v>5123</v>
      </c>
      <c r="AZ35" s="105" t="s">
        <v>5124</v>
      </c>
      <c r="BA35" s="105" t="s">
        <v>5125</v>
      </c>
      <c r="BB35" s="105" t="s">
        <v>5114</v>
      </c>
      <c r="BC35" s="105" t="s">
        <v>5126</v>
      </c>
      <c r="BD35" s="105">
        <v>1</v>
      </c>
      <c r="BE35" s="105"/>
      <c r="BF35" s="105"/>
    </row>
    <row r="36" spans="1:58" s="291" customFormat="1" ht="24.95" customHeight="1">
      <c r="A36" s="248"/>
      <c r="B36" s="543"/>
      <c r="C36" s="105" t="s">
        <v>5111</v>
      </c>
      <c r="D36" s="105"/>
      <c r="E36" s="105" t="s">
        <v>5127</v>
      </c>
      <c r="F36" s="105" t="s">
        <v>5111</v>
      </c>
      <c r="G36" s="105"/>
      <c r="H36" s="105"/>
      <c r="I36" s="320" t="s">
        <v>5043</v>
      </c>
      <c r="J36" s="105"/>
      <c r="K36" s="105"/>
      <c r="L36" s="642">
        <v>4539</v>
      </c>
      <c r="M36" s="642">
        <v>3465</v>
      </c>
      <c r="N36" s="642">
        <v>6828</v>
      </c>
      <c r="O36" s="105" t="s">
        <v>5039</v>
      </c>
      <c r="P36" s="642"/>
      <c r="Q36" s="642"/>
      <c r="R36" s="642"/>
      <c r="S36" s="642"/>
      <c r="T36" s="642"/>
      <c r="U36" s="642"/>
      <c r="V36" s="642"/>
      <c r="W36" s="642">
        <v>25</v>
      </c>
      <c r="X36" s="642">
        <v>12.6</v>
      </c>
      <c r="Y36" s="642">
        <v>6</v>
      </c>
      <c r="Z36" s="642">
        <v>325</v>
      </c>
      <c r="AA36" s="105"/>
      <c r="AB36" s="642"/>
      <c r="AC36" s="105"/>
      <c r="AD36" s="105"/>
      <c r="AE36" s="105">
        <v>2005</v>
      </c>
      <c r="AF36" s="105"/>
      <c r="AG36" s="105"/>
      <c r="AH36" s="105"/>
      <c r="AI36" s="105"/>
      <c r="AJ36" s="105"/>
      <c r="AK36" s="105"/>
      <c r="AL36" s="642">
        <v>14317</v>
      </c>
      <c r="AM36" s="105"/>
      <c r="AN36" s="105"/>
      <c r="AO36" s="105"/>
      <c r="AP36" s="105"/>
      <c r="AQ36" s="105"/>
      <c r="AR36" s="105"/>
      <c r="AS36" s="105"/>
      <c r="AT36" s="105"/>
      <c r="AU36" s="105"/>
      <c r="AV36" s="105"/>
      <c r="AW36" s="105"/>
      <c r="AX36" s="105"/>
      <c r="AY36" s="105"/>
      <c r="AZ36" s="105"/>
      <c r="BA36" s="105"/>
      <c r="BB36" s="105"/>
      <c r="BC36" s="105"/>
      <c r="BD36" s="105"/>
      <c r="BE36" s="105"/>
      <c r="BF36" s="105" t="s">
        <v>5128</v>
      </c>
    </row>
    <row r="37" spans="1:58" s="291" customFormat="1" ht="24.95" customHeight="1">
      <c r="A37" s="248"/>
      <c r="B37" s="543"/>
      <c r="C37" s="105" t="s">
        <v>5111</v>
      </c>
      <c r="D37" s="105" t="s">
        <v>5129</v>
      </c>
      <c r="E37" s="105" t="s">
        <v>5130</v>
      </c>
      <c r="F37" s="105" t="s">
        <v>5068</v>
      </c>
      <c r="G37" s="105" t="s">
        <v>5131</v>
      </c>
      <c r="H37" s="847" t="s">
        <v>5132</v>
      </c>
      <c r="I37" s="105" t="s">
        <v>5133</v>
      </c>
      <c r="J37" s="105" t="s">
        <v>5134</v>
      </c>
      <c r="K37" s="105" t="s">
        <v>5117</v>
      </c>
      <c r="L37" s="642">
        <v>6801</v>
      </c>
      <c r="M37" s="642">
        <v>1778</v>
      </c>
      <c r="N37" s="642">
        <v>5542</v>
      </c>
      <c r="O37" s="320" t="s">
        <v>5039</v>
      </c>
      <c r="P37" s="640"/>
      <c r="Q37" s="640"/>
      <c r="R37" s="640"/>
      <c r="S37" s="640"/>
      <c r="T37" s="640"/>
      <c r="U37" s="640"/>
      <c r="V37" s="640"/>
      <c r="W37" s="640">
        <v>25</v>
      </c>
      <c r="X37" s="640">
        <v>5</v>
      </c>
      <c r="Y37" s="640">
        <v>13</v>
      </c>
      <c r="Z37" s="640">
        <v>605</v>
      </c>
      <c r="AA37" s="320"/>
      <c r="AB37" s="640">
        <v>100</v>
      </c>
      <c r="AC37" s="320"/>
      <c r="AD37" s="320"/>
      <c r="AE37" s="105">
        <v>2001</v>
      </c>
      <c r="AF37" s="105" t="s">
        <v>5135</v>
      </c>
      <c r="AG37" s="105"/>
      <c r="AH37" s="105"/>
      <c r="AI37" s="105"/>
      <c r="AJ37" s="105"/>
      <c r="AK37" s="105"/>
      <c r="AL37" s="642">
        <v>13188</v>
      </c>
      <c r="AM37" s="320"/>
      <c r="AN37" s="320"/>
      <c r="AO37" s="320"/>
      <c r="AP37" s="320"/>
      <c r="AQ37" s="320"/>
      <c r="AR37" s="320"/>
      <c r="AS37" s="105" t="s">
        <v>5119</v>
      </c>
      <c r="AT37" s="105" t="s">
        <v>5136</v>
      </c>
      <c r="AU37" s="105"/>
      <c r="AV37" s="105" t="s">
        <v>5137</v>
      </c>
      <c r="AW37" s="105" t="s">
        <v>5068</v>
      </c>
      <c r="AX37" s="105" t="s">
        <v>5138</v>
      </c>
      <c r="AY37" s="105" t="s">
        <v>5139</v>
      </c>
      <c r="AZ37" s="105" t="s">
        <v>5140</v>
      </c>
      <c r="BA37" s="105"/>
      <c r="BB37" s="105" t="s">
        <v>5068</v>
      </c>
      <c r="BC37" s="105" t="s">
        <v>5141</v>
      </c>
      <c r="BD37" s="105">
        <v>1</v>
      </c>
      <c r="BE37" s="105" t="s">
        <v>5142</v>
      </c>
      <c r="BF37" s="105"/>
    </row>
    <row r="38" spans="1:58" s="291" customFormat="1" ht="24.95" customHeight="1">
      <c r="A38" s="248"/>
      <c r="B38" s="543"/>
      <c r="C38" s="105" t="s">
        <v>5143</v>
      </c>
      <c r="D38" s="105"/>
      <c r="E38" s="105" t="s">
        <v>5144</v>
      </c>
      <c r="F38" s="105" t="s">
        <v>5068</v>
      </c>
      <c r="G38" s="105"/>
      <c r="H38" s="105"/>
      <c r="I38" s="320" t="s">
        <v>5043</v>
      </c>
      <c r="J38" s="105"/>
      <c r="K38" s="105"/>
      <c r="L38" s="642">
        <v>61563</v>
      </c>
      <c r="M38" s="642">
        <v>1431</v>
      </c>
      <c r="N38" s="642">
        <v>1431</v>
      </c>
      <c r="O38" s="105" t="s">
        <v>5039</v>
      </c>
      <c r="P38" s="642"/>
      <c r="Q38" s="642"/>
      <c r="R38" s="642"/>
      <c r="S38" s="642"/>
      <c r="T38" s="642"/>
      <c r="U38" s="642"/>
      <c r="V38" s="642"/>
      <c r="W38" s="642">
        <v>25</v>
      </c>
      <c r="X38" s="642">
        <v>15</v>
      </c>
      <c r="Y38" s="642">
        <v>6</v>
      </c>
      <c r="Z38" s="642">
        <v>375</v>
      </c>
      <c r="AA38" s="105"/>
      <c r="AB38" s="642"/>
      <c r="AC38" s="105"/>
      <c r="AD38" s="105"/>
      <c r="AE38" s="105">
        <v>2005</v>
      </c>
      <c r="AF38" s="105"/>
      <c r="AG38" s="105"/>
      <c r="AH38" s="105"/>
      <c r="AI38" s="105"/>
      <c r="AJ38" s="105"/>
      <c r="AK38" s="105"/>
      <c r="AL38" s="642"/>
      <c r="AM38" s="105"/>
      <c r="AN38" s="105"/>
      <c r="AO38" s="105"/>
      <c r="AP38" s="105"/>
      <c r="AQ38" s="105"/>
      <c r="AR38" s="105"/>
      <c r="AS38" s="105"/>
      <c r="AT38" s="105"/>
      <c r="AU38" s="105"/>
      <c r="AV38" s="105"/>
      <c r="AW38" s="105"/>
      <c r="AX38" s="105"/>
      <c r="AY38" s="105"/>
      <c r="AZ38" s="105"/>
      <c r="BA38" s="105"/>
      <c r="BB38" s="105"/>
      <c r="BC38" s="105"/>
      <c r="BD38" s="105"/>
      <c r="BE38" s="105"/>
      <c r="BF38" s="105" t="s">
        <v>5040</v>
      </c>
    </row>
    <row r="39" spans="1:58" s="291" customFormat="1" ht="24.95" customHeight="1">
      <c r="A39" s="248"/>
      <c r="B39" s="543"/>
      <c r="C39" s="105" t="s">
        <v>5143</v>
      </c>
      <c r="D39" s="105"/>
      <c r="E39" s="105" t="s">
        <v>5145</v>
      </c>
      <c r="F39" s="105" t="s">
        <v>5143</v>
      </c>
      <c r="G39" s="105"/>
      <c r="H39" s="847"/>
      <c r="I39" s="320" t="s">
        <v>5043</v>
      </c>
      <c r="J39" s="105"/>
      <c r="K39" s="105"/>
      <c r="L39" s="642">
        <v>830</v>
      </c>
      <c r="M39" s="642">
        <v>829.5</v>
      </c>
      <c r="N39" s="642">
        <v>1088</v>
      </c>
      <c r="O39" s="320" t="s">
        <v>5039</v>
      </c>
      <c r="P39" s="640"/>
      <c r="Q39" s="640"/>
      <c r="R39" s="640"/>
      <c r="S39" s="640"/>
      <c r="T39" s="640"/>
      <c r="U39" s="640"/>
      <c r="V39" s="640"/>
      <c r="W39" s="640">
        <v>25</v>
      </c>
      <c r="X39" s="640">
        <v>13</v>
      </c>
      <c r="Y39" s="640">
        <v>6</v>
      </c>
      <c r="Z39" s="640">
        <v>325</v>
      </c>
      <c r="AA39" s="320"/>
      <c r="AB39" s="640"/>
      <c r="AC39" s="320"/>
      <c r="AD39" s="320"/>
      <c r="AE39" s="105">
        <v>2008</v>
      </c>
      <c r="AF39" s="105"/>
      <c r="AG39" s="105"/>
      <c r="AH39" s="105"/>
      <c r="AI39" s="105"/>
      <c r="AJ39" s="105"/>
      <c r="AK39" s="105"/>
      <c r="AL39" s="642">
        <v>1680</v>
      </c>
      <c r="AM39" s="320"/>
      <c r="AN39" s="320"/>
      <c r="AO39" s="320"/>
      <c r="AP39" s="320"/>
      <c r="AQ39" s="320"/>
      <c r="AR39" s="320"/>
      <c r="AS39" s="105"/>
      <c r="AT39" s="105"/>
      <c r="AU39" s="105"/>
      <c r="AV39" s="105"/>
      <c r="AW39" s="105"/>
      <c r="AX39" s="105"/>
      <c r="AY39" s="105"/>
      <c r="AZ39" s="105"/>
      <c r="BA39" s="105"/>
      <c r="BB39" s="105"/>
      <c r="BC39" s="105"/>
      <c r="BD39" s="105"/>
      <c r="BE39" s="105"/>
      <c r="BF39" s="105" t="s">
        <v>5146</v>
      </c>
    </row>
    <row r="40" spans="1:58" s="291" customFormat="1" ht="24.95" customHeight="1">
      <c r="A40" s="248"/>
      <c r="B40" s="543"/>
      <c r="C40" s="320" t="s">
        <v>5147</v>
      </c>
      <c r="D40" s="320" t="s">
        <v>5148</v>
      </c>
      <c r="E40" s="320" t="s">
        <v>5149</v>
      </c>
      <c r="F40" s="320" t="s">
        <v>5147</v>
      </c>
      <c r="G40" s="320" t="s">
        <v>5150</v>
      </c>
      <c r="H40" s="847" t="s">
        <v>5151</v>
      </c>
      <c r="I40" s="320" t="s">
        <v>5043</v>
      </c>
      <c r="J40" s="320">
        <v>45</v>
      </c>
      <c r="K40" s="320"/>
      <c r="L40" s="319"/>
      <c r="M40" s="319">
        <v>1637</v>
      </c>
      <c r="N40" s="319">
        <v>5856</v>
      </c>
      <c r="O40" s="320" t="s">
        <v>5039</v>
      </c>
      <c r="P40" s="319"/>
      <c r="Q40" s="319"/>
      <c r="R40" s="319"/>
      <c r="S40" s="319"/>
      <c r="T40" s="319"/>
      <c r="U40" s="319"/>
      <c r="V40" s="319"/>
      <c r="W40" s="319">
        <v>25</v>
      </c>
      <c r="X40" s="319">
        <v>13</v>
      </c>
      <c r="Y40" s="319">
        <v>6</v>
      </c>
      <c r="Z40" s="319">
        <v>325</v>
      </c>
      <c r="AA40" s="320">
        <v>135.19999999999999</v>
      </c>
      <c r="AB40" s="319"/>
      <c r="AC40" s="320"/>
      <c r="AD40" s="320"/>
      <c r="AE40" s="320"/>
      <c r="AF40" s="320"/>
      <c r="AG40" s="320"/>
      <c r="AH40" s="320"/>
      <c r="AI40" s="320"/>
      <c r="AJ40" s="320"/>
      <c r="AK40" s="320"/>
      <c r="AL40" s="319"/>
      <c r="AM40" s="320"/>
      <c r="AN40" s="320"/>
      <c r="AO40" s="320"/>
      <c r="AP40" s="320"/>
      <c r="AQ40" s="320"/>
      <c r="AR40" s="320"/>
      <c r="AS40" s="320"/>
      <c r="AT40" s="320"/>
      <c r="AU40" s="320"/>
      <c r="AV40" s="320"/>
      <c r="AW40" s="320"/>
      <c r="AX40" s="320"/>
      <c r="AY40" s="320"/>
      <c r="AZ40" s="320"/>
      <c r="BA40" s="320"/>
      <c r="BB40" s="320"/>
      <c r="BC40" s="320"/>
      <c r="BD40" s="320"/>
      <c r="BE40" s="320"/>
      <c r="BF40" s="320" t="s">
        <v>5040</v>
      </c>
    </row>
    <row r="41" spans="1:58" s="291" customFormat="1" ht="24.95" customHeight="1">
      <c r="A41" s="248"/>
      <c r="B41" s="543"/>
      <c r="C41" s="320" t="s">
        <v>5147</v>
      </c>
      <c r="D41" s="320"/>
      <c r="E41" s="320" t="s">
        <v>5152</v>
      </c>
      <c r="F41" s="320" t="s">
        <v>5068</v>
      </c>
      <c r="G41" s="320"/>
      <c r="H41" s="320"/>
      <c r="I41" s="320" t="s">
        <v>5153</v>
      </c>
      <c r="J41" s="320"/>
      <c r="K41" s="320"/>
      <c r="L41" s="319">
        <v>1536</v>
      </c>
      <c r="M41" s="319">
        <v>1536</v>
      </c>
      <c r="N41" s="319">
        <v>1536</v>
      </c>
      <c r="O41" s="320" t="s">
        <v>5039</v>
      </c>
      <c r="P41" s="319"/>
      <c r="Q41" s="319"/>
      <c r="R41" s="319"/>
      <c r="S41" s="319"/>
      <c r="T41" s="319"/>
      <c r="U41" s="319"/>
      <c r="V41" s="319" t="s">
        <v>5066</v>
      </c>
      <c r="W41" s="319">
        <v>25</v>
      </c>
      <c r="X41" s="319">
        <v>12</v>
      </c>
      <c r="Y41" s="319">
        <v>5</v>
      </c>
      <c r="Z41" s="319">
        <v>366</v>
      </c>
      <c r="AA41" s="320"/>
      <c r="AB41" s="319" t="s">
        <v>5066</v>
      </c>
      <c r="AC41" s="320"/>
      <c r="AD41" s="320"/>
      <c r="AE41" s="320">
        <v>1997</v>
      </c>
      <c r="AF41" s="320"/>
      <c r="AG41" s="320"/>
      <c r="AH41" s="320"/>
      <c r="AI41" s="320"/>
      <c r="AJ41" s="320"/>
      <c r="AK41" s="320"/>
      <c r="AL41" s="319"/>
      <c r="AM41" s="320"/>
      <c r="AN41" s="320"/>
      <c r="AO41" s="320"/>
      <c r="AP41" s="320"/>
      <c r="AQ41" s="320"/>
      <c r="AR41" s="320"/>
      <c r="AS41" s="320"/>
      <c r="AT41" s="320"/>
      <c r="AU41" s="320"/>
      <c r="AV41" s="320"/>
      <c r="AW41" s="320"/>
      <c r="AX41" s="320"/>
      <c r="AY41" s="320"/>
      <c r="AZ41" s="320"/>
      <c r="BA41" s="320"/>
      <c r="BB41" s="320"/>
      <c r="BC41" s="320"/>
      <c r="BD41" s="320"/>
      <c r="BE41" s="320"/>
      <c r="BF41" s="320"/>
    </row>
    <row r="42" spans="1:58" s="291" customFormat="1" ht="24.95" customHeight="1">
      <c r="A42" s="248"/>
      <c r="B42" s="543"/>
      <c r="C42" s="320" t="s">
        <v>5147</v>
      </c>
      <c r="D42" s="320"/>
      <c r="E42" s="320" t="s">
        <v>5154</v>
      </c>
      <c r="F42" s="320" t="s">
        <v>5147</v>
      </c>
      <c r="G42" s="320"/>
      <c r="H42" s="320"/>
      <c r="I42" s="320" t="s">
        <v>5043</v>
      </c>
      <c r="J42" s="320"/>
      <c r="K42" s="320"/>
      <c r="L42" s="319">
        <v>12300</v>
      </c>
      <c r="M42" s="319">
        <v>730</v>
      </c>
      <c r="N42" s="319"/>
      <c r="O42" s="320" t="s">
        <v>5080</v>
      </c>
      <c r="P42" s="319"/>
      <c r="Q42" s="319"/>
      <c r="R42" s="319"/>
      <c r="S42" s="319"/>
      <c r="T42" s="319"/>
      <c r="U42" s="319"/>
      <c r="V42" s="319"/>
      <c r="W42" s="319"/>
      <c r="X42" s="319"/>
      <c r="Y42" s="319"/>
      <c r="Z42" s="319">
        <v>390</v>
      </c>
      <c r="AA42" s="320"/>
      <c r="AB42" s="319"/>
      <c r="AC42" s="320"/>
      <c r="AD42" s="320"/>
      <c r="AE42" s="320">
        <v>2014</v>
      </c>
      <c r="AF42" s="320"/>
      <c r="AG42" s="320"/>
      <c r="AH42" s="320"/>
      <c r="AI42" s="320"/>
      <c r="AJ42" s="320"/>
      <c r="AK42" s="320"/>
      <c r="AL42" s="319"/>
      <c r="AM42" s="320"/>
      <c r="AN42" s="320"/>
      <c r="AO42" s="320"/>
      <c r="AP42" s="320"/>
      <c r="AQ42" s="320"/>
      <c r="AR42" s="320"/>
      <c r="AS42" s="320"/>
      <c r="AT42" s="320"/>
      <c r="AU42" s="320"/>
      <c r="AV42" s="320"/>
      <c r="AW42" s="320"/>
      <c r="AX42" s="320"/>
      <c r="AY42" s="320"/>
      <c r="AZ42" s="320"/>
      <c r="BA42" s="320"/>
      <c r="BB42" s="320"/>
      <c r="BC42" s="320"/>
      <c r="BD42" s="320"/>
      <c r="BE42" s="320"/>
      <c r="BF42" s="320"/>
    </row>
    <row r="43" spans="1:58" s="291" customFormat="1" ht="24.95" customHeight="1">
      <c r="A43" s="248"/>
      <c r="B43" s="543"/>
      <c r="C43" s="320" t="s">
        <v>5155</v>
      </c>
      <c r="D43" s="320" t="s">
        <v>5051</v>
      </c>
      <c r="E43" s="320" t="s">
        <v>5156</v>
      </c>
      <c r="F43" s="320" t="s">
        <v>5155</v>
      </c>
      <c r="G43" s="320" t="s">
        <v>5053</v>
      </c>
      <c r="H43" s="847" t="s">
        <v>5054</v>
      </c>
      <c r="I43" s="320" t="s">
        <v>5043</v>
      </c>
      <c r="J43" s="320" t="s">
        <v>5055</v>
      </c>
      <c r="K43" s="320"/>
      <c r="L43" s="640"/>
      <c r="M43" s="640">
        <v>2488.54</v>
      </c>
      <c r="N43" s="640">
        <v>8847.27</v>
      </c>
      <c r="O43" s="320" t="s">
        <v>5039</v>
      </c>
      <c r="P43" s="640"/>
      <c r="Q43" s="640"/>
      <c r="R43" s="640"/>
      <c r="S43" s="640"/>
      <c r="T43" s="640"/>
      <c r="U43" s="640"/>
      <c r="V43" s="640"/>
      <c r="W43" s="640">
        <v>25</v>
      </c>
      <c r="X43" s="640">
        <v>2</v>
      </c>
      <c r="Y43" s="640">
        <v>7</v>
      </c>
      <c r="Z43" s="640">
        <v>525</v>
      </c>
      <c r="AA43" s="320">
        <v>73.174000000000007</v>
      </c>
      <c r="AB43" s="640"/>
      <c r="AC43" s="320"/>
      <c r="AD43" s="320"/>
      <c r="AE43" s="320">
        <v>2003</v>
      </c>
      <c r="AF43" s="320"/>
      <c r="AG43" s="320"/>
      <c r="AH43" s="320"/>
      <c r="AI43" s="320"/>
      <c r="AJ43" s="320"/>
      <c r="AK43" s="320"/>
      <c r="AL43" s="640"/>
      <c r="AM43" s="320"/>
      <c r="AN43" s="320"/>
      <c r="AO43" s="320"/>
      <c r="AP43" s="320"/>
      <c r="AQ43" s="320"/>
      <c r="AR43" s="320"/>
      <c r="AS43" s="320"/>
      <c r="AT43" s="320"/>
      <c r="AU43" s="320"/>
      <c r="AV43" s="320"/>
      <c r="AW43" s="320"/>
      <c r="AX43" s="320"/>
      <c r="AY43" s="320"/>
      <c r="AZ43" s="320"/>
      <c r="BA43" s="320"/>
      <c r="BB43" s="320"/>
      <c r="BC43" s="320"/>
      <c r="BD43" s="320"/>
      <c r="BE43" s="320"/>
      <c r="BF43" s="320" t="s">
        <v>5040</v>
      </c>
    </row>
    <row r="44" spans="1:58" s="291" customFormat="1" ht="24.95" customHeight="1">
      <c r="A44" s="248"/>
      <c r="B44" s="543"/>
      <c r="C44" s="1094" t="s">
        <v>5155</v>
      </c>
      <c r="D44" s="1094"/>
      <c r="E44" s="1094" t="s">
        <v>5157</v>
      </c>
      <c r="F44" s="1094" t="s">
        <v>5068</v>
      </c>
      <c r="G44" s="1094"/>
      <c r="H44" s="1094"/>
      <c r="I44" s="320" t="s">
        <v>5158</v>
      </c>
      <c r="J44" s="1094"/>
      <c r="K44" s="1094"/>
      <c r="L44" s="1095">
        <v>13500</v>
      </c>
      <c r="M44" s="1095">
        <v>2154</v>
      </c>
      <c r="N44" s="1095">
        <v>4963</v>
      </c>
      <c r="O44" s="1094" t="s">
        <v>5039</v>
      </c>
      <c r="P44" s="1095"/>
      <c r="Q44" s="1095"/>
      <c r="R44" s="1095"/>
      <c r="S44" s="1095"/>
      <c r="T44" s="1095"/>
      <c r="U44" s="1095"/>
      <c r="V44" s="1095"/>
      <c r="W44" s="1095">
        <v>25</v>
      </c>
      <c r="X44" s="1095">
        <v>12</v>
      </c>
      <c r="Y44" s="1095">
        <v>5</v>
      </c>
      <c r="Z44" s="1095">
        <v>300</v>
      </c>
      <c r="AA44" s="1094"/>
      <c r="AB44" s="1095"/>
      <c r="AC44" s="1094"/>
      <c r="AD44" s="1094"/>
      <c r="AE44" s="1094">
        <v>2003</v>
      </c>
      <c r="AF44" s="1094"/>
      <c r="AG44" s="1094"/>
      <c r="AH44" s="1094"/>
      <c r="AI44" s="1094"/>
      <c r="AJ44" s="1094"/>
      <c r="AK44" s="1094"/>
      <c r="AL44" s="1095">
        <v>16723</v>
      </c>
      <c r="AM44" s="1094"/>
      <c r="AN44" s="1094"/>
      <c r="AO44" s="1094"/>
      <c r="AP44" s="1094"/>
      <c r="AQ44" s="1094"/>
      <c r="AR44" s="1094"/>
      <c r="AS44" s="1094"/>
      <c r="AT44" s="1094"/>
      <c r="AU44" s="1094"/>
      <c r="AV44" s="1094"/>
      <c r="AW44" s="1094"/>
      <c r="AX44" s="1094"/>
      <c r="AY44" s="1094"/>
      <c r="AZ44" s="1094"/>
      <c r="BA44" s="1094"/>
      <c r="BB44" s="1094"/>
      <c r="BC44" s="1094"/>
      <c r="BD44" s="1094"/>
      <c r="BE44" s="1094"/>
      <c r="BF44" s="1094" t="s">
        <v>5070</v>
      </c>
    </row>
    <row r="45" spans="1:58" s="291" customFormat="1" ht="24.95" customHeight="1">
      <c r="A45" s="248"/>
      <c r="B45" s="543"/>
      <c r="C45" s="320" t="s">
        <v>5159</v>
      </c>
      <c r="D45" s="320" t="s">
        <v>5160</v>
      </c>
      <c r="E45" s="320" t="s">
        <v>5161</v>
      </c>
      <c r="F45" s="320" t="s">
        <v>5159</v>
      </c>
      <c r="G45" s="320" t="s">
        <v>5162</v>
      </c>
      <c r="H45" s="847"/>
      <c r="I45" s="320" t="s">
        <v>5163</v>
      </c>
      <c r="J45" s="320">
        <v>20</v>
      </c>
      <c r="K45" s="320"/>
      <c r="L45" s="640"/>
      <c r="M45" s="640">
        <v>3689</v>
      </c>
      <c r="N45" s="640">
        <v>1011</v>
      </c>
      <c r="O45" s="320" t="s">
        <v>5039</v>
      </c>
      <c r="P45" s="640"/>
      <c r="Q45" s="640"/>
      <c r="R45" s="640"/>
      <c r="S45" s="640"/>
      <c r="T45" s="640"/>
      <c r="U45" s="640"/>
      <c r="V45" s="640"/>
      <c r="W45" s="640">
        <v>25</v>
      </c>
      <c r="X45" s="640">
        <v>15</v>
      </c>
      <c r="Y45" s="640">
        <v>6</v>
      </c>
      <c r="Z45" s="640">
        <v>375</v>
      </c>
      <c r="AA45" s="320">
        <v>119</v>
      </c>
      <c r="AB45" s="640"/>
      <c r="AC45" s="320"/>
      <c r="AD45" s="320"/>
      <c r="AE45" s="320">
        <v>1993</v>
      </c>
      <c r="AF45" s="320"/>
      <c r="AG45" s="320">
        <v>4115</v>
      </c>
      <c r="AH45" s="320"/>
      <c r="AI45" s="320"/>
      <c r="AJ45" s="320"/>
      <c r="AK45" s="320"/>
      <c r="AL45" s="640">
        <v>4115</v>
      </c>
      <c r="AM45" s="320"/>
      <c r="AN45" s="320"/>
      <c r="AO45" s="320"/>
      <c r="AP45" s="320"/>
      <c r="AQ45" s="320"/>
      <c r="AR45" s="320"/>
      <c r="AS45" s="320"/>
      <c r="AT45" s="320"/>
      <c r="AU45" s="320"/>
      <c r="AV45" s="320"/>
      <c r="AW45" s="320"/>
      <c r="AX45" s="320"/>
      <c r="AY45" s="320"/>
      <c r="AZ45" s="320"/>
      <c r="BA45" s="320"/>
      <c r="BB45" s="320"/>
      <c r="BC45" s="320"/>
      <c r="BD45" s="320"/>
      <c r="BE45" s="320"/>
      <c r="BF45" s="320" t="s">
        <v>5040</v>
      </c>
    </row>
    <row r="46" spans="1:58" s="291" customFormat="1" ht="24.95" customHeight="1">
      <c r="A46" s="248"/>
      <c r="B46" s="543"/>
      <c r="C46" s="320" t="s">
        <v>5159</v>
      </c>
      <c r="D46" s="320"/>
      <c r="E46" s="320" t="s">
        <v>5164</v>
      </c>
      <c r="F46" s="320" t="s">
        <v>5068</v>
      </c>
      <c r="G46" s="320"/>
      <c r="H46" s="847"/>
      <c r="I46" s="320" t="s">
        <v>5165</v>
      </c>
      <c r="J46" s="320"/>
      <c r="K46" s="320"/>
      <c r="L46" s="640">
        <v>6257</v>
      </c>
      <c r="M46" s="640">
        <v>1520</v>
      </c>
      <c r="N46" s="640">
        <v>4937</v>
      </c>
      <c r="O46" s="320" t="s">
        <v>5039</v>
      </c>
      <c r="P46" s="640"/>
      <c r="Q46" s="640"/>
      <c r="R46" s="640"/>
      <c r="S46" s="640"/>
      <c r="T46" s="640"/>
      <c r="U46" s="640"/>
      <c r="V46" s="640"/>
      <c r="W46" s="640">
        <v>25</v>
      </c>
      <c r="X46" s="640">
        <v>13</v>
      </c>
      <c r="Y46" s="640">
        <v>5</v>
      </c>
      <c r="Z46" s="640">
        <v>325</v>
      </c>
      <c r="AA46" s="320"/>
      <c r="AB46" s="640"/>
      <c r="AC46" s="320"/>
      <c r="AD46" s="320"/>
      <c r="AE46" s="320">
        <v>2005</v>
      </c>
      <c r="AF46" s="320"/>
      <c r="AG46" s="320"/>
      <c r="AH46" s="320"/>
      <c r="AI46" s="320"/>
      <c r="AJ46" s="320"/>
      <c r="AK46" s="320"/>
      <c r="AL46" s="640"/>
      <c r="AM46" s="320"/>
      <c r="AN46" s="320"/>
      <c r="AO46" s="320"/>
      <c r="AP46" s="320"/>
      <c r="AQ46" s="320"/>
      <c r="AR46" s="320"/>
      <c r="AS46" s="320"/>
      <c r="AT46" s="320"/>
      <c r="AU46" s="320"/>
      <c r="AV46" s="320"/>
      <c r="AW46" s="320"/>
      <c r="AX46" s="320"/>
      <c r="AY46" s="320"/>
      <c r="AZ46" s="320"/>
      <c r="BA46" s="320"/>
      <c r="BB46" s="320"/>
      <c r="BC46" s="320"/>
      <c r="BD46" s="320"/>
      <c r="BE46" s="320"/>
      <c r="BF46" s="320" t="s">
        <v>5040</v>
      </c>
    </row>
    <row r="47" spans="1:58" s="291" customFormat="1" ht="24.95" customHeight="1">
      <c r="A47" s="248"/>
      <c r="B47" s="543"/>
      <c r="C47" s="105" t="s">
        <v>5166</v>
      </c>
      <c r="D47" s="105"/>
      <c r="E47" s="105" t="s">
        <v>5167</v>
      </c>
      <c r="F47" s="105" t="s">
        <v>5068</v>
      </c>
      <c r="G47" s="105" t="s">
        <v>5168</v>
      </c>
      <c r="H47" s="105" t="s">
        <v>5169</v>
      </c>
      <c r="I47" s="105" t="s">
        <v>5079</v>
      </c>
      <c r="J47" s="105"/>
      <c r="K47" s="320"/>
      <c r="L47" s="640">
        <v>23493</v>
      </c>
      <c r="M47" s="642">
        <v>713</v>
      </c>
      <c r="N47" s="642">
        <v>713</v>
      </c>
      <c r="O47" s="320" t="s">
        <v>5080</v>
      </c>
      <c r="P47" s="642"/>
      <c r="Q47" s="642"/>
      <c r="R47" s="642"/>
      <c r="S47" s="642"/>
      <c r="T47" s="640"/>
      <c r="U47" s="642"/>
      <c r="V47" s="642"/>
      <c r="W47" s="642"/>
      <c r="X47" s="642"/>
      <c r="Y47" s="642"/>
      <c r="Z47" s="642">
        <v>5300</v>
      </c>
      <c r="AA47" s="320"/>
      <c r="AB47" s="640">
        <v>3300</v>
      </c>
      <c r="AC47" s="320"/>
      <c r="AD47" s="320"/>
      <c r="AE47" s="320">
        <v>1991</v>
      </c>
      <c r="AF47" s="320">
        <v>2105</v>
      </c>
      <c r="AG47" s="320"/>
      <c r="AH47" s="320"/>
      <c r="AI47" s="320"/>
      <c r="AJ47" s="320"/>
      <c r="AK47" s="320"/>
      <c r="AL47" s="640">
        <v>2105</v>
      </c>
      <c r="AM47" s="320"/>
      <c r="AN47" s="320"/>
      <c r="AO47" s="320"/>
      <c r="AP47" s="320"/>
      <c r="AQ47" s="320"/>
      <c r="AR47" s="320"/>
      <c r="AS47" s="105" t="s">
        <v>5170</v>
      </c>
      <c r="AT47" s="320">
        <v>1</v>
      </c>
      <c r="AU47" s="320">
        <v>2400</v>
      </c>
      <c r="AV47" s="320"/>
      <c r="AW47" s="320"/>
      <c r="AX47" s="320"/>
      <c r="AY47" s="320"/>
      <c r="AZ47" s="320"/>
      <c r="BA47" s="320"/>
      <c r="BB47" s="320"/>
      <c r="BC47" s="320"/>
      <c r="BD47" s="320"/>
      <c r="BE47" s="320"/>
      <c r="BF47" s="320"/>
    </row>
    <row r="48" spans="1:58" s="291" customFormat="1" ht="24.95" customHeight="1">
      <c r="A48" s="291">
        <v>9</v>
      </c>
      <c r="B48" s="543"/>
      <c r="C48" s="320" t="s">
        <v>5166</v>
      </c>
      <c r="D48" s="320"/>
      <c r="E48" s="320" t="s">
        <v>5171</v>
      </c>
      <c r="F48" s="320" t="s">
        <v>5166</v>
      </c>
      <c r="G48" s="320"/>
      <c r="H48" s="847"/>
      <c r="I48" s="320" t="s">
        <v>5172</v>
      </c>
      <c r="J48" s="320"/>
      <c r="K48" s="320"/>
      <c r="L48" s="640">
        <v>8466</v>
      </c>
      <c r="M48" s="640">
        <v>4236</v>
      </c>
      <c r="N48" s="640">
        <v>19261.419999999998</v>
      </c>
      <c r="O48" s="320" t="s">
        <v>5039</v>
      </c>
      <c r="P48" s="640"/>
      <c r="Q48" s="640"/>
      <c r="R48" s="640"/>
      <c r="S48" s="640"/>
      <c r="T48" s="640"/>
      <c r="U48" s="640"/>
      <c r="V48" s="640"/>
      <c r="W48" s="640">
        <v>25</v>
      </c>
      <c r="X48" s="640">
        <v>13</v>
      </c>
      <c r="Y48" s="640">
        <v>6</v>
      </c>
      <c r="Z48" s="640">
        <v>353</v>
      </c>
      <c r="AA48" s="320"/>
      <c r="AB48" s="640"/>
      <c r="AC48" s="320"/>
      <c r="AD48" s="320"/>
      <c r="AE48" s="320">
        <v>2002</v>
      </c>
      <c r="AF48" s="320"/>
      <c r="AG48" s="320"/>
      <c r="AH48" s="320"/>
      <c r="AI48" s="320"/>
      <c r="AJ48" s="320"/>
      <c r="AK48" s="320"/>
      <c r="AL48" s="640">
        <v>44656</v>
      </c>
      <c r="AM48" s="320"/>
      <c r="AN48" s="320"/>
      <c r="AO48" s="320"/>
      <c r="AP48" s="320"/>
      <c r="AQ48" s="320"/>
      <c r="AR48" s="320"/>
      <c r="AS48" s="320"/>
      <c r="AT48" s="320"/>
      <c r="AU48" s="320"/>
      <c r="AV48" s="320"/>
      <c r="AW48" s="320"/>
      <c r="AX48" s="320"/>
      <c r="AY48" s="320"/>
      <c r="AZ48" s="320"/>
      <c r="BA48" s="320"/>
      <c r="BB48" s="320"/>
      <c r="BC48" s="320"/>
      <c r="BD48" s="320"/>
      <c r="BE48" s="320"/>
      <c r="BF48" s="320" t="s">
        <v>5040</v>
      </c>
    </row>
    <row r="49" spans="1:58" s="291" customFormat="1" ht="24.95" customHeight="1">
      <c r="A49" s="248">
        <v>10</v>
      </c>
      <c r="B49" s="543"/>
      <c r="C49" s="320" t="s">
        <v>5166</v>
      </c>
      <c r="D49" s="320"/>
      <c r="E49" s="320" t="s">
        <v>5173</v>
      </c>
      <c r="F49" s="320" t="s">
        <v>5068</v>
      </c>
      <c r="G49" s="320"/>
      <c r="H49" s="847"/>
      <c r="I49" s="320" t="s">
        <v>5174</v>
      </c>
      <c r="J49" s="320"/>
      <c r="K49" s="320"/>
      <c r="L49" s="640">
        <v>2286.25</v>
      </c>
      <c r="M49" s="654" t="s">
        <v>5175</v>
      </c>
      <c r="N49" s="640">
        <v>5209</v>
      </c>
      <c r="O49" s="320" t="s">
        <v>5039</v>
      </c>
      <c r="P49" s="640"/>
      <c r="Q49" s="640"/>
      <c r="R49" s="640"/>
      <c r="S49" s="640"/>
      <c r="T49" s="640"/>
      <c r="U49" s="640"/>
      <c r="V49" s="640"/>
      <c r="W49" s="640">
        <v>25</v>
      </c>
      <c r="X49" s="654" t="s">
        <v>5176</v>
      </c>
      <c r="Y49" s="640">
        <v>5</v>
      </c>
      <c r="Z49" s="654" t="s">
        <v>5177</v>
      </c>
      <c r="AA49" s="320"/>
      <c r="AB49" s="640">
        <v>100</v>
      </c>
      <c r="AC49" s="320"/>
      <c r="AD49" s="320"/>
      <c r="AE49" s="320">
        <v>2008</v>
      </c>
      <c r="AF49" s="320"/>
      <c r="AG49" s="320"/>
      <c r="AH49" s="320"/>
      <c r="AI49" s="320"/>
      <c r="AJ49" s="320"/>
      <c r="AK49" s="320"/>
      <c r="AL49" s="640"/>
      <c r="AM49" s="320"/>
      <c r="AN49" s="320"/>
      <c r="AO49" s="320"/>
      <c r="AP49" s="320"/>
      <c r="AQ49" s="320"/>
      <c r="AR49" s="320"/>
      <c r="AS49" s="320"/>
      <c r="AT49" s="320"/>
      <c r="AU49" s="320"/>
      <c r="AV49" s="320"/>
      <c r="AW49" s="320"/>
      <c r="AX49" s="320"/>
      <c r="AY49" s="320"/>
      <c r="AZ49" s="320"/>
      <c r="BA49" s="320"/>
      <c r="BB49" s="320"/>
      <c r="BC49" s="320"/>
      <c r="BD49" s="320"/>
      <c r="BE49" s="320"/>
      <c r="BF49" s="320" t="s">
        <v>5070</v>
      </c>
    </row>
    <row r="50" spans="1:58" s="291" customFormat="1" ht="24.95" customHeight="1">
      <c r="A50" s="291">
        <v>11</v>
      </c>
      <c r="B50" s="543"/>
      <c r="C50" s="320" t="s">
        <v>5178</v>
      </c>
      <c r="D50" s="320" t="s">
        <v>5179</v>
      </c>
      <c r="E50" s="320" t="s">
        <v>5180</v>
      </c>
      <c r="F50" s="320" t="s">
        <v>5178</v>
      </c>
      <c r="G50" s="320" t="s">
        <v>5181</v>
      </c>
      <c r="H50" s="847"/>
      <c r="I50" s="320" t="s">
        <v>5043</v>
      </c>
      <c r="J50" s="320"/>
      <c r="K50" s="320"/>
      <c r="L50" s="319"/>
      <c r="M50" s="319">
        <v>2637</v>
      </c>
      <c r="N50" s="319">
        <v>7982</v>
      </c>
      <c r="O50" s="320" t="s">
        <v>5039</v>
      </c>
      <c r="P50" s="319"/>
      <c r="Q50" s="319"/>
      <c r="R50" s="319"/>
      <c r="S50" s="319"/>
      <c r="T50" s="319"/>
      <c r="U50" s="319"/>
      <c r="V50" s="319"/>
      <c r="W50" s="319">
        <v>25</v>
      </c>
      <c r="X50" s="319">
        <v>15</v>
      </c>
      <c r="Y50" s="319">
        <v>7</v>
      </c>
      <c r="Z50" s="319">
        <v>375</v>
      </c>
      <c r="AA50" s="320" t="s">
        <v>5182</v>
      </c>
      <c r="AB50" s="319"/>
      <c r="AC50" s="320"/>
      <c r="AD50" s="320"/>
      <c r="AE50" s="320">
        <v>1995</v>
      </c>
      <c r="AF50" s="320"/>
      <c r="AG50" s="320"/>
      <c r="AH50" s="320"/>
      <c r="AI50" s="320"/>
      <c r="AJ50" s="320"/>
      <c r="AK50" s="320"/>
      <c r="AL50" s="319"/>
      <c r="AM50" s="320"/>
      <c r="AN50" s="320"/>
      <c r="AO50" s="320"/>
      <c r="AP50" s="320"/>
      <c r="AQ50" s="320"/>
      <c r="AR50" s="320"/>
      <c r="AS50" s="320"/>
      <c r="AT50" s="320"/>
      <c r="AU50" s="320"/>
      <c r="AV50" s="320"/>
      <c r="AW50" s="320"/>
      <c r="AX50" s="320"/>
      <c r="AY50" s="320"/>
      <c r="AZ50" s="320"/>
      <c r="BA50" s="320"/>
      <c r="BB50" s="320"/>
      <c r="BC50" s="320"/>
      <c r="BD50" s="320"/>
      <c r="BE50" s="320"/>
      <c r="BF50" s="320" t="s">
        <v>5040</v>
      </c>
    </row>
    <row r="51" spans="1:58" s="291" customFormat="1" ht="24.95" customHeight="1">
      <c r="B51" s="543"/>
      <c r="C51" s="320" t="s">
        <v>5178</v>
      </c>
      <c r="D51" s="320" t="s">
        <v>5183</v>
      </c>
      <c r="E51" s="320" t="s">
        <v>5184</v>
      </c>
      <c r="F51" s="320" t="s">
        <v>5178</v>
      </c>
      <c r="G51" s="320" t="s">
        <v>5185</v>
      </c>
      <c r="H51" s="320"/>
      <c r="I51" s="320" t="s">
        <v>5043</v>
      </c>
      <c r="J51" s="320"/>
      <c r="K51" s="320"/>
      <c r="L51" s="319"/>
      <c r="M51" s="319">
        <v>839</v>
      </c>
      <c r="N51" s="319">
        <v>3144</v>
      </c>
      <c r="O51" s="320" t="s">
        <v>5039</v>
      </c>
      <c r="P51" s="319"/>
      <c r="Q51" s="319"/>
      <c r="R51" s="319"/>
      <c r="S51" s="319"/>
      <c r="T51" s="319"/>
      <c r="U51" s="319"/>
      <c r="V51" s="319"/>
      <c r="W51" s="319">
        <v>25</v>
      </c>
      <c r="X51" s="319">
        <v>9.75</v>
      </c>
      <c r="Y51" s="319">
        <v>5</v>
      </c>
      <c r="Z51" s="319">
        <v>243.75</v>
      </c>
      <c r="AA51" s="320" t="s">
        <v>5186</v>
      </c>
      <c r="AB51" s="319"/>
      <c r="AC51" s="320"/>
      <c r="AD51" s="320"/>
      <c r="AE51" s="320">
        <v>1999</v>
      </c>
      <c r="AF51" s="320"/>
      <c r="AG51" s="320"/>
      <c r="AH51" s="320"/>
      <c r="AI51" s="320"/>
      <c r="AJ51" s="320"/>
      <c r="AK51" s="320"/>
      <c r="AL51" s="319"/>
      <c r="AM51" s="320"/>
      <c r="AN51" s="320"/>
      <c r="AO51" s="320"/>
      <c r="AP51" s="320"/>
      <c r="AQ51" s="320"/>
      <c r="AR51" s="320"/>
      <c r="AS51" s="320"/>
      <c r="AT51" s="320"/>
      <c r="AU51" s="320"/>
      <c r="AV51" s="320"/>
      <c r="AW51" s="320"/>
      <c r="AX51" s="320"/>
      <c r="AY51" s="320"/>
      <c r="AZ51" s="320"/>
      <c r="BA51" s="320"/>
      <c r="BB51" s="320"/>
      <c r="BC51" s="320"/>
      <c r="BD51" s="320"/>
      <c r="BE51" s="320"/>
      <c r="BF51" s="320" t="s">
        <v>5040</v>
      </c>
    </row>
    <row r="52" spans="1:58" s="291" customFormat="1" ht="24.95" customHeight="1">
      <c r="B52" s="543"/>
      <c r="C52" s="320" t="s">
        <v>5178</v>
      </c>
      <c r="D52" s="320"/>
      <c r="E52" s="320" t="s">
        <v>5187</v>
      </c>
      <c r="F52" s="320" t="s">
        <v>5178</v>
      </c>
      <c r="G52" s="320"/>
      <c r="H52" s="320"/>
      <c r="I52" s="320" t="s">
        <v>5043</v>
      </c>
      <c r="J52" s="320"/>
      <c r="K52" s="320"/>
      <c r="L52" s="319"/>
      <c r="M52" s="319">
        <v>1062</v>
      </c>
      <c r="N52" s="319">
        <v>3059</v>
      </c>
      <c r="O52" s="320" t="s">
        <v>5039</v>
      </c>
      <c r="P52" s="319"/>
      <c r="Q52" s="319"/>
      <c r="R52" s="319"/>
      <c r="S52" s="319"/>
      <c r="T52" s="319"/>
      <c r="U52" s="319"/>
      <c r="V52" s="319"/>
      <c r="W52" s="319">
        <v>25</v>
      </c>
      <c r="X52" s="319">
        <v>11.72</v>
      </c>
      <c r="Y52" s="319">
        <v>6</v>
      </c>
      <c r="Z52" s="319">
        <v>293.75</v>
      </c>
      <c r="AA52" s="320"/>
      <c r="AB52" s="319"/>
      <c r="AC52" s="320"/>
      <c r="AD52" s="320"/>
      <c r="AE52" s="320">
        <v>2007</v>
      </c>
      <c r="AF52" s="320"/>
      <c r="AG52" s="320"/>
      <c r="AH52" s="320"/>
      <c r="AI52" s="320"/>
      <c r="AJ52" s="320"/>
      <c r="AK52" s="320"/>
      <c r="AL52" s="319"/>
      <c r="AM52" s="320"/>
      <c r="AN52" s="320"/>
      <c r="AO52" s="320"/>
      <c r="AP52" s="320"/>
      <c r="AQ52" s="320"/>
      <c r="AR52" s="320"/>
      <c r="AS52" s="320"/>
      <c r="AT52" s="320"/>
      <c r="AU52" s="320"/>
      <c r="AV52" s="320"/>
      <c r="AW52" s="320"/>
      <c r="AX52" s="320"/>
      <c r="AY52" s="320"/>
      <c r="AZ52" s="320"/>
      <c r="BA52" s="320"/>
      <c r="BB52" s="320"/>
      <c r="BC52" s="320"/>
      <c r="BD52" s="320"/>
      <c r="BE52" s="320"/>
      <c r="BF52" s="320" t="s">
        <v>5040</v>
      </c>
    </row>
    <row r="53" spans="1:58" s="291" customFormat="1" ht="24.95" customHeight="1">
      <c r="A53" s="248">
        <v>12</v>
      </c>
      <c r="B53" s="543"/>
      <c r="C53" s="1094" t="s">
        <v>5178</v>
      </c>
      <c r="D53" s="1094"/>
      <c r="E53" s="1094" t="s">
        <v>5188</v>
      </c>
      <c r="F53" s="1094" t="s">
        <v>5068</v>
      </c>
      <c r="G53" s="1094"/>
      <c r="H53" s="1094"/>
      <c r="I53" s="320" t="s">
        <v>5189</v>
      </c>
      <c r="J53" s="1094"/>
      <c r="K53" s="1094"/>
      <c r="L53" s="1095">
        <v>5743</v>
      </c>
      <c r="M53" s="1095">
        <v>3342</v>
      </c>
      <c r="N53" s="1095">
        <v>6203.35</v>
      </c>
      <c r="O53" s="1094" t="s">
        <v>5039</v>
      </c>
      <c r="P53" s="1095"/>
      <c r="Q53" s="1095"/>
      <c r="R53" s="1095"/>
      <c r="S53" s="1095"/>
      <c r="T53" s="1095"/>
      <c r="U53" s="1095"/>
      <c r="V53" s="1095"/>
      <c r="W53" s="1095">
        <v>25</v>
      </c>
      <c r="X53" s="1095">
        <v>12</v>
      </c>
      <c r="Y53" s="1095">
        <v>5</v>
      </c>
      <c r="Z53" s="1095">
        <v>300</v>
      </c>
      <c r="AA53" s="1094"/>
      <c r="AB53" s="1095"/>
      <c r="AC53" s="1094"/>
      <c r="AD53" s="1094"/>
      <c r="AE53" s="1094">
        <v>1988</v>
      </c>
      <c r="AF53" s="1094"/>
      <c r="AG53" s="1094"/>
      <c r="AH53" s="1094"/>
      <c r="AI53" s="1094"/>
      <c r="AJ53" s="1094"/>
      <c r="AK53" s="1094"/>
      <c r="AL53" s="1095">
        <v>3638</v>
      </c>
      <c r="AM53" s="1094"/>
      <c r="AN53" s="1094"/>
      <c r="AO53" s="1094"/>
      <c r="AP53" s="1094"/>
      <c r="AQ53" s="1094"/>
      <c r="AR53" s="1094"/>
      <c r="AS53" s="1094"/>
      <c r="AT53" s="1094"/>
      <c r="AU53" s="1094"/>
      <c r="AV53" s="1094"/>
      <c r="AW53" s="1094"/>
      <c r="AX53" s="1094"/>
      <c r="AY53" s="1094"/>
      <c r="AZ53" s="1094"/>
      <c r="BA53" s="1094"/>
      <c r="BB53" s="1094"/>
      <c r="BC53" s="1094"/>
      <c r="BD53" s="1094"/>
      <c r="BE53" s="1094"/>
      <c r="BF53" s="1094" t="s">
        <v>5070</v>
      </c>
    </row>
    <row r="54" spans="1:58" s="291" customFormat="1" ht="24.95" customHeight="1">
      <c r="A54" s="291">
        <v>13</v>
      </c>
      <c r="B54" s="543"/>
      <c r="C54" s="177" t="s">
        <v>5178</v>
      </c>
      <c r="D54" s="578"/>
      <c r="E54" s="320" t="s">
        <v>5190</v>
      </c>
      <c r="F54" s="320" t="s">
        <v>5068</v>
      </c>
      <c r="G54" s="320"/>
      <c r="H54" s="928"/>
      <c r="I54" s="320" t="s">
        <v>5191</v>
      </c>
      <c r="J54" s="177"/>
      <c r="K54" s="319"/>
      <c r="L54" s="319">
        <v>1151</v>
      </c>
      <c r="M54" s="319">
        <v>735</v>
      </c>
      <c r="N54" s="177">
        <v>3472</v>
      </c>
      <c r="O54" s="320" t="s">
        <v>5039</v>
      </c>
      <c r="P54" s="936"/>
      <c r="Q54" s="177"/>
      <c r="R54" s="319"/>
      <c r="S54" s="319"/>
      <c r="T54" s="177"/>
      <c r="U54" s="319"/>
      <c r="V54" s="100"/>
      <c r="W54" s="319">
        <v>24</v>
      </c>
      <c r="X54" s="319">
        <v>9</v>
      </c>
      <c r="Y54" s="320">
        <v>4</v>
      </c>
      <c r="Z54" s="177">
        <v>550.66</v>
      </c>
      <c r="AA54" s="177"/>
      <c r="AB54" s="177"/>
      <c r="AC54" s="177"/>
      <c r="AD54" s="177"/>
      <c r="AE54" s="320">
        <v>1997</v>
      </c>
      <c r="AF54" s="320"/>
      <c r="AG54" s="177"/>
      <c r="AH54" s="177"/>
      <c r="AI54" s="177"/>
      <c r="AJ54" s="177"/>
      <c r="AK54" s="177"/>
      <c r="AL54" s="177"/>
      <c r="AM54" s="177"/>
      <c r="AN54" s="177"/>
      <c r="AO54" s="177"/>
      <c r="AP54" s="177"/>
      <c r="AQ54" s="177"/>
      <c r="AR54" s="177"/>
      <c r="AS54" s="177"/>
      <c r="AT54" s="177"/>
      <c r="AU54" s="177"/>
      <c r="AV54" s="177"/>
      <c r="AW54" s="177"/>
      <c r="AX54" s="320"/>
      <c r="AY54" s="177"/>
      <c r="AZ54" s="177"/>
      <c r="BA54" s="177"/>
      <c r="BB54" s="177"/>
      <c r="BC54" s="177"/>
      <c r="BD54" s="177"/>
      <c r="BE54" s="319"/>
      <c r="BF54" s="1094" t="s">
        <v>5192</v>
      </c>
    </row>
    <row r="55" spans="1:58" s="291" customFormat="1" ht="24.95" customHeight="1">
      <c r="A55" s="291">
        <v>14</v>
      </c>
      <c r="B55" s="543"/>
      <c r="C55" s="320" t="s">
        <v>5193</v>
      </c>
      <c r="D55" s="320" t="s">
        <v>5194</v>
      </c>
      <c r="E55" s="320" t="s">
        <v>5195</v>
      </c>
      <c r="F55" s="320" t="s">
        <v>5193</v>
      </c>
      <c r="G55" s="320" t="s">
        <v>5196</v>
      </c>
      <c r="H55" s="847" t="s">
        <v>5197</v>
      </c>
      <c r="I55" s="320" t="s">
        <v>5043</v>
      </c>
      <c r="J55" s="320">
        <v>5</v>
      </c>
      <c r="K55" s="320"/>
      <c r="L55" s="319">
        <v>3011</v>
      </c>
      <c r="M55" s="319">
        <v>1797</v>
      </c>
      <c r="N55" s="319">
        <v>894</v>
      </c>
      <c r="O55" s="320" t="s">
        <v>5039</v>
      </c>
      <c r="P55" s="319"/>
      <c r="Q55" s="319"/>
      <c r="R55" s="319"/>
      <c r="S55" s="319"/>
      <c r="T55" s="319"/>
      <c r="U55" s="319"/>
      <c r="V55" s="319"/>
      <c r="W55" s="319">
        <v>25</v>
      </c>
      <c r="X55" s="319">
        <v>16.8</v>
      </c>
      <c r="Y55" s="319">
        <v>7</v>
      </c>
      <c r="Z55" s="319">
        <v>490</v>
      </c>
      <c r="AA55" s="320">
        <v>70</v>
      </c>
      <c r="AB55" s="319"/>
      <c r="AC55" s="320"/>
      <c r="AD55" s="320"/>
      <c r="AE55" s="320">
        <v>2000</v>
      </c>
      <c r="AF55" s="320"/>
      <c r="AG55" s="320"/>
      <c r="AH55" s="320"/>
      <c r="AI55" s="320"/>
      <c r="AJ55" s="320"/>
      <c r="AK55" s="320"/>
      <c r="AL55" s="319"/>
      <c r="AM55" s="320"/>
      <c r="AN55" s="320"/>
      <c r="AO55" s="320"/>
      <c r="AP55" s="320"/>
      <c r="AQ55" s="320"/>
      <c r="AR55" s="320"/>
      <c r="AS55" s="320"/>
      <c r="AT55" s="320"/>
      <c r="AU55" s="320"/>
      <c r="AV55" s="320"/>
      <c r="AW55" s="320"/>
      <c r="AX55" s="320"/>
      <c r="AY55" s="320"/>
      <c r="AZ55" s="320"/>
      <c r="BA55" s="320"/>
      <c r="BB55" s="320"/>
      <c r="BC55" s="320"/>
      <c r="BD55" s="320"/>
      <c r="BE55" s="320"/>
      <c r="BF55" s="320" t="s">
        <v>5040</v>
      </c>
    </row>
    <row r="56" spans="1:58" s="291" customFormat="1" ht="24.95" customHeight="1">
      <c r="B56" s="543"/>
      <c r="C56" s="320" t="s">
        <v>5193</v>
      </c>
      <c r="D56" s="320"/>
      <c r="E56" s="320" t="s">
        <v>5198</v>
      </c>
      <c r="F56" s="320" t="s">
        <v>5193</v>
      </c>
      <c r="G56" s="320"/>
      <c r="H56" s="847"/>
      <c r="I56" s="320" t="s">
        <v>5043</v>
      </c>
      <c r="J56" s="320"/>
      <c r="K56" s="320"/>
      <c r="L56" s="319">
        <v>2550</v>
      </c>
      <c r="M56" s="319">
        <v>1044</v>
      </c>
      <c r="N56" s="319">
        <v>1047</v>
      </c>
      <c r="O56" s="320" t="s">
        <v>5039</v>
      </c>
      <c r="P56" s="319"/>
      <c r="Q56" s="319"/>
      <c r="R56" s="319"/>
      <c r="S56" s="319"/>
      <c r="T56" s="319"/>
      <c r="U56" s="319"/>
      <c r="V56" s="319"/>
      <c r="W56" s="319">
        <v>25</v>
      </c>
      <c r="X56" s="319">
        <v>16</v>
      </c>
      <c r="Y56" s="319">
        <v>6</v>
      </c>
      <c r="Z56" s="319">
        <v>400</v>
      </c>
      <c r="AA56" s="320"/>
      <c r="AB56" s="319"/>
      <c r="AC56" s="320"/>
      <c r="AD56" s="320"/>
      <c r="AE56" s="320">
        <v>2004</v>
      </c>
      <c r="AF56" s="320"/>
      <c r="AG56" s="320"/>
      <c r="AH56" s="320"/>
      <c r="AI56" s="320"/>
      <c r="AJ56" s="320"/>
      <c r="AK56" s="320"/>
      <c r="AL56" s="319"/>
      <c r="AM56" s="320"/>
      <c r="AN56" s="320"/>
      <c r="AO56" s="320"/>
      <c r="AP56" s="320"/>
      <c r="AQ56" s="320"/>
      <c r="AR56" s="320"/>
      <c r="AS56" s="320"/>
      <c r="AT56" s="320"/>
      <c r="AU56" s="320"/>
      <c r="AV56" s="320"/>
      <c r="AW56" s="320"/>
      <c r="AX56" s="320"/>
      <c r="AY56" s="320"/>
      <c r="AZ56" s="320"/>
      <c r="BA56" s="320"/>
      <c r="BB56" s="320"/>
      <c r="BC56" s="320"/>
      <c r="BD56" s="320"/>
      <c r="BE56" s="320"/>
      <c r="BF56" s="320" t="s">
        <v>5040</v>
      </c>
    </row>
    <row r="57" spans="1:58" s="291" customFormat="1" ht="24.95" customHeight="1">
      <c r="A57" s="248">
        <v>15</v>
      </c>
      <c r="B57" s="543"/>
      <c r="C57" s="320" t="s">
        <v>5199</v>
      </c>
      <c r="D57" s="320" t="s">
        <v>5099</v>
      </c>
      <c r="E57" s="320" t="s">
        <v>5200</v>
      </c>
      <c r="F57" s="320" t="s">
        <v>5193</v>
      </c>
      <c r="G57" s="320" t="s">
        <v>5100</v>
      </c>
      <c r="H57" s="847" t="s">
        <v>5101</v>
      </c>
      <c r="I57" s="320" t="s">
        <v>5043</v>
      </c>
      <c r="J57" s="320">
        <v>10</v>
      </c>
      <c r="K57" s="320" t="s">
        <v>5102</v>
      </c>
      <c r="L57" s="319">
        <v>1146</v>
      </c>
      <c r="M57" s="319">
        <v>1141.5999999999999</v>
      </c>
      <c r="N57" s="319">
        <v>727</v>
      </c>
      <c r="O57" s="320" t="s">
        <v>5039</v>
      </c>
      <c r="P57" s="319"/>
      <c r="Q57" s="319"/>
      <c r="R57" s="319"/>
      <c r="S57" s="319"/>
      <c r="T57" s="319"/>
      <c r="U57" s="319"/>
      <c r="V57" s="319"/>
      <c r="W57" s="319">
        <v>25</v>
      </c>
      <c r="X57" s="319">
        <v>15</v>
      </c>
      <c r="Y57" s="319">
        <v>6</v>
      </c>
      <c r="Z57" s="319">
        <v>375</v>
      </c>
      <c r="AA57" s="320">
        <v>66</v>
      </c>
      <c r="AB57" s="319"/>
      <c r="AC57" s="320"/>
      <c r="AD57" s="320"/>
      <c r="AE57" s="320">
        <v>2006</v>
      </c>
      <c r="AF57" s="320" t="s">
        <v>5103</v>
      </c>
      <c r="AG57" s="320"/>
      <c r="AH57" s="320"/>
      <c r="AI57" s="320"/>
      <c r="AJ57" s="320"/>
      <c r="AK57" s="320"/>
      <c r="AL57" s="319"/>
      <c r="AM57" s="320"/>
      <c r="AN57" s="320"/>
      <c r="AO57" s="320"/>
      <c r="AP57" s="320"/>
      <c r="AQ57" s="320"/>
      <c r="AR57" s="320"/>
      <c r="AS57" s="320"/>
      <c r="AT57" s="320"/>
      <c r="AU57" s="320"/>
      <c r="AV57" s="320"/>
      <c r="AW57" s="320"/>
      <c r="AX57" s="320"/>
      <c r="AY57" s="320"/>
      <c r="AZ57" s="320"/>
      <c r="BA57" s="320"/>
      <c r="BB57" s="320"/>
      <c r="BC57" s="320"/>
      <c r="BD57" s="320"/>
      <c r="BE57" s="320"/>
      <c r="BF57" s="320" t="s">
        <v>5040</v>
      </c>
    </row>
    <row r="58" spans="1:58" s="291" customFormat="1" ht="24.95" customHeight="1">
      <c r="A58" s="248">
        <v>16</v>
      </c>
      <c r="B58" s="543"/>
      <c r="C58" s="320" t="s">
        <v>5201</v>
      </c>
      <c r="D58" s="320" t="s">
        <v>5202</v>
      </c>
      <c r="E58" s="320" t="s">
        <v>5203</v>
      </c>
      <c r="F58" s="320" t="s">
        <v>5201</v>
      </c>
      <c r="G58" s="320" t="s">
        <v>5204</v>
      </c>
      <c r="H58" s="847" t="s">
        <v>5205</v>
      </c>
      <c r="I58" s="320" t="s">
        <v>5043</v>
      </c>
      <c r="J58" s="320"/>
      <c r="K58" s="320"/>
      <c r="L58" s="640">
        <v>92494</v>
      </c>
      <c r="M58" s="640">
        <v>1306</v>
      </c>
      <c r="N58" s="640">
        <v>5263</v>
      </c>
      <c r="O58" s="320" t="s">
        <v>5039</v>
      </c>
      <c r="P58" s="640"/>
      <c r="Q58" s="640"/>
      <c r="R58" s="640"/>
      <c r="S58" s="640"/>
      <c r="T58" s="640"/>
      <c r="U58" s="640"/>
      <c r="V58" s="640"/>
      <c r="W58" s="640">
        <v>25</v>
      </c>
      <c r="X58" s="640">
        <v>20</v>
      </c>
      <c r="Y58" s="640">
        <v>7</v>
      </c>
      <c r="Z58" s="640">
        <v>600</v>
      </c>
      <c r="AA58" s="320" t="s">
        <v>5206</v>
      </c>
      <c r="AB58" s="640"/>
      <c r="AC58" s="320"/>
      <c r="AD58" s="320"/>
      <c r="AE58" s="320">
        <v>1992</v>
      </c>
      <c r="AF58" s="320"/>
      <c r="AG58" s="320"/>
      <c r="AH58" s="320"/>
      <c r="AI58" s="320"/>
      <c r="AJ58" s="320"/>
      <c r="AK58" s="320"/>
      <c r="AL58" s="640">
        <v>3796</v>
      </c>
      <c r="AM58" s="320">
        <v>2000</v>
      </c>
      <c r="AN58" s="320">
        <v>2001</v>
      </c>
      <c r="AO58" s="320"/>
      <c r="AP58" s="320"/>
      <c r="AQ58" s="320"/>
      <c r="AR58" s="320"/>
      <c r="AS58" s="320"/>
      <c r="AT58" s="320"/>
      <c r="AU58" s="320"/>
      <c r="AV58" s="320"/>
      <c r="AW58" s="320"/>
      <c r="AX58" s="320"/>
      <c r="AY58" s="320"/>
      <c r="AZ58" s="320"/>
      <c r="BA58" s="320"/>
      <c r="BB58" s="320"/>
      <c r="BC58" s="320"/>
      <c r="BD58" s="320"/>
      <c r="BE58" s="320"/>
      <c r="BF58" s="320" t="s">
        <v>5040</v>
      </c>
    </row>
    <row r="59" spans="1:58" s="291" customFormat="1" ht="24.95" customHeight="1">
      <c r="A59" s="248">
        <v>17</v>
      </c>
      <c r="B59" s="543"/>
      <c r="C59" s="320" t="s">
        <v>5201</v>
      </c>
      <c r="D59" s="320"/>
      <c r="E59" s="320" t="s">
        <v>5207</v>
      </c>
      <c r="F59" s="320" t="s">
        <v>5201</v>
      </c>
      <c r="G59" s="320"/>
      <c r="H59" s="847"/>
      <c r="I59" s="320" t="s">
        <v>5208</v>
      </c>
      <c r="J59" s="320"/>
      <c r="K59" s="320"/>
      <c r="L59" s="640">
        <v>1588</v>
      </c>
      <c r="M59" s="640">
        <v>667</v>
      </c>
      <c r="N59" s="640">
        <v>3293</v>
      </c>
      <c r="O59" s="320" t="s">
        <v>5039</v>
      </c>
      <c r="P59" s="640"/>
      <c r="Q59" s="640"/>
      <c r="R59" s="640"/>
      <c r="S59" s="640"/>
      <c r="T59" s="640"/>
      <c r="U59" s="640"/>
      <c r="V59" s="640"/>
      <c r="W59" s="640">
        <v>25</v>
      </c>
      <c r="X59" s="640">
        <v>10</v>
      </c>
      <c r="Y59" s="640">
        <v>4</v>
      </c>
      <c r="Z59" s="640">
        <v>300</v>
      </c>
      <c r="AA59" s="320"/>
      <c r="AB59" s="640"/>
      <c r="AC59" s="320"/>
      <c r="AD59" s="320"/>
      <c r="AE59" s="320">
        <v>2000</v>
      </c>
      <c r="AF59" s="320"/>
      <c r="AG59" s="320"/>
      <c r="AH59" s="320"/>
      <c r="AI59" s="320"/>
      <c r="AJ59" s="320"/>
      <c r="AK59" s="320"/>
      <c r="AL59" s="640"/>
      <c r="AM59" s="320"/>
      <c r="AN59" s="320"/>
      <c r="AO59" s="320"/>
      <c r="AP59" s="320"/>
      <c r="AQ59" s="320"/>
      <c r="AR59" s="320"/>
      <c r="AS59" s="320"/>
      <c r="AT59" s="320"/>
      <c r="AU59" s="320"/>
      <c r="AV59" s="320"/>
      <c r="AW59" s="320"/>
      <c r="AX59" s="320"/>
      <c r="AY59" s="320"/>
      <c r="AZ59" s="320"/>
      <c r="BA59" s="320"/>
      <c r="BB59" s="320"/>
      <c r="BC59" s="320"/>
      <c r="BD59" s="320"/>
      <c r="BE59" s="320"/>
      <c r="BF59" s="320" t="s">
        <v>5209</v>
      </c>
    </row>
    <row r="60" spans="1:58" s="291" customFormat="1" ht="24.95" customHeight="1">
      <c r="B60" s="543"/>
      <c r="C60" s="1094" t="s">
        <v>5201</v>
      </c>
      <c r="D60" s="1094"/>
      <c r="E60" s="1094" t="s">
        <v>5210</v>
      </c>
      <c r="F60" s="1094" t="s">
        <v>5068</v>
      </c>
      <c r="G60" s="1094"/>
      <c r="H60" s="1094"/>
      <c r="I60" s="320" t="s">
        <v>5208</v>
      </c>
      <c r="J60" s="1094"/>
      <c r="K60" s="1094"/>
      <c r="L60" s="1095">
        <v>1762</v>
      </c>
      <c r="M60" s="1095">
        <v>1254</v>
      </c>
      <c r="N60" s="1095">
        <v>4986</v>
      </c>
      <c r="O60" s="1094" t="s">
        <v>5039</v>
      </c>
      <c r="P60" s="1095"/>
      <c r="Q60" s="1095"/>
      <c r="R60" s="1095"/>
      <c r="S60" s="1095"/>
      <c r="T60" s="1095"/>
      <c r="U60" s="1095"/>
      <c r="V60" s="1095"/>
      <c r="W60" s="1095">
        <v>25</v>
      </c>
      <c r="X60" s="1095">
        <v>11</v>
      </c>
      <c r="Y60" s="1095">
        <v>5</v>
      </c>
      <c r="Z60" s="1095">
        <v>350</v>
      </c>
      <c r="AA60" s="1094"/>
      <c r="AB60" s="1095"/>
      <c r="AC60" s="1094"/>
      <c r="AD60" s="1094"/>
      <c r="AE60" s="1094">
        <v>2002</v>
      </c>
      <c r="AF60" s="1094"/>
      <c r="AG60" s="1094"/>
      <c r="AH60" s="1094"/>
      <c r="AI60" s="1094"/>
      <c r="AJ60" s="1094"/>
      <c r="AK60" s="1094"/>
      <c r="AL60" s="1095">
        <v>11971</v>
      </c>
      <c r="AM60" s="1094"/>
      <c r="AN60" s="1094"/>
      <c r="AO60" s="1094"/>
      <c r="AP60" s="1094"/>
      <c r="AQ60" s="1094"/>
      <c r="AR60" s="1094"/>
      <c r="AS60" s="1094"/>
      <c r="AT60" s="1094"/>
      <c r="AU60" s="1094"/>
      <c r="AV60" s="1094"/>
      <c r="AW60" s="1094"/>
      <c r="AX60" s="1094"/>
      <c r="AY60" s="1094"/>
      <c r="AZ60" s="1094"/>
      <c r="BA60" s="1094"/>
      <c r="BB60" s="1094"/>
      <c r="BC60" s="1094"/>
      <c r="BD60" s="1094"/>
      <c r="BE60" s="1094"/>
      <c r="BF60" s="1094" t="s">
        <v>5070</v>
      </c>
    </row>
    <row r="61" spans="1:58" s="291" customFormat="1" ht="24.95" customHeight="1">
      <c r="A61" s="248">
        <v>18</v>
      </c>
      <c r="B61" s="924"/>
      <c r="C61" s="320" t="s">
        <v>5201</v>
      </c>
      <c r="D61" s="174"/>
      <c r="E61" s="105" t="s">
        <v>5211</v>
      </c>
      <c r="F61" s="320" t="s">
        <v>5201</v>
      </c>
      <c r="G61" s="174"/>
      <c r="H61" s="174"/>
      <c r="I61" s="320" t="s">
        <v>5212</v>
      </c>
      <c r="J61" s="174"/>
      <c r="K61" s="174"/>
      <c r="L61" s="100">
        <v>1125</v>
      </c>
      <c r="M61" s="100">
        <v>674</v>
      </c>
      <c r="N61" s="100">
        <v>3669</v>
      </c>
      <c r="O61" s="320" t="s">
        <v>5039</v>
      </c>
      <c r="P61" s="108"/>
      <c r="Q61" s="108"/>
      <c r="R61" s="108"/>
      <c r="S61" s="108"/>
      <c r="T61" s="108"/>
      <c r="U61" s="108"/>
      <c r="V61" s="108"/>
      <c r="W61" s="100">
        <v>25</v>
      </c>
      <c r="X61" s="100">
        <v>12</v>
      </c>
      <c r="Y61" s="100">
        <v>5</v>
      </c>
      <c r="Z61" s="100">
        <v>300</v>
      </c>
      <c r="AA61" s="174"/>
      <c r="AB61" s="108"/>
      <c r="AC61" s="174"/>
      <c r="AD61" s="174"/>
      <c r="AE61" s="105">
        <v>2014</v>
      </c>
      <c r="AF61" s="174"/>
      <c r="AG61" s="174"/>
      <c r="AH61" s="174"/>
      <c r="AI61" s="174"/>
      <c r="AJ61" s="174"/>
      <c r="AK61" s="174"/>
      <c r="AL61" s="100">
        <v>9689</v>
      </c>
      <c r="AM61" s="174"/>
      <c r="AN61" s="174"/>
      <c r="AO61" s="174"/>
      <c r="AP61" s="174"/>
      <c r="AQ61" s="174"/>
      <c r="AR61" s="174"/>
      <c r="AS61" s="174"/>
      <c r="AT61" s="174"/>
      <c r="AU61" s="174"/>
      <c r="AV61" s="174"/>
      <c r="AW61" s="174"/>
      <c r="AX61" s="174"/>
      <c r="AY61" s="174"/>
      <c r="AZ61" s="174"/>
      <c r="BA61" s="174"/>
      <c r="BB61" s="174"/>
      <c r="BC61" s="174"/>
      <c r="BD61" s="174"/>
      <c r="BE61" s="174"/>
      <c r="BF61" s="320" t="s">
        <v>5040</v>
      </c>
    </row>
    <row r="62" spans="1:58" s="291" customFormat="1" ht="24.95" customHeight="1">
      <c r="A62" s="248">
        <v>19</v>
      </c>
      <c r="B62" s="543"/>
      <c r="C62" s="320" t="s">
        <v>6413</v>
      </c>
      <c r="D62" s="320" t="s">
        <v>6432</v>
      </c>
      <c r="E62" s="320" t="s">
        <v>6433</v>
      </c>
      <c r="F62" s="320" t="s">
        <v>6413</v>
      </c>
      <c r="G62" s="320" t="s">
        <v>6434</v>
      </c>
      <c r="H62" s="847" t="s">
        <v>6435</v>
      </c>
      <c r="I62" s="320" t="s">
        <v>6436</v>
      </c>
      <c r="J62" s="320" t="s">
        <v>6437</v>
      </c>
      <c r="K62" s="320" t="s">
        <v>6438</v>
      </c>
      <c r="L62" s="640">
        <v>5090</v>
      </c>
      <c r="M62" s="640">
        <v>2159</v>
      </c>
      <c r="N62" s="640">
        <v>558</v>
      </c>
      <c r="O62" s="320" t="s">
        <v>6439</v>
      </c>
      <c r="P62" s="640"/>
      <c r="Q62" s="640"/>
      <c r="R62" s="640"/>
      <c r="S62" s="640">
        <v>25</v>
      </c>
      <c r="T62" s="640">
        <v>15</v>
      </c>
      <c r="U62" s="640">
        <v>7</v>
      </c>
      <c r="V62" s="640">
        <v>375</v>
      </c>
      <c r="W62" s="640"/>
      <c r="X62" s="640"/>
      <c r="Y62" s="640"/>
      <c r="Z62" s="640"/>
      <c r="AA62" s="320" t="s">
        <v>6440</v>
      </c>
      <c r="AB62" s="640"/>
      <c r="AC62" s="320" t="s">
        <v>6441</v>
      </c>
      <c r="AD62" s="320" t="s">
        <v>6442</v>
      </c>
      <c r="AE62" s="320">
        <v>2000</v>
      </c>
      <c r="AF62" s="320"/>
      <c r="AG62" s="320"/>
      <c r="AH62" s="320"/>
      <c r="AI62" s="320"/>
      <c r="AJ62" s="320"/>
      <c r="AK62" s="320"/>
      <c r="AL62" s="640"/>
      <c r="AM62" s="320"/>
      <c r="AN62" s="320"/>
      <c r="AO62" s="320"/>
      <c r="AP62" s="320"/>
      <c r="AQ62" s="320"/>
      <c r="AR62" s="320"/>
      <c r="AS62" s="320"/>
      <c r="AT62" s="320"/>
      <c r="AU62" s="320"/>
      <c r="AV62" s="320"/>
      <c r="AW62" s="320"/>
      <c r="AX62" s="320"/>
      <c r="AY62" s="320"/>
      <c r="AZ62" s="320"/>
      <c r="BA62" s="320"/>
      <c r="BB62" s="320"/>
      <c r="BC62" s="320"/>
      <c r="BD62" s="320"/>
      <c r="BE62" s="320"/>
      <c r="BF62" s="320" t="s">
        <v>6443</v>
      </c>
    </row>
    <row r="63" spans="1:58" s="291" customFormat="1" ht="24.95" customHeight="1">
      <c r="A63" s="291">
        <v>20</v>
      </c>
      <c r="B63" s="543"/>
      <c r="C63" s="1097" t="s">
        <v>6444</v>
      </c>
      <c r="D63" s="1097"/>
      <c r="E63" s="1097" t="s">
        <v>6445</v>
      </c>
      <c r="F63" s="1097" t="s">
        <v>6446</v>
      </c>
      <c r="G63" s="1097"/>
      <c r="H63" s="1097"/>
      <c r="I63" s="1098" t="s">
        <v>6447</v>
      </c>
      <c r="J63" s="1097"/>
      <c r="K63" s="1097"/>
      <c r="L63" s="1099">
        <v>6268</v>
      </c>
      <c r="M63" s="1099">
        <v>1246</v>
      </c>
      <c r="N63" s="1099">
        <v>5055</v>
      </c>
      <c r="O63" s="1097" t="s">
        <v>6448</v>
      </c>
      <c r="P63" s="1099"/>
      <c r="Q63" s="1099"/>
      <c r="R63" s="1099"/>
      <c r="S63" s="1099"/>
      <c r="T63" s="1099"/>
      <c r="U63" s="1099">
        <v>5</v>
      </c>
      <c r="V63" s="1099"/>
      <c r="W63" s="1099">
        <v>25</v>
      </c>
      <c r="X63" s="1099">
        <v>12</v>
      </c>
      <c r="Y63" s="1099">
        <v>5</v>
      </c>
      <c r="Z63" s="1099">
        <v>300</v>
      </c>
      <c r="AA63" s="1097"/>
      <c r="AB63" s="1099"/>
      <c r="AC63" s="1097"/>
      <c r="AD63" s="1097"/>
      <c r="AE63" s="1097">
        <v>2004</v>
      </c>
      <c r="AF63" s="1097"/>
      <c r="AG63" s="1097"/>
      <c r="AH63" s="1097"/>
      <c r="AI63" s="1097"/>
      <c r="AJ63" s="1097"/>
      <c r="AK63" s="1097"/>
      <c r="AL63" s="1099">
        <v>12940</v>
      </c>
      <c r="AM63" s="1097"/>
      <c r="AN63" s="1097"/>
      <c r="AO63" s="1097"/>
      <c r="AP63" s="1097"/>
      <c r="AQ63" s="1097"/>
      <c r="AR63" s="1097"/>
      <c r="AS63" s="1097"/>
      <c r="AT63" s="1097"/>
      <c r="AU63" s="1097"/>
      <c r="AV63" s="1097"/>
      <c r="AW63" s="1097"/>
      <c r="AX63" s="1097"/>
      <c r="AY63" s="1097"/>
      <c r="AZ63" s="1097"/>
      <c r="BA63" s="1097"/>
      <c r="BB63" s="1097"/>
      <c r="BC63" s="1097"/>
      <c r="BD63" s="1097"/>
      <c r="BE63" s="1097"/>
      <c r="BF63" s="1094" t="s">
        <v>6449</v>
      </c>
    </row>
    <row r="64" spans="1:58" s="291" customFormat="1" ht="24.95" customHeight="1">
      <c r="A64" s="248">
        <v>21</v>
      </c>
      <c r="B64" s="543"/>
      <c r="C64" s="105" t="s">
        <v>5214</v>
      </c>
      <c r="D64" s="105"/>
      <c r="E64" s="105" t="s">
        <v>5215</v>
      </c>
      <c r="F64" s="105" t="s">
        <v>5214</v>
      </c>
      <c r="G64" s="105"/>
      <c r="H64" s="105"/>
      <c r="I64" s="105" t="s">
        <v>5216</v>
      </c>
      <c r="J64" s="105"/>
      <c r="K64" s="320"/>
      <c r="L64" s="319">
        <v>5380</v>
      </c>
      <c r="M64" s="100">
        <v>1456</v>
      </c>
      <c r="N64" s="100">
        <v>9169</v>
      </c>
      <c r="O64" s="320" t="s">
        <v>5039</v>
      </c>
      <c r="P64" s="100"/>
      <c r="Q64" s="100"/>
      <c r="R64" s="100"/>
      <c r="S64" s="100"/>
      <c r="T64" s="319"/>
      <c r="U64" s="100"/>
      <c r="V64" s="100"/>
      <c r="W64" s="100">
        <v>25</v>
      </c>
      <c r="X64" s="100">
        <v>15</v>
      </c>
      <c r="Y64" s="100">
        <v>7</v>
      </c>
      <c r="Z64" s="100">
        <v>421</v>
      </c>
      <c r="AA64" s="320"/>
      <c r="AB64" s="319"/>
      <c r="AC64" s="320"/>
      <c r="AD64" s="320"/>
      <c r="AE64" s="320">
        <v>2004</v>
      </c>
      <c r="AF64" s="320"/>
      <c r="AG64" s="320"/>
      <c r="AH64" s="320"/>
      <c r="AI64" s="320"/>
      <c r="AJ64" s="320"/>
      <c r="AK64" s="320"/>
      <c r="AL64" s="319">
        <v>15888</v>
      </c>
      <c r="AM64" s="320"/>
      <c r="AN64" s="320"/>
      <c r="AO64" s="320"/>
      <c r="AP64" s="320"/>
      <c r="AQ64" s="320"/>
      <c r="AR64" s="320"/>
      <c r="AS64" s="105"/>
      <c r="AT64" s="320"/>
      <c r="AU64" s="320"/>
      <c r="AV64" s="320"/>
      <c r="AW64" s="320"/>
      <c r="AX64" s="320"/>
      <c r="AY64" s="320"/>
      <c r="AZ64" s="320"/>
      <c r="BA64" s="320"/>
      <c r="BB64" s="320"/>
      <c r="BC64" s="320"/>
      <c r="BD64" s="320"/>
      <c r="BE64" s="320"/>
      <c r="BF64" s="320" t="s">
        <v>5040</v>
      </c>
    </row>
    <row r="65" spans="1:58" s="291" customFormat="1" ht="24.95" customHeight="1">
      <c r="A65" s="291">
        <v>22</v>
      </c>
      <c r="B65" s="543"/>
      <c r="C65" s="105" t="s">
        <v>5214</v>
      </c>
      <c r="D65" s="105"/>
      <c r="E65" s="105" t="s">
        <v>5217</v>
      </c>
      <c r="F65" s="105" t="s">
        <v>5214</v>
      </c>
      <c r="G65" s="105"/>
      <c r="H65" s="105"/>
      <c r="I65" s="105" t="s">
        <v>5216</v>
      </c>
      <c r="J65" s="105"/>
      <c r="K65" s="320"/>
      <c r="L65" s="319">
        <v>1509</v>
      </c>
      <c r="M65" s="100">
        <v>893</v>
      </c>
      <c r="N65" s="100">
        <v>6674</v>
      </c>
      <c r="O65" s="320" t="s">
        <v>5039</v>
      </c>
      <c r="P65" s="100"/>
      <c r="Q65" s="100"/>
      <c r="R65" s="100"/>
      <c r="S65" s="100"/>
      <c r="T65" s="319"/>
      <c r="U65" s="100"/>
      <c r="V65" s="100"/>
      <c r="W65" s="100">
        <v>25</v>
      </c>
      <c r="X65" s="100">
        <v>10</v>
      </c>
      <c r="Y65" s="100">
        <v>5</v>
      </c>
      <c r="Z65" s="100">
        <v>250</v>
      </c>
      <c r="AA65" s="320"/>
      <c r="AB65" s="319"/>
      <c r="AC65" s="320"/>
      <c r="AD65" s="320"/>
      <c r="AE65" s="320">
        <v>2014</v>
      </c>
      <c r="AF65" s="320"/>
      <c r="AG65" s="320"/>
      <c r="AH65" s="320"/>
      <c r="AI65" s="320"/>
      <c r="AJ65" s="320"/>
      <c r="AK65" s="320"/>
      <c r="AL65" s="319">
        <v>22516</v>
      </c>
      <c r="AM65" s="320"/>
      <c r="AN65" s="320"/>
      <c r="AO65" s="320"/>
      <c r="AP65" s="320"/>
      <c r="AQ65" s="320"/>
      <c r="AR65" s="320"/>
      <c r="AS65" s="105"/>
      <c r="AT65" s="320"/>
      <c r="AU65" s="320"/>
      <c r="AV65" s="320"/>
      <c r="AW65" s="320"/>
      <c r="AX65" s="320"/>
      <c r="AY65" s="320"/>
      <c r="AZ65" s="320"/>
      <c r="BA65" s="320"/>
      <c r="BB65" s="320"/>
      <c r="BC65" s="320"/>
      <c r="BD65" s="320"/>
      <c r="BE65" s="320"/>
      <c r="BF65" s="320" t="s">
        <v>5040</v>
      </c>
    </row>
    <row r="66" spans="1:58" s="291" customFormat="1" ht="24.95" customHeight="1">
      <c r="A66" s="248">
        <v>23</v>
      </c>
      <c r="B66" s="543"/>
      <c r="C66" s="1100" t="s">
        <v>384</v>
      </c>
      <c r="D66" s="1100"/>
      <c r="E66" s="1100" t="s">
        <v>5218</v>
      </c>
      <c r="F66" s="1100" t="s">
        <v>384</v>
      </c>
      <c r="G66" s="1100"/>
      <c r="H66" s="1100"/>
      <c r="I66" s="1100" t="s">
        <v>5219</v>
      </c>
      <c r="J66" s="1100"/>
      <c r="K66" s="1101"/>
      <c r="L66" s="1102">
        <v>1989</v>
      </c>
      <c r="M66" s="1103">
        <v>6287</v>
      </c>
      <c r="N66" s="1103">
        <v>6509</v>
      </c>
      <c r="O66" s="1101" t="s">
        <v>513</v>
      </c>
      <c r="P66" s="1103"/>
      <c r="Q66" s="1103"/>
      <c r="R66" s="1103"/>
      <c r="S66" s="1103"/>
      <c r="T66" s="1102"/>
      <c r="U66" s="1103"/>
      <c r="V66" s="1103"/>
      <c r="W66" s="1103">
        <v>25</v>
      </c>
      <c r="X66" s="1103">
        <v>15</v>
      </c>
      <c r="Y66" s="1103">
        <v>6</v>
      </c>
      <c r="Z66" s="1103">
        <v>467</v>
      </c>
      <c r="AA66" s="1101"/>
      <c r="AB66" s="1102"/>
      <c r="AC66" s="1101"/>
      <c r="AD66" s="1101"/>
      <c r="AE66" s="1101">
        <v>2003</v>
      </c>
      <c r="AF66" s="1101"/>
      <c r="AG66" s="1101"/>
      <c r="AH66" s="1101"/>
      <c r="AI66" s="1101"/>
      <c r="AJ66" s="1101"/>
      <c r="AK66" s="1101"/>
      <c r="AL66" s="1102">
        <v>9874</v>
      </c>
      <c r="AM66" s="1101"/>
      <c r="AN66" s="1101"/>
      <c r="AO66" s="1101"/>
      <c r="AP66" s="1101"/>
      <c r="AQ66" s="1101"/>
      <c r="AR66" s="1101"/>
      <c r="AS66" s="1100"/>
      <c r="AT66" s="1101"/>
      <c r="AU66" s="1101"/>
      <c r="AV66" s="1101"/>
      <c r="AW66" s="1101"/>
      <c r="AX66" s="1101"/>
      <c r="AY66" s="1101"/>
      <c r="AZ66" s="1101"/>
      <c r="BA66" s="1101"/>
      <c r="BB66" s="1101"/>
      <c r="BC66" s="1101"/>
      <c r="BD66" s="1101"/>
      <c r="BE66" s="1101"/>
      <c r="BF66" s="1094" t="s">
        <v>5209</v>
      </c>
    </row>
    <row r="67" spans="1:58" s="291" customFormat="1" ht="24.95" customHeight="1">
      <c r="A67" s="248">
        <v>24</v>
      </c>
      <c r="B67" s="543"/>
      <c r="C67" s="1094" t="s">
        <v>5214</v>
      </c>
      <c r="D67" s="1094"/>
      <c r="E67" s="1094" t="s">
        <v>5220</v>
      </c>
      <c r="F67" s="1094" t="s">
        <v>5068</v>
      </c>
      <c r="G67" s="1094"/>
      <c r="H67" s="1094"/>
      <c r="I67" s="105" t="s">
        <v>5221</v>
      </c>
      <c r="J67" s="1094"/>
      <c r="K67" s="1094"/>
      <c r="L67" s="1095">
        <v>2314</v>
      </c>
      <c r="M67" s="1095">
        <v>5610</v>
      </c>
      <c r="N67" s="1095">
        <v>4306</v>
      </c>
      <c r="O67" s="1094" t="s">
        <v>5039</v>
      </c>
      <c r="P67" s="1095"/>
      <c r="Q67" s="1095"/>
      <c r="R67" s="1095"/>
      <c r="S67" s="1095"/>
      <c r="T67" s="1095"/>
      <c r="U67" s="1095"/>
      <c r="V67" s="1095"/>
      <c r="W67" s="1095">
        <v>25</v>
      </c>
      <c r="X67" s="1095">
        <v>10</v>
      </c>
      <c r="Y67" s="1095">
        <v>5</v>
      </c>
      <c r="Z67" s="1095">
        <v>398</v>
      </c>
      <c r="AA67" s="1094"/>
      <c r="AB67" s="1095"/>
      <c r="AC67" s="1094"/>
      <c r="AD67" s="1094"/>
      <c r="AE67" s="1094">
        <v>1987</v>
      </c>
      <c r="AF67" s="1094"/>
      <c r="AG67" s="1094"/>
      <c r="AH67" s="1094"/>
      <c r="AI67" s="1094"/>
      <c r="AJ67" s="1094"/>
      <c r="AK67" s="1094"/>
      <c r="AL67" s="1095">
        <v>1400</v>
      </c>
      <c r="AM67" s="1094"/>
      <c r="AN67" s="1094"/>
      <c r="AO67" s="1094"/>
      <c r="AP67" s="1094"/>
      <c r="AQ67" s="1094"/>
      <c r="AR67" s="1094"/>
      <c r="AS67" s="1094"/>
      <c r="AT67" s="1094"/>
      <c r="AU67" s="1094"/>
      <c r="AV67" s="1094"/>
      <c r="AW67" s="1094"/>
      <c r="AX67" s="1094"/>
      <c r="AY67" s="1094"/>
      <c r="AZ67" s="1094"/>
      <c r="BA67" s="1094"/>
      <c r="BB67" s="1094"/>
      <c r="BC67" s="1094"/>
      <c r="BD67" s="1094"/>
      <c r="BE67" s="1094"/>
      <c r="BF67" s="1094" t="s">
        <v>5070</v>
      </c>
    </row>
    <row r="68" spans="1:58" s="291" customFormat="1" ht="24.95" customHeight="1">
      <c r="A68" s="248">
        <v>25</v>
      </c>
      <c r="B68" s="543"/>
      <c r="C68" s="320" t="s">
        <v>5214</v>
      </c>
      <c r="D68" s="320"/>
      <c r="E68" s="320" t="s">
        <v>5222</v>
      </c>
      <c r="F68" s="320" t="s">
        <v>5068</v>
      </c>
      <c r="G68" s="105"/>
      <c r="H68" s="105"/>
      <c r="I68" s="320" t="s">
        <v>5079</v>
      </c>
      <c r="J68" s="320"/>
      <c r="K68" s="320"/>
      <c r="L68" s="640">
        <v>20000</v>
      </c>
      <c r="M68" s="640">
        <v>5200</v>
      </c>
      <c r="N68" s="640"/>
      <c r="O68" s="320" t="s">
        <v>5080</v>
      </c>
      <c r="P68" s="640"/>
      <c r="Q68" s="640"/>
      <c r="R68" s="640"/>
      <c r="S68" s="640"/>
      <c r="T68" s="640"/>
      <c r="U68" s="640"/>
      <c r="V68" s="640"/>
      <c r="W68" s="640"/>
      <c r="X68" s="640"/>
      <c r="Y68" s="640"/>
      <c r="Z68" s="640">
        <v>5200</v>
      </c>
      <c r="AA68" s="320"/>
      <c r="AB68" s="640">
        <v>3600</v>
      </c>
      <c r="AC68" s="320"/>
      <c r="AD68" s="320"/>
      <c r="AE68" s="320">
        <v>2009</v>
      </c>
      <c r="AF68" s="320"/>
      <c r="AG68" s="320"/>
      <c r="AH68" s="320"/>
      <c r="AI68" s="320"/>
      <c r="AJ68" s="320"/>
      <c r="AK68" s="320"/>
      <c r="AL68" s="319"/>
      <c r="AM68" s="320"/>
      <c r="AN68" s="320"/>
      <c r="AO68" s="320"/>
      <c r="AP68" s="320"/>
      <c r="AQ68" s="320"/>
      <c r="AR68" s="320"/>
      <c r="AS68" s="105"/>
      <c r="AT68" s="320"/>
      <c r="AU68" s="320"/>
      <c r="AV68" s="320"/>
      <c r="AW68" s="320"/>
      <c r="AX68" s="320"/>
      <c r="AY68" s="320"/>
      <c r="AZ68" s="320"/>
      <c r="BA68" s="320"/>
      <c r="BB68" s="320"/>
      <c r="BC68" s="320"/>
      <c r="BD68" s="320"/>
      <c r="BE68" s="320"/>
      <c r="BF68" s="320"/>
    </row>
    <row r="69" spans="1:58" s="291" customFormat="1" ht="24.95" customHeight="1">
      <c r="A69" s="248">
        <v>26</v>
      </c>
      <c r="B69" s="543"/>
      <c r="C69" s="320" t="s">
        <v>5223</v>
      </c>
      <c r="D69" s="320" t="s">
        <v>5224</v>
      </c>
      <c r="E69" s="320" t="s">
        <v>5225</v>
      </c>
      <c r="F69" s="320" t="s">
        <v>5223</v>
      </c>
      <c r="G69" s="320" t="s">
        <v>5047</v>
      </c>
      <c r="H69" s="847"/>
      <c r="I69" s="320" t="s">
        <v>5221</v>
      </c>
      <c r="J69" s="320">
        <v>15</v>
      </c>
      <c r="K69" s="320"/>
      <c r="L69" s="640">
        <v>949</v>
      </c>
      <c r="M69" s="640">
        <v>567</v>
      </c>
      <c r="N69" s="640">
        <v>2990</v>
      </c>
      <c r="O69" s="320" t="s">
        <v>5039</v>
      </c>
      <c r="P69" s="640"/>
      <c r="Q69" s="640"/>
      <c r="R69" s="640"/>
      <c r="S69" s="640"/>
      <c r="T69" s="640"/>
      <c r="U69" s="640"/>
      <c r="V69" s="640"/>
      <c r="W69" s="640">
        <v>26</v>
      </c>
      <c r="X69" s="640">
        <v>10</v>
      </c>
      <c r="Y69" s="640">
        <v>4</v>
      </c>
      <c r="Z69" s="640">
        <v>269</v>
      </c>
      <c r="AA69" s="320">
        <v>16.399999999999999</v>
      </c>
      <c r="AB69" s="640"/>
      <c r="AC69" s="320"/>
      <c r="AD69" s="320"/>
      <c r="AE69" s="320">
        <v>2002</v>
      </c>
      <c r="AF69" s="320">
        <v>4761</v>
      </c>
      <c r="AG69" s="320">
        <v>1078</v>
      </c>
      <c r="AH69" s="320"/>
      <c r="AI69" s="320"/>
      <c r="AJ69" s="320"/>
      <c r="AK69" s="320"/>
      <c r="AL69" s="640">
        <v>5839</v>
      </c>
      <c r="AM69" s="320"/>
      <c r="AN69" s="320"/>
      <c r="AO69" s="320"/>
      <c r="AP69" s="320"/>
      <c r="AQ69" s="320"/>
      <c r="AR69" s="320"/>
      <c r="AS69" s="320" t="s">
        <v>5226</v>
      </c>
      <c r="AT69" s="320"/>
      <c r="AU69" s="320">
        <v>136</v>
      </c>
      <c r="AV69" s="320"/>
      <c r="AW69" s="320" t="s">
        <v>5047</v>
      </c>
      <c r="AX69" s="320"/>
      <c r="AY69" s="320"/>
      <c r="AZ69" s="320"/>
      <c r="BA69" s="320"/>
      <c r="BB69" s="320"/>
      <c r="BC69" s="320"/>
      <c r="BD69" s="320"/>
      <c r="BE69" s="320"/>
      <c r="BF69" s="320"/>
    </row>
    <row r="70" spans="1:58" s="291" customFormat="1" ht="24.95" customHeight="1">
      <c r="A70" s="248">
        <v>27</v>
      </c>
      <c r="B70" s="543"/>
      <c r="C70" s="320" t="s">
        <v>5223</v>
      </c>
      <c r="D70" s="320" t="s">
        <v>5227</v>
      </c>
      <c r="E70" s="320" t="s">
        <v>5228</v>
      </c>
      <c r="F70" s="320" t="s">
        <v>5229</v>
      </c>
      <c r="G70" s="320" t="s">
        <v>5047</v>
      </c>
      <c r="H70" s="320"/>
      <c r="I70" s="320" t="s">
        <v>5221</v>
      </c>
      <c r="J70" s="320">
        <v>11</v>
      </c>
      <c r="K70" s="320"/>
      <c r="L70" s="640">
        <v>6487</v>
      </c>
      <c r="M70" s="640">
        <v>3718</v>
      </c>
      <c r="N70" s="640">
        <v>22520</v>
      </c>
      <c r="O70" s="320" t="s">
        <v>5039</v>
      </c>
      <c r="P70" s="640"/>
      <c r="Q70" s="640"/>
      <c r="R70" s="640"/>
      <c r="S70" s="640"/>
      <c r="T70" s="640"/>
      <c r="U70" s="640"/>
      <c r="V70" s="640"/>
      <c r="W70" s="640">
        <v>25</v>
      </c>
      <c r="X70" s="640">
        <v>15</v>
      </c>
      <c r="Y70" s="640">
        <v>6</v>
      </c>
      <c r="Z70" s="640">
        <v>375</v>
      </c>
      <c r="AA70" s="320">
        <v>60</v>
      </c>
      <c r="AB70" s="640"/>
      <c r="AC70" s="320"/>
      <c r="AD70" s="320"/>
      <c r="AE70" s="320">
        <v>2002</v>
      </c>
      <c r="AF70" s="320"/>
      <c r="AG70" s="320"/>
      <c r="AH70" s="320"/>
      <c r="AI70" s="320"/>
      <c r="AJ70" s="320"/>
      <c r="AK70" s="320"/>
      <c r="AL70" s="642">
        <v>22348</v>
      </c>
      <c r="AM70" s="320"/>
      <c r="AN70" s="320"/>
      <c r="AO70" s="320"/>
      <c r="AP70" s="320"/>
      <c r="AQ70" s="320"/>
      <c r="AR70" s="320"/>
      <c r="AS70" s="320" t="s">
        <v>5226</v>
      </c>
      <c r="AT70" s="320"/>
      <c r="AU70" s="320">
        <v>342</v>
      </c>
      <c r="AV70" s="320"/>
      <c r="AW70" s="320" t="s">
        <v>5047</v>
      </c>
      <c r="AX70" s="320"/>
      <c r="AY70" s="320"/>
      <c r="AZ70" s="320"/>
      <c r="BA70" s="320"/>
      <c r="BB70" s="320"/>
      <c r="BC70" s="320"/>
      <c r="BD70" s="320"/>
      <c r="BE70" s="320"/>
      <c r="BF70" s="320" t="s">
        <v>5040</v>
      </c>
    </row>
    <row r="71" spans="1:58" s="291" customFormat="1" ht="24.95" customHeight="1">
      <c r="A71" s="248">
        <v>28</v>
      </c>
      <c r="B71" s="543"/>
      <c r="C71" s="320" t="s">
        <v>5223</v>
      </c>
      <c r="D71" s="320" t="s">
        <v>5045</v>
      </c>
      <c r="E71" s="320" t="s">
        <v>5230</v>
      </c>
      <c r="F71" s="320" t="s">
        <v>5223</v>
      </c>
      <c r="G71" s="320" t="s">
        <v>5047</v>
      </c>
      <c r="H71" s="320"/>
      <c r="I71" s="320" t="s">
        <v>5221</v>
      </c>
      <c r="J71" s="320">
        <v>17</v>
      </c>
      <c r="K71" s="320"/>
      <c r="L71" s="640">
        <v>2464</v>
      </c>
      <c r="M71" s="640">
        <v>989</v>
      </c>
      <c r="N71" s="640">
        <v>2895</v>
      </c>
      <c r="O71" s="320" t="s">
        <v>5039</v>
      </c>
      <c r="P71" s="640"/>
      <c r="Q71" s="640"/>
      <c r="R71" s="640"/>
      <c r="S71" s="640"/>
      <c r="T71" s="640"/>
      <c r="U71" s="640"/>
      <c r="V71" s="640"/>
      <c r="W71" s="640">
        <v>25</v>
      </c>
      <c r="X71" s="640">
        <v>13</v>
      </c>
      <c r="Y71" s="640">
        <v>5</v>
      </c>
      <c r="Z71" s="640">
        <v>321</v>
      </c>
      <c r="AA71" s="320">
        <v>47</v>
      </c>
      <c r="AB71" s="640"/>
      <c r="AC71" s="320"/>
      <c r="AD71" s="320"/>
      <c r="AE71" s="320">
        <v>1998</v>
      </c>
      <c r="AF71" s="320">
        <v>331</v>
      </c>
      <c r="AG71" s="320">
        <v>3160</v>
      </c>
      <c r="AH71" s="320">
        <v>800</v>
      </c>
      <c r="AI71" s="320"/>
      <c r="AJ71" s="320"/>
      <c r="AK71" s="320"/>
      <c r="AL71" s="640">
        <v>4291</v>
      </c>
      <c r="AM71" s="320"/>
      <c r="AN71" s="320"/>
      <c r="AO71" s="320"/>
      <c r="AP71" s="320"/>
      <c r="AQ71" s="320"/>
      <c r="AR71" s="320"/>
      <c r="AS71" s="320"/>
      <c r="AT71" s="320"/>
      <c r="AU71" s="320"/>
      <c r="AV71" s="320"/>
      <c r="AW71" s="320"/>
      <c r="AX71" s="320"/>
      <c r="AY71" s="320"/>
      <c r="AZ71" s="320"/>
      <c r="BA71" s="320"/>
      <c r="BB71" s="320"/>
      <c r="BC71" s="320"/>
      <c r="BD71" s="320"/>
      <c r="BE71" s="320"/>
      <c r="BF71" s="320" t="s">
        <v>5040</v>
      </c>
    </row>
    <row r="72" spans="1:58" s="291" customFormat="1" ht="24.95" customHeight="1">
      <c r="A72" s="248">
        <v>29</v>
      </c>
      <c r="B72" s="543"/>
      <c r="C72" s="320" t="s">
        <v>5223</v>
      </c>
      <c r="D72" s="320" t="s">
        <v>5048</v>
      </c>
      <c r="E72" s="320" t="s">
        <v>5231</v>
      </c>
      <c r="F72" s="320" t="s">
        <v>5223</v>
      </c>
      <c r="G72" s="320" t="s">
        <v>5047</v>
      </c>
      <c r="H72" s="320"/>
      <c r="I72" s="320" t="s">
        <v>5221</v>
      </c>
      <c r="J72" s="320">
        <v>23</v>
      </c>
      <c r="K72" s="320"/>
      <c r="L72" s="640">
        <v>4754</v>
      </c>
      <c r="M72" s="640">
        <v>2597</v>
      </c>
      <c r="N72" s="640">
        <v>8650</v>
      </c>
      <c r="O72" s="320" t="s">
        <v>5039</v>
      </c>
      <c r="P72" s="640"/>
      <c r="Q72" s="640"/>
      <c r="R72" s="640"/>
      <c r="S72" s="640"/>
      <c r="T72" s="640"/>
      <c r="U72" s="640"/>
      <c r="V72" s="640"/>
      <c r="W72" s="640">
        <v>26</v>
      </c>
      <c r="X72" s="640">
        <v>16</v>
      </c>
      <c r="Y72" s="640">
        <v>6</v>
      </c>
      <c r="Z72" s="640">
        <v>423</v>
      </c>
      <c r="AA72" s="320">
        <v>97</v>
      </c>
      <c r="AB72" s="640"/>
      <c r="AC72" s="320"/>
      <c r="AD72" s="320"/>
      <c r="AE72" s="320">
        <v>2002</v>
      </c>
      <c r="AF72" s="320">
        <v>8144</v>
      </c>
      <c r="AG72" s="320">
        <v>11156</v>
      </c>
      <c r="AH72" s="320"/>
      <c r="AI72" s="320"/>
      <c r="AJ72" s="320"/>
      <c r="AK72" s="320"/>
      <c r="AL72" s="640">
        <v>19300</v>
      </c>
      <c r="AM72" s="320"/>
      <c r="AN72" s="320"/>
      <c r="AO72" s="320"/>
      <c r="AP72" s="320"/>
      <c r="AQ72" s="320"/>
      <c r="AR72" s="320"/>
      <c r="AS72" s="320"/>
      <c r="AT72" s="320"/>
      <c r="AU72" s="320"/>
      <c r="AV72" s="320"/>
      <c r="AW72" s="320"/>
      <c r="AX72" s="320"/>
      <c r="AY72" s="320"/>
      <c r="AZ72" s="320"/>
      <c r="BA72" s="320"/>
      <c r="BB72" s="320"/>
      <c r="BC72" s="320"/>
      <c r="BD72" s="320"/>
      <c r="BE72" s="320"/>
      <c r="BF72" s="320" t="s">
        <v>5040</v>
      </c>
    </row>
    <row r="73" spans="1:58" s="291" customFormat="1" ht="24.95" customHeight="1">
      <c r="A73" s="248">
        <v>30</v>
      </c>
      <c r="B73" s="543"/>
      <c r="C73" s="320" t="s">
        <v>5232</v>
      </c>
      <c r="D73" s="320" t="s">
        <v>5233</v>
      </c>
      <c r="E73" s="320" t="s">
        <v>5234</v>
      </c>
      <c r="F73" s="320" t="s">
        <v>5232</v>
      </c>
      <c r="G73" s="320" t="s">
        <v>5235</v>
      </c>
      <c r="H73" s="847" t="s">
        <v>5236</v>
      </c>
      <c r="I73" s="723" t="s">
        <v>5043</v>
      </c>
      <c r="J73" s="320" t="s">
        <v>5237</v>
      </c>
      <c r="K73" s="320" t="s">
        <v>5238</v>
      </c>
      <c r="L73" s="319">
        <v>10357</v>
      </c>
      <c r="M73" s="319">
        <v>1924.19</v>
      </c>
      <c r="N73" s="319">
        <v>6985</v>
      </c>
      <c r="O73" s="320" t="s">
        <v>5039</v>
      </c>
      <c r="P73" s="319"/>
      <c r="Q73" s="319"/>
      <c r="R73" s="319"/>
      <c r="S73" s="319" t="s">
        <v>5066</v>
      </c>
      <c r="T73" s="319" t="s">
        <v>5066</v>
      </c>
      <c r="U73" s="319"/>
      <c r="V73" s="319" t="s">
        <v>5066</v>
      </c>
      <c r="W73" s="319">
        <v>25</v>
      </c>
      <c r="X73" s="319">
        <v>18</v>
      </c>
      <c r="Y73" s="319">
        <v>6</v>
      </c>
      <c r="Z73" s="319">
        <v>450</v>
      </c>
      <c r="AA73" s="320" t="s">
        <v>5239</v>
      </c>
      <c r="AB73" s="319"/>
      <c r="AC73" s="320"/>
      <c r="AD73" s="320"/>
      <c r="AE73" s="320">
        <v>2000</v>
      </c>
      <c r="AF73" s="320"/>
      <c r="AG73" s="320"/>
      <c r="AH73" s="320"/>
      <c r="AI73" s="320"/>
      <c r="AJ73" s="320"/>
      <c r="AK73" s="320"/>
      <c r="AL73" s="319">
        <v>13805</v>
      </c>
      <c r="AM73" s="320"/>
      <c r="AN73" s="320"/>
      <c r="AO73" s="320"/>
      <c r="AP73" s="320"/>
      <c r="AQ73" s="320"/>
      <c r="AR73" s="320"/>
      <c r="AS73" s="320"/>
      <c r="AT73" s="320"/>
      <c r="AU73" s="320"/>
      <c r="AV73" s="320"/>
      <c r="AW73" s="320"/>
      <c r="AX73" s="320"/>
      <c r="AY73" s="320"/>
      <c r="AZ73" s="320"/>
      <c r="BA73" s="320"/>
      <c r="BB73" s="320"/>
      <c r="BC73" s="320"/>
      <c r="BD73" s="320"/>
      <c r="BE73" s="320"/>
      <c r="BF73" s="320" t="s">
        <v>5040</v>
      </c>
    </row>
    <row r="74" spans="1:58" s="291" customFormat="1" ht="24.95" customHeight="1">
      <c r="A74" s="248">
        <v>31</v>
      </c>
      <c r="B74" s="1041"/>
      <c r="C74" s="320" t="s">
        <v>5232</v>
      </c>
      <c r="D74" s="320"/>
      <c r="E74" s="320" t="s">
        <v>5240</v>
      </c>
      <c r="F74" s="320" t="s">
        <v>5232</v>
      </c>
      <c r="G74" s="320"/>
      <c r="H74" s="320"/>
      <c r="I74" s="723" t="s">
        <v>5043</v>
      </c>
      <c r="J74" s="320"/>
      <c r="K74" s="320"/>
      <c r="L74" s="319">
        <v>1864</v>
      </c>
      <c r="M74" s="319">
        <v>972.56</v>
      </c>
      <c r="N74" s="319">
        <v>1978</v>
      </c>
      <c r="O74" s="320" t="s">
        <v>5039</v>
      </c>
      <c r="P74" s="319"/>
      <c r="Q74" s="319"/>
      <c r="R74" s="319"/>
      <c r="S74" s="319"/>
      <c r="T74" s="319"/>
      <c r="U74" s="319"/>
      <c r="V74" s="319"/>
      <c r="W74" s="319">
        <v>25</v>
      </c>
      <c r="X74" s="319">
        <v>13</v>
      </c>
      <c r="Y74" s="319">
        <v>5</v>
      </c>
      <c r="Z74" s="319">
        <v>422.5</v>
      </c>
      <c r="AA74" s="320"/>
      <c r="AB74" s="319"/>
      <c r="AC74" s="320"/>
      <c r="AD74" s="320"/>
      <c r="AE74" s="320">
        <v>2006</v>
      </c>
      <c r="AF74" s="320"/>
      <c r="AG74" s="320"/>
      <c r="AH74" s="320"/>
      <c r="AI74" s="320"/>
      <c r="AJ74" s="320"/>
      <c r="AK74" s="320"/>
      <c r="AL74" s="319">
        <v>3738</v>
      </c>
      <c r="AM74" s="320"/>
      <c r="AN74" s="320"/>
      <c r="AO74" s="320"/>
      <c r="AP74" s="320"/>
      <c r="AQ74" s="320"/>
      <c r="AR74" s="105"/>
      <c r="AS74" s="105"/>
      <c r="AT74" s="320"/>
      <c r="AU74" s="320"/>
      <c r="AV74" s="320"/>
      <c r="AW74" s="320"/>
      <c r="AX74" s="320"/>
      <c r="AY74" s="320"/>
      <c r="AZ74" s="320"/>
      <c r="BA74" s="320"/>
      <c r="BB74" s="320"/>
      <c r="BC74" s="320"/>
      <c r="BD74" s="320"/>
      <c r="BE74" s="320"/>
      <c r="BF74" s="320" t="s">
        <v>5040</v>
      </c>
    </row>
    <row r="75" spans="1:58" s="291" customFormat="1" ht="24.95" customHeight="1">
      <c r="A75" s="248">
        <v>32</v>
      </c>
      <c r="B75" s="543"/>
      <c r="C75" s="320" t="s">
        <v>5232</v>
      </c>
      <c r="D75" s="320"/>
      <c r="E75" s="320" t="s">
        <v>5241</v>
      </c>
      <c r="F75" s="320" t="s">
        <v>5232</v>
      </c>
      <c r="G75" s="320"/>
      <c r="H75" s="320"/>
      <c r="I75" s="320" t="s">
        <v>5242</v>
      </c>
      <c r="J75" s="320"/>
      <c r="K75" s="320"/>
      <c r="L75" s="319">
        <v>1944.4</v>
      </c>
      <c r="M75" s="319">
        <v>845.12</v>
      </c>
      <c r="N75" s="319">
        <v>4941.01</v>
      </c>
      <c r="O75" s="320" t="s">
        <v>5039</v>
      </c>
      <c r="P75" s="319"/>
      <c r="Q75" s="319"/>
      <c r="R75" s="319"/>
      <c r="S75" s="319"/>
      <c r="T75" s="319"/>
      <c r="U75" s="319"/>
      <c r="V75" s="319"/>
      <c r="W75" s="319">
        <v>25</v>
      </c>
      <c r="X75" s="319">
        <v>15</v>
      </c>
      <c r="Y75" s="319">
        <v>4</v>
      </c>
      <c r="Z75" s="319">
        <v>261</v>
      </c>
      <c r="AA75" s="320"/>
      <c r="AB75" s="319"/>
      <c r="AC75" s="320"/>
      <c r="AD75" s="320"/>
      <c r="AE75" s="320">
        <v>1995</v>
      </c>
      <c r="AF75" s="320"/>
      <c r="AG75" s="320"/>
      <c r="AH75" s="320"/>
      <c r="AI75" s="320"/>
      <c r="AJ75" s="320"/>
      <c r="AK75" s="320"/>
      <c r="AL75" s="319"/>
      <c r="AM75" s="320"/>
      <c r="AN75" s="320"/>
      <c r="AO75" s="320"/>
      <c r="AP75" s="320"/>
      <c r="AQ75" s="320"/>
      <c r="AR75" s="105"/>
      <c r="AS75" s="105"/>
      <c r="AT75" s="320"/>
      <c r="AU75" s="320"/>
      <c r="AV75" s="320"/>
      <c r="AW75" s="320"/>
      <c r="AX75" s="320"/>
      <c r="AY75" s="320"/>
      <c r="AZ75" s="320"/>
      <c r="BA75" s="320"/>
      <c r="BB75" s="320"/>
      <c r="BC75" s="320"/>
      <c r="BD75" s="320"/>
      <c r="BE75" s="320"/>
      <c r="BF75" s="320"/>
    </row>
    <row r="76" spans="1:58" s="291" customFormat="1" ht="24.95" customHeight="1">
      <c r="A76" s="179">
        <v>33</v>
      </c>
      <c r="B76" s="543"/>
      <c r="C76" s="105" t="s">
        <v>5243</v>
      </c>
      <c r="D76" s="105"/>
      <c r="E76" s="105" t="s">
        <v>5244</v>
      </c>
      <c r="F76" s="105" t="s">
        <v>5068</v>
      </c>
      <c r="G76" s="105" t="s">
        <v>5245</v>
      </c>
      <c r="H76" s="105" t="s">
        <v>5169</v>
      </c>
      <c r="I76" s="105" t="s">
        <v>5079</v>
      </c>
      <c r="J76" s="105"/>
      <c r="K76" s="320"/>
      <c r="L76" s="640">
        <v>23325</v>
      </c>
      <c r="M76" s="642">
        <v>758</v>
      </c>
      <c r="N76" s="642">
        <v>758</v>
      </c>
      <c r="O76" s="320" t="s">
        <v>5080</v>
      </c>
      <c r="P76" s="642"/>
      <c r="Q76" s="642"/>
      <c r="R76" s="642"/>
      <c r="S76" s="642"/>
      <c r="T76" s="640"/>
      <c r="U76" s="642"/>
      <c r="V76" s="642"/>
      <c r="W76" s="642"/>
      <c r="X76" s="642"/>
      <c r="Y76" s="642"/>
      <c r="Z76" s="642"/>
      <c r="AA76" s="320"/>
      <c r="AB76" s="640"/>
      <c r="AC76" s="320"/>
      <c r="AD76" s="320"/>
      <c r="AE76" s="320">
        <v>1989</v>
      </c>
      <c r="AF76" s="320">
        <v>1814</v>
      </c>
      <c r="AG76" s="320"/>
      <c r="AH76" s="320"/>
      <c r="AI76" s="320"/>
      <c r="AJ76" s="320"/>
      <c r="AK76" s="320"/>
      <c r="AL76" s="640">
        <v>1814</v>
      </c>
      <c r="AM76" s="320"/>
      <c r="AN76" s="320"/>
      <c r="AO76" s="320"/>
      <c r="AP76" s="320"/>
      <c r="AQ76" s="320"/>
      <c r="AR76" s="320"/>
      <c r="AS76" s="105" t="s">
        <v>5170</v>
      </c>
      <c r="AT76" s="320">
        <v>1</v>
      </c>
      <c r="AU76" s="320">
        <v>2767</v>
      </c>
      <c r="AV76" s="320"/>
      <c r="AW76" s="320"/>
      <c r="AX76" s="320"/>
      <c r="AY76" s="320"/>
      <c r="AZ76" s="320"/>
      <c r="BA76" s="320"/>
      <c r="BB76" s="320"/>
      <c r="BC76" s="320"/>
      <c r="BD76" s="320"/>
      <c r="BE76" s="320"/>
      <c r="BF76" s="320"/>
    </row>
    <row r="77" spans="1:58" s="291" customFormat="1" ht="24.95" customHeight="1">
      <c r="A77" s="179">
        <v>34</v>
      </c>
      <c r="B77" s="543"/>
      <c r="C77" s="105" t="s">
        <v>5243</v>
      </c>
      <c r="D77" s="105"/>
      <c r="E77" s="105" t="s">
        <v>5246</v>
      </c>
      <c r="F77" s="105" t="s">
        <v>5243</v>
      </c>
      <c r="G77" s="105"/>
      <c r="H77" s="105"/>
      <c r="I77" s="105" t="s">
        <v>5243</v>
      </c>
      <c r="J77" s="105"/>
      <c r="K77" s="320"/>
      <c r="L77" s="640">
        <v>6624</v>
      </c>
      <c r="M77" s="642"/>
      <c r="N77" s="642"/>
      <c r="O77" s="320" t="s">
        <v>5080</v>
      </c>
      <c r="P77" s="642"/>
      <c r="Q77" s="642"/>
      <c r="R77" s="642"/>
      <c r="S77" s="642"/>
      <c r="T77" s="640"/>
      <c r="U77" s="642"/>
      <c r="V77" s="642"/>
      <c r="W77" s="642">
        <v>50</v>
      </c>
      <c r="X77" s="642">
        <v>13</v>
      </c>
      <c r="Y77" s="642"/>
      <c r="Z77" s="642">
        <v>650</v>
      </c>
      <c r="AA77" s="320"/>
      <c r="AB77" s="640"/>
      <c r="AC77" s="320"/>
      <c r="AD77" s="320"/>
      <c r="AE77" s="320">
        <v>2007</v>
      </c>
      <c r="AF77" s="320"/>
      <c r="AG77" s="320"/>
      <c r="AH77" s="320"/>
      <c r="AI77" s="320"/>
      <c r="AJ77" s="320"/>
      <c r="AK77" s="320"/>
      <c r="AL77" s="640">
        <v>1365</v>
      </c>
      <c r="AM77" s="320"/>
      <c r="AN77" s="320"/>
      <c r="AO77" s="320"/>
      <c r="AP77" s="320"/>
      <c r="AQ77" s="320"/>
      <c r="AR77" s="320"/>
      <c r="AS77" s="105"/>
      <c r="AT77" s="320"/>
      <c r="AU77" s="320"/>
      <c r="AV77" s="320"/>
      <c r="AW77" s="320"/>
      <c r="AX77" s="320"/>
      <c r="AY77" s="320"/>
      <c r="AZ77" s="320"/>
      <c r="BA77" s="320"/>
      <c r="BB77" s="320"/>
      <c r="BC77" s="320"/>
      <c r="BD77" s="320"/>
      <c r="BE77" s="320"/>
      <c r="BF77" s="320"/>
    </row>
    <row r="78" spans="1:58" s="291" customFormat="1" ht="24.95" customHeight="1">
      <c r="A78" s="179"/>
      <c r="B78" s="543"/>
      <c r="C78" s="320" t="s">
        <v>5243</v>
      </c>
      <c r="D78" s="320" t="s">
        <v>5247</v>
      </c>
      <c r="E78" s="320" t="s">
        <v>5248</v>
      </c>
      <c r="F78" s="320" t="s">
        <v>5243</v>
      </c>
      <c r="G78" s="320" t="s">
        <v>5249</v>
      </c>
      <c r="H78" s="847" t="s">
        <v>5250</v>
      </c>
      <c r="I78" s="320" t="s">
        <v>5251</v>
      </c>
      <c r="J78" s="320">
        <v>23</v>
      </c>
      <c r="K78" s="320"/>
      <c r="L78" s="640">
        <v>26092</v>
      </c>
      <c r="M78" s="640">
        <v>1724</v>
      </c>
      <c r="N78" s="640">
        <v>7380</v>
      </c>
      <c r="O78" s="320" t="s">
        <v>5039</v>
      </c>
      <c r="P78" s="640"/>
      <c r="Q78" s="640"/>
      <c r="R78" s="640"/>
      <c r="S78" s="640"/>
      <c r="T78" s="640"/>
      <c r="U78" s="640"/>
      <c r="V78" s="640"/>
      <c r="W78" s="640">
        <v>25</v>
      </c>
      <c r="X78" s="640">
        <v>13</v>
      </c>
      <c r="Y78" s="640">
        <v>6</v>
      </c>
      <c r="Z78" s="640">
        <v>325</v>
      </c>
      <c r="AA78" s="320" t="s">
        <v>5252</v>
      </c>
      <c r="AB78" s="640">
        <v>100</v>
      </c>
      <c r="AC78" s="320"/>
      <c r="AD78" s="320" t="s">
        <v>5213</v>
      </c>
      <c r="AE78" s="320">
        <v>1994</v>
      </c>
      <c r="AF78" s="320"/>
      <c r="AG78" s="320"/>
      <c r="AH78" s="320"/>
      <c r="AI78" s="320"/>
      <c r="AJ78" s="320"/>
      <c r="AK78" s="320"/>
      <c r="AL78" s="640">
        <v>7290</v>
      </c>
      <c r="AM78" s="320"/>
      <c r="AN78" s="320"/>
      <c r="AO78" s="320"/>
      <c r="AP78" s="320"/>
      <c r="AQ78" s="320"/>
      <c r="AR78" s="320"/>
      <c r="AS78" s="320"/>
      <c r="AT78" s="320"/>
      <c r="AU78" s="320"/>
      <c r="AV78" s="320"/>
      <c r="AW78" s="320"/>
      <c r="AX78" s="320"/>
      <c r="AY78" s="320"/>
      <c r="AZ78" s="320"/>
      <c r="BA78" s="320"/>
      <c r="BB78" s="320"/>
      <c r="BC78" s="320"/>
      <c r="BD78" s="320"/>
      <c r="BE78" s="320"/>
      <c r="BF78" s="320" t="s">
        <v>5253</v>
      </c>
    </row>
    <row r="79" spans="1:58" s="291" customFormat="1" ht="24.95" customHeight="1">
      <c r="A79" s="179"/>
      <c r="B79" s="543"/>
      <c r="C79" s="320" t="s">
        <v>5243</v>
      </c>
      <c r="D79" s="320"/>
      <c r="E79" s="320" t="s">
        <v>5254</v>
      </c>
      <c r="F79" s="320" t="s">
        <v>5255</v>
      </c>
      <c r="G79" s="320"/>
      <c r="H79" s="847"/>
      <c r="I79" s="320" t="s">
        <v>15420</v>
      </c>
      <c r="J79" s="320"/>
      <c r="K79" s="320"/>
      <c r="L79" s="640">
        <v>13886</v>
      </c>
      <c r="M79" s="1104">
        <v>1014</v>
      </c>
      <c r="N79" s="1104">
        <v>14317</v>
      </c>
      <c r="O79" s="320" t="s">
        <v>5039</v>
      </c>
      <c r="P79" s="640"/>
      <c r="Q79" s="640"/>
      <c r="R79" s="640"/>
      <c r="S79" s="640"/>
      <c r="T79" s="640"/>
      <c r="U79" s="640"/>
      <c r="V79" s="640"/>
      <c r="W79" s="640">
        <v>25</v>
      </c>
      <c r="X79" s="640">
        <v>15</v>
      </c>
      <c r="Y79" s="640">
        <v>6</v>
      </c>
      <c r="Z79" s="640">
        <v>375</v>
      </c>
      <c r="AA79" s="320"/>
      <c r="AB79" s="640"/>
      <c r="AC79" s="320"/>
      <c r="AD79" s="320"/>
      <c r="AE79" s="320">
        <v>2006</v>
      </c>
      <c r="AF79" s="320"/>
      <c r="AG79" s="320"/>
      <c r="AH79" s="320"/>
      <c r="AI79" s="320"/>
      <c r="AJ79" s="320"/>
      <c r="AK79" s="320"/>
      <c r="AL79" s="640">
        <v>18549</v>
      </c>
      <c r="AM79" s="320"/>
      <c r="AN79" s="320"/>
      <c r="AO79" s="320"/>
      <c r="AP79" s="320"/>
      <c r="AQ79" s="320"/>
      <c r="AR79" s="320"/>
      <c r="AS79" s="320"/>
      <c r="AT79" s="320"/>
      <c r="AU79" s="320"/>
      <c r="AV79" s="320"/>
      <c r="AW79" s="320"/>
      <c r="AX79" s="320"/>
      <c r="AY79" s="320"/>
      <c r="AZ79" s="320"/>
      <c r="BA79" s="320"/>
      <c r="BB79" s="320"/>
      <c r="BC79" s="320"/>
      <c r="BD79" s="320"/>
      <c r="BE79" s="320"/>
      <c r="BF79" s="320" t="s">
        <v>5253</v>
      </c>
    </row>
    <row r="80" spans="1:58" s="291" customFormat="1" ht="24.95" customHeight="1">
      <c r="A80" s="179"/>
      <c r="B80" s="543"/>
      <c r="C80" s="320" t="s">
        <v>5243</v>
      </c>
      <c r="D80" s="320"/>
      <c r="E80" s="320" t="s">
        <v>5256</v>
      </c>
      <c r="F80" s="320" t="s">
        <v>5243</v>
      </c>
      <c r="G80" s="320"/>
      <c r="H80" s="847"/>
      <c r="I80" s="320" t="s">
        <v>5257</v>
      </c>
      <c r="J80" s="320"/>
      <c r="K80" s="320"/>
      <c r="L80" s="640">
        <v>2262</v>
      </c>
      <c r="M80" s="1104"/>
      <c r="N80" s="1104">
        <v>13713</v>
      </c>
      <c r="O80" s="320" t="s">
        <v>5039</v>
      </c>
      <c r="P80" s="640"/>
      <c r="Q80" s="640"/>
      <c r="R80" s="640"/>
      <c r="S80" s="640"/>
      <c r="T80" s="640"/>
      <c r="U80" s="640"/>
      <c r="V80" s="640"/>
      <c r="W80" s="640">
        <v>25</v>
      </c>
      <c r="X80" s="640">
        <v>15</v>
      </c>
      <c r="Y80" s="640">
        <v>5</v>
      </c>
      <c r="Z80" s="640">
        <v>654.54</v>
      </c>
      <c r="AA80" s="320"/>
      <c r="AB80" s="640"/>
      <c r="AC80" s="320"/>
      <c r="AD80" s="320"/>
      <c r="AE80" s="320">
        <v>2013</v>
      </c>
      <c r="AF80" s="320"/>
      <c r="AG80" s="320"/>
      <c r="AH80" s="320"/>
      <c r="AI80" s="320"/>
      <c r="AJ80" s="320"/>
      <c r="AK80" s="320"/>
      <c r="AL80" s="640">
        <v>72708</v>
      </c>
      <c r="AM80" s="320"/>
      <c r="AN80" s="320"/>
      <c r="AO80" s="320"/>
      <c r="AP80" s="320"/>
      <c r="AQ80" s="320"/>
      <c r="AR80" s="320"/>
      <c r="AS80" s="320"/>
      <c r="AT80" s="320"/>
      <c r="AU80" s="320"/>
      <c r="AV80" s="320"/>
      <c r="AW80" s="320"/>
      <c r="AX80" s="320"/>
      <c r="AY80" s="320"/>
      <c r="AZ80" s="320"/>
      <c r="BA80" s="320"/>
      <c r="BB80" s="320"/>
      <c r="BC80" s="320"/>
      <c r="BD80" s="320"/>
      <c r="BE80" s="320"/>
      <c r="BF80" s="320" t="s">
        <v>5253</v>
      </c>
    </row>
    <row r="81" spans="1:58" s="291" customFormat="1" ht="24.95" customHeight="1">
      <c r="A81" s="179"/>
      <c r="B81" s="543"/>
      <c r="C81" s="320" t="s">
        <v>5243</v>
      </c>
      <c r="D81" s="320"/>
      <c r="E81" s="320" t="s">
        <v>5258</v>
      </c>
      <c r="F81" s="320" t="s">
        <v>5255</v>
      </c>
      <c r="G81" s="320"/>
      <c r="H81" s="847"/>
      <c r="I81" s="320" t="s">
        <v>5259</v>
      </c>
      <c r="J81" s="320"/>
      <c r="K81" s="320"/>
      <c r="L81" s="640">
        <v>12102</v>
      </c>
      <c r="M81" s="640">
        <v>1095</v>
      </c>
      <c r="N81" s="640">
        <v>3902</v>
      </c>
      <c r="O81" s="320" t="s">
        <v>5039</v>
      </c>
      <c r="P81" s="640"/>
      <c r="Q81" s="640"/>
      <c r="R81" s="640"/>
      <c r="S81" s="640"/>
      <c r="T81" s="640"/>
      <c r="U81" s="640"/>
      <c r="V81" s="640"/>
      <c r="W81" s="640">
        <v>25</v>
      </c>
      <c r="X81" s="640">
        <v>12</v>
      </c>
      <c r="Y81" s="640">
        <v>5</v>
      </c>
      <c r="Z81" s="640">
        <v>300</v>
      </c>
      <c r="AA81" s="320"/>
      <c r="AB81" s="640"/>
      <c r="AC81" s="320"/>
      <c r="AD81" s="320"/>
      <c r="AE81" s="320">
        <v>2006</v>
      </c>
      <c r="AF81" s="320"/>
      <c r="AG81" s="320"/>
      <c r="AH81" s="320"/>
      <c r="AI81" s="320"/>
      <c r="AJ81" s="320"/>
      <c r="AK81" s="320"/>
      <c r="AL81" s="640">
        <v>7361</v>
      </c>
      <c r="AM81" s="320"/>
      <c r="AN81" s="320"/>
      <c r="AO81" s="320"/>
      <c r="AP81" s="320"/>
      <c r="AQ81" s="320"/>
      <c r="AR81" s="320"/>
      <c r="AS81" s="320"/>
      <c r="AT81" s="320"/>
      <c r="AU81" s="320"/>
      <c r="AV81" s="320"/>
      <c r="AW81" s="320"/>
      <c r="AX81" s="320"/>
      <c r="AY81" s="320"/>
      <c r="AZ81" s="320"/>
      <c r="BA81" s="320"/>
      <c r="BB81" s="320"/>
      <c r="BC81" s="320"/>
      <c r="BD81" s="320"/>
      <c r="BE81" s="320"/>
      <c r="BF81" s="320"/>
    </row>
    <row r="82" spans="1:58" s="291" customFormat="1" ht="24.95" customHeight="1">
      <c r="A82" s="179"/>
      <c r="B82" s="543"/>
      <c r="C82" s="105" t="s">
        <v>5260</v>
      </c>
      <c r="D82" s="105" t="s">
        <v>5129</v>
      </c>
      <c r="E82" s="105" t="s">
        <v>5261</v>
      </c>
      <c r="F82" s="105" t="s">
        <v>5260</v>
      </c>
      <c r="G82" s="105" t="s">
        <v>5131</v>
      </c>
      <c r="H82" s="847" t="s">
        <v>5132</v>
      </c>
      <c r="I82" s="105" t="s">
        <v>5262</v>
      </c>
      <c r="J82" s="105" t="s">
        <v>5134</v>
      </c>
      <c r="K82" s="105" t="s">
        <v>5117</v>
      </c>
      <c r="L82" s="100">
        <v>3034</v>
      </c>
      <c r="M82" s="100">
        <v>1571</v>
      </c>
      <c r="N82" s="100">
        <v>9914</v>
      </c>
      <c r="O82" s="320" t="s">
        <v>5039</v>
      </c>
      <c r="P82" s="319"/>
      <c r="Q82" s="319"/>
      <c r="R82" s="319"/>
      <c r="S82" s="319"/>
      <c r="T82" s="319"/>
      <c r="U82" s="319"/>
      <c r="V82" s="319"/>
      <c r="W82" s="319">
        <v>25</v>
      </c>
      <c r="X82" s="319">
        <v>12</v>
      </c>
      <c r="Y82" s="319">
        <v>5</v>
      </c>
      <c r="Z82" s="319">
        <v>300</v>
      </c>
      <c r="AA82" s="320"/>
      <c r="AB82" s="319">
        <v>250</v>
      </c>
      <c r="AC82" s="320"/>
      <c r="AD82" s="320"/>
      <c r="AE82" s="105">
        <v>2005</v>
      </c>
      <c r="AF82" s="105"/>
      <c r="AG82" s="105"/>
      <c r="AH82" s="105"/>
      <c r="AI82" s="105"/>
      <c r="AJ82" s="105"/>
      <c r="AK82" s="105"/>
      <c r="AL82" s="100">
        <v>19000</v>
      </c>
      <c r="AM82" s="320"/>
      <c r="AN82" s="320"/>
      <c r="AO82" s="320"/>
      <c r="AP82" s="320"/>
      <c r="AQ82" s="320"/>
      <c r="AR82" s="320"/>
      <c r="AS82" s="105" t="s">
        <v>5119</v>
      </c>
      <c r="AT82" s="105" t="s">
        <v>5136</v>
      </c>
      <c r="AU82" s="105"/>
      <c r="AV82" s="105" t="s">
        <v>5137</v>
      </c>
      <c r="AW82" s="105" t="s">
        <v>5068</v>
      </c>
      <c r="AX82" s="105" t="s">
        <v>5138</v>
      </c>
      <c r="AY82" s="105" t="s">
        <v>5139</v>
      </c>
      <c r="AZ82" s="105" t="s">
        <v>5140</v>
      </c>
      <c r="BA82" s="105"/>
      <c r="BB82" s="105" t="s">
        <v>5068</v>
      </c>
      <c r="BC82" s="105" t="s">
        <v>5141</v>
      </c>
      <c r="BD82" s="105">
        <v>1</v>
      </c>
      <c r="BE82" s="105" t="s">
        <v>5142</v>
      </c>
      <c r="BF82" s="105"/>
    </row>
    <row r="83" spans="1:58" s="291" customFormat="1" ht="24.95" customHeight="1">
      <c r="A83" s="179"/>
      <c r="B83" s="543"/>
      <c r="C83" s="320" t="s">
        <v>5260</v>
      </c>
      <c r="D83" s="320" t="s">
        <v>5224</v>
      </c>
      <c r="E83" s="105" t="s">
        <v>5263</v>
      </c>
      <c r="F83" s="320" t="s">
        <v>5260</v>
      </c>
      <c r="G83" s="320" t="s">
        <v>5047</v>
      </c>
      <c r="H83" s="847"/>
      <c r="I83" s="320" t="s">
        <v>6450</v>
      </c>
      <c r="J83" s="320">
        <v>15</v>
      </c>
      <c r="K83" s="320"/>
      <c r="L83" s="319">
        <v>1382</v>
      </c>
      <c r="M83" s="319">
        <v>821</v>
      </c>
      <c r="N83" s="319">
        <v>7048</v>
      </c>
      <c r="O83" s="320" t="s">
        <v>5039</v>
      </c>
      <c r="P83" s="319"/>
      <c r="Q83" s="319"/>
      <c r="R83" s="319"/>
      <c r="S83" s="319"/>
      <c r="T83" s="319"/>
      <c r="U83" s="319"/>
      <c r="V83" s="319"/>
      <c r="W83" s="319">
        <v>25</v>
      </c>
      <c r="X83" s="319">
        <v>12</v>
      </c>
      <c r="Y83" s="319">
        <v>5</v>
      </c>
      <c r="Z83" s="319">
        <v>300</v>
      </c>
      <c r="AA83" s="320"/>
      <c r="AB83" s="319">
        <v>250</v>
      </c>
      <c r="AC83" s="320"/>
      <c r="AD83" s="320"/>
      <c r="AE83" s="320">
        <v>2004</v>
      </c>
      <c r="AF83" s="320"/>
      <c r="AG83" s="320"/>
      <c r="AH83" s="320"/>
      <c r="AI83" s="320"/>
      <c r="AJ83" s="320"/>
      <c r="AK83" s="320"/>
      <c r="AL83" s="319">
        <v>18700</v>
      </c>
      <c r="AM83" s="320"/>
      <c r="AN83" s="320"/>
      <c r="AO83" s="320"/>
      <c r="AP83" s="320"/>
      <c r="AQ83" s="320"/>
      <c r="AR83" s="320"/>
      <c r="AS83" s="320" t="s">
        <v>5226</v>
      </c>
      <c r="AT83" s="320"/>
      <c r="AU83" s="320">
        <v>136</v>
      </c>
      <c r="AV83" s="320"/>
      <c r="AW83" s="320" t="s">
        <v>5047</v>
      </c>
      <c r="AX83" s="320"/>
      <c r="AY83" s="320"/>
      <c r="AZ83" s="320"/>
      <c r="BA83" s="320"/>
      <c r="BB83" s="320"/>
      <c r="BC83" s="320"/>
      <c r="BD83" s="320"/>
      <c r="BE83" s="320"/>
      <c r="BF83" s="320"/>
    </row>
    <row r="84" spans="1:58" s="291" customFormat="1" ht="24.95" customHeight="1">
      <c r="A84" s="179"/>
      <c r="B84" s="543"/>
      <c r="C84" s="320" t="s">
        <v>5260</v>
      </c>
      <c r="D84" s="320"/>
      <c r="E84" s="105" t="s">
        <v>5264</v>
      </c>
      <c r="F84" s="320" t="s">
        <v>5068</v>
      </c>
      <c r="G84" s="320"/>
      <c r="H84" s="847"/>
      <c r="I84" s="320" t="s">
        <v>6451</v>
      </c>
      <c r="J84" s="320"/>
      <c r="K84" s="320"/>
      <c r="L84" s="105">
        <v>6308</v>
      </c>
      <c r="M84" s="319">
        <v>4327</v>
      </c>
      <c r="N84" s="319">
        <v>9716</v>
      </c>
      <c r="O84" s="320" t="s">
        <v>5039</v>
      </c>
      <c r="P84" s="319"/>
      <c r="Q84" s="319"/>
      <c r="R84" s="319"/>
      <c r="S84" s="319"/>
      <c r="T84" s="319"/>
      <c r="U84" s="319"/>
      <c r="V84" s="319"/>
      <c r="W84" s="319">
        <v>25</v>
      </c>
      <c r="X84" s="319">
        <v>12</v>
      </c>
      <c r="Y84" s="319">
        <v>6</v>
      </c>
      <c r="Z84" s="319">
        <v>877.5</v>
      </c>
      <c r="AA84" s="320"/>
      <c r="AB84" s="319"/>
      <c r="AC84" s="320"/>
      <c r="AD84" s="320"/>
      <c r="AE84" s="320">
        <v>2001</v>
      </c>
      <c r="AF84" s="320"/>
      <c r="AG84" s="320"/>
      <c r="AH84" s="320"/>
      <c r="AI84" s="320"/>
      <c r="AJ84" s="320"/>
      <c r="AK84" s="320"/>
      <c r="AL84" s="319">
        <v>9423</v>
      </c>
      <c r="AM84" s="320"/>
      <c r="AN84" s="320"/>
      <c r="AO84" s="320"/>
      <c r="AP84" s="320"/>
      <c r="AQ84" s="320"/>
      <c r="AR84" s="320"/>
      <c r="AS84" s="320"/>
      <c r="AT84" s="320"/>
      <c r="AU84" s="320"/>
      <c r="AV84" s="320"/>
      <c r="AW84" s="320"/>
      <c r="AX84" s="320"/>
      <c r="AY84" s="320"/>
      <c r="AZ84" s="320"/>
      <c r="BA84" s="320"/>
      <c r="BB84" s="320"/>
      <c r="BC84" s="320"/>
      <c r="BD84" s="320"/>
      <c r="BE84" s="320"/>
      <c r="BF84" s="320" t="s">
        <v>5265</v>
      </c>
    </row>
    <row r="85" spans="1:58" s="291" customFormat="1" ht="24.95" customHeight="1">
      <c r="A85" s="179"/>
      <c r="B85" s="543"/>
      <c r="C85" s="320" t="s">
        <v>5260</v>
      </c>
      <c r="D85" s="320" t="s">
        <v>5227</v>
      </c>
      <c r="E85" s="105" t="s">
        <v>5266</v>
      </c>
      <c r="F85" s="320" t="s">
        <v>5229</v>
      </c>
      <c r="G85" s="320" t="s">
        <v>5047</v>
      </c>
      <c r="H85" s="320"/>
      <c r="I85" s="320" t="s">
        <v>6450</v>
      </c>
      <c r="J85" s="320">
        <v>11</v>
      </c>
      <c r="K85" s="320"/>
      <c r="L85" s="319">
        <v>8265</v>
      </c>
      <c r="M85" s="319">
        <v>2095</v>
      </c>
      <c r="N85" s="319">
        <v>6391</v>
      </c>
      <c r="O85" s="320" t="s">
        <v>5039</v>
      </c>
      <c r="P85" s="319"/>
      <c r="Q85" s="319"/>
      <c r="R85" s="319"/>
      <c r="S85" s="319"/>
      <c r="T85" s="319"/>
      <c r="U85" s="319"/>
      <c r="V85" s="319"/>
      <c r="W85" s="319">
        <v>25</v>
      </c>
      <c r="X85" s="319">
        <v>11</v>
      </c>
      <c r="Y85" s="319">
        <v>5</v>
      </c>
      <c r="Z85" s="319">
        <v>275</v>
      </c>
      <c r="AA85" s="320"/>
      <c r="AB85" s="319">
        <v>250</v>
      </c>
      <c r="AC85" s="320"/>
      <c r="AD85" s="320"/>
      <c r="AE85" s="320">
        <v>1994</v>
      </c>
      <c r="AF85" s="320"/>
      <c r="AG85" s="320"/>
      <c r="AH85" s="320"/>
      <c r="AI85" s="320"/>
      <c r="AJ85" s="320"/>
      <c r="AK85" s="320"/>
      <c r="AL85" s="100">
        <v>5150</v>
      </c>
      <c r="AM85" s="320"/>
      <c r="AN85" s="320"/>
      <c r="AO85" s="320"/>
      <c r="AP85" s="320"/>
      <c r="AQ85" s="320"/>
      <c r="AR85" s="320"/>
      <c r="AS85" s="320" t="s">
        <v>5226</v>
      </c>
      <c r="AT85" s="320"/>
      <c r="AU85" s="320">
        <v>342</v>
      </c>
      <c r="AV85" s="320"/>
      <c r="AW85" s="320" t="s">
        <v>5047</v>
      </c>
      <c r="AX85" s="320"/>
      <c r="AY85" s="320"/>
      <c r="AZ85" s="320"/>
      <c r="BA85" s="320"/>
      <c r="BB85" s="320"/>
      <c r="BC85" s="320"/>
      <c r="BD85" s="320"/>
      <c r="BE85" s="320"/>
      <c r="BF85" s="319"/>
    </row>
    <row r="86" spans="1:58" s="291" customFormat="1" ht="24.95" customHeight="1">
      <c r="A86" s="179"/>
      <c r="B86" s="543"/>
      <c r="C86" s="320" t="s">
        <v>5267</v>
      </c>
      <c r="D86" s="320"/>
      <c r="E86" s="320" t="s">
        <v>5268</v>
      </c>
      <c r="F86" s="320" t="s">
        <v>5269</v>
      </c>
      <c r="G86" s="320"/>
      <c r="H86" s="847"/>
      <c r="I86" s="320" t="s">
        <v>5270</v>
      </c>
      <c r="J86" s="320"/>
      <c r="K86" s="320"/>
      <c r="L86" s="319">
        <v>25180</v>
      </c>
      <c r="M86" s="319">
        <v>10270</v>
      </c>
      <c r="N86" s="319">
        <v>25180</v>
      </c>
      <c r="O86" s="320" t="s">
        <v>513</v>
      </c>
      <c r="P86" s="319">
        <v>25</v>
      </c>
      <c r="Q86" s="319">
        <v>25</v>
      </c>
      <c r="R86" s="319"/>
      <c r="S86" s="319">
        <v>50</v>
      </c>
      <c r="T86" s="319">
        <v>25</v>
      </c>
      <c r="U86" s="319">
        <v>10</v>
      </c>
      <c r="V86" s="319">
        <v>1250</v>
      </c>
      <c r="W86" s="319">
        <v>50</v>
      </c>
      <c r="X86" s="319">
        <v>12.5</v>
      </c>
      <c r="Y86" s="319">
        <v>5</v>
      </c>
      <c r="Z86" s="319">
        <v>625</v>
      </c>
      <c r="AA86" s="320"/>
      <c r="AB86" s="319">
        <v>10000</v>
      </c>
      <c r="AC86" s="320"/>
      <c r="AD86" s="320"/>
      <c r="AE86" s="320">
        <v>1988</v>
      </c>
      <c r="AF86" s="320"/>
      <c r="AG86" s="320"/>
      <c r="AH86" s="320"/>
      <c r="AI86" s="320"/>
      <c r="AJ86" s="320"/>
      <c r="AK86" s="320"/>
      <c r="AL86" s="319">
        <v>15900</v>
      </c>
      <c r="AM86" s="320"/>
      <c r="AN86" s="320"/>
      <c r="AO86" s="320"/>
      <c r="AP86" s="320"/>
      <c r="AQ86" s="320"/>
      <c r="AR86" s="320"/>
      <c r="AS86" s="320"/>
      <c r="AT86" s="320"/>
      <c r="AU86" s="320"/>
      <c r="AV86" s="320"/>
      <c r="AW86" s="320"/>
      <c r="AX86" s="320"/>
      <c r="AY86" s="320"/>
      <c r="AZ86" s="320"/>
      <c r="BA86" s="320"/>
      <c r="BB86" s="320"/>
      <c r="BC86" s="320"/>
      <c r="BD86" s="320"/>
      <c r="BE86" s="320"/>
      <c r="BF86" s="146"/>
    </row>
    <row r="87" spans="1:58" s="291" customFormat="1" ht="24.95" customHeight="1">
      <c r="A87" s="179"/>
      <c r="B87" s="543"/>
      <c r="C87" s="320" t="s">
        <v>5267</v>
      </c>
      <c r="D87" s="320" t="s">
        <v>5271</v>
      </c>
      <c r="E87" s="320" t="s">
        <v>5272</v>
      </c>
      <c r="F87" s="320" t="s">
        <v>5068</v>
      </c>
      <c r="G87" s="320" t="s">
        <v>5273</v>
      </c>
      <c r="H87" s="847" t="s">
        <v>5274</v>
      </c>
      <c r="I87" s="320" t="s">
        <v>5275</v>
      </c>
      <c r="J87" s="320"/>
      <c r="K87" s="320" t="s">
        <v>5276</v>
      </c>
      <c r="L87" s="319">
        <v>35310</v>
      </c>
      <c r="M87" s="319">
        <v>9318</v>
      </c>
      <c r="N87" s="319">
        <v>22479</v>
      </c>
      <c r="O87" s="320" t="s">
        <v>5039</v>
      </c>
      <c r="P87" s="319">
        <v>25</v>
      </c>
      <c r="Q87" s="319">
        <v>25</v>
      </c>
      <c r="R87" s="319">
        <v>5</v>
      </c>
      <c r="S87" s="319">
        <v>50</v>
      </c>
      <c r="T87" s="319">
        <v>25</v>
      </c>
      <c r="U87" s="319">
        <v>10</v>
      </c>
      <c r="V87" s="319">
        <v>1250</v>
      </c>
      <c r="W87" s="319"/>
      <c r="X87" s="319"/>
      <c r="Y87" s="319"/>
      <c r="Z87" s="319"/>
      <c r="AA87" s="320" t="s">
        <v>5277</v>
      </c>
      <c r="AB87" s="319">
        <v>1000</v>
      </c>
      <c r="AC87" s="320" t="s">
        <v>5278</v>
      </c>
      <c r="AD87" s="320"/>
      <c r="AE87" s="320">
        <v>1980</v>
      </c>
      <c r="AF87" s="320">
        <v>5800</v>
      </c>
      <c r="AG87" s="320"/>
      <c r="AH87" s="320"/>
      <c r="AI87" s="320"/>
      <c r="AJ87" s="320"/>
      <c r="AK87" s="320"/>
      <c r="AL87" s="319">
        <v>5800</v>
      </c>
      <c r="AM87" s="320"/>
      <c r="AN87" s="320"/>
      <c r="AO87" s="320"/>
      <c r="AP87" s="320"/>
      <c r="AQ87" s="320"/>
      <c r="AR87" s="320"/>
      <c r="AS87" s="320"/>
      <c r="AT87" s="320"/>
      <c r="AU87" s="320"/>
      <c r="AV87" s="320"/>
      <c r="AW87" s="320"/>
      <c r="AX87" s="320"/>
      <c r="AY87" s="320"/>
      <c r="AZ87" s="320"/>
      <c r="BA87" s="320"/>
      <c r="BB87" s="320"/>
      <c r="BC87" s="320"/>
      <c r="BD87" s="320"/>
      <c r="BE87" s="320"/>
      <c r="BF87" s="146"/>
    </row>
    <row r="88" spans="1:58" s="291" customFormat="1" ht="24.95" customHeight="1">
      <c r="A88" s="179"/>
      <c r="B88" s="543"/>
      <c r="C88" s="320" t="s">
        <v>5267</v>
      </c>
      <c r="D88" s="320" t="s">
        <v>5271</v>
      </c>
      <c r="E88" s="320" t="s">
        <v>5279</v>
      </c>
      <c r="F88" s="320" t="s">
        <v>5068</v>
      </c>
      <c r="G88" s="320" t="s">
        <v>5273</v>
      </c>
      <c r="H88" s="847" t="s">
        <v>5274</v>
      </c>
      <c r="I88" s="320" t="s">
        <v>5280</v>
      </c>
      <c r="J88" s="320"/>
      <c r="K88" s="320" t="s">
        <v>5281</v>
      </c>
      <c r="L88" s="319">
        <v>4040</v>
      </c>
      <c r="M88" s="319">
        <v>4739</v>
      </c>
      <c r="N88" s="319">
        <v>6024</v>
      </c>
      <c r="O88" s="320" t="s">
        <v>5039</v>
      </c>
      <c r="P88" s="319">
        <v>25</v>
      </c>
      <c r="Q88" s="319">
        <v>25</v>
      </c>
      <c r="R88" s="319">
        <v>5</v>
      </c>
      <c r="S88" s="319">
        <v>50</v>
      </c>
      <c r="T88" s="319">
        <v>25</v>
      </c>
      <c r="U88" s="319">
        <v>10</v>
      </c>
      <c r="V88" s="319">
        <v>1250</v>
      </c>
      <c r="W88" s="319"/>
      <c r="X88" s="319"/>
      <c r="Y88" s="319"/>
      <c r="Z88" s="319"/>
      <c r="AA88" s="320"/>
      <c r="AB88" s="319">
        <v>200</v>
      </c>
      <c r="AC88" s="320" t="s">
        <v>5278</v>
      </c>
      <c r="AD88" s="320"/>
      <c r="AE88" s="320">
        <v>1971</v>
      </c>
      <c r="AF88" s="320"/>
      <c r="AG88" s="320"/>
      <c r="AH88" s="320"/>
      <c r="AI88" s="320"/>
      <c r="AJ88" s="320"/>
      <c r="AK88" s="320"/>
      <c r="AL88" s="319">
        <v>1000</v>
      </c>
      <c r="AM88" s="320"/>
      <c r="AN88" s="320"/>
      <c r="AO88" s="320"/>
      <c r="AP88" s="320"/>
      <c r="AQ88" s="320"/>
      <c r="AR88" s="320"/>
      <c r="AS88" s="320"/>
      <c r="AT88" s="320"/>
      <c r="AU88" s="320"/>
      <c r="AV88" s="320"/>
      <c r="AW88" s="320"/>
      <c r="AX88" s="320"/>
      <c r="AY88" s="320"/>
      <c r="AZ88" s="320"/>
      <c r="BA88" s="320"/>
      <c r="BB88" s="320"/>
      <c r="BC88" s="320"/>
      <c r="BD88" s="320"/>
      <c r="BE88" s="320"/>
      <c r="BF88" s="320"/>
    </row>
    <row r="89" spans="1:58" s="291" customFormat="1" ht="24.95" customHeight="1">
      <c r="A89" s="179"/>
      <c r="B89" s="543"/>
      <c r="C89" s="320" t="s">
        <v>5267</v>
      </c>
      <c r="D89" s="320"/>
      <c r="E89" s="320" t="s">
        <v>5282</v>
      </c>
      <c r="F89" s="320" t="s">
        <v>5267</v>
      </c>
      <c r="G89" s="320"/>
      <c r="H89" s="847"/>
      <c r="I89" s="320" t="s">
        <v>5043</v>
      </c>
      <c r="J89" s="320"/>
      <c r="K89" s="320"/>
      <c r="L89" s="319">
        <v>4426</v>
      </c>
      <c r="M89" s="319">
        <v>757</v>
      </c>
      <c r="N89" s="319">
        <v>8690</v>
      </c>
      <c r="O89" s="320" t="s">
        <v>5039</v>
      </c>
      <c r="P89" s="319"/>
      <c r="Q89" s="319"/>
      <c r="R89" s="319"/>
      <c r="S89" s="319">
        <v>25</v>
      </c>
      <c r="T89" s="319"/>
      <c r="U89" s="319">
        <v>7</v>
      </c>
      <c r="V89" s="319">
        <v>385</v>
      </c>
      <c r="W89" s="319"/>
      <c r="X89" s="319"/>
      <c r="Y89" s="319"/>
      <c r="Z89" s="319"/>
      <c r="AA89" s="320"/>
      <c r="AB89" s="319"/>
      <c r="AC89" s="320"/>
      <c r="AD89" s="320"/>
      <c r="AE89" s="320">
        <v>2004</v>
      </c>
      <c r="AF89" s="320"/>
      <c r="AG89" s="320"/>
      <c r="AH89" s="320"/>
      <c r="AI89" s="320"/>
      <c r="AJ89" s="320"/>
      <c r="AK89" s="320"/>
      <c r="AL89" s="319"/>
      <c r="AM89" s="320"/>
      <c r="AN89" s="320"/>
      <c r="AO89" s="320"/>
      <c r="AP89" s="320"/>
      <c r="AQ89" s="320"/>
      <c r="AR89" s="320"/>
      <c r="AS89" s="320"/>
      <c r="AT89" s="320"/>
      <c r="AU89" s="320"/>
      <c r="AV89" s="320"/>
      <c r="AW89" s="320"/>
      <c r="AX89" s="320"/>
      <c r="AY89" s="320"/>
      <c r="AZ89" s="320"/>
      <c r="BA89" s="320"/>
      <c r="BB89" s="320"/>
      <c r="BC89" s="320"/>
      <c r="BD89" s="320"/>
      <c r="BE89" s="320"/>
      <c r="BF89" s="320"/>
    </row>
    <row r="90" spans="1:58" s="291" customFormat="1" ht="24.95" customHeight="1">
      <c r="A90" s="179"/>
      <c r="B90" s="543"/>
      <c r="C90" s="320" t="s">
        <v>5267</v>
      </c>
      <c r="D90" s="320"/>
      <c r="E90" s="320" t="s">
        <v>5283</v>
      </c>
      <c r="F90" s="320" t="s">
        <v>5068</v>
      </c>
      <c r="G90" s="320"/>
      <c r="H90" s="847"/>
      <c r="I90" s="320" t="s">
        <v>5079</v>
      </c>
      <c r="J90" s="320"/>
      <c r="K90" s="320"/>
      <c r="L90" s="319">
        <v>27945</v>
      </c>
      <c r="M90" s="319">
        <v>889</v>
      </c>
      <c r="N90" s="319">
        <v>889</v>
      </c>
      <c r="O90" s="320" t="s">
        <v>5080</v>
      </c>
      <c r="P90" s="319"/>
      <c r="Q90" s="319"/>
      <c r="R90" s="319"/>
      <c r="S90" s="319"/>
      <c r="T90" s="319"/>
      <c r="U90" s="319"/>
      <c r="V90" s="319"/>
      <c r="W90" s="319"/>
      <c r="X90" s="319"/>
      <c r="Y90" s="319"/>
      <c r="Z90" s="319">
        <v>5102</v>
      </c>
      <c r="AA90" s="320"/>
      <c r="AB90" s="319"/>
      <c r="AC90" s="320"/>
      <c r="AD90" s="320"/>
      <c r="AE90" s="320"/>
      <c r="AF90" s="320"/>
      <c r="AG90" s="320"/>
      <c r="AH90" s="320"/>
      <c r="AI90" s="320"/>
      <c r="AJ90" s="320"/>
      <c r="AK90" s="320"/>
      <c r="AL90" s="319"/>
      <c r="AM90" s="320"/>
      <c r="AN90" s="320"/>
      <c r="AO90" s="320"/>
      <c r="AP90" s="320"/>
      <c r="AQ90" s="320"/>
      <c r="AR90" s="320"/>
      <c r="AS90" s="320"/>
      <c r="AT90" s="320"/>
      <c r="AU90" s="320"/>
      <c r="AV90" s="320"/>
      <c r="AW90" s="320"/>
      <c r="AX90" s="320"/>
      <c r="AY90" s="320"/>
      <c r="AZ90" s="320"/>
      <c r="BA90" s="320"/>
      <c r="BB90" s="320"/>
      <c r="BC90" s="320"/>
      <c r="BD90" s="320"/>
      <c r="BE90" s="320"/>
      <c r="BF90" s="320"/>
    </row>
    <row r="91" spans="1:58" s="291" customFormat="1" ht="24.95" customHeight="1">
      <c r="A91" s="179"/>
      <c r="B91" s="543"/>
      <c r="C91" s="320" t="s">
        <v>5267</v>
      </c>
      <c r="D91" s="578"/>
      <c r="E91" s="320" t="s">
        <v>5284</v>
      </c>
      <c r="F91" s="320" t="s">
        <v>5068</v>
      </c>
      <c r="G91" s="847"/>
      <c r="H91" s="320"/>
      <c r="I91" s="320" t="s">
        <v>5285</v>
      </c>
      <c r="J91" s="177"/>
      <c r="K91" s="177"/>
      <c r="L91" s="640">
        <v>4799</v>
      </c>
      <c r="M91" s="640">
        <v>1873</v>
      </c>
      <c r="N91" s="640">
        <v>7603</v>
      </c>
      <c r="O91" s="320" t="s">
        <v>5039</v>
      </c>
      <c r="P91" s="177"/>
      <c r="Q91" s="177"/>
      <c r="R91" s="640"/>
      <c r="S91" s="640"/>
      <c r="T91" s="177"/>
      <c r="U91" s="640"/>
      <c r="V91" s="640"/>
      <c r="W91" s="640">
        <v>25</v>
      </c>
      <c r="X91" s="640">
        <v>16</v>
      </c>
      <c r="Y91" s="885">
        <v>16</v>
      </c>
      <c r="Z91" s="177">
        <v>2687</v>
      </c>
      <c r="AA91" s="177"/>
      <c r="AB91" s="640">
        <v>2687</v>
      </c>
      <c r="AC91" s="640" t="s">
        <v>5286</v>
      </c>
      <c r="AD91" s="640"/>
      <c r="AE91" s="320">
        <v>1995</v>
      </c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/>
      <c r="AR91" s="177"/>
      <c r="AS91" s="177"/>
      <c r="AT91" s="177"/>
      <c r="AU91" s="177"/>
      <c r="AV91" s="177"/>
      <c r="AW91" s="177"/>
      <c r="AX91" s="320"/>
      <c r="AY91" s="177"/>
      <c r="AZ91" s="177"/>
      <c r="BA91" s="177"/>
      <c r="BB91" s="177"/>
      <c r="BC91" s="177"/>
      <c r="BD91" s="177"/>
      <c r="BE91" s="640"/>
      <c r="BF91" s="320" t="s">
        <v>5040</v>
      </c>
    </row>
    <row r="92" spans="1:58" s="291" customFormat="1" ht="24.95" customHeight="1">
      <c r="A92" s="179"/>
      <c r="B92" s="543"/>
      <c r="C92" s="105" t="s">
        <v>5287</v>
      </c>
      <c r="D92" s="105"/>
      <c r="E92" s="105" t="s">
        <v>5288</v>
      </c>
      <c r="F92" s="105" t="s">
        <v>5068</v>
      </c>
      <c r="G92" s="105" t="s">
        <v>5245</v>
      </c>
      <c r="H92" s="105" t="s">
        <v>5169</v>
      </c>
      <c r="I92" s="105" t="s">
        <v>5079</v>
      </c>
      <c r="J92" s="105"/>
      <c r="K92" s="320"/>
      <c r="L92" s="319">
        <v>9630</v>
      </c>
      <c r="M92" s="100">
        <v>351</v>
      </c>
      <c r="N92" s="100">
        <v>351</v>
      </c>
      <c r="O92" s="320" t="s">
        <v>5080</v>
      </c>
      <c r="P92" s="100"/>
      <c r="Q92" s="100"/>
      <c r="R92" s="100"/>
      <c r="S92" s="100"/>
      <c r="T92" s="319"/>
      <c r="U92" s="100"/>
      <c r="V92" s="100"/>
      <c r="W92" s="100"/>
      <c r="X92" s="100"/>
      <c r="Y92" s="100"/>
      <c r="Z92" s="100"/>
      <c r="AA92" s="320"/>
      <c r="AB92" s="319"/>
      <c r="AC92" s="320"/>
      <c r="AD92" s="320"/>
      <c r="AE92" s="320">
        <v>1991</v>
      </c>
      <c r="AF92" s="320">
        <v>550</v>
      </c>
      <c r="AG92" s="320"/>
      <c r="AH92" s="320"/>
      <c r="AI92" s="320"/>
      <c r="AJ92" s="320"/>
      <c r="AK92" s="320"/>
      <c r="AL92" s="319">
        <v>550</v>
      </c>
      <c r="AM92" s="320"/>
      <c r="AN92" s="320"/>
      <c r="AO92" s="320"/>
      <c r="AP92" s="320"/>
      <c r="AQ92" s="320"/>
      <c r="AR92" s="320"/>
      <c r="AS92" s="105"/>
      <c r="AT92" s="320"/>
      <c r="AU92" s="320"/>
      <c r="AV92" s="320"/>
      <c r="AW92" s="320"/>
      <c r="AX92" s="320"/>
      <c r="AY92" s="320"/>
      <c r="AZ92" s="320"/>
      <c r="BA92" s="320"/>
      <c r="BB92" s="320"/>
      <c r="BC92" s="320"/>
      <c r="BD92" s="320"/>
      <c r="BE92" s="320"/>
      <c r="BF92" s="320" t="s">
        <v>5289</v>
      </c>
    </row>
    <row r="93" spans="1:58" s="291" customFormat="1" ht="24.95" customHeight="1">
      <c r="A93" s="179"/>
      <c r="B93" s="543"/>
      <c r="C93" s="105" t="s">
        <v>5287</v>
      </c>
      <c r="D93" s="105"/>
      <c r="E93" s="320" t="s">
        <v>5290</v>
      </c>
      <c r="F93" s="320" t="s">
        <v>5287</v>
      </c>
      <c r="G93" s="320"/>
      <c r="H93" s="928"/>
      <c r="I93" s="320" t="s">
        <v>5291</v>
      </c>
      <c r="J93" s="177"/>
      <c r="K93" s="177"/>
      <c r="L93" s="319">
        <v>1110.8</v>
      </c>
      <c r="M93" s="319">
        <v>552.09</v>
      </c>
      <c r="N93" s="319">
        <v>3740.39</v>
      </c>
      <c r="O93" s="320" t="s">
        <v>5039</v>
      </c>
      <c r="P93" s="100"/>
      <c r="Q93" s="100"/>
      <c r="R93" s="100"/>
      <c r="S93" s="100"/>
      <c r="T93" s="319"/>
      <c r="U93" s="100"/>
      <c r="V93" s="100"/>
      <c r="W93" s="100">
        <v>25</v>
      </c>
      <c r="X93" s="100">
        <v>8</v>
      </c>
      <c r="Y93" s="100">
        <v>4</v>
      </c>
      <c r="Z93" s="100">
        <v>200</v>
      </c>
      <c r="AA93" s="320"/>
      <c r="AB93" s="319"/>
      <c r="AC93" s="320"/>
      <c r="AD93" s="320"/>
      <c r="AE93" s="320">
        <v>1995</v>
      </c>
      <c r="AF93" s="320"/>
      <c r="AG93" s="320"/>
      <c r="AH93" s="320"/>
      <c r="AI93" s="320"/>
      <c r="AJ93" s="320"/>
      <c r="AK93" s="320"/>
      <c r="AL93" s="319"/>
      <c r="AM93" s="320"/>
      <c r="AN93" s="320"/>
      <c r="AO93" s="320"/>
      <c r="AP93" s="320"/>
      <c r="AQ93" s="320"/>
      <c r="AR93" s="320"/>
      <c r="AS93" s="105"/>
      <c r="AT93" s="320"/>
      <c r="AU93" s="320"/>
      <c r="AV93" s="320"/>
      <c r="AW93" s="320"/>
      <c r="AX93" s="320"/>
      <c r="AY93" s="320"/>
      <c r="AZ93" s="320"/>
      <c r="BA93" s="320"/>
      <c r="BB93" s="320"/>
      <c r="BC93" s="320"/>
      <c r="BD93" s="320"/>
      <c r="BE93" s="320"/>
      <c r="BF93" s="320" t="s">
        <v>5040</v>
      </c>
    </row>
    <row r="94" spans="1:58" s="291" customFormat="1" ht="24.95" customHeight="1">
      <c r="A94" s="179"/>
      <c r="B94" s="543"/>
      <c r="C94" s="105" t="s">
        <v>5287</v>
      </c>
      <c r="D94" s="105"/>
      <c r="E94" s="320" t="s">
        <v>5292</v>
      </c>
      <c r="F94" s="320" t="s">
        <v>5068</v>
      </c>
      <c r="G94" s="320" t="s">
        <v>5293</v>
      </c>
      <c r="H94" s="928" t="s">
        <v>5294</v>
      </c>
      <c r="I94" s="320" t="s">
        <v>5295</v>
      </c>
      <c r="J94" s="177" t="s">
        <v>5296</v>
      </c>
      <c r="K94" s="177" t="s">
        <v>5297</v>
      </c>
      <c r="L94" s="319">
        <v>14456</v>
      </c>
      <c r="M94" s="319">
        <v>1239</v>
      </c>
      <c r="N94" s="319">
        <v>1882</v>
      </c>
      <c r="O94" s="320" t="s">
        <v>5039</v>
      </c>
      <c r="P94" s="100"/>
      <c r="Q94" s="100"/>
      <c r="R94" s="100"/>
      <c r="S94" s="100">
        <v>25</v>
      </c>
      <c r="T94" s="319">
        <v>11</v>
      </c>
      <c r="U94" s="100">
        <v>5</v>
      </c>
      <c r="V94" s="100">
        <v>275</v>
      </c>
      <c r="W94" s="100" t="s">
        <v>5066</v>
      </c>
      <c r="X94" s="100" t="s">
        <v>5066</v>
      </c>
      <c r="Y94" s="100" t="s">
        <v>5066</v>
      </c>
      <c r="Z94" s="100" t="s">
        <v>5066</v>
      </c>
      <c r="AA94" s="320"/>
      <c r="AB94" s="319"/>
      <c r="AC94" s="320"/>
      <c r="AD94" s="320"/>
      <c r="AE94" s="320">
        <v>1997</v>
      </c>
      <c r="AF94" s="320"/>
      <c r="AG94" s="320"/>
      <c r="AH94" s="320"/>
      <c r="AI94" s="320"/>
      <c r="AJ94" s="320"/>
      <c r="AK94" s="320"/>
      <c r="AL94" s="319">
        <v>2365</v>
      </c>
      <c r="AM94" s="320"/>
      <c r="AN94" s="320"/>
      <c r="AO94" s="320"/>
      <c r="AP94" s="320"/>
      <c r="AQ94" s="320"/>
      <c r="AR94" s="320"/>
      <c r="AS94" s="105"/>
      <c r="AT94" s="320"/>
      <c r="AU94" s="320"/>
      <c r="AV94" s="320"/>
      <c r="AW94" s="320"/>
      <c r="AX94" s="320"/>
      <c r="AY94" s="320"/>
      <c r="AZ94" s="320"/>
      <c r="BA94" s="320"/>
      <c r="BB94" s="320"/>
      <c r="BC94" s="320"/>
      <c r="BD94" s="320"/>
      <c r="BE94" s="320"/>
      <c r="BF94" s="320"/>
    </row>
    <row r="95" spans="1:58" s="291" customFormat="1" ht="24.95" customHeight="1">
      <c r="A95" s="179"/>
      <c r="B95" s="543"/>
      <c r="C95" s="105" t="s">
        <v>5287</v>
      </c>
      <c r="D95" s="105"/>
      <c r="E95" s="320" t="s">
        <v>5298</v>
      </c>
      <c r="F95" s="320" t="s">
        <v>5287</v>
      </c>
      <c r="G95" s="320" t="s">
        <v>5293</v>
      </c>
      <c r="H95" s="928" t="s">
        <v>5294</v>
      </c>
      <c r="I95" s="320" t="s">
        <v>5299</v>
      </c>
      <c r="J95" s="177" t="s">
        <v>5296</v>
      </c>
      <c r="K95" s="177" t="s">
        <v>5297</v>
      </c>
      <c r="L95" s="319">
        <v>6490</v>
      </c>
      <c r="M95" s="319">
        <v>1745</v>
      </c>
      <c r="N95" s="319">
        <v>7954</v>
      </c>
      <c r="O95" s="320" t="s">
        <v>5039</v>
      </c>
      <c r="P95" s="100"/>
      <c r="Q95" s="100"/>
      <c r="R95" s="100"/>
      <c r="S95" s="100">
        <v>25</v>
      </c>
      <c r="T95" s="319">
        <v>15</v>
      </c>
      <c r="U95" s="100">
        <v>6</v>
      </c>
      <c r="V95" s="100">
        <v>375</v>
      </c>
      <c r="W95" s="100"/>
      <c r="X95" s="100"/>
      <c r="Y95" s="100"/>
      <c r="Z95" s="100"/>
      <c r="AA95" s="320"/>
      <c r="AB95" s="319"/>
      <c r="AC95" s="320"/>
      <c r="AD95" s="320"/>
      <c r="AE95" s="320">
        <v>2003</v>
      </c>
      <c r="AF95" s="320"/>
      <c r="AG95" s="320"/>
      <c r="AH95" s="320"/>
      <c r="AI95" s="320"/>
      <c r="AJ95" s="320"/>
      <c r="AK95" s="320"/>
      <c r="AL95" s="319">
        <v>14823</v>
      </c>
      <c r="AM95" s="320"/>
      <c r="AN95" s="320"/>
      <c r="AO95" s="320"/>
      <c r="AP95" s="320"/>
      <c r="AQ95" s="320"/>
      <c r="AR95" s="320"/>
      <c r="AS95" s="105"/>
      <c r="AT95" s="320"/>
      <c r="AU95" s="320"/>
      <c r="AV95" s="320"/>
      <c r="AW95" s="320"/>
      <c r="AX95" s="320"/>
      <c r="AY95" s="320"/>
      <c r="AZ95" s="320"/>
      <c r="BA95" s="320"/>
      <c r="BB95" s="320"/>
      <c r="BC95" s="320"/>
      <c r="BD95" s="320"/>
      <c r="BE95" s="320"/>
      <c r="BF95" s="320"/>
    </row>
    <row r="96" spans="1:58" s="290" customFormat="1" ht="24.95" customHeight="1">
      <c r="A96" s="248"/>
      <c r="B96" s="566" t="s">
        <v>2878</v>
      </c>
      <c r="C96" s="320" t="s">
        <v>880</v>
      </c>
      <c r="D96" s="320"/>
      <c r="E96" s="544">
        <f>COUNTA(E97:E119)</f>
        <v>23</v>
      </c>
      <c r="F96" s="320"/>
      <c r="G96" s="320"/>
      <c r="H96" s="1105"/>
      <c r="I96" s="652"/>
      <c r="J96" s="320"/>
      <c r="K96" s="320"/>
      <c r="L96" s="319">
        <f>SUM(L97:L119)</f>
        <v>321570</v>
      </c>
      <c r="M96" s="319">
        <f>SUM(M97:M119)</f>
        <v>73468</v>
      </c>
      <c r="N96" s="319">
        <f>SUM(N97:N119)</f>
        <v>79215</v>
      </c>
      <c r="O96" s="320"/>
      <c r="P96" s="319"/>
      <c r="Q96" s="319"/>
      <c r="R96" s="319"/>
      <c r="S96" s="319"/>
      <c r="T96" s="319"/>
      <c r="U96" s="319"/>
      <c r="V96" s="319"/>
      <c r="W96" s="319"/>
      <c r="X96" s="319"/>
      <c r="Y96" s="319"/>
      <c r="Z96" s="319"/>
      <c r="AA96" s="320"/>
      <c r="AB96" s="319"/>
      <c r="AC96" s="320"/>
      <c r="AD96" s="320"/>
      <c r="AE96" s="320"/>
      <c r="AF96" s="320"/>
      <c r="AG96" s="320"/>
      <c r="AH96" s="320"/>
      <c r="AI96" s="320"/>
      <c r="AJ96" s="320"/>
      <c r="AK96" s="320"/>
      <c r="AL96" s="319"/>
      <c r="AM96" s="320"/>
      <c r="AN96" s="320"/>
      <c r="AO96" s="320"/>
      <c r="AP96" s="320"/>
      <c r="AQ96" s="320"/>
      <c r="AR96" s="320"/>
      <c r="AS96" s="320"/>
      <c r="AT96" s="320"/>
      <c r="AU96" s="320"/>
      <c r="AV96" s="320"/>
      <c r="AW96" s="320"/>
      <c r="AX96" s="320"/>
      <c r="AY96" s="320"/>
      <c r="AZ96" s="320"/>
      <c r="BA96" s="320"/>
      <c r="BB96" s="320"/>
      <c r="BC96" s="320"/>
      <c r="BD96" s="320"/>
      <c r="BE96" s="320"/>
      <c r="BF96" s="320"/>
    </row>
    <row r="97" spans="1:58" s="290" customFormat="1" ht="24.95" customHeight="1">
      <c r="A97" s="248"/>
      <c r="B97" s="543"/>
      <c r="C97" s="320" t="s">
        <v>1104</v>
      </c>
      <c r="D97" s="320" t="s">
        <v>1285</v>
      </c>
      <c r="E97" s="320" t="s">
        <v>2013</v>
      </c>
      <c r="F97" s="320" t="s">
        <v>906</v>
      </c>
      <c r="G97" s="320" t="s">
        <v>907</v>
      </c>
      <c r="H97" s="1105" t="s">
        <v>908</v>
      </c>
      <c r="I97" s="320" t="s">
        <v>886</v>
      </c>
      <c r="J97" s="320"/>
      <c r="K97" s="320"/>
      <c r="L97" s="319">
        <v>25411</v>
      </c>
      <c r="M97" s="319">
        <v>10811</v>
      </c>
      <c r="N97" s="319">
        <v>18150</v>
      </c>
      <c r="O97" s="320" t="s">
        <v>513</v>
      </c>
      <c r="P97" s="319">
        <v>25</v>
      </c>
      <c r="Q97" s="319">
        <v>25</v>
      </c>
      <c r="R97" s="319">
        <v>5</v>
      </c>
      <c r="S97" s="319">
        <v>50</v>
      </c>
      <c r="T97" s="319">
        <v>25</v>
      </c>
      <c r="U97" s="319">
        <v>10</v>
      </c>
      <c r="V97" s="319">
        <v>1250</v>
      </c>
      <c r="W97" s="319">
        <v>50</v>
      </c>
      <c r="X97" s="319">
        <v>21</v>
      </c>
      <c r="Y97" s="319">
        <v>8</v>
      </c>
      <c r="Z97" s="319">
        <v>1050</v>
      </c>
      <c r="AA97" s="320">
        <v>24</v>
      </c>
      <c r="AB97" s="319">
        <v>3000</v>
      </c>
      <c r="AC97" s="320" t="s">
        <v>586</v>
      </c>
      <c r="AD97" s="320" t="s">
        <v>2014</v>
      </c>
      <c r="AE97" s="320">
        <v>1989</v>
      </c>
      <c r="AF97" s="320"/>
      <c r="AG97" s="320">
        <v>9520</v>
      </c>
      <c r="AH97" s="320"/>
      <c r="AI97" s="320"/>
      <c r="AJ97" s="320"/>
      <c r="AK97" s="320"/>
      <c r="AL97" s="319">
        <v>23090</v>
      </c>
      <c r="AM97" s="319">
        <v>23090</v>
      </c>
      <c r="AN97" s="320">
        <v>2001</v>
      </c>
      <c r="AO97" s="320">
        <v>2002</v>
      </c>
      <c r="AP97" s="320" t="s">
        <v>2015</v>
      </c>
      <c r="AQ97" s="320">
        <v>605</v>
      </c>
      <c r="AR97" s="320">
        <v>1700</v>
      </c>
      <c r="AS97" s="320" t="s">
        <v>2016</v>
      </c>
      <c r="AT97" s="320"/>
      <c r="AU97" s="320"/>
      <c r="AV97" s="320"/>
      <c r="AW97" s="320"/>
      <c r="AX97" s="320"/>
      <c r="AY97" s="320"/>
      <c r="AZ97" s="320"/>
      <c r="BA97" s="320"/>
      <c r="BB97" s="320"/>
      <c r="BC97" s="320"/>
      <c r="BD97" s="320"/>
      <c r="BE97" s="320"/>
      <c r="BF97" s="320"/>
    </row>
    <row r="98" spans="1:58" s="290" customFormat="1" ht="24.95" customHeight="1">
      <c r="A98" s="248"/>
      <c r="B98" s="543"/>
      <c r="C98" s="320" t="s">
        <v>913</v>
      </c>
      <c r="D98" s="320"/>
      <c r="E98" s="544" t="s">
        <v>2017</v>
      </c>
      <c r="F98" s="320" t="s">
        <v>913</v>
      </c>
      <c r="G98" s="320"/>
      <c r="H98" s="1105"/>
      <c r="I98" s="320" t="s">
        <v>913</v>
      </c>
      <c r="J98" s="320"/>
      <c r="K98" s="320"/>
      <c r="L98" s="319">
        <v>845</v>
      </c>
      <c r="M98" s="319">
        <v>572</v>
      </c>
      <c r="N98" s="319">
        <v>3044</v>
      </c>
      <c r="O98" s="320" t="s">
        <v>513</v>
      </c>
      <c r="P98" s="319"/>
      <c r="Q98" s="319"/>
      <c r="R98" s="319"/>
      <c r="S98" s="319"/>
      <c r="T98" s="319"/>
      <c r="U98" s="319"/>
      <c r="V98" s="319"/>
      <c r="W98" s="319">
        <v>22</v>
      </c>
      <c r="X98" s="319">
        <v>13</v>
      </c>
      <c r="Y98" s="319">
        <v>5</v>
      </c>
      <c r="Z98" s="319">
        <v>286</v>
      </c>
      <c r="AA98" s="320"/>
      <c r="AB98" s="319">
        <v>0</v>
      </c>
      <c r="AC98" s="320"/>
      <c r="AD98" s="320"/>
      <c r="AE98" s="320">
        <v>2012</v>
      </c>
      <c r="AF98" s="320"/>
      <c r="AG98" s="320"/>
      <c r="AH98" s="320"/>
      <c r="AI98" s="320"/>
      <c r="AJ98" s="320"/>
      <c r="AK98" s="320"/>
      <c r="AL98" s="319">
        <v>5898</v>
      </c>
      <c r="AM98" s="320"/>
      <c r="AN98" s="320"/>
      <c r="AO98" s="320"/>
      <c r="AP98" s="320"/>
      <c r="AQ98" s="320"/>
      <c r="AR98" s="320"/>
      <c r="AS98" s="320"/>
      <c r="AT98" s="320"/>
      <c r="AU98" s="320"/>
      <c r="AV98" s="320"/>
      <c r="AW98" s="320"/>
      <c r="AX98" s="320"/>
      <c r="AY98" s="320"/>
      <c r="AZ98" s="320"/>
      <c r="BA98" s="320"/>
      <c r="BB98" s="320"/>
      <c r="BC98" s="320"/>
      <c r="BD98" s="320"/>
      <c r="BE98" s="320"/>
      <c r="BF98" s="682"/>
    </row>
    <row r="99" spans="1:58" s="290" customFormat="1" ht="24.95" customHeight="1">
      <c r="A99" s="248"/>
      <c r="B99" s="543"/>
      <c r="C99" s="320" t="s">
        <v>913</v>
      </c>
      <c r="D99" s="320"/>
      <c r="E99" s="544" t="s">
        <v>2018</v>
      </c>
      <c r="F99" s="320" t="s">
        <v>906</v>
      </c>
      <c r="G99" s="320"/>
      <c r="H99" s="1105"/>
      <c r="I99" s="320" t="s">
        <v>1917</v>
      </c>
      <c r="J99" s="320"/>
      <c r="K99" s="320"/>
      <c r="L99" s="319">
        <v>5290</v>
      </c>
      <c r="M99" s="319">
        <v>746</v>
      </c>
      <c r="N99" s="319">
        <v>940</v>
      </c>
      <c r="O99" s="320" t="s">
        <v>513</v>
      </c>
      <c r="P99" s="319"/>
      <c r="Q99" s="319"/>
      <c r="R99" s="319"/>
      <c r="S99" s="319"/>
      <c r="T99" s="319"/>
      <c r="U99" s="319"/>
      <c r="V99" s="319"/>
      <c r="W99" s="319">
        <v>25</v>
      </c>
      <c r="X99" s="319">
        <v>15</v>
      </c>
      <c r="Y99" s="319">
        <v>7</v>
      </c>
      <c r="Z99" s="319">
        <v>375</v>
      </c>
      <c r="AA99" s="320"/>
      <c r="AB99" s="319"/>
      <c r="AC99" s="320"/>
      <c r="AD99" s="320"/>
      <c r="AE99" s="320">
        <v>2002</v>
      </c>
      <c r="AF99" s="320"/>
      <c r="AG99" s="320"/>
      <c r="AH99" s="320"/>
      <c r="AI99" s="320"/>
      <c r="AJ99" s="320"/>
      <c r="AK99" s="320"/>
      <c r="AL99" s="319"/>
      <c r="AM99" s="320"/>
      <c r="AN99" s="320"/>
      <c r="AO99" s="320"/>
      <c r="AP99" s="320"/>
      <c r="AQ99" s="320"/>
      <c r="AR99" s="320"/>
      <c r="AS99" s="320"/>
      <c r="AT99" s="320"/>
      <c r="AU99" s="320"/>
      <c r="AV99" s="320"/>
      <c r="AW99" s="320"/>
      <c r="AX99" s="320"/>
      <c r="AY99" s="320"/>
      <c r="AZ99" s="320"/>
      <c r="BA99" s="320"/>
      <c r="BB99" s="320"/>
      <c r="BC99" s="320"/>
      <c r="BD99" s="320"/>
      <c r="BE99" s="320"/>
      <c r="BF99" s="320"/>
    </row>
    <row r="100" spans="1:58" s="290" customFormat="1" ht="24.95" customHeight="1">
      <c r="A100" s="248"/>
      <c r="B100" s="543"/>
      <c r="C100" s="320" t="s">
        <v>1070</v>
      </c>
      <c r="D100" s="320" t="s">
        <v>1285</v>
      </c>
      <c r="E100" s="320" t="s">
        <v>2019</v>
      </c>
      <c r="F100" s="320" t="s">
        <v>906</v>
      </c>
      <c r="G100" s="320" t="s">
        <v>907</v>
      </c>
      <c r="H100" s="1105" t="s">
        <v>908</v>
      </c>
      <c r="I100" s="320" t="s">
        <v>886</v>
      </c>
      <c r="J100" s="320"/>
      <c r="K100" s="320"/>
      <c r="L100" s="319">
        <v>1403</v>
      </c>
      <c r="M100" s="319"/>
      <c r="N100" s="319">
        <v>1052</v>
      </c>
      <c r="O100" s="320" t="s">
        <v>513</v>
      </c>
      <c r="P100" s="319"/>
      <c r="Q100" s="319"/>
      <c r="R100" s="319"/>
      <c r="S100" s="319">
        <v>25</v>
      </c>
      <c r="T100" s="319">
        <v>13</v>
      </c>
      <c r="U100" s="319">
        <v>6</v>
      </c>
      <c r="V100" s="319">
        <v>422</v>
      </c>
      <c r="W100" s="319"/>
      <c r="X100" s="319"/>
      <c r="Y100" s="319"/>
      <c r="Z100" s="319"/>
      <c r="AA100" s="320"/>
      <c r="AB100" s="319">
        <v>0</v>
      </c>
      <c r="AC100" s="320" t="s">
        <v>586</v>
      </c>
      <c r="AD100" s="320" t="s">
        <v>2014</v>
      </c>
      <c r="AE100" s="320">
        <v>2002</v>
      </c>
      <c r="AF100" s="320"/>
      <c r="AG100" s="320">
        <v>9520</v>
      </c>
      <c r="AH100" s="320"/>
      <c r="AI100" s="320"/>
      <c r="AJ100" s="320"/>
      <c r="AK100" s="320"/>
      <c r="AL100" s="319"/>
      <c r="AM100" s="319"/>
      <c r="AN100" s="320">
        <v>2001</v>
      </c>
      <c r="AO100" s="320">
        <v>2002</v>
      </c>
      <c r="AP100" s="320" t="s">
        <v>2015</v>
      </c>
      <c r="AQ100" s="320">
        <v>605</v>
      </c>
      <c r="AR100" s="320">
        <v>1700</v>
      </c>
      <c r="AS100" s="320" t="s">
        <v>2016</v>
      </c>
      <c r="AT100" s="320"/>
      <c r="AU100" s="320"/>
      <c r="AV100" s="320"/>
      <c r="AW100" s="320"/>
      <c r="AX100" s="320"/>
      <c r="AY100" s="320"/>
      <c r="AZ100" s="320"/>
      <c r="BA100" s="320"/>
      <c r="BB100" s="320"/>
      <c r="BC100" s="320"/>
      <c r="BD100" s="320"/>
      <c r="BE100" s="320"/>
      <c r="BF100" s="320"/>
    </row>
    <row r="101" spans="1:58" s="290" customFormat="1" ht="24.95" customHeight="1">
      <c r="A101" s="248"/>
      <c r="B101" s="543"/>
      <c r="C101" s="320" t="s">
        <v>920</v>
      </c>
      <c r="D101" s="320"/>
      <c r="E101" s="544" t="s">
        <v>2020</v>
      </c>
      <c r="F101" s="320" t="s">
        <v>920</v>
      </c>
      <c r="G101" s="320"/>
      <c r="H101" s="1105"/>
      <c r="I101" s="320" t="s">
        <v>920</v>
      </c>
      <c r="J101" s="320"/>
      <c r="K101" s="320"/>
      <c r="L101" s="319">
        <v>10900</v>
      </c>
      <c r="M101" s="319">
        <v>837</v>
      </c>
      <c r="N101" s="319">
        <v>837</v>
      </c>
      <c r="O101" s="320" t="s">
        <v>513</v>
      </c>
      <c r="P101" s="319"/>
      <c r="Q101" s="319"/>
      <c r="R101" s="319"/>
      <c r="S101" s="319"/>
      <c r="T101" s="319"/>
      <c r="U101" s="319"/>
      <c r="V101" s="319"/>
      <c r="W101" s="319">
        <v>25</v>
      </c>
      <c r="X101" s="319">
        <v>15</v>
      </c>
      <c r="Y101" s="319">
        <v>8</v>
      </c>
      <c r="Z101" s="319">
        <v>375</v>
      </c>
      <c r="AA101" s="320"/>
      <c r="AB101" s="319"/>
      <c r="AC101" s="320"/>
      <c r="AD101" s="320"/>
      <c r="AE101" s="320">
        <v>2010</v>
      </c>
      <c r="AF101" s="320"/>
      <c r="AG101" s="320"/>
      <c r="AH101" s="320"/>
      <c r="AI101" s="320"/>
      <c r="AJ101" s="320"/>
      <c r="AK101" s="320"/>
      <c r="AL101" s="319"/>
      <c r="AM101" s="320"/>
      <c r="AN101" s="320"/>
      <c r="AO101" s="320"/>
      <c r="AP101" s="320"/>
      <c r="AQ101" s="320"/>
      <c r="AR101" s="320"/>
      <c r="AS101" s="320"/>
      <c r="AT101" s="320"/>
      <c r="AU101" s="320"/>
      <c r="AV101" s="320"/>
      <c r="AW101" s="320"/>
      <c r="AX101" s="320"/>
      <c r="AY101" s="320"/>
      <c r="AZ101" s="320"/>
      <c r="BA101" s="320"/>
      <c r="BB101" s="320"/>
      <c r="BC101" s="320"/>
      <c r="BD101" s="320"/>
      <c r="BE101" s="320"/>
      <c r="BF101" s="320"/>
    </row>
    <row r="102" spans="1:58" s="290" customFormat="1" ht="24.95" customHeight="1">
      <c r="A102" s="248"/>
      <c r="B102" s="543"/>
      <c r="C102" s="320" t="s">
        <v>1092</v>
      </c>
      <c r="D102" s="320" t="s">
        <v>1285</v>
      </c>
      <c r="E102" s="320" t="s">
        <v>2021</v>
      </c>
      <c r="F102" s="320" t="s">
        <v>906</v>
      </c>
      <c r="G102" s="320" t="s">
        <v>907</v>
      </c>
      <c r="H102" s="1105" t="s">
        <v>908</v>
      </c>
      <c r="I102" s="320" t="s">
        <v>1097</v>
      </c>
      <c r="J102" s="320"/>
      <c r="K102" s="320"/>
      <c r="L102" s="319">
        <v>3027</v>
      </c>
      <c r="M102" s="319">
        <v>150</v>
      </c>
      <c r="N102" s="319">
        <v>150</v>
      </c>
      <c r="O102" s="320" t="s">
        <v>513</v>
      </c>
      <c r="P102" s="319"/>
      <c r="Q102" s="319"/>
      <c r="R102" s="319"/>
      <c r="S102" s="319"/>
      <c r="T102" s="319"/>
      <c r="U102" s="319"/>
      <c r="V102" s="319"/>
      <c r="W102" s="319">
        <v>25</v>
      </c>
      <c r="X102" s="319">
        <v>6</v>
      </c>
      <c r="Y102" s="319">
        <v>3</v>
      </c>
      <c r="Z102" s="319">
        <v>150</v>
      </c>
      <c r="AA102" s="320"/>
      <c r="AB102" s="319"/>
      <c r="AC102" s="320" t="s">
        <v>586</v>
      </c>
      <c r="AD102" s="320" t="s">
        <v>2014</v>
      </c>
      <c r="AE102" s="320">
        <v>2008</v>
      </c>
      <c r="AF102" s="320"/>
      <c r="AG102" s="320">
        <v>9520</v>
      </c>
      <c r="AH102" s="320"/>
      <c r="AI102" s="320"/>
      <c r="AJ102" s="320"/>
      <c r="AK102" s="320"/>
      <c r="AL102" s="319"/>
      <c r="AM102" s="319"/>
      <c r="AN102" s="320">
        <v>2001</v>
      </c>
      <c r="AO102" s="320">
        <v>2002</v>
      </c>
      <c r="AP102" s="320" t="s">
        <v>2015</v>
      </c>
      <c r="AQ102" s="320">
        <v>605</v>
      </c>
      <c r="AR102" s="320">
        <v>1700</v>
      </c>
      <c r="AS102" s="320" t="s">
        <v>2016</v>
      </c>
      <c r="AT102" s="320"/>
      <c r="AU102" s="320"/>
      <c r="AV102" s="320"/>
      <c r="AW102" s="320"/>
      <c r="AX102" s="320"/>
      <c r="AY102" s="320"/>
      <c r="AZ102" s="320"/>
      <c r="BA102" s="320"/>
      <c r="BB102" s="320"/>
      <c r="BC102" s="320"/>
      <c r="BD102" s="320"/>
      <c r="BE102" s="320"/>
      <c r="BF102" s="919"/>
    </row>
    <row r="103" spans="1:58" s="290" customFormat="1" ht="24.95" customHeight="1">
      <c r="A103" s="248" t="s">
        <v>341</v>
      </c>
      <c r="B103" s="543"/>
      <c r="C103" s="320" t="s">
        <v>1092</v>
      </c>
      <c r="D103" s="320" t="s">
        <v>1285</v>
      </c>
      <c r="E103" s="320" t="s">
        <v>2022</v>
      </c>
      <c r="F103" s="320" t="s">
        <v>1092</v>
      </c>
      <c r="G103" s="320" t="s">
        <v>1092</v>
      </c>
      <c r="H103" s="1105" t="s">
        <v>908</v>
      </c>
      <c r="I103" s="320" t="s">
        <v>1092</v>
      </c>
      <c r="J103" s="320" t="s">
        <v>1092</v>
      </c>
      <c r="K103" s="320" t="s">
        <v>1092</v>
      </c>
      <c r="L103" s="319">
        <v>5694</v>
      </c>
      <c r="M103" s="319">
        <v>133</v>
      </c>
      <c r="N103" s="319">
        <v>4886</v>
      </c>
      <c r="O103" s="320" t="s">
        <v>513</v>
      </c>
      <c r="P103" s="319"/>
      <c r="Q103" s="319"/>
      <c r="R103" s="319"/>
      <c r="S103" s="319"/>
      <c r="T103" s="319"/>
      <c r="U103" s="319"/>
      <c r="V103" s="319"/>
      <c r="W103" s="319">
        <v>25</v>
      </c>
      <c r="X103" s="319">
        <v>15</v>
      </c>
      <c r="Y103" s="319">
        <v>6</v>
      </c>
      <c r="Z103" s="319">
        <v>923</v>
      </c>
      <c r="AA103" s="320"/>
      <c r="AB103" s="319"/>
      <c r="AC103" s="320" t="s">
        <v>586</v>
      </c>
      <c r="AD103" s="320" t="s">
        <v>2014</v>
      </c>
      <c r="AE103" s="105">
        <v>2007</v>
      </c>
      <c r="AF103" s="320"/>
      <c r="AG103" s="320">
        <v>9520</v>
      </c>
      <c r="AH103" s="320"/>
      <c r="AI103" s="320"/>
      <c r="AJ103" s="320"/>
      <c r="AK103" s="320"/>
      <c r="AL103" s="100">
        <v>7700</v>
      </c>
      <c r="AM103" s="319"/>
      <c r="AN103" s="320">
        <v>2001</v>
      </c>
      <c r="AO103" s="320">
        <v>2002</v>
      </c>
      <c r="AP103" s="320" t="s">
        <v>2015</v>
      </c>
      <c r="AQ103" s="320">
        <v>605</v>
      </c>
      <c r="AR103" s="320">
        <v>1700</v>
      </c>
      <c r="AS103" s="320" t="s">
        <v>2016</v>
      </c>
      <c r="AT103" s="320"/>
      <c r="AU103" s="320"/>
      <c r="AV103" s="320"/>
      <c r="AW103" s="320"/>
      <c r="AX103" s="320"/>
      <c r="AY103" s="320"/>
      <c r="AZ103" s="320"/>
      <c r="BA103" s="320"/>
      <c r="BB103" s="320"/>
      <c r="BC103" s="320"/>
      <c r="BD103" s="320"/>
      <c r="BE103" s="320"/>
      <c r="BF103" s="320"/>
    </row>
    <row r="104" spans="1:58" s="290" customFormat="1" ht="24.95" customHeight="1">
      <c r="A104" s="248"/>
      <c r="B104" s="543"/>
      <c r="C104" s="320" t="s">
        <v>1079</v>
      </c>
      <c r="D104" s="320"/>
      <c r="E104" s="544" t="s">
        <v>2023</v>
      </c>
      <c r="F104" s="320" t="s">
        <v>906</v>
      </c>
      <c r="G104" s="320"/>
      <c r="H104" s="1105"/>
      <c r="I104" s="320" t="s">
        <v>2024</v>
      </c>
      <c r="J104" s="320"/>
      <c r="K104" s="320"/>
      <c r="L104" s="319">
        <v>21241</v>
      </c>
      <c r="M104" s="319">
        <v>41644</v>
      </c>
      <c r="N104" s="319">
        <v>6005</v>
      </c>
      <c r="O104" s="320" t="s">
        <v>513</v>
      </c>
      <c r="P104" s="319"/>
      <c r="Q104" s="319"/>
      <c r="R104" s="319"/>
      <c r="S104" s="319"/>
      <c r="T104" s="319"/>
      <c r="U104" s="319"/>
      <c r="V104" s="319"/>
      <c r="W104" s="319">
        <v>25</v>
      </c>
      <c r="X104" s="319">
        <v>15</v>
      </c>
      <c r="Y104" s="319">
        <v>6</v>
      </c>
      <c r="Z104" s="319">
        <v>375</v>
      </c>
      <c r="AA104" s="320"/>
      <c r="AB104" s="319"/>
      <c r="AC104" s="320"/>
      <c r="AD104" s="320"/>
      <c r="AE104" s="320">
        <v>1991</v>
      </c>
      <c r="AF104" s="320"/>
      <c r="AG104" s="320"/>
      <c r="AH104" s="320"/>
      <c r="AI104" s="320"/>
      <c r="AJ104" s="320"/>
      <c r="AK104" s="320"/>
      <c r="AL104" s="319"/>
      <c r="AM104" s="320"/>
      <c r="AN104" s="320"/>
      <c r="AO104" s="320"/>
      <c r="AP104" s="320"/>
      <c r="AQ104" s="320"/>
      <c r="AR104" s="320"/>
      <c r="AS104" s="320"/>
      <c r="AT104" s="320"/>
      <c r="AU104" s="320"/>
      <c r="AV104" s="320"/>
      <c r="AW104" s="320"/>
      <c r="AX104" s="320"/>
      <c r="AY104" s="320"/>
      <c r="AZ104" s="320"/>
      <c r="BA104" s="320"/>
      <c r="BB104" s="320"/>
      <c r="BC104" s="320"/>
      <c r="BD104" s="320"/>
      <c r="BE104" s="320"/>
      <c r="BF104" s="320"/>
    </row>
    <row r="105" spans="1:58" s="290" customFormat="1" ht="24.95" customHeight="1">
      <c r="A105" s="248"/>
      <c r="B105" s="543"/>
      <c r="C105" s="320" t="s">
        <v>1079</v>
      </c>
      <c r="D105" s="320"/>
      <c r="E105" s="544" t="s">
        <v>2025</v>
      </c>
      <c r="F105" s="320" t="s">
        <v>906</v>
      </c>
      <c r="G105" s="320"/>
      <c r="H105" s="1105"/>
      <c r="I105" s="320" t="s">
        <v>1962</v>
      </c>
      <c r="J105" s="320"/>
      <c r="K105" s="320"/>
      <c r="L105" s="319">
        <v>10390</v>
      </c>
      <c r="M105" s="319"/>
      <c r="N105" s="319">
        <v>812</v>
      </c>
      <c r="O105" s="320" t="s">
        <v>513</v>
      </c>
      <c r="P105" s="319"/>
      <c r="Q105" s="319"/>
      <c r="R105" s="319"/>
      <c r="S105" s="319"/>
      <c r="T105" s="319"/>
      <c r="U105" s="319"/>
      <c r="V105" s="319"/>
      <c r="W105" s="319">
        <v>25</v>
      </c>
      <c r="X105" s="319">
        <v>14</v>
      </c>
      <c r="Y105" s="319">
        <v>6</v>
      </c>
      <c r="Z105" s="319">
        <v>350</v>
      </c>
      <c r="AA105" s="320"/>
      <c r="AB105" s="319">
        <v>0</v>
      </c>
      <c r="AC105" s="320"/>
      <c r="AD105" s="320"/>
      <c r="AE105" s="320">
        <v>2007</v>
      </c>
      <c r="AF105" s="320"/>
      <c r="AG105" s="320"/>
      <c r="AH105" s="320"/>
      <c r="AI105" s="320"/>
      <c r="AJ105" s="320"/>
      <c r="AK105" s="320"/>
      <c r="AL105" s="319"/>
      <c r="AM105" s="320"/>
      <c r="AN105" s="320"/>
      <c r="AO105" s="320"/>
      <c r="AP105" s="320"/>
      <c r="AQ105" s="320"/>
      <c r="AR105" s="320"/>
      <c r="AS105" s="320"/>
      <c r="AT105" s="320"/>
      <c r="AU105" s="320"/>
      <c r="AV105" s="320"/>
      <c r="AW105" s="320"/>
      <c r="AX105" s="320"/>
      <c r="AY105" s="320"/>
      <c r="AZ105" s="320"/>
      <c r="BA105" s="320"/>
      <c r="BB105" s="320"/>
      <c r="BC105" s="320"/>
      <c r="BD105" s="320"/>
      <c r="BE105" s="320"/>
      <c r="BF105" s="919"/>
    </row>
    <row r="106" spans="1:58" s="290" customFormat="1" ht="24.95" customHeight="1">
      <c r="A106" s="248"/>
      <c r="B106" s="543"/>
      <c r="C106" s="320" t="s">
        <v>953</v>
      </c>
      <c r="D106" s="320" t="s">
        <v>1285</v>
      </c>
      <c r="E106" s="320" t="s">
        <v>2026</v>
      </c>
      <c r="F106" s="320" t="s">
        <v>953</v>
      </c>
      <c r="G106" s="320" t="s">
        <v>907</v>
      </c>
      <c r="H106" s="1105" t="s">
        <v>908</v>
      </c>
      <c r="I106" s="320" t="s">
        <v>1945</v>
      </c>
      <c r="J106" s="320"/>
      <c r="K106" s="320"/>
      <c r="L106" s="319">
        <v>13452</v>
      </c>
      <c r="M106" s="319">
        <v>325</v>
      </c>
      <c r="N106" s="319">
        <v>325</v>
      </c>
      <c r="O106" s="320" t="s">
        <v>513</v>
      </c>
      <c r="P106" s="319"/>
      <c r="Q106" s="319"/>
      <c r="R106" s="319"/>
      <c r="S106" s="319"/>
      <c r="T106" s="319"/>
      <c r="U106" s="319"/>
      <c r="V106" s="319"/>
      <c r="W106" s="319">
        <v>25</v>
      </c>
      <c r="X106" s="319">
        <v>13</v>
      </c>
      <c r="Y106" s="319">
        <v>5</v>
      </c>
      <c r="Z106" s="319">
        <v>325</v>
      </c>
      <c r="AA106" s="320">
        <v>24</v>
      </c>
      <c r="AB106" s="319"/>
      <c r="AC106" s="320" t="s">
        <v>586</v>
      </c>
      <c r="AD106" s="320" t="s">
        <v>2014</v>
      </c>
      <c r="AE106" s="320">
        <v>2011</v>
      </c>
      <c r="AF106" s="320"/>
      <c r="AG106" s="320">
        <v>9520</v>
      </c>
      <c r="AH106" s="320"/>
      <c r="AI106" s="320"/>
      <c r="AJ106" s="320"/>
      <c r="AK106" s="320"/>
      <c r="AL106" s="319"/>
      <c r="AM106" s="319">
        <v>23090</v>
      </c>
      <c r="AN106" s="320">
        <v>2001</v>
      </c>
      <c r="AO106" s="320">
        <v>2002</v>
      </c>
      <c r="AP106" s="320" t="s">
        <v>2015</v>
      </c>
      <c r="AQ106" s="320">
        <v>605</v>
      </c>
      <c r="AR106" s="320">
        <v>1700</v>
      </c>
      <c r="AS106" s="320" t="s">
        <v>2016</v>
      </c>
      <c r="AT106" s="320"/>
      <c r="AU106" s="320"/>
      <c r="AV106" s="320"/>
      <c r="AW106" s="320"/>
      <c r="AX106" s="320"/>
      <c r="AY106" s="320"/>
      <c r="AZ106" s="320"/>
      <c r="BA106" s="320"/>
      <c r="BB106" s="320"/>
      <c r="BC106" s="320"/>
      <c r="BD106" s="320"/>
      <c r="BE106" s="320"/>
      <c r="BF106" s="320"/>
    </row>
    <row r="107" spans="1:58" s="290" customFormat="1" ht="24.95" customHeight="1">
      <c r="A107" s="248"/>
      <c r="B107" s="543"/>
      <c r="C107" s="320" t="s">
        <v>953</v>
      </c>
      <c r="D107" s="320"/>
      <c r="E107" s="544" t="s">
        <v>2027</v>
      </c>
      <c r="F107" s="320" t="s">
        <v>906</v>
      </c>
      <c r="G107" s="320"/>
      <c r="H107" s="1105"/>
      <c r="I107" s="320" t="s">
        <v>1107</v>
      </c>
      <c r="J107" s="320"/>
      <c r="K107" s="320"/>
      <c r="L107" s="319">
        <v>9966</v>
      </c>
      <c r="M107" s="319"/>
      <c r="N107" s="319">
        <v>4200</v>
      </c>
      <c r="O107" s="320" t="s">
        <v>231</v>
      </c>
      <c r="P107" s="319"/>
      <c r="Q107" s="319"/>
      <c r="R107" s="319"/>
      <c r="S107" s="319"/>
      <c r="T107" s="319"/>
      <c r="U107" s="319"/>
      <c r="V107" s="319"/>
      <c r="W107" s="319"/>
      <c r="X107" s="319"/>
      <c r="Y107" s="319"/>
      <c r="Z107" s="319"/>
      <c r="AA107" s="320"/>
      <c r="AB107" s="319">
        <v>0</v>
      </c>
      <c r="AC107" s="320"/>
      <c r="AD107" s="320"/>
      <c r="AE107" s="320">
        <v>2011</v>
      </c>
      <c r="AF107" s="320"/>
      <c r="AG107" s="320"/>
      <c r="AH107" s="320"/>
      <c r="AI107" s="320"/>
      <c r="AJ107" s="320"/>
      <c r="AK107" s="320"/>
      <c r="AL107" s="319">
        <v>5000</v>
      </c>
      <c r="AM107" s="320"/>
      <c r="AN107" s="320"/>
      <c r="AO107" s="320"/>
      <c r="AP107" s="320"/>
      <c r="AQ107" s="320"/>
      <c r="AR107" s="320"/>
      <c r="AS107" s="320"/>
      <c r="AT107" s="320"/>
      <c r="AU107" s="320"/>
      <c r="AV107" s="320"/>
      <c r="AW107" s="320"/>
      <c r="AX107" s="320"/>
      <c r="AY107" s="320"/>
      <c r="AZ107" s="320"/>
      <c r="BA107" s="320"/>
      <c r="BB107" s="320"/>
      <c r="BC107" s="320"/>
      <c r="BD107" s="320"/>
      <c r="BE107" s="320"/>
      <c r="BF107" s="919"/>
    </row>
    <row r="108" spans="1:58" s="290" customFormat="1" ht="24.95" customHeight="1">
      <c r="A108" s="248"/>
      <c r="B108" s="1106"/>
      <c r="C108" s="320" t="s">
        <v>1115</v>
      </c>
      <c r="D108" s="544" t="s">
        <v>6508</v>
      </c>
      <c r="E108" s="544" t="s">
        <v>6508</v>
      </c>
      <c r="F108" s="320" t="s">
        <v>906</v>
      </c>
      <c r="G108" s="320" t="s">
        <v>1107</v>
      </c>
      <c r="H108" s="319">
        <v>2563</v>
      </c>
      <c r="I108" s="319" t="s">
        <v>1107</v>
      </c>
      <c r="J108" s="319"/>
      <c r="K108" s="320" t="s">
        <v>231</v>
      </c>
      <c r="L108" s="319">
        <v>2563</v>
      </c>
      <c r="M108" s="319"/>
      <c r="N108" s="319"/>
      <c r="O108" s="319" t="s">
        <v>231</v>
      </c>
      <c r="P108" s="319"/>
      <c r="Q108" s="319"/>
      <c r="R108" s="319"/>
      <c r="S108" s="319"/>
      <c r="T108" s="319"/>
      <c r="U108" s="319"/>
      <c r="V108" s="319"/>
      <c r="W108" s="174"/>
      <c r="X108" s="174"/>
      <c r="Y108" s="174"/>
      <c r="Z108" s="174"/>
      <c r="AA108" s="174"/>
      <c r="AB108" s="319">
        <v>0</v>
      </c>
      <c r="AC108" s="320">
        <v>2015</v>
      </c>
      <c r="AD108" s="319">
        <v>4190</v>
      </c>
      <c r="AE108" s="320">
        <v>2015</v>
      </c>
      <c r="AF108" s="174"/>
      <c r="AG108" s="174"/>
      <c r="AH108" s="174"/>
      <c r="AI108" s="174"/>
      <c r="AJ108" s="174"/>
      <c r="AK108" s="174"/>
      <c r="AL108" s="177">
        <v>4190</v>
      </c>
      <c r="AM108" s="174"/>
      <c r="AN108" s="174"/>
      <c r="AO108" s="174"/>
      <c r="AP108" s="174"/>
      <c r="AQ108" s="174"/>
      <c r="AR108" s="174"/>
      <c r="AS108" s="174"/>
      <c r="AT108" s="174"/>
      <c r="AU108" s="174"/>
      <c r="AV108" s="174"/>
      <c r="AW108" s="174"/>
      <c r="AX108" s="174"/>
      <c r="AY108" s="174"/>
      <c r="AZ108" s="174"/>
      <c r="BA108" s="174"/>
      <c r="BB108" s="174"/>
      <c r="BC108" s="174"/>
      <c r="BD108" s="174"/>
      <c r="BE108" s="174"/>
      <c r="BF108" s="682" t="s">
        <v>15567</v>
      </c>
    </row>
    <row r="109" spans="1:58" s="290" customFormat="1" ht="24.95" customHeight="1">
      <c r="A109" s="248"/>
      <c r="B109" s="543"/>
      <c r="C109" s="320" t="s">
        <v>1115</v>
      </c>
      <c r="D109" s="320"/>
      <c r="E109" s="544" t="s">
        <v>2028</v>
      </c>
      <c r="F109" s="320" t="s">
        <v>1115</v>
      </c>
      <c r="G109" s="320"/>
      <c r="H109" s="1105"/>
      <c r="I109" s="320" t="s">
        <v>15568</v>
      </c>
      <c r="J109" s="320"/>
      <c r="K109" s="320"/>
      <c r="L109" s="319">
        <v>6520</v>
      </c>
      <c r="M109" s="319">
        <v>7692</v>
      </c>
      <c r="N109" s="319">
        <v>2502</v>
      </c>
      <c r="O109" s="320" t="s">
        <v>513</v>
      </c>
      <c r="P109" s="319"/>
      <c r="Q109" s="319"/>
      <c r="R109" s="319"/>
      <c r="S109" s="319"/>
      <c r="T109" s="319"/>
      <c r="U109" s="319"/>
      <c r="V109" s="319"/>
      <c r="W109" s="319">
        <v>25</v>
      </c>
      <c r="X109" s="319">
        <v>12</v>
      </c>
      <c r="Y109" s="319">
        <v>6</v>
      </c>
      <c r="Z109" s="319">
        <v>300</v>
      </c>
      <c r="AA109" s="320"/>
      <c r="AB109" s="319">
        <v>0</v>
      </c>
      <c r="AC109" s="320"/>
      <c r="AD109" s="320"/>
      <c r="AE109" s="320">
        <v>2012</v>
      </c>
      <c r="AF109" s="320"/>
      <c r="AG109" s="320"/>
      <c r="AH109" s="320"/>
      <c r="AI109" s="320"/>
      <c r="AJ109" s="320"/>
      <c r="AK109" s="320"/>
      <c r="AL109" s="319"/>
      <c r="AM109" s="320"/>
      <c r="AN109" s="320"/>
      <c r="AO109" s="320"/>
      <c r="AP109" s="320"/>
      <c r="AQ109" s="320"/>
      <c r="AR109" s="320"/>
      <c r="AS109" s="320"/>
      <c r="AT109" s="320"/>
      <c r="AU109" s="320"/>
      <c r="AV109" s="320"/>
      <c r="AW109" s="320"/>
      <c r="AX109" s="320"/>
      <c r="AY109" s="320"/>
      <c r="AZ109" s="320"/>
      <c r="BA109" s="320"/>
      <c r="BB109" s="320"/>
      <c r="BC109" s="320"/>
      <c r="BD109" s="320"/>
      <c r="BE109" s="320"/>
      <c r="BF109" s="919"/>
    </row>
    <row r="110" spans="1:58" s="290" customFormat="1" ht="24.95" customHeight="1">
      <c r="A110" s="248"/>
      <c r="B110" s="543"/>
      <c r="C110" s="320" t="s">
        <v>1128</v>
      </c>
      <c r="D110" s="320"/>
      <c r="E110" s="544" t="s">
        <v>2029</v>
      </c>
      <c r="F110" s="320" t="s">
        <v>1128</v>
      </c>
      <c r="G110" s="320"/>
      <c r="H110" s="1105"/>
      <c r="I110" s="320" t="s">
        <v>2922</v>
      </c>
      <c r="J110" s="320"/>
      <c r="K110" s="320"/>
      <c r="L110" s="319">
        <v>3656</v>
      </c>
      <c r="M110" s="319">
        <v>1942</v>
      </c>
      <c r="N110" s="319">
        <v>1810</v>
      </c>
      <c r="O110" s="320" t="s">
        <v>513</v>
      </c>
      <c r="P110" s="319"/>
      <c r="Q110" s="319"/>
      <c r="R110" s="319"/>
      <c r="S110" s="319"/>
      <c r="T110" s="319"/>
      <c r="U110" s="319"/>
      <c r="V110" s="319"/>
      <c r="W110" s="319">
        <v>25</v>
      </c>
      <c r="X110" s="319">
        <v>15</v>
      </c>
      <c r="Y110" s="319">
        <v>6</v>
      </c>
      <c r="Z110" s="319">
        <v>325</v>
      </c>
      <c r="AA110" s="320"/>
      <c r="AB110" s="319"/>
      <c r="AC110" s="320"/>
      <c r="AD110" s="320"/>
      <c r="AE110" s="320">
        <v>2006</v>
      </c>
      <c r="AF110" s="320"/>
      <c r="AG110" s="320"/>
      <c r="AH110" s="320"/>
      <c r="AI110" s="320"/>
      <c r="AJ110" s="320"/>
      <c r="AK110" s="320"/>
      <c r="AL110" s="319"/>
      <c r="AM110" s="320"/>
      <c r="AN110" s="320"/>
      <c r="AO110" s="320"/>
      <c r="AP110" s="320"/>
      <c r="AQ110" s="320"/>
      <c r="AR110" s="320"/>
      <c r="AS110" s="320"/>
      <c r="AT110" s="320"/>
      <c r="AU110" s="320"/>
      <c r="AV110" s="320"/>
      <c r="AW110" s="320"/>
      <c r="AX110" s="320"/>
      <c r="AY110" s="320"/>
      <c r="AZ110" s="320"/>
      <c r="BA110" s="320"/>
      <c r="BB110" s="320"/>
      <c r="BC110" s="320"/>
      <c r="BD110" s="320"/>
      <c r="BE110" s="320"/>
      <c r="BF110" s="320" t="s">
        <v>2030</v>
      </c>
    </row>
    <row r="111" spans="1:58" s="290" customFormat="1" ht="24.95" customHeight="1">
      <c r="A111" s="248"/>
      <c r="B111" s="543"/>
      <c r="C111" s="320" t="s">
        <v>1128</v>
      </c>
      <c r="D111" s="320"/>
      <c r="E111" s="320" t="s">
        <v>2031</v>
      </c>
      <c r="F111" s="320" t="s">
        <v>906</v>
      </c>
      <c r="G111" s="320"/>
      <c r="H111" s="1105"/>
      <c r="I111" s="320" t="s">
        <v>1128</v>
      </c>
      <c r="J111" s="320"/>
      <c r="K111" s="320"/>
      <c r="L111" s="711">
        <v>2022</v>
      </c>
      <c r="M111" s="711"/>
      <c r="N111" s="711">
        <v>2224</v>
      </c>
      <c r="O111" s="320" t="s">
        <v>513</v>
      </c>
      <c r="P111" s="320"/>
      <c r="Q111" s="320"/>
      <c r="R111" s="320"/>
      <c r="S111" s="320"/>
      <c r="T111" s="320"/>
      <c r="U111" s="320"/>
      <c r="V111" s="320"/>
      <c r="W111" s="320">
        <v>25</v>
      </c>
      <c r="X111" s="320">
        <v>6</v>
      </c>
      <c r="Y111" s="320">
        <v>4</v>
      </c>
      <c r="Z111" s="320">
        <v>337.5</v>
      </c>
      <c r="AA111" s="320"/>
      <c r="AB111" s="320"/>
      <c r="AC111" s="320"/>
      <c r="AD111" s="320"/>
      <c r="AE111" s="320">
        <v>1995</v>
      </c>
      <c r="AF111" s="320"/>
      <c r="AG111" s="320"/>
      <c r="AH111" s="320"/>
      <c r="AI111" s="320"/>
      <c r="AJ111" s="320"/>
      <c r="AK111" s="320"/>
      <c r="AL111" s="320"/>
      <c r="AM111" s="320"/>
      <c r="AN111" s="320"/>
      <c r="AO111" s="320"/>
      <c r="AP111" s="320"/>
      <c r="AQ111" s="320"/>
      <c r="AR111" s="320"/>
      <c r="AS111" s="320"/>
      <c r="AT111" s="320"/>
      <c r="AU111" s="320"/>
      <c r="AV111" s="320"/>
      <c r="AW111" s="320"/>
      <c r="AX111" s="320"/>
      <c r="AY111" s="320"/>
      <c r="AZ111" s="320"/>
      <c r="BA111" s="320"/>
      <c r="BB111" s="320"/>
      <c r="BC111" s="320"/>
      <c r="BD111" s="320"/>
      <c r="BE111" s="320"/>
      <c r="BF111" s="320"/>
    </row>
    <row r="112" spans="1:58" s="290" customFormat="1" ht="24.95" customHeight="1">
      <c r="A112" s="248"/>
      <c r="B112" s="543"/>
      <c r="C112" s="320" t="s">
        <v>1070</v>
      </c>
      <c r="D112" s="320" t="s">
        <v>1285</v>
      </c>
      <c r="E112" s="320" t="s">
        <v>2032</v>
      </c>
      <c r="F112" s="320" t="s">
        <v>1070</v>
      </c>
      <c r="G112" s="320" t="s">
        <v>907</v>
      </c>
      <c r="H112" s="1105" t="s">
        <v>908</v>
      </c>
      <c r="I112" s="320" t="s">
        <v>1070</v>
      </c>
      <c r="J112" s="320"/>
      <c r="K112" s="320"/>
      <c r="L112" s="319">
        <v>11556</v>
      </c>
      <c r="M112" s="319"/>
      <c r="N112" s="319">
        <v>5111</v>
      </c>
      <c r="O112" s="320" t="s">
        <v>513</v>
      </c>
      <c r="P112" s="319"/>
      <c r="Q112" s="319"/>
      <c r="R112" s="319"/>
      <c r="S112" s="319"/>
      <c r="T112" s="319"/>
      <c r="U112" s="319"/>
      <c r="V112" s="319"/>
      <c r="W112" s="319">
        <v>25</v>
      </c>
      <c r="X112" s="319">
        <v>13.5</v>
      </c>
      <c r="Y112" s="319">
        <v>6</v>
      </c>
      <c r="Z112" s="319">
        <v>350</v>
      </c>
      <c r="AA112" s="320"/>
      <c r="AB112" s="319"/>
      <c r="AC112" s="320" t="s">
        <v>586</v>
      </c>
      <c r="AD112" s="320" t="s">
        <v>2014</v>
      </c>
      <c r="AE112" s="320">
        <v>2013</v>
      </c>
      <c r="AF112" s="320"/>
      <c r="AG112" s="320">
        <v>9520</v>
      </c>
      <c r="AH112" s="320"/>
      <c r="AI112" s="320"/>
      <c r="AJ112" s="320"/>
      <c r="AK112" s="320"/>
      <c r="AL112" s="319">
        <v>12331</v>
      </c>
      <c r="AM112" s="319"/>
      <c r="AN112" s="320">
        <v>2001</v>
      </c>
      <c r="AO112" s="320">
        <v>2002</v>
      </c>
      <c r="AP112" s="320" t="s">
        <v>2015</v>
      </c>
      <c r="AQ112" s="320">
        <v>605</v>
      </c>
      <c r="AR112" s="320">
        <v>1700</v>
      </c>
      <c r="AS112" s="320" t="s">
        <v>2016</v>
      </c>
      <c r="AT112" s="320"/>
      <c r="AU112" s="320"/>
      <c r="AV112" s="320"/>
      <c r="AW112" s="320"/>
      <c r="AX112" s="320"/>
      <c r="AY112" s="320"/>
      <c r="AZ112" s="320"/>
      <c r="BA112" s="320"/>
      <c r="BB112" s="320"/>
      <c r="BC112" s="320"/>
      <c r="BD112" s="320"/>
      <c r="BE112" s="320"/>
      <c r="BF112" s="320"/>
    </row>
    <row r="113" spans="1:58" s="290" customFormat="1" ht="24.95" customHeight="1">
      <c r="A113" s="248"/>
      <c r="B113" s="543"/>
      <c r="C113" s="320" t="s">
        <v>1133</v>
      </c>
      <c r="D113" s="320"/>
      <c r="E113" s="320" t="s">
        <v>2033</v>
      </c>
      <c r="F113" s="320" t="s">
        <v>1133</v>
      </c>
      <c r="G113" s="320"/>
      <c r="H113" s="1105"/>
      <c r="I113" s="320" t="s">
        <v>1135</v>
      </c>
      <c r="J113" s="320"/>
      <c r="K113" s="320"/>
      <c r="L113" s="319">
        <v>8588</v>
      </c>
      <c r="M113" s="319">
        <v>1191</v>
      </c>
      <c r="N113" s="319">
        <v>4882</v>
      </c>
      <c r="O113" s="320" t="s">
        <v>513</v>
      </c>
      <c r="P113" s="319"/>
      <c r="Q113" s="319"/>
      <c r="R113" s="319"/>
      <c r="S113" s="319"/>
      <c r="T113" s="319"/>
      <c r="U113" s="319"/>
      <c r="V113" s="319"/>
      <c r="W113" s="319" t="s">
        <v>2034</v>
      </c>
      <c r="X113" s="319" t="s">
        <v>2035</v>
      </c>
      <c r="Y113" s="319"/>
      <c r="Z113" s="319"/>
      <c r="AA113" s="320"/>
      <c r="AB113" s="319"/>
      <c r="AC113" s="320"/>
      <c r="AD113" s="320"/>
      <c r="AE113" s="320">
        <v>2012</v>
      </c>
      <c r="AF113" s="320"/>
      <c r="AG113" s="320"/>
      <c r="AH113" s="320"/>
      <c r="AI113" s="320"/>
      <c r="AJ113" s="320"/>
      <c r="AK113" s="320"/>
      <c r="AL113" s="319"/>
      <c r="AM113" s="320"/>
      <c r="AN113" s="320"/>
      <c r="AO113" s="320"/>
      <c r="AP113" s="320"/>
      <c r="AQ113" s="320"/>
      <c r="AR113" s="320"/>
      <c r="AS113" s="320"/>
      <c r="AT113" s="320"/>
      <c r="AU113" s="320"/>
      <c r="AV113" s="320"/>
      <c r="AW113" s="320"/>
      <c r="AX113" s="320"/>
      <c r="AY113" s="320"/>
      <c r="AZ113" s="320"/>
      <c r="BA113" s="320"/>
      <c r="BB113" s="320"/>
      <c r="BC113" s="320"/>
      <c r="BD113" s="320"/>
      <c r="BE113" s="320"/>
      <c r="BF113" s="320"/>
    </row>
    <row r="114" spans="1:58" s="290" customFormat="1" ht="24.95" customHeight="1">
      <c r="A114" s="248"/>
      <c r="B114" s="543"/>
      <c r="C114" s="320" t="s">
        <v>1133</v>
      </c>
      <c r="D114" s="320"/>
      <c r="E114" s="320" t="s">
        <v>2036</v>
      </c>
      <c r="F114" s="320" t="s">
        <v>1133</v>
      </c>
      <c r="G114" s="320"/>
      <c r="H114" s="1105"/>
      <c r="I114" s="320" t="s">
        <v>1135</v>
      </c>
      <c r="J114" s="320"/>
      <c r="K114" s="320"/>
      <c r="L114" s="319">
        <v>109225</v>
      </c>
      <c r="M114" s="319">
        <v>1691</v>
      </c>
      <c r="N114" s="319">
        <v>5085</v>
      </c>
      <c r="O114" s="320" t="s">
        <v>513</v>
      </c>
      <c r="P114" s="319"/>
      <c r="Q114" s="319"/>
      <c r="R114" s="319"/>
      <c r="S114" s="319"/>
      <c r="T114" s="319"/>
      <c r="U114" s="319"/>
      <c r="V114" s="319"/>
      <c r="W114" s="319" t="s">
        <v>2037</v>
      </c>
      <c r="X114" s="319" t="s">
        <v>2035</v>
      </c>
      <c r="Y114" s="319"/>
      <c r="Z114" s="319"/>
      <c r="AA114" s="320"/>
      <c r="AB114" s="319"/>
      <c r="AC114" s="320"/>
      <c r="AD114" s="320"/>
      <c r="AE114" s="320">
        <v>2012</v>
      </c>
      <c r="AF114" s="320"/>
      <c r="AG114" s="320"/>
      <c r="AH114" s="320"/>
      <c r="AI114" s="320"/>
      <c r="AJ114" s="320"/>
      <c r="AK114" s="320"/>
      <c r="AL114" s="319"/>
      <c r="AM114" s="320"/>
      <c r="AN114" s="320"/>
      <c r="AO114" s="320"/>
      <c r="AP114" s="320"/>
      <c r="AQ114" s="320"/>
      <c r="AR114" s="320"/>
      <c r="AS114" s="320"/>
      <c r="AT114" s="320"/>
      <c r="AU114" s="320"/>
      <c r="AV114" s="320"/>
      <c r="AW114" s="320"/>
      <c r="AX114" s="320"/>
      <c r="AY114" s="320"/>
      <c r="AZ114" s="320"/>
      <c r="BA114" s="320"/>
      <c r="BB114" s="320"/>
      <c r="BC114" s="320"/>
      <c r="BD114" s="320"/>
      <c r="BE114" s="320"/>
      <c r="BF114" s="320"/>
    </row>
    <row r="115" spans="1:58" s="290" customFormat="1" ht="24.95" customHeight="1">
      <c r="A115" s="248"/>
      <c r="B115" s="1106"/>
      <c r="C115" s="320" t="s">
        <v>1133</v>
      </c>
      <c r="D115" s="320"/>
      <c r="E115" s="544" t="s">
        <v>2038</v>
      </c>
      <c r="F115" s="320" t="s">
        <v>1133</v>
      </c>
      <c r="G115" s="320"/>
      <c r="H115" s="1107"/>
      <c r="I115" s="320" t="s">
        <v>1135</v>
      </c>
      <c r="J115" s="320"/>
      <c r="K115" s="320"/>
      <c r="L115" s="319">
        <v>26898</v>
      </c>
      <c r="M115" s="319">
        <v>628</v>
      </c>
      <c r="N115" s="319">
        <v>628</v>
      </c>
      <c r="O115" s="320" t="s">
        <v>513</v>
      </c>
      <c r="P115" s="319"/>
      <c r="Q115" s="319"/>
      <c r="R115" s="319"/>
      <c r="S115" s="319"/>
      <c r="T115" s="319"/>
      <c r="U115" s="319"/>
      <c r="V115" s="319"/>
      <c r="W115" s="319">
        <v>25</v>
      </c>
      <c r="X115" s="319">
        <v>8</v>
      </c>
      <c r="Y115" s="319">
        <v>4</v>
      </c>
      <c r="Z115" s="319">
        <v>200</v>
      </c>
      <c r="AA115" s="320"/>
      <c r="AB115" s="319"/>
      <c r="AC115" s="320"/>
      <c r="AD115" s="320"/>
      <c r="AE115" s="320">
        <v>2000</v>
      </c>
      <c r="AF115" s="320"/>
      <c r="AG115" s="320"/>
      <c r="AH115" s="320"/>
      <c r="AI115" s="320"/>
      <c r="AJ115" s="320"/>
      <c r="AK115" s="320"/>
      <c r="AL115" s="319"/>
      <c r="AM115" s="320"/>
      <c r="AN115" s="320"/>
      <c r="AO115" s="320"/>
      <c r="AP115" s="320"/>
      <c r="AQ115" s="320"/>
      <c r="AR115" s="320"/>
      <c r="AS115" s="320"/>
      <c r="AT115" s="320"/>
      <c r="AU115" s="320"/>
      <c r="AV115" s="320"/>
      <c r="AW115" s="320"/>
      <c r="AX115" s="320"/>
      <c r="AY115" s="320"/>
      <c r="AZ115" s="320"/>
      <c r="BA115" s="320"/>
      <c r="BB115" s="320"/>
      <c r="BC115" s="320"/>
      <c r="BD115" s="320"/>
      <c r="BE115" s="320"/>
      <c r="BF115" s="320"/>
    </row>
    <row r="116" spans="1:58" s="290" customFormat="1" ht="24.95" customHeight="1">
      <c r="A116" s="248"/>
      <c r="B116" s="1106"/>
      <c r="C116" s="320" t="s">
        <v>953</v>
      </c>
      <c r="D116" s="320"/>
      <c r="E116" s="544" t="s">
        <v>2027</v>
      </c>
      <c r="F116" s="320" t="s">
        <v>906</v>
      </c>
      <c r="G116" s="320"/>
      <c r="H116" s="1108"/>
      <c r="I116" s="320" t="s">
        <v>1107</v>
      </c>
      <c r="J116" s="320"/>
      <c r="K116" s="320"/>
      <c r="L116" s="319">
        <v>9966</v>
      </c>
      <c r="M116" s="319"/>
      <c r="N116" s="319">
        <v>4200</v>
      </c>
      <c r="O116" s="320" t="s">
        <v>231</v>
      </c>
      <c r="P116" s="319"/>
      <c r="Q116" s="319"/>
      <c r="R116" s="319"/>
      <c r="S116" s="319"/>
      <c r="T116" s="319"/>
      <c r="U116" s="319"/>
      <c r="V116" s="319"/>
      <c r="W116" s="319"/>
      <c r="X116" s="319"/>
      <c r="Y116" s="319"/>
      <c r="Z116" s="319"/>
      <c r="AA116" s="320"/>
      <c r="AB116" s="319">
        <v>0</v>
      </c>
      <c r="AC116" s="320"/>
      <c r="AD116" s="320"/>
      <c r="AE116" s="320">
        <v>2011</v>
      </c>
      <c r="AF116" s="320"/>
      <c r="AG116" s="320"/>
      <c r="AH116" s="320"/>
      <c r="AI116" s="320"/>
      <c r="AJ116" s="320"/>
      <c r="AK116" s="320"/>
      <c r="AL116" s="319">
        <v>5000</v>
      </c>
      <c r="AM116" s="320"/>
      <c r="AN116" s="320"/>
      <c r="AO116" s="320"/>
      <c r="AP116" s="320"/>
      <c r="AQ116" s="320"/>
      <c r="AR116" s="320"/>
      <c r="AS116" s="320"/>
      <c r="AT116" s="320"/>
      <c r="AU116" s="320"/>
      <c r="AV116" s="320"/>
      <c r="AW116" s="320"/>
      <c r="AX116" s="320"/>
      <c r="AY116" s="320"/>
      <c r="AZ116" s="320"/>
      <c r="BA116" s="320"/>
      <c r="BB116" s="320"/>
      <c r="BC116" s="320"/>
      <c r="BD116" s="320"/>
      <c r="BE116" s="320"/>
      <c r="BF116" s="919"/>
    </row>
    <row r="117" spans="1:58" s="290" customFormat="1" ht="24.95" customHeight="1">
      <c r="A117" s="248"/>
      <c r="B117" s="1106"/>
      <c r="C117" s="320" t="s">
        <v>1070</v>
      </c>
      <c r="D117" s="320"/>
      <c r="E117" s="544" t="s">
        <v>2904</v>
      </c>
      <c r="F117" s="320" t="s">
        <v>906</v>
      </c>
      <c r="G117" s="320"/>
      <c r="H117" s="1107"/>
      <c r="I117" s="320" t="s">
        <v>2905</v>
      </c>
      <c r="J117" s="320"/>
      <c r="K117" s="320"/>
      <c r="L117" s="319">
        <v>3899</v>
      </c>
      <c r="M117" s="319">
        <v>1380</v>
      </c>
      <c r="N117" s="319"/>
      <c r="O117" s="320" t="s">
        <v>513</v>
      </c>
      <c r="P117" s="319"/>
      <c r="Q117" s="319"/>
      <c r="R117" s="319"/>
      <c r="S117" s="319"/>
      <c r="T117" s="319"/>
      <c r="U117" s="319"/>
      <c r="V117" s="319"/>
      <c r="W117" s="319">
        <v>25</v>
      </c>
      <c r="X117" s="319">
        <v>15</v>
      </c>
      <c r="Y117" s="319">
        <v>6</v>
      </c>
      <c r="Z117" s="319">
        <v>200</v>
      </c>
      <c r="AA117" s="320"/>
      <c r="AB117" s="319"/>
      <c r="AC117" s="320"/>
      <c r="AD117" s="320"/>
      <c r="AE117" s="320">
        <v>2003</v>
      </c>
      <c r="AF117" s="320"/>
      <c r="AG117" s="320"/>
      <c r="AH117" s="320"/>
      <c r="AI117" s="320"/>
      <c r="AJ117" s="320"/>
      <c r="AK117" s="320"/>
      <c r="AL117" s="319"/>
      <c r="AM117" s="320"/>
      <c r="AN117" s="320"/>
      <c r="AO117" s="320"/>
      <c r="AP117" s="320"/>
      <c r="AQ117" s="320"/>
      <c r="AR117" s="320"/>
      <c r="AS117" s="320"/>
      <c r="AT117" s="320"/>
      <c r="AU117" s="320"/>
      <c r="AV117" s="320"/>
      <c r="AW117" s="320"/>
      <c r="AX117" s="320"/>
      <c r="AY117" s="320"/>
      <c r="AZ117" s="320"/>
      <c r="BA117" s="320"/>
      <c r="BB117" s="320"/>
      <c r="BC117" s="320"/>
      <c r="BD117" s="320"/>
      <c r="BE117" s="320"/>
      <c r="BF117" s="320"/>
    </row>
    <row r="118" spans="1:58" s="290" customFormat="1" ht="24.95" customHeight="1">
      <c r="A118" s="248"/>
      <c r="B118" s="857"/>
      <c r="C118" s="319" t="s">
        <v>1083</v>
      </c>
      <c r="D118" s="319"/>
      <c r="E118" s="319" t="s">
        <v>2923</v>
      </c>
      <c r="F118" s="319" t="s">
        <v>1083</v>
      </c>
      <c r="G118" s="319"/>
      <c r="H118" s="1109"/>
      <c r="I118" s="319" t="s">
        <v>1373</v>
      </c>
      <c r="J118" s="319"/>
      <c r="K118" s="319"/>
      <c r="L118" s="319">
        <v>27236</v>
      </c>
      <c r="M118" s="319">
        <v>2337</v>
      </c>
      <c r="N118" s="319">
        <v>7503</v>
      </c>
      <c r="O118" s="319" t="s">
        <v>513</v>
      </c>
      <c r="P118" s="319"/>
      <c r="Q118" s="319"/>
      <c r="R118" s="319"/>
      <c r="S118" s="319"/>
      <c r="T118" s="319"/>
      <c r="U118" s="319"/>
      <c r="V118" s="319"/>
      <c r="W118" s="319" t="s">
        <v>2924</v>
      </c>
      <c r="X118" s="319">
        <v>14.5</v>
      </c>
      <c r="Y118" s="319">
        <v>7</v>
      </c>
      <c r="Z118" s="319">
        <v>363</v>
      </c>
      <c r="AA118" s="319"/>
      <c r="AB118" s="319">
        <v>0</v>
      </c>
      <c r="AC118" s="319"/>
      <c r="AD118" s="319"/>
      <c r="AE118" s="681">
        <v>2009</v>
      </c>
      <c r="AF118" s="319"/>
      <c r="AG118" s="319"/>
      <c r="AH118" s="319"/>
      <c r="AI118" s="319"/>
      <c r="AJ118" s="319"/>
      <c r="AK118" s="319"/>
      <c r="AL118" s="319">
        <v>1150</v>
      </c>
      <c r="AM118" s="319"/>
      <c r="AN118" s="319"/>
      <c r="AO118" s="319"/>
      <c r="AP118" s="319"/>
      <c r="AQ118" s="319"/>
      <c r="AR118" s="319"/>
      <c r="AS118" s="319"/>
      <c r="AT118" s="319"/>
      <c r="AU118" s="319"/>
      <c r="AV118" s="319"/>
      <c r="AW118" s="319"/>
      <c r="AX118" s="319"/>
      <c r="AY118" s="319"/>
      <c r="AZ118" s="319"/>
      <c r="BA118" s="319"/>
      <c r="BB118" s="319"/>
      <c r="BC118" s="319"/>
      <c r="BD118" s="319"/>
      <c r="BE118" s="319"/>
      <c r="BF118" s="675"/>
    </row>
    <row r="119" spans="1:58" s="290" customFormat="1" ht="24.95" customHeight="1">
      <c r="A119" s="248"/>
      <c r="B119" s="924"/>
      <c r="C119" s="320" t="s">
        <v>1104</v>
      </c>
      <c r="D119" s="320"/>
      <c r="E119" s="320" t="s">
        <v>2925</v>
      </c>
      <c r="F119" s="320" t="s">
        <v>1104</v>
      </c>
      <c r="G119" s="320"/>
      <c r="H119" s="1107"/>
      <c r="I119" s="320" t="s">
        <v>6505</v>
      </c>
      <c r="J119" s="320"/>
      <c r="K119" s="320"/>
      <c r="L119" s="319">
        <v>1822</v>
      </c>
      <c r="M119" s="319">
        <v>1389</v>
      </c>
      <c r="N119" s="319">
        <v>4869</v>
      </c>
      <c r="O119" s="320" t="s">
        <v>513</v>
      </c>
      <c r="P119" s="319"/>
      <c r="Q119" s="319"/>
      <c r="R119" s="319"/>
      <c r="S119" s="319"/>
      <c r="T119" s="319"/>
      <c r="U119" s="319"/>
      <c r="V119" s="319"/>
      <c r="W119" s="319">
        <v>25</v>
      </c>
      <c r="X119" s="319">
        <v>13</v>
      </c>
      <c r="Y119" s="319">
        <v>6</v>
      </c>
      <c r="Z119" s="319">
        <v>325</v>
      </c>
      <c r="AA119" s="320"/>
      <c r="AB119" s="319"/>
      <c r="AC119" s="320"/>
      <c r="AD119" s="320"/>
      <c r="AE119" s="320">
        <v>2014</v>
      </c>
      <c r="AF119" s="320"/>
      <c r="AG119" s="320"/>
      <c r="AH119" s="320"/>
      <c r="AI119" s="320"/>
      <c r="AJ119" s="320"/>
      <c r="AK119" s="320"/>
      <c r="AL119" s="319">
        <v>14600</v>
      </c>
      <c r="AM119" s="319"/>
      <c r="AN119" s="320"/>
      <c r="AO119" s="320"/>
      <c r="AP119" s="320"/>
      <c r="AQ119" s="320"/>
      <c r="AR119" s="320"/>
      <c r="AS119" s="320"/>
      <c r="AT119" s="320"/>
      <c r="AU119" s="320"/>
      <c r="AV119" s="320"/>
      <c r="AW119" s="320"/>
      <c r="AX119" s="320"/>
      <c r="AY119" s="320"/>
      <c r="AZ119" s="320"/>
      <c r="BA119" s="320"/>
      <c r="BB119" s="320"/>
      <c r="BC119" s="320"/>
      <c r="BD119" s="320"/>
      <c r="BE119" s="320"/>
      <c r="BF119" s="320"/>
    </row>
    <row r="120" spans="1:58" s="290" customFormat="1" ht="24.95" customHeight="1">
      <c r="A120" s="248"/>
      <c r="B120" s="566" t="s">
        <v>5300</v>
      </c>
      <c r="C120" s="320" t="s">
        <v>3443</v>
      </c>
      <c r="D120" s="320"/>
      <c r="E120" s="544">
        <f>COUNTA(E121:E135)</f>
        <v>15</v>
      </c>
      <c r="F120" s="320"/>
      <c r="G120" s="320"/>
      <c r="H120" s="847"/>
      <c r="I120" s="320"/>
      <c r="J120" s="320"/>
      <c r="K120" s="320"/>
      <c r="L120" s="319">
        <f>SUM(L121:L135)</f>
        <v>172150</v>
      </c>
      <c r="M120" s="319">
        <f>SUM(M121:M135)</f>
        <v>30999.82</v>
      </c>
      <c r="N120" s="319">
        <f>SUM(N121:N135)</f>
        <v>67456.100000000006</v>
      </c>
      <c r="O120" s="320"/>
      <c r="P120" s="319"/>
      <c r="Q120" s="319"/>
      <c r="R120" s="319"/>
      <c r="S120" s="319"/>
      <c r="T120" s="319"/>
      <c r="U120" s="319"/>
      <c r="V120" s="319"/>
      <c r="W120" s="319"/>
      <c r="X120" s="319"/>
      <c r="Y120" s="319"/>
      <c r="Z120" s="319"/>
      <c r="AA120" s="320"/>
      <c r="AB120" s="319"/>
      <c r="AC120" s="320"/>
      <c r="AD120" s="320"/>
      <c r="AE120" s="320"/>
      <c r="AF120" s="320"/>
      <c r="AG120" s="320"/>
      <c r="AH120" s="320"/>
      <c r="AI120" s="320"/>
      <c r="AJ120" s="320"/>
      <c r="AK120" s="320"/>
      <c r="AL120" s="319"/>
      <c r="AM120" s="320"/>
      <c r="AN120" s="320"/>
      <c r="AO120" s="320"/>
      <c r="AP120" s="320"/>
      <c r="AQ120" s="320"/>
      <c r="AR120" s="320"/>
      <c r="AS120" s="320"/>
      <c r="AT120" s="320"/>
      <c r="AU120" s="320"/>
      <c r="AV120" s="320"/>
      <c r="AW120" s="320"/>
      <c r="AX120" s="320"/>
      <c r="AY120" s="320"/>
      <c r="AZ120" s="320"/>
      <c r="BA120" s="320"/>
      <c r="BB120" s="320"/>
      <c r="BC120" s="320"/>
      <c r="BD120" s="320"/>
      <c r="BE120" s="320"/>
      <c r="BF120" s="320"/>
    </row>
    <row r="121" spans="1:58" s="290" customFormat="1" ht="24.95" customHeight="1">
      <c r="A121" s="248" t="s">
        <v>204</v>
      </c>
      <c r="B121" s="543"/>
      <c r="C121" s="320" t="s">
        <v>1150</v>
      </c>
      <c r="D121" s="320" t="s">
        <v>6780</v>
      </c>
      <c r="E121" s="320" t="s">
        <v>3090</v>
      </c>
      <c r="F121" s="320" t="s">
        <v>3081</v>
      </c>
      <c r="G121" s="320"/>
      <c r="H121" s="928" t="s">
        <v>3091</v>
      </c>
      <c r="I121" s="320" t="s">
        <v>3092</v>
      </c>
      <c r="J121" s="320">
        <v>34</v>
      </c>
      <c r="K121" s="320" t="s">
        <v>3093</v>
      </c>
      <c r="L121" s="319">
        <v>5726</v>
      </c>
      <c r="M121" s="319">
        <v>1116.82</v>
      </c>
      <c r="N121" s="319">
        <v>1526.1</v>
      </c>
      <c r="O121" s="320" t="s">
        <v>513</v>
      </c>
      <c r="P121" s="319"/>
      <c r="Q121" s="319"/>
      <c r="R121" s="319"/>
      <c r="S121" s="319"/>
      <c r="T121" s="319"/>
      <c r="U121" s="319"/>
      <c r="V121" s="319"/>
      <c r="W121" s="319">
        <v>25</v>
      </c>
      <c r="X121" s="319">
        <v>13</v>
      </c>
      <c r="Y121" s="319">
        <v>6</v>
      </c>
      <c r="Z121" s="319">
        <v>325</v>
      </c>
      <c r="AA121" s="320"/>
      <c r="AB121" s="319"/>
      <c r="AC121" s="320"/>
      <c r="AD121" s="320"/>
      <c r="AE121" s="320">
        <v>1995</v>
      </c>
      <c r="AF121" s="320"/>
      <c r="AG121" s="320" t="s">
        <v>3095</v>
      </c>
      <c r="AH121" s="320"/>
      <c r="AI121" s="320"/>
      <c r="AJ121" s="320"/>
      <c r="AK121" s="320"/>
      <c r="AL121" s="319">
        <v>5040</v>
      </c>
      <c r="AM121" s="320"/>
      <c r="AN121" s="320"/>
      <c r="AO121" s="320"/>
      <c r="AP121" s="320"/>
      <c r="AQ121" s="320"/>
      <c r="AR121" s="320"/>
      <c r="AS121" s="320"/>
      <c r="AT121" s="320"/>
      <c r="AU121" s="320"/>
      <c r="AV121" s="320"/>
      <c r="AW121" s="320"/>
      <c r="AX121" s="320"/>
      <c r="AY121" s="320"/>
      <c r="AZ121" s="320"/>
      <c r="BA121" s="320"/>
      <c r="BB121" s="320"/>
      <c r="BC121" s="320"/>
      <c r="BD121" s="320"/>
      <c r="BE121" s="320"/>
      <c r="BF121" s="320" t="s">
        <v>15569</v>
      </c>
    </row>
    <row r="122" spans="1:58" s="290" customFormat="1" ht="24.95" customHeight="1">
      <c r="A122" s="248"/>
      <c r="B122" s="543"/>
      <c r="C122" s="320" t="s">
        <v>1150</v>
      </c>
      <c r="D122" s="320"/>
      <c r="E122" s="320" t="s">
        <v>6781</v>
      </c>
      <c r="F122" s="320" t="s">
        <v>1150</v>
      </c>
      <c r="G122" s="320"/>
      <c r="H122" s="928"/>
      <c r="I122" s="320" t="s">
        <v>6782</v>
      </c>
      <c r="J122" s="320"/>
      <c r="K122" s="320"/>
      <c r="L122" s="319"/>
      <c r="M122" s="319"/>
      <c r="N122" s="319"/>
      <c r="O122" s="320" t="s">
        <v>513</v>
      </c>
      <c r="P122" s="319"/>
      <c r="Q122" s="319"/>
      <c r="R122" s="319"/>
      <c r="S122" s="319"/>
      <c r="T122" s="319"/>
      <c r="U122" s="319"/>
      <c r="V122" s="319"/>
      <c r="W122" s="319">
        <v>25</v>
      </c>
      <c r="X122" s="319">
        <v>15</v>
      </c>
      <c r="Y122" s="319">
        <v>6</v>
      </c>
      <c r="Z122" s="319">
        <v>375</v>
      </c>
      <c r="AA122" s="320"/>
      <c r="AB122" s="319"/>
      <c r="AC122" s="320"/>
      <c r="AD122" s="320"/>
      <c r="AE122" s="320">
        <v>2004</v>
      </c>
      <c r="AF122" s="320"/>
      <c r="AG122" s="320"/>
      <c r="AH122" s="320"/>
      <c r="AI122" s="320"/>
      <c r="AJ122" s="320"/>
      <c r="AK122" s="320"/>
      <c r="AL122" s="319"/>
      <c r="AM122" s="320"/>
      <c r="AN122" s="320"/>
      <c r="AO122" s="320"/>
      <c r="AP122" s="320"/>
      <c r="AQ122" s="320"/>
      <c r="AR122" s="320"/>
      <c r="AS122" s="320"/>
      <c r="AT122" s="320"/>
      <c r="AU122" s="320"/>
      <c r="AV122" s="320"/>
      <c r="AW122" s="320"/>
      <c r="AX122" s="320"/>
      <c r="AY122" s="320"/>
      <c r="AZ122" s="320"/>
      <c r="BA122" s="320"/>
      <c r="BB122" s="320"/>
      <c r="BC122" s="320"/>
      <c r="BD122" s="320"/>
      <c r="BE122" s="320"/>
      <c r="BF122" s="320" t="s">
        <v>6783</v>
      </c>
    </row>
    <row r="123" spans="1:58" s="290" customFormat="1" ht="24.95" customHeight="1">
      <c r="A123" s="248"/>
      <c r="B123" s="543"/>
      <c r="C123" s="320" t="s">
        <v>913</v>
      </c>
      <c r="D123" s="320"/>
      <c r="E123" s="320" t="s">
        <v>2121</v>
      </c>
      <c r="F123" s="320" t="s">
        <v>913</v>
      </c>
      <c r="G123" s="320"/>
      <c r="H123" s="928"/>
      <c r="I123" s="320" t="s">
        <v>6784</v>
      </c>
      <c r="J123" s="320"/>
      <c r="K123" s="320"/>
      <c r="L123" s="319">
        <v>5600</v>
      </c>
      <c r="M123" s="319">
        <v>968</v>
      </c>
      <c r="N123" s="319">
        <v>1441</v>
      </c>
      <c r="O123" s="320" t="s">
        <v>513</v>
      </c>
      <c r="P123" s="319"/>
      <c r="Q123" s="319"/>
      <c r="R123" s="319"/>
      <c r="S123" s="319"/>
      <c r="T123" s="319"/>
      <c r="U123" s="319"/>
      <c r="V123" s="319"/>
      <c r="W123" s="319">
        <v>25</v>
      </c>
      <c r="X123" s="319">
        <v>11</v>
      </c>
      <c r="Y123" s="319">
        <v>5</v>
      </c>
      <c r="Z123" s="319">
        <v>275</v>
      </c>
      <c r="AA123" s="320"/>
      <c r="AB123" s="319"/>
      <c r="AC123" s="320"/>
      <c r="AD123" s="320"/>
      <c r="AE123" s="320">
        <v>2001</v>
      </c>
      <c r="AF123" s="320"/>
      <c r="AG123" s="320"/>
      <c r="AH123" s="320"/>
      <c r="AI123" s="320"/>
      <c r="AJ123" s="320"/>
      <c r="AK123" s="320"/>
      <c r="AL123" s="319">
        <v>6600</v>
      </c>
      <c r="AM123" s="320"/>
      <c r="AN123" s="320"/>
      <c r="AO123" s="320"/>
      <c r="AP123" s="320"/>
      <c r="AQ123" s="320"/>
      <c r="AR123" s="320"/>
      <c r="AS123" s="320"/>
      <c r="AT123" s="320"/>
      <c r="AU123" s="320"/>
      <c r="AV123" s="320"/>
      <c r="AW123" s="320"/>
      <c r="AX123" s="320"/>
      <c r="AY123" s="320"/>
      <c r="AZ123" s="320"/>
      <c r="BA123" s="320"/>
      <c r="BB123" s="320"/>
      <c r="BC123" s="320"/>
      <c r="BD123" s="320"/>
      <c r="BE123" s="320"/>
      <c r="BF123" s="320" t="s">
        <v>6785</v>
      </c>
    </row>
    <row r="124" spans="1:58" s="290" customFormat="1" ht="24.95" customHeight="1">
      <c r="A124" s="248"/>
      <c r="B124" s="543"/>
      <c r="C124" s="320" t="s">
        <v>953</v>
      </c>
      <c r="D124" s="320"/>
      <c r="E124" s="320" t="s">
        <v>6786</v>
      </c>
      <c r="F124" s="320" t="s">
        <v>953</v>
      </c>
      <c r="G124" s="320"/>
      <c r="H124" s="928"/>
      <c r="I124" s="919" t="s">
        <v>15570</v>
      </c>
      <c r="J124" s="320"/>
      <c r="K124" s="320"/>
      <c r="L124" s="319">
        <v>9250</v>
      </c>
      <c r="M124" s="319">
        <v>1503</v>
      </c>
      <c r="N124" s="319">
        <v>5794</v>
      </c>
      <c r="O124" s="320" t="s">
        <v>513</v>
      </c>
      <c r="P124" s="319"/>
      <c r="Q124" s="319"/>
      <c r="R124" s="319"/>
      <c r="S124" s="319"/>
      <c r="T124" s="319"/>
      <c r="U124" s="319"/>
      <c r="V124" s="319"/>
      <c r="W124" s="319">
        <v>25</v>
      </c>
      <c r="X124" s="319">
        <v>15</v>
      </c>
      <c r="Y124" s="319">
        <v>6</v>
      </c>
      <c r="Z124" s="319">
        <v>375</v>
      </c>
      <c r="AA124" s="320"/>
      <c r="AB124" s="319"/>
      <c r="AC124" s="320"/>
      <c r="AD124" s="320"/>
      <c r="AE124" s="320">
        <v>2000</v>
      </c>
      <c r="AF124" s="320"/>
      <c r="AG124" s="320"/>
      <c r="AH124" s="320"/>
      <c r="AI124" s="320"/>
      <c r="AJ124" s="320"/>
      <c r="AK124" s="320"/>
      <c r="AL124" s="319">
        <v>12700</v>
      </c>
      <c r="AM124" s="320"/>
      <c r="AN124" s="320"/>
      <c r="AO124" s="320"/>
      <c r="AP124" s="320"/>
      <c r="AQ124" s="320"/>
      <c r="AR124" s="320"/>
      <c r="AS124" s="320"/>
      <c r="AT124" s="320"/>
      <c r="AU124" s="320"/>
      <c r="AV124" s="320"/>
      <c r="AW124" s="320"/>
      <c r="AX124" s="320"/>
      <c r="AY124" s="320"/>
      <c r="AZ124" s="320"/>
      <c r="BA124" s="320"/>
      <c r="BB124" s="320"/>
      <c r="BC124" s="320"/>
      <c r="BD124" s="320"/>
      <c r="BE124" s="320"/>
      <c r="BF124" s="320" t="s">
        <v>6787</v>
      </c>
    </row>
    <row r="125" spans="1:58" s="290" customFormat="1" ht="24.95" customHeight="1">
      <c r="A125" s="248"/>
      <c r="B125" s="543"/>
      <c r="C125" s="320" t="s">
        <v>3079</v>
      </c>
      <c r="D125" s="320" t="s">
        <v>6788</v>
      </c>
      <c r="E125" s="320" t="s">
        <v>6789</v>
      </c>
      <c r="F125" s="320" t="s">
        <v>3081</v>
      </c>
      <c r="G125" s="320" t="s">
        <v>6666</v>
      </c>
      <c r="H125" s="320" t="s">
        <v>6623</v>
      </c>
      <c r="I125" s="320" t="s">
        <v>6790</v>
      </c>
      <c r="J125" s="320">
        <v>25</v>
      </c>
      <c r="K125" s="320" t="s">
        <v>6791</v>
      </c>
      <c r="L125" s="319">
        <v>56523</v>
      </c>
      <c r="M125" s="319">
        <v>9224</v>
      </c>
      <c r="N125" s="319">
        <v>12343</v>
      </c>
      <c r="O125" s="320" t="s">
        <v>513</v>
      </c>
      <c r="P125" s="319">
        <v>25</v>
      </c>
      <c r="Q125" s="319">
        <v>25</v>
      </c>
      <c r="R125" s="319">
        <v>5</v>
      </c>
      <c r="S125" s="319">
        <v>50</v>
      </c>
      <c r="T125" s="319">
        <v>25</v>
      </c>
      <c r="U125" s="319">
        <v>8</v>
      </c>
      <c r="V125" s="319">
        <v>5209</v>
      </c>
      <c r="W125" s="319"/>
      <c r="X125" s="319"/>
      <c r="Y125" s="319"/>
      <c r="Z125" s="319"/>
      <c r="AA125" s="320"/>
      <c r="AB125" s="319">
        <v>1500</v>
      </c>
      <c r="AC125" s="320" t="s">
        <v>586</v>
      </c>
      <c r="AD125" s="320"/>
      <c r="AE125" s="320">
        <v>1984</v>
      </c>
      <c r="AF125" s="320"/>
      <c r="AG125" s="320" t="s">
        <v>6792</v>
      </c>
      <c r="AH125" s="320" t="s">
        <v>6693</v>
      </c>
      <c r="AI125" s="320"/>
      <c r="AJ125" s="320"/>
      <c r="AK125" s="320"/>
      <c r="AL125" s="319">
        <v>6560</v>
      </c>
      <c r="AM125" s="320"/>
      <c r="AN125" s="320"/>
      <c r="AO125" s="320">
        <v>1</v>
      </c>
      <c r="AP125" s="320" t="s">
        <v>6793</v>
      </c>
      <c r="AQ125" s="320" t="s">
        <v>1312</v>
      </c>
      <c r="AR125" s="320"/>
      <c r="AS125" s="320"/>
      <c r="AT125" s="320"/>
      <c r="AU125" s="320"/>
      <c r="AV125" s="320"/>
      <c r="AW125" s="320"/>
      <c r="AX125" s="320"/>
      <c r="AY125" s="320"/>
      <c r="AZ125" s="320"/>
      <c r="BA125" s="320"/>
      <c r="BB125" s="320"/>
      <c r="BC125" s="320"/>
      <c r="BD125" s="320"/>
      <c r="BE125" s="320"/>
      <c r="BF125" s="320" t="s">
        <v>6794</v>
      </c>
    </row>
    <row r="126" spans="1:58" s="290" customFormat="1" ht="24.95" customHeight="1">
      <c r="A126" s="248"/>
      <c r="B126" s="543"/>
      <c r="C126" s="320" t="s">
        <v>3079</v>
      </c>
      <c r="D126" s="320" t="s">
        <v>6795</v>
      </c>
      <c r="E126" s="320" t="s">
        <v>2107</v>
      </c>
      <c r="F126" s="320" t="s">
        <v>3081</v>
      </c>
      <c r="G126" s="320" t="s">
        <v>6666</v>
      </c>
      <c r="H126" s="320" t="s">
        <v>6623</v>
      </c>
      <c r="I126" s="320" t="s">
        <v>6745</v>
      </c>
      <c r="J126" s="320">
        <v>39</v>
      </c>
      <c r="K126" s="320" t="s">
        <v>6791</v>
      </c>
      <c r="L126" s="319">
        <v>9918</v>
      </c>
      <c r="M126" s="319"/>
      <c r="N126" s="319">
        <v>6572</v>
      </c>
      <c r="O126" s="320" t="s">
        <v>513</v>
      </c>
      <c r="P126" s="319"/>
      <c r="Q126" s="319"/>
      <c r="R126" s="319"/>
      <c r="S126" s="319"/>
      <c r="T126" s="319"/>
      <c r="U126" s="319"/>
      <c r="V126" s="319"/>
      <c r="W126" s="319">
        <v>25</v>
      </c>
      <c r="X126" s="319">
        <v>15</v>
      </c>
      <c r="Y126" s="319">
        <v>7</v>
      </c>
      <c r="Z126" s="319">
        <v>375</v>
      </c>
      <c r="AA126" s="320"/>
      <c r="AB126" s="319">
        <v>1000</v>
      </c>
      <c r="AC126" s="320"/>
      <c r="AD126" s="320"/>
      <c r="AE126" s="320">
        <v>1991</v>
      </c>
      <c r="AF126" s="320"/>
      <c r="AG126" s="320" t="s">
        <v>6796</v>
      </c>
      <c r="AH126" s="320" t="s">
        <v>6748</v>
      </c>
      <c r="AI126" s="320"/>
      <c r="AJ126" s="320"/>
      <c r="AK126" s="320"/>
      <c r="AL126" s="319">
        <v>3384</v>
      </c>
      <c r="AM126" s="320"/>
      <c r="AN126" s="320"/>
      <c r="AO126" s="320"/>
      <c r="AP126" s="320"/>
      <c r="AQ126" s="320"/>
      <c r="AR126" s="320"/>
      <c r="AS126" s="320"/>
      <c r="AT126" s="320"/>
      <c r="AU126" s="320"/>
      <c r="AV126" s="320"/>
      <c r="AW126" s="320"/>
      <c r="AX126" s="320"/>
      <c r="AY126" s="320"/>
      <c r="AZ126" s="320"/>
      <c r="BA126" s="320"/>
      <c r="BB126" s="320"/>
      <c r="BC126" s="320"/>
      <c r="BD126" s="320"/>
      <c r="BE126" s="320"/>
      <c r="BF126" s="320" t="s">
        <v>2203</v>
      </c>
    </row>
    <row r="127" spans="1:58" s="290" customFormat="1" ht="24.95" customHeight="1">
      <c r="A127" s="248"/>
      <c r="B127" s="543"/>
      <c r="C127" s="320" t="s">
        <v>3079</v>
      </c>
      <c r="D127" s="320"/>
      <c r="E127" s="320" t="s">
        <v>6797</v>
      </c>
      <c r="F127" s="320" t="s">
        <v>3079</v>
      </c>
      <c r="G127" s="320"/>
      <c r="H127" s="320"/>
      <c r="I127" s="320" t="s">
        <v>6798</v>
      </c>
      <c r="J127" s="320"/>
      <c r="K127" s="320"/>
      <c r="L127" s="319">
        <v>18815</v>
      </c>
      <c r="M127" s="319">
        <v>3794</v>
      </c>
      <c r="N127" s="319">
        <v>6249</v>
      </c>
      <c r="O127" s="320" t="s">
        <v>513</v>
      </c>
      <c r="P127" s="319"/>
      <c r="Q127" s="319"/>
      <c r="R127" s="319"/>
      <c r="S127" s="319"/>
      <c r="T127" s="319"/>
      <c r="U127" s="319"/>
      <c r="V127" s="319"/>
      <c r="W127" s="319">
        <v>25</v>
      </c>
      <c r="X127" s="319">
        <v>13</v>
      </c>
      <c r="Y127" s="319">
        <v>6</v>
      </c>
      <c r="Z127" s="319">
        <v>325</v>
      </c>
      <c r="AA127" s="320"/>
      <c r="AB127" s="319"/>
      <c r="AC127" s="320"/>
      <c r="AD127" s="320"/>
      <c r="AE127" s="320">
        <v>2004</v>
      </c>
      <c r="AF127" s="320"/>
      <c r="AG127" s="320"/>
      <c r="AH127" s="320"/>
      <c r="AI127" s="320"/>
      <c r="AJ127" s="320"/>
      <c r="AK127" s="320"/>
      <c r="AL127" s="319">
        <v>2293</v>
      </c>
      <c r="AM127" s="320"/>
      <c r="AN127" s="320"/>
      <c r="AO127" s="320"/>
      <c r="AP127" s="320"/>
      <c r="AQ127" s="320"/>
      <c r="AR127" s="320"/>
      <c r="AS127" s="320"/>
      <c r="AT127" s="320"/>
      <c r="AU127" s="320"/>
      <c r="AV127" s="320"/>
      <c r="AW127" s="320"/>
      <c r="AX127" s="320"/>
      <c r="AY127" s="320"/>
      <c r="AZ127" s="320"/>
      <c r="BA127" s="320"/>
      <c r="BB127" s="320"/>
      <c r="BC127" s="320"/>
      <c r="BD127" s="320"/>
      <c r="BE127" s="320"/>
      <c r="BF127" s="320" t="s">
        <v>6799</v>
      </c>
    </row>
    <row r="128" spans="1:58" s="290" customFormat="1" ht="24.95" customHeight="1">
      <c r="A128" s="248"/>
      <c r="B128" s="543"/>
      <c r="C128" s="320" t="s">
        <v>3079</v>
      </c>
      <c r="D128" s="320"/>
      <c r="E128" s="320" t="s">
        <v>6800</v>
      </c>
      <c r="F128" s="320" t="s">
        <v>3081</v>
      </c>
      <c r="G128" s="320"/>
      <c r="H128" s="320"/>
      <c r="I128" s="320" t="s">
        <v>6697</v>
      </c>
      <c r="J128" s="320"/>
      <c r="K128" s="320"/>
      <c r="L128" s="319">
        <v>3900</v>
      </c>
      <c r="M128" s="319">
        <v>1323</v>
      </c>
      <c r="N128" s="319">
        <v>2202</v>
      </c>
      <c r="O128" s="320" t="s">
        <v>513</v>
      </c>
      <c r="P128" s="319"/>
      <c r="Q128" s="319"/>
      <c r="R128" s="319"/>
      <c r="S128" s="319"/>
      <c r="T128" s="319"/>
      <c r="U128" s="319"/>
      <c r="V128" s="319"/>
      <c r="W128" s="319">
        <v>25</v>
      </c>
      <c r="X128" s="319">
        <v>13</v>
      </c>
      <c r="Y128" s="319">
        <v>6</v>
      </c>
      <c r="Z128" s="319">
        <v>325</v>
      </c>
      <c r="AA128" s="320"/>
      <c r="AB128" s="319"/>
      <c r="AC128" s="320"/>
      <c r="AD128" s="320"/>
      <c r="AE128" s="320">
        <v>2007</v>
      </c>
      <c r="AF128" s="320"/>
      <c r="AG128" s="320"/>
      <c r="AH128" s="320"/>
      <c r="AI128" s="320"/>
      <c r="AJ128" s="320"/>
      <c r="AK128" s="320"/>
      <c r="AL128" s="319">
        <v>4500</v>
      </c>
      <c r="AM128" s="320"/>
      <c r="AN128" s="320"/>
      <c r="AO128" s="320"/>
      <c r="AP128" s="320"/>
      <c r="AQ128" s="320"/>
      <c r="AR128" s="320"/>
      <c r="AS128" s="320"/>
      <c r="AT128" s="320"/>
      <c r="AU128" s="320"/>
      <c r="AV128" s="320"/>
      <c r="AW128" s="320"/>
      <c r="AX128" s="320"/>
      <c r="AY128" s="320"/>
      <c r="AZ128" s="320"/>
      <c r="BA128" s="320"/>
      <c r="BB128" s="320"/>
      <c r="BC128" s="320"/>
      <c r="BD128" s="320"/>
      <c r="BE128" s="320"/>
      <c r="BF128" s="320"/>
    </row>
    <row r="129" spans="1:58" s="290" customFormat="1" ht="24.95" customHeight="1">
      <c r="A129" s="248"/>
      <c r="B129" s="543"/>
      <c r="C129" s="320" t="s">
        <v>3079</v>
      </c>
      <c r="D129" s="320"/>
      <c r="E129" s="320" t="s">
        <v>6801</v>
      </c>
      <c r="F129" s="320" t="s">
        <v>3079</v>
      </c>
      <c r="G129" s="320"/>
      <c r="H129" s="320"/>
      <c r="I129" s="320" t="s">
        <v>6802</v>
      </c>
      <c r="J129" s="320"/>
      <c r="K129" s="320"/>
      <c r="L129" s="319">
        <v>6489</v>
      </c>
      <c r="M129" s="319">
        <v>1477</v>
      </c>
      <c r="N129" s="319">
        <v>4125</v>
      </c>
      <c r="O129" s="320" t="s">
        <v>513</v>
      </c>
      <c r="P129" s="319"/>
      <c r="Q129" s="319"/>
      <c r="R129" s="319"/>
      <c r="S129" s="319"/>
      <c r="T129" s="319"/>
      <c r="U129" s="319"/>
      <c r="V129" s="319"/>
      <c r="W129" s="319">
        <v>25</v>
      </c>
      <c r="X129" s="319">
        <v>13</v>
      </c>
      <c r="Y129" s="319">
        <v>6</v>
      </c>
      <c r="Z129" s="319">
        <v>325</v>
      </c>
      <c r="AA129" s="320"/>
      <c r="AB129" s="319"/>
      <c r="AC129" s="320"/>
      <c r="AD129" s="320"/>
      <c r="AE129" s="320">
        <v>1999</v>
      </c>
      <c r="AF129" s="320"/>
      <c r="AG129" s="320"/>
      <c r="AH129" s="320"/>
      <c r="AI129" s="320"/>
      <c r="AJ129" s="320"/>
      <c r="AK129" s="320"/>
      <c r="AL129" s="319"/>
      <c r="AM129" s="320"/>
      <c r="AN129" s="320"/>
      <c r="AO129" s="320"/>
      <c r="AP129" s="320"/>
      <c r="AQ129" s="320"/>
      <c r="AR129" s="320"/>
      <c r="AS129" s="320"/>
      <c r="AT129" s="320"/>
      <c r="AU129" s="320"/>
      <c r="AV129" s="320"/>
      <c r="AW129" s="320"/>
      <c r="AX129" s="320"/>
      <c r="AY129" s="320"/>
      <c r="AZ129" s="320"/>
      <c r="BA129" s="320"/>
      <c r="BB129" s="320"/>
      <c r="BC129" s="320"/>
      <c r="BD129" s="320"/>
      <c r="BE129" s="320"/>
      <c r="BF129" s="320" t="s">
        <v>6785</v>
      </c>
    </row>
    <row r="130" spans="1:58" s="290" customFormat="1" ht="24.95" customHeight="1">
      <c r="A130" s="248">
        <v>2</v>
      </c>
      <c r="B130" s="543"/>
      <c r="C130" s="320" t="s">
        <v>3079</v>
      </c>
      <c r="D130" s="320"/>
      <c r="E130" s="320" t="s">
        <v>6803</v>
      </c>
      <c r="F130" s="320" t="s">
        <v>3081</v>
      </c>
      <c r="G130" s="320"/>
      <c r="H130" s="320"/>
      <c r="I130" s="320" t="s">
        <v>6804</v>
      </c>
      <c r="J130" s="320"/>
      <c r="K130" s="320"/>
      <c r="L130" s="319">
        <v>6623</v>
      </c>
      <c r="M130" s="319">
        <v>1969</v>
      </c>
      <c r="N130" s="319">
        <v>9115</v>
      </c>
      <c r="O130" s="320" t="s">
        <v>513</v>
      </c>
      <c r="P130" s="319"/>
      <c r="Q130" s="319"/>
      <c r="R130" s="319"/>
      <c r="S130" s="319"/>
      <c r="T130" s="319"/>
      <c r="U130" s="319"/>
      <c r="V130" s="319"/>
      <c r="W130" s="319">
        <v>25</v>
      </c>
      <c r="X130" s="319">
        <v>13</v>
      </c>
      <c r="Y130" s="319">
        <v>6</v>
      </c>
      <c r="Z130" s="319">
        <v>325</v>
      </c>
      <c r="AA130" s="320"/>
      <c r="AB130" s="319"/>
      <c r="AC130" s="320"/>
      <c r="AD130" s="320"/>
      <c r="AE130" s="320">
        <v>2006</v>
      </c>
      <c r="AF130" s="320"/>
      <c r="AG130" s="320"/>
      <c r="AH130" s="320"/>
      <c r="AI130" s="320"/>
      <c r="AJ130" s="320"/>
      <c r="AK130" s="320"/>
      <c r="AL130" s="319">
        <v>12528</v>
      </c>
      <c r="AM130" s="320"/>
      <c r="AN130" s="320"/>
      <c r="AO130" s="320"/>
      <c r="AP130" s="320"/>
      <c r="AQ130" s="320"/>
      <c r="AR130" s="320"/>
      <c r="AS130" s="320"/>
      <c r="AT130" s="320"/>
      <c r="AU130" s="320"/>
      <c r="AV130" s="320"/>
      <c r="AW130" s="320"/>
      <c r="AX130" s="320"/>
      <c r="AY130" s="320"/>
      <c r="AZ130" s="320"/>
      <c r="BA130" s="320"/>
      <c r="BB130" s="320"/>
      <c r="BC130" s="320"/>
      <c r="BD130" s="320"/>
      <c r="BE130" s="320"/>
      <c r="BF130" s="320" t="s">
        <v>6805</v>
      </c>
    </row>
    <row r="131" spans="1:58" s="290" customFormat="1" ht="24.95" customHeight="1">
      <c r="A131" s="248">
        <v>3</v>
      </c>
      <c r="B131" s="543"/>
      <c r="C131" s="320" t="s">
        <v>3079</v>
      </c>
      <c r="D131" s="320"/>
      <c r="E131" s="320" t="s">
        <v>6806</v>
      </c>
      <c r="F131" s="320" t="s">
        <v>3081</v>
      </c>
      <c r="G131" s="320"/>
      <c r="H131" s="320"/>
      <c r="I131" s="320" t="s">
        <v>6807</v>
      </c>
      <c r="J131" s="320"/>
      <c r="K131" s="320"/>
      <c r="L131" s="319">
        <v>9910</v>
      </c>
      <c r="M131" s="319">
        <v>1838</v>
      </c>
      <c r="N131" s="319">
        <v>4633</v>
      </c>
      <c r="O131" s="320" t="s">
        <v>513</v>
      </c>
      <c r="P131" s="319"/>
      <c r="Q131" s="319"/>
      <c r="R131" s="319"/>
      <c r="S131" s="319"/>
      <c r="T131" s="319"/>
      <c r="U131" s="319"/>
      <c r="V131" s="319"/>
      <c r="W131" s="319">
        <v>25</v>
      </c>
      <c r="X131" s="319">
        <v>13</v>
      </c>
      <c r="Y131" s="319">
        <v>6</v>
      </c>
      <c r="Z131" s="319">
        <v>325</v>
      </c>
      <c r="AA131" s="320"/>
      <c r="AB131" s="319"/>
      <c r="AC131" s="320"/>
      <c r="AD131" s="320"/>
      <c r="AE131" s="320">
        <v>2000</v>
      </c>
      <c r="AF131" s="320"/>
      <c r="AG131" s="320"/>
      <c r="AH131" s="320"/>
      <c r="AI131" s="320"/>
      <c r="AJ131" s="320"/>
      <c r="AK131" s="320"/>
      <c r="AL131" s="319"/>
      <c r="AM131" s="320"/>
      <c r="AN131" s="320"/>
      <c r="AO131" s="320"/>
      <c r="AP131" s="320"/>
      <c r="AQ131" s="320"/>
      <c r="AR131" s="320"/>
      <c r="AS131" s="320"/>
      <c r="AT131" s="320"/>
      <c r="AU131" s="320"/>
      <c r="AV131" s="320"/>
      <c r="AW131" s="320"/>
      <c r="AX131" s="320"/>
      <c r="AY131" s="320"/>
      <c r="AZ131" s="320"/>
      <c r="BA131" s="320"/>
      <c r="BB131" s="320"/>
      <c r="BC131" s="320"/>
      <c r="BD131" s="320"/>
      <c r="BE131" s="320"/>
      <c r="BF131" s="320" t="s">
        <v>6808</v>
      </c>
    </row>
    <row r="132" spans="1:58" s="290" customFormat="1" ht="24.95" customHeight="1">
      <c r="A132" s="248"/>
      <c r="B132" s="543"/>
      <c r="C132" s="320" t="s">
        <v>3079</v>
      </c>
      <c r="D132" s="320"/>
      <c r="E132" s="320" t="s">
        <v>6809</v>
      </c>
      <c r="F132" s="320" t="s">
        <v>6810</v>
      </c>
      <c r="G132" s="320"/>
      <c r="H132" s="320"/>
      <c r="I132" s="320" t="s">
        <v>6811</v>
      </c>
      <c r="J132" s="320"/>
      <c r="K132" s="320"/>
      <c r="L132" s="319">
        <v>25768</v>
      </c>
      <c r="M132" s="319">
        <v>3641</v>
      </c>
      <c r="N132" s="319">
        <v>3905</v>
      </c>
      <c r="O132" s="320" t="s">
        <v>513</v>
      </c>
      <c r="P132" s="319"/>
      <c r="Q132" s="319"/>
      <c r="R132" s="319"/>
      <c r="S132" s="319"/>
      <c r="T132" s="319"/>
      <c r="U132" s="319"/>
      <c r="V132" s="319"/>
      <c r="W132" s="319"/>
      <c r="X132" s="319"/>
      <c r="Y132" s="319"/>
      <c r="Z132" s="319"/>
      <c r="AA132" s="320"/>
      <c r="AB132" s="319">
        <v>312</v>
      </c>
      <c r="AC132" s="320"/>
      <c r="AD132" s="320"/>
      <c r="AE132" s="320">
        <v>2002</v>
      </c>
      <c r="AF132" s="320"/>
      <c r="AG132" s="320"/>
      <c r="AH132" s="320"/>
      <c r="AI132" s="320"/>
      <c r="AJ132" s="320"/>
      <c r="AK132" s="320"/>
      <c r="AL132" s="319"/>
      <c r="AM132" s="320"/>
      <c r="AN132" s="320"/>
      <c r="AO132" s="320"/>
      <c r="AP132" s="320"/>
      <c r="AQ132" s="320"/>
      <c r="AR132" s="320"/>
      <c r="AS132" s="320"/>
      <c r="AT132" s="320"/>
      <c r="AU132" s="320"/>
      <c r="AV132" s="320"/>
      <c r="AW132" s="320"/>
      <c r="AX132" s="320"/>
      <c r="AY132" s="320"/>
      <c r="AZ132" s="320"/>
      <c r="BA132" s="320"/>
      <c r="BB132" s="320"/>
      <c r="BC132" s="320"/>
      <c r="BD132" s="320"/>
      <c r="BE132" s="320"/>
      <c r="BF132" s="320" t="s">
        <v>6812</v>
      </c>
    </row>
    <row r="133" spans="1:58" s="290" customFormat="1" ht="24.95" customHeight="1">
      <c r="A133" s="248"/>
      <c r="B133" s="543"/>
      <c r="C133" s="320" t="s">
        <v>3094</v>
      </c>
      <c r="D133" s="320"/>
      <c r="E133" s="320" t="s">
        <v>6813</v>
      </c>
      <c r="F133" s="320" t="s">
        <v>3094</v>
      </c>
      <c r="G133" s="320"/>
      <c r="H133" s="320"/>
      <c r="I133" s="320" t="s">
        <v>6713</v>
      </c>
      <c r="J133" s="320"/>
      <c r="K133" s="320"/>
      <c r="L133" s="319">
        <v>4628</v>
      </c>
      <c r="M133" s="319">
        <v>2390</v>
      </c>
      <c r="N133" s="319">
        <v>2351</v>
      </c>
      <c r="O133" s="320" t="s">
        <v>513</v>
      </c>
      <c r="P133" s="319"/>
      <c r="Q133" s="319"/>
      <c r="R133" s="319"/>
      <c r="S133" s="319"/>
      <c r="T133" s="319"/>
      <c r="U133" s="319"/>
      <c r="V133" s="319"/>
      <c r="W133" s="319">
        <v>25</v>
      </c>
      <c r="X133" s="319">
        <v>13</v>
      </c>
      <c r="Y133" s="319">
        <v>6</v>
      </c>
      <c r="Z133" s="319">
        <v>472</v>
      </c>
      <c r="AA133" s="320"/>
      <c r="AB133" s="319"/>
      <c r="AC133" s="320"/>
      <c r="AD133" s="320"/>
      <c r="AE133" s="320">
        <v>2006</v>
      </c>
      <c r="AF133" s="320"/>
      <c r="AG133" s="320"/>
      <c r="AH133" s="320"/>
      <c r="AI133" s="320"/>
      <c r="AJ133" s="320"/>
      <c r="AK133" s="320"/>
      <c r="AL133" s="319">
        <v>6421</v>
      </c>
      <c r="AM133" s="320"/>
      <c r="AN133" s="320"/>
      <c r="AO133" s="320"/>
      <c r="AP133" s="320"/>
      <c r="AQ133" s="320"/>
      <c r="AR133" s="320"/>
      <c r="AS133" s="320"/>
      <c r="AT133" s="320"/>
      <c r="AU133" s="320"/>
      <c r="AV133" s="320"/>
      <c r="AW133" s="320"/>
      <c r="AX133" s="320"/>
      <c r="AY133" s="320"/>
      <c r="AZ133" s="320"/>
      <c r="BA133" s="320"/>
      <c r="BB133" s="320"/>
      <c r="BC133" s="320"/>
      <c r="BD133" s="320"/>
      <c r="BE133" s="320"/>
      <c r="BF133" s="320" t="s">
        <v>6814</v>
      </c>
    </row>
    <row r="134" spans="1:58" s="290" customFormat="1" ht="24.95" customHeight="1">
      <c r="A134" s="248"/>
      <c r="B134" s="543"/>
      <c r="C134" s="320" t="s">
        <v>3094</v>
      </c>
      <c r="D134" s="320"/>
      <c r="E134" s="320" t="s">
        <v>6815</v>
      </c>
      <c r="F134" s="320" t="s">
        <v>3094</v>
      </c>
      <c r="G134" s="320"/>
      <c r="H134" s="320"/>
      <c r="I134" s="320" t="s">
        <v>6713</v>
      </c>
      <c r="J134" s="320"/>
      <c r="K134" s="320"/>
      <c r="L134" s="319">
        <v>9000</v>
      </c>
      <c r="M134" s="319">
        <v>1756</v>
      </c>
      <c r="N134" s="319">
        <v>7200</v>
      </c>
      <c r="O134" s="320" t="s">
        <v>513</v>
      </c>
      <c r="P134" s="319"/>
      <c r="Q134" s="319"/>
      <c r="R134" s="319"/>
      <c r="S134" s="319"/>
      <c r="T134" s="319"/>
      <c r="U134" s="319"/>
      <c r="V134" s="319"/>
      <c r="W134" s="319" t="s">
        <v>2037</v>
      </c>
      <c r="X134" s="319" t="s">
        <v>6816</v>
      </c>
      <c r="Y134" s="319" t="s">
        <v>6817</v>
      </c>
      <c r="Z134" s="319" t="s">
        <v>6818</v>
      </c>
      <c r="AA134" s="320"/>
      <c r="AB134" s="319"/>
      <c r="AC134" s="320"/>
      <c r="AD134" s="320"/>
      <c r="AE134" s="320">
        <v>2011</v>
      </c>
      <c r="AF134" s="320"/>
      <c r="AG134" s="320"/>
      <c r="AH134" s="320"/>
      <c r="AI134" s="320"/>
      <c r="AJ134" s="320"/>
      <c r="AK134" s="320"/>
      <c r="AL134" s="319"/>
      <c r="AM134" s="320"/>
      <c r="AN134" s="320"/>
      <c r="AO134" s="320"/>
      <c r="AP134" s="320"/>
      <c r="AQ134" s="320"/>
      <c r="AR134" s="320"/>
      <c r="AS134" s="320"/>
      <c r="AT134" s="320"/>
      <c r="AU134" s="320"/>
      <c r="AV134" s="320"/>
      <c r="AW134" s="320"/>
      <c r="AX134" s="320"/>
      <c r="AY134" s="320"/>
      <c r="AZ134" s="320"/>
      <c r="BA134" s="320"/>
      <c r="BB134" s="320"/>
      <c r="BC134" s="320"/>
      <c r="BD134" s="320"/>
      <c r="BE134" s="320"/>
      <c r="BF134" s="320" t="s">
        <v>6819</v>
      </c>
    </row>
    <row r="135" spans="1:58" s="290" customFormat="1" ht="24.95" customHeight="1">
      <c r="A135" s="248"/>
      <c r="B135" s="294"/>
      <c r="C135" s="320" t="s">
        <v>3094</v>
      </c>
      <c r="D135" s="320"/>
      <c r="E135" s="320" t="s">
        <v>6820</v>
      </c>
      <c r="F135" s="320" t="s">
        <v>3081</v>
      </c>
      <c r="G135" s="320"/>
      <c r="H135" s="320"/>
      <c r="I135" s="320" t="s">
        <v>3086</v>
      </c>
      <c r="J135" s="320"/>
      <c r="K135" s="320"/>
      <c r="L135" s="319"/>
      <c r="M135" s="319"/>
      <c r="N135" s="319"/>
      <c r="O135" s="320" t="s">
        <v>513</v>
      </c>
      <c r="P135" s="319"/>
      <c r="Q135" s="319"/>
      <c r="R135" s="319"/>
      <c r="S135" s="319"/>
      <c r="T135" s="319"/>
      <c r="U135" s="319"/>
      <c r="V135" s="319"/>
      <c r="W135" s="319">
        <v>25</v>
      </c>
      <c r="X135" s="319">
        <v>13</v>
      </c>
      <c r="Y135" s="319">
        <v>5</v>
      </c>
      <c r="Z135" s="319">
        <v>325</v>
      </c>
      <c r="AA135" s="320"/>
      <c r="AB135" s="319"/>
      <c r="AC135" s="320"/>
      <c r="AD135" s="320"/>
      <c r="AE135" s="320">
        <v>2015</v>
      </c>
      <c r="AF135" s="320"/>
      <c r="AG135" s="320"/>
      <c r="AH135" s="320"/>
      <c r="AI135" s="320"/>
      <c r="AJ135" s="320"/>
      <c r="AK135" s="320"/>
      <c r="AL135" s="319"/>
      <c r="AM135" s="320"/>
      <c r="AN135" s="320"/>
      <c r="AO135" s="320"/>
      <c r="AP135" s="320"/>
      <c r="AQ135" s="320"/>
      <c r="AR135" s="320"/>
      <c r="AS135" s="320"/>
      <c r="AT135" s="320"/>
      <c r="AU135" s="320"/>
      <c r="AV135" s="320"/>
      <c r="AW135" s="320"/>
      <c r="AX135" s="320"/>
      <c r="AY135" s="320"/>
      <c r="AZ135" s="320"/>
      <c r="BA135" s="320"/>
      <c r="BB135" s="320"/>
      <c r="BC135" s="320"/>
      <c r="BD135" s="320"/>
      <c r="BE135" s="320"/>
      <c r="BF135" s="320" t="s">
        <v>15571</v>
      </c>
    </row>
    <row r="136" spans="1:58" s="290" customFormat="1" ht="24.95" customHeight="1">
      <c r="A136" s="248"/>
      <c r="B136" s="566" t="s">
        <v>3425</v>
      </c>
      <c r="C136" s="320" t="s">
        <v>3426</v>
      </c>
      <c r="D136" s="320"/>
      <c r="E136" s="544">
        <f>COUNTA(E137:E153)</f>
        <v>17</v>
      </c>
      <c r="F136" s="320"/>
      <c r="G136" s="320"/>
      <c r="H136" s="320"/>
      <c r="I136" s="320"/>
      <c r="J136" s="320"/>
      <c r="K136" s="320"/>
      <c r="L136" s="319">
        <f>SUM(L137:L153)</f>
        <v>197325.7</v>
      </c>
      <c r="M136" s="319">
        <f>SUM(M137:M153)</f>
        <v>87866.04</v>
      </c>
      <c r="N136" s="319">
        <f>SUM(N137:N153)</f>
        <v>114779.53</v>
      </c>
      <c r="O136" s="320"/>
      <c r="P136" s="319"/>
      <c r="Q136" s="319"/>
      <c r="R136" s="319"/>
      <c r="S136" s="319"/>
      <c r="T136" s="319"/>
      <c r="U136" s="319"/>
      <c r="V136" s="319"/>
      <c r="W136" s="319"/>
      <c r="X136" s="319"/>
      <c r="Y136" s="319"/>
      <c r="Z136" s="319"/>
      <c r="AA136" s="320"/>
      <c r="AB136" s="319"/>
      <c r="AC136" s="320"/>
      <c r="AD136" s="320"/>
      <c r="AE136" s="320"/>
      <c r="AF136" s="320"/>
      <c r="AG136" s="320"/>
      <c r="AH136" s="320"/>
      <c r="AI136" s="320"/>
      <c r="AJ136" s="320"/>
      <c r="AK136" s="320"/>
      <c r="AL136" s="319"/>
      <c r="AM136" s="320"/>
      <c r="AN136" s="320"/>
      <c r="AO136" s="320"/>
      <c r="AP136" s="320"/>
      <c r="AQ136" s="320"/>
      <c r="AR136" s="320"/>
      <c r="AS136" s="320"/>
      <c r="AT136" s="320"/>
      <c r="AU136" s="320"/>
      <c r="AV136" s="320"/>
      <c r="AW136" s="320"/>
      <c r="AX136" s="320"/>
      <c r="AY136" s="320"/>
      <c r="AZ136" s="320"/>
      <c r="BA136" s="320"/>
      <c r="BB136" s="320"/>
      <c r="BC136" s="320"/>
      <c r="BD136" s="320"/>
      <c r="BE136" s="320"/>
      <c r="BF136" s="320"/>
    </row>
    <row r="137" spans="1:58" s="290" customFormat="1" ht="24.95" customHeight="1">
      <c r="A137" s="248"/>
      <c r="B137" s="543"/>
      <c r="C137" s="320" t="s">
        <v>939</v>
      </c>
      <c r="D137" s="320" t="s">
        <v>2091</v>
      </c>
      <c r="E137" s="320" t="s">
        <v>5306</v>
      </c>
      <c r="F137" s="320" t="s">
        <v>923</v>
      </c>
      <c r="G137" s="320" t="s">
        <v>2092</v>
      </c>
      <c r="H137" s="847" t="s">
        <v>2093</v>
      </c>
      <c r="I137" s="320" t="s">
        <v>1183</v>
      </c>
      <c r="J137" s="320">
        <v>0.77272727272727271</v>
      </c>
      <c r="K137" s="320"/>
      <c r="L137" s="319">
        <v>9749</v>
      </c>
      <c r="M137" s="319">
        <v>2601</v>
      </c>
      <c r="N137" s="319">
        <v>6335</v>
      </c>
      <c r="O137" s="320" t="s">
        <v>513</v>
      </c>
      <c r="P137" s="319"/>
      <c r="Q137" s="319"/>
      <c r="R137" s="319"/>
      <c r="S137" s="319">
        <v>50</v>
      </c>
      <c r="T137" s="319"/>
      <c r="U137" s="319">
        <v>8</v>
      </c>
      <c r="V137" s="319"/>
      <c r="W137" s="319"/>
      <c r="X137" s="319"/>
      <c r="Y137" s="319"/>
      <c r="Z137" s="319"/>
      <c r="AA137" s="320"/>
      <c r="AB137" s="319">
        <v>1500</v>
      </c>
      <c r="AC137" s="320" t="s">
        <v>233</v>
      </c>
      <c r="AD137" s="320" t="s">
        <v>432</v>
      </c>
      <c r="AE137" s="320">
        <v>1980</v>
      </c>
      <c r="AF137" s="320"/>
      <c r="AG137" s="320">
        <v>878</v>
      </c>
      <c r="AH137" s="320"/>
      <c r="AI137" s="320"/>
      <c r="AJ137" s="320"/>
      <c r="AK137" s="320"/>
      <c r="AL137" s="319">
        <v>878</v>
      </c>
      <c r="AM137" s="320">
        <v>1999</v>
      </c>
      <c r="AN137" s="320"/>
      <c r="AO137" s="320">
        <v>1</v>
      </c>
      <c r="AP137" s="320">
        <v>150</v>
      </c>
      <c r="AQ137" s="320" t="s">
        <v>2094</v>
      </c>
      <c r="AR137" s="320"/>
      <c r="AS137" s="320" t="s">
        <v>511</v>
      </c>
      <c r="AT137" s="320">
        <v>1</v>
      </c>
      <c r="AU137" s="320">
        <v>183</v>
      </c>
      <c r="AV137" s="320" t="s">
        <v>2095</v>
      </c>
      <c r="AW137" s="320" t="s">
        <v>1652</v>
      </c>
      <c r="AX137" s="320" t="s">
        <v>2096</v>
      </c>
      <c r="AY137" s="320">
        <v>1</v>
      </c>
      <c r="AZ137" s="320">
        <v>86</v>
      </c>
      <c r="BA137" s="320" t="s">
        <v>2097</v>
      </c>
      <c r="BB137" s="320" t="s">
        <v>2098</v>
      </c>
      <c r="BC137" s="320" t="s">
        <v>2099</v>
      </c>
      <c r="BD137" s="320">
        <v>1</v>
      </c>
      <c r="BE137" s="320">
        <v>270</v>
      </c>
      <c r="BF137" s="320" t="s">
        <v>2100</v>
      </c>
    </row>
    <row r="138" spans="1:58" s="290" customFormat="1" ht="24.95" customHeight="1">
      <c r="A138" s="248" t="s">
        <v>341</v>
      </c>
      <c r="B138" s="543"/>
      <c r="C138" s="105" t="s">
        <v>5307</v>
      </c>
      <c r="D138" s="105"/>
      <c r="E138" s="105" t="s">
        <v>5308</v>
      </c>
      <c r="F138" s="105" t="s">
        <v>5307</v>
      </c>
      <c r="G138" s="105"/>
      <c r="H138" s="105"/>
      <c r="I138" s="105" t="s">
        <v>5309</v>
      </c>
      <c r="J138" s="105"/>
      <c r="K138" s="105"/>
      <c r="L138" s="100"/>
      <c r="M138" s="100">
        <v>1379</v>
      </c>
      <c r="N138" s="100">
        <v>5519</v>
      </c>
      <c r="O138" s="105" t="s">
        <v>5310</v>
      </c>
      <c r="P138" s="100"/>
      <c r="Q138" s="100"/>
      <c r="R138" s="100"/>
      <c r="S138" s="100">
        <v>25</v>
      </c>
      <c r="T138" s="100">
        <v>19</v>
      </c>
      <c r="U138" s="100">
        <v>6</v>
      </c>
      <c r="V138" s="100">
        <v>561</v>
      </c>
      <c r="W138" s="100"/>
      <c r="X138" s="100"/>
      <c r="Y138" s="100"/>
      <c r="Z138" s="100"/>
      <c r="AA138" s="105"/>
      <c r="AB138" s="100"/>
      <c r="AC138" s="105"/>
      <c r="AD138" s="105"/>
      <c r="AE138" s="105">
        <v>2012</v>
      </c>
      <c r="AF138" s="105"/>
      <c r="AG138" s="105"/>
      <c r="AH138" s="105"/>
      <c r="AI138" s="105"/>
      <c r="AJ138" s="105"/>
      <c r="AK138" s="105"/>
      <c r="AL138" s="100"/>
      <c r="AM138" s="105"/>
      <c r="AN138" s="105"/>
      <c r="AO138" s="105"/>
      <c r="AP138" s="105"/>
      <c r="AQ138" s="105"/>
      <c r="AR138" s="105"/>
      <c r="AS138" s="105"/>
      <c r="AT138" s="105"/>
      <c r="AU138" s="105"/>
      <c r="AV138" s="105"/>
      <c r="AW138" s="105"/>
      <c r="AX138" s="105"/>
      <c r="AY138" s="105"/>
      <c r="AZ138" s="105"/>
      <c r="BA138" s="105"/>
      <c r="BB138" s="105"/>
      <c r="BC138" s="105"/>
      <c r="BD138" s="105"/>
      <c r="BE138" s="105"/>
      <c r="BF138" s="105" t="s">
        <v>5311</v>
      </c>
    </row>
    <row r="139" spans="1:58" s="290" customFormat="1" ht="24.95" customHeight="1">
      <c r="A139" s="248" t="s">
        <v>207</v>
      </c>
      <c r="B139" s="543"/>
      <c r="C139" s="320" t="s">
        <v>1152</v>
      </c>
      <c r="D139" s="320" t="s">
        <v>2101</v>
      </c>
      <c r="E139" s="320" t="s">
        <v>2102</v>
      </c>
      <c r="F139" s="320" t="s">
        <v>923</v>
      </c>
      <c r="G139" s="320" t="s">
        <v>2092</v>
      </c>
      <c r="H139" s="847" t="s">
        <v>2093</v>
      </c>
      <c r="I139" s="320" t="s">
        <v>401</v>
      </c>
      <c r="J139" s="320">
        <v>17</v>
      </c>
      <c r="K139" s="320"/>
      <c r="L139" s="319"/>
      <c r="M139" s="319">
        <v>2635.64</v>
      </c>
      <c r="N139" s="319">
        <v>4814.7299999999996</v>
      </c>
      <c r="O139" s="320" t="s">
        <v>513</v>
      </c>
      <c r="P139" s="319"/>
      <c r="Q139" s="319"/>
      <c r="R139" s="319"/>
      <c r="S139" s="319"/>
      <c r="T139" s="319"/>
      <c r="U139" s="319"/>
      <c r="V139" s="319"/>
      <c r="W139" s="319">
        <v>25</v>
      </c>
      <c r="X139" s="319">
        <v>15</v>
      </c>
      <c r="Y139" s="319">
        <v>7</v>
      </c>
      <c r="Z139" s="319">
        <v>375</v>
      </c>
      <c r="AA139" s="320">
        <v>96</v>
      </c>
      <c r="AB139" s="319"/>
      <c r="AC139" s="320"/>
      <c r="AD139" s="320" t="s">
        <v>432</v>
      </c>
      <c r="AE139" s="320">
        <v>2002</v>
      </c>
      <c r="AF139" s="320"/>
      <c r="AG139" s="320">
        <v>1890</v>
      </c>
      <c r="AH139" s="320"/>
      <c r="AI139" s="320">
        <v>3750</v>
      </c>
      <c r="AJ139" s="320"/>
      <c r="AK139" s="320"/>
      <c r="AL139" s="319">
        <v>5740</v>
      </c>
      <c r="AM139" s="320"/>
      <c r="AN139" s="320"/>
      <c r="AO139" s="320"/>
      <c r="AP139" s="320"/>
      <c r="AQ139" s="320"/>
      <c r="AR139" s="320"/>
      <c r="AS139" s="320" t="s">
        <v>511</v>
      </c>
      <c r="AT139" s="320">
        <v>1</v>
      </c>
      <c r="AU139" s="320">
        <v>221</v>
      </c>
      <c r="AV139" s="320" t="s">
        <v>2095</v>
      </c>
      <c r="AW139" s="320" t="s">
        <v>1652</v>
      </c>
      <c r="AX139" s="320" t="s">
        <v>2096</v>
      </c>
      <c r="AY139" s="320">
        <v>1</v>
      </c>
      <c r="AZ139" s="320">
        <v>224</v>
      </c>
      <c r="BA139" s="320" t="s">
        <v>2097</v>
      </c>
      <c r="BB139" s="320" t="s">
        <v>2103</v>
      </c>
      <c r="BC139" s="320" t="s">
        <v>2104</v>
      </c>
      <c r="BD139" s="320">
        <v>1</v>
      </c>
      <c r="BE139" s="320">
        <v>99</v>
      </c>
      <c r="BF139" s="320" t="s">
        <v>2105</v>
      </c>
    </row>
    <row r="140" spans="1:58" s="290" customFormat="1" ht="24.95" customHeight="1">
      <c r="A140" s="248"/>
      <c r="B140" s="543"/>
      <c r="C140" s="320" t="s">
        <v>1142</v>
      </c>
      <c r="D140" s="320" t="s">
        <v>2106</v>
      </c>
      <c r="E140" s="320" t="s">
        <v>2107</v>
      </c>
      <c r="F140" s="320" t="s">
        <v>923</v>
      </c>
      <c r="G140" s="320" t="s">
        <v>2108</v>
      </c>
      <c r="H140" s="847" t="s">
        <v>2109</v>
      </c>
      <c r="I140" s="320" t="s">
        <v>1183</v>
      </c>
      <c r="J140" s="320">
        <v>39</v>
      </c>
      <c r="K140" s="320" t="s">
        <v>2110</v>
      </c>
      <c r="L140" s="319"/>
      <c r="M140" s="319">
        <v>2371.54</v>
      </c>
      <c r="N140" s="319">
        <v>6619.3</v>
      </c>
      <c r="O140" s="320" t="s">
        <v>513</v>
      </c>
      <c r="P140" s="319"/>
      <c r="Q140" s="319"/>
      <c r="R140" s="319"/>
      <c r="S140" s="319"/>
      <c r="T140" s="319"/>
      <c r="U140" s="319"/>
      <c r="V140" s="319"/>
      <c r="W140" s="319">
        <v>25</v>
      </c>
      <c r="X140" s="319">
        <v>15</v>
      </c>
      <c r="Y140" s="319">
        <v>6</v>
      </c>
      <c r="Z140" s="319">
        <v>375</v>
      </c>
      <c r="AA140" s="320">
        <v>120</v>
      </c>
      <c r="AB140" s="319"/>
      <c r="AC140" s="320"/>
      <c r="AD140" s="320"/>
      <c r="AE140" s="320">
        <v>1992</v>
      </c>
      <c r="AF140" s="320"/>
      <c r="AG140" s="320">
        <v>422</v>
      </c>
      <c r="AH140" s="320"/>
      <c r="AI140" s="320">
        <v>3000</v>
      </c>
      <c r="AJ140" s="320"/>
      <c r="AK140" s="320"/>
      <c r="AL140" s="319">
        <v>3422</v>
      </c>
      <c r="AM140" s="320"/>
      <c r="AN140" s="320"/>
      <c r="AO140" s="320"/>
      <c r="AP140" s="320"/>
      <c r="AQ140" s="320"/>
      <c r="AR140" s="320"/>
      <c r="AS140" s="320"/>
      <c r="AT140" s="320"/>
      <c r="AU140" s="320"/>
      <c r="AV140" s="320"/>
      <c r="AW140" s="320"/>
      <c r="AX140" s="320"/>
      <c r="AY140" s="320"/>
      <c r="AZ140" s="320"/>
      <c r="BA140" s="320"/>
      <c r="BB140" s="320"/>
      <c r="BC140" s="320"/>
      <c r="BD140" s="320"/>
      <c r="BE140" s="320"/>
      <c r="BF140" s="320" t="s">
        <v>5312</v>
      </c>
    </row>
    <row r="141" spans="1:58" s="290" customFormat="1" ht="24.95" customHeight="1">
      <c r="A141" s="248"/>
      <c r="B141" s="543"/>
      <c r="C141" s="320" t="s">
        <v>1166</v>
      </c>
      <c r="D141" s="320" t="s">
        <v>2111</v>
      </c>
      <c r="E141" s="320" t="s">
        <v>5313</v>
      </c>
      <c r="F141" s="320" t="s">
        <v>923</v>
      </c>
      <c r="G141" s="320" t="s">
        <v>2112</v>
      </c>
      <c r="H141" s="847" t="s">
        <v>2113</v>
      </c>
      <c r="I141" s="320" t="s">
        <v>5314</v>
      </c>
      <c r="J141" s="320">
        <v>34</v>
      </c>
      <c r="K141" s="320" t="s">
        <v>2110</v>
      </c>
      <c r="L141" s="319">
        <v>6861</v>
      </c>
      <c r="M141" s="319">
        <v>708</v>
      </c>
      <c r="N141" s="319">
        <v>2015</v>
      </c>
      <c r="O141" s="320" t="s">
        <v>513</v>
      </c>
      <c r="P141" s="319"/>
      <c r="Q141" s="319"/>
      <c r="R141" s="319"/>
      <c r="S141" s="319">
        <v>25</v>
      </c>
      <c r="T141" s="319">
        <v>12</v>
      </c>
      <c r="U141" s="319">
        <v>6</v>
      </c>
      <c r="V141" s="319">
        <v>176</v>
      </c>
      <c r="W141" s="319">
        <v>25</v>
      </c>
      <c r="X141" s="319">
        <v>15</v>
      </c>
      <c r="Y141" s="319">
        <v>6</v>
      </c>
      <c r="Z141" s="319">
        <v>375</v>
      </c>
      <c r="AA141" s="320"/>
      <c r="AB141" s="319"/>
      <c r="AC141" s="320"/>
      <c r="AD141" s="320"/>
      <c r="AE141" s="320">
        <v>1994</v>
      </c>
      <c r="AF141" s="320"/>
      <c r="AG141" s="320"/>
      <c r="AH141" s="320"/>
      <c r="AI141" s="320"/>
      <c r="AJ141" s="320"/>
      <c r="AK141" s="320"/>
      <c r="AL141" s="319">
        <v>649</v>
      </c>
      <c r="AM141" s="320"/>
      <c r="AN141" s="320"/>
      <c r="AO141" s="320"/>
      <c r="AP141" s="320"/>
      <c r="AQ141" s="320"/>
      <c r="AR141" s="320"/>
      <c r="AS141" s="320"/>
      <c r="AT141" s="320"/>
      <c r="AU141" s="320"/>
      <c r="AV141" s="320"/>
      <c r="AW141" s="320"/>
      <c r="AX141" s="320"/>
      <c r="AY141" s="320"/>
      <c r="AZ141" s="320"/>
      <c r="BA141" s="320"/>
      <c r="BB141" s="320"/>
      <c r="BC141" s="320"/>
      <c r="BD141" s="320"/>
      <c r="BE141" s="320"/>
      <c r="BF141" s="320" t="s">
        <v>1978</v>
      </c>
    </row>
    <row r="142" spans="1:58" s="290" customFormat="1" ht="24.95" customHeight="1">
      <c r="A142" s="248"/>
      <c r="B142" s="543"/>
      <c r="C142" s="320" t="s">
        <v>1166</v>
      </c>
      <c r="D142" s="320"/>
      <c r="E142" s="320" t="s">
        <v>2114</v>
      </c>
      <c r="F142" s="320" t="s">
        <v>1166</v>
      </c>
      <c r="G142" s="320"/>
      <c r="H142" s="847"/>
      <c r="I142" s="320" t="s">
        <v>1401</v>
      </c>
      <c r="J142" s="320"/>
      <c r="K142" s="320"/>
      <c r="L142" s="319"/>
      <c r="M142" s="319">
        <v>1268</v>
      </c>
      <c r="N142" s="319">
        <v>2161</v>
      </c>
      <c r="O142" s="320" t="s">
        <v>513</v>
      </c>
      <c r="P142" s="319"/>
      <c r="Q142" s="319"/>
      <c r="R142" s="319"/>
      <c r="S142" s="319"/>
      <c r="T142" s="319"/>
      <c r="U142" s="319"/>
      <c r="V142" s="319"/>
      <c r="W142" s="319">
        <v>25</v>
      </c>
      <c r="X142" s="319">
        <v>15</v>
      </c>
      <c r="Y142" s="319">
        <v>6</v>
      </c>
      <c r="Z142" s="319">
        <v>388</v>
      </c>
      <c r="AA142" s="320"/>
      <c r="AB142" s="319"/>
      <c r="AC142" s="320"/>
      <c r="AD142" s="320"/>
      <c r="AE142" s="320">
        <v>2004</v>
      </c>
      <c r="AF142" s="320"/>
      <c r="AG142" s="320"/>
      <c r="AH142" s="320"/>
      <c r="AI142" s="320"/>
      <c r="AJ142" s="320"/>
      <c r="AK142" s="320"/>
      <c r="AL142" s="319">
        <v>4430</v>
      </c>
      <c r="AM142" s="320"/>
      <c r="AN142" s="320"/>
      <c r="AO142" s="320"/>
      <c r="AP142" s="320"/>
      <c r="AQ142" s="320"/>
      <c r="AR142" s="320"/>
      <c r="AS142" s="320"/>
      <c r="AT142" s="320"/>
      <c r="AU142" s="320"/>
      <c r="AV142" s="320"/>
      <c r="AW142" s="320"/>
      <c r="AX142" s="320"/>
      <c r="AY142" s="320"/>
      <c r="AZ142" s="320"/>
      <c r="BA142" s="320"/>
      <c r="BB142" s="320"/>
      <c r="BC142" s="320"/>
      <c r="BD142" s="320"/>
      <c r="BE142" s="320"/>
      <c r="BF142" s="320" t="s">
        <v>5315</v>
      </c>
    </row>
    <row r="143" spans="1:58" s="290" customFormat="1" ht="24.95" customHeight="1">
      <c r="A143" s="248"/>
      <c r="B143" s="543"/>
      <c r="C143" s="105" t="s">
        <v>1166</v>
      </c>
      <c r="D143" s="105"/>
      <c r="E143" s="105" t="s">
        <v>2115</v>
      </c>
      <c r="F143" s="105" t="s">
        <v>923</v>
      </c>
      <c r="G143" s="105"/>
      <c r="H143" s="105"/>
      <c r="I143" s="105" t="s">
        <v>401</v>
      </c>
      <c r="J143" s="105"/>
      <c r="K143" s="105"/>
      <c r="L143" s="100">
        <v>50020</v>
      </c>
      <c r="M143" s="100">
        <v>43029</v>
      </c>
      <c r="N143" s="100">
        <v>9887</v>
      </c>
      <c r="O143" s="105" t="s">
        <v>513</v>
      </c>
      <c r="P143" s="100"/>
      <c r="Q143" s="100"/>
      <c r="R143" s="100"/>
      <c r="S143" s="100"/>
      <c r="T143" s="100"/>
      <c r="U143" s="100"/>
      <c r="V143" s="100"/>
      <c r="W143" s="100">
        <v>25</v>
      </c>
      <c r="X143" s="100">
        <v>15</v>
      </c>
      <c r="Y143" s="100">
        <v>6</v>
      </c>
      <c r="Z143" s="100">
        <v>388</v>
      </c>
      <c r="AA143" s="105"/>
      <c r="AB143" s="100"/>
      <c r="AC143" s="105"/>
      <c r="AD143" s="105"/>
      <c r="AE143" s="105">
        <v>2006</v>
      </c>
      <c r="AF143" s="105"/>
      <c r="AG143" s="105"/>
      <c r="AH143" s="105"/>
      <c r="AI143" s="105"/>
      <c r="AJ143" s="105"/>
      <c r="AK143" s="105"/>
      <c r="AL143" s="100">
        <v>74000</v>
      </c>
      <c r="AM143" s="105"/>
      <c r="AN143" s="105"/>
      <c r="AO143" s="105"/>
      <c r="AP143" s="105"/>
      <c r="AQ143" s="105"/>
      <c r="AR143" s="105"/>
      <c r="AS143" s="105"/>
      <c r="AT143" s="105"/>
      <c r="AU143" s="105"/>
      <c r="AV143" s="105"/>
      <c r="AW143" s="105"/>
      <c r="AX143" s="105"/>
      <c r="AY143" s="105"/>
      <c r="AZ143" s="105"/>
      <c r="BA143" s="105"/>
      <c r="BB143" s="105"/>
      <c r="BC143" s="105"/>
      <c r="BD143" s="105"/>
      <c r="BE143" s="105"/>
      <c r="BF143" s="105" t="s">
        <v>2116</v>
      </c>
    </row>
    <row r="144" spans="1:58" s="290" customFormat="1" ht="24.95" customHeight="1">
      <c r="A144" s="248"/>
      <c r="B144" s="543"/>
      <c r="C144" s="105" t="s">
        <v>4750</v>
      </c>
      <c r="D144" s="105"/>
      <c r="E144" s="100" t="s">
        <v>5316</v>
      </c>
      <c r="F144" s="105" t="s">
        <v>923</v>
      </c>
      <c r="G144" s="99" t="s">
        <v>3652</v>
      </c>
      <c r="H144" s="105"/>
      <c r="I144" s="99" t="s">
        <v>3652</v>
      </c>
      <c r="J144" s="105"/>
      <c r="K144" s="105"/>
      <c r="L144" s="100">
        <v>63990.7</v>
      </c>
      <c r="M144" s="100">
        <v>11853.91</v>
      </c>
      <c r="N144" s="100">
        <v>26617.119999999999</v>
      </c>
      <c r="O144" s="105" t="s">
        <v>513</v>
      </c>
      <c r="P144" s="100"/>
      <c r="Q144" s="100"/>
      <c r="R144" s="100"/>
      <c r="S144" s="100"/>
      <c r="T144" s="100"/>
      <c r="U144" s="100"/>
      <c r="V144" s="100"/>
      <c r="W144" s="100">
        <v>25</v>
      </c>
      <c r="X144" s="100">
        <v>15</v>
      </c>
      <c r="Y144" s="100">
        <v>5</v>
      </c>
      <c r="Z144" s="100">
        <v>388</v>
      </c>
      <c r="AA144" s="100"/>
      <c r="AB144" s="100"/>
      <c r="AC144" s="105"/>
      <c r="AD144" s="105"/>
      <c r="AE144" s="105">
        <v>2013</v>
      </c>
      <c r="AF144" s="100">
        <v>164965</v>
      </c>
      <c r="AG144" s="105" t="s">
        <v>5317</v>
      </c>
      <c r="AH144" s="105"/>
      <c r="AI144" s="105"/>
      <c r="AJ144" s="105"/>
      <c r="AK144" s="105"/>
      <c r="AL144" s="100">
        <v>164965</v>
      </c>
      <c r="AM144" s="105"/>
      <c r="AN144" s="105"/>
      <c r="AO144" s="105"/>
      <c r="AP144" s="105"/>
      <c r="AQ144" s="105"/>
      <c r="AR144" s="105"/>
      <c r="AS144" s="105"/>
      <c r="AT144" s="105"/>
      <c r="AU144" s="105"/>
      <c r="AV144" s="105"/>
      <c r="AW144" s="105"/>
      <c r="AX144" s="105"/>
      <c r="AY144" s="105"/>
      <c r="AZ144" s="105"/>
      <c r="BA144" s="105"/>
      <c r="BB144" s="105"/>
      <c r="BC144" s="105"/>
      <c r="BD144" s="105"/>
      <c r="BE144" s="105"/>
      <c r="BF144" s="105" t="s">
        <v>5317</v>
      </c>
    </row>
    <row r="145" spans="1:59" s="290" customFormat="1" ht="24.95" customHeight="1">
      <c r="A145" s="248"/>
      <c r="B145" s="543"/>
      <c r="C145" s="105" t="s">
        <v>1142</v>
      </c>
      <c r="D145" s="105"/>
      <c r="E145" s="105" t="s">
        <v>2117</v>
      </c>
      <c r="F145" s="105" t="s">
        <v>1142</v>
      </c>
      <c r="G145" s="105"/>
      <c r="H145" s="105"/>
      <c r="I145" s="1064" t="s">
        <v>2118</v>
      </c>
      <c r="J145" s="105"/>
      <c r="K145" s="105"/>
      <c r="L145" s="100"/>
      <c r="M145" s="100">
        <v>1333</v>
      </c>
      <c r="N145" s="100">
        <v>2442</v>
      </c>
      <c r="O145" s="105" t="s">
        <v>513</v>
      </c>
      <c r="P145" s="100"/>
      <c r="Q145" s="100"/>
      <c r="R145" s="100"/>
      <c r="S145" s="100"/>
      <c r="T145" s="100"/>
      <c r="U145" s="100"/>
      <c r="V145" s="100"/>
      <c r="W145" s="100">
        <v>25</v>
      </c>
      <c r="X145" s="100">
        <v>14</v>
      </c>
      <c r="Y145" s="100">
        <v>6</v>
      </c>
      <c r="Z145" s="100">
        <v>350</v>
      </c>
      <c r="AA145" s="105"/>
      <c r="AB145" s="100"/>
      <c r="AC145" s="105"/>
      <c r="AD145" s="105"/>
      <c r="AE145" s="105">
        <v>2007</v>
      </c>
      <c r="AF145" s="105"/>
      <c r="AG145" s="105"/>
      <c r="AH145" s="105"/>
      <c r="AI145" s="105"/>
      <c r="AJ145" s="105"/>
      <c r="AK145" s="105"/>
      <c r="AL145" s="100">
        <v>6010</v>
      </c>
      <c r="AM145" s="105"/>
      <c r="AN145" s="105"/>
      <c r="AO145" s="105"/>
      <c r="AP145" s="105"/>
      <c r="AQ145" s="105"/>
      <c r="AR145" s="105"/>
      <c r="AS145" s="105"/>
      <c r="AT145" s="105"/>
      <c r="AU145" s="105"/>
      <c r="AV145" s="105"/>
      <c r="AW145" s="105"/>
      <c r="AX145" s="105"/>
      <c r="AY145" s="105"/>
      <c r="AZ145" s="105"/>
      <c r="BA145" s="105"/>
      <c r="BB145" s="105"/>
      <c r="BC145" s="105"/>
      <c r="BD145" s="105"/>
      <c r="BE145" s="105"/>
      <c r="BF145" s="105" t="s">
        <v>5315</v>
      </c>
    </row>
    <row r="146" spans="1:59" s="290" customFormat="1" ht="24.95" customHeight="1">
      <c r="A146" s="248" t="s">
        <v>172</v>
      </c>
      <c r="B146" s="543"/>
      <c r="C146" s="105" t="s">
        <v>1142</v>
      </c>
      <c r="D146" s="105"/>
      <c r="E146" s="105" t="s">
        <v>2119</v>
      </c>
      <c r="F146" s="105" t="s">
        <v>1142</v>
      </c>
      <c r="G146" s="105"/>
      <c r="H146" s="105"/>
      <c r="I146" s="105" t="s">
        <v>2118</v>
      </c>
      <c r="J146" s="105"/>
      <c r="K146" s="105"/>
      <c r="L146" s="100"/>
      <c r="M146" s="100">
        <v>1683</v>
      </c>
      <c r="N146" s="100">
        <v>4712</v>
      </c>
      <c r="O146" s="105" t="s">
        <v>513</v>
      </c>
      <c r="P146" s="100"/>
      <c r="Q146" s="100"/>
      <c r="R146" s="100"/>
      <c r="S146" s="100"/>
      <c r="T146" s="100"/>
      <c r="U146" s="100"/>
      <c r="V146" s="100"/>
      <c r="W146" s="100">
        <v>25</v>
      </c>
      <c r="X146" s="100">
        <v>15</v>
      </c>
      <c r="Y146" s="100">
        <v>6</v>
      </c>
      <c r="Z146" s="100">
        <v>388</v>
      </c>
      <c r="AA146" s="105"/>
      <c r="AB146" s="100"/>
      <c r="AC146" s="105"/>
      <c r="AD146" s="105"/>
      <c r="AE146" s="105">
        <v>2006</v>
      </c>
      <c r="AF146" s="105"/>
      <c r="AG146" s="105"/>
      <c r="AH146" s="105"/>
      <c r="AI146" s="105"/>
      <c r="AJ146" s="105"/>
      <c r="AK146" s="105"/>
      <c r="AL146" s="100">
        <v>9140</v>
      </c>
      <c r="AM146" s="105"/>
      <c r="AN146" s="105"/>
      <c r="AO146" s="105"/>
      <c r="AP146" s="105"/>
      <c r="AQ146" s="105"/>
      <c r="AR146" s="105"/>
      <c r="AS146" s="105"/>
      <c r="AT146" s="105"/>
      <c r="AU146" s="105"/>
      <c r="AV146" s="105"/>
      <c r="AW146" s="105"/>
      <c r="AX146" s="105"/>
      <c r="AY146" s="105"/>
      <c r="AZ146" s="105"/>
      <c r="BA146" s="105"/>
      <c r="BB146" s="105"/>
      <c r="BC146" s="105"/>
      <c r="BD146" s="105"/>
      <c r="BE146" s="105"/>
      <c r="BF146" s="105" t="s">
        <v>5315</v>
      </c>
    </row>
    <row r="147" spans="1:59" s="290" customFormat="1" ht="24.95" customHeight="1">
      <c r="A147" s="248">
        <v>4</v>
      </c>
      <c r="B147" s="543"/>
      <c r="C147" s="105" t="s">
        <v>913</v>
      </c>
      <c r="D147" s="105"/>
      <c r="E147" s="105" t="s">
        <v>2120</v>
      </c>
      <c r="F147" s="105" t="s">
        <v>913</v>
      </c>
      <c r="G147" s="105"/>
      <c r="H147" s="105"/>
      <c r="I147" s="1064" t="s">
        <v>401</v>
      </c>
      <c r="J147" s="105"/>
      <c r="K147" s="105"/>
      <c r="L147" s="100">
        <v>14760</v>
      </c>
      <c r="M147" s="100">
        <v>2235</v>
      </c>
      <c r="N147" s="100">
        <v>3895</v>
      </c>
      <c r="O147" s="105" t="s">
        <v>513</v>
      </c>
      <c r="P147" s="100"/>
      <c r="Q147" s="100"/>
      <c r="R147" s="100"/>
      <c r="S147" s="100"/>
      <c r="T147" s="100"/>
      <c r="U147" s="100"/>
      <c r="V147" s="100"/>
      <c r="W147" s="100">
        <v>25</v>
      </c>
      <c r="X147" s="100">
        <v>13</v>
      </c>
      <c r="Y147" s="100">
        <v>6</v>
      </c>
      <c r="Z147" s="100">
        <v>325</v>
      </c>
      <c r="AA147" s="105"/>
      <c r="AB147" s="100"/>
      <c r="AC147" s="105"/>
      <c r="AD147" s="105"/>
      <c r="AE147" s="105">
        <v>2001</v>
      </c>
      <c r="AF147" s="105"/>
      <c r="AG147" s="105"/>
      <c r="AH147" s="105"/>
      <c r="AI147" s="105"/>
      <c r="AJ147" s="105"/>
      <c r="AK147" s="105"/>
      <c r="AL147" s="100"/>
      <c r="AM147" s="105"/>
      <c r="AN147" s="105"/>
      <c r="AO147" s="105"/>
      <c r="AP147" s="105"/>
      <c r="AQ147" s="105"/>
      <c r="AR147" s="105"/>
      <c r="AS147" s="105"/>
      <c r="AT147" s="105"/>
      <c r="AU147" s="105"/>
      <c r="AV147" s="105"/>
      <c r="AW147" s="105"/>
      <c r="AX147" s="105"/>
      <c r="AY147" s="105"/>
      <c r="AZ147" s="105"/>
      <c r="BA147" s="105"/>
      <c r="BB147" s="105"/>
      <c r="BC147" s="105"/>
      <c r="BD147" s="105"/>
      <c r="BE147" s="105"/>
      <c r="BF147" s="105"/>
    </row>
    <row r="148" spans="1:59" s="290" customFormat="1" ht="24.95" customHeight="1">
      <c r="A148" s="248"/>
      <c r="B148" s="543"/>
      <c r="C148" s="105" t="s">
        <v>913</v>
      </c>
      <c r="D148" s="105"/>
      <c r="E148" s="105" t="s">
        <v>2121</v>
      </c>
      <c r="F148" s="105" t="s">
        <v>913</v>
      </c>
      <c r="G148" s="105"/>
      <c r="H148" s="105"/>
      <c r="I148" s="1064" t="s">
        <v>401</v>
      </c>
      <c r="J148" s="105"/>
      <c r="K148" s="105"/>
      <c r="L148" s="100">
        <v>9921</v>
      </c>
      <c r="M148" s="100">
        <v>1363</v>
      </c>
      <c r="N148" s="100">
        <v>5505</v>
      </c>
      <c r="O148" s="105" t="s">
        <v>513</v>
      </c>
      <c r="P148" s="100"/>
      <c r="Q148" s="100"/>
      <c r="R148" s="100"/>
      <c r="S148" s="100"/>
      <c r="T148" s="100"/>
      <c r="U148" s="100"/>
      <c r="V148" s="100"/>
      <c r="W148" s="100">
        <v>25</v>
      </c>
      <c r="X148" s="100">
        <v>13</v>
      </c>
      <c r="Y148" s="100">
        <v>6</v>
      </c>
      <c r="Z148" s="100">
        <v>325</v>
      </c>
      <c r="AA148" s="105"/>
      <c r="AB148" s="100"/>
      <c r="AC148" s="105"/>
      <c r="AD148" s="105"/>
      <c r="AE148" s="105">
        <v>2005</v>
      </c>
      <c r="AF148" s="105"/>
      <c r="AG148" s="105"/>
      <c r="AH148" s="105"/>
      <c r="AI148" s="105"/>
      <c r="AJ148" s="105"/>
      <c r="AK148" s="105"/>
      <c r="AL148" s="100"/>
      <c r="AM148" s="105"/>
      <c r="AN148" s="105"/>
      <c r="AO148" s="105"/>
      <c r="AP148" s="105"/>
      <c r="AQ148" s="105"/>
      <c r="AR148" s="105"/>
      <c r="AS148" s="105"/>
      <c r="AT148" s="105"/>
      <c r="AU148" s="105"/>
      <c r="AV148" s="105"/>
      <c r="AW148" s="105"/>
      <c r="AX148" s="105"/>
      <c r="AY148" s="105"/>
      <c r="AZ148" s="105"/>
      <c r="BA148" s="105"/>
      <c r="BB148" s="105"/>
      <c r="BC148" s="105"/>
      <c r="BD148" s="105"/>
      <c r="BE148" s="105"/>
      <c r="BF148" s="105"/>
    </row>
    <row r="149" spans="1:59" s="290" customFormat="1" ht="24.95" customHeight="1">
      <c r="A149" s="248"/>
      <c r="B149" s="543"/>
      <c r="C149" s="105" t="s">
        <v>913</v>
      </c>
      <c r="D149" s="105"/>
      <c r="E149" s="105" t="s">
        <v>2122</v>
      </c>
      <c r="F149" s="105" t="s">
        <v>913</v>
      </c>
      <c r="G149" s="105"/>
      <c r="H149" s="105"/>
      <c r="I149" s="1064" t="s">
        <v>401</v>
      </c>
      <c r="J149" s="105"/>
      <c r="K149" s="105"/>
      <c r="L149" s="100">
        <v>12475</v>
      </c>
      <c r="M149" s="100">
        <v>1847</v>
      </c>
      <c r="N149" s="100">
        <v>5354</v>
      </c>
      <c r="O149" s="105" t="s">
        <v>513</v>
      </c>
      <c r="P149" s="100"/>
      <c r="Q149" s="100"/>
      <c r="R149" s="100"/>
      <c r="S149" s="100"/>
      <c r="T149" s="100"/>
      <c r="U149" s="100"/>
      <c r="V149" s="100"/>
      <c r="W149" s="100">
        <v>25</v>
      </c>
      <c r="X149" s="100">
        <v>13</v>
      </c>
      <c r="Y149" s="100">
        <v>6</v>
      </c>
      <c r="Z149" s="100">
        <v>325</v>
      </c>
      <c r="AA149" s="105"/>
      <c r="AB149" s="100"/>
      <c r="AC149" s="105"/>
      <c r="AD149" s="105"/>
      <c r="AE149" s="105">
        <v>2008</v>
      </c>
      <c r="AF149" s="105"/>
      <c r="AG149" s="105"/>
      <c r="AH149" s="105"/>
      <c r="AI149" s="105"/>
      <c r="AJ149" s="105"/>
      <c r="AK149" s="105"/>
      <c r="AL149" s="100">
        <v>9700</v>
      </c>
      <c r="AM149" s="105"/>
      <c r="AN149" s="105"/>
      <c r="AO149" s="105"/>
      <c r="AP149" s="105"/>
      <c r="AQ149" s="105"/>
      <c r="AR149" s="105"/>
      <c r="AS149" s="105"/>
      <c r="AT149" s="105"/>
      <c r="AU149" s="105"/>
      <c r="AV149" s="105"/>
      <c r="AW149" s="105"/>
      <c r="AX149" s="105"/>
      <c r="AY149" s="105"/>
      <c r="AZ149" s="105"/>
      <c r="BA149" s="105"/>
      <c r="BB149" s="105"/>
      <c r="BC149" s="105"/>
      <c r="BD149" s="105"/>
      <c r="BE149" s="105"/>
      <c r="BF149" s="105"/>
    </row>
    <row r="150" spans="1:59" s="290" customFormat="1" ht="24.95" customHeight="1">
      <c r="A150" s="248"/>
      <c r="B150" s="924"/>
      <c r="C150" s="105" t="s">
        <v>3487</v>
      </c>
      <c r="D150" s="105"/>
      <c r="E150" s="105" t="s">
        <v>5318</v>
      </c>
      <c r="F150" s="105" t="s">
        <v>3431</v>
      </c>
      <c r="G150" s="105"/>
      <c r="H150" s="105"/>
      <c r="I150" s="946" t="s">
        <v>5319</v>
      </c>
      <c r="J150" s="105"/>
      <c r="K150" s="105"/>
      <c r="L150" s="100">
        <v>18600</v>
      </c>
      <c r="M150" s="100">
        <v>10621</v>
      </c>
      <c r="N150" s="100">
        <v>18194</v>
      </c>
      <c r="O150" s="105" t="s">
        <v>5320</v>
      </c>
      <c r="P150" s="100">
        <v>25</v>
      </c>
      <c r="Q150" s="100">
        <v>30</v>
      </c>
      <c r="R150" s="100">
        <v>5</v>
      </c>
      <c r="S150" s="100">
        <v>50</v>
      </c>
      <c r="T150" s="100">
        <v>25</v>
      </c>
      <c r="U150" s="100">
        <v>10</v>
      </c>
      <c r="V150" s="100">
        <v>1250</v>
      </c>
      <c r="W150" s="100">
        <v>50</v>
      </c>
      <c r="X150" s="100">
        <v>15</v>
      </c>
      <c r="Y150" s="100">
        <v>6</v>
      </c>
      <c r="Z150" s="100">
        <v>750</v>
      </c>
      <c r="AA150" s="105"/>
      <c r="AB150" s="100">
        <v>3006</v>
      </c>
      <c r="AC150" s="105"/>
      <c r="AD150" s="105"/>
      <c r="AE150" s="105">
        <v>2013</v>
      </c>
      <c r="AF150" s="105"/>
      <c r="AG150" s="105"/>
      <c r="AH150" s="105"/>
      <c r="AI150" s="105"/>
      <c r="AJ150" s="105"/>
      <c r="AK150" s="105"/>
      <c r="AL150" s="100"/>
      <c r="AM150" s="105"/>
      <c r="AN150" s="105"/>
      <c r="AO150" s="105"/>
      <c r="AP150" s="105"/>
      <c r="AQ150" s="105"/>
      <c r="AR150" s="105"/>
      <c r="AS150" s="105"/>
      <c r="AT150" s="105"/>
      <c r="AU150" s="105"/>
      <c r="AV150" s="105"/>
      <c r="AW150" s="105"/>
      <c r="AX150" s="105"/>
      <c r="AY150" s="105"/>
      <c r="AZ150" s="105"/>
      <c r="BA150" s="105"/>
      <c r="BB150" s="105"/>
      <c r="BC150" s="105"/>
      <c r="BD150" s="105"/>
      <c r="BE150" s="105"/>
      <c r="BF150" s="105"/>
    </row>
    <row r="151" spans="1:59" s="290" customFormat="1" ht="24.95" customHeight="1">
      <c r="A151" s="248" t="s">
        <v>341</v>
      </c>
      <c r="B151" s="543"/>
      <c r="C151" s="105" t="s">
        <v>913</v>
      </c>
      <c r="D151" s="105"/>
      <c r="E151" s="105" t="s">
        <v>2123</v>
      </c>
      <c r="F151" s="105" t="s">
        <v>923</v>
      </c>
      <c r="G151" s="105"/>
      <c r="H151" s="105"/>
      <c r="I151" s="105" t="s">
        <v>2124</v>
      </c>
      <c r="J151" s="105"/>
      <c r="K151" s="105"/>
      <c r="L151" s="100">
        <v>4240</v>
      </c>
      <c r="M151" s="100">
        <v>2044.95</v>
      </c>
      <c r="N151" s="100">
        <v>7109.38</v>
      </c>
      <c r="O151" s="105" t="s">
        <v>513</v>
      </c>
      <c r="P151" s="100"/>
      <c r="Q151" s="100"/>
      <c r="R151" s="100"/>
      <c r="S151" s="100"/>
      <c r="T151" s="100"/>
      <c r="U151" s="100"/>
      <c r="V151" s="100"/>
      <c r="W151" s="100">
        <v>25</v>
      </c>
      <c r="X151" s="100">
        <v>13</v>
      </c>
      <c r="Y151" s="100">
        <v>6</v>
      </c>
      <c r="Z151" s="100">
        <v>325</v>
      </c>
      <c r="AA151" s="105"/>
      <c r="AB151" s="100"/>
      <c r="AC151" s="105"/>
      <c r="AD151" s="105"/>
      <c r="AE151" s="105">
        <v>2010</v>
      </c>
      <c r="AF151" s="105"/>
      <c r="AG151" s="105"/>
      <c r="AH151" s="105"/>
      <c r="AI151" s="105"/>
      <c r="AJ151" s="105"/>
      <c r="AK151" s="105"/>
      <c r="AL151" s="100">
        <v>17000</v>
      </c>
      <c r="AM151" s="105"/>
      <c r="AN151" s="105"/>
      <c r="AO151" s="105"/>
      <c r="AP151" s="105"/>
      <c r="AQ151" s="105"/>
      <c r="AR151" s="105"/>
      <c r="AS151" s="105"/>
      <c r="AT151" s="105"/>
      <c r="AU151" s="105"/>
      <c r="AV151" s="105"/>
      <c r="AW151" s="105"/>
      <c r="AX151" s="105"/>
      <c r="AY151" s="105"/>
      <c r="AZ151" s="105"/>
      <c r="BA151" s="105"/>
      <c r="BB151" s="105"/>
      <c r="BC151" s="105"/>
      <c r="BD151" s="105"/>
      <c r="BE151" s="105"/>
      <c r="BF151" s="105"/>
    </row>
    <row r="152" spans="1:59" s="290" customFormat="1" ht="24.95" customHeight="1">
      <c r="A152" s="248"/>
      <c r="B152" s="543"/>
      <c r="C152" s="105" t="s">
        <v>4752</v>
      </c>
      <c r="D152" s="105"/>
      <c r="E152" s="105" t="s">
        <v>5321</v>
      </c>
      <c r="F152" s="105" t="s">
        <v>4752</v>
      </c>
      <c r="G152" s="105"/>
      <c r="H152" s="105"/>
      <c r="I152" s="105" t="s">
        <v>3577</v>
      </c>
      <c r="J152" s="105"/>
      <c r="K152" s="105"/>
      <c r="L152" s="100">
        <v>5520</v>
      </c>
      <c r="M152" s="100">
        <v>893</v>
      </c>
      <c r="N152" s="100">
        <v>2411</v>
      </c>
      <c r="O152" s="105" t="s">
        <v>5301</v>
      </c>
      <c r="P152" s="100"/>
      <c r="Q152" s="100"/>
      <c r="R152" s="100"/>
      <c r="S152" s="100"/>
      <c r="T152" s="100"/>
      <c r="U152" s="100"/>
      <c r="V152" s="100"/>
      <c r="W152" s="100">
        <v>25</v>
      </c>
      <c r="X152" s="100">
        <v>15</v>
      </c>
      <c r="Y152" s="100">
        <v>4</v>
      </c>
      <c r="Z152" s="100">
        <v>336</v>
      </c>
      <c r="AA152" s="105"/>
      <c r="AB152" s="100"/>
      <c r="AC152" s="105"/>
      <c r="AD152" s="105"/>
      <c r="AE152" s="105">
        <v>2014</v>
      </c>
      <c r="AF152" s="105"/>
      <c r="AG152" s="105"/>
      <c r="AH152" s="105"/>
      <c r="AI152" s="105"/>
      <c r="AJ152" s="105"/>
      <c r="AK152" s="105"/>
      <c r="AL152" s="100">
        <v>7810</v>
      </c>
      <c r="AM152" s="105"/>
      <c r="AN152" s="105"/>
      <c r="AO152" s="105"/>
      <c r="AP152" s="105"/>
      <c r="AQ152" s="105"/>
      <c r="AR152" s="105"/>
      <c r="AS152" s="105"/>
      <c r="AT152" s="105"/>
      <c r="AU152" s="105"/>
      <c r="AV152" s="105"/>
      <c r="AW152" s="105"/>
      <c r="AX152" s="105"/>
      <c r="AY152" s="105"/>
      <c r="AZ152" s="105"/>
      <c r="BA152" s="105"/>
      <c r="BB152" s="105"/>
      <c r="BC152" s="105"/>
      <c r="BD152" s="105"/>
      <c r="BE152" s="105"/>
      <c r="BF152" s="105"/>
    </row>
    <row r="153" spans="1:59" s="290" customFormat="1" ht="24.95" customHeight="1">
      <c r="A153" s="248"/>
      <c r="B153" s="543"/>
      <c r="C153" s="105" t="s">
        <v>4749</v>
      </c>
      <c r="D153" s="105"/>
      <c r="E153" s="105" t="s">
        <v>5322</v>
      </c>
      <c r="F153" s="105" t="s">
        <v>3651</v>
      </c>
      <c r="G153" s="105"/>
      <c r="H153" s="105"/>
      <c r="I153" s="105" t="s">
        <v>3577</v>
      </c>
      <c r="J153" s="105"/>
      <c r="K153" s="105"/>
      <c r="L153" s="100">
        <v>1189</v>
      </c>
      <c r="M153" s="100"/>
      <c r="N153" s="100">
        <v>1189</v>
      </c>
      <c r="O153" s="105" t="s">
        <v>5301</v>
      </c>
      <c r="P153" s="100"/>
      <c r="Q153" s="100"/>
      <c r="R153" s="100"/>
      <c r="S153" s="100"/>
      <c r="T153" s="100"/>
      <c r="U153" s="100"/>
      <c r="V153" s="100"/>
      <c r="W153" s="100">
        <v>25</v>
      </c>
      <c r="X153" s="100">
        <v>18</v>
      </c>
      <c r="Y153" s="100">
        <v>6</v>
      </c>
      <c r="Z153" s="100">
        <v>450</v>
      </c>
      <c r="AA153" s="105"/>
      <c r="AB153" s="100"/>
      <c r="AC153" s="105"/>
      <c r="AD153" s="105"/>
      <c r="AE153" s="105">
        <v>2013</v>
      </c>
      <c r="AF153" s="105"/>
      <c r="AG153" s="105"/>
      <c r="AH153" s="105"/>
      <c r="AI153" s="105"/>
      <c r="AJ153" s="105"/>
      <c r="AK153" s="105"/>
      <c r="AL153" s="100"/>
      <c r="AM153" s="105"/>
      <c r="AN153" s="105"/>
      <c r="AO153" s="105"/>
      <c r="AP153" s="105"/>
      <c r="AQ153" s="105"/>
      <c r="AR153" s="105"/>
      <c r="AS153" s="105"/>
      <c r="AT153" s="105"/>
      <c r="AU153" s="105"/>
      <c r="AV153" s="105"/>
      <c r="AW153" s="105"/>
      <c r="AX153" s="105"/>
      <c r="AY153" s="105"/>
      <c r="AZ153" s="105"/>
      <c r="BA153" s="105"/>
      <c r="BB153" s="105"/>
      <c r="BC153" s="105"/>
      <c r="BD153" s="105"/>
      <c r="BE153" s="105"/>
      <c r="BF153" s="105"/>
    </row>
    <row r="154" spans="1:59" s="290" customFormat="1" ht="24.95" customHeight="1">
      <c r="A154" s="248" t="s">
        <v>207</v>
      </c>
      <c r="B154" s="566" t="s">
        <v>4753</v>
      </c>
      <c r="C154" s="320" t="s">
        <v>3426</v>
      </c>
      <c r="D154" s="320"/>
      <c r="E154" s="544">
        <f>COUNTA(E155:E164)</f>
        <v>10</v>
      </c>
      <c r="F154" s="320"/>
      <c r="G154" s="320"/>
      <c r="H154" s="847"/>
      <c r="I154" s="320"/>
      <c r="J154" s="320"/>
      <c r="K154" s="320"/>
      <c r="L154" s="319">
        <f>SUM(L155:L164)</f>
        <v>86965</v>
      </c>
      <c r="M154" s="319">
        <f t="shared" ref="M154:N154" si="0">SUM(M155:M164)</f>
        <v>42055</v>
      </c>
      <c r="N154" s="319">
        <f t="shared" si="0"/>
        <v>64270</v>
      </c>
      <c r="O154" s="320"/>
      <c r="P154" s="319"/>
      <c r="Q154" s="319"/>
      <c r="R154" s="319"/>
      <c r="S154" s="319"/>
      <c r="T154" s="319"/>
      <c r="U154" s="319"/>
      <c r="V154" s="319"/>
      <c r="W154" s="319"/>
      <c r="X154" s="319"/>
      <c r="Y154" s="319"/>
      <c r="Z154" s="319"/>
      <c r="AA154" s="320"/>
      <c r="AB154" s="319"/>
      <c r="AC154" s="320"/>
      <c r="AD154" s="320"/>
      <c r="AE154" s="320"/>
      <c r="AF154" s="320"/>
      <c r="AG154" s="320"/>
      <c r="AH154" s="320"/>
      <c r="AI154" s="320"/>
      <c r="AJ154" s="320"/>
      <c r="AK154" s="320"/>
      <c r="AL154" s="319"/>
      <c r="AM154" s="320"/>
      <c r="AN154" s="320"/>
      <c r="AO154" s="320"/>
      <c r="AP154" s="320"/>
      <c r="AQ154" s="320"/>
      <c r="AR154" s="320"/>
      <c r="AS154" s="320"/>
      <c r="AT154" s="320"/>
      <c r="AU154" s="320"/>
      <c r="AV154" s="320"/>
      <c r="AW154" s="320"/>
      <c r="AX154" s="320"/>
      <c r="AY154" s="320"/>
      <c r="AZ154" s="320"/>
      <c r="BA154" s="320"/>
      <c r="BB154" s="320"/>
      <c r="BC154" s="320"/>
      <c r="BD154" s="320"/>
      <c r="BE154" s="320"/>
      <c r="BF154" s="320"/>
    </row>
    <row r="155" spans="1:59" s="290" customFormat="1" ht="24.95" customHeight="1">
      <c r="A155" s="248"/>
      <c r="B155" s="1110"/>
      <c r="C155" s="320" t="s">
        <v>1150</v>
      </c>
      <c r="D155" s="320" t="s">
        <v>7174</v>
      </c>
      <c r="E155" s="320" t="s">
        <v>7175</v>
      </c>
      <c r="F155" s="320" t="s">
        <v>1150</v>
      </c>
      <c r="G155" s="320" t="s">
        <v>7176</v>
      </c>
      <c r="H155" s="320"/>
      <c r="I155" s="177" t="s">
        <v>2125</v>
      </c>
      <c r="J155" s="320">
        <v>19</v>
      </c>
      <c r="K155" s="320" t="s">
        <v>7177</v>
      </c>
      <c r="L155" s="864">
        <v>2887</v>
      </c>
      <c r="M155" s="319">
        <v>1441</v>
      </c>
      <c r="N155" s="319">
        <v>4520</v>
      </c>
      <c r="O155" s="320" t="s">
        <v>513</v>
      </c>
      <c r="P155" s="319"/>
      <c r="Q155" s="319"/>
      <c r="R155" s="319"/>
      <c r="S155" s="319"/>
      <c r="T155" s="319"/>
      <c r="U155" s="319"/>
      <c r="V155" s="319"/>
      <c r="W155" s="319">
        <v>25</v>
      </c>
      <c r="X155" s="319">
        <v>10</v>
      </c>
      <c r="Y155" s="319">
        <v>5</v>
      </c>
      <c r="Z155" s="319">
        <v>250</v>
      </c>
      <c r="AA155" s="320">
        <v>37</v>
      </c>
      <c r="AB155" s="319"/>
      <c r="AC155" s="320"/>
      <c r="AD155" s="320"/>
      <c r="AE155" s="320"/>
      <c r="AF155" s="320">
        <v>1999</v>
      </c>
      <c r="AG155" s="320"/>
      <c r="AH155" s="320">
        <v>2867</v>
      </c>
      <c r="AI155" s="320">
        <v>1500</v>
      </c>
      <c r="AJ155" s="320">
        <v>1500</v>
      </c>
      <c r="AK155" s="320"/>
      <c r="AL155" s="319"/>
      <c r="AM155" s="320">
        <v>5867</v>
      </c>
      <c r="AN155" s="320"/>
      <c r="AO155" s="320"/>
      <c r="AP155" s="320"/>
      <c r="AQ155" s="320"/>
      <c r="AR155" s="320"/>
      <c r="AS155" s="320"/>
      <c r="AT155" s="320"/>
      <c r="AU155" s="320"/>
      <c r="AV155" s="320"/>
      <c r="AW155" s="320"/>
      <c r="AX155" s="320"/>
      <c r="AY155" s="320"/>
      <c r="AZ155" s="320"/>
      <c r="BA155" s="320"/>
      <c r="BB155" s="320"/>
      <c r="BC155" s="320"/>
      <c r="BD155" s="320"/>
      <c r="BE155" s="320"/>
      <c r="BF155" s="320"/>
      <c r="BG155" s="290" t="s">
        <v>2203</v>
      </c>
    </row>
    <row r="156" spans="1:59" s="290" customFormat="1" ht="24.95" customHeight="1">
      <c r="A156" s="248"/>
      <c r="B156" s="1110"/>
      <c r="C156" s="320" t="s">
        <v>1150</v>
      </c>
      <c r="D156" s="320"/>
      <c r="E156" s="544" t="s">
        <v>7178</v>
      </c>
      <c r="F156" s="320" t="s">
        <v>1150</v>
      </c>
      <c r="G156" s="320"/>
      <c r="H156" s="847"/>
      <c r="I156" s="320" t="s">
        <v>7179</v>
      </c>
      <c r="J156" s="320"/>
      <c r="K156" s="320"/>
      <c r="L156" s="319">
        <v>2709</v>
      </c>
      <c r="M156" s="319">
        <v>2613</v>
      </c>
      <c r="N156" s="319">
        <v>2650</v>
      </c>
      <c r="O156" s="320" t="s">
        <v>513</v>
      </c>
      <c r="P156" s="319"/>
      <c r="Q156" s="319"/>
      <c r="R156" s="319"/>
      <c r="S156" s="319"/>
      <c r="T156" s="319"/>
      <c r="U156" s="319"/>
      <c r="V156" s="319"/>
      <c r="W156" s="319">
        <v>25</v>
      </c>
      <c r="X156" s="319">
        <v>25</v>
      </c>
      <c r="Y156" s="319">
        <v>5</v>
      </c>
      <c r="Z156" s="319">
        <v>325</v>
      </c>
      <c r="AA156" s="320"/>
      <c r="AB156" s="319"/>
      <c r="AC156" s="320"/>
      <c r="AD156" s="320"/>
      <c r="AE156" s="320"/>
      <c r="AF156" s="320">
        <v>2011</v>
      </c>
      <c r="AG156" s="320"/>
      <c r="AH156" s="320"/>
      <c r="AI156" s="320"/>
      <c r="AJ156" s="320"/>
      <c r="AK156" s="320"/>
      <c r="AL156" s="319"/>
      <c r="AM156" s="320">
        <v>6050</v>
      </c>
      <c r="AN156" s="320"/>
      <c r="AO156" s="320"/>
      <c r="AP156" s="320"/>
      <c r="AQ156" s="320"/>
      <c r="AR156" s="320"/>
      <c r="AS156" s="320"/>
      <c r="AT156" s="320"/>
      <c r="AU156" s="320"/>
      <c r="AV156" s="320"/>
      <c r="AW156" s="320"/>
      <c r="AX156" s="320"/>
      <c r="AY156" s="320"/>
      <c r="AZ156" s="320"/>
      <c r="BA156" s="320"/>
      <c r="BB156" s="320"/>
      <c r="BC156" s="320"/>
      <c r="BD156" s="320"/>
      <c r="BE156" s="320"/>
      <c r="BF156" s="320"/>
      <c r="BG156" s="290" t="s">
        <v>2242</v>
      </c>
    </row>
    <row r="157" spans="1:59" s="290" customFormat="1" ht="24.95" customHeight="1">
      <c r="A157" s="248" t="s">
        <v>412</v>
      </c>
      <c r="B157" s="1110"/>
      <c r="C157" s="320" t="s">
        <v>913</v>
      </c>
      <c r="D157" s="320" t="s">
        <v>7086</v>
      </c>
      <c r="E157" s="320" t="s">
        <v>7180</v>
      </c>
      <c r="F157" s="320" t="s">
        <v>934</v>
      </c>
      <c r="G157" s="320" t="s">
        <v>7181</v>
      </c>
      <c r="H157" s="847" t="s">
        <v>2126</v>
      </c>
      <c r="I157" s="320" t="s">
        <v>7182</v>
      </c>
      <c r="J157" s="320" t="s">
        <v>7183</v>
      </c>
      <c r="K157" s="320" t="s">
        <v>7184</v>
      </c>
      <c r="L157" s="864"/>
      <c r="M157" s="319">
        <v>6241</v>
      </c>
      <c r="N157" s="319">
        <v>8741</v>
      </c>
      <c r="O157" s="320" t="s">
        <v>513</v>
      </c>
      <c r="P157" s="319">
        <v>25</v>
      </c>
      <c r="Q157" s="319">
        <v>25</v>
      </c>
      <c r="R157" s="319">
        <v>5</v>
      </c>
      <c r="S157" s="319">
        <v>50</v>
      </c>
      <c r="T157" s="319">
        <v>25</v>
      </c>
      <c r="U157" s="319">
        <v>10</v>
      </c>
      <c r="V157" s="319">
        <v>1250</v>
      </c>
      <c r="W157" s="319">
        <v>25</v>
      </c>
      <c r="X157" s="319">
        <v>25</v>
      </c>
      <c r="Y157" s="319"/>
      <c r="Z157" s="319"/>
      <c r="AA157" s="320" t="s">
        <v>7185</v>
      </c>
      <c r="AB157" s="319">
        <v>1500</v>
      </c>
      <c r="AC157" s="320" t="s">
        <v>586</v>
      </c>
      <c r="AD157" s="320" t="s">
        <v>587</v>
      </c>
      <c r="AE157" s="320" t="s">
        <v>15572</v>
      </c>
      <c r="AF157" s="320">
        <v>1993</v>
      </c>
      <c r="AG157" s="320"/>
      <c r="AH157" s="320" t="s">
        <v>7186</v>
      </c>
      <c r="AI157" s="320" t="s">
        <v>7187</v>
      </c>
      <c r="AJ157" s="320"/>
      <c r="AK157" s="320"/>
      <c r="AL157" s="319"/>
      <c r="AM157" s="320">
        <v>10284</v>
      </c>
      <c r="AN157" s="320"/>
      <c r="AO157" s="320"/>
      <c r="AP157" s="320" t="s">
        <v>7046</v>
      </c>
      <c r="AQ157" s="320"/>
      <c r="AR157" s="320" t="s">
        <v>7188</v>
      </c>
      <c r="AS157" s="320"/>
      <c r="AT157" s="320" t="s">
        <v>511</v>
      </c>
      <c r="AU157" s="320" t="s">
        <v>7046</v>
      </c>
      <c r="AV157" s="320" t="s">
        <v>7189</v>
      </c>
      <c r="AW157" s="320"/>
      <c r="AX157" s="320" t="s">
        <v>961</v>
      </c>
      <c r="AY157" s="320" t="s">
        <v>7190</v>
      </c>
      <c r="AZ157" s="320" t="s">
        <v>7046</v>
      </c>
      <c r="BA157" s="320" t="s">
        <v>7191</v>
      </c>
      <c r="BB157" s="320"/>
      <c r="BC157" s="320" t="s">
        <v>7192</v>
      </c>
      <c r="BD157" s="320"/>
      <c r="BE157" s="320"/>
      <c r="BF157" s="320"/>
      <c r="BG157" s="290" t="s">
        <v>2215</v>
      </c>
    </row>
    <row r="158" spans="1:59" s="290" customFormat="1" ht="24.95" customHeight="1">
      <c r="A158" s="248"/>
      <c r="B158" s="1110"/>
      <c r="C158" s="320" t="s">
        <v>913</v>
      </c>
      <c r="D158" s="320" t="s">
        <v>7193</v>
      </c>
      <c r="E158" s="320" t="s">
        <v>7194</v>
      </c>
      <c r="F158" s="320" t="s">
        <v>934</v>
      </c>
      <c r="G158" s="320" t="s">
        <v>7181</v>
      </c>
      <c r="H158" s="847" t="s">
        <v>2126</v>
      </c>
      <c r="I158" s="320" t="s">
        <v>7195</v>
      </c>
      <c r="J158" s="320"/>
      <c r="K158" s="320" t="s">
        <v>2200</v>
      </c>
      <c r="L158" s="319">
        <v>6600</v>
      </c>
      <c r="M158" s="319">
        <v>1671</v>
      </c>
      <c r="N158" s="319">
        <v>6684</v>
      </c>
      <c r="O158" s="320" t="s">
        <v>513</v>
      </c>
      <c r="P158" s="319"/>
      <c r="Q158" s="319"/>
      <c r="R158" s="319"/>
      <c r="S158" s="319"/>
      <c r="T158" s="319"/>
      <c r="U158" s="319"/>
      <c r="V158" s="319"/>
      <c r="W158" s="319">
        <v>25</v>
      </c>
      <c r="X158" s="319">
        <v>25</v>
      </c>
      <c r="Y158" s="319">
        <v>8</v>
      </c>
      <c r="Z158" s="319">
        <v>813</v>
      </c>
      <c r="AA158" s="320" t="s">
        <v>7196</v>
      </c>
      <c r="AB158" s="319"/>
      <c r="AC158" s="320"/>
      <c r="AD158" s="320" t="s">
        <v>587</v>
      </c>
      <c r="AE158" s="320"/>
      <c r="AF158" s="320">
        <v>2000</v>
      </c>
      <c r="AG158" s="320"/>
      <c r="AH158" s="320" t="s">
        <v>7197</v>
      </c>
      <c r="AI158" s="320" t="s">
        <v>7187</v>
      </c>
      <c r="AJ158" s="320"/>
      <c r="AK158" s="320"/>
      <c r="AL158" s="319"/>
      <c r="AM158" s="320">
        <v>10442</v>
      </c>
      <c r="AN158" s="320"/>
      <c r="AO158" s="320"/>
      <c r="AP158" s="320"/>
      <c r="AQ158" s="320"/>
      <c r="AR158" s="320"/>
      <c r="AS158" s="320"/>
      <c r="AT158" s="320"/>
      <c r="AU158" s="320"/>
      <c r="AV158" s="320"/>
      <c r="AW158" s="320"/>
      <c r="AX158" s="320"/>
      <c r="AY158" s="320"/>
      <c r="AZ158" s="320"/>
      <c r="BA158" s="320"/>
      <c r="BB158" s="320"/>
      <c r="BC158" s="320"/>
      <c r="BD158" s="320"/>
      <c r="BE158" s="320"/>
      <c r="BF158" s="320"/>
    </row>
    <row r="159" spans="1:59" s="290" customFormat="1" ht="24.95" customHeight="1">
      <c r="A159" s="248"/>
      <c r="B159" s="1110"/>
      <c r="C159" s="320" t="s">
        <v>920</v>
      </c>
      <c r="D159" s="320"/>
      <c r="E159" s="320" t="s">
        <v>7198</v>
      </c>
      <c r="F159" s="320" t="s">
        <v>920</v>
      </c>
      <c r="G159" s="320"/>
      <c r="H159" s="847"/>
      <c r="I159" s="320" t="s">
        <v>7199</v>
      </c>
      <c r="J159" s="320"/>
      <c r="K159" s="320"/>
      <c r="L159" s="319">
        <v>3723</v>
      </c>
      <c r="M159" s="319">
        <v>4984</v>
      </c>
      <c r="N159" s="319">
        <v>4984</v>
      </c>
      <c r="O159" s="320" t="s">
        <v>513</v>
      </c>
      <c r="P159" s="319"/>
      <c r="Q159" s="319"/>
      <c r="R159" s="319"/>
      <c r="S159" s="319"/>
      <c r="T159" s="319"/>
      <c r="U159" s="319"/>
      <c r="V159" s="319"/>
      <c r="W159" s="319">
        <v>25</v>
      </c>
      <c r="X159" s="319">
        <v>10</v>
      </c>
      <c r="Y159" s="319">
        <v>4</v>
      </c>
      <c r="Z159" s="319">
        <v>1172</v>
      </c>
      <c r="AA159" s="320"/>
      <c r="AB159" s="319"/>
      <c r="AC159" s="320"/>
      <c r="AD159" s="320"/>
      <c r="AE159" s="320"/>
      <c r="AF159" s="320">
        <v>2003</v>
      </c>
      <c r="AG159" s="320"/>
      <c r="AH159" s="320"/>
      <c r="AI159" s="320"/>
      <c r="AJ159" s="320"/>
      <c r="AK159" s="320"/>
      <c r="AL159" s="319"/>
      <c r="AM159" s="320">
        <v>4008</v>
      </c>
      <c r="AN159" s="320"/>
      <c r="AO159" s="320"/>
      <c r="AP159" s="320"/>
      <c r="AQ159" s="320"/>
      <c r="AR159" s="320"/>
      <c r="AS159" s="320"/>
      <c r="AT159" s="320"/>
      <c r="AU159" s="320"/>
      <c r="AV159" s="320"/>
      <c r="AW159" s="320"/>
      <c r="AX159" s="320"/>
      <c r="AY159" s="320"/>
      <c r="AZ159" s="320"/>
      <c r="BA159" s="320"/>
      <c r="BB159" s="320"/>
      <c r="BC159" s="320"/>
      <c r="BD159" s="320"/>
      <c r="BE159" s="320"/>
      <c r="BF159" s="320"/>
    </row>
    <row r="160" spans="1:59" s="290" customFormat="1" ht="24.95" customHeight="1">
      <c r="A160" s="248" t="s">
        <v>414</v>
      </c>
      <c r="B160" s="1110"/>
      <c r="C160" s="320" t="s">
        <v>920</v>
      </c>
      <c r="D160" s="320"/>
      <c r="E160" s="320" t="s">
        <v>7200</v>
      </c>
      <c r="F160" s="320" t="s">
        <v>934</v>
      </c>
      <c r="G160" s="320"/>
      <c r="H160" s="847"/>
      <c r="I160" s="320" t="s">
        <v>7201</v>
      </c>
      <c r="J160" s="320"/>
      <c r="K160" s="320"/>
      <c r="L160" s="864"/>
      <c r="M160" s="319">
        <v>2574</v>
      </c>
      <c r="N160" s="319">
        <v>6067</v>
      </c>
      <c r="O160" s="320" t="s">
        <v>513</v>
      </c>
      <c r="P160" s="319"/>
      <c r="Q160" s="319"/>
      <c r="R160" s="319"/>
      <c r="S160" s="319"/>
      <c r="T160" s="319"/>
      <c r="U160" s="319"/>
      <c r="V160" s="319"/>
      <c r="W160" s="319">
        <v>25</v>
      </c>
      <c r="X160" s="319">
        <v>6</v>
      </c>
      <c r="Y160" s="319">
        <v>6</v>
      </c>
      <c r="Z160" s="319">
        <v>935</v>
      </c>
      <c r="AA160" s="320"/>
      <c r="AB160" s="319"/>
      <c r="AC160" s="320"/>
      <c r="AD160" s="320"/>
      <c r="AE160" s="320"/>
      <c r="AF160" s="320">
        <v>2009</v>
      </c>
      <c r="AG160" s="320"/>
      <c r="AH160" s="320"/>
      <c r="AI160" s="320"/>
      <c r="AJ160" s="320"/>
      <c r="AK160" s="320"/>
      <c r="AL160" s="319"/>
      <c r="AM160" s="320"/>
      <c r="AN160" s="320"/>
      <c r="AO160" s="320"/>
      <c r="AP160" s="320"/>
      <c r="AQ160" s="320"/>
      <c r="AR160" s="320"/>
      <c r="AS160" s="320"/>
      <c r="AT160" s="320"/>
      <c r="AU160" s="320"/>
      <c r="AV160" s="320"/>
      <c r="AW160" s="320"/>
      <c r="AX160" s="320"/>
      <c r="AY160" s="320"/>
      <c r="AZ160" s="320"/>
      <c r="BA160" s="320"/>
      <c r="BB160" s="320"/>
      <c r="BC160" s="320"/>
      <c r="BD160" s="320"/>
      <c r="BE160" s="320"/>
      <c r="BF160" s="320"/>
      <c r="BG160" s="290" t="s">
        <v>2203</v>
      </c>
    </row>
    <row r="161" spans="1:59" s="290" customFormat="1" ht="24.95" customHeight="1">
      <c r="A161" s="248"/>
      <c r="B161" s="1110"/>
      <c r="C161" s="320" t="s">
        <v>953</v>
      </c>
      <c r="D161" s="320"/>
      <c r="E161" s="320" t="s">
        <v>7202</v>
      </c>
      <c r="F161" s="320" t="s">
        <v>953</v>
      </c>
      <c r="G161" s="320"/>
      <c r="H161" s="847"/>
      <c r="I161" s="177" t="s">
        <v>7203</v>
      </c>
      <c r="J161" s="320"/>
      <c r="K161" s="320"/>
      <c r="L161" s="864">
        <v>10508</v>
      </c>
      <c r="M161" s="319"/>
      <c r="N161" s="319">
        <v>5856</v>
      </c>
      <c r="O161" s="320" t="s">
        <v>513</v>
      </c>
      <c r="P161" s="319"/>
      <c r="Q161" s="319"/>
      <c r="R161" s="319"/>
      <c r="S161" s="319">
        <v>25</v>
      </c>
      <c r="T161" s="319">
        <v>17</v>
      </c>
      <c r="U161" s="319">
        <v>6</v>
      </c>
      <c r="V161" s="319">
        <v>425</v>
      </c>
      <c r="W161" s="319">
        <v>15</v>
      </c>
      <c r="X161" s="319">
        <v>10</v>
      </c>
      <c r="Y161" s="319">
        <v>5</v>
      </c>
      <c r="Z161" s="319">
        <v>150</v>
      </c>
      <c r="AA161" s="320"/>
      <c r="AB161" s="319"/>
      <c r="AC161" s="320"/>
      <c r="AD161" s="320"/>
      <c r="AE161" s="320"/>
      <c r="AF161" s="320">
        <v>2012</v>
      </c>
      <c r="AG161" s="320"/>
      <c r="AH161" s="320"/>
      <c r="AI161" s="320"/>
      <c r="AJ161" s="320"/>
      <c r="AK161" s="320"/>
      <c r="AL161" s="319"/>
      <c r="AM161" s="320">
        <v>14250</v>
      </c>
      <c r="AN161" s="320"/>
      <c r="AO161" s="320"/>
      <c r="AP161" s="320"/>
      <c r="AQ161" s="320"/>
      <c r="AR161" s="320"/>
      <c r="AS161" s="320"/>
      <c r="AT161" s="320"/>
      <c r="AU161" s="320"/>
      <c r="AV161" s="320"/>
      <c r="AW161" s="320"/>
      <c r="AX161" s="320"/>
      <c r="AY161" s="320"/>
      <c r="AZ161" s="320"/>
      <c r="BA161" s="320"/>
      <c r="BB161" s="320"/>
      <c r="BC161" s="320"/>
      <c r="BD161" s="320"/>
      <c r="BE161" s="320"/>
      <c r="BF161" s="320"/>
    </row>
    <row r="162" spans="1:59" s="290" customFormat="1" ht="24.95" customHeight="1">
      <c r="A162" s="248"/>
      <c r="B162" s="1110"/>
      <c r="C162" s="320" t="s">
        <v>953</v>
      </c>
      <c r="D162" s="320"/>
      <c r="E162" s="320" t="s">
        <v>7204</v>
      </c>
      <c r="F162" s="320" t="s">
        <v>934</v>
      </c>
      <c r="G162" s="320"/>
      <c r="H162" s="847"/>
      <c r="I162" s="320" t="s">
        <v>7205</v>
      </c>
      <c r="J162" s="320"/>
      <c r="K162" s="320"/>
      <c r="L162" s="864"/>
      <c r="M162" s="319"/>
      <c r="N162" s="319">
        <v>3218</v>
      </c>
      <c r="O162" s="320" t="s">
        <v>513</v>
      </c>
      <c r="P162" s="319"/>
      <c r="Q162" s="319"/>
      <c r="R162" s="319"/>
      <c r="S162" s="319">
        <v>18</v>
      </c>
      <c r="T162" s="319"/>
      <c r="U162" s="319">
        <v>4</v>
      </c>
      <c r="V162" s="319">
        <v>336</v>
      </c>
      <c r="W162" s="319"/>
      <c r="X162" s="319"/>
      <c r="Y162" s="319"/>
      <c r="Z162" s="319"/>
      <c r="AA162" s="320"/>
      <c r="AB162" s="319">
        <v>100</v>
      </c>
      <c r="AC162" s="320" t="s">
        <v>586</v>
      </c>
      <c r="AD162" s="320" t="s">
        <v>587</v>
      </c>
      <c r="AE162" s="320"/>
      <c r="AF162" s="320">
        <v>1995</v>
      </c>
      <c r="AG162" s="320"/>
      <c r="AH162" s="320" t="s">
        <v>7206</v>
      </c>
      <c r="AI162" s="320"/>
      <c r="AJ162" s="320"/>
      <c r="AK162" s="320"/>
      <c r="AL162" s="319"/>
      <c r="AM162" s="320">
        <v>3663</v>
      </c>
      <c r="AN162" s="320"/>
      <c r="AO162" s="320"/>
      <c r="AP162" s="320"/>
      <c r="AQ162" s="320"/>
      <c r="AR162" s="320"/>
      <c r="AS162" s="320"/>
      <c r="AT162" s="320"/>
      <c r="AU162" s="320"/>
      <c r="AV162" s="320"/>
      <c r="AW162" s="320"/>
      <c r="AX162" s="320"/>
      <c r="AY162" s="320"/>
      <c r="AZ162" s="320"/>
      <c r="BA162" s="320"/>
      <c r="BB162" s="320"/>
      <c r="BC162" s="320"/>
      <c r="BD162" s="320"/>
      <c r="BE162" s="320"/>
      <c r="BF162" s="320"/>
      <c r="BG162" s="290" t="s">
        <v>7207</v>
      </c>
    </row>
    <row r="163" spans="1:59" s="290" customFormat="1" ht="24.95" customHeight="1">
      <c r="B163" s="1110"/>
      <c r="C163" s="320" t="s">
        <v>1186</v>
      </c>
      <c r="D163" s="320" t="s">
        <v>7174</v>
      </c>
      <c r="E163" s="320" t="s">
        <v>7208</v>
      </c>
      <c r="F163" s="320" t="s">
        <v>1186</v>
      </c>
      <c r="G163" s="320" t="s">
        <v>7176</v>
      </c>
      <c r="H163" s="320"/>
      <c r="I163" s="177" t="s">
        <v>7040</v>
      </c>
      <c r="J163" s="320">
        <v>19</v>
      </c>
      <c r="K163" s="320" t="s">
        <v>7177</v>
      </c>
      <c r="L163" s="864">
        <v>10538</v>
      </c>
      <c r="M163" s="319">
        <v>10538</v>
      </c>
      <c r="N163" s="319">
        <v>2152</v>
      </c>
      <c r="O163" s="320" t="s">
        <v>513</v>
      </c>
      <c r="P163" s="319"/>
      <c r="Q163" s="319"/>
      <c r="R163" s="319"/>
      <c r="S163" s="319"/>
      <c r="T163" s="319"/>
      <c r="U163" s="319"/>
      <c r="V163" s="319"/>
      <c r="W163" s="319">
        <v>25</v>
      </c>
      <c r="X163" s="319">
        <v>10</v>
      </c>
      <c r="Y163" s="319">
        <v>5</v>
      </c>
      <c r="Z163" s="319">
        <v>707</v>
      </c>
      <c r="AA163" s="320">
        <v>37</v>
      </c>
      <c r="AB163" s="319"/>
      <c r="AC163" s="320"/>
      <c r="AD163" s="320"/>
      <c r="AE163" s="320"/>
      <c r="AF163" s="320">
        <v>2003</v>
      </c>
      <c r="AG163" s="320"/>
      <c r="AH163" s="320">
        <v>2867</v>
      </c>
      <c r="AI163" s="320">
        <v>1500</v>
      </c>
      <c r="AJ163" s="320">
        <v>1500</v>
      </c>
      <c r="AK163" s="320"/>
      <c r="AL163" s="320"/>
      <c r="AM163" s="319">
        <v>12500</v>
      </c>
      <c r="AN163" s="320"/>
      <c r="AO163" s="320"/>
      <c r="AP163" s="320"/>
      <c r="AQ163" s="320"/>
      <c r="AR163" s="320"/>
      <c r="AS163" s="320"/>
      <c r="AT163" s="320"/>
      <c r="AU163" s="320"/>
      <c r="AV163" s="320"/>
      <c r="AW163" s="320"/>
      <c r="AX163" s="320"/>
      <c r="AY163" s="320"/>
      <c r="AZ163" s="320"/>
      <c r="BA163" s="320"/>
      <c r="BB163" s="320"/>
      <c r="BC163" s="320"/>
      <c r="BD163" s="320"/>
      <c r="BE163" s="320"/>
      <c r="BF163" s="320"/>
      <c r="BG163" s="320" t="s">
        <v>2203</v>
      </c>
    </row>
    <row r="164" spans="1:59" s="290" customFormat="1" ht="24.95" customHeight="1">
      <c r="A164" s="248"/>
      <c r="B164" s="1111"/>
      <c r="C164" s="320" t="s">
        <v>1186</v>
      </c>
      <c r="D164" s="320" t="s">
        <v>7174</v>
      </c>
      <c r="E164" s="320" t="s">
        <v>7209</v>
      </c>
      <c r="F164" s="320" t="s">
        <v>934</v>
      </c>
      <c r="G164" s="320" t="s">
        <v>7176</v>
      </c>
      <c r="H164" s="320"/>
      <c r="I164" s="177" t="s">
        <v>7210</v>
      </c>
      <c r="J164" s="320">
        <v>20</v>
      </c>
      <c r="K164" s="320" t="s">
        <v>7177</v>
      </c>
      <c r="L164" s="864">
        <v>50000</v>
      </c>
      <c r="M164" s="319">
        <v>11993</v>
      </c>
      <c r="N164" s="319">
        <v>19398</v>
      </c>
      <c r="O164" s="320" t="s">
        <v>513</v>
      </c>
      <c r="P164" s="319">
        <v>33</v>
      </c>
      <c r="Q164" s="319">
        <v>26</v>
      </c>
      <c r="R164" s="319">
        <v>5</v>
      </c>
      <c r="S164" s="319">
        <v>50</v>
      </c>
      <c r="T164" s="319">
        <v>26</v>
      </c>
      <c r="U164" s="319">
        <v>10</v>
      </c>
      <c r="V164" s="319">
        <v>1300</v>
      </c>
      <c r="W164" s="319">
        <v>50</v>
      </c>
      <c r="X164" s="319">
        <v>21</v>
      </c>
      <c r="Y164" s="319">
        <v>8</v>
      </c>
      <c r="Z164" s="319">
        <v>1050</v>
      </c>
      <c r="AA164" s="320">
        <v>37</v>
      </c>
      <c r="AB164" s="319">
        <v>3293</v>
      </c>
      <c r="AC164" s="320"/>
      <c r="AD164" s="320"/>
      <c r="AE164" s="320"/>
      <c r="AF164" s="320">
        <v>2015</v>
      </c>
      <c r="AG164" s="320"/>
      <c r="AH164" s="320">
        <v>2867</v>
      </c>
      <c r="AI164" s="320">
        <v>1500</v>
      </c>
      <c r="AJ164" s="320">
        <v>1500</v>
      </c>
      <c r="AK164" s="320"/>
      <c r="AL164" s="319"/>
      <c r="AM164" s="320">
        <v>66200</v>
      </c>
      <c r="AN164" s="320"/>
      <c r="AO164" s="320"/>
      <c r="AP164" s="320"/>
      <c r="AQ164" s="320"/>
      <c r="AR164" s="320"/>
      <c r="AS164" s="320"/>
      <c r="AT164" s="320"/>
      <c r="AU164" s="320"/>
      <c r="AV164" s="320"/>
      <c r="AW164" s="320"/>
      <c r="AX164" s="320"/>
      <c r="AY164" s="320"/>
      <c r="AZ164" s="320"/>
      <c r="BA164" s="320"/>
      <c r="BB164" s="320"/>
      <c r="BC164" s="320"/>
      <c r="BD164" s="320"/>
      <c r="BE164" s="320"/>
      <c r="BF164" s="320"/>
    </row>
    <row r="165" spans="1:59" s="290" customFormat="1" ht="24.95" customHeight="1">
      <c r="A165" s="248"/>
      <c r="B165" s="566" t="s">
        <v>4755</v>
      </c>
      <c r="C165" s="320" t="s">
        <v>3426</v>
      </c>
      <c r="D165" s="320"/>
      <c r="E165" s="544">
        <f>COUNTA(E166:E183)</f>
        <v>18</v>
      </c>
      <c r="F165" s="320"/>
      <c r="G165" s="320"/>
      <c r="H165" s="320"/>
      <c r="I165" s="320"/>
      <c r="J165" s="320"/>
      <c r="K165" s="320"/>
      <c r="L165" s="319">
        <f>SUM(L166:L183)</f>
        <v>233773.25</v>
      </c>
      <c r="M165" s="319">
        <f t="shared" ref="M165:N165" si="1">SUM(M166:M183)</f>
        <v>40604.660000000003</v>
      </c>
      <c r="N165" s="319">
        <f t="shared" si="1"/>
        <v>93158.51999999999</v>
      </c>
      <c r="O165" s="320"/>
      <c r="P165" s="319"/>
      <c r="Q165" s="319"/>
      <c r="R165" s="319"/>
      <c r="S165" s="319"/>
      <c r="T165" s="319"/>
      <c r="U165" s="319"/>
      <c r="V165" s="319"/>
      <c r="W165" s="319"/>
      <c r="X165" s="319"/>
      <c r="Y165" s="319"/>
      <c r="Z165" s="319"/>
      <c r="AA165" s="320"/>
      <c r="AB165" s="319"/>
      <c r="AC165" s="320"/>
      <c r="AD165" s="320"/>
      <c r="AE165" s="320"/>
      <c r="AF165" s="320"/>
      <c r="AG165" s="320"/>
      <c r="AH165" s="320"/>
      <c r="AI165" s="320"/>
      <c r="AJ165" s="320"/>
      <c r="AK165" s="320"/>
      <c r="AL165" s="319"/>
      <c r="AM165" s="320"/>
      <c r="AN165" s="320"/>
      <c r="AO165" s="320"/>
      <c r="AP165" s="320"/>
      <c r="AQ165" s="320"/>
      <c r="AR165" s="320"/>
      <c r="AS165" s="320"/>
      <c r="AT165" s="320"/>
      <c r="AU165" s="320"/>
      <c r="AV165" s="320"/>
      <c r="AW165" s="320"/>
      <c r="AX165" s="320"/>
      <c r="AY165" s="320"/>
      <c r="AZ165" s="320"/>
      <c r="BA165" s="320"/>
      <c r="BB165" s="320"/>
      <c r="BC165" s="320"/>
      <c r="BD165" s="320"/>
      <c r="BE165" s="320"/>
      <c r="BF165" s="320"/>
    </row>
    <row r="166" spans="1:59" s="290" customFormat="1" ht="24.95" customHeight="1">
      <c r="A166" s="248"/>
      <c r="B166" s="543"/>
      <c r="C166" s="320" t="s">
        <v>1150</v>
      </c>
      <c r="D166" s="320"/>
      <c r="E166" s="320" t="s">
        <v>2186</v>
      </c>
      <c r="F166" s="320" t="s">
        <v>942</v>
      </c>
      <c r="G166" s="320"/>
      <c r="H166" s="847"/>
      <c r="I166" s="320" t="s">
        <v>401</v>
      </c>
      <c r="J166" s="320"/>
      <c r="K166" s="320"/>
      <c r="L166" s="319">
        <v>67576</v>
      </c>
      <c r="M166" s="319">
        <v>8137.6</v>
      </c>
      <c r="N166" s="319">
        <v>17542.169999999998</v>
      </c>
      <c r="O166" s="320" t="s">
        <v>513</v>
      </c>
      <c r="P166" s="319">
        <v>33</v>
      </c>
      <c r="Q166" s="319">
        <v>25</v>
      </c>
      <c r="R166" s="319">
        <v>5</v>
      </c>
      <c r="S166" s="319">
        <v>50</v>
      </c>
      <c r="T166" s="319">
        <v>25</v>
      </c>
      <c r="U166" s="319">
        <v>10</v>
      </c>
      <c r="V166" s="319">
        <v>1250</v>
      </c>
      <c r="W166" s="319">
        <v>25</v>
      </c>
      <c r="X166" s="319">
        <v>10</v>
      </c>
      <c r="Y166" s="319">
        <v>4</v>
      </c>
      <c r="Z166" s="319">
        <v>250</v>
      </c>
      <c r="AA166" s="320"/>
      <c r="AB166" s="319">
        <v>3003</v>
      </c>
      <c r="AC166" s="319">
        <v>3003</v>
      </c>
      <c r="AD166" s="320"/>
      <c r="AE166" s="320">
        <v>2009</v>
      </c>
      <c r="AF166" s="320">
        <v>2009</v>
      </c>
      <c r="AG166" s="320"/>
      <c r="AH166" s="320"/>
      <c r="AI166" s="320"/>
      <c r="AJ166" s="320"/>
      <c r="AK166" s="320"/>
      <c r="AL166" s="319">
        <v>31263</v>
      </c>
      <c r="AM166" s="319">
        <v>31263</v>
      </c>
      <c r="AN166" s="320"/>
      <c r="AO166" s="320"/>
      <c r="AP166" s="320"/>
      <c r="AQ166" s="320"/>
      <c r="AR166" s="320"/>
      <c r="AS166" s="320"/>
      <c r="AT166" s="320"/>
      <c r="AU166" s="320"/>
      <c r="AV166" s="320"/>
      <c r="AW166" s="320"/>
      <c r="AX166" s="320"/>
      <c r="AY166" s="320"/>
      <c r="AZ166" s="320"/>
      <c r="BA166" s="320"/>
      <c r="BB166" s="320"/>
      <c r="BC166" s="320"/>
      <c r="BD166" s="320"/>
      <c r="BE166" s="320"/>
      <c r="BF166" s="320" t="s">
        <v>2187</v>
      </c>
    </row>
    <row r="167" spans="1:59" s="290" customFormat="1" ht="24.95" customHeight="1">
      <c r="A167" s="248" t="s">
        <v>204</v>
      </c>
      <c r="B167" s="543"/>
      <c r="C167" s="320" t="s">
        <v>1150</v>
      </c>
      <c r="D167" s="320"/>
      <c r="E167" s="544" t="s">
        <v>7250</v>
      </c>
      <c r="F167" s="320" t="s">
        <v>1150</v>
      </c>
      <c r="G167" s="320"/>
      <c r="H167" s="320"/>
      <c r="I167" s="320" t="s">
        <v>1150</v>
      </c>
      <c r="J167" s="320"/>
      <c r="K167" s="320"/>
      <c r="L167" s="319">
        <v>4260</v>
      </c>
      <c r="M167" s="319">
        <v>1620</v>
      </c>
      <c r="N167" s="319">
        <v>4998</v>
      </c>
      <c r="O167" s="320" t="s">
        <v>513</v>
      </c>
      <c r="P167" s="319"/>
      <c r="Q167" s="319"/>
      <c r="R167" s="319"/>
      <c r="S167" s="319"/>
      <c r="T167" s="319"/>
      <c r="U167" s="319"/>
      <c r="V167" s="319"/>
      <c r="W167" s="319">
        <v>25</v>
      </c>
      <c r="X167" s="319">
        <v>15</v>
      </c>
      <c r="Y167" s="319">
        <v>6</v>
      </c>
      <c r="Z167" s="319">
        <v>764</v>
      </c>
      <c r="AA167" s="320"/>
      <c r="AB167" s="319"/>
      <c r="AC167" s="320"/>
      <c r="AD167" s="320"/>
      <c r="AE167" s="320">
        <v>2014</v>
      </c>
      <c r="AF167" s="320"/>
      <c r="AG167" s="320"/>
      <c r="AH167" s="320"/>
      <c r="AI167" s="320"/>
      <c r="AJ167" s="320"/>
      <c r="AK167" s="320"/>
      <c r="AL167" s="319">
        <v>10410</v>
      </c>
      <c r="AM167" s="320"/>
      <c r="AN167" s="320"/>
      <c r="AO167" s="320"/>
      <c r="AP167" s="320"/>
      <c r="AQ167" s="320"/>
      <c r="AR167" s="320"/>
      <c r="AS167" s="320"/>
      <c r="AT167" s="320"/>
      <c r="AU167" s="320"/>
      <c r="AV167" s="320"/>
      <c r="AW167" s="320"/>
      <c r="AX167" s="320"/>
      <c r="AY167" s="320"/>
      <c r="AZ167" s="320"/>
      <c r="BA167" s="320"/>
      <c r="BB167" s="320"/>
      <c r="BC167" s="320"/>
      <c r="BD167" s="320"/>
      <c r="BE167" s="320"/>
      <c r="BF167" s="320" t="s">
        <v>7251</v>
      </c>
    </row>
    <row r="168" spans="1:59" s="290" customFormat="1" ht="24.95" customHeight="1">
      <c r="A168" s="248" t="s">
        <v>135</v>
      </c>
      <c r="B168" s="543"/>
      <c r="C168" s="320" t="s">
        <v>939</v>
      </c>
      <c r="D168" s="320" t="s">
        <v>940</v>
      </c>
      <c r="E168" s="544" t="s">
        <v>2188</v>
      </c>
      <c r="F168" s="320" t="s">
        <v>942</v>
      </c>
      <c r="G168" s="320" t="s">
        <v>1429</v>
      </c>
      <c r="H168" s="320" t="s">
        <v>944</v>
      </c>
      <c r="I168" s="320" t="s">
        <v>401</v>
      </c>
      <c r="J168" s="320">
        <v>65</v>
      </c>
      <c r="K168" s="320" t="s">
        <v>2189</v>
      </c>
      <c r="L168" s="319">
        <v>0</v>
      </c>
      <c r="M168" s="319">
        <v>3877.7</v>
      </c>
      <c r="N168" s="319">
        <v>5971.35</v>
      </c>
      <c r="O168" s="320" t="s">
        <v>513</v>
      </c>
      <c r="P168" s="319"/>
      <c r="Q168" s="319"/>
      <c r="R168" s="319"/>
      <c r="S168" s="319">
        <v>50</v>
      </c>
      <c r="T168" s="319">
        <v>25</v>
      </c>
      <c r="U168" s="319">
        <v>10</v>
      </c>
      <c r="V168" s="319">
        <v>1250</v>
      </c>
      <c r="W168" s="319"/>
      <c r="X168" s="319"/>
      <c r="Y168" s="319"/>
      <c r="Z168" s="319"/>
      <c r="AA168" s="320"/>
      <c r="AB168" s="319">
        <v>900</v>
      </c>
      <c r="AC168" s="320">
        <v>900</v>
      </c>
      <c r="AD168" s="320" t="s">
        <v>586</v>
      </c>
      <c r="AE168" s="320">
        <v>1994</v>
      </c>
      <c r="AF168" s="320">
        <v>1994</v>
      </c>
      <c r="AG168" s="320"/>
      <c r="AH168" s="320">
        <v>2735</v>
      </c>
      <c r="AI168" s="320">
        <v>2736</v>
      </c>
      <c r="AJ168" s="320"/>
      <c r="AK168" s="320"/>
      <c r="AL168" s="319">
        <v>5471</v>
      </c>
      <c r="AM168" s="320">
        <v>5471</v>
      </c>
      <c r="AN168" s="320">
        <v>1998</v>
      </c>
      <c r="AO168" s="320">
        <v>2002</v>
      </c>
      <c r="AP168" s="320">
        <v>1</v>
      </c>
      <c r="AQ168" s="320">
        <v>268</v>
      </c>
      <c r="AR168" s="320" t="s">
        <v>2190</v>
      </c>
      <c r="AS168" s="320"/>
      <c r="AT168" s="320"/>
      <c r="AU168" s="320"/>
      <c r="AV168" s="320"/>
      <c r="AW168" s="320"/>
      <c r="AX168" s="320"/>
      <c r="AY168" s="320"/>
      <c r="AZ168" s="320"/>
      <c r="BA168" s="320"/>
      <c r="BB168" s="320"/>
      <c r="BC168" s="320"/>
      <c r="BD168" s="320"/>
      <c r="BE168" s="320"/>
      <c r="BF168" s="320" t="s">
        <v>7252</v>
      </c>
    </row>
    <row r="169" spans="1:59" s="290" customFormat="1" ht="24.95" customHeight="1">
      <c r="A169" s="248"/>
      <c r="B169" s="543"/>
      <c r="C169" s="320" t="s">
        <v>939</v>
      </c>
      <c r="D169" s="320" t="s">
        <v>2191</v>
      </c>
      <c r="E169" s="320" t="s">
        <v>2192</v>
      </c>
      <c r="F169" s="320" t="s">
        <v>942</v>
      </c>
      <c r="G169" s="320" t="s">
        <v>2193</v>
      </c>
      <c r="H169" s="847"/>
      <c r="I169" s="320" t="s">
        <v>2133</v>
      </c>
      <c r="J169" s="320">
        <v>4</v>
      </c>
      <c r="K169" s="320" t="s">
        <v>2194</v>
      </c>
      <c r="L169" s="319">
        <v>3637</v>
      </c>
      <c r="M169" s="319">
        <v>939</v>
      </c>
      <c r="N169" s="319">
        <v>2809</v>
      </c>
      <c r="O169" s="320" t="s">
        <v>513</v>
      </c>
      <c r="P169" s="319"/>
      <c r="Q169" s="319"/>
      <c r="R169" s="319"/>
      <c r="S169" s="319"/>
      <c r="T169" s="319"/>
      <c r="U169" s="319"/>
      <c r="V169" s="319"/>
      <c r="W169" s="319">
        <v>25</v>
      </c>
      <c r="X169" s="319">
        <v>9</v>
      </c>
      <c r="Y169" s="319">
        <v>4</v>
      </c>
      <c r="Z169" s="319">
        <v>225</v>
      </c>
      <c r="AA169" s="320"/>
      <c r="AB169" s="319"/>
      <c r="AC169" s="319"/>
      <c r="AD169" s="320"/>
      <c r="AE169" s="320">
        <v>2000</v>
      </c>
      <c r="AF169" s="320">
        <v>2000</v>
      </c>
      <c r="AG169" s="320"/>
      <c r="AH169" s="320"/>
      <c r="AI169" s="320"/>
      <c r="AJ169" s="320"/>
      <c r="AK169" s="320"/>
      <c r="AL169" s="319">
        <v>4361</v>
      </c>
      <c r="AM169" s="319">
        <v>4361</v>
      </c>
      <c r="AN169" s="320"/>
      <c r="AO169" s="320"/>
      <c r="AP169" s="320"/>
      <c r="AQ169" s="320"/>
      <c r="AR169" s="320"/>
      <c r="AS169" s="320"/>
      <c r="AT169" s="320"/>
      <c r="AU169" s="320"/>
      <c r="AV169" s="320"/>
      <c r="AW169" s="320"/>
      <c r="AX169" s="320"/>
      <c r="AY169" s="320"/>
      <c r="AZ169" s="320"/>
      <c r="BA169" s="320"/>
      <c r="BB169" s="320"/>
      <c r="BC169" s="320"/>
      <c r="BD169" s="320"/>
      <c r="BE169" s="320"/>
      <c r="BF169" s="320"/>
    </row>
    <row r="170" spans="1:59" s="290" customFormat="1" ht="24.95" customHeight="1">
      <c r="A170" s="248"/>
      <c r="B170" s="543"/>
      <c r="C170" s="320" t="s">
        <v>939</v>
      </c>
      <c r="D170" s="320"/>
      <c r="E170" s="723" t="s">
        <v>2195</v>
      </c>
      <c r="F170" s="320" t="s">
        <v>939</v>
      </c>
      <c r="G170" s="723"/>
      <c r="H170" s="847"/>
      <c r="I170" s="320" t="s">
        <v>939</v>
      </c>
      <c r="J170" s="320"/>
      <c r="K170" s="320"/>
      <c r="L170" s="319">
        <v>2034</v>
      </c>
      <c r="M170" s="319">
        <v>1113</v>
      </c>
      <c r="N170" s="319">
        <v>4284</v>
      </c>
      <c r="O170" s="320" t="s">
        <v>513</v>
      </c>
      <c r="P170" s="319"/>
      <c r="Q170" s="319"/>
      <c r="R170" s="319"/>
      <c r="S170" s="319"/>
      <c r="T170" s="319"/>
      <c r="U170" s="319"/>
      <c r="V170" s="319"/>
      <c r="W170" s="319">
        <v>25</v>
      </c>
      <c r="X170" s="319">
        <v>15</v>
      </c>
      <c r="Y170" s="319">
        <v>6</v>
      </c>
      <c r="Z170" s="319">
        <v>754</v>
      </c>
      <c r="AA170" s="320"/>
      <c r="AB170" s="319"/>
      <c r="AC170" s="319"/>
      <c r="AD170" s="320"/>
      <c r="AE170" s="320">
        <v>2010</v>
      </c>
      <c r="AF170" s="320"/>
      <c r="AG170" s="320"/>
      <c r="AH170" s="320"/>
      <c r="AI170" s="320"/>
      <c r="AJ170" s="320"/>
      <c r="AK170" s="320"/>
      <c r="AL170" s="319">
        <v>9200</v>
      </c>
      <c r="AM170" s="319"/>
      <c r="AN170" s="320"/>
      <c r="AO170" s="320"/>
      <c r="AP170" s="320"/>
      <c r="AQ170" s="320"/>
      <c r="AR170" s="320"/>
      <c r="AS170" s="320"/>
      <c r="AT170" s="320"/>
      <c r="AU170" s="320"/>
      <c r="AV170" s="320"/>
      <c r="AW170" s="320"/>
      <c r="AX170" s="320"/>
      <c r="AY170" s="320"/>
      <c r="AZ170" s="320"/>
      <c r="BA170" s="320"/>
      <c r="BB170" s="320"/>
      <c r="BC170" s="320"/>
      <c r="BD170" s="320"/>
      <c r="BE170" s="320"/>
      <c r="BF170" s="320"/>
    </row>
    <row r="171" spans="1:59" s="290" customFormat="1" ht="24.95" customHeight="1">
      <c r="A171" s="248"/>
      <c r="B171" s="543"/>
      <c r="C171" s="320" t="s">
        <v>913</v>
      </c>
      <c r="D171" s="320" t="s">
        <v>2196</v>
      </c>
      <c r="E171" s="723" t="s">
        <v>2197</v>
      </c>
      <c r="F171" s="320" t="s">
        <v>942</v>
      </c>
      <c r="G171" s="723" t="s">
        <v>2198</v>
      </c>
      <c r="H171" s="847"/>
      <c r="I171" s="320" t="s">
        <v>7253</v>
      </c>
      <c r="J171" s="320">
        <v>10</v>
      </c>
      <c r="K171" s="320" t="s">
        <v>2200</v>
      </c>
      <c r="L171" s="319">
        <v>45415</v>
      </c>
      <c r="M171" s="319">
        <v>4450</v>
      </c>
      <c r="N171" s="319">
        <v>11217</v>
      </c>
      <c r="O171" s="320" t="s">
        <v>513</v>
      </c>
      <c r="P171" s="319"/>
      <c r="Q171" s="319"/>
      <c r="R171" s="319"/>
      <c r="S171" s="319"/>
      <c r="T171" s="319"/>
      <c r="U171" s="319"/>
      <c r="V171" s="319"/>
      <c r="W171" s="319">
        <v>25</v>
      </c>
      <c r="X171" s="319">
        <v>15</v>
      </c>
      <c r="Y171" s="319">
        <v>6</v>
      </c>
      <c r="Z171" s="319">
        <v>375</v>
      </c>
      <c r="AA171" s="320"/>
      <c r="AB171" s="319"/>
      <c r="AC171" s="319"/>
      <c r="AD171" s="320"/>
      <c r="AE171" s="320">
        <v>1997</v>
      </c>
      <c r="AF171" s="320">
        <v>1997</v>
      </c>
      <c r="AG171" s="320"/>
      <c r="AH171" s="320">
        <v>14548</v>
      </c>
      <c r="AI171" s="320">
        <v>2500</v>
      </c>
      <c r="AJ171" s="320"/>
      <c r="AK171" s="320"/>
      <c r="AL171" s="319">
        <v>17048</v>
      </c>
      <c r="AM171" s="319">
        <v>17048</v>
      </c>
      <c r="AN171" s="320"/>
      <c r="AO171" s="320"/>
      <c r="AP171" s="320"/>
      <c r="AQ171" s="320"/>
      <c r="AR171" s="320"/>
      <c r="AS171" s="320"/>
      <c r="AT171" s="320"/>
      <c r="AU171" s="320"/>
      <c r="AV171" s="320"/>
      <c r="AW171" s="320"/>
      <c r="AX171" s="320"/>
      <c r="AY171" s="320"/>
      <c r="AZ171" s="320"/>
      <c r="BA171" s="320"/>
      <c r="BB171" s="320"/>
      <c r="BC171" s="320"/>
      <c r="BD171" s="320"/>
      <c r="BE171" s="320"/>
      <c r="BF171" s="320"/>
    </row>
    <row r="172" spans="1:59" s="290" customFormat="1" ht="24.95" customHeight="1">
      <c r="A172" s="248"/>
      <c r="B172" s="543"/>
      <c r="C172" s="320" t="s">
        <v>913</v>
      </c>
      <c r="D172" s="320" t="s">
        <v>2201</v>
      </c>
      <c r="E172" s="320" t="s">
        <v>2107</v>
      </c>
      <c r="F172" s="320" t="s">
        <v>942</v>
      </c>
      <c r="G172" s="320" t="s">
        <v>2202</v>
      </c>
      <c r="H172" s="320"/>
      <c r="I172" s="177" t="s">
        <v>401</v>
      </c>
      <c r="J172" s="320">
        <v>10</v>
      </c>
      <c r="K172" s="320" t="s">
        <v>2200</v>
      </c>
      <c r="L172" s="319">
        <v>14547</v>
      </c>
      <c r="M172" s="319">
        <v>824</v>
      </c>
      <c r="N172" s="319">
        <v>6390</v>
      </c>
      <c r="O172" s="320" t="s">
        <v>513</v>
      </c>
      <c r="P172" s="319"/>
      <c r="Q172" s="319"/>
      <c r="R172" s="319"/>
      <c r="S172" s="319"/>
      <c r="T172" s="319"/>
      <c r="U172" s="319"/>
      <c r="V172" s="319"/>
      <c r="W172" s="319">
        <v>25</v>
      </c>
      <c r="X172" s="319">
        <v>15</v>
      </c>
      <c r="Y172" s="319">
        <v>7</v>
      </c>
      <c r="Z172" s="319">
        <v>363.6</v>
      </c>
      <c r="AA172" s="320">
        <v>115.7</v>
      </c>
      <c r="AB172" s="319"/>
      <c r="AC172" s="319"/>
      <c r="AD172" s="320"/>
      <c r="AE172" s="320">
        <v>1991</v>
      </c>
      <c r="AF172" s="320">
        <v>1991</v>
      </c>
      <c r="AG172" s="320"/>
      <c r="AH172" s="320">
        <v>100</v>
      </c>
      <c r="AI172" s="320">
        <v>3000</v>
      </c>
      <c r="AJ172" s="320"/>
      <c r="AK172" s="320"/>
      <c r="AL172" s="319">
        <v>3100</v>
      </c>
      <c r="AM172" s="319">
        <v>3100</v>
      </c>
      <c r="AN172" s="320"/>
      <c r="AO172" s="320"/>
      <c r="AP172" s="320"/>
      <c r="AQ172" s="320"/>
      <c r="AR172" s="320"/>
      <c r="AS172" s="320"/>
      <c r="AT172" s="320"/>
      <c r="AU172" s="320"/>
      <c r="AV172" s="320"/>
      <c r="AW172" s="320"/>
      <c r="AX172" s="320"/>
      <c r="AY172" s="320"/>
      <c r="AZ172" s="320"/>
      <c r="BA172" s="320"/>
      <c r="BB172" s="320"/>
      <c r="BC172" s="320"/>
      <c r="BD172" s="320"/>
      <c r="BE172" s="320"/>
      <c r="BF172" s="320" t="s">
        <v>2203</v>
      </c>
    </row>
    <row r="173" spans="1:59" s="290" customFormat="1" ht="24.95" customHeight="1">
      <c r="A173" s="248" t="s">
        <v>412</v>
      </c>
      <c r="B173" s="543"/>
      <c r="C173" s="320" t="s">
        <v>913</v>
      </c>
      <c r="D173" s="320" t="s">
        <v>2204</v>
      </c>
      <c r="E173" s="320" t="s">
        <v>2205</v>
      </c>
      <c r="F173" s="320" t="s">
        <v>913</v>
      </c>
      <c r="G173" s="320" t="s">
        <v>2206</v>
      </c>
      <c r="H173" s="847"/>
      <c r="I173" s="320" t="s">
        <v>7254</v>
      </c>
      <c r="J173" s="320">
        <v>5</v>
      </c>
      <c r="K173" s="320" t="s">
        <v>2194</v>
      </c>
      <c r="L173" s="319">
        <v>1652</v>
      </c>
      <c r="M173" s="319">
        <v>968</v>
      </c>
      <c r="N173" s="319">
        <v>2847</v>
      </c>
      <c r="O173" s="320" t="s">
        <v>513</v>
      </c>
      <c r="P173" s="319"/>
      <c r="Q173" s="319"/>
      <c r="R173" s="319"/>
      <c r="S173" s="319"/>
      <c r="T173" s="319"/>
      <c r="U173" s="319"/>
      <c r="V173" s="319"/>
      <c r="W173" s="319">
        <v>25</v>
      </c>
      <c r="X173" s="319">
        <v>9</v>
      </c>
      <c r="Y173" s="319">
        <v>5</v>
      </c>
      <c r="Z173" s="319">
        <v>450</v>
      </c>
      <c r="AA173" s="320"/>
      <c r="AB173" s="319"/>
      <c r="AC173" s="319"/>
      <c r="AD173" s="320"/>
      <c r="AE173" s="320">
        <v>1996</v>
      </c>
      <c r="AF173" s="320">
        <v>1996</v>
      </c>
      <c r="AG173" s="320">
        <v>1846</v>
      </c>
      <c r="AH173" s="320"/>
      <c r="AI173" s="320"/>
      <c r="AJ173" s="320">
        <v>400</v>
      </c>
      <c r="AK173" s="320"/>
      <c r="AL173" s="319">
        <v>2246</v>
      </c>
      <c r="AM173" s="319">
        <v>2246</v>
      </c>
      <c r="AN173" s="320"/>
      <c r="AO173" s="320"/>
      <c r="AP173" s="320"/>
      <c r="AQ173" s="320"/>
      <c r="AR173" s="320"/>
      <c r="AS173" s="320"/>
      <c r="AT173" s="320"/>
      <c r="AU173" s="320"/>
      <c r="AV173" s="320"/>
      <c r="AW173" s="320"/>
      <c r="AX173" s="320"/>
      <c r="AY173" s="320"/>
      <c r="AZ173" s="320"/>
      <c r="BA173" s="320"/>
      <c r="BB173" s="320"/>
      <c r="BC173" s="320"/>
      <c r="BD173" s="320"/>
      <c r="BE173" s="320"/>
      <c r="BF173" s="320"/>
    </row>
    <row r="174" spans="1:59" s="290" customFormat="1" ht="24.95" customHeight="1">
      <c r="A174" s="248" t="s">
        <v>413</v>
      </c>
      <c r="B174" s="543"/>
      <c r="C174" s="320" t="s">
        <v>913</v>
      </c>
      <c r="D174" s="320" t="s">
        <v>2207</v>
      </c>
      <c r="E174" s="320" t="s">
        <v>2208</v>
      </c>
      <c r="F174" s="320" t="s">
        <v>913</v>
      </c>
      <c r="G174" s="723" t="s">
        <v>2209</v>
      </c>
      <c r="H174" s="320"/>
      <c r="I174" s="320" t="s">
        <v>2146</v>
      </c>
      <c r="J174" s="320">
        <v>10</v>
      </c>
      <c r="K174" s="320" t="s">
        <v>2200</v>
      </c>
      <c r="L174" s="319">
        <v>13439</v>
      </c>
      <c r="M174" s="319">
        <v>7835</v>
      </c>
      <c r="N174" s="319">
        <v>12124</v>
      </c>
      <c r="O174" s="320" t="s">
        <v>513</v>
      </c>
      <c r="P174" s="319"/>
      <c r="Q174" s="319"/>
      <c r="R174" s="319"/>
      <c r="S174" s="319"/>
      <c r="T174" s="319"/>
      <c r="U174" s="319"/>
      <c r="V174" s="319"/>
      <c r="W174" s="319">
        <v>62</v>
      </c>
      <c r="X174" s="319">
        <v>34</v>
      </c>
      <c r="Y174" s="319">
        <v>6</v>
      </c>
      <c r="Z174" s="319">
        <v>392</v>
      </c>
      <c r="AA174" s="320"/>
      <c r="AB174" s="319"/>
      <c r="AC174" s="319"/>
      <c r="AD174" s="320"/>
      <c r="AE174" s="320">
        <v>2002</v>
      </c>
      <c r="AF174" s="320">
        <v>2002</v>
      </c>
      <c r="AG174" s="320">
        <v>19883</v>
      </c>
      <c r="AH174" s="320"/>
      <c r="AI174" s="320">
        <v>1600</v>
      </c>
      <c r="AJ174" s="320"/>
      <c r="AK174" s="320"/>
      <c r="AL174" s="319">
        <v>21483</v>
      </c>
      <c r="AM174" s="319">
        <v>21483</v>
      </c>
      <c r="AN174" s="320"/>
      <c r="AO174" s="320"/>
      <c r="AP174" s="320"/>
      <c r="AQ174" s="320"/>
      <c r="AR174" s="320"/>
      <c r="AS174" s="320"/>
      <c r="AT174" s="320" t="s">
        <v>2210</v>
      </c>
      <c r="AU174" s="320">
        <v>3</v>
      </c>
      <c r="AV174" s="320">
        <v>228</v>
      </c>
      <c r="AW174" s="320"/>
      <c r="AX174" s="320" t="s">
        <v>2211</v>
      </c>
      <c r="AY174" s="320" t="s">
        <v>511</v>
      </c>
      <c r="AZ174" s="320">
        <v>1</v>
      </c>
      <c r="BA174" s="320">
        <v>595</v>
      </c>
      <c r="BB174" s="320"/>
      <c r="BC174" s="320" t="s">
        <v>2211</v>
      </c>
      <c r="BD174" s="320" t="s">
        <v>2212</v>
      </c>
      <c r="BE174" s="320">
        <v>1</v>
      </c>
      <c r="BF174" s="320"/>
    </row>
    <row r="175" spans="1:59" s="290" customFormat="1" ht="24.95" customHeight="1">
      <c r="A175" s="248"/>
      <c r="B175" s="543"/>
      <c r="C175" s="320" t="s">
        <v>913</v>
      </c>
      <c r="D175" s="320"/>
      <c r="E175" s="320" t="s">
        <v>2213</v>
      </c>
      <c r="F175" s="320" t="s">
        <v>913</v>
      </c>
      <c r="G175" s="320"/>
      <c r="H175" s="320"/>
      <c r="I175" s="320" t="s">
        <v>7255</v>
      </c>
      <c r="J175" s="320"/>
      <c r="K175" s="320"/>
      <c r="L175" s="319">
        <v>10004</v>
      </c>
      <c r="M175" s="319">
        <v>1258</v>
      </c>
      <c r="N175" s="319">
        <v>2723</v>
      </c>
      <c r="O175" s="320" t="s">
        <v>513</v>
      </c>
      <c r="P175" s="319"/>
      <c r="Q175" s="319"/>
      <c r="R175" s="319"/>
      <c r="S175" s="319"/>
      <c r="T175" s="319"/>
      <c r="U175" s="319"/>
      <c r="V175" s="319"/>
      <c r="W175" s="319">
        <v>25</v>
      </c>
      <c r="X175" s="319">
        <v>13</v>
      </c>
      <c r="Y175" s="319">
        <v>6</v>
      </c>
      <c r="Z175" s="319">
        <v>325</v>
      </c>
      <c r="AA175" s="320"/>
      <c r="AB175" s="319"/>
      <c r="AC175" s="319"/>
      <c r="AD175" s="320"/>
      <c r="AE175" s="320">
        <v>2006</v>
      </c>
      <c r="AF175" s="320"/>
      <c r="AG175" s="320"/>
      <c r="AH175" s="320"/>
      <c r="AI175" s="320"/>
      <c r="AJ175" s="320"/>
      <c r="AK175" s="320"/>
      <c r="AL175" s="319">
        <v>4894</v>
      </c>
      <c r="AM175" s="319"/>
      <c r="AN175" s="320"/>
      <c r="AO175" s="320"/>
      <c r="AP175" s="320"/>
      <c r="AQ175" s="320"/>
      <c r="AR175" s="320"/>
      <c r="AS175" s="320"/>
      <c r="AT175" s="320"/>
      <c r="AU175" s="320"/>
      <c r="AV175" s="320"/>
      <c r="AW175" s="320"/>
      <c r="AX175" s="320"/>
      <c r="AY175" s="320"/>
      <c r="AZ175" s="320"/>
      <c r="BA175" s="320"/>
      <c r="BB175" s="320"/>
      <c r="BC175" s="320"/>
      <c r="BD175" s="320"/>
      <c r="BE175" s="320"/>
      <c r="BF175" s="320"/>
    </row>
    <row r="176" spans="1:59" s="290" customFormat="1" ht="24.95" customHeight="1">
      <c r="A176" s="248" t="s">
        <v>414</v>
      </c>
      <c r="B176" s="543"/>
      <c r="C176" s="320" t="s">
        <v>913</v>
      </c>
      <c r="D176" s="320"/>
      <c r="E176" s="320" t="s">
        <v>7239</v>
      </c>
      <c r="F176" s="320" t="s">
        <v>913</v>
      </c>
      <c r="G176" s="320"/>
      <c r="H176" s="320"/>
      <c r="I176" s="320" t="s">
        <v>7239</v>
      </c>
      <c r="J176" s="320"/>
      <c r="K176" s="320"/>
      <c r="L176" s="319">
        <v>12438</v>
      </c>
      <c r="M176" s="319">
        <v>1129</v>
      </c>
      <c r="N176" s="319">
        <v>2535</v>
      </c>
      <c r="O176" s="320" t="s">
        <v>513</v>
      </c>
      <c r="P176" s="319"/>
      <c r="Q176" s="319"/>
      <c r="R176" s="319"/>
      <c r="S176" s="319"/>
      <c r="T176" s="319"/>
      <c r="U176" s="319"/>
      <c r="V176" s="319"/>
      <c r="W176" s="319">
        <v>25</v>
      </c>
      <c r="X176" s="319">
        <v>13</v>
      </c>
      <c r="Y176" s="319">
        <v>6</v>
      </c>
      <c r="Z176" s="319">
        <v>1009</v>
      </c>
      <c r="AA176" s="320"/>
      <c r="AB176" s="319"/>
      <c r="AC176" s="319"/>
      <c r="AD176" s="320"/>
      <c r="AE176" s="320">
        <v>2016</v>
      </c>
      <c r="AF176" s="320"/>
      <c r="AG176" s="320"/>
      <c r="AH176" s="320"/>
      <c r="AI176" s="320"/>
      <c r="AJ176" s="320"/>
      <c r="AK176" s="320"/>
      <c r="AL176" s="319">
        <v>6100</v>
      </c>
      <c r="AM176" s="319"/>
      <c r="AN176" s="320"/>
      <c r="AO176" s="320"/>
      <c r="AP176" s="320"/>
      <c r="AQ176" s="320"/>
      <c r="AR176" s="320"/>
      <c r="AS176" s="320"/>
      <c r="AT176" s="320"/>
      <c r="AU176" s="320"/>
      <c r="AV176" s="320"/>
      <c r="AW176" s="320"/>
      <c r="AX176" s="320"/>
      <c r="AY176" s="320"/>
      <c r="AZ176" s="320"/>
      <c r="BA176" s="320"/>
      <c r="BB176" s="320"/>
      <c r="BC176" s="320"/>
      <c r="BD176" s="320"/>
      <c r="BE176" s="320"/>
      <c r="BF176" s="320"/>
    </row>
    <row r="177" spans="1:58" s="290" customFormat="1" ht="24.95" customHeight="1">
      <c r="A177" s="248" t="s">
        <v>415</v>
      </c>
      <c r="B177" s="543"/>
      <c r="C177" s="320" t="s">
        <v>2153</v>
      </c>
      <c r="D177" s="320"/>
      <c r="E177" s="320" t="s">
        <v>2214</v>
      </c>
      <c r="F177" s="320" t="s">
        <v>942</v>
      </c>
      <c r="G177" s="320"/>
      <c r="H177" s="320"/>
      <c r="I177" s="320" t="s">
        <v>401</v>
      </c>
      <c r="J177" s="320"/>
      <c r="K177" s="320"/>
      <c r="L177" s="319"/>
      <c r="M177" s="319"/>
      <c r="N177" s="319"/>
      <c r="O177" s="320" t="s">
        <v>513</v>
      </c>
      <c r="P177" s="319"/>
      <c r="Q177" s="319"/>
      <c r="R177" s="319"/>
      <c r="S177" s="319"/>
      <c r="T177" s="319"/>
      <c r="U177" s="319"/>
      <c r="V177" s="319"/>
      <c r="W177" s="319">
        <v>25</v>
      </c>
      <c r="X177" s="319"/>
      <c r="Y177" s="319">
        <v>6</v>
      </c>
      <c r="Z177" s="319"/>
      <c r="AA177" s="320"/>
      <c r="AB177" s="319"/>
      <c r="AC177" s="319"/>
      <c r="AD177" s="320"/>
      <c r="AE177" s="320"/>
      <c r="AF177" s="320"/>
      <c r="AG177" s="320"/>
      <c r="AH177" s="320"/>
      <c r="AI177" s="320"/>
      <c r="AJ177" s="320"/>
      <c r="AK177" s="320"/>
      <c r="AL177" s="319"/>
      <c r="AM177" s="319"/>
      <c r="AN177" s="320"/>
      <c r="AO177" s="320"/>
      <c r="AP177" s="320"/>
      <c r="AQ177" s="320"/>
      <c r="AR177" s="320"/>
      <c r="AS177" s="320"/>
      <c r="AT177" s="320"/>
      <c r="AU177" s="320"/>
      <c r="AV177" s="320"/>
      <c r="AW177" s="320"/>
      <c r="AX177" s="320"/>
      <c r="AY177" s="320"/>
      <c r="AZ177" s="320"/>
      <c r="BA177" s="320"/>
      <c r="BB177" s="320"/>
      <c r="BC177" s="320"/>
      <c r="BD177" s="320"/>
      <c r="BE177" s="320"/>
      <c r="BF177" s="320" t="s">
        <v>2215</v>
      </c>
    </row>
    <row r="178" spans="1:58" s="290" customFormat="1" ht="24.95" customHeight="1">
      <c r="A178" s="248" t="s">
        <v>416</v>
      </c>
      <c r="B178" s="543"/>
      <c r="C178" s="320" t="s">
        <v>2153</v>
      </c>
      <c r="D178" s="320"/>
      <c r="E178" s="320" t="s">
        <v>2216</v>
      </c>
      <c r="F178" s="320" t="s">
        <v>2153</v>
      </c>
      <c r="G178" s="320"/>
      <c r="H178" s="320"/>
      <c r="I178" s="320" t="s">
        <v>2217</v>
      </c>
      <c r="J178" s="320"/>
      <c r="K178" s="320"/>
      <c r="L178" s="319">
        <v>3158</v>
      </c>
      <c r="M178" s="319">
        <v>1465</v>
      </c>
      <c r="N178" s="319">
        <v>3953</v>
      </c>
      <c r="O178" s="320" t="s">
        <v>513</v>
      </c>
      <c r="P178" s="319"/>
      <c r="Q178" s="319"/>
      <c r="R178" s="319"/>
      <c r="S178" s="319"/>
      <c r="T178" s="319"/>
      <c r="U178" s="319"/>
      <c r="V178" s="319"/>
      <c r="W178" s="319">
        <v>25</v>
      </c>
      <c r="X178" s="319">
        <v>13</v>
      </c>
      <c r="Y178" s="319">
        <v>6</v>
      </c>
      <c r="Z178" s="319">
        <v>354</v>
      </c>
      <c r="AA178" s="320"/>
      <c r="AB178" s="319">
        <v>107</v>
      </c>
      <c r="AC178" s="319">
        <v>107</v>
      </c>
      <c r="AD178" s="320"/>
      <c r="AE178" s="320">
        <v>2006</v>
      </c>
      <c r="AF178" s="320">
        <v>2006</v>
      </c>
      <c r="AG178" s="320"/>
      <c r="AH178" s="320"/>
      <c r="AI178" s="320"/>
      <c r="AJ178" s="320"/>
      <c r="AK178" s="320"/>
      <c r="AL178" s="319">
        <v>4950</v>
      </c>
      <c r="AM178" s="319">
        <v>4950</v>
      </c>
      <c r="AN178" s="320"/>
      <c r="AO178" s="320"/>
      <c r="AP178" s="320"/>
      <c r="AQ178" s="320"/>
      <c r="AR178" s="320"/>
      <c r="AS178" s="320"/>
      <c r="AT178" s="320"/>
      <c r="AU178" s="320"/>
      <c r="AV178" s="320"/>
      <c r="AW178" s="320"/>
      <c r="AX178" s="320"/>
      <c r="AY178" s="320"/>
      <c r="AZ178" s="320"/>
      <c r="BA178" s="320"/>
      <c r="BB178" s="320"/>
      <c r="BC178" s="320"/>
      <c r="BD178" s="320"/>
      <c r="BE178" s="320"/>
      <c r="BF178" s="320" t="s">
        <v>2218</v>
      </c>
    </row>
    <row r="179" spans="1:58" s="290" customFormat="1" ht="24.95" customHeight="1">
      <c r="A179" s="248" t="s">
        <v>417</v>
      </c>
      <c r="B179" s="924"/>
      <c r="C179" s="320" t="s">
        <v>2153</v>
      </c>
      <c r="D179" s="320" t="s">
        <v>2219</v>
      </c>
      <c r="E179" s="320" t="s">
        <v>2220</v>
      </c>
      <c r="F179" s="320" t="s">
        <v>2153</v>
      </c>
      <c r="G179" s="723" t="s">
        <v>2221</v>
      </c>
      <c r="H179" s="847"/>
      <c r="I179" s="320" t="s">
        <v>7249</v>
      </c>
      <c r="J179" s="320">
        <v>4</v>
      </c>
      <c r="K179" s="320" t="s">
        <v>2200</v>
      </c>
      <c r="L179" s="319">
        <v>10155</v>
      </c>
      <c r="M179" s="319">
        <v>1152</v>
      </c>
      <c r="N179" s="319">
        <v>2282</v>
      </c>
      <c r="O179" s="320" t="s">
        <v>513</v>
      </c>
      <c r="P179" s="319"/>
      <c r="Q179" s="319"/>
      <c r="R179" s="319"/>
      <c r="S179" s="319"/>
      <c r="T179" s="319"/>
      <c r="U179" s="319"/>
      <c r="V179" s="319"/>
      <c r="W179" s="319">
        <v>25</v>
      </c>
      <c r="X179" s="319">
        <v>13</v>
      </c>
      <c r="Y179" s="319">
        <v>5</v>
      </c>
      <c r="Z179" s="319">
        <v>302</v>
      </c>
      <c r="AA179" s="320">
        <v>26</v>
      </c>
      <c r="AB179" s="319"/>
      <c r="AC179" s="319"/>
      <c r="AD179" s="320"/>
      <c r="AE179" s="320">
        <v>2000</v>
      </c>
      <c r="AF179" s="320">
        <v>2000</v>
      </c>
      <c r="AG179" s="320">
        <v>3110</v>
      </c>
      <c r="AH179" s="320"/>
      <c r="AI179" s="320"/>
      <c r="AJ179" s="320"/>
      <c r="AK179" s="320"/>
      <c r="AL179" s="319">
        <v>3110</v>
      </c>
      <c r="AM179" s="319">
        <v>3110</v>
      </c>
      <c r="AN179" s="320"/>
      <c r="AO179" s="320"/>
      <c r="AP179" s="320"/>
      <c r="AQ179" s="320"/>
      <c r="AR179" s="320"/>
      <c r="AS179" s="320"/>
      <c r="AT179" s="320"/>
      <c r="AU179" s="320"/>
      <c r="AV179" s="320"/>
      <c r="AW179" s="320"/>
      <c r="AX179" s="320"/>
      <c r="AY179" s="320"/>
      <c r="AZ179" s="320"/>
      <c r="BA179" s="320"/>
      <c r="BB179" s="320"/>
      <c r="BC179" s="320"/>
      <c r="BD179" s="320"/>
      <c r="BE179" s="320"/>
      <c r="BF179" s="320" t="s">
        <v>2203</v>
      </c>
    </row>
    <row r="180" spans="1:58" s="290" customFormat="1" ht="24.95" customHeight="1">
      <c r="A180" s="248"/>
      <c r="B180" s="543"/>
      <c r="C180" s="320" t="s">
        <v>2153</v>
      </c>
      <c r="D180" s="320" t="s">
        <v>2222</v>
      </c>
      <c r="E180" s="320" t="s">
        <v>2223</v>
      </c>
      <c r="F180" s="320" t="s">
        <v>2153</v>
      </c>
      <c r="G180" s="723" t="s">
        <v>2224</v>
      </c>
      <c r="H180" s="320"/>
      <c r="I180" s="320" t="s">
        <v>7249</v>
      </c>
      <c r="J180" s="320">
        <v>6</v>
      </c>
      <c r="K180" s="320" t="s">
        <v>2200</v>
      </c>
      <c r="L180" s="319">
        <v>19703</v>
      </c>
      <c r="M180" s="319">
        <v>994</v>
      </c>
      <c r="N180" s="319">
        <v>2286</v>
      </c>
      <c r="O180" s="320" t="s">
        <v>513</v>
      </c>
      <c r="P180" s="319"/>
      <c r="Q180" s="319"/>
      <c r="R180" s="319"/>
      <c r="S180" s="319"/>
      <c r="T180" s="319"/>
      <c r="U180" s="319"/>
      <c r="V180" s="319"/>
      <c r="W180" s="319">
        <v>25</v>
      </c>
      <c r="X180" s="319">
        <v>13</v>
      </c>
      <c r="Y180" s="319">
        <v>5</v>
      </c>
      <c r="Z180" s="319">
        <v>302</v>
      </c>
      <c r="AA180" s="320">
        <v>26</v>
      </c>
      <c r="AB180" s="319"/>
      <c r="AC180" s="319"/>
      <c r="AD180" s="320"/>
      <c r="AE180" s="320">
        <v>2002</v>
      </c>
      <c r="AF180" s="320">
        <v>2002</v>
      </c>
      <c r="AG180" s="320">
        <v>1300</v>
      </c>
      <c r="AH180" s="320"/>
      <c r="AI180" s="320"/>
      <c r="AJ180" s="320">
        <v>2200</v>
      </c>
      <c r="AK180" s="320"/>
      <c r="AL180" s="319">
        <v>3500</v>
      </c>
      <c r="AM180" s="319">
        <v>3500</v>
      </c>
      <c r="AN180" s="320"/>
      <c r="AO180" s="320"/>
      <c r="AP180" s="320"/>
      <c r="AQ180" s="320"/>
      <c r="AR180" s="320"/>
      <c r="AS180" s="320"/>
      <c r="AT180" s="320"/>
      <c r="AU180" s="320"/>
      <c r="AV180" s="320"/>
      <c r="AW180" s="320"/>
      <c r="AX180" s="320"/>
      <c r="AY180" s="320"/>
      <c r="AZ180" s="320"/>
      <c r="BA180" s="320"/>
      <c r="BB180" s="320"/>
      <c r="BC180" s="320"/>
      <c r="BD180" s="320"/>
      <c r="BE180" s="320"/>
      <c r="BF180" s="320" t="s">
        <v>2203</v>
      </c>
    </row>
    <row r="181" spans="1:58" s="290" customFormat="1" ht="24.95" customHeight="1">
      <c r="A181" s="248" t="s">
        <v>418</v>
      </c>
      <c r="B181" s="543"/>
      <c r="C181" s="320" t="s">
        <v>1434</v>
      </c>
      <c r="D181" s="320"/>
      <c r="E181" s="320" t="s">
        <v>2225</v>
      </c>
      <c r="F181" s="320" t="s">
        <v>1434</v>
      </c>
      <c r="G181" s="723"/>
      <c r="H181" s="320"/>
      <c r="I181" s="320" t="s">
        <v>7256</v>
      </c>
      <c r="J181" s="320"/>
      <c r="K181" s="320"/>
      <c r="L181" s="319">
        <v>5013</v>
      </c>
      <c r="M181" s="319">
        <v>1261</v>
      </c>
      <c r="N181" s="319">
        <v>2300</v>
      </c>
      <c r="O181" s="320" t="s">
        <v>513</v>
      </c>
      <c r="P181" s="319"/>
      <c r="Q181" s="319"/>
      <c r="R181" s="319"/>
      <c r="S181" s="319"/>
      <c r="T181" s="319"/>
      <c r="U181" s="319"/>
      <c r="V181" s="319"/>
      <c r="W181" s="319">
        <v>25</v>
      </c>
      <c r="X181" s="319">
        <v>3</v>
      </c>
      <c r="Y181" s="319">
        <v>6</v>
      </c>
      <c r="Z181" s="319">
        <v>726</v>
      </c>
      <c r="AA181" s="320"/>
      <c r="AB181" s="319"/>
      <c r="AC181" s="319"/>
      <c r="AD181" s="320"/>
      <c r="AE181" s="319">
        <v>2009</v>
      </c>
      <c r="AF181" s="319">
        <v>2009</v>
      </c>
      <c r="AG181" s="319"/>
      <c r="AH181" s="319"/>
      <c r="AI181" s="319"/>
      <c r="AJ181" s="320"/>
      <c r="AK181" s="320"/>
      <c r="AL181" s="319">
        <v>4339</v>
      </c>
      <c r="AM181" s="319">
        <v>4339</v>
      </c>
      <c r="AN181" s="320"/>
      <c r="AO181" s="320"/>
      <c r="AP181" s="320"/>
      <c r="AQ181" s="320"/>
      <c r="AR181" s="320"/>
      <c r="AS181" s="320"/>
      <c r="AT181" s="320"/>
      <c r="AU181" s="320"/>
      <c r="AV181" s="320"/>
      <c r="AW181" s="320"/>
      <c r="AX181" s="320"/>
      <c r="AY181" s="320"/>
      <c r="AZ181" s="320"/>
      <c r="BA181" s="320"/>
      <c r="BB181" s="320"/>
      <c r="BC181" s="320"/>
      <c r="BD181" s="320"/>
      <c r="BE181" s="320"/>
      <c r="BF181" s="320"/>
    </row>
    <row r="182" spans="1:58" s="290" customFormat="1" ht="24.95" customHeight="1">
      <c r="A182" s="248" t="s">
        <v>419</v>
      </c>
      <c r="B182" s="543"/>
      <c r="C182" s="320" t="s">
        <v>1434</v>
      </c>
      <c r="D182" s="320" t="s">
        <v>2226</v>
      </c>
      <c r="E182" s="320" t="s">
        <v>2227</v>
      </c>
      <c r="F182" s="320" t="s">
        <v>1434</v>
      </c>
      <c r="G182" s="320" t="s">
        <v>2228</v>
      </c>
      <c r="H182" s="847"/>
      <c r="I182" s="177" t="s">
        <v>2199</v>
      </c>
      <c r="J182" s="320">
        <v>3</v>
      </c>
      <c r="K182" s="320" t="s">
        <v>2200</v>
      </c>
      <c r="L182" s="319">
        <v>17713.25</v>
      </c>
      <c r="M182" s="319">
        <v>1986.36</v>
      </c>
      <c r="N182" s="319">
        <v>4350</v>
      </c>
      <c r="O182" s="320" t="s">
        <v>513</v>
      </c>
      <c r="P182" s="319"/>
      <c r="Q182" s="319"/>
      <c r="R182" s="319"/>
      <c r="S182" s="319"/>
      <c r="T182" s="319"/>
      <c r="U182" s="319"/>
      <c r="V182" s="319"/>
      <c r="W182" s="319">
        <v>25</v>
      </c>
      <c r="X182" s="319">
        <v>5</v>
      </c>
      <c r="Y182" s="319">
        <v>7</v>
      </c>
      <c r="Z182" s="319">
        <v>903.25</v>
      </c>
      <c r="AA182" s="320"/>
      <c r="AB182" s="319">
        <v>160</v>
      </c>
      <c r="AC182" s="319">
        <v>160</v>
      </c>
      <c r="AD182" s="320"/>
      <c r="AE182" s="320">
        <v>1998</v>
      </c>
      <c r="AF182" s="320">
        <v>1998</v>
      </c>
      <c r="AG182" s="320">
        <v>4957</v>
      </c>
      <c r="AH182" s="320"/>
      <c r="AI182" s="320">
        <v>1500</v>
      </c>
      <c r="AJ182" s="320"/>
      <c r="AK182" s="320"/>
      <c r="AL182" s="319">
        <v>6457</v>
      </c>
      <c r="AM182" s="319">
        <v>6457</v>
      </c>
      <c r="AN182" s="320">
        <v>2002</v>
      </c>
      <c r="AO182" s="320">
        <v>2003</v>
      </c>
      <c r="AP182" s="320"/>
      <c r="AQ182" s="320"/>
      <c r="AR182" s="320"/>
      <c r="AS182" s="320"/>
      <c r="AT182" s="320"/>
      <c r="AU182" s="320"/>
      <c r="AV182" s="320"/>
      <c r="AW182" s="320"/>
      <c r="AX182" s="320"/>
      <c r="AY182" s="320"/>
      <c r="AZ182" s="320"/>
      <c r="BA182" s="320"/>
      <c r="BB182" s="320"/>
      <c r="BC182" s="320"/>
      <c r="BD182" s="320"/>
      <c r="BE182" s="320"/>
      <c r="BF182" s="320"/>
    </row>
    <row r="183" spans="1:58" s="290" customFormat="1" ht="24.95" customHeight="1">
      <c r="A183" s="248"/>
      <c r="B183" s="678"/>
      <c r="C183" s="320" t="s">
        <v>1434</v>
      </c>
      <c r="D183" s="320" t="s">
        <v>2229</v>
      </c>
      <c r="E183" s="320" t="s">
        <v>2230</v>
      </c>
      <c r="F183" s="320" t="s">
        <v>942</v>
      </c>
      <c r="G183" s="320" t="s">
        <v>2231</v>
      </c>
      <c r="H183" s="847"/>
      <c r="I183" s="320" t="s">
        <v>2160</v>
      </c>
      <c r="J183" s="320">
        <v>7</v>
      </c>
      <c r="K183" s="320" t="s">
        <v>2200</v>
      </c>
      <c r="L183" s="319">
        <v>3029</v>
      </c>
      <c r="M183" s="319">
        <v>1595</v>
      </c>
      <c r="N183" s="319">
        <v>4547</v>
      </c>
      <c r="O183" s="320" t="s">
        <v>513</v>
      </c>
      <c r="P183" s="319"/>
      <c r="Q183" s="319"/>
      <c r="R183" s="319"/>
      <c r="S183" s="319"/>
      <c r="T183" s="319"/>
      <c r="U183" s="319"/>
      <c r="V183" s="319"/>
      <c r="W183" s="319">
        <v>25</v>
      </c>
      <c r="X183" s="319">
        <v>8</v>
      </c>
      <c r="Y183" s="319">
        <v>6</v>
      </c>
      <c r="Z183" s="319">
        <v>941</v>
      </c>
      <c r="AA183" s="320"/>
      <c r="AB183" s="319">
        <v>300</v>
      </c>
      <c r="AC183" s="319">
        <v>300</v>
      </c>
      <c r="AD183" s="320"/>
      <c r="AE183" s="320">
        <v>1997</v>
      </c>
      <c r="AF183" s="320">
        <v>1997</v>
      </c>
      <c r="AG183" s="320"/>
      <c r="AH183" s="320">
        <v>195</v>
      </c>
      <c r="AI183" s="320"/>
      <c r="AJ183" s="320"/>
      <c r="AK183" s="320"/>
      <c r="AL183" s="319">
        <v>195</v>
      </c>
      <c r="AM183" s="319">
        <v>195</v>
      </c>
      <c r="AN183" s="320"/>
      <c r="AO183" s="320"/>
      <c r="AP183" s="320"/>
      <c r="AQ183" s="320"/>
      <c r="AR183" s="320"/>
      <c r="AS183" s="320"/>
      <c r="AT183" s="320"/>
      <c r="AU183" s="320"/>
      <c r="AV183" s="320"/>
      <c r="AW183" s="320"/>
      <c r="AX183" s="320"/>
      <c r="AY183" s="320"/>
      <c r="AZ183" s="320"/>
      <c r="BA183" s="320"/>
      <c r="BB183" s="320"/>
      <c r="BC183" s="320"/>
      <c r="BD183" s="320"/>
      <c r="BE183" s="320"/>
      <c r="BF183" s="320"/>
    </row>
    <row r="184" spans="1:58" s="290" customFormat="1" ht="24.95" customHeight="1">
      <c r="A184" s="248"/>
      <c r="B184" s="543" t="s">
        <v>5324</v>
      </c>
      <c r="C184" s="320" t="s">
        <v>3669</v>
      </c>
      <c r="D184" s="320"/>
      <c r="E184" s="544">
        <f>COUNTA(E185:E193)</f>
        <v>9</v>
      </c>
      <c r="F184" s="320"/>
      <c r="G184" s="320"/>
      <c r="H184" s="847"/>
      <c r="I184" s="320"/>
      <c r="J184" s="320"/>
      <c r="K184" s="320"/>
      <c r="L184" s="319">
        <f>SUM(L185:L193)</f>
        <v>89318</v>
      </c>
      <c r="M184" s="319">
        <f t="shared" ref="M184:N184" si="2">SUM(M185:M193)</f>
        <v>26929.95</v>
      </c>
      <c r="N184" s="319">
        <f t="shared" si="2"/>
        <v>61573</v>
      </c>
      <c r="O184" s="320"/>
      <c r="P184" s="319"/>
      <c r="Q184" s="319"/>
      <c r="R184" s="319"/>
      <c r="S184" s="319"/>
      <c r="T184" s="319"/>
      <c r="U184" s="319"/>
      <c r="V184" s="319"/>
      <c r="W184" s="319"/>
      <c r="X184" s="319"/>
      <c r="Y184" s="319"/>
      <c r="Z184" s="319"/>
      <c r="AA184" s="320"/>
      <c r="AB184" s="319"/>
      <c r="AC184" s="320"/>
      <c r="AD184" s="320"/>
      <c r="AE184" s="320"/>
      <c r="AF184" s="320"/>
      <c r="AG184" s="320"/>
      <c r="AH184" s="320"/>
      <c r="AI184" s="320"/>
      <c r="AJ184" s="320"/>
      <c r="AK184" s="320"/>
      <c r="AL184" s="319"/>
      <c r="AM184" s="320"/>
      <c r="AN184" s="320"/>
      <c r="AO184" s="320"/>
      <c r="AP184" s="320"/>
      <c r="AQ184" s="320"/>
      <c r="AR184" s="320"/>
      <c r="AS184" s="320"/>
      <c r="AT184" s="320"/>
      <c r="AU184" s="320"/>
      <c r="AV184" s="320"/>
      <c r="AW184" s="320"/>
      <c r="AX184" s="320"/>
      <c r="AY184" s="320"/>
      <c r="AZ184" s="320"/>
      <c r="BA184" s="320"/>
      <c r="BB184" s="320"/>
      <c r="BC184" s="320"/>
      <c r="BD184" s="320"/>
      <c r="BE184" s="320"/>
      <c r="BF184" s="320"/>
    </row>
    <row r="185" spans="1:58" s="290" customFormat="1" ht="24.95" customHeight="1">
      <c r="A185" s="248"/>
      <c r="B185" s="543"/>
      <c r="C185" s="320" t="s">
        <v>3967</v>
      </c>
      <c r="D185" s="320"/>
      <c r="E185" s="320" t="s">
        <v>5325</v>
      </c>
      <c r="F185" s="320" t="s">
        <v>5326</v>
      </c>
      <c r="G185" s="320"/>
      <c r="H185" s="847"/>
      <c r="I185" s="320" t="s">
        <v>3577</v>
      </c>
      <c r="J185" s="320"/>
      <c r="K185" s="320"/>
      <c r="L185" s="319">
        <v>18323</v>
      </c>
      <c r="M185" s="319">
        <v>1480</v>
      </c>
      <c r="N185" s="319">
        <v>3879</v>
      </c>
      <c r="O185" s="320" t="s">
        <v>5301</v>
      </c>
      <c r="P185" s="319"/>
      <c r="Q185" s="319"/>
      <c r="R185" s="319"/>
      <c r="S185" s="319"/>
      <c r="T185" s="319"/>
      <c r="U185" s="319"/>
      <c r="V185" s="319"/>
      <c r="W185" s="319">
        <v>25</v>
      </c>
      <c r="X185" s="319">
        <v>12</v>
      </c>
      <c r="Y185" s="319">
        <v>6</v>
      </c>
      <c r="Z185" s="319">
        <v>300</v>
      </c>
      <c r="AA185" s="320"/>
      <c r="AB185" s="320"/>
      <c r="AC185" s="319"/>
      <c r="AD185" s="320"/>
      <c r="AE185" s="320">
        <v>2004</v>
      </c>
      <c r="AF185" s="320">
        <v>2004</v>
      </c>
      <c r="AG185" s="320"/>
      <c r="AH185" s="320"/>
      <c r="AI185" s="320"/>
      <c r="AJ185" s="320"/>
      <c r="AK185" s="320"/>
      <c r="AL185" s="864"/>
      <c r="AM185" s="319" t="s">
        <v>2241</v>
      </c>
      <c r="AN185" s="320"/>
      <c r="AO185" s="320"/>
      <c r="AP185" s="320"/>
      <c r="AQ185" s="320"/>
      <c r="AR185" s="320"/>
      <c r="AS185" s="320"/>
      <c r="AT185" s="320"/>
      <c r="AU185" s="320"/>
      <c r="AV185" s="320"/>
      <c r="AW185" s="320"/>
      <c r="AX185" s="320"/>
      <c r="AY185" s="320"/>
      <c r="AZ185" s="320"/>
      <c r="BA185" s="320"/>
      <c r="BB185" s="320"/>
      <c r="BC185" s="320"/>
      <c r="BD185" s="320"/>
      <c r="BE185" s="320"/>
      <c r="BF185" s="320" t="s">
        <v>2242</v>
      </c>
    </row>
    <row r="186" spans="1:58" s="290" customFormat="1" ht="24.95" customHeight="1">
      <c r="A186" s="248"/>
      <c r="B186" s="543"/>
      <c r="C186" s="320" t="s">
        <v>4754</v>
      </c>
      <c r="D186" s="320"/>
      <c r="E186" s="320" t="s">
        <v>5327</v>
      </c>
      <c r="F186" s="320" t="s">
        <v>5326</v>
      </c>
      <c r="G186" s="320"/>
      <c r="H186" s="847"/>
      <c r="I186" s="320" t="s">
        <v>3577</v>
      </c>
      <c r="J186" s="320"/>
      <c r="K186" s="320"/>
      <c r="L186" s="319">
        <v>20030</v>
      </c>
      <c r="M186" s="319">
        <v>8929</v>
      </c>
      <c r="N186" s="319">
        <v>13120</v>
      </c>
      <c r="O186" s="320" t="s">
        <v>5301</v>
      </c>
      <c r="P186" s="319">
        <v>33</v>
      </c>
      <c r="Q186" s="319">
        <v>25</v>
      </c>
      <c r="R186" s="319">
        <v>5</v>
      </c>
      <c r="S186" s="319">
        <v>50</v>
      </c>
      <c r="T186" s="319">
        <v>25</v>
      </c>
      <c r="U186" s="319">
        <v>10</v>
      </c>
      <c r="V186" s="319">
        <v>1250</v>
      </c>
      <c r="W186" s="319">
        <v>25</v>
      </c>
      <c r="X186" s="319">
        <v>15</v>
      </c>
      <c r="Y186" s="319">
        <v>4</v>
      </c>
      <c r="Z186" s="319">
        <v>375</v>
      </c>
      <c r="AA186" s="320"/>
      <c r="AB186" s="320"/>
      <c r="AC186" s="319">
        <v>3003</v>
      </c>
      <c r="AD186" s="320"/>
      <c r="AE186" s="320">
        <v>2005</v>
      </c>
      <c r="AF186" s="320">
        <v>2005</v>
      </c>
      <c r="AG186" s="320"/>
      <c r="AH186" s="320"/>
      <c r="AI186" s="320"/>
      <c r="AJ186" s="320"/>
      <c r="AK186" s="320"/>
      <c r="AL186" s="319">
        <v>24460</v>
      </c>
      <c r="AM186" s="319">
        <v>24460</v>
      </c>
      <c r="AN186" s="320"/>
      <c r="AO186" s="320"/>
      <c r="AP186" s="320"/>
      <c r="AQ186" s="320"/>
      <c r="AR186" s="320"/>
      <c r="AS186" s="320"/>
      <c r="AT186" s="320"/>
      <c r="AU186" s="320"/>
      <c r="AV186" s="320"/>
      <c r="AW186" s="320"/>
      <c r="AX186" s="320"/>
      <c r="AY186" s="320"/>
      <c r="AZ186" s="320"/>
      <c r="BA186" s="320"/>
      <c r="BB186" s="320"/>
      <c r="BC186" s="320"/>
      <c r="BD186" s="320"/>
      <c r="BE186" s="320"/>
      <c r="BF186" s="320" t="s">
        <v>5328</v>
      </c>
    </row>
    <row r="187" spans="1:58" s="290" customFormat="1" ht="24.95" customHeight="1">
      <c r="A187" s="248"/>
      <c r="B187" s="543"/>
      <c r="C187" s="320" t="s">
        <v>4754</v>
      </c>
      <c r="D187" s="320"/>
      <c r="E187" s="320" t="s">
        <v>5305</v>
      </c>
      <c r="F187" s="320" t="s">
        <v>5326</v>
      </c>
      <c r="G187" s="320"/>
      <c r="H187" s="847"/>
      <c r="I187" s="320" t="s">
        <v>3577</v>
      </c>
      <c r="J187" s="320"/>
      <c r="K187" s="320"/>
      <c r="L187" s="319">
        <v>5044</v>
      </c>
      <c r="M187" s="319">
        <v>1959</v>
      </c>
      <c r="N187" s="319">
        <v>10645</v>
      </c>
      <c r="O187" s="320" t="s">
        <v>5301</v>
      </c>
      <c r="P187" s="319"/>
      <c r="Q187" s="319"/>
      <c r="R187" s="319"/>
      <c r="S187" s="319"/>
      <c r="T187" s="319"/>
      <c r="U187" s="319"/>
      <c r="V187" s="319"/>
      <c r="W187" s="319">
        <v>25</v>
      </c>
      <c r="X187" s="319">
        <v>10</v>
      </c>
      <c r="Y187" s="319">
        <v>5</v>
      </c>
      <c r="Z187" s="319">
        <v>250</v>
      </c>
      <c r="AA187" s="320"/>
      <c r="AB187" s="320"/>
      <c r="AC187" s="319">
        <v>150</v>
      </c>
      <c r="AD187" s="320"/>
      <c r="AE187" s="320">
        <v>2000</v>
      </c>
      <c r="AF187" s="320">
        <v>2000</v>
      </c>
      <c r="AG187" s="320"/>
      <c r="AH187" s="320"/>
      <c r="AI187" s="320"/>
      <c r="AJ187" s="320"/>
      <c r="AK187" s="320"/>
      <c r="AL187" s="319">
        <v>16244</v>
      </c>
      <c r="AM187" s="319">
        <v>16244</v>
      </c>
      <c r="AN187" s="320"/>
      <c r="AO187" s="320"/>
      <c r="AP187" s="320"/>
      <c r="AQ187" s="320"/>
      <c r="AR187" s="320"/>
      <c r="AS187" s="320"/>
      <c r="AT187" s="320"/>
      <c r="AU187" s="320"/>
      <c r="AV187" s="320"/>
      <c r="AW187" s="320"/>
      <c r="AX187" s="320"/>
      <c r="AY187" s="320"/>
      <c r="AZ187" s="320"/>
      <c r="BA187" s="320"/>
      <c r="BB187" s="320"/>
      <c r="BC187" s="320"/>
      <c r="BD187" s="320"/>
      <c r="BE187" s="320"/>
      <c r="BF187" s="320" t="s">
        <v>5323</v>
      </c>
    </row>
    <row r="188" spans="1:58" s="290" customFormat="1" ht="24.95" customHeight="1">
      <c r="A188" s="248"/>
      <c r="B188" s="543"/>
      <c r="C188" s="320" t="s">
        <v>4754</v>
      </c>
      <c r="D188" s="320"/>
      <c r="E188" s="320" t="s">
        <v>5329</v>
      </c>
      <c r="F188" s="320" t="s">
        <v>4754</v>
      </c>
      <c r="G188" s="320"/>
      <c r="H188" s="847"/>
      <c r="I188" s="320" t="s">
        <v>5330</v>
      </c>
      <c r="J188" s="320"/>
      <c r="K188" s="320"/>
      <c r="L188" s="319">
        <v>10630</v>
      </c>
      <c r="M188" s="319">
        <v>2121</v>
      </c>
      <c r="N188" s="319">
        <v>4050</v>
      </c>
      <c r="O188" s="320" t="s">
        <v>5301</v>
      </c>
      <c r="P188" s="319"/>
      <c r="Q188" s="319"/>
      <c r="R188" s="319"/>
      <c r="S188" s="319"/>
      <c r="T188" s="319"/>
      <c r="U188" s="319"/>
      <c r="V188" s="319"/>
      <c r="W188" s="319">
        <v>25</v>
      </c>
      <c r="X188" s="319">
        <v>13</v>
      </c>
      <c r="Y188" s="319">
        <v>6</v>
      </c>
      <c r="Z188" s="319">
        <v>300</v>
      </c>
      <c r="AA188" s="320"/>
      <c r="AB188" s="320"/>
      <c r="AC188" s="319"/>
      <c r="AD188" s="320"/>
      <c r="AE188" s="320">
        <v>2010</v>
      </c>
      <c r="AF188" s="320">
        <v>2010</v>
      </c>
      <c r="AG188" s="320"/>
      <c r="AH188" s="320"/>
      <c r="AI188" s="320"/>
      <c r="AJ188" s="320"/>
      <c r="AK188" s="320"/>
      <c r="AL188" s="320"/>
      <c r="AM188" s="319" t="s">
        <v>5331</v>
      </c>
      <c r="AN188" s="320"/>
      <c r="AO188" s="320"/>
      <c r="AP188" s="320"/>
      <c r="AQ188" s="320"/>
      <c r="AR188" s="320"/>
      <c r="AS188" s="320"/>
      <c r="AT188" s="320"/>
      <c r="AU188" s="320"/>
      <c r="AV188" s="320"/>
      <c r="AW188" s="320"/>
      <c r="AX188" s="320"/>
      <c r="AY188" s="320"/>
      <c r="AZ188" s="320"/>
      <c r="BA188" s="320"/>
      <c r="BB188" s="320"/>
      <c r="BC188" s="320"/>
      <c r="BD188" s="320"/>
      <c r="BE188" s="320"/>
      <c r="BF188" s="320" t="s">
        <v>5332</v>
      </c>
    </row>
    <row r="189" spans="1:58" s="290" customFormat="1" ht="24.95" customHeight="1">
      <c r="A189" s="248"/>
      <c r="B189" s="543"/>
      <c r="C189" s="320" t="s">
        <v>4754</v>
      </c>
      <c r="D189" s="320"/>
      <c r="E189" s="320" t="s">
        <v>5333</v>
      </c>
      <c r="F189" s="320" t="s">
        <v>5326</v>
      </c>
      <c r="G189" s="320"/>
      <c r="H189" s="847"/>
      <c r="I189" s="320" t="s">
        <v>3577</v>
      </c>
      <c r="J189" s="320"/>
      <c r="K189" s="320"/>
      <c r="L189" s="1112">
        <v>4299</v>
      </c>
      <c r="M189" s="319">
        <v>4298.95</v>
      </c>
      <c r="N189" s="319">
        <v>6910</v>
      </c>
      <c r="O189" s="320" t="s">
        <v>5334</v>
      </c>
      <c r="P189" s="319"/>
      <c r="Q189" s="319"/>
      <c r="R189" s="319"/>
      <c r="S189" s="319"/>
      <c r="T189" s="319"/>
      <c r="U189" s="319"/>
      <c r="V189" s="319"/>
      <c r="W189" s="319">
        <v>20</v>
      </c>
      <c r="X189" s="319">
        <v>8</v>
      </c>
      <c r="Y189" s="319">
        <v>4</v>
      </c>
      <c r="Z189" s="319">
        <v>254</v>
      </c>
      <c r="AA189" s="320"/>
      <c r="AB189" s="320"/>
      <c r="AC189" s="319"/>
      <c r="AD189" s="320"/>
      <c r="AE189" s="320">
        <v>2002</v>
      </c>
      <c r="AF189" s="320"/>
      <c r="AG189" s="320"/>
      <c r="AH189" s="320"/>
      <c r="AI189" s="320"/>
      <c r="AJ189" s="320"/>
      <c r="AK189" s="320"/>
      <c r="AL189" s="319">
        <v>18000</v>
      </c>
      <c r="AM189" s="319"/>
      <c r="AN189" s="320"/>
      <c r="AO189" s="320"/>
      <c r="AP189" s="320"/>
      <c r="AQ189" s="320"/>
      <c r="AR189" s="320"/>
      <c r="AS189" s="320"/>
      <c r="AT189" s="320"/>
      <c r="AU189" s="320"/>
      <c r="AV189" s="320"/>
      <c r="AW189" s="320"/>
      <c r="AX189" s="320"/>
      <c r="AY189" s="320"/>
      <c r="AZ189" s="320"/>
      <c r="BA189" s="320"/>
      <c r="BB189" s="320"/>
      <c r="BC189" s="320"/>
      <c r="BD189" s="320"/>
      <c r="BE189" s="320"/>
      <c r="BF189" s="320" t="s">
        <v>5335</v>
      </c>
    </row>
    <row r="190" spans="1:58" s="290" customFormat="1" ht="24.95" customHeight="1">
      <c r="A190" s="248"/>
      <c r="B190" s="543"/>
      <c r="C190" s="320" t="s">
        <v>4749</v>
      </c>
      <c r="D190" s="320"/>
      <c r="E190" s="320" t="s">
        <v>5336</v>
      </c>
      <c r="F190" s="320" t="s">
        <v>4749</v>
      </c>
      <c r="G190" s="320"/>
      <c r="H190" s="847"/>
      <c r="I190" s="320" t="s">
        <v>5337</v>
      </c>
      <c r="J190" s="320"/>
      <c r="K190" s="320"/>
      <c r="L190" s="319">
        <v>8000</v>
      </c>
      <c r="M190" s="319">
        <v>956</v>
      </c>
      <c r="N190" s="319">
        <v>1640</v>
      </c>
      <c r="O190" s="320" t="s">
        <v>5301</v>
      </c>
      <c r="P190" s="319"/>
      <c r="Q190" s="319"/>
      <c r="R190" s="319"/>
      <c r="S190" s="319"/>
      <c r="T190" s="319"/>
      <c r="U190" s="319"/>
      <c r="V190" s="319"/>
      <c r="W190" s="319">
        <v>25</v>
      </c>
      <c r="X190" s="319">
        <v>12</v>
      </c>
      <c r="Y190" s="319">
        <v>6</v>
      </c>
      <c r="Z190" s="319">
        <v>300</v>
      </c>
      <c r="AA190" s="320"/>
      <c r="AB190" s="320"/>
      <c r="AC190" s="319"/>
      <c r="AD190" s="320"/>
      <c r="AE190" s="320">
        <v>2005</v>
      </c>
      <c r="AF190" s="320">
        <v>2005</v>
      </c>
      <c r="AG190" s="320"/>
      <c r="AH190" s="320"/>
      <c r="AI190" s="320"/>
      <c r="AJ190" s="320"/>
      <c r="AK190" s="320"/>
      <c r="AL190" s="864"/>
      <c r="AM190" s="319" t="s">
        <v>2241</v>
      </c>
      <c r="AN190" s="320"/>
      <c r="AO190" s="320"/>
      <c r="AP190" s="320"/>
      <c r="AQ190" s="320"/>
      <c r="AR190" s="320"/>
      <c r="AS190" s="320"/>
      <c r="AT190" s="320"/>
      <c r="AU190" s="320"/>
      <c r="AV190" s="320"/>
      <c r="AW190" s="320"/>
      <c r="AX190" s="320"/>
      <c r="AY190" s="320"/>
      <c r="AZ190" s="320"/>
      <c r="BA190" s="320"/>
      <c r="BB190" s="320"/>
      <c r="BC190" s="320"/>
      <c r="BD190" s="320"/>
      <c r="BE190" s="320"/>
      <c r="BF190" s="320" t="s">
        <v>2242</v>
      </c>
    </row>
    <row r="191" spans="1:58" s="290" customFormat="1" ht="24.95" customHeight="1">
      <c r="A191" s="248"/>
      <c r="B191" s="543"/>
      <c r="C191" s="320" t="s">
        <v>3962</v>
      </c>
      <c r="D191" s="320"/>
      <c r="E191" s="320" t="s">
        <v>5338</v>
      </c>
      <c r="F191" s="320" t="s">
        <v>3962</v>
      </c>
      <c r="G191" s="320"/>
      <c r="H191" s="847"/>
      <c r="I191" s="320" t="s">
        <v>3962</v>
      </c>
      <c r="J191" s="320"/>
      <c r="K191" s="320"/>
      <c r="L191" s="319">
        <v>4705</v>
      </c>
      <c r="M191" s="319">
        <v>2039</v>
      </c>
      <c r="N191" s="319">
        <v>4128</v>
      </c>
      <c r="O191" s="320" t="s">
        <v>5301</v>
      </c>
      <c r="P191" s="319"/>
      <c r="Q191" s="319"/>
      <c r="R191" s="319"/>
      <c r="S191" s="319"/>
      <c r="T191" s="319"/>
      <c r="U191" s="319"/>
      <c r="V191" s="319"/>
      <c r="W191" s="319">
        <v>25</v>
      </c>
      <c r="X191" s="319">
        <v>12.5</v>
      </c>
      <c r="Y191" s="319">
        <v>6</v>
      </c>
      <c r="Z191" s="319">
        <v>300</v>
      </c>
      <c r="AA191" s="320"/>
      <c r="AB191" s="320"/>
      <c r="AC191" s="319"/>
      <c r="AD191" s="320"/>
      <c r="AE191" s="320">
        <v>2009</v>
      </c>
      <c r="AF191" s="320">
        <v>2009</v>
      </c>
      <c r="AG191" s="320"/>
      <c r="AH191" s="320"/>
      <c r="AI191" s="320"/>
      <c r="AJ191" s="320"/>
      <c r="AK191" s="320"/>
      <c r="AL191" s="864"/>
      <c r="AM191" s="319" t="s">
        <v>2241</v>
      </c>
      <c r="AN191" s="320"/>
      <c r="AO191" s="320"/>
      <c r="AP191" s="320"/>
      <c r="AQ191" s="320"/>
      <c r="AR191" s="320"/>
      <c r="AS191" s="320"/>
      <c r="AT191" s="320"/>
      <c r="AU191" s="320"/>
      <c r="AV191" s="320"/>
      <c r="AW191" s="320"/>
      <c r="AX191" s="320"/>
      <c r="AY191" s="320"/>
      <c r="AZ191" s="320"/>
      <c r="BA191" s="320"/>
      <c r="BB191" s="320"/>
      <c r="BC191" s="320"/>
      <c r="BD191" s="320"/>
      <c r="BE191" s="320"/>
      <c r="BF191" s="320" t="s">
        <v>2242</v>
      </c>
    </row>
    <row r="192" spans="1:58" s="290" customFormat="1" ht="24.95" customHeight="1">
      <c r="A192" s="248"/>
      <c r="B192" s="543"/>
      <c r="C192" s="320" t="s">
        <v>3962</v>
      </c>
      <c r="D192" s="320"/>
      <c r="E192" s="320" t="s">
        <v>5339</v>
      </c>
      <c r="F192" s="320" t="s">
        <v>3962</v>
      </c>
      <c r="G192" s="320"/>
      <c r="H192" s="847"/>
      <c r="I192" s="320" t="s">
        <v>3962</v>
      </c>
      <c r="J192" s="320"/>
      <c r="K192" s="320"/>
      <c r="L192" s="319">
        <v>8778</v>
      </c>
      <c r="M192" s="319">
        <v>3283</v>
      </c>
      <c r="N192" s="319">
        <v>11678</v>
      </c>
      <c r="O192" s="320" t="s">
        <v>5301</v>
      </c>
      <c r="P192" s="319"/>
      <c r="Q192" s="319"/>
      <c r="R192" s="319"/>
      <c r="S192" s="319"/>
      <c r="T192" s="319"/>
      <c r="U192" s="319"/>
      <c r="V192" s="319"/>
      <c r="W192" s="319">
        <v>25</v>
      </c>
      <c r="X192" s="319">
        <v>13</v>
      </c>
      <c r="Y192" s="319">
        <v>6</v>
      </c>
      <c r="Z192" s="319">
        <v>300</v>
      </c>
      <c r="AA192" s="320"/>
      <c r="AB192" s="320"/>
      <c r="AC192" s="319"/>
      <c r="AD192" s="320"/>
      <c r="AE192" s="320">
        <v>2009</v>
      </c>
      <c r="AF192" s="320">
        <v>2009</v>
      </c>
      <c r="AG192" s="320"/>
      <c r="AH192" s="320"/>
      <c r="AI192" s="320"/>
      <c r="AJ192" s="320"/>
      <c r="AK192" s="320"/>
      <c r="AL192" s="864"/>
      <c r="AM192" s="319" t="s">
        <v>5340</v>
      </c>
      <c r="AN192" s="320"/>
      <c r="AO192" s="320"/>
      <c r="AP192" s="320"/>
      <c r="AQ192" s="320"/>
      <c r="AR192" s="320"/>
      <c r="AS192" s="320"/>
      <c r="AT192" s="320"/>
      <c r="AU192" s="320"/>
      <c r="AV192" s="320"/>
      <c r="AW192" s="320"/>
      <c r="AX192" s="320"/>
      <c r="AY192" s="320"/>
      <c r="AZ192" s="320"/>
      <c r="BA192" s="320"/>
      <c r="BB192" s="320"/>
      <c r="BC192" s="320"/>
      <c r="BD192" s="320"/>
      <c r="BE192" s="320"/>
      <c r="BF192" s="320" t="s">
        <v>5323</v>
      </c>
    </row>
    <row r="193" spans="1:58" s="290" customFormat="1" ht="24.95" customHeight="1">
      <c r="A193" s="248"/>
      <c r="B193" s="543"/>
      <c r="C193" s="105" t="s">
        <v>5341</v>
      </c>
      <c r="D193" s="105"/>
      <c r="E193" s="105" t="s">
        <v>5342</v>
      </c>
      <c r="F193" s="105" t="s">
        <v>5341</v>
      </c>
      <c r="G193" s="105"/>
      <c r="H193" s="105"/>
      <c r="I193" s="105" t="s">
        <v>5343</v>
      </c>
      <c r="J193" s="105"/>
      <c r="K193" s="105"/>
      <c r="L193" s="100">
        <v>9509</v>
      </c>
      <c r="M193" s="100">
        <v>1864</v>
      </c>
      <c r="N193" s="100">
        <v>5523</v>
      </c>
      <c r="O193" s="105" t="s">
        <v>5301</v>
      </c>
      <c r="P193" s="100"/>
      <c r="Q193" s="100"/>
      <c r="R193" s="100"/>
      <c r="S193" s="100"/>
      <c r="T193" s="100"/>
      <c r="U193" s="100"/>
      <c r="V193" s="100"/>
      <c r="W193" s="100">
        <v>25</v>
      </c>
      <c r="X193" s="100">
        <v>13</v>
      </c>
      <c r="Y193" s="100">
        <v>6</v>
      </c>
      <c r="Z193" s="100">
        <v>1142</v>
      </c>
      <c r="AA193" s="105"/>
      <c r="AB193" s="100"/>
      <c r="AC193" s="105"/>
      <c r="AD193" s="105"/>
      <c r="AE193" s="105">
        <v>2009</v>
      </c>
      <c r="AF193" s="105"/>
      <c r="AG193" s="105"/>
      <c r="AH193" s="105"/>
      <c r="AI193" s="105"/>
      <c r="AJ193" s="105"/>
      <c r="AK193" s="105"/>
      <c r="AL193" s="100">
        <v>18200</v>
      </c>
      <c r="AM193" s="105"/>
      <c r="AN193" s="105"/>
      <c r="AO193" s="105"/>
      <c r="AP193" s="105"/>
      <c r="AQ193" s="105"/>
      <c r="AR193" s="105"/>
      <c r="AS193" s="105"/>
      <c r="AT193" s="105"/>
      <c r="AU193" s="105"/>
      <c r="AV193" s="105"/>
      <c r="AW193" s="105"/>
      <c r="AX193" s="105"/>
      <c r="AY193" s="105"/>
      <c r="AZ193" s="105"/>
      <c r="BA193" s="105"/>
      <c r="BB193" s="105"/>
      <c r="BC193" s="105"/>
      <c r="BD193" s="105"/>
      <c r="BE193" s="105"/>
      <c r="BF193" s="105" t="s">
        <v>5302</v>
      </c>
    </row>
    <row r="194" spans="1:58" s="290" customFormat="1" ht="24.95" customHeight="1">
      <c r="A194" s="248"/>
      <c r="B194" s="566" t="s">
        <v>5344</v>
      </c>
      <c r="C194" s="105" t="s">
        <v>3426</v>
      </c>
      <c r="D194" s="105"/>
      <c r="E194" s="544">
        <f>COUNTA(E195:E199)</f>
        <v>5</v>
      </c>
      <c r="F194" s="105"/>
      <c r="G194" s="105"/>
      <c r="H194" s="105"/>
      <c r="I194" s="105"/>
      <c r="J194" s="105"/>
      <c r="K194" s="105"/>
      <c r="L194" s="100">
        <f>SUM(L195:L199)</f>
        <v>52483</v>
      </c>
      <c r="M194" s="100">
        <f>SUM(M195:M199)</f>
        <v>24792</v>
      </c>
      <c r="N194" s="100">
        <f>SUM(N195:N199)</f>
        <v>7799</v>
      </c>
      <c r="O194" s="105"/>
      <c r="P194" s="100"/>
      <c r="Q194" s="100"/>
      <c r="R194" s="100"/>
      <c r="S194" s="100"/>
      <c r="T194" s="100"/>
      <c r="U194" s="100"/>
      <c r="V194" s="100"/>
      <c r="W194" s="100"/>
      <c r="X194" s="100"/>
      <c r="Y194" s="100"/>
      <c r="Z194" s="100"/>
      <c r="AA194" s="105"/>
      <c r="AB194" s="100"/>
      <c r="AC194" s="105"/>
      <c r="AD194" s="105"/>
      <c r="AE194" s="105"/>
      <c r="AF194" s="105"/>
      <c r="AG194" s="105"/>
      <c r="AH194" s="105"/>
      <c r="AI194" s="105"/>
      <c r="AJ194" s="105"/>
      <c r="AK194" s="105"/>
      <c r="AL194" s="100"/>
      <c r="AM194" s="105"/>
      <c r="AN194" s="105"/>
      <c r="AO194" s="105"/>
      <c r="AP194" s="105"/>
      <c r="AQ194" s="105"/>
      <c r="AR194" s="105"/>
      <c r="AS194" s="105"/>
      <c r="AT194" s="105"/>
      <c r="AU194" s="105"/>
      <c r="AV194" s="105"/>
      <c r="AW194" s="105"/>
      <c r="AX194" s="105"/>
      <c r="AY194" s="105"/>
      <c r="AZ194" s="105"/>
      <c r="BA194" s="105"/>
      <c r="BB194" s="105"/>
      <c r="BC194" s="105"/>
      <c r="BD194" s="105"/>
      <c r="BE194" s="105"/>
      <c r="BF194" s="105"/>
    </row>
    <row r="195" spans="1:58" s="290" customFormat="1" ht="24.95" customHeight="1">
      <c r="A195" s="248"/>
      <c r="B195" s="543"/>
      <c r="C195" s="320" t="s">
        <v>7263</v>
      </c>
      <c r="D195" s="320" t="s">
        <v>7326</v>
      </c>
      <c r="E195" s="320" t="s">
        <v>7327</v>
      </c>
      <c r="F195" s="320" t="s">
        <v>7328</v>
      </c>
      <c r="G195" s="320" t="s">
        <v>7329</v>
      </c>
      <c r="H195" s="847" t="s">
        <v>7330</v>
      </c>
      <c r="I195" s="320" t="s">
        <v>7331</v>
      </c>
      <c r="J195" s="320">
        <v>21</v>
      </c>
      <c r="K195" s="320" t="s">
        <v>7332</v>
      </c>
      <c r="L195" s="319">
        <v>21070</v>
      </c>
      <c r="M195" s="319">
        <v>1210</v>
      </c>
      <c r="N195" s="319">
        <v>2298</v>
      </c>
      <c r="O195" s="320" t="s">
        <v>513</v>
      </c>
      <c r="P195" s="319"/>
      <c r="Q195" s="319"/>
      <c r="R195" s="319"/>
      <c r="S195" s="319"/>
      <c r="T195" s="319"/>
      <c r="U195" s="319"/>
      <c r="V195" s="319"/>
      <c r="W195" s="319">
        <v>25</v>
      </c>
      <c r="X195" s="319">
        <v>14</v>
      </c>
      <c r="Y195" s="319">
        <v>6</v>
      </c>
      <c r="Z195" s="319">
        <v>313</v>
      </c>
      <c r="AA195" s="320">
        <v>700</v>
      </c>
      <c r="AB195" s="319"/>
      <c r="AC195" s="320" t="s">
        <v>586</v>
      </c>
      <c r="AD195" s="320" t="s">
        <v>7333</v>
      </c>
      <c r="AE195" s="320">
        <v>2005</v>
      </c>
      <c r="AF195" s="320"/>
      <c r="AG195" s="320"/>
      <c r="AH195" s="320">
        <v>1700</v>
      </c>
      <c r="AI195" s="320"/>
      <c r="AJ195" s="320"/>
      <c r="AK195" s="320"/>
      <c r="AL195" s="319">
        <v>3997</v>
      </c>
      <c r="AM195" s="320">
        <v>2001</v>
      </c>
      <c r="AN195" s="320"/>
      <c r="AO195" s="320"/>
      <c r="AP195" s="320"/>
      <c r="AQ195" s="320"/>
      <c r="AR195" s="320"/>
      <c r="AS195" s="320"/>
      <c r="AT195" s="320"/>
      <c r="AU195" s="320"/>
      <c r="AV195" s="320"/>
      <c r="AW195" s="320"/>
      <c r="AX195" s="320"/>
      <c r="AY195" s="320"/>
      <c r="AZ195" s="320"/>
      <c r="BA195" s="320"/>
      <c r="BB195" s="320"/>
      <c r="BC195" s="320"/>
      <c r="BD195" s="320"/>
      <c r="BE195" s="320"/>
      <c r="BF195" s="320"/>
    </row>
    <row r="196" spans="1:58" s="290" customFormat="1" ht="24.95" customHeight="1">
      <c r="A196" s="248"/>
      <c r="B196" s="543"/>
      <c r="C196" s="320" t="s">
        <v>7263</v>
      </c>
      <c r="D196" s="320"/>
      <c r="E196" s="320" t="s">
        <v>7334</v>
      </c>
      <c r="F196" s="320" t="s">
        <v>7263</v>
      </c>
      <c r="G196" s="320"/>
      <c r="H196" s="847"/>
      <c r="I196" s="320" t="s">
        <v>7289</v>
      </c>
      <c r="J196" s="320"/>
      <c r="K196" s="320"/>
      <c r="L196" s="319">
        <v>2685</v>
      </c>
      <c r="M196" s="319">
        <v>1232</v>
      </c>
      <c r="N196" s="319">
        <v>2685</v>
      </c>
      <c r="O196" s="320" t="s">
        <v>513</v>
      </c>
      <c r="P196" s="319"/>
      <c r="Q196" s="319"/>
      <c r="R196" s="319"/>
      <c r="S196" s="319"/>
      <c r="T196" s="319"/>
      <c r="U196" s="319"/>
      <c r="V196" s="319"/>
      <c r="W196" s="319">
        <v>25</v>
      </c>
      <c r="X196" s="319">
        <v>8</v>
      </c>
      <c r="Y196" s="319">
        <v>4</v>
      </c>
      <c r="Z196" s="319">
        <v>200</v>
      </c>
      <c r="AA196" s="320"/>
      <c r="AB196" s="319"/>
      <c r="AC196" s="320"/>
      <c r="AD196" s="320"/>
      <c r="AE196" s="320">
        <v>2009</v>
      </c>
      <c r="AF196" s="320"/>
      <c r="AG196" s="320"/>
      <c r="AH196" s="320"/>
      <c r="AI196" s="320"/>
      <c r="AJ196" s="320"/>
      <c r="AK196" s="320"/>
      <c r="AL196" s="319">
        <v>2200</v>
      </c>
      <c r="AM196" s="320"/>
      <c r="AN196" s="320"/>
      <c r="AO196" s="320"/>
      <c r="AP196" s="320"/>
      <c r="AQ196" s="320"/>
      <c r="AR196" s="320"/>
      <c r="AS196" s="320"/>
      <c r="AT196" s="320"/>
      <c r="AU196" s="320"/>
      <c r="AV196" s="320"/>
      <c r="AW196" s="320"/>
      <c r="AX196" s="320"/>
      <c r="AY196" s="320"/>
      <c r="AZ196" s="320"/>
      <c r="BA196" s="320"/>
      <c r="BB196" s="320"/>
      <c r="BC196" s="320"/>
      <c r="BD196" s="320"/>
      <c r="BE196" s="320"/>
      <c r="BF196" s="320"/>
    </row>
    <row r="197" spans="1:58" s="290" customFormat="1" ht="24.95" customHeight="1">
      <c r="A197" s="248"/>
      <c r="B197" s="543"/>
      <c r="C197" s="105" t="s">
        <v>7263</v>
      </c>
      <c r="D197" s="105"/>
      <c r="E197" s="105" t="s">
        <v>7335</v>
      </c>
      <c r="F197" s="105" t="s">
        <v>7328</v>
      </c>
      <c r="G197" s="105"/>
      <c r="H197" s="105"/>
      <c r="I197" s="105" t="s">
        <v>7331</v>
      </c>
      <c r="J197" s="105"/>
      <c r="K197" s="105"/>
      <c r="L197" s="100">
        <v>11557</v>
      </c>
      <c r="M197" s="100">
        <v>6420</v>
      </c>
      <c r="N197" s="100">
        <v>1605</v>
      </c>
      <c r="O197" s="320" t="s">
        <v>513</v>
      </c>
      <c r="P197" s="100"/>
      <c r="Q197" s="100"/>
      <c r="R197" s="100"/>
      <c r="S197" s="100"/>
      <c r="T197" s="100"/>
      <c r="U197" s="100"/>
      <c r="V197" s="100"/>
      <c r="W197" s="100">
        <v>25</v>
      </c>
      <c r="X197" s="100">
        <v>10</v>
      </c>
      <c r="Y197" s="100">
        <v>5</v>
      </c>
      <c r="Z197" s="100">
        <v>250</v>
      </c>
      <c r="AA197" s="105"/>
      <c r="AB197" s="100"/>
      <c r="AC197" s="105"/>
      <c r="AD197" s="105"/>
      <c r="AE197" s="105">
        <v>2012</v>
      </c>
      <c r="AF197" s="105"/>
      <c r="AG197" s="105"/>
      <c r="AH197" s="105"/>
      <c r="AI197" s="105"/>
      <c r="AJ197" s="105"/>
      <c r="AK197" s="105"/>
      <c r="AL197" s="100">
        <v>3000</v>
      </c>
      <c r="AM197" s="105"/>
      <c r="AN197" s="105"/>
      <c r="AO197" s="105"/>
      <c r="AP197" s="105"/>
      <c r="AQ197" s="105"/>
      <c r="AR197" s="105"/>
      <c r="AS197" s="105"/>
      <c r="AT197" s="105"/>
      <c r="AU197" s="105"/>
      <c r="AV197" s="105"/>
      <c r="AW197" s="105"/>
      <c r="AX197" s="105"/>
      <c r="AY197" s="105"/>
      <c r="AZ197" s="105"/>
      <c r="BA197" s="105"/>
      <c r="BB197" s="105"/>
      <c r="BC197" s="105"/>
      <c r="BD197" s="105"/>
      <c r="BE197" s="105"/>
      <c r="BF197" s="105" t="s">
        <v>7336</v>
      </c>
    </row>
    <row r="198" spans="1:58" s="290" customFormat="1" ht="24.95" customHeight="1">
      <c r="A198" s="248"/>
      <c r="B198" s="543"/>
      <c r="C198" s="320" t="s">
        <v>7263</v>
      </c>
      <c r="D198" s="320"/>
      <c r="E198" s="320" t="s">
        <v>7337</v>
      </c>
      <c r="F198" s="320" t="s">
        <v>7263</v>
      </c>
      <c r="G198" s="320"/>
      <c r="H198" s="847"/>
      <c r="I198" s="320" t="s">
        <v>7289</v>
      </c>
      <c r="J198" s="320"/>
      <c r="K198" s="320"/>
      <c r="L198" s="319">
        <v>11820</v>
      </c>
      <c r="M198" s="319">
        <v>15930</v>
      </c>
      <c r="N198" s="319">
        <v>1211</v>
      </c>
      <c r="O198" s="320" t="s">
        <v>513</v>
      </c>
      <c r="P198" s="319"/>
      <c r="Q198" s="319"/>
      <c r="R198" s="319"/>
      <c r="S198" s="319"/>
      <c r="T198" s="319"/>
      <c r="U198" s="319"/>
      <c r="V198" s="319"/>
      <c r="W198" s="319">
        <v>25</v>
      </c>
      <c r="X198" s="319">
        <v>13</v>
      </c>
      <c r="Y198" s="319">
        <v>6</v>
      </c>
      <c r="Z198" s="319">
        <v>325</v>
      </c>
      <c r="AA198" s="320"/>
      <c r="AB198" s="319"/>
      <c r="AC198" s="320"/>
      <c r="AD198" s="320"/>
      <c r="AE198" s="320">
        <v>2013</v>
      </c>
      <c r="AF198" s="320"/>
      <c r="AG198" s="320"/>
      <c r="AH198" s="320"/>
      <c r="AI198" s="320"/>
      <c r="AJ198" s="320"/>
      <c r="AK198" s="320"/>
      <c r="AL198" s="319">
        <v>63600</v>
      </c>
      <c r="AM198" s="320"/>
      <c r="AN198" s="320"/>
      <c r="AO198" s="320"/>
      <c r="AP198" s="320"/>
      <c r="AQ198" s="320"/>
      <c r="AR198" s="320"/>
      <c r="AS198" s="320"/>
      <c r="AT198" s="320"/>
      <c r="AU198" s="320"/>
      <c r="AV198" s="320"/>
      <c r="AW198" s="320"/>
      <c r="AX198" s="320"/>
      <c r="AY198" s="320"/>
      <c r="AZ198" s="320"/>
      <c r="BA198" s="320"/>
      <c r="BB198" s="320"/>
      <c r="BC198" s="320"/>
      <c r="BD198" s="320"/>
      <c r="BE198" s="320"/>
      <c r="BF198" s="320" t="s">
        <v>7338</v>
      </c>
    </row>
    <row r="199" spans="1:58" s="290" customFormat="1" ht="24.95" customHeight="1">
      <c r="A199" s="248"/>
      <c r="B199" s="543"/>
      <c r="C199" s="105" t="s">
        <v>7263</v>
      </c>
      <c r="D199" s="105"/>
      <c r="E199" s="105" t="s">
        <v>7339</v>
      </c>
      <c r="F199" s="105" t="s">
        <v>7263</v>
      </c>
      <c r="G199" s="105"/>
      <c r="H199" s="105"/>
      <c r="I199" s="105" t="s">
        <v>7289</v>
      </c>
      <c r="J199" s="105"/>
      <c r="K199" s="105"/>
      <c r="L199" s="100">
        <v>5351</v>
      </c>
      <c r="M199" s="100"/>
      <c r="N199" s="100"/>
      <c r="O199" s="320" t="s">
        <v>231</v>
      </c>
      <c r="P199" s="100"/>
      <c r="Q199" s="100"/>
      <c r="R199" s="100"/>
      <c r="S199" s="100"/>
      <c r="T199" s="100"/>
      <c r="U199" s="100"/>
      <c r="V199" s="100"/>
      <c r="W199" s="100">
        <v>40</v>
      </c>
      <c r="X199" s="100">
        <v>18</v>
      </c>
      <c r="Y199" s="100">
        <v>0</v>
      </c>
      <c r="Z199" s="100">
        <v>1893</v>
      </c>
      <c r="AA199" s="105"/>
      <c r="AB199" s="100"/>
      <c r="AC199" s="105"/>
      <c r="AD199" s="105"/>
      <c r="AE199" s="105">
        <v>2005</v>
      </c>
      <c r="AF199" s="105"/>
      <c r="AG199" s="105"/>
      <c r="AH199" s="105"/>
      <c r="AI199" s="105"/>
      <c r="AJ199" s="105"/>
      <c r="AK199" s="105"/>
      <c r="AL199" s="100"/>
      <c r="AM199" s="105"/>
      <c r="AN199" s="105"/>
      <c r="AO199" s="105"/>
      <c r="AP199" s="105"/>
      <c r="AQ199" s="105"/>
      <c r="AR199" s="105"/>
      <c r="AS199" s="105"/>
      <c r="AT199" s="105"/>
      <c r="AU199" s="105"/>
      <c r="AV199" s="105"/>
      <c r="AW199" s="105"/>
      <c r="AX199" s="105"/>
      <c r="AY199" s="105"/>
      <c r="AZ199" s="105"/>
      <c r="BA199" s="105"/>
      <c r="BB199" s="105"/>
      <c r="BC199" s="105"/>
      <c r="BD199" s="105"/>
      <c r="BE199" s="105"/>
      <c r="BF199" s="105" t="s">
        <v>7340</v>
      </c>
    </row>
    <row r="200" spans="1:58" s="290" customFormat="1" ht="24.95" customHeight="1">
      <c r="A200" s="248"/>
      <c r="B200" s="1113" t="s">
        <v>3653</v>
      </c>
      <c r="C200" s="930" t="s">
        <v>3654</v>
      </c>
      <c r="D200" s="930"/>
      <c r="E200" s="544">
        <f>COUNTA(E201:E277)</f>
        <v>77</v>
      </c>
      <c r="F200" s="930"/>
      <c r="G200" s="930"/>
      <c r="H200" s="1114"/>
      <c r="I200" s="930"/>
      <c r="J200" s="930"/>
      <c r="K200" s="930"/>
      <c r="L200" s="864">
        <f>SUM(L201:L277)</f>
        <v>2250532.0700000003</v>
      </c>
      <c r="M200" s="864">
        <f>SUM(M201:M277)</f>
        <v>182189.35</v>
      </c>
      <c r="N200" s="864">
        <f>SUM(N201:N277)</f>
        <v>497668.29</v>
      </c>
      <c r="O200" s="930"/>
      <c r="P200" s="864"/>
      <c r="Q200" s="864"/>
      <c r="R200" s="864"/>
      <c r="S200" s="864"/>
      <c r="T200" s="864"/>
      <c r="U200" s="864"/>
      <c r="V200" s="864"/>
      <c r="W200" s="864"/>
      <c r="X200" s="864"/>
      <c r="Y200" s="864"/>
      <c r="Z200" s="864"/>
      <c r="AA200" s="930"/>
      <c r="AB200" s="864"/>
      <c r="AC200" s="930"/>
      <c r="AD200" s="930"/>
      <c r="AE200" s="930"/>
      <c r="AF200" s="930"/>
      <c r="AG200" s="930"/>
      <c r="AH200" s="930"/>
      <c r="AI200" s="930"/>
      <c r="AJ200" s="930"/>
      <c r="AK200" s="930"/>
      <c r="AL200" s="864"/>
      <c r="AM200" s="930"/>
      <c r="AN200" s="930"/>
      <c r="AO200" s="930"/>
      <c r="AP200" s="930"/>
      <c r="AQ200" s="930"/>
      <c r="AR200" s="930"/>
      <c r="AS200" s="930"/>
      <c r="AT200" s="930"/>
      <c r="AU200" s="930"/>
      <c r="AV200" s="930"/>
      <c r="AW200" s="930"/>
      <c r="AX200" s="930"/>
      <c r="AY200" s="930"/>
      <c r="AZ200" s="930"/>
      <c r="BA200" s="930"/>
      <c r="BB200" s="930"/>
      <c r="BC200" s="930"/>
      <c r="BD200" s="930"/>
      <c r="BE200" s="930"/>
      <c r="BF200" s="930"/>
    </row>
    <row r="201" spans="1:58" s="290" customFormat="1" ht="24.95" customHeight="1">
      <c r="A201" s="248"/>
      <c r="B201" s="543"/>
      <c r="C201" s="320" t="s">
        <v>7359</v>
      </c>
      <c r="D201" s="320" t="s">
        <v>2257</v>
      </c>
      <c r="E201" s="320" t="s">
        <v>9722</v>
      </c>
      <c r="F201" s="320" t="s">
        <v>7359</v>
      </c>
      <c r="G201" s="320" t="s">
        <v>9723</v>
      </c>
      <c r="H201" s="847" t="s">
        <v>9724</v>
      </c>
      <c r="I201" s="320" t="s">
        <v>9725</v>
      </c>
      <c r="J201" s="320">
        <v>24</v>
      </c>
      <c r="K201" s="320" t="s">
        <v>499</v>
      </c>
      <c r="L201" s="319">
        <v>55661</v>
      </c>
      <c r="M201" s="319">
        <v>2173</v>
      </c>
      <c r="N201" s="319">
        <v>17316</v>
      </c>
      <c r="O201" s="320" t="s">
        <v>513</v>
      </c>
      <c r="P201" s="319"/>
      <c r="Q201" s="319"/>
      <c r="R201" s="319"/>
      <c r="S201" s="319">
        <v>50</v>
      </c>
      <c r="T201" s="319">
        <v>25</v>
      </c>
      <c r="U201" s="319">
        <v>10</v>
      </c>
      <c r="V201" s="319">
        <v>1250</v>
      </c>
      <c r="W201" s="319"/>
      <c r="X201" s="319"/>
      <c r="Y201" s="319"/>
      <c r="Z201" s="319"/>
      <c r="AA201" s="320"/>
      <c r="AB201" s="320">
        <v>585</v>
      </c>
      <c r="AC201" s="319">
        <v>585</v>
      </c>
      <c r="AD201" s="320" t="s">
        <v>9726</v>
      </c>
      <c r="AE201" s="320">
        <v>1999</v>
      </c>
      <c r="AF201" s="320">
        <v>1999</v>
      </c>
      <c r="AG201" s="320"/>
      <c r="AH201" s="320"/>
      <c r="AI201" s="320"/>
      <c r="AJ201" s="320"/>
      <c r="AK201" s="320"/>
      <c r="AL201" s="319"/>
      <c r="AM201" s="319"/>
      <c r="AN201" s="320"/>
      <c r="AO201" s="320"/>
      <c r="AP201" s="320"/>
      <c r="AQ201" s="320"/>
      <c r="AR201" s="320"/>
      <c r="AS201" s="320"/>
      <c r="AT201" s="320"/>
      <c r="AU201" s="320"/>
      <c r="AV201" s="320"/>
      <c r="AW201" s="320"/>
      <c r="AX201" s="320"/>
      <c r="AY201" s="320"/>
      <c r="AZ201" s="320"/>
      <c r="BA201" s="320"/>
      <c r="BB201" s="320"/>
      <c r="BC201" s="320"/>
      <c r="BD201" s="320"/>
      <c r="BE201" s="320"/>
      <c r="BF201" s="320"/>
    </row>
    <row r="202" spans="1:58" s="290" customFormat="1" ht="24.95" customHeight="1">
      <c r="A202" s="248"/>
      <c r="B202" s="543"/>
      <c r="C202" s="320" t="s">
        <v>7359</v>
      </c>
      <c r="D202" s="320" t="s">
        <v>9727</v>
      </c>
      <c r="E202" s="320" t="s">
        <v>9728</v>
      </c>
      <c r="F202" s="320" t="s">
        <v>7359</v>
      </c>
      <c r="G202" s="320" t="s">
        <v>9723</v>
      </c>
      <c r="H202" s="847" t="s">
        <v>9724</v>
      </c>
      <c r="I202" s="566" t="s">
        <v>401</v>
      </c>
      <c r="J202" s="320">
        <v>24</v>
      </c>
      <c r="K202" s="320" t="s">
        <v>499</v>
      </c>
      <c r="L202" s="319">
        <v>29715</v>
      </c>
      <c r="M202" s="319">
        <v>2395.61</v>
      </c>
      <c r="N202" s="319">
        <v>14806</v>
      </c>
      <c r="O202" s="320" t="s">
        <v>513</v>
      </c>
      <c r="P202" s="319"/>
      <c r="Q202" s="319"/>
      <c r="R202" s="319"/>
      <c r="S202" s="319">
        <v>25</v>
      </c>
      <c r="T202" s="319">
        <v>13</v>
      </c>
      <c r="U202" s="319">
        <v>6</v>
      </c>
      <c r="V202" s="319">
        <v>337</v>
      </c>
      <c r="W202" s="319"/>
      <c r="X202" s="319"/>
      <c r="Y202" s="319"/>
      <c r="Z202" s="319"/>
      <c r="AA202" s="320"/>
      <c r="AB202" s="320">
        <v>585</v>
      </c>
      <c r="AC202" s="319" t="s">
        <v>499</v>
      </c>
      <c r="AD202" s="320" t="s">
        <v>9726</v>
      </c>
      <c r="AE202" s="320">
        <v>2006</v>
      </c>
      <c r="AF202" s="320">
        <v>2006</v>
      </c>
      <c r="AG202" s="320"/>
      <c r="AH202" s="320"/>
      <c r="AI202" s="320"/>
      <c r="AJ202" s="320"/>
      <c r="AK202" s="320"/>
      <c r="AL202" s="319"/>
      <c r="AM202" s="319"/>
      <c r="AN202" s="320"/>
      <c r="AO202" s="320"/>
      <c r="AP202" s="320"/>
      <c r="AQ202" s="320"/>
      <c r="AR202" s="320"/>
      <c r="AS202" s="320"/>
      <c r="AT202" s="320"/>
      <c r="AU202" s="320"/>
      <c r="AV202" s="320"/>
      <c r="AW202" s="320"/>
      <c r="AX202" s="320"/>
      <c r="AY202" s="320"/>
      <c r="AZ202" s="320"/>
      <c r="BA202" s="320"/>
      <c r="BB202" s="320"/>
      <c r="BC202" s="320"/>
      <c r="BD202" s="320"/>
      <c r="BE202" s="320"/>
      <c r="BF202" s="320"/>
    </row>
    <row r="203" spans="1:58" s="290" customFormat="1" ht="24.95" customHeight="1">
      <c r="A203" s="248"/>
      <c r="B203" s="543"/>
      <c r="C203" s="320" t="s">
        <v>7369</v>
      </c>
      <c r="D203" s="320" t="s">
        <v>9729</v>
      </c>
      <c r="E203" s="320" t="s">
        <v>9730</v>
      </c>
      <c r="F203" s="320" t="s">
        <v>7369</v>
      </c>
      <c r="G203" s="320" t="s">
        <v>9723</v>
      </c>
      <c r="H203" s="847" t="s">
        <v>9724</v>
      </c>
      <c r="I203" s="320" t="s">
        <v>7374</v>
      </c>
      <c r="J203" s="320">
        <v>24</v>
      </c>
      <c r="K203" s="320" t="s">
        <v>499</v>
      </c>
      <c r="L203" s="319"/>
      <c r="M203" s="319">
        <v>3662</v>
      </c>
      <c r="N203" s="319">
        <v>8877</v>
      </c>
      <c r="O203" s="320" t="s">
        <v>513</v>
      </c>
      <c r="P203" s="319"/>
      <c r="Q203" s="319"/>
      <c r="R203" s="319"/>
      <c r="S203" s="319">
        <v>50</v>
      </c>
      <c r="T203" s="319">
        <v>25</v>
      </c>
      <c r="U203" s="319">
        <v>10</v>
      </c>
      <c r="V203" s="319">
        <v>1250</v>
      </c>
      <c r="W203" s="319">
        <v>25</v>
      </c>
      <c r="X203" s="319">
        <v>15</v>
      </c>
      <c r="Y203" s="319">
        <v>6</v>
      </c>
      <c r="Z203" s="319">
        <v>375</v>
      </c>
      <c r="AA203" s="320"/>
      <c r="AB203" s="320">
        <v>585</v>
      </c>
      <c r="AC203" s="319">
        <v>702</v>
      </c>
      <c r="AD203" s="320" t="s">
        <v>9726</v>
      </c>
      <c r="AE203" s="320">
        <v>2001</v>
      </c>
      <c r="AF203" s="320">
        <v>2001</v>
      </c>
      <c r="AG203" s="320"/>
      <c r="AH203" s="320"/>
      <c r="AI203" s="320"/>
      <c r="AJ203" s="320"/>
      <c r="AK203" s="320"/>
      <c r="AL203" s="319"/>
      <c r="AM203" s="319"/>
      <c r="AN203" s="320"/>
      <c r="AO203" s="320"/>
      <c r="AP203" s="320"/>
      <c r="AQ203" s="320"/>
      <c r="AR203" s="320"/>
      <c r="AS203" s="320"/>
      <c r="AT203" s="320"/>
      <c r="AU203" s="320"/>
      <c r="AV203" s="320"/>
      <c r="AW203" s="320"/>
      <c r="AX203" s="320"/>
      <c r="AY203" s="320"/>
      <c r="AZ203" s="320"/>
      <c r="BA203" s="320"/>
      <c r="BB203" s="320"/>
      <c r="BC203" s="320"/>
      <c r="BD203" s="320"/>
      <c r="BE203" s="320" t="s">
        <v>9731</v>
      </c>
      <c r="BF203" s="320" t="s">
        <v>9732</v>
      </c>
    </row>
    <row r="204" spans="1:58" s="290" customFormat="1" ht="24.95" customHeight="1">
      <c r="A204" s="248"/>
      <c r="B204" s="543"/>
      <c r="C204" s="320" t="s">
        <v>7369</v>
      </c>
      <c r="D204" s="320" t="s">
        <v>9733</v>
      </c>
      <c r="E204" s="320" t="s">
        <v>9734</v>
      </c>
      <c r="F204" s="320" t="s">
        <v>7369</v>
      </c>
      <c r="G204" s="320"/>
      <c r="H204" s="847"/>
      <c r="I204" s="320" t="s">
        <v>7374</v>
      </c>
      <c r="J204" s="320"/>
      <c r="K204" s="320"/>
      <c r="L204" s="319">
        <v>58158</v>
      </c>
      <c r="M204" s="319">
        <v>2375</v>
      </c>
      <c r="N204" s="319">
        <v>4690</v>
      </c>
      <c r="O204" s="320" t="s">
        <v>513</v>
      </c>
      <c r="P204" s="319"/>
      <c r="Q204" s="319"/>
      <c r="R204" s="319"/>
      <c r="S204" s="319">
        <v>25</v>
      </c>
      <c r="T204" s="319">
        <v>13</v>
      </c>
      <c r="U204" s="319">
        <v>5</v>
      </c>
      <c r="V204" s="319">
        <v>325</v>
      </c>
      <c r="W204" s="319">
        <v>15</v>
      </c>
      <c r="X204" s="319">
        <v>8</v>
      </c>
      <c r="Y204" s="319"/>
      <c r="Z204" s="319">
        <v>120</v>
      </c>
      <c r="AA204" s="320"/>
      <c r="AB204" s="320"/>
      <c r="AC204" s="319">
        <v>140</v>
      </c>
      <c r="AD204" s="320"/>
      <c r="AE204" s="320">
        <v>2001</v>
      </c>
      <c r="AF204" s="320">
        <v>2001</v>
      </c>
      <c r="AG204" s="320"/>
      <c r="AH204" s="320"/>
      <c r="AI204" s="320"/>
      <c r="AJ204" s="320"/>
      <c r="AK204" s="320"/>
      <c r="AL204" s="319">
        <v>39057</v>
      </c>
      <c r="AM204" s="319">
        <v>39057</v>
      </c>
      <c r="AN204" s="320"/>
      <c r="AO204" s="320"/>
      <c r="AP204" s="320"/>
      <c r="AQ204" s="320"/>
      <c r="AR204" s="320"/>
      <c r="AS204" s="320"/>
      <c r="AT204" s="320"/>
      <c r="AU204" s="320"/>
      <c r="AV204" s="320"/>
      <c r="AW204" s="320"/>
      <c r="AX204" s="320"/>
      <c r="AY204" s="320"/>
      <c r="AZ204" s="320"/>
      <c r="BA204" s="320"/>
      <c r="BB204" s="320"/>
      <c r="BC204" s="320"/>
      <c r="BD204" s="320"/>
      <c r="BE204" s="320"/>
      <c r="BF204" s="320"/>
    </row>
    <row r="205" spans="1:58" s="290" customFormat="1" ht="24.95" customHeight="1">
      <c r="A205" s="248"/>
      <c r="B205" s="543"/>
      <c r="C205" s="320" t="s">
        <v>7369</v>
      </c>
      <c r="D205" s="320" t="s">
        <v>9735</v>
      </c>
      <c r="E205" s="320" t="s">
        <v>9736</v>
      </c>
      <c r="F205" s="320" t="s">
        <v>7369</v>
      </c>
      <c r="G205" s="320"/>
      <c r="H205" s="847"/>
      <c r="I205" s="320" t="s">
        <v>9182</v>
      </c>
      <c r="J205" s="320"/>
      <c r="K205" s="320"/>
      <c r="L205" s="319">
        <v>15000</v>
      </c>
      <c r="M205" s="319">
        <v>3151</v>
      </c>
      <c r="N205" s="319">
        <v>14323</v>
      </c>
      <c r="O205" s="320" t="s">
        <v>513</v>
      </c>
      <c r="P205" s="319"/>
      <c r="Q205" s="319"/>
      <c r="R205" s="319"/>
      <c r="S205" s="319">
        <v>25</v>
      </c>
      <c r="T205" s="319">
        <v>13</v>
      </c>
      <c r="U205" s="319">
        <v>6</v>
      </c>
      <c r="V205" s="319">
        <v>325</v>
      </c>
      <c r="W205" s="319"/>
      <c r="X205" s="319"/>
      <c r="Y205" s="319"/>
      <c r="Z205" s="319"/>
      <c r="AA205" s="320"/>
      <c r="AB205" s="320"/>
      <c r="AC205" s="319">
        <v>300</v>
      </c>
      <c r="AD205" s="320"/>
      <c r="AE205" s="320">
        <v>2007</v>
      </c>
      <c r="AF205" s="320">
        <v>2007</v>
      </c>
      <c r="AG205" s="320"/>
      <c r="AH205" s="320"/>
      <c r="AI205" s="320"/>
      <c r="AJ205" s="320"/>
      <c r="AK205" s="320"/>
      <c r="AL205" s="319">
        <v>31000</v>
      </c>
      <c r="AM205" s="319">
        <v>31000</v>
      </c>
      <c r="AN205" s="320"/>
      <c r="AO205" s="320"/>
      <c r="AP205" s="320"/>
      <c r="AQ205" s="320"/>
      <c r="AR205" s="320"/>
      <c r="AS205" s="320"/>
      <c r="AT205" s="320"/>
      <c r="AU205" s="320"/>
      <c r="AV205" s="320"/>
      <c r="AW205" s="320"/>
      <c r="AX205" s="320"/>
      <c r="AY205" s="320"/>
      <c r="AZ205" s="320"/>
      <c r="BA205" s="320"/>
      <c r="BB205" s="320"/>
      <c r="BC205" s="320"/>
      <c r="BD205" s="320"/>
      <c r="BE205" s="320" t="s">
        <v>9737</v>
      </c>
      <c r="BF205" s="320"/>
    </row>
    <row r="206" spans="1:58" s="290" customFormat="1" ht="24.95" customHeight="1">
      <c r="A206" s="248"/>
      <c r="B206" s="543"/>
      <c r="C206" s="320" t="s">
        <v>7369</v>
      </c>
      <c r="D206" s="320" t="s">
        <v>9738</v>
      </c>
      <c r="E206" s="320" t="s">
        <v>9739</v>
      </c>
      <c r="F206" s="320" t="s">
        <v>7369</v>
      </c>
      <c r="G206" s="320"/>
      <c r="H206" s="847"/>
      <c r="I206" s="320" t="s">
        <v>9182</v>
      </c>
      <c r="J206" s="320"/>
      <c r="K206" s="320"/>
      <c r="L206" s="319">
        <v>12740</v>
      </c>
      <c r="M206" s="319">
        <v>2543</v>
      </c>
      <c r="N206" s="319">
        <v>7746</v>
      </c>
      <c r="O206" s="320" t="s">
        <v>513</v>
      </c>
      <c r="P206" s="319"/>
      <c r="Q206" s="319"/>
      <c r="R206" s="319"/>
      <c r="S206" s="319">
        <v>25</v>
      </c>
      <c r="T206" s="319">
        <v>15</v>
      </c>
      <c r="U206" s="319">
        <v>6</v>
      </c>
      <c r="V206" s="319">
        <v>325</v>
      </c>
      <c r="W206" s="319"/>
      <c r="X206" s="319"/>
      <c r="Y206" s="319"/>
      <c r="Z206" s="319"/>
      <c r="AA206" s="320"/>
      <c r="AB206" s="320"/>
      <c r="AC206" s="319">
        <v>300</v>
      </c>
      <c r="AD206" s="320"/>
      <c r="AE206" s="320">
        <v>1994</v>
      </c>
      <c r="AF206" s="320">
        <v>1994</v>
      </c>
      <c r="AG206" s="320"/>
      <c r="AH206" s="320"/>
      <c r="AI206" s="320"/>
      <c r="AJ206" s="320"/>
      <c r="AK206" s="320"/>
      <c r="AL206" s="319">
        <v>10800</v>
      </c>
      <c r="AM206" s="319">
        <v>8602</v>
      </c>
      <c r="AN206" s="320"/>
      <c r="AO206" s="320"/>
      <c r="AP206" s="320"/>
      <c r="AQ206" s="320"/>
      <c r="AR206" s="320"/>
      <c r="AS206" s="320"/>
      <c r="AT206" s="320"/>
      <c r="AU206" s="320"/>
      <c r="AV206" s="320"/>
      <c r="AW206" s="320"/>
      <c r="AX206" s="320"/>
      <c r="AY206" s="320"/>
      <c r="AZ206" s="320"/>
      <c r="BA206" s="320"/>
      <c r="BB206" s="320"/>
      <c r="BC206" s="320"/>
      <c r="BD206" s="320"/>
      <c r="BE206" s="320" t="s">
        <v>9740</v>
      </c>
      <c r="BF206" s="320"/>
    </row>
    <row r="207" spans="1:58" s="290" customFormat="1" ht="24.95" customHeight="1">
      <c r="A207" s="248"/>
      <c r="B207" s="543"/>
      <c r="C207" s="320" t="s">
        <v>7369</v>
      </c>
      <c r="D207" s="320" t="s">
        <v>9741</v>
      </c>
      <c r="E207" s="320" t="s">
        <v>9742</v>
      </c>
      <c r="F207" s="320" t="s">
        <v>1325</v>
      </c>
      <c r="G207" s="320"/>
      <c r="H207" s="847"/>
      <c r="I207" s="320" t="s">
        <v>9176</v>
      </c>
      <c r="J207" s="320"/>
      <c r="K207" s="320"/>
      <c r="L207" s="319">
        <v>1649</v>
      </c>
      <c r="M207" s="319">
        <v>1649</v>
      </c>
      <c r="N207" s="319">
        <v>1649</v>
      </c>
      <c r="O207" s="320" t="s">
        <v>513</v>
      </c>
      <c r="P207" s="319"/>
      <c r="Q207" s="319"/>
      <c r="R207" s="319"/>
      <c r="S207" s="319">
        <v>25</v>
      </c>
      <c r="T207" s="319">
        <v>15</v>
      </c>
      <c r="U207" s="319">
        <v>6</v>
      </c>
      <c r="V207" s="319">
        <v>325</v>
      </c>
      <c r="W207" s="319" t="s">
        <v>9743</v>
      </c>
      <c r="X207" s="319" t="s">
        <v>9744</v>
      </c>
      <c r="Y207" s="319" t="s">
        <v>9745</v>
      </c>
      <c r="Z207" s="319" t="s">
        <v>9746</v>
      </c>
      <c r="AA207" s="320"/>
      <c r="AB207" s="320"/>
      <c r="AC207" s="319">
        <v>430</v>
      </c>
      <c r="AD207" s="320"/>
      <c r="AE207" s="320">
        <v>1994</v>
      </c>
      <c r="AF207" s="320">
        <v>1994</v>
      </c>
      <c r="AG207" s="320"/>
      <c r="AH207" s="320"/>
      <c r="AI207" s="320"/>
      <c r="AJ207" s="320"/>
      <c r="AK207" s="320"/>
      <c r="AL207" s="319">
        <v>20646</v>
      </c>
      <c r="AM207" s="319">
        <v>24100</v>
      </c>
      <c r="AN207" s="320"/>
      <c r="AO207" s="320"/>
      <c r="AP207" s="320"/>
      <c r="AQ207" s="320"/>
      <c r="AR207" s="320"/>
      <c r="AS207" s="320"/>
      <c r="AT207" s="320"/>
      <c r="AU207" s="320"/>
      <c r="AV207" s="320"/>
      <c r="AW207" s="320"/>
      <c r="AX207" s="320"/>
      <c r="AY207" s="320"/>
      <c r="AZ207" s="320"/>
      <c r="BA207" s="320"/>
      <c r="BB207" s="320"/>
      <c r="BC207" s="320"/>
      <c r="BD207" s="320"/>
      <c r="BE207" s="320" t="s">
        <v>9747</v>
      </c>
      <c r="BF207" s="320"/>
    </row>
    <row r="208" spans="1:58" s="290" customFormat="1" ht="24.95" customHeight="1">
      <c r="A208" s="248"/>
      <c r="B208" s="543"/>
      <c r="C208" s="320" t="s">
        <v>7369</v>
      </c>
      <c r="D208" s="320" t="s">
        <v>9741</v>
      </c>
      <c r="E208" s="320" t="s">
        <v>9748</v>
      </c>
      <c r="F208" s="320" t="s">
        <v>7369</v>
      </c>
      <c r="G208" s="320"/>
      <c r="H208" s="847"/>
      <c r="I208" s="320" t="s">
        <v>7374</v>
      </c>
      <c r="J208" s="320"/>
      <c r="K208" s="320"/>
      <c r="L208" s="319">
        <v>10201</v>
      </c>
      <c r="M208" s="319">
        <v>2105</v>
      </c>
      <c r="N208" s="319">
        <v>3528</v>
      </c>
      <c r="O208" s="320" t="s">
        <v>513</v>
      </c>
      <c r="P208" s="319"/>
      <c r="Q208" s="319"/>
      <c r="R208" s="319"/>
      <c r="S208" s="319">
        <v>25</v>
      </c>
      <c r="T208" s="319">
        <v>13</v>
      </c>
      <c r="U208" s="319">
        <v>5</v>
      </c>
      <c r="V208" s="319">
        <v>325</v>
      </c>
      <c r="W208" s="319"/>
      <c r="X208" s="319"/>
      <c r="Y208" s="319"/>
      <c r="Z208" s="319"/>
      <c r="AA208" s="320"/>
      <c r="AB208" s="320"/>
      <c r="AC208" s="319"/>
      <c r="AD208" s="320"/>
      <c r="AE208" s="320">
        <v>2012</v>
      </c>
      <c r="AF208" s="320"/>
      <c r="AG208" s="320"/>
      <c r="AH208" s="320"/>
      <c r="AI208" s="320"/>
      <c r="AJ208" s="320"/>
      <c r="AK208" s="320"/>
      <c r="AL208" s="319">
        <v>10457</v>
      </c>
      <c r="AM208" s="319"/>
      <c r="AN208" s="320"/>
      <c r="AO208" s="320"/>
      <c r="AP208" s="320"/>
      <c r="AQ208" s="320"/>
      <c r="AR208" s="320"/>
      <c r="AS208" s="320"/>
      <c r="AT208" s="320"/>
      <c r="AU208" s="320"/>
      <c r="AV208" s="320"/>
      <c r="AW208" s="320"/>
      <c r="AX208" s="320"/>
      <c r="AY208" s="320"/>
      <c r="AZ208" s="320"/>
      <c r="BA208" s="320"/>
      <c r="BB208" s="320"/>
      <c r="BC208" s="320"/>
      <c r="BD208" s="320"/>
      <c r="BE208" s="320"/>
      <c r="BF208" s="320"/>
    </row>
    <row r="209" spans="1:58" s="290" customFormat="1" ht="24.95" customHeight="1">
      <c r="A209" s="248"/>
      <c r="B209" s="543"/>
      <c r="C209" s="320" t="s">
        <v>7369</v>
      </c>
      <c r="D209" s="320" t="s">
        <v>9741</v>
      </c>
      <c r="E209" s="320" t="s">
        <v>9749</v>
      </c>
      <c r="F209" s="320" t="s">
        <v>7369</v>
      </c>
      <c r="G209" s="320"/>
      <c r="H209" s="847"/>
      <c r="I209" s="320" t="s">
        <v>9182</v>
      </c>
      <c r="J209" s="320"/>
      <c r="K209" s="320"/>
      <c r="L209" s="319">
        <v>946887</v>
      </c>
      <c r="M209" s="319">
        <v>5793</v>
      </c>
      <c r="N209" s="319">
        <v>14413</v>
      </c>
      <c r="O209" s="320" t="s">
        <v>513</v>
      </c>
      <c r="P209" s="319"/>
      <c r="Q209" s="319"/>
      <c r="R209" s="319"/>
      <c r="S209" s="319">
        <v>25</v>
      </c>
      <c r="T209" s="319">
        <v>13</v>
      </c>
      <c r="U209" s="319">
        <v>5</v>
      </c>
      <c r="V209" s="319">
        <v>325</v>
      </c>
      <c r="W209" s="319"/>
      <c r="X209" s="319"/>
      <c r="Y209" s="319"/>
      <c r="Z209" s="319"/>
      <c r="AA209" s="320"/>
      <c r="AB209" s="320"/>
      <c r="AC209" s="319"/>
      <c r="AD209" s="320"/>
      <c r="AE209" s="320">
        <v>2010</v>
      </c>
      <c r="AF209" s="320"/>
      <c r="AG209" s="320"/>
      <c r="AH209" s="320"/>
      <c r="AI209" s="320"/>
      <c r="AJ209" s="320"/>
      <c r="AK209" s="320"/>
      <c r="AL209" s="319"/>
      <c r="AM209" s="319"/>
      <c r="AN209" s="320"/>
      <c r="AO209" s="320"/>
      <c r="AP209" s="320"/>
      <c r="AQ209" s="320"/>
      <c r="AR209" s="320"/>
      <c r="AS209" s="320"/>
      <c r="AT209" s="320"/>
      <c r="AU209" s="320"/>
      <c r="AV209" s="320"/>
      <c r="AW209" s="320"/>
      <c r="AX209" s="320"/>
      <c r="AY209" s="320"/>
      <c r="AZ209" s="320"/>
      <c r="BA209" s="320"/>
      <c r="BB209" s="320"/>
      <c r="BC209" s="320"/>
      <c r="BD209" s="320"/>
      <c r="BE209" s="320"/>
      <c r="BF209" s="320"/>
    </row>
    <row r="210" spans="1:58" s="290" customFormat="1" ht="24.95" customHeight="1">
      <c r="A210" s="248"/>
      <c r="B210" s="543"/>
      <c r="C210" s="320" t="s">
        <v>7369</v>
      </c>
      <c r="D210" s="320" t="s">
        <v>9750</v>
      </c>
      <c r="E210" s="320" t="s">
        <v>9750</v>
      </c>
      <c r="F210" s="320" t="s">
        <v>7369</v>
      </c>
      <c r="G210" s="320">
        <v>122221.2</v>
      </c>
      <c r="H210" s="847">
        <v>5301.59</v>
      </c>
      <c r="I210" s="320" t="s">
        <v>7374</v>
      </c>
      <c r="J210" s="320" t="s">
        <v>513</v>
      </c>
      <c r="K210" s="320"/>
      <c r="L210" s="319">
        <v>122221.2</v>
      </c>
      <c r="M210" s="319">
        <v>5301.59</v>
      </c>
      <c r="N210" s="319">
        <v>33471.919999999998</v>
      </c>
      <c r="O210" s="320" t="s">
        <v>513</v>
      </c>
      <c r="P210" s="319"/>
      <c r="Q210" s="319"/>
      <c r="R210" s="319"/>
      <c r="S210" s="319">
        <v>50</v>
      </c>
      <c r="T210" s="319">
        <v>25</v>
      </c>
      <c r="U210" s="319">
        <v>10</v>
      </c>
      <c r="V210" s="319">
        <v>1250</v>
      </c>
      <c r="W210" s="319"/>
      <c r="X210" s="319"/>
      <c r="Y210" s="319"/>
      <c r="Z210" s="319"/>
      <c r="AA210" s="320"/>
      <c r="AB210" s="320">
        <v>308</v>
      </c>
      <c r="AC210" s="319">
        <v>2016</v>
      </c>
      <c r="AD210" s="320">
        <v>79170</v>
      </c>
      <c r="AE210" s="320">
        <v>2016</v>
      </c>
      <c r="AF210" s="320"/>
      <c r="AG210" s="320"/>
      <c r="AH210" s="320"/>
      <c r="AI210" s="320"/>
      <c r="AJ210" s="320"/>
      <c r="AK210" s="320"/>
      <c r="AL210" s="319">
        <v>79170</v>
      </c>
      <c r="AM210" s="319"/>
      <c r="AN210" s="320"/>
      <c r="AO210" s="320"/>
      <c r="AP210" s="320"/>
      <c r="AQ210" s="320"/>
      <c r="AR210" s="320"/>
      <c r="AS210" s="320"/>
      <c r="AT210" s="320"/>
      <c r="AU210" s="320"/>
      <c r="AV210" s="320"/>
      <c r="AW210" s="320"/>
      <c r="AX210" s="320"/>
      <c r="AY210" s="320"/>
      <c r="AZ210" s="320"/>
      <c r="BA210" s="320"/>
      <c r="BB210" s="320"/>
      <c r="BC210" s="320"/>
      <c r="BD210" s="320"/>
      <c r="BE210" s="320"/>
      <c r="BF210" s="320"/>
    </row>
    <row r="211" spans="1:58" s="290" customFormat="1" ht="24.95" customHeight="1">
      <c r="A211" s="248"/>
      <c r="B211" s="543"/>
      <c r="C211" s="320" t="s">
        <v>7381</v>
      </c>
      <c r="D211" s="320" t="s">
        <v>9751</v>
      </c>
      <c r="E211" s="320" t="s">
        <v>9752</v>
      </c>
      <c r="F211" s="320" t="s">
        <v>1325</v>
      </c>
      <c r="G211" s="320" t="s">
        <v>9753</v>
      </c>
      <c r="H211" s="847" t="s">
        <v>9754</v>
      </c>
      <c r="I211" s="320" t="s">
        <v>9755</v>
      </c>
      <c r="J211" s="320">
        <v>14</v>
      </c>
      <c r="K211" s="320" t="s">
        <v>9756</v>
      </c>
      <c r="L211" s="319">
        <v>1200</v>
      </c>
      <c r="M211" s="319">
        <v>1200</v>
      </c>
      <c r="N211" s="319">
        <v>1200</v>
      </c>
      <c r="O211" s="320" t="s">
        <v>513</v>
      </c>
      <c r="P211" s="319"/>
      <c r="Q211" s="319"/>
      <c r="R211" s="319"/>
      <c r="S211" s="319">
        <v>25</v>
      </c>
      <c r="T211" s="319">
        <v>15</v>
      </c>
      <c r="U211" s="319">
        <v>5</v>
      </c>
      <c r="V211" s="319">
        <v>375</v>
      </c>
      <c r="W211" s="319" t="s">
        <v>9757</v>
      </c>
      <c r="X211" s="319" t="s">
        <v>9758</v>
      </c>
      <c r="Y211" s="319"/>
      <c r="Z211" s="319">
        <v>312</v>
      </c>
      <c r="AA211" s="320"/>
      <c r="AB211" s="320"/>
      <c r="AC211" s="319"/>
      <c r="AD211" s="320"/>
      <c r="AE211" s="320">
        <v>1998</v>
      </c>
      <c r="AF211" s="320">
        <v>1998</v>
      </c>
      <c r="AG211" s="320">
        <v>3850</v>
      </c>
      <c r="AH211" s="320">
        <v>2040</v>
      </c>
      <c r="AI211" s="320"/>
      <c r="AJ211" s="320"/>
      <c r="AK211" s="320"/>
      <c r="AL211" s="319"/>
      <c r="AM211" s="319"/>
      <c r="AN211" s="320"/>
      <c r="AO211" s="320"/>
      <c r="AP211" s="320"/>
      <c r="AQ211" s="320"/>
      <c r="AR211" s="320"/>
      <c r="AS211" s="320"/>
      <c r="AT211" s="320"/>
      <c r="AU211" s="320"/>
      <c r="AV211" s="320"/>
      <c r="AW211" s="320"/>
      <c r="AX211" s="320"/>
      <c r="AY211" s="320"/>
      <c r="AZ211" s="320"/>
      <c r="BA211" s="320"/>
      <c r="BB211" s="320"/>
      <c r="BC211" s="320"/>
      <c r="BD211" s="320"/>
      <c r="BE211" s="320" t="s">
        <v>9759</v>
      </c>
      <c r="BF211" s="320" t="s">
        <v>9737</v>
      </c>
    </row>
    <row r="212" spans="1:58" s="290" customFormat="1" ht="24.95" customHeight="1">
      <c r="A212" s="248"/>
      <c r="B212" s="543"/>
      <c r="C212" s="320" t="s">
        <v>7381</v>
      </c>
      <c r="D212" s="320" t="s">
        <v>9760</v>
      </c>
      <c r="E212" s="320" t="s">
        <v>9761</v>
      </c>
      <c r="F212" s="320" t="s">
        <v>7381</v>
      </c>
      <c r="G212" s="320" t="s">
        <v>9753</v>
      </c>
      <c r="H212" s="1096" t="s">
        <v>9754</v>
      </c>
      <c r="I212" s="320" t="s">
        <v>401</v>
      </c>
      <c r="J212" s="320">
        <v>14</v>
      </c>
      <c r="K212" s="320" t="s">
        <v>9756</v>
      </c>
      <c r="L212" s="319">
        <v>13400</v>
      </c>
      <c r="M212" s="319">
        <v>7329</v>
      </c>
      <c r="N212" s="319">
        <v>13400</v>
      </c>
      <c r="O212" s="320" t="s">
        <v>513</v>
      </c>
      <c r="P212" s="319"/>
      <c r="Q212" s="319"/>
      <c r="R212" s="319"/>
      <c r="S212" s="319">
        <v>50</v>
      </c>
      <c r="T212" s="319">
        <v>2</v>
      </c>
      <c r="U212" s="319">
        <v>10</v>
      </c>
      <c r="V212" s="319">
        <v>1000</v>
      </c>
      <c r="W212" s="319">
        <v>12</v>
      </c>
      <c r="X212" s="319">
        <v>15</v>
      </c>
      <c r="Y212" s="1115">
        <v>0</v>
      </c>
      <c r="Z212" s="319">
        <v>180</v>
      </c>
      <c r="AA212" s="320"/>
      <c r="AB212" s="320"/>
      <c r="AC212" s="319">
        <v>556</v>
      </c>
      <c r="AD212" s="320"/>
      <c r="AE212" s="320">
        <v>2005</v>
      </c>
      <c r="AF212" s="320">
        <v>2005</v>
      </c>
      <c r="AG212" s="320">
        <v>3850</v>
      </c>
      <c r="AH212" s="320">
        <v>2040</v>
      </c>
      <c r="AI212" s="320"/>
      <c r="AJ212" s="320"/>
      <c r="AK212" s="320"/>
      <c r="AL212" s="319">
        <v>40000</v>
      </c>
      <c r="AM212" s="319">
        <v>40000</v>
      </c>
      <c r="AN212" s="320"/>
      <c r="AO212" s="320"/>
      <c r="AP212" s="320"/>
      <c r="AQ212" s="320"/>
      <c r="AR212" s="320"/>
      <c r="AS212" s="320"/>
      <c r="AT212" s="320"/>
      <c r="AU212" s="320"/>
      <c r="AV212" s="320"/>
      <c r="AW212" s="320"/>
      <c r="AX212" s="320"/>
      <c r="AY212" s="320"/>
      <c r="AZ212" s="320"/>
      <c r="BA212" s="320"/>
      <c r="BB212" s="320"/>
      <c r="BC212" s="320"/>
      <c r="BD212" s="320"/>
      <c r="BE212" s="320" t="s">
        <v>9762</v>
      </c>
      <c r="BF212" s="320" t="s">
        <v>9740</v>
      </c>
    </row>
    <row r="213" spans="1:58" s="290" customFormat="1" ht="24.95" customHeight="1">
      <c r="A213" s="248"/>
      <c r="B213" s="543"/>
      <c r="C213" s="320" t="s">
        <v>7381</v>
      </c>
      <c r="D213" s="320" t="s">
        <v>9763</v>
      </c>
      <c r="E213" s="320" t="s">
        <v>9764</v>
      </c>
      <c r="F213" s="320" t="s">
        <v>7381</v>
      </c>
      <c r="G213" s="320"/>
      <c r="H213" s="1096"/>
      <c r="I213" s="320" t="s">
        <v>401</v>
      </c>
      <c r="J213" s="320"/>
      <c r="K213" s="320"/>
      <c r="L213" s="319">
        <v>9114</v>
      </c>
      <c r="M213" s="319">
        <v>997</v>
      </c>
      <c r="N213" s="319">
        <v>9114</v>
      </c>
      <c r="O213" s="320" t="s">
        <v>513</v>
      </c>
      <c r="P213" s="319"/>
      <c r="Q213" s="319"/>
      <c r="R213" s="319"/>
      <c r="S213" s="319"/>
      <c r="T213" s="319"/>
      <c r="U213" s="319"/>
      <c r="V213" s="319"/>
      <c r="W213" s="319">
        <v>25</v>
      </c>
      <c r="X213" s="319">
        <v>12</v>
      </c>
      <c r="Y213" s="1115">
        <v>6</v>
      </c>
      <c r="Z213" s="319">
        <v>300</v>
      </c>
      <c r="AA213" s="320"/>
      <c r="AB213" s="320"/>
      <c r="AC213" s="319"/>
      <c r="AD213" s="320"/>
      <c r="AE213" s="320">
        <v>2010</v>
      </c>
      <c r="AF213" s="320"/>
      <c r="AG213" s="320"/>
      <c r="AH213" s="320"/>
      <c r="AI213" s="320"/>
      <c r="AJ213" s="320"/>
      <c r="AK213" s="320"/>
      <c r="AL213" s="319">
        <v>112950</v>
      </c>
      <c r="AM213" s="319"/>
      <c r="AN213" s="320"/>
      <c r="AO213" s="320"/>
      <c r="AP213" s="320"/>
      <c r="AQ213" s="320"/>
      <c r="AR213" s="320"/>
      <c r="AS213" s="320"/>
      <c r="AT213" s="320"/>
      <c r="AU213" s="320"/>
      <c r="AV213" s="320"/>
      <c r="AW213" s="320"/>
      <c r="AX213" s="320"/>
      <c r="AY213" s="320"/>
      <c r="AZ213" s="320"/>
      <c r="BA213" s="320"/>
      <c r="BB213" s="320"/>
      <c r="BC213" s="320"/>
      <c r="BD213" s="320"/>
      <c r="BE213" s="320" t="s">
        <v>9765</v>
      </c>
      <c r="BF213" s="320" t="s">
        <v>9747</v>
      </c>
    </row>
    <row r="214" spans="1:58" s="290" customFormat="1" ht="24.95" customHeight="1">
      <c r="A214" s="248"/>
      <c r="B214" s="543"/>
      <c r="C214" s="678" t="s">
        <v>7381</v>
      </c>
      <c r="D214" s="678" t="s">
        <v>8473</v>
      </c>
      <c r="E214" s="678" t="s">
        <v>9204</v>
      </c>
      <c r="F214" s="678" t="s">
        <v>7381</v>
      </c>
      <c r="G214" s="678"/>
      <c r="H214" s="1116"/>
      <c r="I214" s="678" t="s">
        <v>7385</v>
      </c>
      <c r="J214" s="678"/>
      <c r="K214" s="678"/>
      <c r="L214" s="187">
        <v>305320</v>
      </c>
      <c r="M214" s="187">
        <v>16405.82</v>
      </c>
      <c r="N214" s="187">
        <v>39370.75</v>
      </c>
      <c r="O214" s="678" t="s">
        <v>513</v>
      </c>
      <c r="P214" s="187">
        <v>33</v>
      </c>
      <c r="Q214" s="187">
        <v>25</v>
      </c>
      <c r="R214" s="187">
        <v>5</v>
      </c>
      <c r="S214" s="187">
        <v>50</v>
      </c>
      <c r="T214" s="187">
        <v>26</v>
      </c>
      <c r="U214" s="187">
        <v>10</v>
      </c>
      <c r="V214" s="187"/>
      <c r="W214" s="187">
        <v>25</v>
      </c>
      <c r="X214" s="187">
        <v>10</v>
      </c>
      <c r="Y214" s="1117">
        <v>4</v>
      </c>
      <c r="Z214" s="187"/>
      <c r="AA214" s="678"/>
      <c r="AB214" s="678">
        <v>1553</v>
      </c>
      <c r="AC214" s="187"/>
      <c r="AD214" s="678"/>
      <c r="AE214" s="678">
        <v>2011</v>
      </c>
      <c r="AF214" s="678"/>
      <c r="AG214" s="678"/>
      <c r="AH214" s="678"/>
      <c r="AI214" s="678"/>
      <c r="AJ214" s="678"/>
      <c r="AK214" s="678"/>
      <c r="AL214" s="1118">
        <v>99128</v>
      </c>
      <c r="AM214" s="187"/>
      <c r="AN214" s="678"/>
      <c r="AO214" s="678"/>
      <c r="AP214" s="678"/>
      <c r="AQ214" s="678"/>
      <c r="AR214" s="678"/>
      <c r="AS214" s="678"/>
      <c r="AT214" s="678"/>
      <c r="AU214" s="678"/>
      <c r="AV214" s="678"/>
      <c r="AW214" s="678"/>
      <c r="AX214" s="678"/>
      <c r="AY214" s="678"/>
      <c r="AZ214" s="678"/>
      <c r="BA214" s="678"/>
      <c r="BB214" s="678"/>
      <c r="BC214" s="678"/>
      <c r="BD214" s="678"/>
      <c r="BE214" s="678"/>
      <c r="BF214" s="678"/>
    </row>
    <row r="215" spans="1:58" s="290" customFormat="1" ht="24.95" customHeight="1">
      <c r="A215" s="248"/>
      <c r="B215" s="543"/>
      <c r="C215" s="320" t="s">
        <v>7390</v>
      </c>
      <c r="D215" s="320" t="s">
        <v>9766</v>
      </c>
      <c r="E215" s="320" t="s">
        <v>9767</v>
      </c>
      <c r="F215" s="320" t="s">
        <v>7390</v>
      </c>
      <c r="G215" s="320" t="s">
        <v>7393</v>
      </c>
      <c r="H215" s="1096"/>
      <c r="I215" s="320" t="s">
        <v>401</v>
      </c>
      <c r="J215" s="320">
        <v>19</v>
      </c>
      <c r="K215" s="320" t="s">
        <v>9768</v>
      </c>
      <c r="L215" s="319">
        <v>8212</v>
      </c>
      <c r="M215" s="319">
        <v>4797</v>
      </c>
      <c r="N215" s="319">
        <v>6548</v>
      </c>
      <c r="O215" s="320" t="s">
        <v>513</v>
      </c>
      <c r="P215" s="319"/>
      <c r="Q215" s="319"/>
      <c r="R215" s="319"/>
      <c r="S215" s="319">
        <v>50</v>
      </c>
      <c r="T215" s="319">
        <v>25</v>
      </c>
      <c r="U215" s="319">
        <v>10</v>
      </c>
      <c r="V215" s="319">
        <v>1250</v>
      </c>
      <c r="W215" s="319"/>
      <c r="X215" s="319"/>
      <c r="Y215" s="1115"/>
      <c r="Z215" s="319"/>
      <c r="AA215" s="320" t="s">
        <v>9769</v>
      </c>
      <c r="AB215" s="320">
        <v>516</v>
      </c>
      <c r="AC215" s="319"/>
      <c r="AD215" s="320" t="s">
        <v>586</v>
      </c>
      <c r="AE215" s="320">
        <v>2002</v>
      </c>
      <c r="AF215" s="320">
        <v>2002</v>
      </c>
      <c r="AG215" s="320">
        <v>6880</v>
      </c>
      <c r="AH215" s="320">
        <v>500</v>
      </c>
      <c r="AI215" s="320">
        <v>3000</v>
      </c>
      <c r="AJ215" s="320"/>
      <c r="AK215" s="320"/>
      <c r="AL215" s="319">
        <v>10380</v>
      </c>
      <c r="AM215" s="319">
        <v>10380</v>
      </c>
      <c r="AN215" s="320"/>
      <c r="AO215" s="320"/>
      <c r="AP215" s="320"/>
      <c r="AQ215" s="320"/>
      <c r="AR215" s="320"/>
      <c r="AS215" s="320"/>
      <c r="AT215" s="320"/>
      <c r="AU215" s="320"/>
      <c r="AV215" s="320"/>
      <c r="AW215" s="320"/>
      <c r="AX215" s="320"/>
      <c r="AY215" s="320"/>
      <c r="AZ215" s="320"/>
      <c r="BA215" s="320"/>
      <c r="BB215" s="320"/>
      <c r="BC215" s="320"/>
      <c r="BD215" s="320"/>
      <c r="BE215" s="320" t="s">
        <v>9770</v>
      </c>
      <c r="BF215" s="320" t="s">
        <v>9771</v>
      </c>
    </row>
    <row r="216" spans="1:58" s="290" customFormat="1" ht="24.95" customHeight="1">
      <c r="A216" s="248"/>
      <c r="B216" s="543"/>
      <c r="C216" s="678" t="s">
        <v>7390</v>
      </c>
      <c r="D216" s="678" t="s">
        <v>9772</v>
      </c>
      <c r="E216" s="678" t="s">
        <v>9773</v>
      </c>
      <c r="F216" s="678" t="s">
        <v>7390</v>
      </c>
      <c r="G216" s="678" t="s">
        <v>7393</v>
      </c>
      <c r="H216" s="1119"/>
      <c r="I216" s="678" t="s">
        <v>7390</v>
      </c>
      <c r="J216" s="678">
        <v>19</v>
      </c>
      <c r="K216" s="678" t="s">
        <v>9768</v>
      </c>
      <c r="L216" s="187">
        <v>18166</v>
      </c>
      <c r="M216" s="187">
        <v>2928</v>
      </c>
      <c r="N216" s="187">
        <v>9792</v>
      </c>
      <c r="O216" s="678" t="s">
        <v>513</v>
      </c>
      <c r="P216" s="187"/>
      <c r="Q216" s="187"/>
      <c r="R216" s="187"/>
      <c r="S216" s="187">
        <v>50</v>
      </c>
      <c r="T216" s="187">
        <v>25</v>
      </c>
      <c r="U216" s="187">
        <v>10</v>
      </c>
      <c r="V216" s="187">
        <v>1250</v>
      </c>
      <c r="W216" s="187"/>
      <c r="X216" s="187"/>
      <c r="Y216" s="187"/>
      <c r="Z216" s="187"/>
      <c r="AA216" s="678" t="s">
        <v>9769</v>
      </c>
      <c r="AB216" s="678">
        <v>1023</v>
      </c>
      <c r="AC216" s="187"/>
      <c r="AD216" s="678" t="s">
        <v>586</v>
      </c>
      <c r="AE216" s="678">
        <v>2011</v>
      </c>
      <c r="AF216" s="678">
        <v>2002</v>
      </c>
      <c r="AG216" s="678">
        <v>6880</v>
      </c>
      <c r="AH216" s="678">
        <v>500</v>
      </c>
      <c r="AI216" s="678">
        <v>3000</v>
      </c>
      <c r="AJ216" s="678"/>
      <c r="AK216" s="678"/>
      <c r="AL216" s="187">
        <v>22595</v>
      </c>
      <c r="AM216" s="187">
        <v>10380</v>
      </c>
      <c r="AN216" s="678"/>
      <c r="AO216" s="678"/>
      <c r="AP216" s="678"/>
      <c r="AQ216" s="678"/>
      <c r="AR216" s="678"/>
      <c r="AS216" s="678"/>
      <c r="AT216" s="678"/>
      <c r="AU216" s="678"/>
      <c r="AV216" s="678"/>
      <c r="AW216" s="678"/>
      <c r="AX216" s="678"/>
      <c r="AY216" s="678"/>
      <c r="AZ216" s="678"/>
      <c r="BA216" s="678"/>
      <c r="BB216" s="678"/>
      <c r="BC216" s="678"/>
      <c r="BD216" s="678"/>
      <c r="BE216" s="678" t="s">
        <v>9770</v>
      </c>
      <c r="BF216" s="678" t="s">
        <v>9774</v>
      </c>
    </row>
    <row r="217" spans="1:58" s="290" customFormat="1" ht="24.95" customHeight="1">
      <c r="A217" s="248"/>
      <c r="B217" s="543"/>
      <c r="C217" s="320" t="s">
        <v>2954</v>
      </c>
      <c r="D217" s="320" t="s">
        <v>9775</v>
      </c>
      <c r="E217" s="320" t="s">
        <v>2258</v>
      </c>
      <c r="F217" s="320" t="s">
        <v>2954</v>
      </c>
      <c r="G217" s="320" t="s">
        <v>9776</v>
      </c>
      <c r="H217" s="847" t="s">
        <v>7446</v>
      </c>
      <c r="I217" s="320" t="s">
        <v>7117</v>
      </c>
      <c r="J217" s="320">
        <v>8</v>
      </c>
      <c r="K217" s="320"/>
      <c r="L217" s="319">
        <v>7988</v>
      </c>
      <c r="M217" s="319">
        <v>4438</v>
      </c>
      <c r="N217" s="319">
        <v>1322</v>
      </c>
      <c r="O217" s="320" t="s">
        <v>513</v>
      </c>
      <c r="P217" s="319"/>
      <c r="Q217" s="319"/>
      <c r="R217" s="319"/>
      <c r="S217" s="319"/>
      <c r="T217" s="319"/>
      <c r="U217" s="319"/>
      <c r="V217" s="319"/>
      <c r="W217" s="319" t="s">
        <v>9777</v>
      </c>
      <c r="X217" s="319" t="s">
        <v>9778</v>
      </c>
      <c r="Y217" s="319" t="s">
        <v>9779</v>
      </c>
      <c r="Z217" s="319">
        <v>575</v>
      </c>
      <c r="AA217" s="320"/>
      <c r="AB217" s="320"/>
      <c r="AC217" s="319"/>
      <c r="AD217" s="320"/>
      <c r="AE217" s="320">
        <v>2004</v>
      </c>
      <c r="AF217" s="320">
        <v>2004</v>
      </c>
      <c r="AG217" s="320"/>
      <c r="AH217" s="320"/>
      <c r="AI217" s="320"/>
      <c r="AJ217" s="320"/>
      <c r="AK217" s="320"/>
      <c r="AL217" s="319"/>
      <c r="AM217" s="319"/>
      <c r="AN217" s="320"/>
      <c r="AO217" s="320"/>
      <c r="AP217" s="320"/>
      <c r="AQ217" s="320"/>
      <c r="AR217" s="320"/>
      <c r="AS217" s="320"/>
      <c r="AT217" s="320"/>
      <c r="AU217" s="320"/>
      <c r="AV217" s="320"/>
      <c r="AW217" s="320"/>
      <c r="AX217" s="320"/>
      <c r="AY217" s="320"/>
      <c r="AZ217" s="320"/>
      <c r="BA217" s="320"/>
      <c r="BB217" s="320"/>
      <c r="BC217" s="320"/>
      <c r="BD217" s="320"/>
      <c r="BE217" s="320" t="s">
        <v>9780</v>
      </c>
      <c r="BF217" s="320" t="s">
        <v>9781</v>
      </c>
    </row>
    <row r="218" spans="1:58" s="290" customFormat="1" ht="24.95" customHeight="1">
      <c r="A218" s="248"/>
      <c r="B218" s="543"/>
      <c r="C218" s="320" t="s">
        <v>2954</v>
      </c>
      <c r="D218" s="320" t="s">
        <v>9782</v>
      </c>
      <c r="E218" s="320" t="s">
        <v>9783</v>
      </c>
      <c r="F218" s="320" t="s">
        <v>2954</v>
      </c>
      <c r="G218" s="320" t="s">
        <v>9776</v>
      </c>
      <c r="H218" s="847" t="s">
        <v>7446</v>
      </c>
      <c r="I218" s="320" t="s">
        <v>9231</v>
      </c>
      <c r="J218" s="320">
        <v>8</v>
      </c>
      <c r="K218" s="320"/>
      <c r="L218" s="319"/>
      <c r="M218" s="319"/>
      <c r="N218" s="319"/>
      <c r="O218" s="320" t="s">
        <v>513</v>
      </c>
      <c r="P218" s="319"/>
      <c r="Q218" s="319"/>
      <c r="R218" s="319"/>
      <c r="S218" s="319"/>
      <c r="T218" s="319"/>
      <c r="U218" s="319"/>
      <c r="V218" s="319"/>
      <c r="W218" s="319" t="s">
        <v>9777</v>
      </c>
      <c r="X218" s="319" t="s">
        <v>9784</v>
      </c>
      <c r="Y218" s="319" t="s">
        <v>9785</v>
      </c>
      <c r="Z218" s="319">
        <v>385</v>
      </c>
      <c r="AA218" s="320"/>
      <c r="AB218" s="320"/>
      <c r="AC218" s="319"/>
      <c r="AD218" s="320"/>
      <c r="AE218" s="320">
        <v>2005</v>
      </c>
      <c r="AF218" s="320">
        <v>2005</v>
      </c>
      <c r="AG218" s="320"/>
      <c r="AH218" s="320"/>
      <c r="AI218" s="320"/>
      <c r="AJ218" s="320"/>
      <c r="AK218" s="320"/>
      <c r="AL218" s="319"/>
      <c r="AM218" s="319"/>
      <c r="AN218" s="320"/>
      <c r="AO218" s="320"/>
      <c r="AP218" s="320"/>
      <c r="AQ218" s="320"/>
      <c r="AR218" s="320"/>
      <c r="AS218" s="320"/>
      <c r="AT218" s="320"/>
      <c r="AU218" s="320"/>
      <c r="AV218" s="320"/>
      <c r="AW218" s="320"/>
      <c r="AX218" s="320"/>
      <c r="AY218" s="320"/>
      <c r="AZ218" s="320"/>
      <c r="BA218" s="320"/>
      <c r="BB218" s="320"/>
      <c r="BC218" s="320"/>
      <c r="BD218" s="320"/>
      <c r="BE218" s="320" t="s">
        <v>9786</v>
      </c>
      <c r="BF218" s="320" t="s">
        <v>9787</v>
      </c>
    </row>
    <row r="219" spans="1:58" s="290" customFormat="1" ht="24.95" customHeight="1">
      <c r="A219" s="248"/>
      <c r="B219" s="543"/>
      <c r="C219" s="320" t="s">
        <v>2954</v>
      </c>
      <c r="D219" s="320" t="s">
        <v>9788</v>
      </c>
      <c r="E219" s="320" t="s">
        <v>9236</v>
      </c>
      <c r="F219" s="320" t="s">
        <v>2954</v>
      </c>
      <c r="G219" s="320"/>
      <c r="H219" s="847"/>
      <c r="I219" s="320" t="s">
        <v>2962</v>
      </c>
      <c r="J219" s="320"/>
      <c r="K219" s="320"/>
      <c r="L219" s="319">
        <v>12849</v>
      </c>
      <c r="M219" s="319">
        <v>2568</v>
      </c>
      <c r="N219" s="319">
        <v>6664</v>
      </c>
      <c r="O219" s="320" t="s">
        <v>513</v>
      </c>
      <c r="P219" s="319"/>
      <c r="Q219" s="319"/>
      <c r="R219" s="319"/>
      <c r="S219" s="319"/>
      <c r="T219" s="319"/>
      <c r="U219" s="319"/>
      <c r="V219" s="319"/>
      <c r="W219" s="319">
        <v>25</v>
      </c>
      <c r="X219" s="319">
        <v>25</v>
      </c>
      <c r="Y219" s="319">
        <v>8</v>
      </c>
      <c r="Z219" s="319">
        <v>546</v>
      </c>
      <c r="AA219" s="320"/>
      <c r="AB219" s="320"/>
      <c r="AC219" s="319"/>
      <c r="AD219" s="320"/>
      <c r="AE219" s="320">
        <v>2010</v>
      </c>
      <c r="AF219" s="320"/>
      <c r="AG219" s="320"/>
      <c r="AH219" s="320"/>
      <c r="AI219" s="320"/>
      <c r="AJ219" s="320"/>
      <c r="AK219" s="320"/>
      <c r="AL219" s="319"/>
      <c r="AM219" s="319"/>
      <c r="AN219" s="320"/>
      <c r="AO219" s="320"/>
      <c r="AP219" s="320"/>
      <c r="AQ219" s="320"/>
      <c r="AR219" s="320"/>
      <c r="AS219" s="320"/>
      <c r="AT219" s="320"/>
      <c r="AU219" s="320"/>
      <c r="AV219" s="320"/>
      <c r="AW219" s="320"/>
      <c r="AX219" s="320"/>
      <c r="AY219" s="320"/>
      <c r="AZ219" s="320"/>
      <c r="BA219" s="320"/>
      <c r="BB219" s="320"/>
      <c r="BC219" s="320"/>
      <c r="BD219" s="320"/>
      <c r="BE219" s="320" t="s">
        <v>9789</v>
      </c>
      <c r="BF219" s="320"/>
    </row>
    <row r="220" spans="1:58" s="290" customFormat="1" ht="24.95" customHeight="1">
      <c r="A220" s="248"/>
      <c r="B220" s="543"/>
      <c r="C220" s="320" t="s">
        <v>2954</v>
      </c>
      <c r="D220" s="320" t="s">
        <v>9790</v>
      </c>
      <c r="E220" s="320" t="s">
        <v>9791</v>
      </c>
      <c r="F220" s="320" t="s">
        <v>2954</v>
      </c>
      <c r="G220" s="320"/>
      <c r="H220" s="847"/>
      <c r="I220" s="320" t="s">
        <v>2954</v>
      </c>
      <c r="J220" s="320"/>
      <c r="K220" s="320"/>
      <c r="L220" s="319">
        <v>2076</v>
      </c>
      <c r="M220" s="319">
        <v>1169.92</v>
      </c>
      <c r="N220" s="319">
        <v>2031.84</v>
      </c>
      <c r="O220" s="320" t="s">
        <v>513</v>
      </c>
      <c r="P220" s="319"/>
      <c r="Q220" s="319"/>
      <c r="R220" s="319"/>
      <c r="S220" s="319"/>
      <c r="T220" s="319"/>
      <c r="U220" s="319"/>
      <c r="V220" s="319"/>
      <c r="W220" s="319">
        <v>25</v>
      </c>
      <c r="X220" s="319">
        <v>9.75</v>
      </c>
      <c r="Y220" s="319">
        <v>4</v>
      </c>
      <c r="Z220" s="319">
        <v>265</v>
      </c>
      <c r="AA220" s="320"/>
      <c r="AB220" s="320"/>
      <c r="AC220" s="319"/>
      <c r="AD220" s="320"/>
      <c r="AE220" s="320">
        <v>2011</v>
      </c>
      <c r="AF220" s="320"/>
      <c r="AG220" s="320"/>
      <c r="AH220" s="320"/>
      <c r="AI220" s="320"/>
      <c r="AJ220" s="320"/>
      <c r="AK220" s="320"/>
      <c r="AL220" s="319">
        <v>4022</v>
      </c>
      <c r="AM220" s="319"/>
      <c r="AN220" s="320"/>
      <c r="AO220" s="320"/>
      <c r="AP220" s="320"/>
      <c r="AQ220" s="320"/>
      <c r="AR220" s="320"/>
      <c r="AS220" s="320"/>
      <c r="AT220" s="320"/>
      <c r="AU220" s="320"/>
      <c r="AV220" s="320"/>
      <c r="AW220" s="320"/>
      <c r="AX220" s="320"/>
      <c r="AY220" s="320"/>
      <c r="AZ220" s="320"/>
      <c r="BA220" s="320"/>
      <c r="BB220" s="320"/>
      <c r="BC220" s="320"/>
      <c r="BD220" s="320"/>
      <c r="BE220" s="320"/>
      <c r="BF220" s="320" t="s">
        <v>9792</v>
      </c>
    </row>
    <row r="221" spans="1:58" s="290" customFormat="1" ht="24.95" customHeight="1">
      <c r="A221" s="248"/>
      <c r="B221" s="543"/>
      <c r="C221" s="320" t="s">
        <v>2954</v>
      </c>
      <c r="D221" s="320" t="s">
        <v>2994</v>
      </c>
      <c r="E221" s="320" t="s">
        <v>9793</v>
      </c>
      <c r="F221" s="320" t="s">
        <v>2954</v>
      </c>
      <c r="G221" s="320"/>
      <c r="H221" s="847"/>
      <c r="I221" s="320" t="s">
        <v>2962</v>
      </c>
      <c r="J221" s="320"/>
      <c r="K221" s="320"/>
      <c r="L221" s="319">
        <v>120016</v>
      </c>
      <c r="M221" s="319">
        <v>3118</v>
      </c>
      <c r="N221" s="319">
        <v>9375</v>
      </c>
      <c r="O221" s="320" t="s">
        <v>513</v>
      </c>
      <c r="P221" s="319">
        <v>8</v>
      </c>
      <c r="Q221" s="319">
        <v>6</v>
      </c>
      <c r="R221" s="319">
        <v>5</v>
      </c>
      <c r="S221" s="319">
        <v>25</v>
      </c>
      <c r="T221" s="319">
        <v>13.8</v>
      </c>
      <c r="U221" s="319">
        <v>6</v>
      </c>
      <c r="V221" s="319">
        <v>345</v>
      </c>
      <c r="W221" s="319">
        <v>7</v>
      </c>
      <c r="X221" s="319">
        <v>9.5</v>
      </c>
      <c r="Y221" s="319" t="s">
        <v>499</v>
      </c>
      <c r="Z221" s="319">
        <v>66.5</v>
      </c>
      <c r="AA221" s="320"/>
      <c r="AB221" s="320"/>
      <c r="AC221" s="319"/>
      <c r="AD221" s="320"/>
      <c r="AE221" s="320">
        <v>2012</v>
      </c>
      <c r="AF221" s="320"/>
      <c r="AG221" s="320"/>
      <c r="AH221" s="320"/>
      <c r="AI221" s="320"/>
      <c r="AJ221" s="320"/>
      <c r="AK221" s="320"/>
      <c r="AL221" s="319"/>
      <c r="AM221" s="319"/>
      <c r="AN221" s="320"/>
      <c r="AO221" s="320"/>
      <c r="AP221" s="320"/>
      <c r="AQ221" s="320"/>
      <c r="AR221" s="320"/>
      <c r="AS221" s="320"/>
      <c r="AT221" s="320"/>
      <c r="AU221" s="320"/>
      <c r="AV221" s="320"/>
      <c r="AW221" s="320"/>
      <c r="AX221" s="320"/>
      <c r="AY221" s="320"/>
      <c r="AZ221" s="320"/>
      <c r="BA221" s="320"/>
      <c r="BB221" s="320"/>
      <c r="BC221" s="320"/>
      <c r="BD221" s="320"/>
      <c r="BE221" s="320"/>
      <c r="BF221" s="320" t="s">
        <v>9794</v>
      </c>
    </row>
    <row r="222" spans="1:58" s="290" customFormat="1" ht="24.95" customHeight="1">
      <c r="A222" s="248"/>
      <c r="B222" s="543"/>
      <c r="C222" s="320" t="s">
        <v>7413</v>
      </c>
      <c r="D222" s="320" t="s">
        <v>9795</v>
      </c>
      <c r="E222" s="320" t="s">
        <v>9796</v>
      </c>
      <c r="F222" s="320" t="s">
        <v>7413</v>
      </c>
      <c r="G222" s="320" t="s">
        <v>9797</v>
      </c>
      <c r="H222" s="847"/>
      <c r="I222" s="320" t="s">
        <v>8319</v>
      </c>
      <c r="J222" s="320"/>
      <c r="K222" s="320"/>
      <c r="L222" s="319">
        <v>17906</v>
      </c>
      <c r="M222" s="319">
        <v>3665</v>
      </c>
      <c r="N222" s="319">
        <v>5306</v>
      </c>
      <c r="O222" s="320" t="s">
        <v>513</v>
      </c>
      <c r="P222" s="319"/>
      <c r="Q222" s="319"/>
      <c r="R222" s="319"/>
      <c r="S222" s="319">
        <v>50</v>
      </c>
      <c r="T222" s="319">
        <v>25</v>
      </c>
      <c r="U222" s="319">
        <v>10</v>
      </c>
      <c r="V222" s="319">
        <v>1250</v>
      </c>
      <c r="W222" s="319"/>
      <c r="X222" s="319"/>
      <c r="Y222" s="319"/>
      <c r="Z222" s="319"/>
      <c r="AA222" s="320">
        <v>37</v>
      </c>
      <c r="AB222" s="320"/>
      <c r="AC222" s="319">
        <v>320</v>
      </c>
      <c r="AD222" s="320"/>
      <c r="AE222" s="320">
        <v>1995</v>
      </c>
      <c r="AF222" s="320">
        <v>1995</v>
      </c>
      <c r="AG222" s="320">
        <v>8290</v>
      </c>
      <c r="AH222" s="320"/>
      <c r="AI222" s="320"/>
      <c r="AJ222" s="320"/>
      <c r="AK222" s="320"/>
      <c r="AL222" s="319">
        <v>8290</v>
      </c>
      <c r="AM222" s="319">
        <v>8290</v>
      </c>
      <c r="AN222" s="320"/>
      <c r="AO222" s="320"/>
      <c r="AP222" s="320"/>
      <c r="AQ222" s="320"/>
      <c r="AR222" s="320"/>
      <c r="AS222" s="320"/>
      <c r="AT222" s="320"/>
      <c r="AU222" s="320"/>
      <c r="AV222" s="320"/>
      <c r="AW222" s="320"/>
      <c r="AX222" s="320"/>
      <c r="AY222" s="320"/>
      <c r="AZ222" s="320"/>
      <c r="BA222" s="320"/>
      <c r="BB222" s="320"/>
      <c r="BC222" s="320"/>
      <c r="BD222" s="320"/>
      <c r="BE222" s="320"/>
      <c r="BF222" s="320" t="s">
        <v>9780</v>
      </c>
    </row>
    <row r="223" spans="1:58" s="290" customFormat="1" ht="24.95" customHeight="1">
      <c r="A223" s="248"/>
      <c r="B223" s="543"/>
      <c r="C223" s="320" t="s">
        <v>7413</v>
      </c>
      <c r="D223" s="320"/>
      <c r="E223" s="320" t="s">
        <v>9798</v>
      </c>
      <c r="F223" s="320" t="s">
        <v>7413</v>
      </c>
      <c r="G223" s="320" t="s">
        <v>8319</v>
      </c>
      <c r="H223" s="847"/>
      <c r="I223" s="320" t="s">
        <v>8319</v>
      </c>
      <c r="J223" s="320"/>
      <c r="K223" s="320"/>
      <c r="L223" s="552"/>
      <c r="M223" s="552"/>
      <c r="N223" s="552">
        <v>1505.12</v>
      </c>
      <c r="O223" s="320" t="s">
        <v>513</v>
      </c>
      <c r="P223" s="1120"/>
      <c r="Q223" s="1120"/>
      <c r="R223" s="1120"/>
      <c r="S223" s="1120">
        <v>18</v>
      </c>
      <c r="T223" s="1121">
        <v>10</v>
      </c>
      <c r="U223" s="1120">
        <v>5</v>
      </c>
      <c r="V223" s="1120">
        <v>180</v>
      </c>
      <c r="W223" s="1120"/>
      <c r="X223" s="1120"/>
      <c r="Y223" s="1120"/>
      <c r="Z223" s="1120"/>
      <c r="AA223" s="320"/>
      <c r="AB223" s="320"/>
      <c r="AC223" s="319"/>
      <c r="AD223" s="320"/>
      <c r="AE223" s="320">
        <v>1998</v>
      </c>
      <c r="AF223" s="320">
        <v>842</v>
      </c>
      <c r="AG223" s="320"/>
      <c r="AH223" s="320"/>
      <c r="AI223" s="320"/>
      <c r="AJ223" s="320"/>
      <c r="AK223" s="320"/>
      <c r="AL223" s="319">
        <v>842</v>
      </c>
      <c r="AM223" s="319"/>
      <c r="AN223" s="320"/>
      <c r="AO223" s="320"/>
      <c r="AP223" s="320"/>
      <c r="AQ223" s="320"/>
      <c r="AR223" s="320"/>
      <c r="AS223" s="320"/>
      <c r="AT223" s="320"/>
      <c r="AU223" s="320"/>
      <c r="AV223" s="320"/>
      <c r="AW223" s="320"/>
      <c r="AX223" s="320"/>
      <c r="AY223" s="320"/>
      <c r="AZ223" s="320"/>
      <c r="BA223" s="320"/>
      <c r="BB223" s="320"/>
      <c r="BC223" s="320"/>
      <c r="BD223" s="320"/>
      <c r="BE223" s="320"/>
      <c r="BF223" s="320" t="s">
        <v>9799</v>
      </c>
    </row>
    <row r="224" spans="1:58" s="290" customFormat="1" ht="24.95" customHeight="1">
      <c r="A224" s="248"/>
      <c r="B224" s="543"/>
      <c r="C224" s="320" t="s">
        <v>7413</v>
      </c>
      <c r="D224" s="320"/>
      <c r="E224" s="320" t="s">
        <v>9800</v>
      </c>
      <c r="F224" s="320" t="s">
        <v>7413</v>
      </c>
      <c r="G224" s="320" t="s">
        <v>8319</v>
      </c>
      <c r="H224" s="847"/>
      <c r="I224" s="177" t="s">
        <v>8319</v>
      </c>
      <c r="J224" s="320"/>
      <c r="K224" s="320"/>
      <c r="L224" s="319"/>
      <c r="M224" s="319"/>
      <c r="N224" s="319"/>
      <c r="O224" s="320" t="s">
        <v>231</v>
      </c>
      <c r="P224" s="319"/>
      <c r="Q224" s="319"/>
      <c r="R224" s="319"/>
      <c r="S224" s="319"/>
      <c r="T224" s="319"/>
      <c r="U224" s="319"/>
      <c r="V224" s="319"/>
      <c r="W224" s="319"/>
      <c r="X224" s="319"/>
      <c r="Y224" s="319"/>
      <c r="Z224" s="319">
        <v>4168</v>
      </c>
      <c r="AA224" s="320"/>
      <c r="AB224" s="320"/>
      <c r="AC224" s="319"/>
      <c r="AD224" s="320"/>
      <c r="AE224" s="320">
        <v>2014</v>
      </c>
      <c r="AF224" s="320"/>
      <c r="AG224" s="320"/>
      <c r="AH224" s="320"/>
      <c r="AI224" s="320"/>
      <c r="AJ224" s="320"/>
      <c r="AK224" s="320"/>
      <c r="AL224" s="319">
        <v>6500</v>
      </c>
      <c r="AM224" s="319"/>
      <c r="AN224" s="320"/>
      <c r="AO224" s="320"/>
      <c r="AP224" s="320"/>
      <c r="AQ224" s="320"/>
      <c r="AR224" s="320"/>
      <c r="AS224" s="320"/>
      <c r="AT224" s="320"/>
      <c r="AU224" s="320"/>
      <c r="AV224" s="320"/>
      <c r="AW224" s="320"/>
      <c r="AX224" s="320"/>
      <c r="AY224" s="320"/>
      <c r="AZ224" s="320"/>
      <c r="BA224" s="320"/>
      <c r="BB224" s="320"/>
      <c r="BC224" s="320"/>
      <c r="BD224" s="320"/>
      <c r="BE224" s="320"/>
      <c r="BF224" s="320" t="s">
        <v>9801</v>
      </c>
    </row>
    <row r="225" spans="1:58" s="290" customFormat="1" ht="24.95" customHeight="1">
      <c r="A225" s="248"/>
      <c r="B225" s="543"/>
      <c r="C225" s="320" t="s">
        <v>7418</v>
      </c>
      <c r="D225" s="320" t="s">
        <v>8926</v>
      </c>
      <c r="E225" s="320" t="s">
        <v>9802</v>
      </c>
      <c r="F225" s="320" t="s">
        <v>7418</v>
      </c>
      <c r="G225" s="177" t="s">
        <v>9803</v>
      </c>
      <c r="H225" s="847" t="s">
        <v>7422</v>
      </c>
      <c r="I225" s="177" t="s">
        <v>401</v>
      </c>
      <c r="J225" s="320">
        <v>29</v>
      </c>
      <c r="K225" s="320" t="s">
        <v>9804</v>
      </c>
      <c r="L225" s="319"/>
      <c r="M225" s="319">
        <v>4048</v>
      </c>
      <c r="N225" s="319">
        <v>5811</v>
      </c>
      <c r="O225" s="320" t="s">
        <v>9805</v>
      </c>
      <c r="P225" s="319">
        <v>25</v>
      </c>
      <c r="Q225" s="319">
        <v>25</v>
      </c>
      <c r="R225" s="319">
        <v>5</v>
      </c>
      <c r="S225" s="319">
        <v>50</v>
      </c>
      <c r="T225" s="319">
        <v>25</v>
      </c>
      <c r="U225" s="319">
        <v>10</v>
      </c>
      <c r="V225" s="319">
        <v>1250</v>
      </c>
      <c r="W225" s="319"/>
      <c r="X225" s="319"/>
      <c r="Y225" s="319"/>
      <c r="Z225" s="319"/>
      <c r="AA225" s="320">
        <v>639</v>
      </c>
      <c r="AB225" s="320">
        <v>798</v>
      </c>
      <c r="AC225" s="319">
        <v>798</v>
      </c>
      <c r="AD225" s="320" t="s">
        <v>233</v>
      </c>
      <c r="AE225" s="320">
        <v>1998</v>
      </c>
      <c r="AF225" s="319">
        <v>1998</v>
      </c>
      <c r="AG225" s="320">
        <v>3749</v>
      </c>
      <c r="AH225" s="320"/>
      <c r="AI225" s="320">
        <v>2000</v>
      </c>
      <c r="AJ225" s="320"/>
      <c r="AK225" s="320"/>
      <c r="AL225" s="319">
        <v>5749</v>
      </c>
      <c r="AM225" s="319">
        <v>5749</v>
      </c>
      <c r="AN225" s="320"/>
      <c r="AO225" s="320"/>
      <c r="AP225" s="320" t="s">
        <v>9806</v>
      </c>
      <c r="AQ225" s="320">
        <v>300</v>
      </c>
      <c r="AR225" s="320"/>
      <c r="AS225" s="320"/>
      <c r="AT225" s="320" t="s">
        <v>8930</v>
      </c>
      <c r="AU225" s="320">
        <v>1</v>
      </c>
      <c r="AV225" s="320">
        <v>1284</v>
      </c>
      <c r="AW225" s="320" t="s">
        <v>8931</v>
      </c>
      <c r="AX225" s="320" t="s">
        <v>8932</v>
      </c>
      <c r="AY225" s="320"/>
      <c r="AZ225" s="320"/>
      <c r="BA225" s="320"/>
      <c r="BB225" s="320"/>
      <c r="BC225" s="320"/>
      <c r="BD225" s="320"/>
      <c r="BE225" s="320" t="s">
        <v>9807</v>
      </c>
      <c r="BF225" s="320" t="s">
        <v>9732</v>
      </c>
    </row>
    <row r="226" spans="1:58" s="290" customFormat="1" ht="24.95" customHeight="1">
      <c r="A226" s="248"/>
      <c r="B226" s="543"/>
      <c r="C226" s="320" t="s">
        <v>7418</v>
      </c>
      <c r="D226" s="320"/>
      <c r="E226" s="320" t="s">
        <v>9808</v>
      </c>
      <c r="F226" s="320" t="s">
        <v>7418</v>
      </c>
      <c r="G226" s="177"/>
      <c r="H226" s="847"/>
      <c r="I226" s="177" t="s">
        <v>9809</v>
      </c>
      <c r="J226" s="320"/>
      <c r="K226" s="320"/>
      <c r="L226" s="319">
        <v>4962</v>
      </c>
      <c r="M226" s="319">
        <v>1865</v>
      </c>
      <c r="N226" s="319">
        <v>1865</v>
      </c>
      <c r="O226" s="320" t="s">
        <v>513</v>
      </c>
      <c r="P226" s="319"/>
      <c r="Q226" s="319"/>
      <c r="R226" s="319"/>
      <c r="S226" s="319"/>
      <c r="T226" s="319"/>
      <c r="U226" s="319"/>
      <c r="V226" s="319"/>
      <c r="W226" s="319">
        <v>25</v>
      </c>
      <c r="X226" s="319">
        <v>13</v>
      </c>
      <c r="Y226" s="319">
        <v>5</v>
      </c>
      <c r="Z226" s="319">
        <v>313</v>
      </c>
      <c r="AA226" s="320"/>
      <c r="AB226" s="320">
        <v>80</v>
      </c>
      <c r="AC226" s="319"/>
      <c r="AD226" s="320"/>
      <c r="AE226" s="320">
        <v>2014</v>
      </c>
      <c r="AF226" s="319"/>
      <c r="AG226" s="320"/>
      <c r="AH226" s="320"/>
      <c r="AI226" s="320"/>
      <c r="AJ226" s="320"/>
      <c r="AK226" s="320"/>
      <c r="AL226" s="319">
        <v>3522</v>
      </c>
      <c r="AM226" s="319"/>
      <c r="AN226" s="320"/>
      <c r="AO226" s="320"/>
      <c r="AP226" s="320"/>
      <c r="AQ226" s="320"/>
      <c r="AR226" s="320"/>
      <c r="AS226" s="320"/>
      <c r="AT226" s="320"/>
      <c r="AU226" s="320"/>
      <c r="AV226" s="320"/>
      <c r="AW226" s="320"/>
      <c r="AX226" s="320"/>
      <c r="AY226" s="320"/>
      <c r="AZ226" s="320"/>
      <c r="BA226" s="320"/>
      <c r="BB226" s="320"/>
      <c r="BC226" s="320"/>
      <c r="BD226" s="320"/>
      <c r="BE226" s="320"/>
      <c r="BF226" s="320" t="s">
        <v>9810</v>
      </c>
    </row>
    <row r="227" spans="1:58" s="290" customFormat="1" ht="24.95" customHeight="1">
      <c r="A227" s="248"/>
      <c r="B227" s="543"/>
      <c r="C227" s="320" t="s">
        <v>437</v>
      </c>
      <c r="D227" s="320"/>
      <c r="E227" s="320" t="s">
        <v>9811</v>
      </c>
      <c r="F227" s="320" t="s">
        <v>437</v>
      </c>
      <c r="G227" s="320"/>
      <c r="H227" s="1096"/>
      <c r="I227" s="320" t="s">
        <v>2260</v>
      </c>
      <c r="J227" s="320"/>
      <c r="K227" s="320"/>
      <c r="L227" s="319"/>
      <c r="M227" s="319">
        <v>4442</v>
      </c>
      <c r="N227" s="319">
        <v>10620</v>
      </c>
      <c r="O227" s="320" t="s">
        <v>513</v>
      </c>
      <c r="P227" s="319"/>
      <c r="Q227" s="319"/>
      <c r="R227" s="319"/>
      <c r="S227" s="319"/>
      <c r="T227" s="319"/>
      <c r="U227" s="319"/>
      <c r="V227" s="319"/>
      <c r="W227" s="319">
        <v>25</v>
      </c>
      <c r="X227" s="319">
        <v>13</v>
      </c>
      <c r="Y227" s="319">
        <v>6</v>
      </c>
      <c r="Z227" s="319">
        <v>325</v>
      </c>
      <c r="AA227" s="320"/>
      <c r="AB227" s="320"/>
      <c r="AC227" s="319"/>
      <c r="AD227" s="320"/>
      <c r="AE227" s="320">
        <v>2002</v>
      </c>
      <c r="AF227" s="320">
        <v>2002</v>
      </c>
      <c r="AG227" s="320"/>
      <c r="AH227" s="320"/>
      <c r="AI227" s="320"/>
      <c r="AJ227" s="320"/>
      <c r="AK227" s="320"/>
      <c r="AL227" s="319">
        <v>16566</v>
      </c>
      <c r="AM227" s="319">
        <v>16566</v>
      </c>
      <c r="AN227" s="320"/>
      <c r="AO227" s="320"/>
      <c r="AP227" s="320"/>
      <c r="AQ227" s="320"/>
      <c r="AR227" s="320"/>
      <c r="AS227" s="320"/>
      <c r="AT227" s="320"/>
      <c r="AU227" s="320"/>
      <c r="AV227" s="320"/>
      <c r="AW227" s="320"/>
      <c r="AX227" s="320"/>
      <c r="AY227" s="320"/>
      <c r="AZ227" s="320"/>
      <c r="BA227" s="320"/>
      <c r="BB227" s="320"/>
      <c r="BC227" s="320"/>
      <c r="BD227" s="320"/>
      <c r="BE227" s="320" t="s">
        <v>2261</v>
      </c>
      <c r="BF227" s="320" t="s">
        <v>9812</v>
      </c>
    </row>
    <row r="228" spans="1:58" s="290" customFormat="1" ht="24.95" customHeight="1">
      <c r="A228" s="248"/>
      <c r="B228" s="543"/>
      <c r="C228" s="320" t="s">
        <v>437</v>
      </c>
      <c r="D228" s="320"/>
      <c r="E228" s="320" t="s">
        <v>9813</v>
      </c>
      <c r="F228" s="320" t="s">
        <v>437</v>
      </c>
      <c r="G228" s="320"/>
      <c r="H228" s="1096"/>
      <c r="I228" s="320" t="s">
        <v>2260</v>
      </c>
      <c r="J228" s="320"/>
      <c r="K228" s="320"/>
      <c r="L228" s="319"/>
      <c r="M228" s="319"/>
      <c r="N228" s="319"/>
      <c r="O228" s="320" t="s">
        <v>513</v>
      </c>
      <c r="P228" s="319"/>
      <c r="Q228" s="319"/>
      <c r="R228" s="319"/>
      <c r="S228" s="319"/>
      <c r="T228" s="319"/>
      <c r="U228" s="319"/>
      <c r="V228" s="319"/>
      <c r="W228" s="319">
        <v>25</v>
      </c>
      <c r="X228" s="319">
        <v>13</v>
      </c>
      <c r="Y228" s="319">
        <v>6</v>
      </c>
      <c r="Z228" s="319">
        <v>325</v>
      </c>
      <c r="AA228" s="320"/>
      <c r="AB228" s="320"/>
      <c r="AC228" s="319"/>
      <c r="AD228" s="320"/>
      <c r="AE228" s="320">
        <v>2009</v>
      </c>
      <c r="AF228" s="320">
        <v>2009</v>
      </c>
      <c r="AG228" s="320"/>
      <c r="AH228" s="320"/>
      <c r="AI228" s="320"/>
      <c r="AJ228" s="320"/>
      <c r="AK228" s="320"/>
      <c r="AL228" s="319"/>
      <c r="AM228" s="319"/>
      <c r="AN228" s="320"/>
      <c r="AO228" s="320"/>
      <c r="AP228" s="320"/>
      <c r="AQ228" s="320"/>
      <c r="AR228" s="320"/>
      <c r="AS228" s="320"/>
      <c r="AT228" s="320"/>
      <c r="AU228" s="320"/>
      <c r="AV228" s="320"/>
      <c r="AW228" s="320"/>
      <c r="AX228" s="320"/>
      <c r="AY228" s="320"/>
      <c r="AZ228" s="320"/>
      <c r="BA228" s="320"/>
      <c r="BB228" s="320"/>
      <c r="BC228" s="320"/>
      <c r="BD228" s="320"/>
      <c r="BE228" s="320" t="s">
        <v>9814</v>
      </c>
      <c r="BF228" s="320" t="s">
        <v>9812</v>
      </c>
    </row>
    <row r="229" spans="1:58" s="290" customFormat="1" ht="24.95" customHeight="1">
      <c r="A229" s="248"/>
      <c r="B229" s="543"/>
      <c r="C229" s="320" t="s">
        <v>437</v>
      </c>
      <c r="D229" s="320"/>
      <c r="E229" s="320" t="s">
        <v>9815</v>
      </c>
      <c r="F229" s="320" t="s">
        <v>437</v>
      </c>
      <c r="G229" s="320"/>
      <c r="H229" s="847"/>
      <c r="I229" s="320" t="s">
        <v>2260</v>
      </c>
      <c r="J229" s="320"/>
      <c r="K229" s="320"/>
      <c r="L229" s="319"/>
      <c r="M229" s="319"/>
      <c r="N229" s="319"/>
      <c r="O229" s="320" t="s">
        <v>513</v>
      </c>
      <c r="P229" s="319"/>
      <c r="Q229" s="319"/>
      <c r="R229" s="319"/>
      <c r="S229" s="319"/>
      <c r="T229" s="319"/>
      <c r="U229" s="319"/>
      <c r="V229" s="319"/>
      <c r="W229" s="319">
        <v>25</v>
      </c>
      <c r="X229" s="319">
        <v>13</v>
      </c>
      <c r="Y229" s="319">
        <v>6</v>
      </c>
      <c r="Z229" s="319">
        <v>325</v>
      </c>
      <c r="AA229" s="320"/>
      <c r="AB229" s="320"/>
      <c r="AC229" s="319"/>
      <c r="AD229" s="320"/>
      <c r="AE229" s="320">
        <v>2010</v>
      </c>
      <c r="AF229" s="320"/>
      <c r="AG229" s="320"/>
      <c r="AH229" s="320"/>
      <c r="AI229" s="320"/>
      <c r="AJ229" s="320"/>
      <c r="AK229" s="320"/>
      <c r="AL229" s="319"/>
      <c r="AM229" s="319"/>
      <c r="AN229" s="320"/>
      <c r="AO229" s="320"/>
      <c r="AP229" s="320"/>
      <c r="AQ229" s="320"/>
      <c r="AR229" s="320"/>
      <c r="AS229" s="320"/>
      <c r="AT229" s="320"/>
      <c r="AU229" s="320"/>
      <c r="AV229" s="320"/>
      <c r="AW229" s="320"/>
      <c r="AX229" s="320"/>
      <c r="AY229" s="320"/>
      <c r="AZ229" s="320"/>
      <c r="BA229" s="320"/>
      <c r="BB229" s="320"/>
      <c r="BC229" s="320"/>
      <c r="BD229" s="320"/>
      <c r="BE229" s="320" t="s">
        <v>2261</v>
      </c>
      <c r="BF229" s="320" t="s">
        <v>9816</v>
      </c>
    </row>
    <row r="230" spans="1:58" s="290" customFormat="1" ht="24.95" customHeight="1">
      <c r="A230" s="248"/>
      <c r="B230" s="543"/>
      <c r="C230" s="320" t="s">
        <v>437</v>
      </c>
      <c r="D230" s="320"/>
      <c r="E230" s="320" t="s">
        <v>9817</v>
      </c>
      <c r="F230" s="320" t="s">
        <v>437</v>
      </c>
      <c r="G230" s="320"/>
      <c r="H230" s="847"/>
      <c r="I230" s="320" t="s">
        <v>2260</v>
      </c>
      <c r="J230" s="320"/>
      <c r="K230" s="320"/>
      <c r="L230" s="319"/>
      <c r="M230" s="319"/>
      <c r="N230" s="319"/>
      <c r="O230" s="320" t="s">
        <v>513</v>
      </c>
      <c r="P230" s="319"/>
      <c r="Q230" s="319"/>
      <c r="R230" s="319"/>
      <c r="S230" s="319"/>
      <c r="T230" s="319"/>
      <c r="U230" s="319"/>
      <c r="V230" s="319"/>
      <c r="W230" s="319">
        <v>25</v>
      </c>
      <c r="X230" s="319">
        <v>7</v>
      </c>
      <c r="Y230" s="319">
        <v>3</v>
      </c>
      <c r="Z230" s="319">
        <v>175</v>
      </c>
      <c r="AA230" s="320"/>
      <c r="AB230" s="320"/>
      <c r="AC230" s="319"/>
      <c r="AD230" s="320"/>
      <c r="AE230" s="320">
        <v>2009</v>
      </c>
      <c r="AF230" s="320"/>
      <c r="AG230" s="320"/>
      <c r="AH230" s="320"/>
      <c r="AI230" s="320"/>
      <c r="AJ230" s="320"/>
      <c r="AK230" s="320"/>
      <c r="AL230" s="319"/>
      <c r="AM230" s="319"/>
      <c r="AN230" s="320"/>
      <c r="AO230" s="320"/>
      <c r="AP230" s="320"/>
      <c r="AQ230" s="320"/>
      <c r="AR230" s="320"/>
      <c r="AS230" s="320"/>
      <c r="AT230" s="320"/>
      <c r="AU230" s="320"/>
      <c r="AV230" s="320"/>
      <c r="AW230" s="320"/>
      <c r="AX230" s="320"/>
      <c r="AY230" s="320"/>
      <c r="AZ230" s="320"/>
      <c r="BA230" s="320"/>
      <c r="BB230" s="320"/>
      <c r="BC230" s="320"/>
      <c r="BD230" s="320"/>
      <c r="BE230" s="320" t="s">
        <v>9818</v>
      </c>
      <c r="BF230" s="320" t="s">
        <v>9819</v>
      </c>
    </row>
    <row r="231" spans="1:58" s="290" customFormat="1" ht="24.95" customHeight="1">
      <c r="A231" s="248"/>
      <c r="B231" s="543"/>
      <c r="C231" s="320" t="s">
        <v>437</v>
      </c>
      <c r="D231" s="320"/>
      <c r="E231" s="320" t="s">
        <v>2259</v>
      </c>
      <c r="F231" s="320" t="s">
        <v>437</v>
      </c>
      <c r="G231" s="320"/>
      <c r="H231" s="847"/>
      <c r="I231" s="320" t="s">
        <v>2260</v>
      </c>
      <c r="J231" s="320"/>
      <c r="K231" s="320"/>
      <c r="L231" s="319"/>
      <c r="M231" s="319"/>
      <c r="N231" s="319"/>
      <c r="O231" s="320" t="s">
        <v>513</v>
      </c>
      <c r="P231" s="319"/>
      <c r="Q231" s="319"/>
      <c r="R231" s="319"/>
      <c r="S231" s="319"/>
      <c r="T231" s="319"/>
      <c r="U231" s="319"/>
      <c r="V231" s="319"/>
      <c r="W231" s="319">
        <v>25</v>
      </c>
      <c r="X231" s="319">
        <v>13</v>
      </c>
      <c r="Y231" s="319">
        <v>6</v>
      </c>
      <c r="Z231" s="319">
        <v>325</v>
      </c>
      <c r="AA231" s="320"/>
      <c r="AB231" s="320"/>
      <c r="AC231" s="319"/>
      <c r="AD231" s="320"/>
      <c r="AE231" s="320">
        <v>2011</v>
      </c>
      <c r="AF231" s="320"/>
      <c r="AG231" s="320"/>
      <c r="AH231" s="320"/>
      <c r="AI231" s="320"/>
      <c r="AJ231" s="320"/>
      <c r="AK231" s="320"/>
      <c r="AL231" s="319"/>
      <c r="AM231" s="319"/>
      <c r="AN231" s="320"/>
      <c r="AO231" s="320"/>
      <c r="AP231" s="320"/>
      <c r="AQ231" s="320"/>
      <c r="AR231" s="320"/>
      <c r="AS231" s="320"/>
      <c r="AT231" s="320"/>
      <c r="AU231" s="320"/>
      <c r="AV231" s="320"/>
      <c r="AW231" s="320"/>
      <c r="AX231" s="320"/>
      <c r="AY231" s="320"/>
      <c r="AZ231" s="320"/>
      <c r="BA231" s="320"/>
      <c r="BB231" s="320"/>
      <c r="BC231" s="320"/>
      <c r="BD231" s="320"/>
      <c r="BE231" s="320" t="s">
        <v>2261</v>
      </c>
      <c r="BF231" s="320" t="s">
        <v>2261</v>
      </c>
    </row>
    <row r="232" spans="1:58" s="290" customFormat="1" ht="24.95" customHeight="1">
      <c r="A232" s="248"/>
      <c r="B232" s="543"/>
      <c r="C232" s="320" t="s">
        <v>437</v>
      </c>
      <c r="D232" s="320"/>
      <c r="E232" s="320" t="s">
        <v>9820</v>
      </c>
      <c r="F232" s="320" t="s">
        <v>437</v>
      </c>
      <c r="G232" s="320"/>
      <c r="H232" s="847"/>
      <c r="I232" s="320" t="s">
        <v>2260</v>
      </c>
      <c r="J232" s="320"/>
      <c r="K232" s="320"/>
      <c r="L232" s="319"/>
      <c r="M232" s="319"/>
      <c r="N232" s="319"/>
      <c r="O232" s="320" t="s">
        <v>513</v>
      </c>
      <c r="P232" s="319"/>
      <c r="Q232" s="319"/>
      <c r="R232" s="319"/>
      <c r="S232" s="319"/>
      <c r="T232" s="319"/>
      <c r="U232" s="319"/>
      <c r="V232" s="319"/>
      <c r="W232" s="319">
        <v>26</v>
      </c>
      <c r="X232" s="319">
        <v>13</v>
      </c>
      <c r="Y232" s="319">
        <v>6</v>
      </c>
      <c r="Z232" s="319">
        <v>325</v>
      </c>
      <c r="AA232" s="320"/>
      <c r="AB232" s="320"/>
      <c r="AC232" s="319"/>
      <c r="AD232" s="320"/>
      <c r="AE232" s="320">
        <v>2014</v>
      </c>
      <c r="AF232" s="320"/>
      <c r="AG232" s="320"/>
      <c r="AH232" s="320"/>
      <c r="AI232" s="320"/>
      <c r="AJ232" s="320"/>
      <c r="AK232" s="320"/>
      <c r="AL232" s="319"/>
      <c r="AM232" s="319"/>
      <c r="AN232" s="320"/>
      <c r="AO232" s="320"/>
      <c r="AP232" s="320"/>
      <c r="AQ232" s="320"/>
      <c r="AR232" s="320"/>
      <c r="AS232" s="320"/>
      <c r="AT232" s="320"/>
      <c r="AU232" s="320"/>
      <c r="AV232" s="320"/>
      <c r="AW232" s="320"/>
      <c r="AX232" s="320"/>
      <c r="AY232" s="320"/>
      <c r="AZ232" s="320"/>
      <c r="BA232" s="320"/>
      <c r="BB232" s="320"/>
      <c r="BC232" s="320"/>
      <c r="BD232" s="320"/>
      <c r="BE232" s="320"/>
      <c r="BF232" s="320" t="s">
        <v>9821</v>
      </c>
    </row>
    <row r="233" spans="1:58" s="290" customFormat="1" ht="24.95" customHeight="1">
      <c r="A233" s="248"/>
      <c r="B233" s="543"/>
      <c r="C233" s="320" t="s">
        <v>437</v>
      </c>
      <c r="D233" s="320"/>
      <c r="E233" s="320" t="s">
        <v>9822</v>
      </c>
      <c r="F233" s="320" t="s">
        <v>437</v>
      </c>
      <c r="G233" s="320"/>
      <c r="H233" s="847"/>
      <c r="I233" s="320" t="s">
        <v>2260</v>
      </c>
      <c r="J233" s="320"/>
      <c r="K233" s="320"/>
      <c r="L233" s="319"/>
      <c r="M233" s="319"/>
      <c r="N233" s="319"/>
      <c r="O233" s="320" t="s">
        <v>513</v>
      </c>
      <c r="P233" s="319"/>
      <c r="Q233" s="319"/>
      <c r="R233" s="319"/>
      <c r="S233" s="319"/>
      <c r="T233" s="319"/>
      <c r="U233" s="319"/>
      <c r="V233" s="319"/>
      <c r="W233" s="319">
        <v>27</v>
      </c>
      <c r="X233" s="319">
        <v>13</v>
      </c>
      <c r="Y233" s="319">
        <v>6</v>
      </c>
      <c r="Z233" s="319">
        <v>325</v>
      </c>
      <c r="AA233" s="320"/>
      <c r="AB233" s="320"/>
      <c r="AC233" s="319"/>
      <c r="AD233" s="320"/>
      <c r="AE233" s="320">
        <v>2015</v>
      </c>
      <c r="AF233" s="320"/>
      <c r="AG233" s="320"/>
      <c r="AH233" s="320"/>
      <c r="AI233" s="320"/>
      <c r="AJ233" s="320"/>
      <c r="AK233" s="320"/>
      <c r="AL233" s="319"/>
      <c r="AM233" s="319"/>
      <c r="AN233" s="320"/>
      <c r="AO233" s="320"/>
      <c r="AP233" s="320"/>
      <c r="AQ233" s="320"/>
      <c r="AR233" s="320"/>
      <c r="AS233" s="320"/>
      <c r="AT233" s="320"/>
      <c r="AU233" s="320"/>
      <c r="AV233" s="320"/>
      <c r="AW233" s="320"/>
      <c r="AX233" s="320"/>
      <c r="AY233" s="320"/>
      <c r="AZ233" s="320"/>
      <c r="BA233" s="320"/>
      <c r="BB233" s="320"/>
      <c r="BC233" s="320"/>
      <c r="BD233" s="320"/>
      <c r="BE233" s="320"/>
      <c r="BF233" s="320" t="s">
        <v>9821</v>
      </c>
    </row>
    <row r="234" spans="1:58" s="290" customFormat="1" ht="24.95" customHeight="1">
      <c r="A234" s="248"/>
      <c r="B234" s="543"/>
      <c r="C234" s="320" t="s">
        <v>2271</v>
      </c>
      <c r="D234" s="320" t="s">
        <v>9823</v>
      </c>
      <c r="E234" s="320" t="s">
        <v>9824</v>
      </c>
      <c r="F234" s="320" t="s">
        <v>2271</v>
      </c>
      <c r="G234" s="320" t="s">
        <v>9753</v>
      </c>
      <c r="H234" s="847" t="s">
        <v>9754</v>
      </c>
      <c r="I234" s="320" t="s">
        <v>9825</v>
      </c>
      <c r="J234" s="320">
        <v>14</v>
      </c>
      <c r="K234" s="320" t="s">
        <v>9756</v>
      </c>
      <c r="L234" s="319">
        <v>14806</v>
      </c>
      <c r="M234" s="319">
        <v>1174</v>
      </c>
      <c r="N234" s="319">
        <v>4625</v>
      </c>
      <c r="O234" s="320" t="s">
        <v>513</v>
      </c>
      <c r="P234" s="319"/>
      <c r="Q234" s="319"/>
      <c r="R234" s="319"/>
      <c r="S234" s="319"/>
      <c r="T234" s="319"/>
      <c r="U234" s="319"/>
      <c r="V234" s="319"/>
      <c r="W234" s="319">
        <v>25</v>
      </c>
      <c r="X234" s="319">
        <v>13</v>
      </c>
      <c r="Y234" s="319">
        <v>6</v>
      </c>
      <c r="Z234" s="319">
        <v>325</v>
      </c>
      <c r="AA234" s="320"/>
      <c r="AB234" s="320"/>
      <c r="AC234" s="319">
        <v>350</v>
      </c>
      <c r="AD234" s="320"/>
      <c r="AE234" s="320">
        <v>1993</v>
      </c>
      <c r="AF234" s="320">
        <v>1993</v>
      </c>
      <c r="AG234" s="320">
        <v>3850</v>
      </c>
      <c r="AH234" s="320">
        <v>2040</v>
      </c>
      <c r="AI234" s="320"/>
      <c r="AJ234" s="320"/>
      <c r="AK234" s="320"/>
      <c r="AL234" s="319">
        <v>7883</v>
      </c>
      <c r="AM234" s="319">
        <v>13773</v>
      </c>
      <c r="AN234" s="320"/>
      <c r="AO234" s="320"/>
      <c r="AP234" s="320"/>
      <c r="AQ234" s="320"/>
      <c r="AR234" s="320"/>
      <c r="AS234" s="320"/>
      <c r="AT234" s="320"/>
      <c r="AU234" s="320"/>
      <c r="AV234" s="320"/>
      <c r="AW234" s="320"/>
      <c r="AX234" s="320"/>
      <c r="AY234" s="320"/>
      <c r="AZ234" s="320"/>
      <c r="BA234" s="320"/>
      <c r="BB234" s="320"/>
      <c r="BC234" s="320"/>
      <c r="BD234" s="320"/>
      <c r="BE234" s="320"/>
      <c r="BF234" s="320" t="s">
        <v>9787</v>
      </c>
    </row>
    <row r="235" spans="1:58" s="290" customFormat="1" ht="24.95" customHeight="1">
      <c r="A235" s="248"/>
      <c r="B235" s="543"/>
      <c r="C235" s="320" t="s">
        <v>2271</v>
      </c>
      <c r="D235" s="320" t="s">
        <v>9826</v>
      </c>
      <c r="E235" s="320" t="s">
        <v>9827</v>
      </c>
      <c r="F235" s="320" t="s">
        <v>2271</v>
      </c>
      <c r="G235" s="320" t="s">
        <v>9753</v>
      </c>
      <c r="H235" s="847" t="s">
        <v>9754</v>
      </c>
      <c r="I235" s="320" t="s">
        <v>401</v>
      </c>
      <c r="J235" s="320">
        <v>14</v>
      </c>
      <c r="K235" s="320" t="s">
        <v>9756</v>
      </c>
      <c r="L235" s="319">
        <v>6933</v>
      </c>
      <c r="M235" s="319">
        <v>1236</v>
      </c>
      <c r="N235" s="319">
        <v>3257</v>
      </c>
      <c r="O235" s="320" t="s">
        <v>513</v>
      </c>
      <c r="P235" s="319"/>
      <c r="Q235" s="319"/>
      <c r="R235" s="319"/>
      <c r="S235" s="319"/>
      <c r="T235" s="319"/>
      <c r="U235" s="319"/>
      <c r="V235" s="319"/>
      <c r="W235" s="319">
        <v>25</v>
      </c>
      <c r="X235" s="319">
        <v>13</v>
      </c>
      <c r="Y235" s="319">
        <v>6</v>
      </c>
      <c r="Z235" s="319">
        <v>325</v>
      </c>
      <c r="AA235" s="320"/>
      <c r="AB235" s="320"/>
      <c r="AC235" s="319">
        <v>380</v>
      </c>
      <c r="AD235" s="320"/>
      <c r="AE235" s="320">
        <v>2003</v>
      </c>
      <c r="AF235" s="320">
        <v>2003</v>
      </c>
      <c r="AG235" s="320">
        <v>3850</v>
      </c>
      <c r="AH235" s="320">
        <v>2040</v>
      </c>
      <c r="AI235" s="320"/>
      <c r="AJ235" s="320"/>
      <c r="AK235" s="320"/>
      <c r="AL235" s="319">
        <v>6000</v>
      </c>
      <c r="AM235" s="319">
        <v>6000</v>
      </c>
      <c r="AN235" s="320"/>
      <c r="AO235" s="320"/>
      <c r="AP235" s="320"/>
      <c r="AQ235" s="320"/>
      <c r="AR235" s="320"/>
      <c r="AS235" s="320"/>
      <c r="AT235" s="320"/>
      <c r="AU235" s="320"/>
      <c r="AV235" s="320"/>
      <c r="AW235" s="320"/>
      <c r="AX235" s="320"/>
      <c r="AY235" s="320"/>
      <c r="AZ235" s="320"/>
      <c r="BA235" s="320"/>
      <c r="BB235" s="320"/>
      <c r="BC235" s="320"/>
      <c r="BD235" s="320"/>
      <c r="BE235" s="320" t="s">
        <v>9780</v>
      </c>
      <c r="BF235" s="320" t="s">
        <v>9816</v>
      </c>
    </row>
    <row r="236" spans="1:58" s="290" customFormat="1" ht="24.95" customHeight="1">
      <c r="A236" s="248"/>
      <c r="B236" s="543"/>
      <c r="C236" s="320" t="s">
        <v>7442</v>
      </c>
      <c r="D236" s="320" t="s">
        <v>9828</v>
      </c>
      <c r="E236" s="320" t="s">
        <v>9829</v>
      </c>
      <c r="F236" s="320" t="s">
        <v>7442</v>
      </c>
      <c r="G236" s="320" t="s">
        <v>9776</v>
      </c>
      <c r="H236" s="1096" t="s">
        <v>7446</v>
      </c>
      <c r="I236" s="320" t="s">
        <v>7447</v>
      </c>
      <c r="J236" s="320">
        <v>8</v>
      </c>
      <c r="K236" s="320"/>
      <c r="L236" s="319">
        <v>5612</v>
      </c>
      <c r="M236" s="319">
        <v>2838</v>
      </c>
      <c r="N236" s="319">
        <v>3909</v>
      </c>
      <c r="O236" s="320" t="s">
        <v>513</v>
      </c>
      <c r="P236" s="319"/>
      <c r="Q236" s="319"/>
      <c r="R236" s="319"/>
      <c r="S236" s="319">
        <v>50</v>
      </c>
      <c r="T236" s="319">
        <v>25</v>
      </c>
      <c r="U236" s="319">
        <v>10</v>
      </c>
      <c r="V236" s="319">
        <v>1340</v>
      </c>
      <c r="W236" s="319"/>
      <c r="X236" s="319"/>
      <c r="Y236" s="319"/>
      <c r="Z236" s="319"/>
      <c r="AA236" s="320">
        <v>240</v>
      </c>
      <c r="AB236" s="320"/>
      <c r="AC236" s="319"/>
      <c r="AD236" s="320"/>
      <c r="AE236" s="320">
        <v>1994</v>
      </c>
      <c r="AF236" s="320">
        <v>1994</v>
      </c>
      <c r="AG236" s="320"/>
      <c r="AH236" s="320">
        <v>3350</v>
      </c>
      <c r="AI236" s="320"/>
      <c r="AJ236" s="320"/>
      <c r="AK236" s="320"/>
      <c r="AL236" s="319">
        <v>3350</v>
      </c>
      <c r="AM236" s="319">
        <v>3350</v>
      </c>
      <c r="AN236" s="320"/>
      <c r="AO236" s="320"/>
      <c r="AP236" s="320"/>
      <c r="AQ236" s="320"/>
      <c r="AR236" s="320"/>
      <c r="AS236" s="320"/>
      <c r="AT236" s="320"/>
      <c r="AU236" s="320"/>
      <c r="AV236" s="320"/>
      <c r="AW236" s="320"/>
      <c r="AX236" s="320"/>
      <c r="AY236" s="320"/>
      <c r="AZ236" s="320"/>
      <c r="BA236" s="320"/>
      <c r="BB236" s="320"/>
      <c r="BC236" s="320"/>
      <c r="BD236" s="320"/>
      <c r="BE236" s="320"/>
      <c r="BF236" s="320"/>
    </row>
    <row r="237" spans="1:58" s="290" customFormat="1" ht="24.95" customHeight="1">
      <c r="A237" s="248"/>
      <c r="B237" s="543"/>
      <c r="C237" s="320" t="s">
        <v>7442</v>
      </c>
      <c r="D237" s="320" t="s">
        <v>8807</v>
      </c>
      <c r="E237" s="320" t="s">
        <v>9830</v>
      </c>
      <c r="F237" s="320" t="s">
        <v>7442</v>
      </c>
      <c r="G237" s="320" t="s">
        <v>9776</v>
      </c>
      <c r="H237" s="1096" t="s">
        <v>7446</v>
      </c>
      <c r="I237" s="320" t="s">
        <v>7447</v>
      </c>
      <c r="J237" s="320">
        <v>8</v>
      </c>
      <c r="K237" s="320"/>
      <c r="L237" s="319"/>
      <c r="M237" s="319">
        <v>2838</v>
      </c>
      <c r="N237" s="319">
        <v>3909</v>
      </c>
      <c r="O237" s="320" t="s">
        <v>513</v>
      </c>
      <c r="P237" s="319"/>
      <c r="Q237" s="319"/>
      <c r="R237" s="319"/>
      <c r="S237" s="319">
        <v>30</v>
      </c>
      <c r="T237" s="319">
        <v>20</v>
      </c>
      <c r="U237" s="319">
        <v>10</v>
      </c>
      <c r="V237" s="319">
        <v>600</v>
      </c>
      <c r="W237" s="319"/>
      <c r="X237" s="319"/>
      <c r="Y237" s="319"/>
      <c r="Z237" s="319"/>
      <c r="AA237" s="320">
        <v>240</v>
      </c>
      <c r="AB237" s="320"/>
      <c r="AC237" s="319"/>
      <c r="AD237" s="320"/>
      <c r="AE237" s="320">
        <v>2003</v>
      </c>
      <c r="AF237" s="320">
        <v>2003</v>
      </c>
      <c r="AG237" s="320"/>
      <c r="AH237" s="320">
        <v>12811</v>
      </c>
      <c r="AI237" s="320">
        <v>937</v>
      </c>
      <c r="AJ237" s="320"/>
      <c r="AK237" s="320"/>
      <c r="AL237" s="319">
        <v>13748</v>
      </c>
      <c r="AM237" s="319">
        <v>13748</v>
      </c>
      <c r="AN237" s="320"/>
      <c r="AO237" s="320"/>
      <c r="AP237" s="320"/>
      <c r="AQ237" s="320"/>
      <c r="AR237" s="320"/>
      <c r="AS237" s="320"/>
      <c r="AT237" s="320"/>
      <c r="AU237" s="320"/>
      <c r="AV237" s="320"/>
      <c r="AW237" s="320"/>
      <c r="AX237" s="320"/>
      <c r="AY237" s="320"/>
      <c r="AZ237" s="320"/>
      <c r="BA237" s="320"/>
      <c r="BB237" s="320"/>
      <c r="BC237" s="320"/>
      <c r="BD237" s="320"/>
      <c r="BE237" s="320"/>
      <c r="BF237" s="320" t="s">
        <v>9787</v>
      </c>
    </row>
    <row r="238" spans="1:58" s="290" customFormat="1" ht="24.95" customHeight="1">
      <c r="A238" s="248"/>
      <c r="B238" s="543"/>
      <c r="C238" s="320" t="s">
        <v>7442</v>
      </c>
      <c r="D238" s="320" t="s">
        <v>9831</v>
      </c>
      <c r="E238" s="320" t="s">
        <v>9832</v>
      </c>
      <c r="F238" s="320" t="s">
        <v>7442</v>
      </c>
      <c r="G238" s="320" t="s">
        <v>9776</v>
      </c>
      <c r="H238" s="847" t="s">
        <v>7446</v>
      </c>
      <c r="I238" s="320" t="s">
        <v>7442</v>
      </c>
      <c r="J238" s="320">
        <v>8</v>
      </c>
      <c r="K238" s="320"/>
      <c r="L238" s="319"/>
      <c r="M238" s="319">
        <v>1139</v>
      </c>
      <c r="N238" s="319">
        <v>2053</v>
      </c>
      <c r="O238" s="320" t="s">
        <v>513</v>
      </c>
      <c r="P238" s="319"/>
      <c r="Q238" s="319"/>
      <c r="R238" s="319"/>
      <c r="S238" s="319"/>
      <c r="T238" s="319"/>
      <c r="U238" s="319"/>
      <c r="V238" s="319"/>
      <c r="W238" s="319">
        <v>25</v>
      </c>
      <c r="X238" s="319">
        <v>20</v>
      </c>
      <c r="Y238" s="319">
        <v>7</v>
      </c>
      <c r="Z238" s="319">
        <v>500</v>
      </c>
      <c r="AA238" s="320"/>
      <c r="AB238" s="320"/>
      <c r="AC238" s="319"/>
      <c r="AD238" s="320"/>
      <c r="AE238" s="320">
        <v>2005</v>
      </c>
      <c r="AF238" s="320">
        <v>2005</v>
      </c>
      <c r="AG238" s="320"/>
      <c r="AH238" s="320"/>
      <c r="AI238" s="320"/>
      <c r="AJ238" s="320"/>
      <c r="AK238" s="320"/>
      <c r="AL238" s="319">
        <v>8572</v>
      </c>
      <c r="AM238" s="319">
        <v>8572</v>
      </c>
      <c r="AN238" s="320"/>
      <c r="AO238" s="320"/>
      <c r="AP238" s="320"/>
      <c r="AQ238" s="320"/>
      <c r="AR238" s="320"/>
      <c r="AS238" s="320"/>
      <c r="AT238" s="320"/>
      <c r="AU238" s="320"/>
      <c r="AV238" s="320"/>
      <c r="AW238" s="320"/>
      <c r="AX238" s="320"/>
      <c r="AY238" s="320"/>
      <c r="AZ238" s="320"/>
      <c r="BA238" s="320"/>
      <c r="BB238" s="320"/>
      <c r="BC238" s="320"/>
      <c r="BD238" s="320"/>
      <c r="BE238" s="320"/>
      <c r="BF238" s="320" t="s">
        <v>9787</v>
      </c>
    </row>
    <row r="239" spans="1:58" s="290" customFormat="1" ht="24.95" customHeight="1">
      <c r="A239" s="248"/>
      <c r="B239" s="543"/>
      <c r="C239" s="320" t="s">
        <v>7450</v>
      </c>
      <c r="D239" s="320"/>
      <c r="E239" s="320" t="s">
        <v>9833</v>
      </c>
      <c r="F239" s="320" t="s">
        <v>7450</v>
      </c>
      <c r="G239" s="320" t="s">
        <v>9834</v>
      </c>
      <c r="H239" s="847" t="s">
        <v>9835</v>
      </c>
      <c r="I239" s="320" t="s">
        <v>7450</v>
      </c>
      <c r="J239" s="320">
        <v>4</v>
      </c>
      <c r="K239" s="320" t="s">
        <v>2200</v>
      </c>
      <c r="L239" s="319">
        <v>6905</v>
      </c>
      <c r="M239" s="319">
        <v>5974</v>
      </c>
      <c r="N239" s="319">
        <v>1191</v>
      </c>
      <c r="O239" s="320" t="s">
        <v>513</v>
      </c>
      <c r="P239" s="319"/>
      <c r="Q239" s="319"/>
      <c r="R239" s="319"/>
      <c r="S239" s="319"/>
      <c r="T239" s="319"/>
      <c r="U239" s="319"/>
      <c r="V239" s="319"/>
      <c r="W239" s="319">
        <v>25</v>
      </c>
      <c r="X239" s="319">
        <v>15</v>
      </c>
      <c r="Y239" s="319">
        <v>6</v>
      </c>
      <c r="Z239" s="319">
        <v>1324</v>
      </c>
      <c r="AA239" s="320"/>
      <c r="AB239" s="320"/>
      <c r="AC239" s="319"/>
      <c r="AD239" s="320"/>
      <c r="AE239" s="320">
        <v>2002</v>
      </c>
      <c r="AF239" s="320">
        <v>2002</v>
      </c>
      <c r="AG239" s="320"/>
      <c r="AH239" s="320"/>
      <c r="AI239" s="320"/>
      <c r="AJ239" s="320"/>
      <c r="AK239" s="320"/>
      <c r="AL239" s="319"/>
      <c r="AM239" s="319"/>
      <c r="AN239" s="320"/>
      <c r="AO239" s="320"/>
      <c r="AP239" s="320"/>
      <c r="AQ239" s="320"/>
      <c r="AR239" s="320"/>
      <c r="AS239" s="320"/>
      <c r="AT239" s="320"/>
      <c r="AU239" s="320"/>
      <c r="AV239" s="320"/>
      <c r="AW239" s="320"/>
      <c r="AX239" s="320"/>
      <c r="AY239" s="320"/>
      <c r="AZ239" s="320"/>
      <c r="BA239" s="320"/>
      <c r="BB239" s="320"/>
      <c r="BC239" s="320"/>
      <c r="BD239" s="320"/>
      <c r="BE239" s="320"/>
      <c r="BF239" s="320"/>
    </row>
    <row r="240" spans="1:58" s="290" customFormat="1" ht="24.95" customHeight="1">
      <c r="A240" s="248"/>
      <c r="B240" s="543"/>
      <c r="C240" s="320" t="s">
        <v>7450</v>
      </c>
      <c r="D240" s="320"/>
      <c r="E240" s="320" t="s">
        <v>9836</v>
      </c>
      <c r="F240" s="320" t="s">
        <v>7450</v>
      </c>
      <c r="G240" s="320" t="s">
        <v>9834</v>
      </c>
      <c r="H240" s="847" t="s">
        <v>9835</v>
      </c>
      <c r="I240" s="320" t="s">
        <v>7450</v>
      </c>
      <c r="J240" s="320">
        <v>4</v>
      </c>
      <c r="K240" s="320" t="s">
        <v>2200</v>
      </c>
      <c r="L240" s="319"/>
      <c r="M240" s="319">
        <v>2409</v>
      </c>
      <c r="N240" s="319">
        <v>6537</v>
      </c>
      <c r="O240" s="320" t="s">
        <v>513</v>
      </c>
      <c r="P240" s="319"/>
      <c r="Q240" s="319"/>
      <c r="R240" s="319"/>
      <c r="S240" s="319"/>
      <c r="T240" s="319"/>
      <c r="U240" s="319"/>
      <c r="V240" s="319"/>
      <c r="W240" s="319">
        <v>25</v>
      </c>
      <c r="X240" s="319">
        <v>15</v>
      </c>
      <c r="Y240" s="319">
        <v>6</v>
      </c>
      <c r="Z240" s="319">
        <v>375</v>
      </c>
      <c r="AA240" s="320"/>
      <c r="AB240" s="320"/>
      <c r="AC240" s="319"/>
      <c r="AD240" s="320"/>
      <c r="AE240" s="320">
        <v>2007</v>
      </c>
      <c r="AF240" s="320">
        <v>2007</v>
      </c>
      <c r="AG240" s="320"/>
      <c r="AH240" s="320"/>
      <c r="AI240" s="320"/>
      <c r="AJ240" s="320"/>
      <c r="AK240" s="320"/>
      <c r="AL240" s="319">
        <v>14700</v>
      </c>
      <c r="AM240" s="319">
        <v>14700</v>
      </c>
      <c r="AN240" s="320"/>
      <c r="AO240" s="320"/>
      <c r="AP240" s="320"/>
      <c r="AQ240" s="320"/>
      <c r="AR240" s="320"/>
      <c r="AS240" s="320"/>
      <c r="AT240" s="320"/>
      <c r="AU240" s="320"/>
      <c r="AV240" s="320"/>
      <c r="AW240" s="320"/>
      <c r="AX240" s="320"/>
      <c r="AY240" s="320"/>
      <c r="AZ240" s="320"/>
      <c r="BA240" s="320"/>
      <c r="BB240" s="320"/>
      <c r="BC240" s="320"/>
      <c r="BD240" s="320"/>
      <c r="BE240" s="320" t="s">
        <v>9816</v>
      </c>
      <c r="BF240" s="320" t="s">
        <v>9837</v>
      </c>
    </row>
    <row r="241" spans="1:58" s="290" customFormat="1" ht="24.95" customHeight="1">
      <c r="A241" s="248"/>
      <c r="B241" s="543"/>
      <c r="C241" s="320" t="s">
        <v>7450</v>
      </c>
      <c r="D241" s="320"/>
      <c r="E241" s="320" t="s">
        <v>9838</v>
      </c>
      <c r="F241" s="320" t="s">
        <v>7450</v>
      </c>
      <c r="G241" s="320" t="s">
        <v>9834</v>
      </c>
      <c r="H241" s="847" t="s">
        <v>9835</v>
      </c>
      <c r="I241" s="320" t="s">
        <v>401</v>
      </c>
      <c r="J241" s="320">
        <v>4</v>
      </c>
      <c r="K241" s="320" t="s">
        <v>2200</v>
      </c>
      <c r="L241" s="319">
        <v>5510</v>
      </c>
      <c r="M241" s="319">
        <v>2039</v>
      </c>
      <c r="N241" s="319">
        <v>8960</v>
      </c>
      <c r="O241" s="320" t="s">
        <v>513</v>
      </c>
      <c r="P241" s="319"/>
      <c r="Q241" s="319"/>
      <c r="R241" s="319"/>
      <c r="S241" s="319"/>
      <c r="T241" s="319"/>
      <c r="U241" s="319"/>
      <c r="V241" s="319"/>
      <c r="W241" s="319">
        <v>25</v>
      </c>
      <c r="X241" s="319">
        <v>15</v>
      </c>
      <c r="Y241" s="319">
        <v>6</v>
      </c>
      <c r="Z241" s="319">
        <v>380</v>
      </c>
      <c r="AA241" s="320"/>
      <c r="AB241" s="320"/>
      <c r="AC241" s="319"/>
      <c r="AD241" s="320"/>
      <c r="AE241" s="320">
        <v>2007</v>
      </c>
      <c r="AF241" s="320">
        <v>2007</v>
      </c>
      <c r="AG241" s="320"/>
      <c r="AH241" s="320"/>
      <c r="AI241" s="320"/>
      <c r="AJ241" s="320"/>
      <c r="AK241" s="320"/>
      <c r="AL241" s="319">
        <v>18027</v>
      </c>
      <c r="AM241" s="319">
        <v>18027</v>
      </c>
      <c r="AN241" s="320"/>
      <c r="AO241" s="320"/>
      <c r="AP241" s="320"/>
      <c r="AQ241" s="320"/>
      <c r="AR241" s="320"/>
      <c r="AS241" s="320"/>
      <c r="AT241" s="320"/>
      <c r="AU241" s="320"/>
      <c r="AV241" s="320"/>
      <c r="AW241" s="320"/>
      <c r="AX241" s="320"/>
      <c r="AY241" s="320"/>
      <c r="AZ241" s="320"/>
      <c r="BA241" s="320"/>
      <c r="BB241" s="320"/>
      <c r="BC241" s="320"/>
      <c r="BD241" s="320"/>
      <c r="BE241" s="320"/>
      <c r="BF241" s="320" t="s">
        <v>9816</v>
      </c>
    </row>
    <row r="242" spans="1:58" s="290" customFormat="1" ht="24.95" customHeight="1">
      <c r="A242" s="248" t="s">
        <v>204</v>
      </c>
      <c r="B242" s="543"/>
      <c r="C242" s="320" t="s">
        <v>7462</v>
      </c>
      <c r="D242" s="320" t="s">
        <v>9839</v>
      </c>
      <c r="E242" s="320" t="s">
        <v>9819</v>
      </c>
      <c r="F242" s="320" t="s">
        <v>7462</v>
      </c>
      <c r="G242" s="320"/>
      <c r="H242" s="847"/>
      <c r="I242" s="320" t="s">
        <v>9840</v>
      </c>
      <c r="J242" s="320"/>
      <c r="K242" s="320"/>
      <c r="L242" s="319"/>
      <c r="M242" s="319"/>
      <c r="N242" s="319"/>
      <c r="O242" s="320" t="s">
        <v>513</v>
      </c>
      <c r="P242" s="319"/>
      <c r="Q242" s="319"/>
      <c r="R242" s="319"/>
      <c r="S242" s="319">
        <v>50</v>
      </c>
      <c r="T242" s="319">
        <v>21</v>
      </c>
      <c r="U242" s="319">
        <v>8</v>
      </c>
      <c r="V242" s="319">
        <v>1050</v>
      </c>
      <c r="W242" s="319"/>
      <c r="X242" s="319"/>
      <c r="Y242" s="319"/>
      <c r="Z242" s="319"/>
      <c r="AA242" s="320"/>
      <c r="AB242" s="320"/>
      <c r="AC242" s="319"/>
      <c r="AD242" s="320"/>
      <c r="AE242" s="320">
        <v>2008</v>
      </c>
      <c r="AF242" s="320">
        <v>2008</v>
      </c>
      <c r="AG242" s="320"/>
      <c r="AH242" s="320"/>
      <c r="AI242" s="320"/>
      <c r="AJ242" s="320"/>
      <c r="AK242" s="320"/>
      <c r="AL242" s="319"/>
      <c r="AM242" s="319"/>
      <c r="AN242" s="320"/>
      <c r="AO242" s="320"/>
      <c r="AP242" s="320"/>
      <c r="AQ242" s="320"/>
      <c r="AR242" s="320"/>
      <c r="AS242" s="320"/>
      <c r="AT242" s="320"/>
      <c r="AU242" s="320"/>
      <c r="AV242" s="320"/>
      <c r="AW242" s="320"/>
      <c r="AX242" s="320"/>
      <c r="AY242" s="320"/>
      <c r="AZ242" s="320"/>
      <c r="BA242" s="320"/>
      <c r="BB242" s="320"/>
      <c r="BC242" s="320"/>
      <c r="BD242" s="320"/>
      <c r="BE242" s="320" t="s">
        <v>9819</v>
      </c>
      <c r="BF242" s="320" t="s">
        <v>9841</v>
      </c>
    </row>
    <row r="243" spans="1:58" s="290" customFormat="1" ht="24.95" customHeight="1">
      <c r="A243" s="248" t="s">
        <v>135</v>
      </c>
      <c r="B243" s="543"/>
      <c r="C243" s="320" t="s">
        <v>7462</v>
      </c>
      <c r="D243" s="320" t="s">
        <v>9842</v>
      </c>
      <c r="E243" s="320" t="s">
        <v>9843</v>
      </c>
      <c r="F243" s="320" t="s">
        <v>7462</v>
      </c>
      <c r="G243" s="320"/>
      <c r="H243" s="847"/>
      <c r="I243" s="320" t="s">
        <v>7465</v>
      </c>
      <c r="J243" s="320"/>
      <c r="K243" s="320"/>
      <c r="L243" s="319"/>
      <c r="M243" s="319"/>
      <c r="N243" s="319"/>
      <c r="O243" s="320" t="s">
        <v>513</v>
      </c>
      <c r="P243" s="319"/>
      <c r="Q243" s="319"/>
      <c r="R243" s="319"/>
      <c r="S243" s="319"/>
      <c r="T243" s="319"/>
      <c r="U243" s="319"/>
      <c r="V243" s="319"/>
      <c r="W243" s="319">
        <v>25</v>
      </c>
      <c r="X243" s="319">
        <v>20.8</v>
      </c>
      <c r="Y243" s="319">
        <v>8</v>
      </c>
      <c r="Z243" s="319">
        <v>520</v>
      </c>
      <c r="AA243" s="320"/>
      <c r="AB243" s="320"/>
      <c r="AC243" s="319"/>
      <c r="AD243" s="320"/>
      <c r="AE243" s="320">
        <v>2011</v>
      </c>
      <c r="AF243" s="320"/>
      <c r="AG243" s="320"/>
      <c r="AH243" s="320"/>
      <c r="AI243" s="320"/>
      <c r="AJ243" s="320"/>
      <c r="AK243" s="320"/>
      <c r="AL243" s="319"/>
      <c r="AM243" s="319"/>
      <c r="AN243" s="320"/>
      <c r="AO243" s="320"/>
      <c r="AP243" s="320"/>
      <c r="AQ243" s="320"/>
      <c r="AR243" s="320"/>
      <c r="AS243" s="320"/>
      <c r="AT243" s="320"/>
      <c r="AU243" s="320"/>
      <c r="AV243" s="320"/>
      <c r="AW243" s="320"/>
      <c r="AX243" s="320"/>
      <c r="AY243" s="320"/>
      <c r="AZ243" s="320"/>
      <c r="BA243" s="320"/>
      <c r="BB243" s="320"/>
      <c r="BC243" s="320"/>
      <c r="BD243" s="320"/>
      <c r="BE243" s="320"/>
      <c r="BF243" s="320" t="s">
        <v>9844</v>
      </c>
    </row>
    <row r="244" spans="1:58" s="290" customFormat="1" ht="24.95" customHeight="1">
      <c r="A244" s="248" t="s">
        <v>412</v>
      </c>
      <c r="B244" s="543"/>
      <c r="C244" s="320" t="s">
        <v>7462</v>
      </c>
      <c r="D244" s="320" t="s">
        <v>9845</v>
      </c>
      <c r="E244" s="320" t="s">
        <v>9846</v>
      </c>
      <c r="F244" s="320" t="s">
        <v>7462</v>
      </c>
      <c r="G244" s="320"/>
      <c r="H244" s="1096"/>
      <c r="I244" s="320" t="s">
        <v>7465</v>
      </c>
      <c r="J244" s="320"/>
      <c r="K244" s="320"/>
      <c r="L244" s="319">
        <v>936</v>
      </c>
      <c r="M244" s="319">
        <v>936.04</v>
      </c>
      <c r="N244" s="319">
        <v>4344.25</v>
      </c>
      <c r="O244" s="320" t="s">
        <v>513</v>
      </c>
      <c r="P244" s="319"/>
      <c r="Q244" s="319"/>
      <c r="R244" s="319"/>
      <c r="S244" s="319"/>
      <c r="T244" s="319"/>
      <c r="U244" s="319"/>
      <c r="V244" s="319"/>
      <c r="W244" s="319">
        <v>25</v>
      </c>
      <c r="X244" s="319">
        <v>13</v>
      </c>
      <c r="Y244" s="319">
        <v>5</v>
      </c>
      <c r="Z244" s="319">
        <v>325</v>
      </c>
      <c r="AA244" s="320"/>
      <c r="AB244" s="320"/>
      <c r="AC244" s="319"/>
      <c r="AD244" s="320"/>
      <c r="AE244" s="320">
        <v>2010</v>
      </c>
      <c r="AF244" s="320"/>
      <c r="AG244" s="320"/>
      <c r="AH244" s="320"/>
      <c r="AI244" s="320"/>
      <c r="AJ244" s="320"/>
      <c r="AK244" s="320"/>
      <c r="AL244" s="319">
        <v>9655</v>
      </c>
      <c r="AM244" s="319"/>
      <c r="AN244" s="320"/>
      <c r="AO244" s="320"/>
      <c r="AP244" s="320"/>
      <c r="AQ244" s="320"/>
      <c r="AR244" s="320"/>
      <c r="AS244" s="320"/>
      <c r="AT244" s="320"/>
      <c r="AU244" s="320"/>
      <c r="AV244" s="320"/>
      <c r="AW244" s="320"/>
      <c r="AX244" s="320"/>
      <c r="AY244" s="320"/>
      <c r="AZ244" s="320"/>
      <c r="BA244" s="320"/>
      <c r="BB244" s="320"/>
      <c r="BC244" s="320"/>
      <c r="BD244" s="320"/>
      <c r="BE244" s="320"/>
      <c r="BF244" s="320" t="s">
        <v>9847</v>
      </c>
    </row>
    <row r="245" spans="1:58" s="290" customFormat="1" ht="24.95" customHeight="1">
      <c r="A245" s="248">
        <v>4</v>
      </c>
      <c r="B245" s="543"/>
      <c r="C245" s="320" t="s">
        <v>7462</v>
      </c>
      <c r="D245" s="320" t="s">
        <v>9848</v>
      </c>
      <c r="E245" s="320" t="s">
        <v>9849</v>
      </c>
      <c r="F245" s="320" t="s">
        <v>7462</v>
      </c>
      <c r="G245" s="320"/>
      <c r="H245" s="1096"/>
      <c r="I245" s="320" t="s">
        <v>9840</v>
      </c>
      <c r="J245" s="320"/>
      <c r="K245" s="320"/>
      <c r="L245" s="319"/>
      <c r="M245" s="319"/>
      <c r="N245" s="319">
        <v>1760</v>
      </c>
      <c r="O245" s="320" t="s">
        <v>513</v>
      </c>
      <c r="P245" s="319"/>
      <c r="Q245" s="319"/>
      <c r="R245" s="319"/>
      <c r="S245" s="319"/>
      <c r="T245" s="319"/>
      <c r="U245" s="319"/>
      <c r="V245" s="319"/>
      <c r="W245" s="319">
        <v>25</v>
      </c>
      <c r="X245" s="319">
        <v>20</v>
      </c>
      <c r="Y245" s="319">
        <v>8</v>
      </c>
      <c r="Z245" s="319">
        <v>598.6</v>
      </c>
      <c r="AA245" s="320"/>
      <c r="AB245" s="320"/>
      <c r="AC245" s="319"/>
      <c r="AD245" s="320"/>
      <c r="AE245" s="320">
        <v>2010</v>
      </c>
      <c r="AF245" s="320"/>
      <c r="AG245" s="320"/>
      <c r="AH245" s="320"/>
      <c r="AI245" s="320"/>
      <c r="AJ245" s="320"/>
      <c r="AK245" s="320"/>
      <c r="AL245" s="319"/>
      <c r="AM245" s="319"/>
      <c r="AN245" s="320"/>
      <c r="AO245" s="320"/>
      <c r="AP245" s="320"/>
      <c r="AQ245" s="320"/>
      <c r="AR245" s="320"/>
      <c r="AS245" s="320"/>
      <c r="AT245" s="320"/>
      <c r="AU245" s="320"/>
      <c r="AV245" s="320"/>
      <c r="AW245" s="320"/>
      <c r="AX245" s="320"/>
      <c r="AY245" s="320"/>
      <c r="AZ245" s="320"/>
      <c r="BA245" s="320"/>
      <c r="BB245" s="320"/>
      <c r="BC245" s="320"/>
      <c r="BD245" s="320"/>
      <c r="BE245" s="320"/>
      <c r="BF245" s="320" t="s">
        <v>9850</v>
      </c>
    </row>
    <row r="246" spans="1:58" s="290" customFormat="1" ht="24.95" customHeight="1">
      <c r="A246" s="248">
        <v>5</v>
      </c>
      <c r="B246" s="543"/>
      <c r="C246" s="320" t="s">
        <v>7472</v>
      </c>
      <c r="D246" s="320" t="s">
        <v>9851</v>
      </c>
      <c r="E246" s="320" t="s">
        <v>9852</v>
      </c>
      <c r="F246" s="320" t="s">
        <v>7472</v>
      </c>
      <c r="G246" s="320"/>
      <c r="H246" s="1096"/>
      <c r="I246" s="320" t="s">
        <v>7195</v>
      </c>
      <c r="J246" s="320"/>
      <c r="K246" s="320"/>
      <c r="L246" s="319">
        <v>1953.1</v>
      </c>
      <c r="M246" s="319">
        <v>1145.97</v>
      </c>
      <c r="N246" s="319">
        <v>9960.89</v>
      </c>
      <c r="O246" s="320" t="s">
        <v>513</v>
      </c>
      <c r="P246" s="319"/>
      <c r="Q246" s="319"/>
      <c r="R246" s="319"/>
      <c r="S246" s="319"/>
      <c r="T246" s="319"/>
      <c r="U246" s="319"/>
      <c r="V246" s="319"/>
      <c r="W246" s="319">
        <v>25</v>
      </c>
      <c r="X246" s="319">
        <v>15</v>
      </c>
      <c r="Y246" s="319">
        <v>6</v>
      </c>
      <c r="Z246" s="319">
        <v>375</v>
      </c>
      <c r="AA246" s="320"/>
      <c r="AB246" s="320"/>
      <c r="AC246" s="319"/>
      <c r="AD246" s="320"/>
      <c r="AE246" s="320">
        <v>2004</v>
      </c>
      <c r="AF246" s="320"/>
      <c r="AG246" s="320"/>
      <c r="AH246" s="320"/>
      <c r="AI246" s="320"/>
      <c r="AJ246" s="320"/>
      <c r="AK246" s="320"/>
      <c r="AL246" s="319"/>
      <c r="AM246" s="319"/>
      <c r="AN246" s="320"/>
      <c r="AO246" s="320"/>
      <c r="AP246" s="320"/>
      <c r="AQ246" s="320"/>
      <c r="AR246" s="320"/>
      <c r="AS246" s="320"/>
      <c r="AT246" s="320"/>
      <c r="AU246" s="320"/>
      <c r="AV246" s="320"/>
      <c r="AW246" s="320"/>
      <c r="AX246" s="320"/>
      <c r="AY246" s="320"/>
      <c r="AZ246" s="320"/>
      <c r="BA246" s="320"/>
      <c r="BB246" s="320"/>
      <c r="BC246" s="320"/>
      <c r="BD246" s="320"/>
      <c r="BE246" s="320"/>
      <c r="BF246" s="320"/>
    </row>
    <row r="247" spans="1:58" s="290" customFormat="1" ht="24.95" customHeight="1">
      <c r="A247" s="248"/>
      <c r="B247" s="543"/>
      <c r="C247" s="320" t="s">
        <v>7472</v>
      </c>
      <c r="D247" s="320" t="s">
        <v>9853</v>
      </c>
      <c r="E247" s="320" t="s">
        <v>9854</v>
      </c>
      <c r="F247" s="320" t="s">
        <v>7472</v>
      </c>
      <c r="G247" s="320"/>
      <c r="H247" s="1096"/>
      <c r="I247" s="320" t="s">
        <v>9855</v>
      </c>
      <c r="J247" s="320"/>
      <c r="K247" s="320"/>
      <c r="L247" s="319">
        <v>1471.1</v>
      </c>
      <c r="M247" s="319">
        <v>755.26</v>
      </c>
      <c r="N247" s="319">
        <v>5169.92</v>
      </c>
      <c r="O247" s="320" t="s">
        <v>513</v>
      </c>
      <c r="P247" s="319"/>
      <c r="Q247" s="319"/>
      <c r="R247" s="319"/>
      <c r="S247" s="319"/>
      <c r="T247" s="319"/>
      <c r="U247" s="319"/>
      <c r="V247" s="319"/>
      <c r="W247" s="319">
        <v>25</v>
      </c>
      <c r="X247" s="319">
        <v>13</v>
      </c>
      <c r="Y247" s="319">
        <v>6</v>
      </c>
      <c r="Z247" s="319">
        <v>351</v>
      </c>
      <c r="AA247" s="320"/>
      <c r="AB247" s="320"/>
      <c r="AC247" s="319"/>
      <c r="AD247" s="320"/>
      <c r="AE247" s="320">
        <v>1997</v>
      </c>
      <c r="AF247" s="320"/>
      <c r="AG247" s="320"/>
      <c r="AH247" s="320"/>
      <c r="AI247" s="320"/>
      <c r="AJ247" s="320"/>
      <c r="AK247" s="320"/>
      <c r="AL247" s="319"/>
      <c r="AM247" s="319"/>
      <c r="AN247" s="320"/>
      <c r="AO247" s="320"/>
      <c r="AP247" s="320"/>
      <c r="AQ247" s="320"/>
      <c r="AR247" s="320"/>
      <c r="AS247" s="320"/>
      <c r="AT247" s="320"/>
      <c r="AU247" s="320"/>
      <c r="AV247" s="320"/>
      <c r="AW247" s="320"/>
      <c r="AX247" s="320"/>
      <c r="AY247" s="320"/>
      <c r="AZ247" s="320"/>
      <c r="BA247" s="320"/>
      <c r="BB247" s="320"/>
      <c r="BC247" s="320"/>
      <c r="BD247" s="320"/>
      <c r="BE247" s="320"/>
      <c r="BF247" s="320"/>
    </row>
    <row r="248" spans="1:58" s="290" customFormat="1" ht="24.95" customHeight="1">
      <c r="A248" s="248"/>
      <c r="B248" s="543"/>
      <c r="C248" s="320" t="s">
        <v>7475</v>
      </c>
      <c r="D248" s="320" t="s">
        <v>9856</v>
      </c>
      <c r="E248" s="320" t="s">
        <v>9857</v>
      </c>
      <c r="F248" s="320" t="s">
        <v>7475</v>
      </c>
      <c r="G248" s="320" t="s">
        <v>9723</v>
      </c>
      <c r="H248" s="1096" t="s">
        <v>9724</v>
      </c>
      <c r="I248" s="320" t="s">
        <v>9312</v>
      </c>
      <c r="J248" s="320">
        <v>24</v>
      </c>
      <c r="K248" s="320" t="s">
        <v>499</v>
      </c>
      <c r="L248" s="319">
        <v>14915</v>
      </c>
      <c r="M248" s="319">
        <v>5419</v>
      </c>
      <c r="N248" s="319">
        <v>29310</v>
      </c>
      <c r="O248" s="320" t="s">
        <v>513</v>
      </c>
      <c r="P248" s="319"/>
      <c r="Q248" s="319"/>
      <c r="R248" s="319"/>
      <c r="S248" s="319">
        <v>25</v>
      </c>
      <c r="T248" s="319">
        <v>2.5</v>
      </c>
      <c r="U248" s="319">
        <v>5</v>
      </c>
      <c r="V248" s="319">
        <v>714</v>
      </c>
      <c r="W248" s="319"/>
      <c r="X248" s="319"/>
      <c r="Y248" s="319"/>
      <c r="Z248" s="319"/>
      <c r="AA248" s="320"/>
      <c r="AB248" s="320" t="s">
        <v>499</v>
      </c>
      <c r="AC248" s="319">
        <v>585</v>
      </c>
      <c r="AD248" s="320" t="s">
        <v>9726</v>
      </c>
      <c r="AE248" s="320">
        <v>2012</v>
      </c>
      <c r="AF248" s="320">
        <v>1999</v>
      </c>
      <c r="AG248" s="320"/>
      <c r="AH248" s="320"/>
      <c r="AI248" s="320"/>
      <c r="AJ248" s="320"/>
      <c r="AK248" s="320"/>
      <c r="AL248" s="319">
        <v>2651</v>
      </c>
      <c r="AM248" s="319"/>
      <c r="AN248" s="320"/>
      <c r="AO248" s="320"/>
      <c r="AP248" s="320"/>
      <c r="AQ248" s="320"/>
      <c r="AR248" s="320"/>
      <c r="AS248" s="320"/>
      <c r="AT248" s="320"/>
      <c r="AU248" s="320"/>
      <c r="AV248" s="320"/>
      <c r="AW248" s="320"/>
      <c r="AX248" s="320"/>
      <c r="AY248" s="320"/>
      <c r="AZ248" s="320"/>
      <c r="BA248" s="320"/>
      <c r="BB248" s="320"/>
      <c r="BC248" s="320"/>
      <c r="BD248" s="320"/>
      <c r="BE248" s="320"/>
      <c r="BF248" s="320"/>
    </row>
    <row r="249" spans="1:58" s="290" customFormat="1" ht="24.95" customHeight="1">
      <c r="A249" s="248">
        <v>6</v>
      </c>
      <c r="B249" s="543"/>
      <c r="C249" s="320" t="s">
        <v>7482</v>
      </c>
      <c r="D249" s="320" t="s">
        <v>9858</v>
      </c>
      <c r="E249" s="320" t="s">
        <v>9859</v>
      </c>
      <c r="F249" s="320" t="s">
        <v>7482</v>
      </c>
      <c r="G249" s="320" t="s">
        <v>7498</v>
      </c>
      <c r="H249" s="1096" t="s">
        <v>264</v>
      </c>
      <c r="I249" s="320" t="s">
        <v>9860</v>
      </c>
      <c r="J249" s="320">
        <v>3</v>
      </c>
      <c r="K249" s="320"/>
      <c r="L249" s="319">
        <v>2357</v>
      </c>
      <c r="M249" s="319">
        <v>863</v>
      </c>
      <c r="N249" s="319">
        <v>6334</v>
      </c>
      <c r="O249" s="320" t="s">
        <v>513</v>
      </c>
      <c r="P249" s="319"/>
      <c r="Q249" s="319"/>
      <c r="R249" s="319"/>
      <c r="S249" s="319">
        <v>25</v>
      </c>
      <c r="T249" s="319">
        <v>15</v>
      </c>
      <c r="U249" s="319">
        <v>6</v>
      </c>
      <c r="V249" s="319">
        <v>375</v>
      </c>
      <c r="W249" s="319"/>
      <c r="X249" s="319"/>
      <c r="Y249" s="319"/>
      <c r="Z249" s="681"/>
      <c r="AA249" s="320">
        <v>50</v>
      </c>
      <c r="AB249" s="320"/>
      <c r="AC249" s="319"/>
      <c r="AD249" s="320"/>
      <c r="AE249" s="320">
        <v>2007</v>
      </c>
      <c r="AF249" s="320">
        <v>2007</v>
      </c>
      <c r="AG249" s="320">
        <v>250</v>
      </c>
      <c r="AH249" s="320"/>
      <c r="AI249" s="320">
        <v>250</v>
      </c>
      <c r="AJ249" s="320"/>
      <c r="AK249" s="320"/>
      <c r="AL249" s="319">
        <v>14415</v>
      </c>
      <c r="AM249" s="319">
        <v>14415</v>
      </c>
      <c r="AN249" s="320"/>
      <c r="AO249" s="320"/>
      <c r="AP249" s="320"/>
      <c r="AQ249" s="320"/>
      <c r="AR249" s="320"/>
      <c r="AS249" s="320" t="s">
        <v>9861</v>
      </c>
      <c r="AT249" s="320"/>
      <c r="AU249" s="320"/>
      <c r="AV249" s="320"/>
      <c r="AW249" s="320"/>
      <c r="AX249" s="320"/>
      <c r="AY249" s="320"/>
      <c r="AZ249" s="320"/>
      <c r="BA249" s="320"/>
      <c r="BB249" s="320"/>
      <c r="BC249" s="320"/>
      <c r="BD249" s="320"/>
      <c r="BE249" s="320"/>
      <c r="BF249" s="320" t="s">
        <v>9862</v>
      </c>
    </row>
    <row r="250" spans="1:58" s="290" customFormat="1" ht="24.95" customHeight="1">
      <c r="A250" s="248">
        <v>7</v>
      </c>
      <c r="B250" s="543"/>
      <c r="C250" s="320" t="s">
        <v>7482</v>
      </c>
      <c r="D250" s="320" t="s">
        <v>9863</v>
      </c>
      <c r="E250" s="320" t="s">
        <v>9864</v>
      </c>
      <c r="F250" s="320" t="s">
        <v>7482</v>
      </c>
      <c r="G250" s="320"/>
      <c r="H250" s="847"/>
      <c r="I250" s="320" t="s">
        <v>9865</v>
      </c>
      <c r="J250" s="320"/>
      <c r="K250" s="320"/>
      <c r="L250" s="319">
        <v>2597</v>
      </c>
      <c r="M250" s="319">
        <v>1645</v>
      </c>
      <c r="N250" s="319">
        <v>7015</v>
      </c>
      <c r="O250" s="320" t="s">
        <v>513</v>
      </c>
      <c r="P250" s="319"/>
      <c r="Q250" s="319"/>
      <c r="R250" s="319"/>
      <c r="S250" s="319">
        <v>25</v>
      </c>
      <c r="T250" s="1122">
        <v>13</v>
      </c>
      <c r="U250" s="319">
        <v>6</v>
      </c>
      <c r="V250" s="319">
        <v>325</v>
      </c>
      <c r="W250" s="319"/>
      <c r="X250" s="319"/>
      <c r="Y250" s="319"/>
      <c r="Z250" s="319"/>
      <c r="AA250" s="320"/>
      <c r="AB250" s="320"/>
      <c r="AC250" s="319"/>
      <c r="AD250" s="320"/>
      <c r="AE250" s="320">
        <v>2004</v>
      </c>
      <c r="AF250" s="320">
        <v>2004</v>
      </c>
      <c r="AG250" s="320"/>
      <c r="AH250" s="320"/>
      <c r="AI250" s="320"/>
      <c r="AJ250" s="320"/>
      <c r="AK250" s="320"/>
      <c r="AL250" s="319">
        <v>11361</v>
      </c>
      <c r="AM250" s="319">
        <v>11361</v>
      </c>
      <c r="AN250" s="320"/>
      <c r="AO250" s="320"/>
      <c r="AP250" s="320"/>
      <c r="AQ250" s="320"/>
      <c r="AR250" s="320"/>
      <c r="AS250" s="320"/>
      <c r="AT250" s="320"/>
      <c r="AU250" s="320"/>
      <c r="AV250" s="320"/>
      <c r="AW250" s="320"/>
      <c r="AX250" s="320"/>
      <c r="AY250" s="320"/>
      <c r="AZ250" s="320"/>
      <c r="BA250" s="320"/>
      <c r="BB250" s="320"/>
      <c r="BC250" s="320"/>
      <c r="BD250" s="320"/>
      <c r="BE250" s="320"/>
      <c r="BF250" s="320" t="s">
        <v>6785</v>
      </c>
    </row>
    <row r="251" spans="1:58" s="290" customFormat="1" ht="24.95" customHeight="1">
      <c r="A251" s="248"/>
      <c r="B251" s="543"/>
      <c r="C251" s="320" t="s">
        <v>934</v>
      </c>
      <c r="D251" s="320" t="s">
        <v>9866</v>
      </c>
      <c r="E251" s="320" t="s">
        <v>9867</v>
      </c>
      <c r="F251" s="320" t="s">
        <v>934</v>
      </c>
      <c r="G251" s="320"/>
      <c r="H251" s="847"/>
      <c r="I251" s="320" t="s">
        <v>9324</v>
      </c>
      <c r="J251" s="320">
        <v>30582</v>
      </c>
      <c r="K251" s="320">
        <v>6054</v>
      </c>
      <c r="L251" s="319">
        <v>30582</v>
      </c>
      <c r="M251" s="319">
        <v>6054</v>
      </c>
      <c r="N251" s="319">
        <v>26925.87</v>
      </c>
      <c r="O251" s="320" t="s">
        <v>513</v>
      </c>
      <c r="P251" s="319"/>
      <c r="Q251" s="319"/>
      <c r="R251" s="319"/>
      <c r="S251" s="319"/>
      <c r="T251" s="319"/>
      <c r="U251" s="319"/>
      <c r="V251" s="319"/>
      <c r="W251" s="319">
        <v>25</v>
      </c>
      <c r="X251" s="319">
        <v>15</v>
      </c>
      <c r="Y251" s="319">
        <v>6</v>
      </c>
      <c r="Z251" s="319">
        <v>375</v>
      </c>
      <c r="AA251" s="320"/>
      <c r="AB251" s="320"/>
      <c r="AC251" s="319"/>
      <c r="AD251" s="320"/>
      <c r="AE251" s="320">
        <v>2011</v>
      </c>
      <c r="AF251" s="320"/>
      <c r="AG251" s="320"/>
      <c r="AH251" s="320"/>
      <c r="AI251" s="320"/>
      <c r="AJ251" s="320"/>
      <c r="AK251" s="320"/>
      <c r="AL251" s="319">
        <v>61610</v>
      </c>
      <c r="AM251" s="319"/>
      <c r="AN251" s="320"/>
      <c r="AO251" s="320"/>
      <c r="AP251" s="320"/>
      <c r="AQ251" s="320"/>
      <c r="AR251" s="320"/>
      <c r="AS251" s="320"/>
      <c r="AT251" s="320"/>
      <c r="AU251" s="320"/>
      <c r="AV251" s="320"/>
      <c r="AW251" s="320"/>
      <c r="AX251" s="320"/>
      <c r="AY251" s="320"/>
      <c r="AZ251" s="320"/>
      <c r="BA251" s="320"/>
      <c r="BB251" s="320"/>
      <c r="BC251" s="320"/>
      <c r="BD251" s="320"/>
      <c r="BE251" s="320"/>
      <c r="BF251" s="320"/>
    </row>
    <row r="252" spans="1:58" s="290" customFormat="1" ht="24.95" customHeight="1">
      <c r="A252" s="248">
        <v>8</v>
      </c>
      <c r="B252" s="543"/>
      <c r="C252" s="320" t="s">
        <v>7495</v>
      </c>
      <c r="D252" s="320" t="s">
        <v>9868</v>
      </c>
      <c r="E252" s="320" t="s">
        <v>9869</v>
      </c>
      <c r="F252" s="320" t="s">
        <v>7495</v>
      </c>
      <c r="G252" s="320" t="s">
        <v>7498</v>
      </c>
      <c r="H252" s="847" t="s">
        <v>264</v>
      </c>
      <c r="I252" s="320" t="s">
        <v>401</v>
      </c>
      <c r="J252" s="320">
        <v>3</v>
      </c>
      <c r="K252" s="320"/>
      <c r="L252" s="319">
        <v>1300</v>
      </c>
      <c r="M252" s="319">
        <v>190</v>
      </c>
      <c r="N252" s="319">
        <v>236</v>
      </c>
      <c r="O252" s="320" t="s">
        <v>231</v>
      </c>
      <c r="P252" s="319"/>
      <c r="Q252" s="319"/>
      <c r="R252" s="319"/>
      <c r="S252" s="319"/>
      <c r="T252" s="319"/>
      <c r="U252" s="319"/>
      <c r="V252" s="319"/>
      <c r="W252" s="319">
        <v>25</v>
      </c>
      <c r="X252" s="319">
        <v>13</v>
      </c>
      <c r="Y252" s="319">
        <v>5</v>
      </c>
      <c r="Z252" s="319">
        <v>38</v>
      </c>
      <c r="AA252" s="320">
        <v>50</v>
      </c>
      <c r="AB252" s="320"/>
      <c r="AC252" s="319">
        <v>150</v>
      </c>
      <c r="AD252" s="320"/>
      <c r="AE252" s="320">
        <v>2003</v>
      </c>
      <c r="AF252" s="320">
        <v>2003</v>
      </c>
      <c r="AG252" s="320">
        <v>250</v>
      </c>
      <c r="AH252" s="320"/>
      <c r="AI252" s="320">
        <v>250</v>
      </c>
      <c r="AJ252" s="320"/>
      <c r="AK252" s="320"/>
      <c r="AL252" s="319">
        <v>500</v>
      </c>
      <c r="AM252" s="319">
        <v>500</v>
      </c>
      <c r="AN252" s="320"/>
      <c r="AO252" s="320"/>
      <c r="AP252" s="320"/>
      <c r="AQ252" s="320"/>
      <c r="AR252" s="320"/>
      <c r="AS252" s="320" t="s">
        <v>9861</v>
      </c>
      <c r="AT252" s="320"/>
      <c r="AU252" s="320"/>
      <c r="AV252" s="320"/>
      <c r="AW252" s="320"/>
      <c r="AX252" s="320"/>
      <c r="AY252" s="320"/>
      <c r="AZ252" s="320"/>
      <c r="BA252" s="320"/>
      <c r="BB252" s="320"/>
      <c r="BC252" s="320"/>
      <c r="BD252" s="320"/>
      <c r="BE252" s="320"/>
      <c r="BF252" s="320" t="s">
        <v>9870</v>
      </c>
    </row>
    <row r="253" spans="1:58" s="290" customFormat="1" ht="24.95" customHeight="1">
      <c r="A253" s="248">
        <v>9</v>
      </c>
      <c r="B253" s="543"/>
      <c r="C253" s="320" t="s">
        <v>7495</v>
      </c>
      <c r="D253" s="320" t="s">
        <v>9871</v>
      </c>
      <c r="E253" s="320" t="s">
        <v>9872</v>
      </c>
      <c r="F253" s="320" t="s">
        <v>7495</v>
      </c>
      <c r="G253" s="320"/>
      <c r="H253" s="847"/>
      <c r="I253" s="320" t="s">
        <v>401</v>
      </c>
      <c r="J253" s="319"/>
      <c r="K253" s="319"/>
      <c r="L253" s="319">
        <v>3360</v>
      </c>
      <c r="M253" s="319">
        <v>671.17</v>
      </c>
      <c r="N253" s="319">
        <v>3460</v>
      </c>
      <c r="O253" s="320" t="s">
        <v>513</v>
      </c>
      <c r="P253" s="319"/>
      <c r="Q253" s="319"/>
      <c r="R253" s="319"/>
      <c r="S253" s="319">
        <v>25</v>
      </c>
      <c r="T253" s="319">
        <v>10.5</v>
      </c>
      <c r="U253" s="319">
        <v>4</v>
      </c>
      <c r="V253" s="319">
        <v>262.5</v>
      </c>
      <c r="W253" s="319">
        <v>15</v>
      </c>
      <c r="X253" s="319">
        <v>10.5</v>
      </c>
      <c r="Y253" s="319">
        <v>4</v>
      </c>
      <c r="Z253" s="319">
        <v>157.5</v>
      </c>
      <c r="AA253" s="320"/>
      <c r="AB253" s="320"/>
      <c r="AC253" s="319"/>
      <c r="AD253" s="320"/>
      <c r="AE253" s="320">
        <v>2002</v>
      </c>
      <c r="AF253" s="320">
        <v>2002</v>
      </c>
      <c r="AG253" s="320"/>
      <c r="AH253" s="320"/>
      <c r="AI253" s="320"/>
      <c r="AJ253" s="320"/>
      <c r="AK253" s="320"/>
      <c r="AL253" s="100"/>
      <c r="AM253" s="319"/>
      <c r="AN253" s="320"/>
      <c r="AO253" s="320"/>
      <c r="AP253" s="320"/>
      <c r="AQ253" s="320"/>
      <c r="AR253" s="320"/>
      <c r="AS253" s="320"/>
      <c r="AT253" s="320"/>
      <c r="AU253" s="320"/>
      <c r="AV253" s="320"/>
      <c r="AW253" s="320"/>
      <c r="AX253" s="320"/>
      <c r="AY253" s="320"/>
      <c r="AZ253" s="320"/>
      <c r="BA253" s="320"/>
      <c r="BB253" s="320"/>
      <c r="BC253" s="320"/>
      <c r="BD253" s="320"/>
      <c r="BE253" s="320" t="s">
        <v>9837</v>
      </c>
      <c r="BF253" s="320" t="s">
        <v>9873</v>
      </c>
    </row>
    <row r="254" spans="1:58" s="290" customFormat="1" ht="24.95" customHeight="1">
      <c r="A254" s="248">
        <v>10</v>
      </c>
      <c r="B254" s="543"/>
      <c r="C254" s="320" t="s">
        <v>7495</v>
      </c>
      <c r="D254" s="320" t="s">
        <v>9874</v>
      </c>
      <c r="E254" s="320" t="s">
        <v>9875</v>
      </c>
      <c r="F254" s="320" t="s">
        <v>7495</v>
      </c>
      <c r="G254" s="320"/>
      <c r="H254" s="847"/>
      <c r="I254" s="320" t="s">
        <v>9876</v>
      </c>
      <c r="J254" s="320"/>
      <c r="K254" s="320"/>
      <c r="L254" s="319">
        <v>2205</v>
      </c>
      <c r="M254" s="319">
        <v>2205</v>
      </c>
      <c r="N254" s="319">
        <v>2205.37</v>
      </c>
      <c r="O254" s="320" t="s">
        <v>513</v>
      </c>
      <c r="P254" s="319"/>
      <c r="Q254" s="319"/>
      <c r="R254" s="319"/>
      <c r="S254" s="319">
        <v>25</v>
      </c>
      <c r="T254" s="319"/>
      <c r="U254" s="319">
        <v>8</v>
      </c>
      <c r="V254" s="319"/>
      <c r="W254" s="319"/>
      <c r="X254" s="319"/>
      <c r="Y254" s="319"/>
      <c r="Z254" s="319"/>
      <c r="AA254" s="320"/>
      <c r="AB254" s="320"/>
      <c r="AC254" s="319"/>
      <c r="AD254" s="320"/>
      <c r="AE254" s="320">
        <v>2013</v>
      </c>
      <c r="AF254" s="320"/>
      <c r="AG254" s="320"/>
      <c r="AH254" s="320"/>
      <c r="AI254" s="320"/>
      <c r="AJ254" s="320"/>
      <c r="AK254" s="320"/>
      <c r="AL254" s="319"/>
      <c r="AM254" s="319"/>
      <c r="AN254" s="320"/>
      <c r="AO254" s="320"/>
      <c r="AP254" s="320"/>
      <c r="AQ254" s="320"/>
      <c r="AR254" s="320"/>
      <c r="AS254" s="320"/>
      <c r="AT254" s="320"/>
      <c r="AU254" s="320"/>
      <c r="AV254" s="320"/>
      <c r="AW254" s="320"/>
      <c r="AX254" s="320"/>
      <c r="AY254" s="320"/>
      <c r="AZ254" s="320"/>
      <c r="BA254" s="320"/>
      <c r="BB254" s="320"/>
      <c r="BC254" s="320"/>
      <c r="BD254" s="320"/>
      <c r="BE254" s="320"/>
      <c r="BF254" s="320" t="s">
        <v>9877</v>
      </c>
    </row>
    <row r="255" spans="1:58" s="290" customFormat="1" ht="24.95" customHeight="1">
      <c r="A255" s="248">
        <v>11</v>
      </c>
      <c r="B255" s="543"/>
      <c r="C255" s="320" t="s">
        <v>7504</v>
      </c>
      <c r="D255" s="320" t="s">
        <v>9878</v>
      </c>
      <c r="E255" s="320" t="s">
        <v>9879</v>
      </c>
      <c r="F255" s="320" t="s">
        <v>7515</v>
      </c>
      <c r="G255" s="320"/>
      <c r="H255" s="847"/>
      <c r="I255" s="320" t="s">
        <v>7516</v>
      </c>
      <c r="J255" s="320"/>
      <c r="K255" s="320"/>
      <c r="L255" s="319">
        <v>3000</v>
      </c>
      <c r="M255" s="319">
        <v>2000</v>
      </c>
      <c r="N255" s="319">
        <v>1600</v>
      </c>
      <c r="O255" s="320" t="s">
        <v>513</v>
      </c>
      <c r="P255" s="319"/>
      <c r="Q255" s="319"/>
      <c r="R255" s="319"/>
      <c r="S255" s="319">
        <v>50</v>
      </c>
      <c r="T255" s="319">
        <v>23</v>
      </c>
      <c r="U255" s="319">
        <v>8</v>
      </c>
      <c r="V255" s="319">
        <v>1200</v>
      </c>
      <c r="W255" s="319"/>
      <c r="X255" s="319"/>
      <c r="Y255" s="319"/>
      <c r="Z255" s="319"/>
      <c r="AA255" s="320"/>
      <c r="AB255" s="320"/>
      <c r="AC255" s="319"/>
      <c r="AD255" s="320"/>
      <c r="AE255" s="99">
        <v>2009</v>
      </c>
      <c r="AF255" s="99"/>
      <c r="AG255" s="320"/>
      <c r="AH255" s="320"/>
      <c r="AI255" s="320"/>
      <c r="AJ255" s="320"/>
      <c r="AK255" s="320"/>
      <c r="AL255" s="319">
        <v>7000</v>
      </c>
      <c r="AM255" s="319"/>
      <c r="AN255" s="320"/>
      <c r="AO255" s="320"/>
      <c r="AP255" s="320"/>
      <c r="AQ255" s="320"/>
      <c r="AR255" s="320"/>
      <c r="AS255" s="320"/>
      <c r="AT255" s="320"/>
      <c r="AU255" s="320"/>
      <c r="AV255" s="320"/>
      <c r="AW255" s="320"/>
      <c r="AX255" s="320"/>
      <c r="AY255" s="320"/>
      <c r="AZ255" s="320"/>
      <c r="BA255" s="320"/>
      <c r="BB255" s="320"/>
      <c r="BC255" s="320"/>
      <c r="BD255" s="320"/>
      <c r="BE255" s="320"/>
      <c r="BF255" s="320" t="s">
        <v>9880</v>
      </c>
    </row>
    <row r="256" spans="1:58" s="290" customFormat="1" ht="24.95" customHeight="1">
      <c r="A256" s="248"/>
      <c r="B256" s="543"/>
      <c r="C256" s="320" t="s">
        <v>7504</v>
      </c>
      <c r="D256" s="320" t="s">
        <v>9881</v>
      </c>
      <c r="E256" s="320" t="s">
        <v>9882</v>
      </c>
      <c r="F256" s="320" t="s">
        <v>7504</v>
      </c>
      <c r="G256" s="320"/>
      <c r="H256" s="847"/>
      <c r="I256" s="320" t="s">
        <v>9883</v>
      </c>
      <c r="J256" s="320"/>
      <c r="K256" s="320"/>
      <c r="L256" s="319">
        <v>3930</v>
      </c>
      <c r="M256" s="319">
        <v>3930</v>
      </c>
      <c r="N256" s="319">
        <v>9584</v>
      </c>
      <c r="O256" s="320" t="s">
        <v>513</v>
      </c>
      <c r="P256" s="319"/>
      <c r="Q256" s="319"/>
      <c r="R256" s="319"/>
      <c r="S256" s="319">
        <v>50</v>
      </c>
      <c r="T256" s="319">
        <v>25</v>
      </c>
      <c r="U256" s="319">
        <v>10</v>
      </c>
      <c r="V256" s="319">
        <v>1250</v>
      </c>
      <c r="W256" s="319"/>
      <c r="X256" s="319"/>
      <c r="Y256" s="319"/>
      <c r="Z256" s="319"/>
      <c r="AA256" s="320"/>
      <c r="AB256" s="320"/>
      <c r="AC256" s="319">
        <v>200</v>
      </c>
      <c r="AD256" s="320"/>
      <c r="AE256" s="99">
        <v>2008</v>
      </c>
      <c r="AF256" s="99">
        <v>2008</v>
      </c>
      <c r="AG256" s="320"/>
      <c r="AH256" s="320"/>
      <c r="AI256" s="320"/>
      <c r="AJ256" s="320"/>
      <c r="AK256" s="320"/>
      <c r="AL256" s="319"/>
      <c r="AM256" s="319"/>
      <c r="AN256" s="320"/>
      <c r="AO256" s="320"/>
      <c r="AP256" s="320"/>
      <c r="AQ256" s="320"/>
      <c r="AR256" s="320"/>
      <c r="AS256" s="320"/>
      <c r="AT256" s="320"/>
      <c r="AU256" s="320"/>
      <c r="AV256" s="320"/>
      <c r="AW256" s="320"/>
      <c r="AX256" s="320"/>
      <c r="AY256" s="320"/>
      <c r="AZ256" s="320"/>
      <c r="BA256" s="320"/>
      <c r="BB256" s="320"/>
      <c r="BC256" s="320"/>
      <c r="BD256" s="320"/>
      <c r="BE256" s="320"/>
      <c r="BF256" s="320"/>
    </row>
    <row r="257" spans="1:58" s="290" customFormat="1" ht="24.95" customHeight="1">
      <c r="A257" s="248"/>
      <c r="B257" s="543"/>
      <c r="C257" s="320" t="s">
        <v>8380</v>
      </c>
      <c r="D257" s="320" t="s">
        <v>9884</v>
      </c>
      <c r="E257" s="320" t="s">
        <v>9885</v>
      </c>
      <c r="F257" s="919" t="s">
        <v>8380</v>
      </c>
      <c r="G257" s="320" t="s">
        <v>9886</v>
      </c>
      <c r="H257" s="847"/>
      <c r="I257" s="320" t="s">
        <v>9310</v>
      </c>
      <c r="J257" s="320">
        <v>15</v>
      </c>
      <c r="K257" s="320"/>
      <c r="L257" s="319"/>
      <c r="M257" s="319"/>
      <c r="N257" s="319"/>
      <c r="O257" s="320" t="s">
        <v>513</v>
      </c>
      <c r="P257" s="319"/>
      <c r="Q257" s="319"/>
      <c r="R257" s="319"/>
      <c r="S257" s="320"/>
      <c r="T257" s="320"/>
      <c r="U257" s="319"/>
      <c r="V257" s="546"/>
      <c r="W257" s="320">
        <v>25</v>
      </c>
      <c r="X257" s="320">
        <v>15.28</v>
      </c>
      <c r="Y257" s="177">
        <v>6</v>
      </c>
      <c r="Z257" s="546">
        <v>382</v>
      </c>
      <c r="AA257" s="320" t="s">
        <v>9887</v>
      </c>
      <c r="AB257" s="320"/>
      <c r="AC257" s="319"/>
      <c r="AD257" s="320"/>
      <c r="AE257" s="99">
        <v>2002</v>
      </c>
      <c r="AF257" s="99">
        <v>2002</v>
      </c>
      <c r="AG257" s="320"/>
      <c r="AH257" s="320"/>
      <c r="AI257" s="320"/>
      <c r="AJ257" s="320"/>
      <c r="AK257" s="320"/>
      <c r="AL257" s="319"/>
      <c r="AM257" s="319"/>
      <c r="AN257" s="320"/>
      <c r="AO257" s="320"/>
      <c r="AP257" s="320"/>
      <c r="AQ257" s="320"/>
      <c r="AR257" s="320"/>
      <c r="AS257" s="320"/>
      <c r="AT257" s="320"/>
      <c r="AU257" s="320"/>
      <c r="AV257" s="320"/>
      <c r="AW257" s="320"/>
      <c r="AX257" s="320"/>
      <c r="AY257" s="320"/>
      <c r="AZ257" s="320"/>
      <c r="BA257" s="320"/>
      <c r="BB257" s="320"/>
      <c r="BC257" s="320"/>
      <c r="BD257" s="320"/>
      <c r="BE257" s="320" t="s">
        <v>2242</v>
      </c>
      <c r="BF257" s="320" t="s">
        <v>9888</v>
      </c>
    </row>
    <row r="258" spans="1:58" s="290" customFormat="1" ht="24.95" customHeight="1">
      <c r="A258" s="248"/>
      <c r="B258" s="543"/>
      <c r="C258" s="320" t="s">
        <v>8380</v>
      </c>
      <c r="D258" s="320" t="s">
        <v>9889</v>
      </c>
      <c r="E258" s="320" t="s">
        <v>9890</v>
      </c>
      <c r="F258" s="320" t="s">
        <v>8380</v>
      </c>
      <c r="G258" s="320"/>
      <c r="H258" s="1096"/>
      <c r="I258" s="320" t="s">
        <v>9891</v>
      </c>
      <c r="J258" s="320"/>
      <c r="K258" s="320"/>
      <c r="L258" s="319"/>
      <c r="M258" s="319"/>
      <c r="N258" s="319"/>
      <c r="O258" s="320" t="s">
        <v>513</v>
      </c>
      <c r="P258" s="319"/>
      <c r="Q258" s="319"/>
      <c r="R258" s="319"/>
      <c r="S258" s="319"/>
      <c r="T258" s="319"/>
      <c r="U258" s="319"/>
      <c r="V258" s="319"/>
      <c r="W258" s="319">
        <v>25</v>
      </c>
      <c r="X258" s="319">
        <v>14</v>
      </c>
      <c r="Y258" s="319">
        <v>6</v>
      </c>
      <c r="Z258" s="319">
        <v>30</v>
      </c>
      <c r="AA258" s="320"/>
      <c r="AB258" s="320"/>
      <c r="AC258" s="319"/>
      <c r="AD258" s="320"/>
      <c r="AE258" s="320">
        <v>2002</v>
      </c>
      <c r="AF258" s="320">
        <v>2002</v>
      </c>
      <c r="AG258" s="320"/>
      <c r="AH258" s="320"/>
      <c r="AI258" s="320"/>
      <c r="AJ258" s="320"/>
      <c r="AK258" s="320"/>
      <c r="AL258" s="319">
        <v>11190</v>
      </c>
      <c r="AM258" s="319">
        <v>11190</v>
      </c>
      <c r="AN258" s="320"/>
      <c r="AO258" s="320"/>
      <c r="AP258" s="320"/>
      <c r="AQ258" s="320"/>
      <c r="AR258" s="320"/>
      <c r="AS258" s="320"/>
      <c r="AT258" s="320"/>
      <c r="AU258" s="320"/>
      <c r="AV258" s="320"/>
      <c r="AW258" s="320"/>
      <c r="AX258" s="320"/>
      <c r="AY258" s="320"/>
      <c r="AZ258" s="320"/>
      <c r="BA258" s="320"/>
      <c r="BB258" s="320"/>
      <c r="BC258" s="320"/>
      <c r="BD258" s="320"/>
      <c r="BE258" s="320"/>
      <c r="BF258" s="320" t="s">
        <v>6785</v>
      </c>
    </row>
    <row r="259" spans="1:58" s="290" customFormat="1" ht="24.95" customHeight="1">
      <c r="A259" s="248"/>
      <c r="B259" s="543"/>
      <c r="C259" s="320" t="s">
        <v>8380</v>
      </c>
      <c r="D259" s="320"/>
      <c r="E259" s="320" t="s">
        <v>9892</v>
      </c>
      <c r="F259" s="320" t="s">
        <v>8380</v>
      </c>
      <c r="G259" s="320"/>
      <c r="H259" s="847"/>
      <c r="I259" s="320" t="s">
        <v>8385</v>
      </c>
      <c r="J259" s="320"/>
      <c r="K259" s="320"/>
      <c r="L259" s="319">
        <v>1757.17</v>
      </c>
      <c r="M259" s="319">
        <v>8097.92</v>
      </c>
      <c r="N259" s="319"/>
      <c r="O259" s="320" t="s">
        <v>513</v>
      </c>
      <c r="P259" s="319"/>
      <c r="Q259" s="319"/>
      <c r="R259" s="319"/>
      <c r="S259" s="319"/>
      <c r="T259" s="319"/>
      <c r="U259" s="319"/>
      <c r="V259" s="319"/>
      <c r="W259" s="319" t="s">
        <v>9893</v>
      </c>
      <c r="X259" s="319" t="s">
        <v>9894</v>
      </c>
      <c r="Y259" s="319" t="s">
        <v>9779</v>
      </c>
      <c r="Z259" s="319" t="s">
        <v>9895</v>
      </c>
      <c r="AA259" s="320"/>
      <c r="AB259" s="320"/>
      <c r="AC259" s="319"/>
      <c r="AD259" s="320"/>
      <c r="AE259" s="320">
        <v>2014</v>
      </c>
      <c r="AF259" s="320"/>
      <c r="AG259" s="320"/>
      <c r="AH259" s="320"/>
      <c r="AI259" s="320"/>
      <c r="AJ259" s="320"/>
      <c r="AK259" s="320"/>
      <c r="AL259" s="319">
        <v>25500</v>
      </c>
      <c r="AM259" s="319"/>
      <c r="AN259" s="320"/>
      <c r="AO259" s="320"/>
      <c r="AP259" s="320"/>
      <c r="AQ259" s="320"/>
      <c r="AR259" s="320"/>
      <c r="AS259" s="320"/>
      <c r="AT259" s="320"/>
      <c r="AU259" s="320"/>
      <c r="AV259" s="320"/>
      <c r="AW259" s="320"/>
      <c r="AX259" s="320"/>
      <c r="AY259" s="320"/>
      <c r="AZ259" s="320"/>
      <c r="BA259" s="320"/>
      <c r="BB259" s="320"/>
      <c r="BC259" s="320"/>
      <c r="BD259" s="320"/>
      <c r="BE259" s="320"/>
      <c r="BF259" s="320" t="s">
        <v>9896</v>
      </c>
    </row>
    <row r="260" spans="1:58" s="290" customFormat="1" ht="24.95" customHeight="1">
      <c r="A260" s="248"/>
      <c r="B260" s="543"/>
      <c r="C260" s="320" t="s">
        <v>7525</v>
      </c>
      <c r="D260" s="320"/>
      <c r="E260" s="320" t="s">
        <v>9897</v>
      </c>
      <c r="F260" s="320" t="s">
        <v>7525</v>
      </c>
      <c r="G260" s="320"/>
      <c r="H260" s="847"/>
      <c r="I260" s="320" t="s">
        <v>7525</v>
      </c>
      <c r="J260" s="320"/>
      <c r="K260" s="320"/>
      <c r="L260" s="319">
        <v>3278</v>
      </c>
      <c r="M260" s="319">
        <v>96</v>
      </c>
      <c r="N260" s="319">
        <v>96</v>
      </c>
      <c r="O260" s="320" t="s">
        <v>231</v>
      </c>
      <c r="P260" s="319"/>
      <c r="Q260" s="319"/>
      <c r="R260" s="319"/>
      <c r="S260" s="319"/>
      <c r="T260" s="319"/>
      <c r="U260" s="319"/>
      <c r="V260" s="319"/>
      <c r="W260" s="319">
        <v>25</v>
      </c>
      <c r="X260" s="319">
        <v>11</v>
      </c>
      <c r="Y260" s="319">
        <v>5</v>
      </c>
      <c r="Z260" s="319">
        <v>275</v>
      </c>
      <c r="AA260" s="320"/>
      <c r="AB260" s="320"/>
      <c r="AC260" s="319"/>
      <c r="AD260" s="320"/>
      <c r="AE260" s="320">
        <v>2004</v>
      </c>
      <c r="AF260" s="320">
        <v>2004</v>
      </c>
      <c r="AG260" s="320"/>
      <c r="AH260" s="320"/>
      <c r="AI260" s="320"/>
      <c r="AJ260" s="320"/>
      <c r="AK260" s="320"/>
      <c r="AL260" s="319">
        <v>650</v>
      </c>
      <c r="AM260" s="319">
        <v>650</v>
      </c>
      <c r="AN260" s="320"/>
      <c r="AO260" s="320"/>
      <c r="AP260" s="320"/>
      <c r="AQ260" s="320"/>
      <c r="AR260" s="320"/>
      <c r="AS260" s="320"/>
      <c r="AT260" s="320"/>
      <c r="AU260" s="320"/>
      <c r="AV260" s="320"/>
      <c r="AW260" s="320"/>
      <c r="AX260" s="320"/>
      <c r="AY260" s="320"/>
      <c r="AZ260" s="320"/>
      <c r="BA260" s="320"/>
      <c r="BB260" s="320"/>
      <c r="BC260" s="320"/>
      <c r="BD260" s="320"/>
      <c r="BE260" s="320"/>
      <c r="BF260" s="320"/>
    </row>
    <row r="261" spans="1:58" s="290" customFormat="1" ht="24.95" customHeight="1">
      <c r="A261" s="248"/>
      <c r="B261" s="543"/>
      <c r="C261" s="320" t="s">
        <v>7525</v>
      </c>
      <c r="D261" s="320"/>
      <c r="E261" s="320" t="s">
        <v>15573</v>
      </c>
      <c r="F261" s="320" t="s">
        <v>7525</v>
      </c>
      <c r="G261" s="320"/>
      <c r="H261" s="847"/>
      <c r="I261" s="239" t="s">
        <v>9898</v>
      </c>
      <c r="J261" s="320"/>
      <c r="K261" s="320"/>
      <c r="L261" s="319">
        <v>2163.1999999999998</v>
      </c>
      <c r="M261" s="319">
        <v>1294</v>
      </c>
      <c r="N261" s="319">
        <v>3689</v>
      </c>
      <c r="O261" s="320" t="s">
        <v>513</v>
      </c>
      <c r="P261" s="319"/>
      <c r="Q261" s="319"/>
      <c r="R261" s="319"/>
      <c r="S261" s="319"/>
      <c r="T261" s="319"/>
      <c r="U261" s="319"/>
      <c r="V261" s="319"/>
      <c r="W261" s="319">
        <v>25</v>
      </c>
      <c r="X261" s="319"/>
      <c r="Y261" s="319">
        <v>6</v>
      </c>
      <c r="Z261" s="319"/>
      <c r="AA261" s="320"/>
      <c r="AB261" s="320"/>
      <c r="AC261" s="319"/>
      <c r="AD261" s="320"/>
      <c r="AE261" s="320">
        <v>2013</v>
      </c>
      <c r="AF261" s="320"/>
      <c r="AG261" s="320"/>
      <c r="AH261" s="320"/>
      <c r="AI261" s="320"/>
      <c r="AJ261" s="320"/>
      <c r="AK261" s="320"/>
      <c r="AL261" s="319">
        <v>11800</v>
      </c>
      <c r="AM261" s="319"/>
      <c r="AN261" s="320"/>
      <c r="AO261" s="320"/>
      <c r="AP261" s="320"/>
      <c r="AQ261" s="320"/>
      <c r="AR261" s="320"/>
      <c r="AS261" s="320"/>
      <c r="AT261" s="320"/>
      <c r="AU261" s="320"/>
      <c r="AV261" s="320"/>
      <c r="AW261" s="320"/>
      <c r="AX261" s="320"/>
      <c r="AY261" s="320"/>
      <c r="AZ261" s="320"/>
      <c r="BA261" s="320"/>
      <c r="BB261" s="320"/>
      <c r="BC261" s="320"/>
      <c r="BD261" s="320"/>
      <c r="BE261" s="320"/>
      <c r="BF261" s="320" t="s">
        <v>2902</v>
      </c>
    </row>
    <row r="262" spans="1:58" s="290" customFormat="1" ht="24.95" customHeight="1">
      <c r="A262" s="248"/>
      <c r="B262" s="924"/>
      <c r="C262" s="320" t="s">
        <v>7525</v>
      </c>
      <c r="D262" s="320"/>
      <c r="E262" s="320" t="s">
        <v>9899</v>
      </c>
      <c r="F262" s="320" t="s">
        <v>7525</v>
      </c>
      <c r="G262" s="320"/>
      <c r="H262" s="1096"/>
      <c r="I262" s="320" t="s">
        <v>9898</v>
      </c>
      <c r="J262" s="320"/>
      <c r="K262" s="320"/>
      <c r="L262" s="319">
        <v>14070</v>
      </c>
      <c r="M262" s="319">
        <v>2503.38</v>
      </c>
      <c r="N262" s="319">
        <v>4052</v>
      </c>
      <c r="O262" s="320" t="s">
        <v>513</v>
      </c>
      <c r="P262" s="319"/>
      <c r="Q262" s="319"/>
      <c r="R262" s="319"/>
      <c r="S262" s="319"/>
      <c r="T262" s="319"/>
      <c r="U262" s="319"/>
      <c r="V262" s="319"/>
      <c r="W262" s="319">
        <v>25</v>
      </c>
      <c r="X262" s="319"/>
      <c r="Y262" s="319">
        <v>6</v>
      </c>
      <c r="Z262" s="319"/>
      <c r="AA262" s="320"/>
      <c r="AB262" s="320"/>
      <c r="AC262" s="319"/>
      <c r="AD262" s="320"/>
      <c r="AE262" s="320">
        <v>2011</v>
      </c>
      <c r="AF262" s="320"/>
      <c r="AG262" s="320"/>
      <c r="AH262" s="320"/>
      <c r="AI262" s="320"/>
      <c r="AJ262" s="320"/>
      <c r="AK262" s="320"/>
      <c r="AL262" s="319"/>
      <c r="AM262" s="319"/>
      <c r="AN262" s="320"/>
      <c r="AO262" s="320"/>
      <c r="AP262" s="320"/>
      <c r="AQ262" s="320"/>
      <c r="AR262" s="320"/>
      <c r="AS262" s="320"/>
      <c r="AT262" s="320"/>
      <c r="AU262" s="320"/>
      <c r="AV262" s="320"/>
      <c r="AW262" s="320"/>
      <c r="AX262" s="320"/>
      <c r="AY262" s="320"/>
      <c r="AZ262" s="320"/>
      <c r="BA262" s="320"/>
      <c r="BB262" s="320"/>
      <c r="BC262" s="320"/>
      <c r="BD262" s="320"/>
      <c r="BE262" s="320"/>
      <c r="BF262" s="320" t="s">
        <v>9900</v>
      </c>
    </row>
    <row r="263" spans="1:58" s="290" customFormat="1" ht="24.95" customHeight="1">
      <c r="A263" s="248"/>
      <c r="B263" s="924"/>
      <c r="C263" s="320" t="s">
        <v>7519</v>
      </c>
      <c r="D263" s="320" t="s">
        <v>7520</v>
      </c>
      <c r="E263" s="320" t="s">
        <v>9901</v>
      </c>
      <c r="F263" s="320" t="s">
        <v>7519</v>
      </c>
      <c r="G263" s="320"/>
      <c r="H263" s="1096"/>
      <c r="I263" s="320" t="s">
        <v>401</v>
      </c>
      <c r="J263" s="320"/>
      <c r="K263" s="320"/>
      <c r="L263" s="319"/>
      <c r="M263" s="319"/>
      <c r="N263" s="319"/>
      <c r="O263" s="320" t="s">
        <v>513</v>
      </c>
      <c r="P263" s="319"/>
      <c r="Q263" s="319"/>
      <c r="R263" s="319"/>
      <c r="S263" s="319"/>
      <c r="T263" s="319"/>
      <c r="U263" s="319"/>
      <c r="V263" s="319"/>
      <c r="W263" s="319">
        <v>25</v>
      </c>
      <c r="X263" s="319">
        <v>15</v>
      </c>
      <c r="Y263" s="319">
        <v>6</v>
      </c>
      <c r="Z263" s="319">
        <v>415</v>
      </c>
      <c r="AA263" s="320"/>
      <c r="AB263" s="320"/>
      <c r="AC263" s="319"/>
      <c r="AD263" s="320"/>
      <c r="AE263" s="320">
        <v>2011</v>
      </c>
      <c r="AF263" s="320"/>
      <c r="AG263" s="320"/>
      <c r="AH263" s="320"/>
      <c r="AI263" s="320"/>
      <c r="AJ263" s="320"/>
      <c r="AK263" s="320"/>
      <c r="AL263" s="319">
        <v>8700</v>
      </c>
      <c r="AM263" s="319"/>
      <c r="AN263" s="320"/>
      <c r="AO263" s="320"/>
      <c r="AP263" s="320"/>
      <c r="AQ263" s="320"/>
      <c r="AR263" s="320"/>
      <c r="AS263" s="320"/>
      <c r="AT263" s="320"/>
      <c r="AU263" s="320"/>
      <c r="AV263" s="320"/>
      <c r="AW263" s="320"/>
      <c r="AX263" s="320"/>
      <c r="AY263" s="320"/>
      <c r="AZ263" s="320"/>
      <c r="BA263" s="320"/>
      <c r="BB263" s="320"/>
      <c r="BC263" s="320"/>
      <c r="BD263" s="320"/>
      <c r="BE263" s="320"/>
      <c r="BF263" s="320" t="s">
        <v>15574</v>
      </c>
    </row>
    <row r="264" spans="1:58" s="290" customFormat="1" ht="24.95" customHeight="1">
      <c r="A264" s="248"/>
      <c r="B264" s="924"/>
      <c r="C264" s="320" t="s">
        <v>1315</v>
      </c>
      <c r="D264" s="320" t="s">
        <v>9902</v>
      </c>
      <c r="E264" s="320" t="s">
        <v>9903</v>
      </c>
      <c r="F264" s="320" t="s">
        <v>1315</v>
      </c>
      <c r="G264" s="320"/>
      <c r="H264" s="1096"/>
      <c r="I264" s="320" t="s">
        <v>401</v>
      </c>
      <c r="J264" s="320"/>
      <c r="K264" s="320"/>
      <c r="L264" s="319">
        <v>49532</v>
      </c>
      <c r="M264" s="319">
        <v>2164</v>
      </c>
      <c r="N264" s="319">
        <v>2724</v>
      </c>
      <c r="O264" s="320" t="s">
        <v>513</v>
      </c>
      <c r="P264" s="319"/>
      <c r="Q264" s="319"/>
      <c r="R264" s="319"/>
      <c r="S264" s="319"/>
      <c r="T264" s="319"/>
      <c r="U264" s="319"/>
      <c r="V264" s="319"/>
      <c r="W264" s="319">
        <v>25</v>
      </c>
      <c r="X264" s="319">
        <v>13</v>
      </c>
      <c r="Y264" s="319">
        <v>6</v>
      </c>
      <c r="Z264" s="319">
        <v>325</v>
      </c>
      <c r="AA264" s="320"/>
      <c r="AB264" s="320"/>
      <c r="AC264" s="319">
        <v>165</v>
      </c>
      <c r="AD264" s="320"/>
      <c r="AE264" s="320">
        <v>2009</v>
      </c>
      <c r="AF264" s="320">
        <v>2009</v>
      </c>
      <c r="AG264" s="320"/>
      <c r="AH264" s="320"/>
      <c r="AI264" s="320"/>
      <c r="AJ264" s="320"/>
      <c r="AK264" s="320"/>
      <c r="AL264" s="319">
        <v>3750</v>
      </c>
      <c r="AM264" s="319">
        <v>3750</v>
      </c>
      <c r="AN264" s="320"/>
      <c r="AO264" s="320"/>
      <c r="AP264" s="320"/>
      <c r="AQ264" s="320"/>
      <c r="AR264" s="320"/>
      <c r="AS264" s="320"/>
      <c r="AT264" s="320"/>
      <c r="AU264" s="320"/>
      <c r="AV264" s="320"/>
      <c r="AW264" s="320"/>
      <c r="AX264" s="320"/>
      <c r="AY264" s="320"/>
      <c r="AZ264" s="320"/>
      <c r="BA264" s="320"/>
      <c r="BB264" s="320"/>
      <c r="BC264" s="320"/>
      <c r="BD264" s="320"/>
      <c r="BE264" s="320"/>
      <c r="BF264" s="320" t="s">
        <v>9904</v>
      </c>
    </row>
    <row r="265" spans="1:58" s="290" customFormat="1" ht="24.95" customHeight="1">
      <c r="A265" s="248"/>
      <c r="B265" s="924"/>
      <c r="C265" s="320" t="s">
        <v>442</v>
      </c>
      <c r="D265" s="320" t="s">
        <v>9905</v>
      </c>
      <c r="E265" s="320" t="s">
        <v>9906</v>
      </c>
      <c r="F265" s="320" t="s">
        <v>442</v>
      </c>
      <c r="G265" s="320"/>
      <c r="H265" s="1096"/>
      <c r="I265" s="320" t="s">
        <v>401</v>
      </c>
      <c r="J265" s="320"/>
      <c r="K265" s="320"/>
      <c r="L265" s="319">
        <v>71209</v>
      </c>
      <c r="M265" s="319">
        <v>6834</v>
      </c>
      <c r="N265" s="319">
        <v>26167</v>
      </c>
      <c r="O265" s="320" t="s">
        <v>513</v>
      </c>
      <c r="P265" s="319"/>
      <c r="Q265" s="319"/>
      <c r="R265" s="319"/>
      <c r="S265" s="319">
        <v>50</v>
      </c>
      <c r="T265" s="319">
        <v>25</v>
      </c>
      <c r="U265" s="319">
        <v>10</v>
      </c>
      <c r="V265" s="319">
        <v>1250</v>
      </c>
      <c r="W265" s="319"/>
      <c r="X265" s="319"/>
      <c r="Y265" s="319"/>
      <c r="Z265" s="319"/>
      <c r="AA265" s="320"/>
      <c r="AB265" s="320">
        <v>390</v>
      </c>
      <c r="AC265" s="319"/>
      <c r="AD265" s="320"/>
      <c r="AE265" s="320">
        <v>2010</v>
      </c>
      <c r="AF265" s="320"/>
      <c r="AG265" s="320"/>
      <c r="AH265" s="320"/>
      <c r="AI265" s="320"/>
      <c r="AJ265" s="320"/>
      <c r="AK265" s="320"/>
      <c r="AL265" s="319"/>
      <c r="AM265" s="319"/>
      <c r="AN265" s="320"/>
      <c r="AO265" s="320"/>
      <c r="AP265" s="320"/>
      <c r="AQ265" s="320"/>
      <c r="AR265" s="320"/>
      <c r="AS265" s="320"/>
      <c r="AT265" s="320"/>
      <c r="AU265" s="320"/>
      <c r="AV265" s="320"/>
      <c r="AW265" s="320"/>
      <c r="AX265" s="320"/>
      <c r="AY265" s="320"/>
      <c r="AZ265" s="320"/>
      <c r="BA265" s="320"/>
      <c r="BB265" s="320"/>
      <c r="BC265" s="320"/>
      <c r="BD265" s="320"/>
      <c r="BE265" s="320" t="s">
        <v>9907</v>
      </c>
      <c r="BF265" s="320"/>
    </row>
    <row r="266" spans="1:58" s="290" customFormat="1" ht="24.95" customHeight="1">
      <c r="A266" s="248"/>
      <c r="B266" s="924"/>
      <c r="C266" s="320" t="s">
        <v>442</v>
      </c>
      <c r="D266" s="320" t="s">
        <v>9905</v>
      </c>
      <c r="E266" s="320" t="s">
        <v>9908</v>
      </c>
      <c r="F266" s="320" t="s">
        <v>442</v>
      </c>
      <c r="G266" s="320"/>
      <c r="H266" s="1096"/>
      <c r="I266" s="320" t="s">
        <v>401</v>
      </c>
      <c r="J266" s="320"/>
      <c r="K266" s="320"/>
      <c r="L266" s="319">
        <v>9007.2999999999993</v>
      </c>
      <c r="M266" s="319">
        <v>1893.67</v>
      </c>
      <c r="N266" s="319">
        <v>8181.36</v>
      </c>
      <c r="O266" s="320" t="s">
        <v>513</v>
      </c>
      <c r="P266" s="319"/>
      <c r="Q266" s="319"/>
      <c r="R266" s="319"/>
      <c r="S266" s="319"/>
      <c r="T266" s="319"/>
      <c r="U266" s="319"/>
      <c r="V266" s="319"/>
      <c r="W266" s="319">
        <v>25</v>
      </c>
      <c r="X266" s="319">
        <v>9</v>
      </c>
      <c r="Y266" s="319">
        <v>5</v>
      </c>
      <c r="Z266" s="319">
        <v>300</v>
      </c>
      <c r="AA266" s="320"/>
      <c r="AB266" s="320">
        <v>100</v>
      </c>
      <c r="AC266" s="319"/>
      <c r="AD266" s="320"/>
      <c r="AE266" s="320">
        <v>2016</v>
      </c>
      <c r="AF266" s="320"/>
      <c r="AG266" s="320"/>
      <c r="AH266" s="320"/>
      <c r="AI266" s="320"/>
      <c r="AJ266" s="320"/>
      <c r="AK266" s="320"/>
      <c r="AL266" s="319">
        <v>2660</v>
      </c>
      <c r="AM266" s="319"/>
      <c r="AN266" s="320"/>
      <c r="AO266" s="320"/>
      <c r="AP266" s="320"/>
      <c r="AQ266" s="320"/>
      <c r="AR266" s="320"/>
      <c r="AS266" s="320"/>
      <c r="AT266" s="320"/>
      <c r="AU266" s="320"/>
      <c r="AV266" s="320"/>
      <c r="AW266" s="320"/>
      <c r="AX266" s="320"/>
      <c r="AY266" s="320"/>
      <c r="AZ266" s="320"/>
      <c r="BA266" s="320"/>
      <c r="BB266" s="320"/>
      <c r="BC266" s="320"/>
      <c r="BD266" s="320"/>
      <c r="BE266" s="320" t="s">
        <v>9907</v>
      </c>
      <c r="BF266" s="320"/>
    </row>
    <row r="267" spans="1:58" s="290" customFormat="1" ht="24.95" customHeight="1">
      <c r="A267" s="248"/>
      <c r="B267" s="924"/>
      <c r="C267" s="930" t="s">
        <v>7543</v>
      </c>
      <c r="D267" s="930" t="s">
        <v>9884</v>
      </c>
      <c r="E267" s="544" t="s">
        <v>9909</v>
      </c>
      <c r="F267" s="930" t="s">
        <v>7543</v>
      </c>
      <c r="G267" s="930" t="s">
        <v>9886</v>
      </c>
      <c r="H267" s="1114"/>
      <c r="I267" s="930" t="s">
        <v>7545</v>
      </c>
      <c r="J267" s="930">
        <v>15</v>
      </c>
      <c r="K267" s="930"/>
      <c r="L267" s="319">
        <v>139821</v>
      </c>
      <c r="M267" s="319">
        <v>3420</v>
      </c>
      <c r="N267" s="319">
        <v>8832</v>
      </c>
      <c r="O267" s="930" t="s">
        <v>513</v>
      </c>
      <c r="P267" s="864"/>
      <c r="Q267" s="864"/>
      <c r="R267" s="864"/>
      <c r="S267" s="864">
        <v>25</v>
      </c>
      <c r="T267" s="864">
        <v>13</v>
      </c>
      <c r="U267" s="864">
        <v>6</v>
      </c>
      <c r="V267" s="864">
        <v>325</v>
      </c>
      <c r="W267" s="864"/>
      <c r="X267" s="864"/>
      <c r="Y267" s="864"/>
      <c r="Z267" s="864"/>
      <c r="AA267" s="930" t="s">
        <v>9887</v>
      </c>
      <c r="AB267" s="864"/>
      <c r="AC267" s="930"/>
      <c r="AD267" s="930">
        <v>300</v>
      </c>
      <c r="AE267" s="930">
        <v>2007</v>
      </c>
      <c r="AF267" s="930">
        <v>2007</v>
      </c>
      <c r="AG267" s="930"/>
      <c r="AH267" s="930"/>
      <c r="AI267" s="930"/>
      <c r="AJ267" s="930"/>
      <c r="AK267" s="930"/>
      <c r="AL267" s="864"/>
      <c r="AM267" s="930"/>
      <c r="AN267" s="930">
        <v>9000</v>
      </c>
      <c r="AO267" s="930"/>
      <c r="AP267" s="930"/>
      <c r="AQ267" s="930"/>
      <c r="AR267" s="930"/>
      <c r="AS267" s="930"/>
      <c r="AT267" s="930"/>
      <c r="AU267" s="930"/>
      <c r="AV267" s="930"/>
      <c r="AW267" s="930"/>
      <c r="AX267" s="930"/>
      <c r="AY267" s="930"/>
      <c r="AZ267" s="930"/>
      <c r="BA267" s="930"/>
      <c r="BB267" s="930"/>
      <c r="BC267" s="930"/>
      <c r="BD267" s="930"/>
      <c r="BE267" s="930" t="s">
        <v>9816</v>
      </c>
      <c r="BF267" s="320" t="s">
        <v>9770</v>
      </c>
    </row>
    <row r="268" spans="1:58" s="290" customFormat="1" ht="24.95" customHeight="1">
      <c r="A268" s="248" t="s">
        <v>204</v>
      </c>
      <c r="B268" s="924"/>
      <c r="C268" s="320" t="s">
        <v>8710</v>
      </c>
      <c r="D268" s="320" t="s">
        <v>9884</v>
      </c>
      <c r="E268" s="320" t="s">
        <v>9910</v>
      </c>
      <c r="F268" s="320" t="s">
        <v>8710</v>
      </c>
      <c r="G268" s="320" t="s">
        <v>9886</v>
      </c>
      <c r="H268" s="847"/>
      <c r="I268" s="320" t="s">
        <v>8713</v>
      </c>
      <c r="J268" s="320">
        <v>27883</v>
      </c>
      <c r="K268" s="320">
        <v>3373</v>
      </c>
      <c r="L268" s="319">
        <v>27883</v>
      </c>
      <c r="M268" s="319">
        <v>3373</v>
      </c>
      <c r="N268" s="319">
        <v>2334</v>
      </c>
      <c r="O268" s="320" t="s">
        <v>513</v>
      </c>
      <c r="P268" s="320"/>
      <c r="Q268" s="319"/>
      <c r="R268" s="319"/>
      <c r="S268" s="319"/>
      <c r="T268" s="319" t="s">
        <v>1319</v>
      </c>
      <c r="U268" s="319" t="s">
        <v>1319</v>
      </c>
      <c r="V268" s="319" t="s">
        <v>1319</v>
      </c>
      <c r="W268" s="319">
        <v>25</v>
      </c>
      <c r="X268" s="319">
        <v>13</v>
      </c>
      <c r="Y268" s="319">
        <v>9</v>
      </c>
      <c r="Z268" s="319">
        <v>1347</v>
      </c>
      <c r="AA268" s="320" t="s">
        <v>9887</v>
      </c>
      <c r="AB268" s="320"/>
      <c r="AC268" s="319">
        <v>300</v>
      </c>
      <c r="AD268" s="319">
        <v>300</v>
      </c>
      <c r="AE268" s="320">
        <v>2002</v>
      </c>
      <c r="AF268" s="320">
        <v>2002</v>
      </c>
      <c r="AG268" s="320"/>
      <c r="AH268" s="320"/>
      <c r="AI268" s="320"/>
      <c r="AJ268" s="320"/>
      <c r="AK268" s="320"/>
      <c r="AL268" s="319">
        <v>9041</v>
      </c>
      <c r="AM268" s="319">
        <v>9041</v>
      </c>
      <c r="AN268" s="319">
        <v>9000</v>
      </c>
      <c r="AO268" s="320"/>
      <c r="AP268" s="320"/>
      <c r="AQ268" s="320"/>
      <c r="AR268" s="320"/>
      <c r="AS268" s="320"/>
      <c r="AT268" s="320"/>
      <c r="AU268" s="320"/>
      <c r="AV268" s="320"/>
      <c r="AW268" s="320"/>
      <c r="AX268" s="320"/>
      <c r="AY268" s="320"/>
      <c r="AZ268" s="320"/>
      <c r="BA268" s="320"/>
      <c r="BB268" s="320"/>
      <c r="BC268" s="320"/>
      <c r="BD268" s="320"/>
      <c r="BE268" s="320" t="s">
        <v>9816</v>
      </c>
      <c r="BF268" s="320" t="s">
        <v>2242</v>
      </c>
    </row>
    <row r="269" spans="1:58" s="290" customFormat="1" ht="24.95" customHeight="1">
      <c r="A269" s="248" t="s">
        <v>135</v>
      </c>
      <c r="B269" s="924"/>
      <c r="C269" s="320" t="s">
        <v>8710</v>
      </c>
      <c r="D269" s="320" t="s">
        <v>9868</v>
      </c>
      <c r="E269" s="320" t="s">
        <v>9911</v>
      </c>
      <c r="F269" s="320" t="s">
        <v>8710</v>
      </c>
      <c r="G269" s="320" t="s">
        <v>7498</v>
      </c>
      <c r="H269" s="847" t="s">
        <v>264</v>
      </c>
      <c r="I269" s="320" t="s">
        <v>8713</v>
      </c>
      <c r="J269" s="319">
        <v>7942</v>
      </c>
      <c r="K269" s="319">
        <v>2207</v>
      </c>
      <c r="L269" s="319">
        <v>7942</v>
      </c>
      <c r="M269" s="319">
        <v>2207</v>
      </c>
      <c r="N269" s="319">
        <v>1173</v>
      </c>
      <c r="O269" s="320" t="s">
        <v>513</v>
      </c>
      <c r="P269" s="320"/>
      <c r="Q269" s="319"/>
      <c r="R269" s="319"/>
      <c r="S269" s="319"/>
      <c r="T269" s="319" t="s">
        <v>1319</v>
      </c>
      <c r="U269" s="319" t="s">
        <v>1319</v>
      </c>
      <c r="V269" s="319" t="s">
        <v>1319</v>
      </c>
      <c r="W269" s="319">
        <v>25</v>
      </c>
      <c r="X269" s="319">
        <v>10</v>
      </c>
      <c r="Y269" s="319">
        <v>5</v>
      </c>
      <c r="Z269" s="319">
        <v>284</v>
      </c>
      <c r="AA269" s="320">
        <v>50</v>
      </c>
      <c r="AB269" s="320"/>
      <c r="AC269" s="319">
        <v>100</v>
      </c>
      <c r="AD269" s="319">
        <v>100</v>
      </c>
      <c r="AE269" s="320">
        <v>2000</v>
      </c>
      <c r="AF269" s="320">
        <v>2000</v>
      </c>
      <c r="AG269" s="320">
        <v>250</v>
      </c>
      <c r="AH269" s="320"/>
      <c r="AI269" s="320">
        <v>250</v>
      </c>
      <c r="AJ269" s="320"/>
      <c r="AK269" s="320"/>
      <c r="AL269" s="319">
        <v>10000</v>
      </c>
      <c r="AM269" s="319">
        <v>10000</v>
      </c>
      <c r="AN269" s="319">
        <v>10000</v>
      </c>
      <c r="AO269" s="320"/>
      <c r="AP269" s="320"/>
      <c r="AQ269" s="320"/>
      <c r="AR269" s="320"/>
      <c r="AS269" s="320"/>
      <c r="AT269" s="320" t="s">
        <v>9861</v>
      </c>
      <c r="AU269" s="320"/>
      <c r="AV269" s="320"/>
      <c r="AW269" s="320"/>
      <c r="AX269" s="320"/>
      <c r="AY269" s="320"/>
      <c r="AZ269" s="320"/>
      <c r="BA269" s="320"/>
      <c r="BB269" s="320"/>
      <c r="BC269" s="320"/>
      <c r="BD269" s="320"/>
      <c r="BE269" s="320" t="s">
        <v>9870</v>
      </c>
      <c r="BF269" s="320"/>
    </row>
    <row r="270" spans="1:58" s="290" customFormat="1" ht="24.95" customHeight="1">
      <c r="A270" s="248"/>
      <c r="B270" s="1123"/>
      <c r="C270" s="320" t="s">
        <v>7546</v>
      </c>
      <c r="D270" s="320" t="s">
        <v>9912</v>
      </c>
      <c r="E270" s="320" t="s">
        <v>9913</v>
      </c>
      <c r="F270" s="320" t="s">
        <v>7546</v>
      </c>
      <c r="G270" s="320" t="s">
        <v>9914</v>
      </c>
      <c r="H270" s="847"/>
      <c r="I270" s="320" t="s">
        <v>9915</v>
      </c>
      <c r="J270" s="319">
        <v>15</v>
      </c>
      <c r="K270" s="319"/>
      <c r="L270" s="319">
        <v>25564</v>
      </c>
      <c r="M270" s="319">
        <v>608</v>
      </c>
      <c r="N270" s="319">
        <v>836</v>
      </c>
      <c r="O270" s="320" t="s">
        <v>513</v>
      </c>
      <c r="P270" s="320"/>
      <c r="Q270" s="319"/>
      <c r="R270" s="319"/>
      <c r="S270" s="319"/>
      <c r="T270" s="319"/>
      <c r="U270" s="319"/>
      <c r="V270" s="319"/>
      <c r="W270" s="319">
        <v>25</v>
      </c>
      <c r="X270" s="319">
        <v>10</v>
      </c>
      <c r="Y270" s="319">
        <v>5</v>
      </c>
      <c r="Z270" s="319">
        <v>250</v>
      </c>
      <c r="AA270" s="320" t="s">
        <v>9887</v>
      </c>
      <c r="AB270" s="320"/>
      <c r="AC270" s="319">
        <v>120</v>
      </c>
      <c r="AD270" s="319"/>
      <c r="AE270" s="320">
        <v>2004</v>
      </c>
      <c r="AF270" s="320">
        <v>2004</v>
      </c>
      <c r="AG270" s="320">
        <v>292</v>
      </c>
      <c r="AH270" s="320"/>
      <c r="AI270" s="320"/>
      <c r="AJ270" s="320"/>
      <c r="AK270" s="320"/>
      <c r="AL270" s="319">
        <v>2927</v>
      </c>
      <c r="AM270" s="319">
        <v>2927</v>
      </c>
      <c r="AN270" s="319"/>
      <c r="AO270" s="320"/>
      <c r="AP270" s="320"/>
      <c r="AQ270" s="320"/>
      <c r="AR270" s="320"/>
      <c r="AS270" s="320"/>
      <c r="AT270" s="320"/>
      <c r="AU270" s="320"/>
      <c r="AV270" s="320"/>
      <c r="AW270" s="320"/>
      <c r="AX270" s="320"/>
      <c r="AY270" s="320"/>
      <c r="AZ270" s="320"/>
      <c r="BA270" s="320"/>
      <c r="BB270" s="320"/>
      <c r="BC270" s="320"/>
      <c r="BD270" s="320"/>
      <c r="BE270" s="320" t="s">
        <v>9916</v>
      </c>
      <c r="BF270" s="320" t="s">
        <v>2261</v>
      </c>
    </row>
    <row r="271" spans="1:58" s="290" customFormat="1" ht="24.95" customHeight="1">
      <c r="A271" s="248"/>
      <c r="B271" s="924"/>
      <c r="C271" s="320" t="s">
        <v>7546</v>
      </c>
      <c r="D271" s="320" t="s">
        <v>9917</v>
      </c>
      <c r="E271" s="320" t="s">
        <v>9917</v>
      </c>
      <c r="F271" s="320" t="s">
        <v>7546</v>
      </c>
      <c r="G271" s="320"/>
      <c r="H271" s="847"/>
      <c r="I271" s="320" t="s">
        <v>9918</v>
      </c>
      <c r="J271" s="320">
        <v>3218</v>
      </c>
      <c r="K271" s="320">
        <v>1615</v>
      </c>
      <c r="L271" s="319">
        <v>3218</v>
      </c>
      <c r="M271" s="319">
        <v>1615</v>
      </c>
      <c r="N271" s="319">
        <v>2667</v>
      </c>
      <c r="O271" s="320" t="s">
        <v>513</v>
      </c>
      <c r="P271" s="319"/>
      <c r="Q271" s="319"/>
      <c r="R271" s="319"/>
      <c r="S271" s="319"/>
      <c r="T271" s="319"/>
      <c r="U271" s="319"/>
      <c r="V271" s="319"/>
      <c r="W271" s="319">
        <v>25</v>
      </c>
      <c r="X271" s="319">
        <v>15</v>
      </c>
      <c r="Y271" s="319">
        <v>6</v>
      </c>
      <c r="Z271" s="319">
        <v>375</v>
      </c>
      <c r="AA271" s="320"/>
      <c r="AB271" s="320"/>
      <c r="AC271" s="319"/>
      <c r="AD271" s="320"/>
      <c r="AE271" s="320">
        <v>2013</v>
      </c>
      <c r="AF271" s="320">
        <v>4800</v>
      </c>
      <c r="AG271" s="320" t="s">
        <v>9919</v>
      </c>
      <c r="AH271" s="320"/>
      <c r="AI271" s="320"/>
      <c r="AJ271" s="320"/>
      <c r="AK271" s="320"/>
      <c r="AL271" s="319">
        <v>4800</v>
      </c>
      <c r="AM271" s="319"/>
      <c r="AN271" s="320"/>
      <c r="AO271" s="320"/>
      <c r="AP271" s="320"/>
      <c r="AQ271" s="320"/>
      <c r="AR271" s="320"/>
      <c r="AS271" s="320"/>
      <c r="AT271" s="320"/>
      <c r="AU271" s="320"/>
      <c r="AV271" s="320"/>
      <c r="AW271" s="320"/>
      <c r="AX271" s="320"/>
      <c r="AY271" s="320"/>
      <c r="AZ271" s="320"/>
      <c r="BA271" s="320"/>
      <c r="BB271" s="320"/>
      <c r="BC271" s="320"/>
      <c r="BD271" s="320"/>
      <c r="BE271" s="320"/>
      <c r="BF271" s="320"/>
    </row>
    <row r="272" spans="1:58" s="290" customFormat="1" ht="24.95" customHeight="1">
      <c r="A272" s="248"/>
      <c r="B272" s="924"/>
      <c r="C272" s="320" t="s">
        <v>7562</v>
      </c>
      <c r="D272" s="320"/>
      <c r="E272" s="320" t="s">
        <v>9920</v>
      </c>
      <c r="F272" s="320" t="s">
        <v>7562</v>
      </c>
      <c r="G272" s="320"/>
      <c r="H272" s="1096"/>
      <c r="I272" s="320" t="s">
        <v>7562</v>
      </c>
      <c r="J272" s="320"/>
      <c r="K272" s="320"/>
      <c r="L272" s="319"/>
      <c r="M272" s="319">
        <v>250</v>
      </c>
      <c r="N272" s="319"/>
      <c r="O272" s="320" t="s">
        <v>231</v>
      </c>
      <c r="P272" s="319"/>
      <c r="Q272" s="319"/>
      <c r="R272" s="319"/>
      <c r="S272" s="319"/>
      <c r="T272" s="319"/>
      <c r="U272" s="319"/>
      <c r="V272" s="319"/>
      <c r="W272" s="319">
        <v>25</v>
      </c>
      <c r="X272" s="319">
        <v>10</v>
      </c>
      <c r="Y272" s="319">
        <v>4</v>
      </c>
      <c r="Z272" s="319">
        <v>250</v>
      </c>
      <c r="AA272" s="320"/>
      <c r="AB272" s="320"/>
      <c r="AC272" s="319">
        <v>150</v>
      </c>
      <c r="AD272" s="320"/>
      <c r="AE272" s="320">
        <v>1993</v>
      </c>
      <c r="AF272" s="320">
        <v>1993</v>
      </c>
      <c r="AG272" s="320"/>
      <c r="AH272" s="320"/>
      <c r="AI272" s="320"/>
      <c r="AJ272" s="320"/>
      <c r="AK272" s="320"/>
      <c r="AL272" s="319"/>
      <c r="AM272" s="319"/>
      <c r="AN272" s="320"/>
      <c r="AO272" s="320"/>
      <c r="AP272" s="320"/>
      <c r="AQ272" s="320"/>
      <c r="AR272" s="320"/>
      <c r="AS272" s="320"/>
      <c r="AT272" s="320"/>
      <c r="AU272" s="320"/>
      <c r="AV272" s="320"/>
      <c r="AW272" s="320"/>
      <c r="AX272" s="320"/>
      <c r="AY272" s="320"/>
      <c r="AZ272" s="320"/>
      <c r="BA272" s="320"/>
      <c r="BB272" s="320"/>
      <c r="BC272" s="320"/>
      <c r="BD272" s="320"/>
      <c r="BE272" s="320" t="s">
        <v>9921</v>
      </c>
      <c r="BF272" s="320" t="s">
        <v>9922</v>
      </c>
    </row>
    <row r="273" spans="1:58" s="290" customFormat="1" ht="24.95" customHeight="1">
      <c r="A273" s="248"/>
      <c r="B273" s="543"/>
      <c r="C273" s="320" t="s">
        <v>8405</v>
      </c>
      <c r="D273" s="320" t="s">
        <v>9923</v>
      </c>
      <c r="E273" s="320" t="s">
        <v>9924</v>
      </c>
      <c r="F273" s="320" t="s">
        <v>8405</v>
      </c>
      <c r="G273" s="320" t="s">
        <v>9925</v>
      </c>
      <c r="H273" s="847"/>
      <c r="I273" s="320" t="s">
        <v>9926</v>
      </c>
      <c r="J273" s="320">
        <v>4</v>
      </c>
      <c r="K273" s="320" t="s">
        <v>1008</v>
      </c>
      <c r="L273" s="319">
        <v>9597</v>
      </c>
      <c r="M273" s="319">
        <v>1305</v>
      </c>
      <c r="N273" s="319">
        <v>5814</v>
      </c>
      <c r="O273" s="320" t="s">
        <v>513</v>
      </c>
      <c r="P273" s="319"/>
      <c r="Q273" s="319"/>
      <c r="R273" s="319"/>
      <c r="S273" s="319"/>
      <c r="T273" s="319"/>
      <c r="U273" s="319"/>
      <c r="V273" s="319"/>
      <c r="W273" s="319">
        <v>25</v>
      </c>
      <c r="X273" s="319">
        <v>11</v>
      </c>
      <c r="Y273" s="319">
        <v>4</v>
      </c>
      <c r="Z273" s="319">
        <v>331</v>
      </c>
      <c r="AA273" s="320">
        <v>70</v>
      </c>
      <c r="AB273" s="320"/>
      <c r="AC273" s="319"/>
      <c r="AD273" s="320"/>
      <c r="AE273" s="320">
        <v>2001</v>
      </c>
      <c r="AF273" s="320">
        <v>2001</v>
      </c>
      <c r="AG273" s="320">
        <v>3830</v>
      </c>
      <c r="AH273" s="320">
        <v>2600</v>
      </c>
      <c r="AI273" s="320"/>
      <c r="AJ273" s="320"/>
      <c r="AK273" s="320"/>
      <c r="AL273" s="319">
        <v>6430</v>
      </c>
      <c r="AM273" s="319">
        <v>6430</v>
      </c>
      <c r="AN273" s="320"/>
      <c r="AO273" s="320"/>
      <c r="AP273" s="320"/>
      <c r="AQ273" s="320"/>
      <c r="AR273" s="320"/>
      <c r="AS273" s="320"/>
      <c r="AT273" s="320"/>
      <c r="AU273" s="320"/>
      <c r="AV273" s="320"/>
      <c r="AW273" s="320"/>
      <c r="AX273" s="320"/>
      <c r="AY273" s="320"/>
      <c r="AZ273" s="320"/>
      <c r="BA273" s="320"/>
      <c r="BB273" s="320"/>
      <c r="BC273" s="320"/>
      <c r="BD273" s="320"/>
      <c r="BE273" s="320"/>
      <c r="BF273" s="320"/>
    </row>
    <row r="274" spans="1:58" s="290" customFormat="1" ht="24.95" customHeight="1">
      <c r="A274" s="248"/>
      <c r="B274" s="543"/>
      <c r="C274" s="320" t="s">
        <v>7570</v>
      </c>
      <c r="D274" s="320"/>
      <c r="E274" s="320" t="s">
        <v>9927</v>
      </c>
      <c r="F274" s="320" t="s">
        <v>9928</v>
      </c>
      <c r="G274" s="320"/>
      <c r="H274" s="847"/>
      <c r="I274" s="320" t="s">
        <v>401</v>
      </c>
      <c r="J274" s="320"/>
      <c r="K274" s="320"/>
      <c r="L274" s="319"/>
      <c r="M274" s="319">
        <v>7726</v>
      </c>
      <c r="N274" s="319">
        <v>41056</v>
      </c>
      <c r="O274" s="320" t="s">
        <v>513</v>
      </c>
      <c r="P274" s="319"/>
      <c r="Q274" s="319"/>
      <c r="R274" s="319"/>
      <c r="S274" s="319"/>
      <c r="T274" s="319"/>
      <c r="U274" s="319"/>
      <c r="V274" s="319"/>
      <c r="W274" s="319">
        <v>25</v>
      </c>
      <c r="X274" s="319">
        <v>20</v>
      </c>
      <c r="Y274" s="319">
        <v>9</v>
      </c>
      <c r="Z274" s="319">
        <v>500</v>
      </c>
      <c r="AA274" s="320"/>
      <c r="AB274" s="320"/>
      <c r="AC274" s="319">
        <v>225</v>
      </c>
      <c r="AD274" s="320"/>
      <c r="AE274" s="320">
        <v>1995</v>
      </c>
      <c r="AF274" s="320">
        <v>1995</v>
      </c>
      <c r="AG274" s="320"/>
      <c r="AH274" s="320"/>
      <c r="AI274" s="320"/>
      <c r="AJ274" s="320"/>
      <c r="AK274" s="320"/>
      <c r="AL274" s="319"/>
      <c r="AM274" s="319"/>
      <c r="AN274" s="320"/>
      <c r="AO274" s="320"/>
      <c r="AP274" s="320"/>
      <c r="AQ274" s="320"/>
      <c r="AR274" s="320"/>
      <c r="AS274" s="320"/>
      <c r="AT274" s="320"/>
      <c r="AU274" s="320"/>
      <c r="AV274" s="320"/>
      <c r="AW274" s="320"/>
      <c r="AX274" s="320"/>
      <c r="AY274" s="320"/>
      <c r="AZ274" s="320"/>
      <c r="BA274" s="320"/>
      <c r="BB274" s="320"/>
      <c r="BC274" s="320"/>
      <c r="BD274" s="320"/>
      <c r="BE274" s="320" t="s">
        <v>9929</v>
      </c>
      <c r="BF274" s="320" t="s">
        <v>9787</v>
      </c>
    </row>
    <row r="275" spans="1:58" s="290" customFormat="1" ht="24.95" customHeight="1">
      <c r="A275" s="248"/>
      <c r="B275" s="543"/>
      <c r="C275" s="320" t="s">
        <v>7570</v>
      </c>
      <c r="D275" s="320"/>
      <c r="E275" s="320" t="s">
        <v>9930</v>
      </c>
      <c r="F275" s="320" t="s">
        <v>9928</v>
      </c>
      <c r="G275" s="320"/>
      <c r="H275" s="847"/>
      <c r="I275" s="320" t="s">
        <v>8551</v>
      </c>
      <c r="J275" s="320"/>
      <c r="K275" s="320"/>
      <c r="L275" s="319"/>
      <c r="M275" s="319">
        <v>2489</v>
      </c>
      <c r="N275" s="319">
        <v>1892</v>
      </c>
      <c r="O275" s="320" t="s">
        <v>513</v>
      </c>
      <c r="P275" s="319"/>
      <c r="Q275" s="319"/>
      <c r="R275" s="319"/>
      <c r="S275" s="319"/>
      <c r="T275" s="319"/>
      <c r="U275" s="319"/>
      <c r="V275" s="319"/>
      <c r="W275" s="319">
        <v>25</v>
      </c>
      <c r="X275" s="319">
        <v>11</v>
      </c>
      <c r="Y275" s="319">
        <v>5</v>
      </c>
      <c r="Z275" s="319">
        <v>331</v>
      </c>
      <c r="AA275" s="320"/>
      <c r="AB275" s="320"/>
      <c r="AC275" s="319">
        <v>200</v>
      </c>
      <c r="AD275" s="320"/>
      <c r="AE275" s="320">
        <v>2007</v>
      </c>
      <c r="AF275" s="320">
        <v>2007</v>
      </c>
      <c r="AG275" s="320"/>
      <c r="AH275" s="320"/>
      <c r="AI275" s="320"/>
      <c r="AJ275" s="320"/>
      <c r="AK275" s="320"/>
      <c r="AL275" s="319"/>
      <c r="AM275" s="319"/>
      <c r="AN275" s="320"/>
      <c r="AO275" s="320"/>
      <c r="AP275" s="320"/>
      <c r="AQ275" s="320"/>
      <c r="AR275" s="320"/>
      <c r="AS275" s="320"/>
      <c r="AT275" s="320"/>
      <c r="AU275" s="320"/>
      <c r="AV275" s="320"/>
      <c r="AW275" s="320"/>
      <c r="AX275" s="320"/>
      <c r="AY275" s="320"/>
      <c r="AZ275" s="320"/>
      <c r="BA275" s="320"/>
      <c r="BB275" s="320"/>
      <c r="BC275" s="320"/>
      <c r="BD275" s="320"/>
      <c r="BE275" s="320" t="s">
        <v>6785</v>
      </c>
      <c r="BF275" s="320" t="s">
        <v>9921</v>
      </c>
    </row>
    <row r="276" spans="1:58" s="290" customFormat="1" ht="24.95" customHeight="1">
      <c r="A276" s="248"/>
      <c r="B276" s="543"/>
      <c r="C276" s="320" t="s">
        <v>7587</v>
      </c>
      <c r="D276" s="100" t="s">
        <v>9931</v>
      </c>
      <c r="E276" s="320" t="s">
        <v>9932</v>
      </c>
      <c r="F276" s="320" t="s">
        <v>7587</v>
      </c>
      <c r="G276" s="320"/>
      <c r="H276" s="1096"/>
      <c r="I276" s="320" t="s">
        <v>8551</v>
      </c>
      <c r="J276" s="320"/>
      <c r="K276" s="320"/>
      <c r="L276" s="319"/>
      <c r="M276" s="319"/>
      <c r="N276" s="319"/>
      <c r="O276" s="320" t="s">
        <v>513</v>
      </c>
      <c r="P276" s="319"/>
      <c r="Q276" s="319"/>
      <c r="R276" s="319"/>
      <c r="S276" s="319"/>
      <c r="T276" s="319"/>
      <c r="U276" s="319"/>
      <c r="V276" s="319"/>
      <c r="W276" s="319">
        <v>25</v>
      </c>
      <c r="X276" s="319">
        <v>14</v>
      </c>
      <c r="Y276" s="319">
        <v>6</v>
      </c>
      <c r="Z276" s="319">
        <v>366</v>
      </c>
      <c r="AA276" s="320"/>
      <c r="AB276" s="320"/>
      <c r="AC276" s="319"/>
      <c r="AD276" s="320"/>
      <c r="AE276" s="320">
        <v>2008</v>
      </c>
      <c r="AF276" s="320">
        <v>2008</v>
      </c>
      <c r="AG276" s="320"/>
      <c r="AH276" s="320"/>
      <c r="AI276" s="320"/>
      <c r="AJ276" s="320"/>
      <c r="AK276" s="320"/>
      <c r="AL276" s="319">
        <v>4950</v>
      </c>
      <c r="AM276" s="319">
        <v>4950</v>
      </c>
      <c r="AN276" s="320"/>
      <c r="AO276" s="320"/>
      <c r="AP276" s="320"/>
      <c r="AQ276" s="320"/>
      <c r="AR276" s="320"/>
      <c r="AS276" s="320"/>
      <c r="AT276" s="320"/>
      <c r="AU276" s="320"/>
      <c r="AV276" s="320"/>
      <c r="AW276" s="320"/>
      <c r="AX276" s="320"/>
      <c r="AY276" s="320"/>
      <c r="AZ276" s="320"/>
      <c r="BA276" s="320"/>
      <c r="BB276" s="320"/>
      <c r="BC276" s="320"/>
      <c r="BD276" s="320"/>
      <c r="BE276" s="320"/>
      <c r="BF276" s="320" t="s">
        <v>6510</v>
      </c>
    </row>
    <row r="277" spans="1:58" s="290" customFormat="1" ht="24.95" customHeight="1">
      <c r="A277" s="248"/>
      <c r="B277" s="924"/>
      <c r="C277" s="320" t="s">
        <v>7594</v>
      </c>
      <c r="D277" s="320"/>
      <c r="E277" s="320" t="s">
        <v>9933</v>
      </c>
      <c r="F277" s="320" t="s">
        <v>7594</v>
      </c>
      <c r="G277" s="320"/>
      <c r="H277" s="1096"/>
      <c r="I277" s="320" t="s">
        <v>9934</v>
      </c>
      <c r="J277" s="320"/>
      <c r="K277" s="320"/>
      <c r="L277" s="319">
        <v>3677</v>
      </c>
      <c r="M277" s="319">
        <v>733</v>
      </c>
      <c r="N277" s="319">
        <v>1064</v>
      </c>
      <c r="O277" s="320" t="s">
        <v>513</v>
      </c>
      <c r="P277" s="319"/>
      <c r="Q277" s="319"/>
      <c r="R277" s="319"/>
      <c r="S277" s="319"/>
      <c r="T277" s="319"/>
      <c r="U277" s="319"/>
      <c r="V277" s="319"/>
      <c r="W277" s="319">
        <v>25</v>
      </c>
      <c r="X277" s="319">
        <v>18</v>
      </c>
      <c r="Y277" s="319">
        <v>8</v>
      </c>
      <c r="Z277" s="319">
        <v>450</v>
      </c>
      <c r="AA277" s="320"/>
      <c r="AB277" s="320"/>
      <c r="AC277" s="319"/>
      <c r="AD277" s="320"/>
      <c r="AE277" s="320">
        <v>1998</v>
      </c>
      <c r="AF277" s="320">
        <v>1998</v>
      </c>
      <c r="AG277" s="320"/>
      <c r="AH277" s="320"/>
      <c r="AI277" s="320"/>
      <c r="AJ277" s="320"/>
      <c r="AK277" s="320"/>
      <c r="AL277" s="319">
        <v>3750</v>
      </c>
      <c r="AM277" s="319">
        <v>3750</v>
      </c>
      <c r="AN277" s="320"/>
      <c r="AO277" s="320"/>
      <c r="AP277" s="320"/>
      <c r="AQ277" s="320"/>
      <c r="AR277" s="320"/>
      <c r="AS277" s="320"/>
      <c r="AT277" s="320"/>
      <c r="AU277" s="320"/>
      <c r="AV277" s="320"/>
      <c r="AW277" s="320"/>
      <c r="AX277" s="320"/>
      <c r="AY277" s="320"/>
      <c r="AZ277" s="320"/>
      <c r="BA277" s="320"/>
      <c r="BB277" s="320"/>
      <c r="BC277" s="320"/>
      <c r="BD277" s="320"/>
      <c r="BE277" s="320"/>
      <c r="BF277" s="320"/>
    </row>
    <row r="278" spans="1:58" s="290" customFormat="1" ht="24.95" customHeight="1">
      <c r="A278" s="248"/>
      <c r="B278" s="566" t="s">
        <v>3594</v>
      </c>
      <c r="C278" s="320" t="s">
        <v>3426</v>
      </c>
      <c r="D278" s="320"/>
      <c r="E278" s="544">
        <f>COUNTA(E279:E293)</f>
        <v>15</v>
      </c>
      <c r="F278" s="320"/>
      <c r="G278" s="320"/>
      <c r="H278" s="847"/>
      <c r="I278" s="320"/>
      <c r="J278" s="320"/>
      <c r="K278" s="320"/>
      <c r="L278" s="319">
        <f>SUM(L279:L293)</f>
        <v>215166</v>
      </c>
      <c r="M278" s="319">
        <f>SUM(M279:M293)</f>
        <v>24088.78</v>
      </c>
      <c r="N278" s="319">
        <f>SUM(N279:N293)</f>
        <v>47554.82</v>
      </c>
      <c r="O278" s="319"/>
      <c r="P278" s="319"/>
      <c r="Q278" s="319"/>
      <c r="R278" s="319"/>
      <c r="S278" s="319"/>
      <c r="T278" s="319"/>
      <c r="U278" s="319"/>
      <c r="V278" s="319"/>
      <c r="W278" s="319"/>
      <c r="X278" s="319"/>
      <c r="Y278" s="319"/>
      <c r="Z278" s="319"/>
      <c r="AA278" s="319">
        <f>SUM(AA279:AA293)</f>
        <v>1692</v>
      </c>
      <c r="AB278" s="319"/>
      <c r="AC278" s="319">
        <f>SUM(AC279:AC293)</f>
        <v>0</v>
      </c>
      <c r="AD278" s="319">
        <f>SUM(AD279:AD293)</f>
        <v>0</v>
      </c>
      <c r="AE278" s="319"/>
      <c r="AF278" s="319">
        <f t="shared" ref="AF278:AL278" si="3">SUM(AF279:AF293)</f>
        <v>600</v>
      </c>
      <c r="AG278" s="319">
        <f t="shared" si="3"/>
        <v>600</v>
      </c>
      <c r="AH278" s="319">
        <f t="shared" si="3"/>
        <v>1800</v>
      </c>
      <c r="AI278" s="319">
        <f t="shared" si="3"/>
        <v>0</v>
      </c>
      <c r="AJ278" s="319">
        <f t="shared" si="3"/>
        <v>0</v>
      </c>
      <c r="AK278" s="319">
        <f t="shared" si="3"/>
        <v>0</v>
      </c>
      <c r="AL278" s="319">
        <f t="shared" si="3"/>
        <v>82585.217000000004</v>
      </c>
      <c r="AM278" s="320"/>
      <c r="AN278" s="320"/>
      <c r="AO278" s="320"/>
      <c r="AP278" s="320"/>
      <c r="AQ278" s="320"/>
      <c r="AR278" s="320"/>
      <c r="AS278" s="320"/>
      <c r="AT278" s="320"/>
      <c r="AU278" s="320"/>
      <c r="AV278" s="320"/>
      <c r="AW278" s="320"/>
      <c r="AX278" s="320"/>
      <c r="AY278" s="320"/>
      <c r="AZ278" s="320"/>
      <c r="BA278" s="320"/>
      <c r="BB278" s="320"/>
      <c r="BC278" s="320"/>
      <c r="BD278" s="320"/>
      <c r="BE278" s="320"/>
      <c r="BF278" s="320"/>
    </row>
    <row r="279" spans="1:58" s="290" customFormat="1" ht="24.95" customHeight="1">
      <c r="A279" s="248"/>
      <c r="B279" s="543"/>
      <c r="C279" s="320" t="s">
        <v>3670</v>
      </c>
      <c r="D279" s="320" t="s">
        <v>5346</v>
      </c>
      <c r="E279" s="320" t="s">
        <v>5347</v>
      </c>
      <c r="F279" s="320" t="s">
        <v>3670</v>
      </c>
      <c r="G279" s="320" t="s">
        <v>3577</v>
      </c>
      <c r="H279" s="847"/>
      <c r="I279" s="320" t="s">
        <v>3286</v>
      </c>
      <c r="J279" s="320">
        <v>18</v>
      </c>
      <c r="K279" s="320"/>
      <c r="L279" s="319">
        <v>31649</v>
      </c>
      <c r="M279" s="319">
        <v>4843</v>
      </c>
      <c r="N279" s="319">
        <v>6328</v>
      </c>
      <c r="O279" s="320" t="s">
        <v>5301</v>
      </c>
      <c r="P279" s="319"/>
      <c r="Q279" s="319"/>
      <c r="R279" s="319"/>
      <c r="S279" s="319">
        <v>50</v>
      </c>
      <c r="T279" s="319">
        <v>25</v>
      </c>
      <c r="U279" s="319">
        <v>10</v>
      </c>
      <c r="V279" s="319">
        <v>1250</v>
      </c>
      <c r="W279" s="319">
        <v>4</v>
      </c>
      <c r="X279" s="319">
        <v>6</v>
      </c>
      <c r="Y279" s="319"/>
      <c r="Z279" s="319">
        <v>204</v>
      </c>
      <c r="AA279" s="320">
        <v>552</v>
      </c>
      <c r="AB279" s="319">
        <v>1000</v>
      </c>
      <c r="AC279" s="320" t="s">
        <v>3576</v>
      </c>
      <c r="AD279" s="320" t="s">
        <v>3578</v>
      </c>
      <c r="AE279" s="320">
        <v>2002</v>
      </c>
      <c r="AF279" s="320" t="s">
        <v>5348</v>
      </c>
      <c r="AG279" s="320" t="s">
        <v>4340</v>
      </c>
      <c r="AH279" s="320"/>
      <c r="AI279" s="320" t="s">
        <v>4022</v>
      </c>
      <c r="AJ279" s="320" t="s">
        <v>5349</v>
      </c>
      <c r="AK279" s="320" t="s">
        <v>5350</v>
      </c>
      <c r="AL279" s="319">
        <v>10200</v>
      </c>
      <c r="AM279" s="320"/>
      <c r="AN279" s="320"/>
      <c r="AO279" s="320">
        <v>1</v>
      </c>
      <c r="AP279" s="320" t="s">
        <v>5351</v>
      </c>
      <c r="AQ279" s="320"/>
      <c r="AR279" s="320"/>
      <c r="AS279" s="320" t="s">
        <v>5352</v>
      </c>
      <c r="AT279" s="320">
        <v>1</v>
      </c>
      <c r="AU279" s="320">
        <v>108</v>
      </c>
      <c r="AV279" s="320" t="s">
        <v>4339</v>
      </c>
      <c r="AW279" s="320" t="s">
        <v>3577</v>
      </c>
      <c r="AX279" s="320" t="s">
        <v>5353</v>
      </c>
      <c r="AY279" s="320">
        <v>1</v>
      </c>
      <c r="AZ279" s="320">
        <v>108</v>
      </c>
      <c r="BA279" s="320" t="s">
        <v>5354</v>
      </c>
      <c r="BB279" s="320" t="s">
        <v>3577</v>
      </c>
      <c r="BC279" s="320"/>
      <c r="BD279" s="320"/>
      <c r="BE279" s="320"/>
      <c r="BF279" s="105"/>
    </row>
    <row r="280" spans="1:58" s="290" customFormat="1" ht="24.95" customHeight="1">
      <c r="A280" s="248"/>
      <c r="B280" s="543"/>
      <c r="C280" s="320" t="s">
        <v>3670</v>
      </c>
      <c r="D280" s="320" t="s">
        <v>5355</v>
      </c>
      <c r="E280" s="320" t="s">
        <v>5304</v>
      </c>
      <c r="F280" s="320" t="s">
        <v>3670</v>
      </c>
      <c r="G280" s="320" t="s">
        <v>3577</v>
      </c>
      <c r="H280" s="320"/>
      <c r="I280" s="320" t="s">
        <v>3286</v>
      </c>
      <c r="J280" s="320"/>
      <c r="K280" s="320"/>
      <c r="L280" s="319"/>
      <c r="M280" s="319"/>
      <c r="N280" s="319"/>
      <c r="O280" s="320" t="s">
        <v>5301</v>
      </c>
      <c r="P280" s="319"/>
      <c r="Q280" s="319"/>
      <c r="R280" s="319"/>
      <c r="S280" s="319"/>
      <c r="T280" s="319"/>
      <c r="U280" s="319"/>
      <c r="V280" s="319"/>
      <c r="W280" s="319">
        <v>25</v>
      </c>
      <c r="X280" s="319">
        <v>14</v>
      </c>
      <c r="Y280" s="319">
        <v>7</v>
      </c>
      <c r="Z280" s="319">
        <v>470</v>
      </c>
      <c r="AA280" s="320"/>
      <c r="AB280" s="319"/>
      <c r="AC280" s="320"/>
      <c r="AD280" s="320" t="s">
        <v>3578</v>
      </c>
      <c r="AE280" s="320">
        <v>1991</v>
      </c>
      <c r="AF280" s="320"/>
      <c r="AG280" s="320"/>
      <c r="AH280" s="320"/>
      <c r="AI280" s="320"/>
      <c r="AJ280" s="320"/>
      <c r="AK280" s="320"/>
      <c r="AL280" s="319">
        <v>4632</v>
      </c>
      <c r="AM280" s="320"/>
      <c r="AN280" s="320"/>
      <c r="AO280" s="320"/>
      <c r="AP280" s="320"/>
      <c r="AQ280" s="320"/>
      <c r="AR280" s="320"/>
      <c r="AS280" s="320"/>
      <c r="AT280" s="320"/>
      <c r="AU280" s="320"/>
      <c r="AV280" s="320"/>
      <c r="AW280" s="320"/>
      <c r="AX280" s="320"/>
      <c r="AY280" s="320"/>
      <c r="AZ280" s="320"/>
      <c r="BA280" s="320"/>
      <c r="BB280" s="320"/>
      <c r="BC280" s="320"/>
      <c r="BD280" s="320"/>
      <c r="BE280" s="320"/>
      <c r="BF280" s="105" t="s">
        <v>5356</v>
      </c>
    </row>
    <row r="281" spans="1:58" s="290" customFormat="1" ht="24.95" customHeight="1">
      <c r="A281" s="248"/>
      <c r="B281" s="543"/>
      <c r="C281" s="320" t="s">
        <v>3670</v>
      </c>
      <c r="D281" s="320"/>
      <c r="E281" s="320" t="s">
        <v>5357</v>
      </c>
      <c r="F281" s="320" t="s">
        <v>3670</v>
      </c>
      <c r="G281" s="320"/>
      <c r="H281" s="320"/>
      <c r="I281" s="320" t="s">
        <v>3286</v>
      </c>
      <c r="J281" s="320"/>
      <c r="K281" s="320"/>
      <c r="L281" s="319">
        <v>3304</v>
      </c>
      <c r="M281" s="319">
        <v>1830</v>
      </c>
      <c r="N281" s="319">
        <v>1830</v>
      </c>
      <c r="O281" s="320" t="s">
        <v>5301</v>
      </c>
      <c r="P281" s="319"/>
      <c r="Q281" s="319"/>
      <c r="R281" s="319"/>
      <c r="S281" s="319"/>
      <c r="T281" s="319"/>
      <c r="U281" s="319"/>
      <c r="V281" s="319"/>
      <c r="W281" s="319">
        <v>25</v>
      </c>
      <c r="X281" s="319">
        <v>15</v>
      </c>
      <c r="Y281" s="319">
        <v>8</v>
      </c>
      <c r="Z281" s="319">
        <v>573</v>
      </c>
      <c r="AA281" s="320"/>
      <c r="AB281" s="319"/>
      <c r="AC281" s="320"/>
      <c r="AD281" s="320"/>
      <c r="AE281" s="320">
        <v>1995</v>
      </c>
      <c r="AF281" s="320"/>
      <c r="AG281" s="320"/>
      <c r="AH281" s="320"/>
      <c r="AI281" s="320"/>
      <c r="AJ281" s="320"/>
      <c r="AK281" s="320"/>
      <c r="AL281" s="319">
        <v>3978</v>
      </c>
      <c r="AM281" s="320"/>
      <c r="AN281" s="320"/>
      <c r="AO281" s="320"/>
      <c r="AP281" s="320"/>
      <c r="AQ281" s="320"/>
      <c r="AR281" s="320"/>
      <c r="AS281" s="320"/>
      <c r="AT281" s="320"/>
      <c r="AU281" s="320"/>
      <c r="AV281" s="320"/>
      <c r="AW281" s="320"/>
      <c r="AX281" s="320"/>
      <c r="AY281" s="320"/>
      <c r="AZ281" s="320"/>
      <c r="BA281" s="320"/>
      <c r="BB281" s="320"/>
      <c r="BC281" s="320"/>
      <c r="BD281" s="320"/>
      <c r="BE281" s="320"/>
      <c r="BF281" s="105"/>
    </row>
    <row r="282" spans="1:58" s="290" customFormat="1" ht="24.95" customHeight="1">
      <c r="A282" s="248"/>
      <c r="B282" s="543"/>
      <c r="C282" s="320" t="s">
        <v>4789</v>
      </c>
      <c r="D282" s="320"/>
      <c r="E282" s="320" t="s">
        <v>5305</v>
      </c>
      <c r="F282" s="320" t="s">
        <v>4789</v>
      </c>
      <c r="G282" s="320"/>
      <c r="H282" s="320"/>
      <c r="I282" s="320" t="s">
        <v>4789</v>
      </c>
      <c r="J282" s="320"/>
      <c r="K282" s="320"/>
      <c r="L282" s="319">
        <v>9123</v>
      </c>
      <c r="M282" s="319">
        <v>2156</v>
      </c>
      <c r="N282" s="319">
        <v>7617</v>
      </c>
      <c r="O282" s="320" t="s">
        <v>5301</v>
      </c>
      <c r="P282" s="319"/>
      <c r="Q282" s="319"/>
      <c r="R282" s="319"/>
      <c r="S282" s="319"/>
      <c r="T282" s="319"/>
      <c r="U282" s="319"/>
      <c r="V282" s="319"/>
      <c r="W282" s="319">
        <v>25</v>
      </c>
      <c r="X282" s="319">
        <v>15</v>
      </c>
      <c r="Y282" s="319">
        <v>8</v>
      </c>
      <c r="Z282" s="319">
        <v>375</v>
      </c>
      <c r="AA282" s="320"/>
      <c r="AB282" s="319"/>
      <c r="AC282" s="320"/>
      <c r="AD282" s="320"/>
      <c r="AE282" s="320">
        <v>1999</v>
      </c>
      <c r="AF282" s="320"/>
      <c r="AG282" s="320"/>
      <c r="AH282" s="320"/>
      <c r="AI282" s="320"/>
      <c r="AJ282" s="320"/>
      <c r="AK282" s="320"/>
      <c r="AL282" s="319">
        <v>9456</v>
      </c>
      <c r="AM282" s="320"/>
      <c r="AN282" s="320"/>
      <c r="AO282" s="320"/>
      <c r="AP282" s="320"/>
      <c r="AQ282" s="320"/>
      <c r="AR282" s="320"/>
      <c r="AS282" s="320"/>
      <c r="AT282" s="320"/>
      <c r="AU282" s="320"/>
      <c r="AV282" s="320"/>
      <c r="AW282" s="320"/>
      <c r="AX282" s="320"/>
      <c r="AY282" s="320"/>
      <c r="AZ282" s="320"/>
      <c r="BA282" s="320"/>
      <c r="BB282" s="320"/>
      <c r="BC282" s="320"/>
      <c r="BD282" s="320"/>
      <c r="BE282" s="320"/>
      <c r="BF282" s="320"/>
    </row>
    <row r="283" spans="1:58" s="290" customFormat="1" ht="24.95" customHeight="1">
      <c r="A283" s="248"/>
      <c r="B283" s="543"/>
      <c r="C283" s="320" t="s">
        <v>3595</v>
      </c>
      <c r="D283" s="320"/>
      <c r="E283" s="320" t="s">
        <v>5358</v>
      </c>
      <c r="F283" s="320" t="s">
        <v>3595</v>
      </c>
      <c r="G283" s="320"/>
      <c r="H283" s="320"/>
      <c r="I283" s="320" t="s">
        <v>5359</v>
      </c>
      <c r="J283" s="320"/>
      <c r="K283" s="320"/>
      <c r="L283" s="319">
        <v>9307</v>
      </c>
      <c r="M283" s="319">
        <v>1617</v>
      </c>
      <c r="N283" s="319">
        <v>2483</v>
      </c>
      <c r="O283" s="320" t="s">
        <v>5301</v>
      </c>
      <c r="P283" s="319"/>
      <c r="Q283" s="319"/>
      <c r="R283" s="319"/>
      <c r="S283" s="319"/>
      <c r="T283" s="319"/>
      <c r="U283" s="319"/>
      <c r="V283" s="319"/>
      <c r="W283" s="319">
        <v>25</v>
      </c>
      <c r="X283" s="319">
        <v>21</v>
      </c>
      <c r="Y283" s="319">
        <v>8</v>
      </c>
      <c r="Z283" s="319">
        <v>525</v>
      </c>
      <c r="AA283" s="320"/>
      <c r="AB283" s="319"/>
      <c r="AC283" s="320"/>
      <c r="AD283" s="320"/>
      <c r="AE283" s="320">
        <v>2009</v>
      </c>
      <c r="AF283" s="320"/>
      <c r="AG283" s="320"/>
      <c r="AH283" s="320"/>
      <c r="AI283" s="320"/>
      <c r="AJ283" s="320"/>
      <c r="AK283" s="320"/>
      <c r="AL283" s="319">
        <v>4900</v>
      </c>
      <c r="AM283" s="320"/>
      <c r="AN283" s="320"/>
      <c r="AO283" s="320"/>
      <c r="AP283" s="320"/>
      <c r="AQ283" s="320"/>
      <c r="AR283" s="320"/>
      <c r="AS283" s="320"/>
      <c r="AT283" s="320"/>
      <c r="AU283" s="320"/>
      <c r="AV283" s="320"/>
      <c r="AW283" s="320"/>
      <c r="AX283" s="320"/>
      <c r="AY283" s="320"/>
      <c r="AZ283" s="320"/>
      <c r="BA283" s="320"/>
      <c r="BB283" s="320"/>
      <c r="BC283" s="320"/>
      <c r="BD283" s="320"/>
      <c r="BE283" s="320"/>
      <c r="BF283" s="320"/>
    </row>
    <row r="284" spans="1:58" s="290" customFormat="1" ht="24.95" customHeight="1">
      <c r="A284" s="248"/>
      <c r="B284" s="543"/>
      <c r="C284" s="320" t="s">
        <v>3597</v>
      </c>
      <c r="D284" s="320"/>
      <c r="E284" s="320" t="s">
        <v>5305</v>
      </c>
      <c r="F284" s="320" t="s">
        <v>3597</v>
      </c>
      <c r="G284" s="320"/>
      <c r="H284" s="320"/>
      <c r="I284" s="320" t="s">
        <v>3577</v>
      </c>
      <c r="J284" s="320"/>
      <c r="K284" s="320"/>
      <c r="L284" s="319">
        <v>5053</v>
      </c>
      <c r="M284" s="319">
        <v>1884</v>
      </c>
      <c r="N284" s="319">
        <v>4645</v>
      </c>
      <c r="O284" s="320" t="s">
        <v>5301</v>
      </c>
      <c r="P284" s="319"/>
      <c r="Q284" s="319"/>
      <c r="R284" s="319"/>
      <c r="S284" s="319"/>
      <c r="T284" s="319"/>
      <c r="U284" s="319"/>
      <c r="V284" s="319"/>
      <c r="W284" s="319">
        <v>25</v>
      </c>
      <c r="X284" s="319">
        <v>14</v>
      </c>
      <c r="Y284" s="319">
        <v>6</v>
      </c>
      <c r="Z284" s="319">
        <v>325</v>
      </c>
      <c r="AA284" s="320"/>
      <c r="AB284" s="319"/>
      <c r="AC284" s="320"/>
      <c r="AD284" s="320"/>
      <c r="AE284" s="320">
        <v>1998</v>
      </c>
      <c r="AF284" s="320"/>
      <c r="AG284" s="320"/>
      <c r="AH284" s="320"/>
      <c r="AI284" s="320"/>
      <c r="AJ284" s="320"/>
      <c r="AK284" s="320"/>
      <c r="AL284" s="319">
        <v>4963</v>
      </c>
      <c r="AM284" s="320"/>
      <c r="AN284" s="320"/>
      <c r="AO284" s="320"/>
      <c r="AP284" s="320"/>
      <c r="AQ284" s="320"/>
      <c r="AR284" s="320"/>
      <c r="AS284" s="320"/>
      <c r="AT284" s="320"/>
      <c r="AU284" s="320"/>
      <c r="AV284" s="320"/>
      <c r="AW284" s="320"/>
      <c r="AX284" s="320"/>
      <c r="AY284" s="320"/>
      <c r="AZ284" s="320"/>
      <c r="BA284" s="320"/>
      <c r="BB284" s="320"/>
      <c r="BC284" s="320"/>
      <c r="BD284" s="320"/>
      <c r="BE284" s="320"/>
      <c r="BF284" s="320"/>
    </row>
    <row r="285" spans="1:58" s="290" customFormat="1" ht="24.95" customHeight="1">
      <c r="A285" s="248" t="s">
        <v>341</v>
      </c>
      <c r="B285" s="543"/>
      <c r="C285" s="320" t="s">
        <v>5027</v>
      </c>
      <c r="D285" s="320"/>
      <c r="E285" s="320" t="s">
        <v>5347</v>
      </c>
      <c r="F285" s="320" t="s">
        <v>5027</v>
      </c>
      <c r="G285" s="320"/>
      <c r="H285" s="320"/>
      <c r="I285" s="320" t="s">
        <v>5027</v>
      </c>
      <c r="J285" s="320"/>
      <c r="K285" s="320"/>
      <c r="L285" s="319">
        <v>7071</v>
      </c>
      <c r="M285" s="319">
        <v>1912</v>
      </c>
      <c r="N285" s="319">
        <v>5317</v>
      </c>
      <c r="O285" s="320" t="s">
        <v>5301</v>
      </c>
      <c r="P285" s="319"/>
      <c r="Q285" s="319"/>
      <c r="R285" s="319"/>
      <c r="S285" s="319"/>
      <c r="T285" s="319"/>
      <c r="U285" s="319"/>
      <c r="V285" s="319"/>
      <c r="W285" s="319">
        <v>25</v>
      </c>
      <c r="X285" s="319">
        <v>17</v>
      </c>
      <c r="Y285" s="319">
        <v>6</v>
      </c>
      <c r="Z285" s="319">
        <v>536</v>
      </c>
      <c r="AA285" s="320"/>
      <c r="AB285" s="319"/>
      <c r="AC285" s="320"/>
      <c r="AD285" s="320"/>
      <c r="AE285" s="320">
        <v>2011</v>
      </c>
      <c r="AF285" s="320"/>
      <c r="AG285" s="320"/>
      <c r="AH285" s="320"/>
      <c r="AI285" s="320"/>
      <c r="AJ285" s="320"/>
      <c r="AK285" s="320"/>
      <c r="AL285" s="319">
        <v>9996</v>
      </c>
      <c r="AM285" s="320"/>
      <c r="AN285" s="320"/>
      <c r="AO285" s="320"/>
      <c r="AP285" s="320"/>
      <c r="AQ285" s="320"/>
      <c r="AR285" s="320"/>
      <c r="AS285" s="320"/>
      <c r="AT285" s="320"/>
      <c r="AU285" s="320"/>
      <c r="AV285" s="320"/>
      <c r="AW285" s="320"/>
      <c r="AX285" s="320"/>
      <c r="AY285" s="320"/>
      <c r="AZ285" s="320"/>
      <c r="BA285" s="320"/>
      <c r="BB285" s="320"/>
      <c r="BC285" s="320"/>
      <c r="BD285" s="320"/>
      <c r="BE285" s="320"/>
      <c r="BF285" s="320"/>
    </row>
    <row r="286" spans="1:58" s="290" customFormat="1" ht="24.95" customHeight="1">
      <c r="A286" s="248" t="s">
        <v>172</v>
      </c>
      <c r="B286" s="543"/>
      <c r="C286" s="320" t="s">
        <v>5028</v>
      </c>
      <c r="D286" s="320" t="s">
        <v>5346</v>
      </c>
      <c r="E286" s="320" t="s">
        <v>5347</v>
      </c>
      <c r="F286" s="320" t="s">
        <v>5028</v>
      </c>
      <c r="G286" s="320" t="s">
        <v>3577</v>
      </c>
      <c r="H286" s="847"/>
      <c r="I286" s="320" t="s">
        <v>5028</v>
      </c>
      <c r="J286" s="320">
        <v>18</v>
      </c>
      <c r="K286" s="320"/>
      <c r="L286" s="319">
        <v>4400</v>
      </c>
      <c r="M286" s="319">
        <v>1230.8699999999999</v>
      </c>
      <c r="N286" s="319">
        <v>3385.76</v>
      </c>
      <c r="O286" s="320" t="s">
        <v>5301</v>
      </c>
      <c r="P286" s="319"/>
      <c r="Q286" s="319"/>
      <c r="R286" s="319"/>
      <c r="S286" s="319"/>
      <c r="T286" s="319"/>
      <c r="U286" s="319"/>
      <c r="V286" s="319"/>
      <c r="W286" s="319">
        <v>25</v>
      </c>
      <c r="X286" s="319">
        <v>14.2</v>
      </c>
      <c r="Y286" s="319">
        <v>6</v>
      </c>
      <c r="Z286" s="319">
        <v>358.48</v>
      </c>
      <c r="AA286" s="320">
        <v>552</v>
      </c>
      <c r="AB286" s="319"/>
      <c r="AC286" s="320" t="s">
        <v>3576</v>
      </c>
      <c r="AD286" s="320" t="s">
        <v>3578</v>
      </c>
      <c r="AE286" s="320">
        <v>2014</v>
      </c>
      <c r="AF286" s="320" t="s">
        <v>5348</v>
      </c>
      <c r="AG286" s="320" t="s">
        <v>4340</v>
      </c>
      <c r="AH286" s="320"/>
      <c r="AI286" s="320" t="s">
        <v>4022</v>
      </c>
      <c r="AJ286" s="320" t="s">
        <v>5349</v>
      </c>
      <c r="AK286" s="320" t="s">
        <v>5350</v>
      </c>
      <c r="AL286" s="319">
        <v>8761.2170000000006</v>
      </c>
      <c r="AM286" s="320"/>
      <c r="AN286" s="320"/>
      <c r="AO286" s="320">
        <v>1</v>
      </c>
      <c r="AP286" s="320" t="s">
        <v>5351</v>
      </c>
      <c r="AQ286" s="320"/>
      <c r="AR286" s="320"/>
      <c r="AS286" s="320" t="s">
        <v>5352</v>
      </c>
      <c r="AT286" s="320">
        <v>1</v>
      </c>
      <c r="AU286" s="320">
        <v>108</v>
      </c>
      <c r="AV286" s="320" t="s">
        <v>4339</v>
      </c>
      <c r="AW286" s="320" t="s">
        <v>3577</v>
      </c>
      <c r="AX286" s="320" t="s">
        <v>5353</v>
      </c>
      <c r="AY286" s="320">
        <v>1</v>
      </c>
      <c r="AZ286" s="320">
        <v>108</v>
      </c>
      <c r="BA286" s="320" t="s">
        <v>5354</v>
      </c>
      <c r="BB286" s="320" t="s">
        <v>3577</v>
      </c>
      <c r="BC286" s="320"/>
      <c r="BD286" s="320"/>
      <c r="BE286" s="320"/>
      <c r="BF286" s="105"/>
    </row>
    <row r="287" spans="1:58" s="290" customFormat="1" ht="24.95" customHeight="1">
      <c r="A287" s="248"/>
      <c r="B287" s="543"/>
      <c r="C287" s="320" t="s">
        <v>3598</v>
      </c>
      <c r="D287" s="320" t="s">
        <v>5346</v>
      </c>
      <c r="E287" s="320" t="s">
        <v>5360</v>
      </c>
      <c r="F287" s="320" t="s">
        <v>3598</v>
      </c>
      <c r="G287" s="320" t="s">
        <v>3577</v>
      </c>
      <c r="H287" s="847"/>
      <c r="I287" s="320" t="s">
        <v>3598</v>
      </c>
      <c r="J287" s="320">
        <v>18</v>
      </c>
      <c r="K287" s="320"/>
      <c r="L287" s="319">
        <v>3280</v>
      </c>
      <c r="M287" s="319">
        <v>1819</v>
      </c>
      <c r="N287" s="319">
        <v>4745</v>
      </c>
      <c r="O287" s="320" t="s">
        <v>5301</v>
      </c>
      <c r="P287" s="319"/>
      <c r="Q287" s="319"/>
      <c r="R287" s="319"/>
      <c r="S287" s="319"/>
      <c r="T287" s="319"/>
      <c r="U287" s="319"/>
      <c r="V287" s="319"/>
      <c r="W287" s="319">
        <v>25</v>
      </c>
      <c r="X287" s="319">
        <v>10</v>
      </c>
      <c r="Y287" s="319">
        <v>6</v>
      </c>
      <c r="Z287" s="319">
        <v>400</v>
      </c>
      <c r="AA287" s="320">
        <v>552</v>
      </c>
      <c r="AB287" s="319">
        <v>0</v>
      </c>
      <c r="AC287" s="320" t="s">
        <v>3576</v>
      </c>
      <c r="AD287" s="320" t="s">
        <v>3578</v>
      </c>
      <c r="AE287" s="320">
        <v>2013</v>
      </c>
      <c r="AF287" s="320" t="s">
        <v>5348</v>
      </c>
      <c r="AG287" s="320" t="s">
        <v>4340</v>
      </c>
      <c r="AH287" s="320"/>
      <c r="AI287" s="320" t="s">
        <v>4022</v>
      </c>
      <c r="AJ287" s="320" t="s">
        <v>5349</v>
      </c>
      <c r="AK287" s="320" t="s">
        <v>5350</v>
      </c>
      <c r="AL287" s="319">
        <v>2500</v>
      </c>
      <c r="AM287" s="320"/>
      <c r="AN287" s="320"/>
      <c r="AO287" s="320"/>
      <c r="AP287" s="320"/>
      <c r="AQ287" s="320"/>
      <c r="AR287" s="320"/>
      <c r="AS287" s="320"/>
      <c r="AT287" s="320"/>
      <c r="AU287" s="320"/>
      <c r="AV287" s="320"/>
      <c r="AW287" s="320"/>
      <c r="AX287" s="320"/>
      <c r="AY287" s="320"/>
      <c r="AZ287" s="320"/>
      <c r="BA287" s="320"/>
      <c r="BB287" s="320"/>
      <c r="BC287" s="320"/>
      <c r="BD287" s="320"/>
      <c r="BE287" s="320"/>
      <c r="BF287" s="320"/>
    </row>
    <row r="288" spans="1:58" s="290" customFormat="1" ht="24.95" customHeight="1">
      <c r="A288" s="248"/>
      <c r="B288" s="543"/>
      <c r="C288" s="320" t="s">
        <v>3598</v>
      </c>
      <c r="D288" s="320"/>
      <c r="E288" s="320" t="s">
        <v>5361</v>
      </c>
      <c r="F288" s="320" t="s">
        <v>3598</v>
      </c>
      <c r="G288" s="320"/>
      <c r="H288" s="320"/>
      <c r="I288" s="320" t="s">
        <v>3598</v>
      </c>
      <c r="J288" s="320"/>
      <c r="K288" s="320"/>
      <c r="L288" s="319">
        <v>1510</v>
      </c>
      <c r="M288" s="319">
        <v>1476</v>
      </c>
      <c r="N288" s="319">
        <v>1850</v>
      </c>
      <c r="O288" s="320" t="s">
        <v>5301</v>
      </c>
      <c r="P288" s="319"/>
      <c r="Q288" s="319"/>
      <c r="R288" s="319"/>
      <c r="S288" s="319"/>
      <c r="T288" s="319"/>
      <c r="U288" s="319"/>
      <c r="V288" s="319"/>
      <c r="W288" s="319">
        <v>25</v>
      </c>
      <c r="X288" s="319">
        <v>12</v>
      </c>
      <c r="Y288" s="319">
        <v>8</v>
      </c>
      <c r="Z288" s="319">
        <v>500</v>
      </c>
      <c r="AA288" s="320"/>
      <c r="AB288" s="319">
        <v>0</v>
      </c>
      <c r="AC288" s="320"/>
      <c r="AD288" s="320"/>
      <c r="AE288" s="320">
        <v>2003</v>
      </c>
      <c r="AF288" s="320"/>
      <c r="AG288" s="320"/>
      <c r="AH288" s="320"/>
      <c r="AI288" s="320"/>
      <c r="AJ288" s="320"/>
      <c r="AK288" s="320"/>
      <c r="AL288" s="319"/>
      <c r="AM288" s="320"/>
      <c r="AN288" s="320"/>
      <c r="AO288" s="320"/>
      <c r="AP288" s="320"/>
      <c r="AQ288" s="320"/>
      <c r="AR288" s="320"/>
      <c r="AS288" s="320"/>
      <c r="AT288" s="320"/>
      <c r="AU288" s="320"/>
      <c r="AV288" s="320"/>
      <c r="AW288" s="320"/>
      <c r="AX288" s="320"/>
      <c r="AY288" s="320"/>
      <c r="AZ288" s="320"/>
      <c r="BA288" s="320"/>
      <c r="BB288" s="320"/>
      <c r="BC288" s="320"/>
      <c r="BD288" s="320"/>
      <c r="BE288" s="320"/>
      <c r="BF288" s="320"/>
    </row>
    <row r="289" spans="1:58" s="290" customFormat="1" ht="24.95" customHeight="1">
      <c r="A289" s="248"/>
      <c r="B289" s="543"/>
      <c r="C289" s="320" t="s">
        <v>5362</v>
      </c>
      <c r="D289" s="320"/>
      <c r="E289" s="578" t="s">
        <v>5363</v>
      </c>
      <c r="F289" s="320" t="s">
        <v>5362</v>
      </c>
      <c r="G289" s="320"/>
      <c r="H289" s="320"/>
      <c r="I289" s="320" t="s">
        <v>5364</v>
      </c>
      <c r="J289" s="320"/>
      <c r="K289" s="320"/>
      <c r="L289" s="319"/>
      <c r="M289" s="319"/>
      <c r="N289" s="319"/>
      <c r="O289" s="320" t="s">
        <v>5301</v>
      </c>
      <c r="P289" s="319"/>
      <c r="Q289" s="319"/>
      <c r="R289" s="319"/>
      <c r="S289" s="319"/>
      <c r="T289" s="319"/>
      <c r="U289" s="319"/>
      <c r="V289" s="319"/>
      <c r="W289" s="319">
        <v>25</v>
      </c>
      <c r="X289" s="319">
        <v>15</v>
      </c>
      <c r="Y289" s="319">
        <v>7</v>
      </c>
      <c r="Z289" s="319">
        <v>502</v>
      </c>
      <c r="AA289" s="320"/>
      <c r="AB289" s="319"/>
      <c r="AC289" s="320"/>
      <c r="AD289" s="320"/>
      <c r="AE289" s="320">
        <v>2001</v>
      </c>
      <c r="AF289" s="320"/>
      <c r="AG289" s="320"/>
      <c r="AH289" s="320"/>
      <c r="AI289" s="320"/>
      <c r="AJ289" s="320"/>
      <c r="AK289" s="320"/>
      <c r="AL289" s="319"/>
      <c r="AM289" s="320"/>
      <c r="AN289" s="320"/>
      <c r="AO289" s="320"/>
      <c r="AP289" s="320"/>
      <c r="AQ289" s="320"/>
      <c r="AR289" s="320"/>
      <c r="AS289" s="320"/>
      <c r="AT289" s="320"/>
      <c r="AU289" s="320"/>
      <c r="AV289" s="320"/>
      <c r="AW289" s="320"/>
      <c r="AX289" s="320"/>
      <c r="AY289" s="320"/>
      <c r="AZ289" s="320"/>
      <c r="BA289" s="320"/>
      <c r="BB289" s="320"/>
      <c r="BC289" s="320"/>
      <c r="BD289" s="320"/>
      <c r="BE289" s="320"/>
      <c r="BF289" s="319" t="s">
        <v>5365</v>
      </c>
    </row>
    <row r="290" spans="1:58" s="290" customFormat="1" ht="24.95" customHeight="1">
      <c r="A290" s="248"/>
      <c r="B290" s="543"/>
      <c r="C290" s="320" t="s">
        <v>5366</v>
      </c>
      <c r="D290" s="320"/>
      <c r="E290" s="578" t="s">
        <v>5367</v>
      </c>
      <c r="F290" s="320" t="s">
        <v>5366</v>
      </c>
      <c r="G290" s="320"/>
      <c r="H290" s="320"/>
      <c r="I290" s="320" t="s">
        <v>5366</v>
      </c>
      <c r="J290" s="320"/>
      <c r="K290" s="320"/>
      <c r="L290" s="319">
        <v>120780</v>
      </c>
      <c r="M290" s="319">
        <v>1618.91</v>
      </c>
      <c r="N290" s="319">
        <v>2828.06</v>
      </c>
      <c r="O290" s="320" t="s">
        <v>5301</v>
      </c>
      <c r="P290" s="319"/>
      <c r="Q290" s="319"/>
      <c r="R290" s="319"/>
      <c r="S290" s="319"/>
      <c r="T290" s="319"/>
      <c r="U290" s="319"/>
      <c r="V290" s="319"/>
      <c r="W290" s="319">
        <v>25</v>
      </c>
      <c r="X290" s="319">
        <v>15</v>
      </c>
      <c r="Y290" s="319">
        <v>6</v>
      </c>
      <c r="Z290" s="319">
        <v>375</v>
      </c>
      <c r="AA290" s="320"/>
      <c r="AB290" s="319"/>
      <c r="AC290" s="320"/>
      <c r="AD290" s="320"/>
      <c r="AE290" s="320">
        <v>2012</v>
      </c>
      <c r="AF290" s="320"/>
      <c r="AG290" s="320"/>
      <c r="AH290" s="320"/>
      <c r="AI290" s="320"/>
      <c r="AJ290" s="320"/>
      <c r="AK290" s="320"/>
      <c r="AL290" s="319">
        <v>6614</v>
      </c>
      <c r="AM290" s="320"/>
      <c r="AN290" s="320"/>
      <c r="AO290" s="320"/>
      <c r="AP290" s="320"/>
      <c r="AQ290" s="320"/>
      <c r="AR290" s="320"/>
      <c r="AS290" s="320"/>
      <c r="AT290" s="320"/>
      <c r="AU290" s="320"/>
      <c r="AV290" s="320"/>
      <c r="AW290" s="320"/>
      <c r="AX290" s="320"/>
      <c r="AY290" s="320"/>
      <c r="AZ290" s="320"/>
      <c r="BA290" s="320"/>
      <c r="BB290" s="320"/>
      <c r="BC290" s="320"/>
      <c r="BD290" s="320"/>
      <c r="BE290" s="320"/>
      <c r="BF290" s="319"/>
    </row>
    <row r="291" spans="1:58" s="290" customFormat="1" ht="24.95" customHeight="1">
      <c r="A291" s="248"/>
      <c r="B291" s="543"/>
      <c r="C291" s="320" t="s">
        <v>5368</v>
      </c>
      <c r="D291" s="320" t="s">
        <v>5369</v>
      </c>
      <c r="E291" s="320" t="s">
        <v>5370</v>
      </c>
      <c r="F291" s="320" t="s">
        <v>5368</v>
      </c>
      <c r="G291" s="320" t="s">
        <v>5371</v>
      </c>
      <c r="H291" s="320"/>
      <c r="I291" s="320" t="s">
        <v>5368</v>
      </c>
      <c r="J291" s="320">
        <v>3</v>
      </c>
      <c r="K291" s="320"/>
      <c r="L291" s="319">
        <v>6025</v>
      </c>
      <c r="M291" s="319">
        <v>1167</v>
      </c>
      <c r="N291" s="319">
        <v>2868</v>
      </c>
      <c r="O291" s="320" t="s">
        <v>5301</v>
      </c>
      <c r="P291" s="319"/>
      <c r="Q291" s="319"/>
      <c r="R291" s="319"/>
      <c r="S291" s="319"/>
      <c r="T291" s="319"/>
      <c r="U291" s="319"/>
      <c r="V291" s="319"/>
      <c r="W291" s="319">
        <v>25</v>
      </c>
      <c r="X291" s="319">
        <v>6</v>
      </c>
      <c r="Y291" s="319">
        <v>4</v>
      </c>
      <c r="Z291" s="319">
        <v>206</v>
      </c>
      <c r="AA291" s="320">
        <v>18</v>
      </c>
      <c r="AB291" s="319"/>
      <c r="AC291" s="320"/>
      <c r="AD291" s="320"/>
      <c r="AE291" s="320">
        <v>2001</v>
      </c>
      <c r="AF291" s="320">
        <v>300</v>
      </c>
      <c r="AG291" s="320">
        <v>300</v>
      </c>
      <c r="AH291" s="320">
        <v>900</v>
      </c>
      <c r="AI291" s="320"/>
      <c r="AJ291" s="320"/>
      <c r="AK291" s="320"/>
      <c r="AL291" s="319">
        <v>1500</v>
      </c>
      <c r="AM291" s="320"/>
      <c r="AN291" s="320"/>
      <c r="AO291" s="320"/>
      <c r="AP291" s="320"/>
      <c r="AQ291" s="320"/>
      <c r="AR291" s="320" t="s">
        <v>5372</v>
      </c>
      <c r="AS291" s="320"/>
      <c r="AT291" s="320"/>
      <c r="AU291" s="320"/>
      <c r="AV291" s="320"/>
      <c r="AW291" s="320"/>
      <c r="AX291" s="320"/>
      <c r="AY291" s="320"/>
      <c r="AZ291" s="320"/>
      <c r="BA291" s="320"/>
      <c r="BB291" s="320"/>
      <c r="BC291" s="320"/>
      <c r="BD291" s="320"/>
      <c r="BE291" s="320"/>
      <c r="BF291" s="174"/>
    </row>
    <row r="292" spans="1:58" s="290" customFormat="1" ht="24.95" customHeight="1">
      <c r="A292" s="248"/>
      <c r="B292" s="924"/>
      <c r="C292" s="320" t="s">
        <v>4019</v>
      </c>
      <c r="D292" s="320"/>
      <c r="E292" s="320" t="s">
        <v>5373</v>
      </c>
      <c r="F292" s="320" t="s">
        <v>4019</v>
      </c>
      <c r="G292" s="320"/>
      <c r="H292" s="320"/>
      <c r="I292" s="320" t="s">
        <v>4019</v>
      </c>
      <c r="J292" s="320"/>
      <c r="K292" s="320"/>
      <c r="L292" s="319">
        <v>6649</v>
      </c>
      <c r="M292" s="319">
        <v>1322</v>
      </c>
      <c r="N292" s="319">
        <v>2445</v>
      </c>
      <c r="O292" s="320" t="s">
        <v>5301</v>
      </c>
      <c r="P292" s="319"/>
      <c r="Q292" s="319"/>
      <c r="R292" s="319"/>
      <c r="S292" s="319"/>
      <c r="T292" s="319"/>
      <c r="U292" s="319"/>
      <c r="V292" s="319"/>
      <c r="W292" s="319">
        <v>25</v>
      </c>
      <c r="X292" s="319">
        <v>13</v>
      </c>
      <c r="Y292" s="319">
        <v>6</v>
      </c>
      <c r="Z292" s="319">
        <v>325</v>
      </c>
      <c r="AA292" s="320"/>
      <c r="AB292" s="319"/>
      <c r="AC292" s="320"/>
      <c r="AD292" s="320"/>
      <c r="AE292" s="320">
        <v>2006</v>
      </c>
      <c r="AF292" s="320"/>
      <c r="AG292" s="320"/>
      <c r="AH292" s="320"/>
      <c r="AI292" s="320"/>
      <c r="AJ292" s="320"/>
      <c r="AK292" s="320"/>
      <c r="AL292" s="319">
        <v>4785</v>
      </c>
      <c r="AM292" s="320"/>
      <c r="AN292" s="320"/>
      <c r="AO292" s="320"/>
      <c r="AP292" s="320"/>
      <c r="AQ292" s="320"/>
      <c r="AR292" s="320"/>
      <c r="AS292" s="320"/>
      <c r="AT292" s="320"/>
      <c r="AU292" s="320"/>
      <c r="AV292" s="320"/>
      <c r="AW292" s="320"/>
      <c r="AX292" s="320"/>
      <c r="AY292" s="320"/>
      <c r="AZ292" s="320"/>
      <c r="BA292" s="320"/>
      <c r="BB292" s="320"/>
      <c r="BC292" s="320"/>
      <c r="BD292" s="320"/>
      <c r="BE292" s="320"/>
      <c r="BF292" s="105"/>
    </row>
    <row r="293" spans="1:58" s="290" customFormat="1" ht="24.95" customHeight="1">
      <c r="A293" s="248"/>
      <c r="B293" s="678"/>
      <c r="C293" s="678" t="s">
        <v>5374</v>
      </c>
      <c r="D293" s="320" t="s">
        <v>5369</v>
      </c>
      <c r="E293" s="320" t="s">
        <v>5375</v>
      </c>
      <c r="F293" s="320" t="s">
        <v>5374</v>
      </c>
      <c r="G293" s="320" t="s">
        <v>5371</v>
      </c>
      <c r="H293" s="320"/>
      <c r="I293" s="320" t="s">
        <v>5374</v>
      </c>
      <c r="J293" s="320">
        <v>3</v>
      </c>
      <c r="K293" s="320"/>
      <c r="L293" s="319">
        <v>7015</v>
      </c>
      <c r="M293" s="319">
        <v>1213</v>
      </c>
      <c r="N293" s="319">
        <v>1213</v>
      </c>
      <c r="O293" s="320" t="s">
        <v>5301</v>
      </c>
      <c r="P293" s="319"/>
      <c r="Q293" s="319"/>
      <c r="R293" s="319"/>
      <c r="S293" s="319"/>
      <c r="T293" s="319"/>
      <c r="U293" s="319"/>
      <c r="V293" s="319"/>
      <c r="W293" s="319">
        <v>25</v>
      </c>
      <c r="X293" s="319">
        <v>13</v>
      </c>
      <c r="Y293" s="319">
        <v>6</v>
      </c>
      <c r="Z293" s="319">
        <v>389</v>
      </c>
      <c r="AA293" s="320">
        <v>18</v>
      </c>
      <c r="AB293" s="319"/>
      <c r="AC293" s="320"/>
      <c r="AD293" s="320"/>
      <c r="AE293" s="320">
        <v>2004</v>
      </c>
      <c r="AF293" s="320">
        <v>300</v>
      </c>
      <c r="AG293" s="320">
        <v>300</v>
      </c>
      <c r="AH293" s="320">
        <v>900</v>
      </c>
      <c r="AI293" s="320"/>
      <c r="AJ293" s="320"/>
      <c r="AK293" s="320"/>
      <c r="AL293" s="319">
        <v>10300</v>
      </c>
      <c r="AM293" s="320"/>
      <c r="AN293" s="320"/>
      <c r="AO293" s="320"/>
      <c r="AP293" s="320"/>
      <c r="AQ293" s="320"/>
      <c r="AR293" s="320" t="s">
        <v>5372</v>
      </c>
      <c r="AS293" s="320"/>
      <c r="AT293" s="320"/>
      <c r="AU293" s="320"/>
      <c r="AV293" s="320"/>
      <c r="AW293" s="320"/>
      <c r="AX293" s="320"/>
      <c r="AY293" s="320"/>
      <c r="AZ293" s="320"/>
      <c r="BA293" s="320"/>
      <c r="BB293" s="320"/>
      <c r="BC293" s="320"/>
      <c r="BD293" s="320"/>
      <c r="BE293" s="320"/>
      <c r="BF293" s="105"/>
    </row>
    <row r="294" spans="1:58" s="290" customFormat="1" ht="24.95" customHeight="1">
      <c r="A294" s="248"/>
      <c r="B294" s="543" t="s">
        <v>3680</v>
      </c>
      <c r="C294" s="678" t="s">
        <v>3426</v>
      </c>
      <c r="D294" s="320"/>
      <c r="E294" s="544">
        <f>COUNTA(E295:E304)</f>
        <v>10</v>
      </c>
      <c r="F294" s="320"/>
      <c r="G294" s="320"/>
      <c r="H294" s="320"/>
      <c r="I294" s="320"/>
      <c r="J294" s="320"/>
      <c r="K294" s="320"/>
      <c r="L294" s="319">
        <f>SUM(L295:L304)</f>
        <v>372476</v>
      </c>
      <c r="M294" s="319">
        <f>SUM(M295:M304)</f>
        <v>24408.28</v>
      </c>
      <c r="N294" s="319">
        <f>SUM(N295:N304)</f>
        <v>39268.22</v>
      </c>
      <c r="O294" s="320"/>
      <c r="P294" s="319"/>
      <c r="Q294" s="319"/>
      <c r="R294" s="319"/>
      <c r="S294" s="319"/>
      <c r="T294" s="319"/>
      <c r="U294" s="319"/>
      <c r="V294" s="319"/>
      <c r="W294" s="319"/>
      <c r="X294" s="319"/>
      <c r="Y294" s="319"/>
      <c r="Z294" s="319"/>
      <c r="AA294" s="320"/>
      <c r="AB294" s="319"/>
      <c r="AC294" s="320"/>
      <c r="AD294" s="320"/>
      <c r="AE294" s="320"/>
      <c r="AF294" s="320"/>
      <c r="AG294" s="320"/>
      <c r="AH294" s="320"/>
      <c r="AI294" s="320"/>
      <c r="AJ294" s="320"/>
      <c r="AK294" s="320"/>
      <c r="AL294" s="319"/>
      <c r="AM294" s="320"/>
      <c r="AN294" s="320"/>
      <c r="AO294" s="320"/>
      <c r="AP294" s="320"/>
      <c r="AQ294" s="320"/>
      <c r="AR294" s="320"/>
      <c r="AS294" s="320"/>
      <c r="AT294" s="320"/>
      <c r="AU294" s="320"/>
      <c r="AV294" s="320"/>
      <c r="AW294" s="320"/>
      <c r="AX294" s="320"/>
      <c r="AY294" s="320"/>
      <c r="AZ294" s="320"/>
      <c r="BA294" s="320"/>
      <c r="BB294" s="320"/>
      <c r="BC294" s="320"/>
      <c r="BD294" s="320"/>
      <c r="BE294" s="320"/>
      <c r="BF294" s="174"/>
    </row>
    <row r="295" spans="1:58" s="290" customFormat="1" ht="24.95" customHeight="1">
      <c r="A295" s="248"/>
      <c r="B295" s="543"/>
      <c r="C295" s="320" t="s">
        <v>582</v>
      </c>
      <c r="D295" s="320" t="s">
        <v>11158</v>
      </c>
      <c r="E295" s="320" t="s">
        <v>11159</v>
      </c>
      <c r="F295" s="320" t="s">
        <v>582</v>
      </c>
      <c r="G295" s="320" t="s">
        <v>584</v>
      </c>
      <c r="H295" s="847" t="s">
        <v>585</v>
      </c>
      <c r="I295" s="320" t="s">
        <v>10908</v>
      </c>
      <c r="J295" s="320">
        <v>83</v>
      </c>
      <c r="K295" s="320" t="s">
        <v>11160</v>
      </c>
      <c r="L295" s="319">
        <v>7770</v>
      </c>
      <c r="M295" s="319">
        <v>4165</v>
      </c>
      <c r="N295" s="319">
        <v>5982</v>
      </c>
      <c r="O295" s="320" t="s">
        <v>513</v>
      </c>
      <c r="P295" s="319"/>
      <c r="Q295" s="319"/>
      <c r="R295" s="319"/>
      <c r="S295" s="319">
        <v>50</v>
      </c>
      <c r="T295" s="319">
        <v>25</v>
      </c>
      <c r="U295" s="319">
        <v>10</v>
      </c>
      <c r="V295" s="319">
        <v>1250</v>
      </c>
      <c r="W295" s="319"/>
      <c r="X295" s="319"/>
      <c r="Y295" s="319"/>
      <c r="Z295" s="319"/>
      <c r="AA295" s="320">
        <v>91</v>
      </c>
      <c r="AB295" s="319">
        <v>744</v>
      </c>
      <c r="AC295" s="319">
        <v>744</v>
      </c>
      <c r="AD295" s="320" t="s">
        <v>586</v>
      </c>
      <c r="AE295" s="320">
        <v>1990</v>
      </c>
      <c r="AF295" s="320">
        <v>1990</v>
      </c>
      <c r="AG295" s="320"/>
      <c r="AH295" s="320">
        <v>4263</v>
      </c>
      <c r="AI295" s="320">
        <v>3600</v>
      </c>
      <c r="AJ295" s="320"/>
      <c r="AK295" s="320"/>
      <c r="AL295" s="319">
        <v>8163</v>
      </c>
      <c r="AM295" s="319">
        <v>8163</v>
      </c>
      <c r="AN295" s="320">
        <v>1998</v>
      </c>
      <c r="AO295" s="320"/>
      <c r="AP295" s="320">
        <v>1</v>
      </c>
      <c r="AQ295" s="320">
        <v>195</v>
      </c>
      <c r="AR295" s="320">
        <v>1500</v>
      </c>
      <c r="AS295" s="320"/>
      <c r="AT295" s="320"/>
      <c r="AU295" s="320"/>
      <c r="AV295" s="320"/>
      <c r="AW295" s="320"/>
      <c r="AX295" s="320"/>
      <c r="AY295" s="320"/>
      <c r="AZ295" s="320"/>
      <c r="BA295" s="320"/>
      <c r="BB295" s="320"/>
      <c r="BC295" s="320"/>
      <c r="BD295" s="320"/>
      <c r="BE295" s="320"/>
      <c r="BF295" s="320"/>
    </row>
    <row r="296" spans="1:58" s="290" customFormat="1" ht="24.95" customHeight="1">
      <c r="A296" s="248"/>
      <c r="B296" s="543"/>
      <c r="C296" s="320" t="s">
        <v>10727</v>
      </c>
      <c r="D296" s="320" t="s">
        <v>11161</v>
      </c>
      <c r="E296" s="320" t="s">
        <v>11162</v>
      </c>
      <c r="F296" s="320" t="s">
        <v>10727</v>
      </c>
      <c r="G296" s="320" t="s">
        <v>10884</v>
      </c>
      <c r="H296" s="847" t="s">
        <v>10780</v>
      </c>
      <c r="I296" s="320" t="s">
        <v>10800</v>
      </c>
      <c r="J296" s="320">
        <v>2</v>
      </c>
      <c r="K296" s="320" t="s">
        <v>1008</v>
      </c>
      <c r="L296" s="319">
        <v>34641</v>
      </c>
      <c r="M296" s="319">
        <v>2561</v>
      </c>
      <c r="N296" s="319">
        <v>3979</v>
      </c>
      <c r="O296" s="320" t="s">
        <v>513</v>
      </c>
      <c r="P296" s="319"/>
      <c r="Q296" s="319"/>
      <c r="R296" s="319"/>
      <c r="S296" s="319"/>
      <c r="T296" s="319" t="s">
        <v>1319</v>
      </c>
      <c r="U296" s="319"/>
      <c r="V296" s="319" t="s">
        <v>1319</v>
      </c>
      <c r="W296" s="319">
        <v>25</v>
      </c>
      <c r="X296" s="319">
        <v>20</v>
      </c>
      <c r="Y296" s="319">
        <v>8</v>
      </c>
      <c r="Z296" s="319">
        <v>500</v>
      </c>
      <c r="AA296" s="320"/>
      <c r="AB296" s="319">
        <v>800</v>
      </c>
      <c r="AC296" s="319">
        <v>800</v>
      </c>
      <c r="AD296" s="320"/>
      <c r="AE296" s="320">
        <v>2005</v>
      </c>
      <c r="AF296" s="320">
        <v>2005</v>
      </c>
      <c r="AG296" s="320">
        <v>200</v>
      </c>
      <c r="AH296" s="320">
        <v>80</v>
      </c>
      <c r="AI296" s="320"/>
      <c r="AJ296" s="320"/>
      <c r="AK296" s="320"/>
      <c r="AL296" s="319">
        <v>11031</v>
      </c>
      <c r="AM296" s="319">
        <v>11031</v>
      </c>
      <c r="AN296" s="320">
        <v>2003</v>
      </c>
      <c r="AO296" s="320"/>
      <c r="AP296" s="320"/>
      <c r="AQ296" s="320"/>
      <c r="AR296" s="320"/>
      <c r="AS296" s="320"/>
      <c r="AT296" s="320"/>
      <c r="AU296" s="320"/>
      <c r="AV296" s="320"/>
      <c r="AW296" s="320"/>
      <c r="AX296" s="320"/>
      <c r="AY296" s="320"/>
      <c r="AZ296" s="320"/>
      <c r="BA296" s="320"/>
      <c r="BB296" s="320"/>
      <c r="BC296" s="320"/>
      <c r="BD296" s="320"/>
      <c r="BE296" s="320"/>
      <c r="BF296" s="320"/>
    </row>
    <row r="297" spans="1:58" s="290" customFormat="1" ht="24.95" customHeight="1">
      <c r="A297" s="248" t="s">
        <v>204</v>
      </c>
      <c r="B297" s="543"/>
      <c r="C297" s="320" t="s">
        <v>10727</v>
      </c>
      <c r="D297" s="320"/>
      <c r="E297" s="320" t="s">
        <v>11163</v>
      </c>
      <c r="F297" s="320" t="s">
        <v>10727</v>
      </c>
      <c r="G297" s="320" t="s">
        <v>10852</v>
      </c>
      <c r="H297" s="847"/>
      <c r="I297" s="320" t="s">
        <v>10800</v>
      </c>
      <c r="J297" s="320"/>
      <c r="K297" s="320"/>
      <c r="L297" s="319">
        <v>226257</v>
      </c>
      <c r="M297" s="319">
        <v>1532.28</v>
      </c>
      <c r="N297" s="1124">
        <v>2665</v>
      </c>
      <c r="O297" s="320" t="s">
        <v>513</v>
      </c>
      <c r="P297" s="319"/>
      <c r="Q297" s="319"/>
      <c r="R297" s="319"/>
      <c r="S297" s="319">
        <v>25</v>
      </c>
      <c r="T297" s="319">
        <v>2.2999999999999998</v>
      </c>
      <c r="U297" s="319">
        <v>6</v>
      </c>
      <c r="V297" s="319">
        <v>348.13</v>
      </c>
      <c r="W297" s="319"/>
      <c r="X297" s="319"/>
      <c r="Y297" s="319"/>
      <c r="Z297" s="319"/>
      <c r="AA297" s="320"/>
      <c r="AB297" s="319">
        <v>60</v>
      </c>
      <c r="AC297" s="319"/>
      <c r="AD297" s="320"/>
      <c r="AE297" s="320">
        <v>2010</v>
      </c>
      <c r="AF297" s="320"/>
      <c r="AG297" s="320"/>
      <c r="AH297" s="320"/>
      <c r="AI297" s="320"/>
      <c r="AJ297" s="320"/>
      <c r="AK297" s="320"/>
      <c r="AL297" s="319">
        <v>646</v>
      </c>
      <c r="AM297" s="319"/>
      <c r="AN297" s="320"/>
      <c r="AO297" s="320"/>
      <c r="AP297" s="320"/>
      <c r="AQ297" s="320"/>
      <c r="AR297" s="320"/>
      <c r="AS297" s="320"/>
      <c r="AT297" s="320"/>
      <c r="AU297" s="320"/>
      <c r="AV297" s="320"/>
      <c r="AW297" s="320"/>
      <c r="AX297" s="320"/>
      <c r="AY297" s="320"/>
      <c r="AZ297" s="320"/>
      <c r="BA297" s="320"/>
      <c r="BB297" s="320"/>
      <c r="BC297" s="320"/>
      <c r="BD297" s="320"/>
      <c r="BE297" s="320"/>
      <c r="BF297" s="320"/>
    </row>
    <row r="298" spans="1:58" s="290" customFormat="1" ht="24.95" customHeight="1">
      <c r="A298" s="248"/>
      <c r="B298" s="924"/>
      <c r="C298" s="320" t="s">
        <v>589</v>
      </c>
      <c r="D298" s="320"/>
      <c r="E298" s="320" t="s">
        <v>11164</v>
      </c>
      <c r="F298" s="320" t="s">
        <v>589</v>
      </c>
      <c r="G298" s="320"/>
      <c r="H298" s="847"/>
      <c r="I298" s="320" t="s">
        <v>589</v>
      </c>
      <c r="J298" s="320"/>
      <c r="K298" s="320"/>
      <c r="L298" s="319">
        <v>17295</v>
      </c>
      <c r="M298" s="319">
        <v>2027</v>
      </c>
      <c r="N298" s="319">
        <v>3404</v>
      </c>
      <c r="O298" s="320" t="s">
        <v>513</v>
      </c>
      <c r="P298" s="319"/>
      <c r="Q298" s="319"/>
      <c r="R298" s="319"/>
      <c r="S298" s="319"/>
      <c r="T298" s="319"/>
      <c r="U298" s="319"/>
      <c r="V298" s="319"/>
      <c r="W298" s="319" t="s">
        <v>11165</v>
      </c>
      <c r="X298" s="319" t="s">
        <v>11166</v>
      </c>
      <c r="Y298" s="319" t="s">
        <v>11167</v>
      </c>
      <c r="Z298" s="319" t="s">
        <v>11168</v>
      </c>
      <c r="AA298" s="319"/>
      <c r="AB298" s="320"/>
      <c r="AC298" s="319">
        <v>9788</v>
      </c>
      <c r="AD298" s="320" t="s">
        <v>11169</v>
      </c>
      <c r="AE298" s="320">
        <v>2012</v>
      </c>
      <c r="AF298" s="319">
        <v>9788</v>
      </c>
      <c r="AG298" s="320" t="s">
        <v>11169</v>
      </c>
      <c r="AH298" s="320"/>
      <c r="AI298" s="320"/>
      <c r="AJ298" s="320"/>
      <c r="AK298" s="320"/>
      <c r="AL298" s="319">
        <v>9788</v>
      </c>
      <c r="AM298" s="319"/>
      <c r="AN298" s="320"/>
      <c r="AO298" s="320"/>
      <c r="AP298" s="320"/>
      <c r="AQ298" s="320"/>
      <c r="AR298" s="320"/>
      <c r="AS298" s="320"/>
      <c r="AT298" s="320"/>
      <c r="AU298" s="320"/>
      <c r="AV298" s="320"/>
      <c r="AW298" s="320"/>
      <c r="AX298" s="320"/>
      <c r="AY298" s="320"/>
      <c r="AZ298" s="320"/>
      <c r="BA298" s="320"/>
      <c r="BB298" s="320"/>
      <c r="BC298" s="320"/>
      <c r="BD298" s="320"/>
      <c r="BE298" s="320"/>
      <c r="BF298" s="320"/>
    </row>
    <row r="299" spans="1:58" s="290" customFormat="1" ht="24.95" customHeight="1">
      <c r="A299" s="248"/>
      <c r="B299" s="924"/>
      <c r="C299" s="320" t="s">
        <v>10776</v>
      </c>
      <c r="D299" s="320" t="s">
        <v>11161</v>
      </c>
      <c r="E299" s="320" t="s">
        <v>11170</v>
      </c>
      <c r="F299" s="320" t="s">
        <v>10776</v>
      </c>
      <c r="G299" s="320" t="s">
        <v>10884</v>
      </c>
      <c r="H299" s="847" t="s">
        <v>10780</v>
      </c>
      <c r="I299" s="320" t="s">
        <v>10776</v>
      </c>
      <c r="J299" s="320">
        <v>2</v>
      </c>
      <c r="K299" s="320" t="s">
        <v>1008</v>
      </c>
      <c r="L299" s="319">
        <v>1700</v>
      </c>
      <c r="M299" s="319">
        <v>79</v>
      </c>
      <c r="N299" s="319">
        <v>79</v>
      </c>
      <c r="O299" s="320" t="s">
        <v>231</v>
      </c>
      <c r="P299" s="319"/>
      <c r="Q299" s="319"/>
      <c r="R299" s="319"/>
      <c r="S299" s="319" t="s">
        <v>1319</v>
      </c>
      <c r="T299" s="319" t="s">
        <v>1319</v>
      </c>
      <c r="U299" s="319"/>
      <c r="V299" s="319" t="s">
        <v>1319</v>
      </c>
      <c r="W299" s="319">
        <v>25</v>
      </c>
      <c r="X299" s="319">
        <v>18.5</v>
      </c>
      <c r="Y299" s="319">
        <v>8</v>
      </c>
      <c r="Z299" s="319">
        <v>463</v>
      </c>
      <c r="AA299" s="320"/>
      <c r="AB299" s="319">
        <v>200</v>
      </c>
      <c r="AC299" s="319">
        <v>200</v>
      </c>
      <c r="AD299" s="320"/>
      <c r="AE299" s="320">
        <v>1990</v>
      </c>
      <c r="AF299" s="320">
        <v>1990</v>
      </c>
      <c r="AG299" s="320">
        <v>200</v>
      </c>
      <c r="AH299" s="320">
        <v>80</v>
      </c>
      <c r="AI299" s="320"/>
      <c r="AJ299" s="320"/>
      <c r="AK299" s="320"/>
      <c r="AL299" s="319">
        <v>280</v>
      </c>
      <c r="AM299" s="319">
        <v>280</v>
      </c>
      <c r="AN299" s="320">
        <v>2003</v>
      </c>
      <c r="AO299" s="320"/>
      <c r="AP299" s="320"/>
      <c r="AQ299" s="320"/>
      <c r="AR299" s="320"/>
      <c r="AS299" s="320"/>
      <c r="AT299" s="320"/>
      <c r="AU299" s="320"/>
      <c r="AV299" s="320"/>
      <c r="AW299" s="320"/>
      <c r="AX299" s="320"/>
      <c r="AY299" s="320"/>
      <c r="AZ299" s="320"/>
      <c r="BA299" s="320"/>
      <c r="BB299" s="320"/>
      <c r="BC299" s="320"/>
      <c r="BD299" s="320"/>
      <c r="BE299" s="320"/>
      <c r="BF299" s="320"/>
    </row>
    <row r="300" spans="1:58" s="290" customFormat="1" ht="24.95" customHeight="1">
      <c r="A300" s="248"/>
      <c r="B300" s="924"/>
      <c r="C300" s="320" t="s">
        <v>10776</v>
      </c>
      <c r="D300" s="320" t="s">
        <v>11161</v>
      </c>
      <c r="E300" s="320" t="s">
        <v>11171</v>
      </c>
      <c r="F300" s="320" t="s">
        <v>10776</v>
      </c>
      <c r="G300" s="320" t="s">
        <v>10884</v>
      </c>
      <c r="H300" s="847" t="s">
        <v>10780</v>
      </c>
      <c r="I300" s="320" t="s">
        <v>11172</v>
      </c>
      <c r="J300" s="320">
        <v>2</v>
      </c>
      <c r="K300" s="320" t="s">
        <v>1008</v>
      </c>
      <c r="L300" s="319">
        <v>4406</v>
      </c>
      <c r="M300" s="319">
        <v>874</v>
      </c>
      <c r="N300" s="319">
        <v>3708</v>
      </c>
      <c r="O300" s="320" t="s">
        <v>513</v>
      </c>
      <c r="P300" s="319"/>
      <c r="Q300" s="319"/>
      <c r="R300" s="319"/>
      <c r="S300" s="319" t="s">
        <v>1319</v>
      </c>
      <c r="T300" s="319" t="s">
        <v>1319</v>
      </c>
      <c r="U300" s="319"/>
      <c r="V300" s="319" t="s">
        <v>1319</v>
      </c>
      <c r="W300" s="319">
        <v>25</v>
      </c>
      <c r="X300" s="319">
        <v>13</v>
      </c>
      <c r="Y300" s="319">
        <v>6</v>
      </c>
      <c r="Z300" s="319">
        <v>325</v>
      </c>
      <c r="AA300" s="320"/>
      <c r="AB300" s="319">
        <v>400</v>
      </c>
      <c r="AC300" s="319">
        <v>400</v>
      </c>
      <c r="AD300" s="320"/>
      <c r="AE300" s="320">
        <v>2005</v>
      </c>
      <c r="AF300" s="320">
        <v>2005</v>
      </c>
      <c r="AG300" s="320">
        <v>200</v>
      </c>
      <c r="AH300" s="320">
        <v>80</v>
      </c>
      <c r="AI300" s="320"/>
      <c r="AJ300" s="320"/>
      <c r="AK300" s="320"/>
      <c r="AL300" s="319">
        <v>4200</v>
      </c>
      <c r="AM300" s="319">
        <v>4200</v>
      </c>
      <c r="AN300" s="320">
        <v>2003</v>
      </c>
      <c r="AO300" s="320"/>
      <c r="AP300" s="320"/>
      <c r="AQ300" s="320"/>
      <c r="AR300" s="320"/>
      <c r="AS300" s="320"/>
      <c r="AT300" s="320"/>
      <c r="AU300" s="320"/>
      <c r="AV300" s="320"/>
      <c r="AW300" s="320"/>
      <c r="AX300" s="320"/>
      <c r="AY300" s="320"/>
      <c r="AZ300" s="320"/>
      <c r="BA300" s="320"/>
      <c r="BB300" s="320"/>
      <c r="BC300" s="320"/>
      <c r="BD300" s="320"/>
      <c r="BE300" s="320"/>
      <c r="BF300" s="320"/>
    </row>
    <row r="301" spans="1:58" s="290" customFormat="1" ht="24.95" customHeight="1">
      <c r="A301" s="248"/>
      <c r="B301" s="543"/>
      <c r="C301" s="320" t="s">
        <v>10784</v>
      </c>
      <c r="D301" s="320"/>
      <c r="E301" s="320" t="s">
        <v>11173</v>
      </c>
      <c r="F301" s="320" t="s">
        <v>10784</v>
      </c>
      <c r="G301" s="320"/>
      <c r="H301" s="847"/>
      <c r="I301" s="320" t="s">
        <v>10784</v>
      </c>
      <c r="J301" s="320"/>
      <c r="K301" s="320"/>
      <c r="L301" s="319">
        <v>9505</v>
      </c>
      <c r="M301" s="319">
        <v>741</v>
      </c>
      <c r="N301" s="319">
        <v>4510</v>
      </c>
      <c r="O301" s="320" t="s">
        <v>513</v>
      </c>
      <c r="P301" s="319"/>
      <c r="Q301" s="319"/>
      <c r="R301" s="319"/>
      <c r="S301" s="319">
        <v>50</v>
      </c>
      <c r="T301" s="319">
        <v>21</v>
      </c>
      <c r="U301" s="319">
        <v>8</v>
      </c>
      <c r="V301" s="319">
        <v>1050</v>
      </c>
      <c r="W301" s="319"/>
      <c r="X301" s="319"/>
      <c r="Y301" s="319"/>
      <c r="Z301" s="319"/>
      <c r="AA301" s="320"/>
      <c r="AB301" s="319">
        <v>100</v>
      </c>
      <c r="AC301" s="319">
        <v>100</v>
      </c>
      <c r="AD301" s="320"/>
      <c r="AE301" s="320">
        <v>2004</v>
      </c>
      <c r="AF301" s="320">
        <v>2004</v>
      </c>
      <c r="AG301" s="320"/>
      <c r="AH301" s="320"/>
      <c r="AI301" s="320"/>
      <c r="AJ301" s="320"/>
      <c r="AK301" s="320"/>
      <c r="AL301" s="319">
        <v>4862</v>
      </c>
      <c r="AM301" s="319">
        <v>4862</v>
      </c>
      <c r="AN301" s="320"/>
      <c r="AO301" s="320"/>
      <c r="AP301" s="320"/>
      <c r="AQ301" s="320"/>
      <c r="AR301" s="320"/>
      <c r="AS301" s="320"/>
      <c r="AT301" s="320"/>
      <c r="AU301" s="320"/>
      <c r="AV301" s="320"/>
      <c r="AW301" s="320"/>
      <c r="AX301" s="320"/>
      <c r="AY301" s="320"/>
      <c r="AZ301" s="320"/>
      <c r="BA301" s="320"/>
      <c r="BB301" s="320"/>
      <c r="BC301" s="320"/>
      <c r="BD301" s="320"/>
      <c r="BE301" s="320"/>
      <c r="BF301" s="320"/>
    </row>
    <row r="302" spans="1:58" s="290" customFormat="1" ht="24.95" customHeight="1">
      <c r="A302" s="248"/>
      <c r="B302" s="543"/>
      <c r="C302" s="320" t="s">
        <v>10759</v>
      </c>
      <c r="D302" s="320"/>
      <c r="E302" s="320" t="s">
        <v>11174</v>
      </c>
      <c r="F302" s="320" t="s">
        <v>10759</v>
      </c>
      <c r="G302" s="320"/>
      <c r="H302" s="847"/>
      <c r="I302" s="320" t="s">
        <v>10759</v>
      </c>
      <c r="J302" s="320"/>
      <c r="K302" s="320"/>
      <c r="L302" s="319">
        <v>52806</v>
      </c>
      <c r="M302" s="319">
        <v>1777</v>
      </c>
      <c r="N302" s="319">
        <v>2975</v>
      </c>
      <c r="O302" s="320" t="s">
        <v>513</v>
      </c>
      <c r="P302" s="319"/>
      <c r="Q302" s="319"/>
      <c r="R302" s="319"/>
      <c r="S302" s="319"/>
      <c r="T302" s="319"/>
      <c r="U302" s="319"/>
      <c r="V302" s="319"/>
      <c r="W302" s="319">
        <v>25</v>
      </c>
      <c r="X302" s="319">
        <v>16</v>
      </c>
      <c r="Y302" s="319">
        <v>8</v>
      </c>
      <c r="Z302" s="319">
        <v>400</v>
      </c>
      <c r="AA302" s="320"/>
      <c r="AB302" s="319"/>
      <c r="AC302" s="319"/>
      <c r="AD302" s="320"/>
      <c r="AE302" s="320">
        <v>2013</v>
      </c>
      <c r="AF302" s="320"/>
      <c r="AG302" s="320"/>
      <c r="AH302" s="320"/>
      <c r="AI302" s="320"/>
      <c r="AJ302" s="320"/>
      <c r="AK302" s="320"/>
      <c r="AL302" s="319">
        <v>8000</v>
      </c>
      <c r="AM302" s="319"/>
      <c r="AN302" s="320"/>
      <c r="AO302" s="320"/>
      <c r="AP302" s="320"/>
      <c r="AQ302" s="320"/>
      <c r="AR302" s="320"/>
      <c r="AS302" s="320"/>
      <c r="AT302" s="320"/>
      <c r="AU302" s="320"/>
      <c r="AV302" s="320"/>
      <c r="AW302" s="320"/>
      <c r="AX302" s="320"/>
      <c r="AY302" s="320"/>
      <c r="AZ302" s="320"/>
      <c r="BA302" s="320"/>
      <c r="BB302" s="320"/>
      <c r="BC302" s="320"/>
      <c r="BD302" s="320"/>
      <c r="BE302" s="320"/>
      <c r="BF302" s="320"/>
    </row>
    <row r="303" spans="1:58" s="290" customFormat="1" ht="24.95" customHeight="1">
      <c r="A303" s="248"/>
      <c r="B303" s="924"/>
      <c r="C303" s="320" t="s">
        <v>10759</v>
      </c>
      <c r="D303" s="320"/>
      <c r="E303" s="320" t="s">
        <v>11175</v>
      </c>
      <c r="F303" s="320" t="s">
        <v>991</v>
      </c>
      <c r="G303" s="320"/>
      <c r="H303" s="847"/>
      <c r="I303" s="320" t="s">
        <v>10875</v>
      </c>
      <c r="J303" s="320"/>
      <c r="K303" s="320"/>
      <c r="L303" s="319">
        <v>8794</v>
      </c>
      <c r="M303" s="319">
        <v>8794</v>
      </c>
      <c r="N303" s="319">
        <v>8966.2199999999993</v>
      </c>
      <c r="O303" s="320" t="s">
        <v>513</v>
      </c>
      <c r="P303" s="319">
        <v>25.5</v>
      </c>
      <c r="Q303" s="319">
        <v>25.5</v>
      </c>
      <c r="R303" s="319">
        <v>5</v>
      </c>
      <c r="S303" s="319">
        <v>50</v>
      </c>
      <c r="T303" s="319">
        <v>25</v>
      </c>
      <c r="U303" s="319">
        <v>10</v>
      </c>
      <c r="V303" s="319">
        <v>1250</v>
      </c>
      <c r="W303" s="319">
        <v>20.399999999999999</v>
      </c>
      <c r="X303" s="319">
        <v>33.4</v>
      </c>
      <c r="Y303" s="319"/>
      <c r="Z303" s="319">
        <v>660</v>
      </c>
      <c r="AA303" s="320"/>
      <c r="AB303" s="319"/>
      <c r="AC303" s="319"/>
      <c r="AD303" s="320"/>
      <c r="AE303" s="320">
        <v>2011</v>
      </c>
      <c r="AF303" s="320"/>
      <c r="AG303" s="320"/>
      <c r="AH303" s="320"/>
      <c r="AI303" s="320"/>
      <c r="AJ303" s="320"/>
      <c r="AK303" s="320"/>
      <c r="AL303" s="319"/>
      <c r="AM303" s="319"/>
      <c r="AN303" s="320"/>
      <c r="AO303" s="320"/>
      <c r="AP303" s="320"/>
      <c r="AQ303" s="320"/>
      <c r="AR303" s="320"/>
      <c r="AS303" s="320"/>
      <c r="AT303" s="320"/>
      <c r="AU303" s="320"/>
      <c r="AV303" s="320"/>
      <c r="AW303" s="320"/>
      <c r="AX303" s="320"/>
      <c r="AY303" s="320"/>
      <c r="AZ303" s="320"/>
      <c r="BA303" s="320"/>
      <c r="BB303" s="320"/>
      <c r="BC303" s="320"/>
      <c r="BD303" s="320"/>
      <c r="BE303" s="320"/>
      <c r="BF303" s="320"/>
    </row>
    <row r="304" spans="1:58" s="290" customFormat="1" ht="24.95" customHeight="1">
      <c r="A304" s="248" t="s">
        <v>204</v>
      </c>
      <c r="B304" s="543"/>
      <c r="C304" s="320" t="s">
        <v>10821</v>
      </c>
      <c r="D304" s="320"/>
      <c r="E304" s="320" t="s">
        <v>11176</v>
      </c>
      <c r="F304" s="320" t="s">
        <v>10821</v>
      </c>
      <c r="G304" s="320"/>
      <c r="H304" s="847"/>
      <c r="I304" s="320" t="s">
        <v>11177</v>
      </c>
      <c r="J304" s="320"/>
      <c r="K304" s="320"/>
      <c r="L304" s="319">
        <v>9302</v>
      </c>
      <c r="M304" s="319">
        <v>1858</v>
      </c>
      <c r="N304" s="319">
        <v>3000</v>
      </c>
      <c r="O304" s="320" t="s">
        <v>513</v>
      </c>
      <c r="P304" s="319"/>
      <c r="Q304" s="319"/>
      <c r="R304" s="319"/>
      <c r="S304" s="319"/>
      <c r="T304" s="319"/>
      <c r="U304" s="319"/>
      <c r="V304" s="319"/>
      <c r="W304" s="319">
        <v>25</v>
      </c>
      <c r="X304" s="319"/>
      <c r="Y304" s="319">
        <v>8</v>
      </c>
      <c r="Z304" s="319">
        <v>1053</v>
      </c>
      <c r="AA304" s="320"/>
      <c r="AB304" s="319"/>
      <c r="AC304" s="319"/>
      <c r="AD304" s="320"/>
      <c r="AE304" s="320">
        <v>2008</v>
      </c>
      <c r="AF304" s="320">
        <v>2008</v>
      </c>
      <c r="AG304" s="320"/>
      <c r="AH304" s="320"/>
      <c r="AI304" s="320"/>
      <c r="AJ304" s="320"/>
      <c r="AK304" s="320"/>
      <c r="AL304" s="319">
        <v>7398</v>
      </c>
      <c r="AM304" s="319">
        <v>7398</v>
      </c>
      <c r="AN304" s="320"/>
      <c r="AO304" s="320"/>
      <c r="AP304" s="320"/>
      <c r="AQ304" s="320"/>
      <c r="AR304" s="320"/>
      <c r="AS304" s="320"/>
      <c r="AT304" s="320"/>
      <c r="AU304" s="320"/>
      <c r="AV304" s="320"/>
      <c r="AW304" s="320"/>
      <c r="AX304" s="320"/>
      <c r="AY304" s="320"/>
      <c r="AZ304" s="320"/>
      <c r="BA304" s="320"/>
      <c r="BB304" s="320"/>
      <c r="BC304" s="320"/>
      <c r="BD304" s="320"/>
      <c r="BE304" s="320"/>
      <c r="BF304" s="320"/>
    </row>
    <row r="305" spans="1:58" s="290" customFormat="1" ht="24.95" customHeight="1">
      <c r="A305" s="248" t="s">
        <v>207</v>
      </c>
      <c r="B305" s="566" t="s">
        <v>3681</v>
      </c>
      <c r="C305" s="320" t="s">
        <v>3426</v>
      </c>
      <c r="D305" s="320"/>
      <c r="E305" s="544">
        <f>COUNTA(E306:E312)</f>
        <v>7</v>
      </c>
      <c r="F305" s="320"/>
      <c r="G305" s="320"/>
      <c r="H305" s="320"/>
      <c r="I305" s="320"/>
      <c r="J305" s="320"/>
      <c r="K305" s="320"/>
      <c r="L305" s="319">
        <f>SUM(L306:L312)</f>
        <v>157952</v>
      </c>
      <c r="M305" s="319">
        <f>SUM(M306:M312)</f>
        <v>19034</v>
      </c>
      <c r="N305" s="319">
        <f>SUM(N306:N312)</f>
        <v>24050</v>
      </c>
      <c r="O305" s="320"/>
      <c r="P305" s="319"/>
      <c r="Q305" s="319"/>
      <c r="R305" s="319"/>
      <c r="S305" s="319"/>
      <c r="T305" s="319"/>
      <c r="U305" s="319"/>
      <c r="V305" s="319"/>
      <c r="W305" s="319"/>
      <c r="X305" s="319"/>
      <c r="Y305" s="319"/>
      <c r="Z305" s="319"/>
      <c r="AA305" s="320"/>
      <c r="AB305" s="319"/>
      <c r="AC305" s="320"/>
      <c r="AD305" s="320"/>
      <c r="AE305" s="320"/>
      <c r="AF305" s="320"/>
      <c r="AG305" s="320"/>
      <c r="AH305" s="320"/>
      <c r="AI305" s="320"/>
      <c r="AJ305" s="320"/>
      <c r="AK305" s="320"/>
      <c r="AL305" s="319"/>
      <c r="AM305" s="320"/>
      <c r="AN305" s="320"/>
      <c r="AO305" s="320"/>
      <c r="AP305" s="320"/>
      <c r="AQ305" s="320"/>
      <c r="AR305" s="105"/>
      <c r="AS305" s="105"/>
      <c r="AT305" s="320"/>
      <c r="AU305" s="320"/>
      <c r="AV305" s="320"/>
      <c r="AW305" s="320"/>
      <c r="AX305" s="320"/>
      <c r="AY305" s="320"/>
      <c r="AZ305" s="320"/>
      <c r="BA305" s="320"/>
      <c r="BB305" s="320"/>
      <c r="BC305" s="320"/>
      <c r="BD305" s="320"/>
      <c r="BE305" s="320"/>
      <c r="BF305" s="320"/>
    </row>
    <row r="306" spans="1:58" s="290" customFormat="1" ht="24.95" customHeight="1">
      <c r="A306" s="248" t="s">
        <v>412</v>
      </c>
      <c r="B306" s="543"/>
      <c r="C306" s="320" t="s">
        <v>11228</v>
      </c>
      <c r="D306" s="320"/>
      <c r="E306" s="320" t="s">
        <v>11813</v>
      </c>
      <c r="F306" s="320" t="s">
        <v>11228</v>
      </c>
      <c r="G306" s="320"/>
      <c r="H306" s="847"/>
      <c r="I306" s="320" t="s">
        <v>11230</v>
      </c>
      <c r="J306" s="320"/>
      <c r="K306" s="320"/>
      <c r="L306" s="319">
        <v>4331</v>
      </c>
      <c r="M306" s="319">
        <v>1641</v>
      </c>
      <c r="N306" s="319">
        <v>2436</v>
      </c>
      <c r="O306" s="320" t="s">
        <v>513</v>
      </c>
      <c r="P306" s="319"/>
      <c r="Q306" s="319"/>
      <c r="R306" s="319"/>
      <c r="S306" s="319"/>
      <c r="T306" s="319"/>
      <c r="U306" s="319"/>
      <c r="V306" s="319"/>
      <c r="W306" s="319">
        <v>25</v>
      </c>
      <c r="X306" s="319">
        <v>31</v>
      </c>
      <c r="Y306" s="319">
        <v>6</v>
      </c>
      <c r="Z306" s="319">
        <v>686</v>
      </c>
      <c r="AA306" s="320"/>
      <c r="AB306" s="319">
        <v>400</v>
      </c>
      <c r="AC306" s="320"/>
      <c r="AD306" s="320"/>
      <c r="AE306" s="320">
        <v>2006</v>
      </c>
      <c r="AF306" s="320"/>
      <c r="AG306" s="320"/>
      <c r="AH306" s="320"/>
      <c r="AI306" s="320"/>
      <c r="AJ306" s="320"/>
      <c r="AK306" s="320"/>
      <c r="AL306" s="319">
        <v>650</v>
      </c>
      <c r="AM306" s="320"/>
      <c r="AN306" s="320"/>
      <c r="AO306" s="320"/>
      <c r="AP306" s="320"/>
      <c r="AQ306" s="320"/>
      <c r="AR306" s="320"/>
      <c r="AS306" s="320"/>
      <c r="AT306" s="320"/>
      <c r="AU306" s="320"/>
      <c r="AV306" s="320"/>
      <c r="AW306" s="320"/>
      <c r="AX306" s="320"/>
      <c r="AY306" s="320"/>
      <c r="AZ306" s="320"/>
      <c r="BA306" s="320"/>
      <c r="BB306" s="320"/>
      <c r="BC306" s="320"/>
      <c r="BD306" s="320"/>
      <c r="BE306" s="320"/>
      <c r="BF306" s="320"/>
    </row>
    <row r="307" spans="1:58" s="290" customFormat="1" ht="24.95" customHeight="1">
      <c r="A307" s="248"/>
      <c r="B307" s="543"/>
      <c r="C307" s="320" t="s">
        <v>2578</v>
      </c>
      <c r="D307" s="320" t="s">
        <v>7326</v>
      </c>
      <c r="E307" s="320" t="s">
        <v>11814</v>
      </c>
      <c r="F307" s="320" t="s">
        <v>2578</v>
      </c>
      <c r="G307" s="320" t="s">
        <v>7329</v>
      </c>
      <c r="H307" s="847" t="s">
        <v>7330</v>
      </c>
      <c r="I307" s="320" t="s">
        <v>11404</v>
      </c>
      <c r="J307" s="320">
        <v>21</v>
      </c>
      <c r="K307" s="320" t="s">
        <v>7332</v>
      </c>
      <c r="L307" s="319">
        <v>6950</v>
      </c>
      <c r="M307" s="319">
        <v>3953</v>
      </c>
      <c r="N307" s="319">
        <v>4852</v>
      </c>
      <c r="O307" s="320" t="s">
        <v>513</v>
      </c>
      <c r="P307" s="319">
        <v>25</v>
      </c>
      <c r="Q307" s="319">
        <v>25</v>
      </c>
      <c r="R307" s="319">
        <v>5</v>
      </c>
      <c r="S307" s="319">
        <v>50</v>
      </c>
      <c r="T307" s="319">
        <v>50</v>
      </c>
      <c r="U307" s="319">
        <v>8</v>
      </c>
      <c r="V307" s="319">
        <v>2500</v>
      </c>
      <c r="W307" s="319"/>
      <c r="X307" s="319"/>
      <c r="Y307" s="319"/>
      <c r="Z307" s="319"/>
      <c r="AA307" s="320">
        <v>700</v>
      </c>
      <c r="AB307" s="319">
        <v>800</v>
      </c>
      <c r="AC307" s="320" t="s">
        <v>586</v>
      </c>
      <c r="AD307" s="320" t="s">
        <v>7333</v>
      </c>
      <c r="AE307" s="320">
        <v>1986</v>
      </c>
      <c r="AF307" s="320"/>
      <c r="AG307" s="320"/>
      <c r="AH307" s="320">
        <v>1700</v>
      </c>
      <c r="AI307" s="320"/>
      <c r="AJ307" s="320"/>
      <c r="AK307" s="320"/>
      <c r="AL307" s="319">
        <v>1700</v>
      </c>
      <c r="AM307" s="320">
        <v>2001</v>
      </c>
      <c r="AN307" s="320"/>
      <c r="AO307" s="320"/>
      <c r="AP307" s="320"/>
      <c r="AQ307" s="320"/>
      <c r="AR307" s="320"/>
      <c r="AS307" s="320"/>
      <c r="AT307" s="320"/>
      <c r="AU307" s="320"/>
      <c r="AV307" s="320"/>
      <c r="AW307" s="320"/>
      <c r="AX307" s="320"/>
      <c r="AY307" s="320"/>
      <c r="AZ307" s="320"/>
      <c r="BA307" s="320"/>
      <c r="BB307" s="320"/>
      <c r="BC307" s="320"/>
      <c r="BD307" s="320"/>
      <c r="BE307" s="320"/>
      <c r="BF307" s="320"/>
    </row>
    <row r="308" spans="1:58" s="290" customFormat="1" ht="24.95" customHeight="1">
      <c r="A308" s="248"/>
      <c r="B308" s="543"/>
      <c r="C308" s="320" t="s">
        <v>2578</v>
      </c>
      <c r="D308" s="320"/>
      <c r="E308" s="320" t="s">
        <v>11815</v>
      </c>
      <c r="F308" s="320" t="s">
        <v>2578</v>
      </c>
      <c r="G308" s="320"/>
      <c r="H308" s="847"/>
      <c r="I308" s="320" t="s">
        <v>11816</v>
      </c>
      <c r="J308" s="320"/>
      <c r="K308" s="320"/>
      <c r="L308" s="319">
        <v>4935</v>
      </c>
      <c r="M308" s="319"/>
      <c r="N308" s="319"/>
      <c r="O308" s="320" t="s">
        <v>231</v>
      </c>
      <c r="P308" s="319"/>
      <c r="Q308" s="319"/>
      <c r="R308" s="319"/>
      <c r="S308" s="319"/>
      <c r="T308" s="319"/>
      <c r="U308" s="319"/>
      <c r="V308" s="319"/>
      <c r="W308" s="319"/>
      <c r="X308" s="319"/>
      <c r="Y308" s="319"/>
      <c r="Z308" s="319">
        <v>1139</v>
      </c>
      <c r="AA308" s="320"/>
      <c r="AB308" s="319">
        <v>570</v>
      </c>
      <c r="AC308" s="320"/>
      <c r="AD308" s="320"/>
      <c r="AE308" s="320">
        <v>2007</v>
      </c>
      <c r="AF308" s="320"/>
      <c r="AG308" s="320"/>
      <c r="AH308" s="320"/>
      <c r="AI308" s="320"/>
      <c r="AJ308" s="320"/>
      <c r="AK308" s="320"/>
      <c r="AL308" s="319">
        <v>3084</v>
      </c>
      <c r="AM308" s="320"/>
      <c r="AN308" s="320"/>
      <c r="AO308" s="320"/>
      <c r="AP308" s="320"/>
      <c r="AQ308" s="320"/>
      <c r="AR308" s="320"/>
      <c r="AS308" s="320"/>
      <c r="AT308" s="320"/>
      <c r="AU308" s="320"/>
      <c r="AV308" s="320"/>
      <c r="AW308" s="320"/>
      <c r="AX308" s="320"/>
      <c r="AY308" s="320"/>
      <c r="AZ308" s="320"/>
      <c r="BA308" s="320"/>
      <c r="BB308" s="320"/>
      <c r="BC308" s="320"/>
      <c r="BD308" s="320"/>
      <c r="BE308" s="320"/>
      <c r="BF308" s="320" t="s">
        <v>11817</v>
      </c>
    </row>
    <row r="309" spans="1:58" s="290" customFormat="1" ht="24.95" customHeight="1">
      <c r="A309" s="248"/>
      <c r="B309" s="543"/>
      <c r="C309" s="320" t="s">
        <v>2578</v>
      </c>
      <c r="D309" s="320"/>
      <c r="E309" s="320" t="s">
        <v>11818</v>
      </c>
      <c r="F309" s="320" t="s">
        <v>2578</v>
      </c>
      <c r="G309" s="320"/>
      <c r="H309" s="847"/>
      <c r="I309" s="320" t="s">
        <v>11404</v>
      </c>
      <c r="J309" s="320"/>
      <c r="K309" s="320"/>
      <c r="L309" s="319">
        <v>91855</v>
      </c>
      <c r="M309" s="319">
        <v>7792</v>
      </c>
      <c r="N309" s="319">
        <v>7792</v>
      </c>
      <c r="O309" s="320" t="s">
        <v>513</v>
      </c>
      <c r="P309" s="319"/>
      <c r="Q309" s="319"/>
      <c r="R309" s="319"/>
      <c r="S309" s="319">
        <v>50</v>
      </c>
      <c r="T309" s="319"/>
      <c r="U309" s="319">
        <v>10</v>
      </c>
      <c r="V309" s="319"/>
      <c r="W309" s="319">
        <v>25</v>
      </c>
      <c r="X309" s="319"/>
      <c r="Y309" s="319">
        <v>3</v>
      </c>
      <c r="Z309" s="319"/>
      <c r="AA309" s="320"/>
      <c r="AB309" s="319"/>
      <c r="AC309" s="320"/>
      <c r="AD309" s="320"/>
      <c r="AE309" s="320">
        <v>2016</v>
      </c>
      <c r="AF309" s="320"/>
      <c r="AG309" s="320"/>
      <c r="AH309" s="320"/>
      <c r="AI309" s="320"/>
      <c r="AJ309" s="320"/>
      <c r="AK309" s="320"/>
      <c r="AL309" s="319">
        <v>24600</v>
      </c>
      <c r="AM309" s="320"/>
      <c r="AN309" s="320"/>
      <c r="AO309" s="320"/>
      <c r="AP309" s="320"/>
      <c r="AQ309" s="320"/>
      <c r="AR309" s="320"/>
      <c r="AS309" s="320"/>
      <c r="AT309" s="320"/>
      <c r="AU309" s="320"/>
      <c r="AV309" s="320"/>
      <c r="AW309" s="320"/>
      <c r="AX309" s="320"/>
      <c r="AY309" s="320"/>
      <c r="AZ309" s="320"/>
      <c r="BA309" s="320"/>
      <c r="BB309" s="320"/>
      <c r="BC309" s="320"/>
      <c r="BD309" s="320"/>
      <c r="BE309" s="320"/>
      <c r="BF309" s="320"/>
    </row>
    <row r="310" spans="1:58" s="290" customFormat="1" ht="24.95" customHeight="1">
      <c r="A310" s="248"/>
      <c r="B310" s="543"/>
      <c r="C310" s="320" t="s">
        <v>2583</v>
      </c>
      <c r="D310" s="320"/>
      <c r="E310" s="544" t="s">
        <v>11819</v>
      </c>
      <c r="F310" s="320" t="s">
        <v>2583</v>
      </c>
      <c r="G310" s="320"/>
      <c r="H310" s="320"/>
      <c r="I310" s="320" t="s">
        <v>11297</v>
      </c>
      <c r="J310" s="320"/>
      <c r="K310" s="320"/>
      <c r="L310" s="319">
        <v>5778</v>
      </c>
      <c r="M310" s="319">
        <v>2643</v>
      </c>
      <c r="N310" s="319">
        <v>4355</v>
      </c>
      <c r="O310" s="320" t="s">
        <v>513</v>
      </c>
      <c r="P310" s="319"/>
      <c r="Q310" s="319"/>
      <c r="R310" s="319"/>
      <c r="S310" s="319"/>
      <c r="T310" s="319"/>
      <c r="U310" s="319"/>
      <c r="V310" s="319"/>
      <c r="W310" s="319">
        <v>25</v>
      </c>
      <c r="X310" s="319">
        <v>15.6</v>
      </c>
      <c r="Y310" s="319">
        <v>6</v>
      </c>
      <c r="Z310" s="319">
        <v>523</v>
      </c>
      <c r="AA310" s="320"/>
      <c r="AB310" s="319">
        <v>200</v>
      </c>
      <c r="AC310" s="320"/>
      <c r="AD310" s="320"/>
      <c r="AE310" s="320">
        <v>2006</v>
      </c>
      <c r="AF310" s="320"/>
      <c r="AG310" s="320"/>
      <c r="AH310" s="320"/>
      <c r="AI310" s="320"/>
      <c r="AJ310" s="320"/>
      <c r="AK310" s="320"/>
      <c r="AL310" s="319">
        <v>7440</v>
      </c>
      <c r="AM310" s="320"/>
      <c r="AN310" s="320"/>
      <c r="AO310" s="320"/>
      <c r="AP310" s="320"/>
      <c r="AQ310" s="320"/>
      <c r="AR310" s="320"/>
      <c r="AS310" s="320"/>
      <c r="AT310" s="320"/>
      <c r="AU310" s="320"/>
      <c r="AV310" s="320"/>
      <c r="AW310" s="320"/>
      <c r="AX310" s="320"/>
      <c r="AY310" s="320"/>
      <c r="AZ310" s="320"/>
      <c r="BA310" s="320"/>
      <c r="BB310" s="320"/>
      <c r="BC310" s="320"/>
      <c r="BD310" s="320"/>
      <c r="BE310" s="320"/>
      <c r="BF310" s="320"/>
    </row>
    <row r="311" spans="1:58" s="290" customFormat="1" ht="24.95" customHeight="1">
      <c r="A311" s="248"/>
      <c r="B311" s="543"/>
      <c r="C311" s="320" t="s">
        <v>2594</v>
      </c>
      <c r="D311" s="320"/>
      <c r="E311" s="544" t="s">
        <v>11820</v>
      </c>
      <c r="F311" s="320" t="s">
        <v>2594</v>
      </c>
      <c r="G311" s="320"/>
      <c r="H311" s="320"/>
      <c r="I311" s="320" t="s">
        <v>11337</v>
      </c>
      <c r="J311" s="320"/>
      <c r="K311" s="320"/>
      <c r="L311" s="319">
        <v>3456</v>
      </c>
      <c r="M311" s="319">
        <v>1438</v>
      </c>
      <c r="N311" s="319">
        <v>1785</v>
      </c>
      <c r="O311" s="320" t="s">
        <v>513</v>
      </c>
      <c r="P311" s="319"/>
      <c r="Q311" s="319"/>
      <c r="R311" s="319"/>
      <c r="S311" s="319"/>
      <c r="T311" s="319"/>
      <c r="U311" s="319"/>
      <c r="V311" s="319"/>
      <c r="W311" s="319">
        <v>25</v>
      </c>
      <c r="X311" s="319">
        <v>9.5</v>
      </c>
      <c r="Y311" s="319">
        <v>4</v>
      </c>
      <c r="Z311" s="319">
        <v>250</v>
      </c>
      <c r="AA311" s="320"/>
      <c r="AB311" s="319">
        <v>0</v>
      </c>
      <c r="AC311" s="320"/>
      <c r="AD311" s="320"/>
      <c r="AE311" s="320">
        <v>2013</v>
      </c>
      <c r="AF311" s="320"/>
      <c r="AG311" s="320"/>
      <c r="AH311" s="320"/>
      <c r="AI311" s="320"/>
      <c r="AJ311" s="320"/>
      <c r="AK311" s="320"/>
      <c r="AL311" s="319">
        <v>5000</v>
      </c>
      <c r="AM311" s="320"/>
      <c r="AN311" s="320"/>
      <c r="AO311" s="320"/>
      <c r="AP311" s="320"/>
      <c r="AQ311" s="320"/>
      <c r="AR311" s="320"/>
      <c r="AS311" s="320"/>
      <c r="AT311" s="320"/>
      <c r="AU311" s="320"/>
      <c r="AV311" s="320"/>
      <c r="AW311" s="320"/>
      <c r="AX311" s="320"/>
      <c r="AY311" s="320"/>
      <c r="AZ311" s="320"/>
      <c r="BA311" s="320"/>
      <c r="BB311" s="320"/>
      <c r="BC311" s="320"/>
      <c r="BD311" s="320"/>
      <c r="BE311" s="320"/>
      <c r="BF311" s="320"/>
    </row>
    <row r="312" spans="1:58" s="290" customFormat="1" ht="24.95" customHeight="1">
      <c r="A312" s="248"/>
      <c r="B312" s="678"/>
      <c r="C312" s="320" t="s">
        <v>11248</v>
      </c>
      <c r="D312" s="320"/>
      <c r="E312" s="544" t="s">
        <v>11821</v>
      </c>
      <c r="F312" s="320" t="s">
        <v>11248</v>
      </c>
      <c r="G312" s="320"/>
      <c r="H312" s="320"/>
      <c r="I312" s="320" t="s">
        <v>11432</v>
      </c>
      <c r="J312" s="320"/>
      <c r="K312" s="320"/>
      <c r="L312" s="319">
        <v>40647</v>
      </c>
      <c r="M312" s="319">
        <v>1567</v>
      </c>
      <c r="N312" s="319">
        <v>2830</v>
      </c>
      <c r="O312" s="320" t="s">
        <v>513</v>
      </c>
      <c r="P312" s="319"/>
      <c r="Q312" s="319"/>
      <c r="R312" s="319"/>
      <c r="S312" s="319"/>
      <c r="T312" s="319"/>
      <c r="U312" s="319"/>
      <c r="V312" s="319"/>
      <c r="W312" s="319">
        <v>25</v>
      </c>
      <c r="X312" s="319">
        <v>14</v>
      </c>
      <c r="Y312" s="319">
        <v>6</v>
      </c>
      <c r="Z312" s="319">
        <v>350</v>
      </c>
      <c r="AA312" s="320"/>
      <c r="AB312" s="319"/>
      <c r="AC312" s="320"/>
      <c r="AD312" s="320"/>
      <c r="AE312" s="320">
        <v>2015</v>
      </c>
      <c r="AF312" s="320"/>
      <c r="AG312" s="320"/>
      <c r="AH312" s="320"/>
      <c r="AI312" s="320"/>
      <c r="AJ312" s="320"/>
      <c r="AK312" s="320"/>
      <c r="AL312" s="319">
        <v>8159</v>
      </c>
      <c r="AM312" s="320"/>
      <c r="AN312" s="320"/>
      <c r="AO312" s="320"/>
      <c r="AP312" s="320"/>
      <c r="AQ312" s="320"/>
      <c r="AR312" s="320"/>
      <c r="AS312" s="320"/>
      <c r="AT312" s="320"/>
      <c r="AU312" s="320"/>
      <c r="AV312" s="320"/>
      <c r="AW312" s="320"/>
      <c r="AX312" s="320"/>
      <c r="AY312" s="320"/>
      <c r="AZ312" s="320"/>
      <c r="BA312" s="320"/>
      <c r="BB312" s="320"/>
      <c r="BC312" s="320"/>
      <c r="BD312" s="320"/>
      <c r="BE312" s="320"/>
      <c r="BF312" s="320"/>
    </row>
    <row r="313" spans="1:58" s="290" customFormat="1" ht="24.95" customHeight="1">
      <c r="A313" s="248"/>
      <c r="B313" s="566" t="s">
        <v>5030</v>
      </c>
      <c r="C313" s="320" t="s">
        <v>3426</v>
      </c>
      <c r="D313" s="320"/>
      <c r="E313" s="544">
        <f>COUNTA(E314:E330)</f>
        <v>17</v>
      </c>
      <c r="F313" s="320"/>
      <c r="G313" s="320"/>
      <c r="H313" s="847"/>
      <c r="I313" s="320" t="s">
        <v>3582</v>
      </c>
      <c r="J313" s="320"/>
      <c r="K313" s="320"/>
      <c r="L313" s="319">
        <f>SUM(L314:L330)</f>
        <v>240395</v>
      </c>
      <c r="M313" s="319">
        <f>SUM(M314:M330)</f>
        <v>43289.43</v>
      </c>
      <c r="N313" s="319">
        <f>SUM(N314:N330)</f>
        <v>58754</v>
      </c>
      <c r="O313" s="320"/>
      <c r="P313" s="319"/>
      <c r="Q313" s="319"/>
      <c r="R313" s="319"/>
      <c r="S313" s="319"/>
      <c r="T313" s="319"/>
      <c r="U313" s="319"/>
      <c r="V313" s="319"/>
      <c r="W313" s="319"/>
      <c r="X313" s="319"/>
      <c r="Y313" s="319"/>
      <c r="Z313" s="319"/>
      <c r="AA313" s="319"/>
      <c r="AB313" s="319"/>
      <c r="AC313" s="319"/>
      <c r="AD313" s="319"/>
      <c r="AE313" s="319"/>
      <c r="AF313" s="319"/>
      <c r="AG313" s="319"/>
      <c r="AH313" s="319"/>
      <c r="AI313" s="319"/>
      <c r="AJ313" s="319"/>
      <c r="AK313" s="319"/>
      <c r="AL313" s="319"/>
      <c r="AM313" s="320"/>
      <c r="AN313" s="320"/>
      <c r="AO313" s="320"/>
      <c r="AP313" s="320"/>
      <c r="AQ313" s="320"/>
      <c r="AR313" s="320"/>
      <c r="AS313" s="320"/>
      <c r="AT313" s="320"/>
      <c r="AU313" s="320"/>
      <c r="AV313" s="320"/>
      <c r="AW313" s="320"/>
      <c r="AX313" s="320"/>
      <c r="AY313" s="320"/>
      <c r="AZ313" s="320"/>
      <c r="BA313" s="320"/>
      <c r="BB313" s="320"/>
      <c r="BC313" s="320"/>
      <c r="BD313" s="320"/>
      <c r="BE313" s="320"/>
      <c r="BF313" s="320"/>
    </row>
    <row r="314" spans="1:58" s="290" customFormat="1" ht="24.95" customHeight="1">
      <c r="A314" s="248"/>
      <c r="B314" s="543"/>
      <c r="C314" s="320" t="s">
        <v>5031</v>
      </c>
      <c r="D314" s="320" t="s">
        <v>5380</v>
      </c>
      <c r="E314" s="320" t="s">
        <v>5381</v>
      </c>
      <c r="F314" s="320" t="s">
        <v>5382</v>
      </c>
      <c r="G314" s="319">
        <v>6602</v>
      </c>
      <c r="H314" s="319">
        <v>1216</v>
      </c>
      <c r="I314" s="319" t="s">
        <v>5383</v>
      </c>
      <c r="J314" s="702"/>
      <c r="K314" s="936"/>
      <c r="L314" s="319">
        <v>6602</v>
      </c>
      <c r="M314" s="702"/>
      <c r="N314" s="319">
        <v>2062</v>
      </c>
      <c r="O314" s="319"/>
      <c r="P314" s="319"/>
      <c r="Q314" s="320"/>
      <c r="R314" s="319"/>
      <c r="S314" s="319">
        <v>25</v>
      </c>
      <c r="T314" s="319">
        <v>13</v>
      </c>
      <c r="U314" s="702">
        <v>6</v>
      </c>
      <c r="V314" s="702">
        <v>332</v>
      </c>
      <c r="W314" s="702"/>
      <c r="X314" s="702"/>
      <c r="Y314" s="702"/>
      <c r="Z314" s="702">
        <v>35</v>
      </c>
      <c r="AA314" s="320" t="s">
        <v>4821</v>
      </c>
      <c r="AB314" s="320">
        <v>0</v>
      </c>
      <c r="AC314" s="320"/>
      <c r="AD314" s="320"/>
      <c r="AE314" s="320">
        <v>2005</v>
      </c>
      <c r="AF314" s="320"/>
      <c r="AG314" s="105">
        <v>2005</v>
      </c>
      <c r="AH314" s="99"/>
      <c r="AI314" s="99"/>
      <c r="AJ314" s="99"/>
      <c r="AK314" s="99"/>
      <c r="AL314" s="99"/>
      <c r="AM314" s="99"/>
      <c r="AN314" s="100">
        <v>3000</v>
      </c>
      <c r="AO314" s="100"/>
      <c r="AP314" s="591"/>
      <c r="AQ314" s="591"/>
      <c r="AR314" s="591"/>
      <c r="AS314" s="591"/>
      <c r="AT314" s="591"/>
      <c r="AU314" s="591"/>
      <c r="AV314" s="591"/>
      <c r="AW314" s="591"/>
      <c r="AX314" s="591"/>
      <c r="AY314" s="591"/>
      <c r="AZ314" s="591"/>
      <c r="BA314" s="591"/>
      <c r="BB314" s="591"/>
      <c r="BC314" s="591"/>
      <c r="BD314" s="591"/>
      <c r="BE314" s="591"/>
      <c r="BF314" s="591"/>
    </row>
    <row r="315" spans="1:58" s="290" customFormat="1" ht="24.95" customHeight="1">
      <c r="A315" s="248"/>
      <c r="B315" s="543"/>
      <c r="C315" s="320" t="s">
        <v>5031</v>
      </c>
      <c r="D315" s="320" t="s">
        <v>5384</v>
      </c>
      <c r="E315" s="320" t="s">
        <v>5385</v>
      </c>
      <c r="F315" s="320" t="s">
        <v>5382</v>
      </c>
      <c r="G315" s="320" t="s">
        <v>5386</v>
      </c>
      <c r="H315" s="847" t="s">
        <v>5387</v>
      </c>
      <c r="I315" s="320" t="s">
        <v>5388</v>
      </c>
      <c r="J315" s="320" t="s">
        <v>5389</v>
      </c>
      <c r="K315" s="320"/>
      <c r="L315" s="319">
        <v>6939</v>
      </c>
      <c r="M315" s="319">
        <v>3990</v>
      </c>
      <c r="N315" s="319">
        <v>6146</v>
      </c>
      <c r="O315" s="320" t="s">
        <v>5301</v>
      </c>
      <c r="P315" s="319"/>
      <c r="Q315" s="319"/>
      <c r="R315" s="319"/>
      <c r="S315" s="319">
        <v>50</v>
      </c>
      <c r="T315" s="319">
        <v>2</v>
      </c>
      <c r="U315" s="319">
        <v>10</v>
      </c>
      <c r="V315" s="319">
        <v>1250</v>
      </c>
      <c r="W315" s="319"/>
      <c r="X315" s="319"/>
      <c r="Y315" s="319"/>
      <c r="Z315" s="319"/>
      <c r="AA315" s="320"/>
      <c r="AB315" s="319">
        <v>1600</v>
      </c>
      <c r="AC315" s="319">
        <v>1600</v>
      </c>
      <c r="AD315" s="320" t="s">
        <v>3576</v>
      </c>
      <c r="AE315" s="320">
        <v>1991</v>
      </c>
      <c r="AF315" s="320"/>
      <c r="AG315" s="320">
        <v>1676</v>
      </c>
      <c r="AH315" s="320">
        <v>4000</v>
      </c>
      <c r="AI315" s="320"/>
      <c r="AJ315" s="320"/>
      <c r="AK315" s="320"/>
      <c r="AL315" s="319">
        <v>5676</v>
      </c>
      <c r="AM315" s="320">
        <v>2003</v>
      </c>
      <c r="AN315" s="320"/>
      <c r="AO315" s="320">
        <v>1</v>
      </c>
      <c r="AP315" s="320">
        <v>360</v>
      </c>
      <c r="AQ315" s="320" t="s">
        <v>5390</v>
      </c>
      <c r="AR315" s="320"/>
      <c r="AS315" s="320"/>
      <c r="AT315" s="320"/>
      <c r="AU315" s="320"/>
      <c r="AV315" s="320"/>
      <c r="AW315" s="320"/>
      <c r="AX315" s="320"/>
      <c r="AY315" s="320"/>
      <c r="AZ315" s="320"/>
      <c r="BA315" s="320"/>
      <c r="BB315" s="320"/>
      <c r="BC315" s="320"/>
      <c r="BD315" s="320"/>
      <c r="BE315" s="320"/>
      <c r="BF315" s="320"/>
    </row>
    <row r="316" spans="1:58" s="290" customFormat="1" ht="24.95" customHeight="1">
      <c r="A316" s="248" t="s">
        <v>413</v>
      </c>
      <c r="B316" s="543"/>
      <c r="C316" s="320" t="s">
        <v>5031</v>
      </c>
      <c r="D316" s="320" t="s">
        <v>5384</v>
      </c>
      <c r="E316" s="320" t="s">
        <v>5391</v>
      </c>
      <c r="F316" s="320" t="s">
        <v>5031</v>
      </c>
      <c r="G316" s="320" t="s">
        <v>5386</v>
      </c>
      <c r="H316" s="847" t="s">
        <v>5387</v>
      </c>
      <c r="I316" s="320" t="s">
        <v>3577</v>
      </c>
      <c r="J316" s="320" t="s">
        <v>5389</v>
      </c>
      <c r="K316" s="320"/>
      <c r="L316" s="319">
        <v>23576</v>
      </c>
      <c r="M316" s="319">
        <v>5773</v>
      </c>
      <c r="N316" s="319">
        <v>8887</v>
      </c>
      <c r="O316" s="320" t="s">
        <v>5301</v>
      </c>
      <c r="P316" s="319">
        <v>33</v>
      </c>
      <c r="Q316" s="319">
        <v>5</v>
      </c>
      <c r="R316" s="319">
        <v>25</v>
      </c>
      <c r="S316" s="319">
        <v>50</v>
      </c>
      <c r="T316" s="319">
        <v>25</v>
      </c>
      <c r="U316" s="319">
        <v>10</v>
      </c>
      <c r="V316" s="319">
        <v>2200</v>
      </c>
      <c r="W316" s="319"/>
      <c r="X316" s="319"/>
      <c r="Y316" s="319"/>
      <c r="Z316" s="319"/>
      <c r="AA316" s="320"/>
      <c r="AB316" s="319">
        <v>2209</v>
      </c>
      <c r="AC316" s="319">
        <v>2209</v>
      </c>
      <c r="AD316" s="320" t="s">
        <v>3576</v>
      </c>
      <c r="AE316" s="320">
        <v>2004</v>
      </c>
      <c r="AF316" s="320"/>
      <c r="AG316" s="320">
        <v>1676</v>
      </c>
      <c r="AH316" s="320">
        <v>4000</v>
      </c>
      <c r="AI316" s="320"/>
      <c r="AJ316" s="320"/>
      <c r="AK316" s="320"/>
      <c r="AL316" s="319">
        <v>22500</v>
      </c>
      <c r="AM316" s="320">
        <v>2003</v>
      </c>
      <c r="AN316" s="320"/>
      <c r="AO316" s="320">
        <v>1</v>
      </c>
      <c r="AP316" s="320">
        <v>360</v>
      </c>
      <c r="AQ316" s="320" t="s">
        <v>5390</v>
      </c>
      <c r="AR316" s="320"/>
      <c r="AS316" s="320"/>
      <c r="AT316" s="320"/>
      <c r="AU316" s="320"/>
      <c r="AV316" s="320"/>
      <c r="AW316" s="320"/>
      <c r="AX316" s="320"/>
      <c r="AY316" s="320"/>
      <c r="AZ316" s="320"/>
      <c r="BA316" s="320"/>
      <c r="BB316" s="320"/>
      <c r="BC316" s="320"/>
      <c r="BD316" s="320"/>
      <c r="BE316" s="320"/>
      <c r="BF316" s="320"/>
    </row>
    <row r="317" spans="1:58" s="290" customFormat="1" ht="24.95" customHeight="1">
      <c r="A317" s="248" t="s">
        <v>414</v>
      </c>
      <c r="B317" s="543"/>
      <c r="C317" s="320" t="s">
        <v>5032</v>
      </c>
      <c r="D317" s="320" t="s">
        <v>5392</v>
      </c>
      <c r="E317" s="320" t="s">
        <v>5393</v>
      </c>
      <c r="F317" s="320" t="s">
        <v>5032</v>
      </c>
      <c r="G317" s="320" t="s">
        <v>5394</v>
      </c>
      <c r="H317" s="847"/>
      <c r="I317" s="320" t="s">
        <v>5033</v>
      </c>
      <c r="J317" s="320" t="s">
        <v>5395</v>
      </c>
      <c r="K317" s="320" t="s">
        <v>5396</v>
      </c>
      <c r="L317" s="319"/>
      <c r="M317" s="319"/>
      <c r="N317" s="319">
        <v>1722</v>
      </c>
      <c r="O317" s="320" t="s">
        <v>5301</v>
      </c>
      <c r="P317" s="319"/>
      <c r="Q317" s="319"/>
      <c r="R317" s="319"/>
      <c r="S317" s="319"/>
      <c r="T317" s="319"/>
      <c r="U317" s="319"/>
      <c r="V317" s="319"/>
      <c r="W317" s="319">
        <v>25</v>
      </c>
      <c r="X317" s="319">
        <v>13</v>
      </c>
      <c r="Y317" s="319">
        <v>6</v>
      </c>
      <c r="Z317" s="319">
        <v>325</v>
      </c>
      <c r="AA317" s="320">
        <v>106</v>
      </c>
      <c r="AB317" s="319">
        <v>160</v>
      </c>
      <c r="AC317" s="319">
        <v>160</v>
      </c>
      <c r="AD317" s="320"/>
      <c r="AE317" s="320">
        <v>1993</v>
      </c>
      <c r="AF317" s="320">
        <v>749</v>
      </c>
      <c r="AG317" s="320"/>
      <c r="AH317" s="320"/>
      <c r="AI317" s="320"/>
      <c r="AJ317" s="320"/>
      <c r="AK317" s="320"/>
      <c r="AL317" s="319">
        <v>1300</v>
      </c>
      <c r="AM317" s="320"/>
      <c r="AN317" s="320"/>
      <c r="AO317" s="320"/>
      <c r="AP317" s="320"/>
      <c r="AQ317" s="320" t="s">
        <v>5397</v>
      </c>
      <c r="AR317" s="320"/>
      <c r="AS317" s="320"/>
      <c r="AT317" s="320"/>
      <c r="AU317" s="320"/>
      <c r="AV317" s="320"/>
      <c r="AW317" s="320"/>
      <c r="AX317" s="320"/>
      <c r="AY317" s="320"/>
      <c r="AZ317" s="320"/>
      <c r="BA317" s="320"/>
      <c r="BB317" s="320"/>
      <c r="BC317" s="320"/>
      <c r="BD317" s="320"/>
      <c r="BE317" s="320"/>
      <c r="BF317" s="320" t="s">
        <v>5312</v>
      </c>
    </row>
    <row r="318" spans="1:58" s="290" customFormat="1" ht="24.95" customHeight="1">
      <c r="A318" s="248" t="s">
        <v>415</v>
      </c>
      <c r="B318" s="543"/>
      <c r="C318" s="320" t="s">
        <v>5032</v>
      </c>
      <c r="D318" s="320" t="s">
        <v>2607</v>
      </c>
      <c r="E318" s="320" t="s">
        <v>2608</v>
      </c>
      <c r="F318" s="320" t="s">
        <v>5032</v>
      </c>
      <c r="G318" s="320" t="s">
        <v>2609</v>
      </c>
      <c r="H318" s="847"/>
      <c r="I318" s="320" t="s">
        <v>5033</v>
      </c>
      <c r="J318" s="320"/>
      <c r="K318" s="320"/>
      <c r="L318" s="319">
        <v>17213</v>
      </c>
      <c r="M318" s="319">
        <v>1086</v>
      </c>
      <c r="N318" s="319">
        <v>1736</v>
      </c>
      <c r="O318" s="320" t="s">
        <v>5301</v>
      </c>
      <c r="P318" s="319"/>
      <c r="Q318" s="319"/>
      <c r="R318" s="319"/>
      <c r="S318" s="319"/>
      <c r="T318" s="319"/>
      <c r="U318" s="319"/>
      <c r="V318" s="319"/>
      <c r="W318" s="319">
        <v>25</v>
      </c>
      <c r="X318" s="319">
        <v>11</v>
      </c>
      <c r="Y318" s="319">
        <v>5</v>
      </c>
      <c r="Z318" s="319">
        <v>275</v>
      </c>
      <c r="AA318" s="320"/>
      <c r="AB318" s="319">
        <v>90</v>
      </c>
      <c r="AC318" s="319">
        <v>90</v>
      </c>
      <c r="AD318" s="320"/>
      <c r="AE318" s="320">
        <v>2004</v>
      </c>
      <c r="AF318" s="320"/>
      <c r="AG318" s="320"/>
      <c r="AH318" s="320"/>
      <c r="AI318" s="320"/>
      <c r="AJ318" s="320"/>
      <c r="AK318" s="320"/>
      <c r="AL318" s="319">
        <v>3705</v>
      </c>
      <c r="AM318" s="320"/>
      <c r="AN318" s="320"/>
      <c r="AO318" s="320"/>
      <c r="AP318" s="320"/>
      <c r="AQ318" s="320"/>
      <c r="AR318" s="320"/>
      <c r="AS318" s="320"/>
      <c r="AT318" s="320"/>
      <c r="AU318" s="320"/>
      <c r="AV318" s="320"/>
      <c r="AW318" s="320"/>
      <c r="AX318" s="320"/>
      <c r="AY318" s="320"/>
      <c r="AZ318" s="320"/>
      <c r="BA318" s="320"/>
      <c r="BB318" s="320"/>
      <c r="BC318" s="320"/>
      <c r="BD318" s="320"/>
      <c r="BE318" s="320"/>
      <c r="BF318" s="320"/>
    </row>
    <row r="319" spans="1:58" s="290" customFormat="1" ht="24.95" customHeight="1">
      <c r="A319" s="248"/>
      <c r="B319" s="543"/>
      <c r="C319" s="320" t="s">
        <v>5034</v>
      </c>
      <c r="D319" s="320" t="s">
        <v>5398</v>
      </c>
      <c r="E319" s="320" t="s">
        <v>5304</v>
      </c>
      <c r="F319" s="320" t="s">
        <v>5034</v>
      </c>
      <c r="G319" s="320" t="s">
        <v>5399</v>
      </c>
      <c r="H319" s="847" t="s">
        <v>5400</v>
      </c>
      <c r="I319" s="320" t="s">
        <v>3287</v>
      </c>
      <c r="J319" s="320" t="s">
        <v>5401</v>
      </c>
      <c r="K319" s="320"/>
      <c r="L319" s="319">
        <v>14651</v>
      </c>
      <c r="M319" s="319">
        <v>6725</v>
      </c>
      <c r="N319" s="319">
        <v>6725</v>
      </c>
      <c r="O319" s="320" t="s">
        <v>5301</v>
      </c>
      <c r="P319" s="319"/>
      <c r="Q319" s="319"/>
      <c r="R319" s="319"/>
      <c r="S319" s="319"/>
      <c r="T319" s="319"/>
      <c r="U319" s="319"/>
      <c r="V319" s="319"/>
      <c r="W319" s="319">
        <v>25</v>
      </c>
      <c r="X319" s="319">
        <v>15</v>
      </c>
      <c r="Y319" s="319">
        <v>7</v>
      </c>
      <c r="Z319" s="319">
        <v>375</v>
      </c>
      <c r="AA319" s="320">
        <v>120</v>
      </c>
      <c r="AB319" s="319">
        <v>600</v>
      </c>
      <c r="AC319" s="319">
        <v>600</v>
      </c>
      <c r="AD319" s="320"/>
      <c r="AE319" s="320">
        <v>1991</v>
      </c>
      <c r="AF319" s="320">
        <v>2514</v>
      </c>
      <c r="AG319" s="320"/>
      <c r="AH319" s="320"/>
      <c r="AI319" s="320"/>
      <c r="AJ319" s="320">
        <v>3000</v>
      </c>
      <c r="AK319" s="320" t="s">
        <v>5402</v>
      </c>
      <c r="AL319" s="319">
        <v>5514</v>
      </c>
      <c r="AM319" s="320"/>
      <c r="AN319" s="320"/>
      <c r="AO319" s="320"/>
      <c r="AP319" s="320"/>
      <c r="AQ319" s="320" t="s">
        <v>5403</v>
      </c>
      <c r="AR319" s="320"/>
      <c r="AS319" s="320"/>
      <c r="AT319" s="320"/>
      <c r="AU319" s="320"/>
      <c r="AV319" s="320"/>
      <c r="AW319" s="320"/>
      <c r="AX319" s="320"/>
      <c r="AY319" s="320"/>
      <c r="AZ319" s="320"/>
      <c r="BA319" s="320"/>
      <c r="BB319" s="320"/>
      <c r="BC319" s="320"/>
      <c r="BD319" s="320"/>
      <c r="BE319" s="320"/>
      <c r="BF319" s="320"/>
    </row>
    <row r="320" spans="1:58" s="290" customFormat="1" ht="24.95" customHeight="1">
      <c r="A320" s="248" t="s">
        <v>416</v>
      </c>
      <c r="B320" s="543"/>
      <c r="C320" s="320" t="s">
        <v>5034</v>
      </c>
      <c r="D320" s="320" t="s">
        <v>5398</v>
      </c>
      <c r="E320" s="320" t="s">
        <v>5404</v>
      </c>
      <c r="F320" s="320" t="s">
        <v>5034</v>
      </c>
      <c r="G320" s="320"/>
      <c r="H320" s="847"/>
      <c r="I320" s="320" t="s">
        <v>3287</v>
      </c>
      <c r="J320" s="320"/>
      <c r="K320" s="320"/>
      <c r="L320" s="319">
        <v>23009</v>
      </c>
      <c r="M320" s="319">
        <v>2121</v>
      </c>
      <c r="N320" s="319">
        <v>6725</v>
      </c>
      <c r="O320" s="320" t="s">
        <v>5301</v>
      </c>
      <c r="P320" s="319"/>
      <c r="Q320" s="319"/>
      <c r="R320" s="319"/>
      <c r="S320" s="319"/>
      <c r="T320" s="319"/>
      <c r="U320" s="319"/>
      <c r="V320" s="319"/>
      <c r="W320" s="319">
        <v>25</v>
      </c>
      <c r="X320" s="319">
        <v>17</v>
      </c>
      <c r="Y320" s="319">
        <v>8</v>
      </c>
      <c r="Z320" s="319">
        <f>25*17</f>
        <v>425</v>
      </c>
      <c r="AA320" s="320"/>
      <c r="AB320" s="319">
        <v>800</v>
      </c>
      <c r="AC320" s="319">
        <v>800</v>
      </c>
      <c r="AD320" s="320"/>
      <c r="AE320" s="320">
        <v>2000</v>
      </c>
      <c r="AF320" s="320"/>
      <c r="AG320" s="320"/>
      <c r="AH320" s="320"/>
      <c r="AI320" s="320"/>
      <c r="AJ320" s="320"/>
      <c r="AK320" s="320"/>
      <c r="AL320" s="319"/>
      <c r="AM320" s="320"/>
      <c r="AN320" s="320"/>
      <c r="AO320" s="320"/>
      <c r="AP320" s="320"/>
      <c r="AQ320" s="320"/>
      <c r="AR320" s="320"/>
      <c r="AS320" s="320"/>
      <c r="AT320" s="320"/>
      <c r="AU320" s="320"/>
      <c r="AV320" s="320"/>
      <c r="AW320" s="320"/>
      <c r="AX320" s="320"/>
      <c r="AY320" s="320"/>
      <c r="AZ320" s="320"/>
      <c r="BA320" s="320"/>
      <c r="BB320" s="320"/>
      <c r="BC320" s="320"/>
      <c r="BD320" s="320"/>
      <c r="BE320" s="320"/>
      <c r="BF320" s="320"/>
    </row>
    <row r="321" spans="1:58" s="290" customFormat="1" ht="24.95" customHeight="1">
      <c r="A321" s="248"/>
      <c r="B321" s="543"/>
      <c r="C321" s="320" t="s">
        <v>5034</v>
      </c>
      <c r="D321" s="320"/>
      <c r="E321" s="320" t="s">
        <v>5405</v>
      </c>
      <c r="F321" s="320" t="s">
        <v>5034</v>
      </c>
      <c r="G321" s="320"/>
      <c r="H321" s="847"/>
      <c r="I321" s="320" t="s">
        <v>5406</v>
      </c>
      <c r="J321" s="320"/>
      <c r="K321" s="320"/>
      <c r="L321" s="319">
        <v>54000</v>
      </c>
      <c r="M321" s="319">
        <v>1264</v>
      </c>
      <c r="N321" s="319">
        <v>1264</v>
      </c>
      <c r="O321" s="320" t="s">
        <v>5301</v>
      </c>
      <c r="P321" s="319"/>
      <c r="Q321" s="319"/>
      <c r="R321" s="319"/>
      <c r="S321" s="319"/>
      <c r="T321" s="319"/>
      <c r="U321" s="319"/>
      <c r="V321" s="319"/>
      <c r="W321" s="319">
        <v>25</v>
      </c>
      <c r="X321" s="319">
        <v>12</v>
      </c>
      <c r="Y321" s="319">
        <v>6</v>
      </c>
      <c r="Z321" s="319">
        <v>300</v>
      </c>
      <c r="AA321" s="320"/>
      <c r="AB321" s="319">
        <v>150</v>
      </c>
      <c r="AC321" s="319">
        <v>150</v>
      </c>
      <c r="AD321" s="320"/>
      <c r="AE321" s="320">
        <v>2009</v>
      </c>
      <c r="AF321" s="320"/>
      <c r="AG321" s="320"/>
      <c r="AH321" s="320"/>
      <c r="AI321" s="320"/>
      <c r="AJ321" s="320"/>
      <c r="AK321" s="320"/>
      <c r="AL321" s="319"/>
      <c r="AM321" s="320"/>
      <c r="AN321" s="320"/>
      <c r="AO321" s="320"/>
      <c r="AP321" s="320"/>
      <c r="AQ321" s="320"/>
      <c r="AR321" s="320"/>
      <c r="AS321" s="320"/>
      <c r="AT321" s="320"/>
      <c r="AU321" s="320"/>
      <c r="AV321" s="320"/>
      <c r="AW321" s="320"/>
      <c r="AX321" s="320"/>
      <c r="AY321" s="320"/>
      <c r="AZ321" s="320"/>
      <c r="BA321" s="320"/>
      <c r="BB321" s="320"/>
      <c r="BC321" s="320"/>
      <c r="BD321" s="320"/>
      <c r="BE321" s="320"/>
      <c r="BF321" s="320"/>
    </row>
    <row r="322" spans="1:58" s="290" customFormat="1" ht="24.95" customHeight="1">
      <c r="A322" s="248"/>
      <c r="B322" s="543"/>
      <c r="C322" s="320" t="s">
        <v>5407</v>
      </c>
      <c r="D322" s="320" t="s">
        <v>2610</v>
      </c>
      <c r="E322" s="320" t="s">
        <v>5408</v>
      </c>
      <c r="F322" s="320" t="s">
        <v>5407</v>
      </c>
      <c r="G322" s="320"/>
      <c r="H322" s="847"/>
      <c r="I322" s="320" t="s">
        <v>5409</v>
      </c>
      <c r="J322" s="320"/>
      <c r="K322" s="320"/>
      <c r="L322" s="319">
        <v>7902</v>
      </c>
      <c r="M322" s="319">
        <v>1481</v>
      </c>
      <c r="N322" s="319">
        <v>4451</v>
      </c>
      <c r="O322" s="320" t="s">
        <v>5301</v>
      </c>
      <c r="P322" s="319"/>
      <c r="Q322" s="319"/>
      <c r="R322" s="319"/>
      <c r="S322" s="319"/>
      <c r="T322" s="319"/>
      <c r="U322" s="319"/>
      <c r="V322" s="319"/>
      <c r="W322" s="319">
        <v>25</v>
      </c>
      <c r="X322" s="319">
        <v>20</v>
      </c>
      <c r="Y322" s="319">
        <v>6</v>
      </c>
      <c r="Z322" s="319">
        <v>500</v>
      </c>
      <c r="AA322" s="320"/>
      <c r="AB322" s="319">
        <v>300</v>
      </c>
      <c r="AC322" s="319">
        <v>300</v>
      </c>
      <c r="AD322" s="320"/>
      <c r="AE322" s="320">
        <v>1998</v>
      </c>
      <c r="AF322" s="320"/>
      <c r="AG322" s="320"/>
      <c r="AH322" s="320"/>
      <c r="AI322" s="320"/>
      <c r="AJ322" s="320"/>
      <c r="AK322" s="320"/>
      <c r="AL322" s="319">
        <v>5488</v>
      </c>
      <c r="AM322" s="320"/>
      <c r="AN322" s="320"/>
      <c r="AO322" s="320"/>
      <c r="AP322" s="320"/>
      <c r="AQ322" s="320"/>
      <c r="AR322" s="320"/>
      <c r="AS322" s="320"/>
      <c r="AT322" s="320"/>
      <c r="AU322" s="320"/>
      <c r="AV322" s="320"/>
      <c r="AW322" s="320"/>
      <c r="AX322" s="320"/>
      <c r="AY322" s="320"/>
      <c r="AZ322" s="320"/>
      <c r="BA322" s="320"/>
      <c r="BB322" s="320"/>
      <c r="BC322" s="320"/>
      <c r="BD322" s="320"/>
      <c r="BE322" s="320"/>
      <c r="BF322" s="320"/>
    </row>
    <row r="323" spans="1:58" s="290" customFormat="1" ht="24.95" customHeight="1">
      <c r="A323" s="248"/>
      <c r="B323" s="543"/>
      <c r="C323" s="320" t="s">
        <v>5410</v>
      </c>
      <c r="D323" s="320" t="s">
        <v>5411</v>
      </c>
      <c r="E323" s="320" t="s">
        <v>5412</v>
      </c>
      <c r="F323" s="320" t="s">
        <v>5410</v>
      </c>
      <c r="G323" s="320" t="s">
        <v>5413</v>
      </c>
      <c r="H323" s="847" t="s">
        <v>5414</v>
      </c>
      <c r="I323" s="320" t="s">
        <v>5410</v>
      </c>
      <c r="J323" s="320" t="s">
        <v>5401</v>
      </c>
      <c r="K323" s="320"/>
      <c r="L323" s="319">
        <v>23900</v>
      </c>
      <c r="M323" s="319">
        <v>6267</v>
      </c>
      <c r="N323" s="319">
        <v>1251</v>
      </c>
      <c r="O323" s="320" t="s">
        <v>5301</v>
      </c>
      <c r="P323" s="319"/>
      <c r="Q323" s="319"/>
      <c r="R323" s="319"/>
      <c r="S323" s="319"/>
      <c r="T323" s="319"/>
      <c r="U323" s="319"/>
      <c r="V323" s="319"/>
      <c r="W323" s="319">
        <v>25</v>
      </c>
      <c r="X323" s="319">
        <v>12</v>
      </c>
      <c r="Y323" s="319">
        <v>6</v>
      </c>
      <c r="Z323" s="319">
        <v>300</v>
      </c>
      <c r="AA323" s="320">
        <v>72</v>
      </c>
      <c r="AB323" s="319">
        <v>1000</v>
      </c>
      <c r="AC323" s="319">
        <v>1000</v>
      </c>
      <c r="AD323" s="320"/>
      <c r="AE323" s="320">
        <v>1998</v>
      </c>
      <c r="AF323" s="320">
        <v>3589</v>
      </c>
      <c r="AG323" s="320">
        <v>598</v>
      </c>
      <c r="AH323" s="320">
        <v>2786</v>
      </c>
      <c r="AI323" s="320"/>
      <c r="AJ323" s="320"/>
      <c r="AK323" s="320"/>
      <c r="AL323" s="319">
        <v>6973</v>
      </c>
      <c r="AM323" s="320"/>
      <c r="AN323" s="320"/>
      <c r="AO323" s="320"/>
      <c r="AP323" s="320"/>
      <c r="AQ323" s="320" t="s">
        <v>5415</v>
      </c>
      <c r="AR323" s="320"/>
      <c r="AS323" s="320"/>
      <c r="AT323" s="320"/>
      <c r="AU323" s="320"/>
      <c r="AV323" s="320"/>
      <c r="AW323" s="320"/>
      <c r="AX323" s="320"/>
      <c r="AY323" s="320"/>
      <c r="AZ323" s="320"/>
      <c r="BA323" s="320"/>
      <c r="BB323" s="320"/>
      <c r="BC323" s="320"/>
      <c r="BD323" s="320"/>
      <c r="BE323" s="320"/>
      <c r="BF323" s="320"/>
    </row>
    <row r="324" spans="1:58" s="290" customFormat="1" ht="24.95" customHeight="1">
      <c r="A324" s="248" t="s">
        <v>341</v>
      </c>
      <c r="B324" s="543"/>
      <c r="C324" s="320" t="s">
        <v>5416</v>
      </c>
      <c r="D324" s="320" t="s">
        <v>5417</v>
      </c>
      <c r="E324" s="320" t="s">
        <v>5418</v>
      </c>
      <c r="F324" s="320" t="s">
        <v>5416</v>
      </c>
      <c r="G324" s="320" t="s">
        <v>2611</v>
      </c>
      <c r="H324" s="847" t="s">
        <v>5419</v>
      </c>
      <c r="I324" s="320" t="s">
        <v>5416</v>
      </c>
      <c r="J324" s="320" t="s">
        <v>5420</v>
      </c>
      <c r="K324" s="320"/>
      <c r="L324" s="319">
        <v>9310</v>
      </c>
      <c r="M324" s="319">
        <v>4270.45</v>
      </c>
      <c r="N324" s="319">
        <v>892</v>
      </c>
      <c r="O324" s="320" t="s">
        <v>5301</v>
      </c>
      <c r="P324" s="319"/>
      <c r="Q324" s="319"/>
      <c r="R324" s="319"/>
      <c r="S324" s="319"/>
      <c r="T324" s="319"/>
      <c r="U324" s="319"/>
      <c r="V324" s="319"/>
      <c r="W324" s="319">
        <v>25</v>
      </c>
      <c r="X324" s="319">
        <v>10</v>
      </c>
      <c r="Y324" s="319">
        <v>5</v>
      </c>
      <c r="Z324" s="319">
        <v>300</v>
      </c>
      <c r="AA324" s="320">
        <v>48</v>
      </c>
      <c r="AB324" s="319"/>
      <c r="AC324" s="319"/>
      <c r="AD324" s="320"/>
      <c r="AE324" s="320">
        <v>2007</v>
      </c>
      <c r="AF324" s="320">
        <v>4601</v>
      </c>
      <c r="AG324" s="320"/>
      <c r="AH324" s="320">
        <v>21</v>
      </c>
      <c r="AI324" s="320"/>
      <c r="AJ324" s="320"/>
      <c r="AK324" s="320"/>
      <c r="AL324" s="319">
        <v>15100</v>
      </c>
      <c r="AM324" s="320"/>
      <c r="AN324" s="320"/>
      <c r="AO324" s="320"/>
      <c r="AP324" s="320"/>
      <c r="AQ324" s="320" t="s">
        <v>5421</v>
      </c>
      <c r="AR324" s="320"/>
      <c r="AS324" s="320"/>
      <c r="AT324" s="320"/>
      <c r="AU324" s="320"/>
      <c r="AV324" s="320"/>
      <c r="AW324" s="320"/>
      <c r="AX324" s="320"/>
      <c r="AY324" s="320"/>
      <c r="AZ324" s="320"/>
      <c r="BA324" s="320"/>
      <c r="BB324" s="320"/>
      <c r="BC324" s="320"/>
      <c r="BD324" s="320"/>
      <c r="BE324" s="320"/>
      <c r="BF324" s="320"/>
    </row>
    <row r="325" spans="1:58" s="290" customFormat="1" ht="24.95" customHeight="1">
      <c r="A325" s="248"/>
      <c r="B325" s="543"/>
      <c r="C325" s="320" t="s">
        <v>5422</v>
      </c>
      <c r="D325" s="320" t="s">
        <v>5411</v>
      </c>
      <c r="E325" s="320" t="s">
        <v>5423</v>
      </c>
      <c r="F325" s="320" t="s">
        <v>5422</v>
      </c>
      <c r="G325" s="320" t="s">
        <v>5413</v>
      </c>
      <c r="H325" s="847" t="s">
        <v>5414</v>
      </c>
      <c r="I325" s="320" t="s">
        <v>5424</v>
      </c>
      <c r="J325" s="320" t="s">
        <v>5401</v>
      </c>
      <c r="K325" s="320"/>
      <c r="L325" s="319">
        <v>23679</v>
      </c>
      <c r="M325" s="319">
        <v>4070</v>
      </c>
      <c r="N325" s="319">
        <v>6937</v>
      </c>
      <c r="O325" s="320" t="s">
        <v>5301</v>
      </c>
      <c r="P325" s="319"/>
      <c r="Q325" s="319"/>
      <c r="R325" s="319"/>
      <c r="S325" s="319"/>
      <c r="T325" s="319"/>
      <c r="U325" s="319"/>
      <c r="V325" s="319"/>
      <c r="W325" s="319">
        <v>25</v>
      </c>
      <c r="X325" s="319">
        <v>12</v>
      </c>
      <c r="Y325" s="319">
        <v>6</v>
      </c>
      <c r="Z325" s="319">
        <v>300</v>
      </c>
      <c r="AA325" s="320">
        <v>72</v>
      </c>
      <c r="AB325" s="319">
        <v>600</v>
      </c>
      <c r="AC325" s="319">
        <v>600</v>
      </c>
      <c r="AD325" s="320"/>
      <c r="AE325" s="320">
        <v>2001</v>
      </c>
      <c r="AF325" s="320">
        <v>3589</v>
      </c>
      <c r="AG325" s="320">
        <v>598</v>
      </c>
      <c r="AH325" s="320">
        <v>2786</v>
      </c>
      <c r="AI325" s="320"/>
      <c r="AJ325" s="320"/>
      <c r="AK325" s="320"/>
      <c r="AL325" s="319"/>
      <c r="AM325" s="320"/>
      <c r="AN325" s="320"/>
      <c r="AO325" s="320"/>
      <c r="AP325" s="320"/>
      <c r="AQ325" s="320" t="s">
        <v>5415</v>
      </c>
      <c r="AR325" s="320"/>
      <c r="AS325" s="320"/>
      <c r="AT325" s="320"/>
      <c r="AU325" s="320"/>
      <c r="AV325" s="320"/>
      <c r="AW325" s="320"/>
      <c r="AX325" s="320"/>
      <c r="AY325" s="320"/>
      <c r="AZ325" s="320"/>
      <c r="BA325" s="320"/>
      <c r="BB325" s="320"/>
      <c r="BC325" s="320"/>
      <c r="BD325" s="320"/>
      <c r="BE325" s="320"/>
      <c r="BF325" s="320"/>
    </row>
    <row r="326" spans="1:58" s="290" customFormat="1" ht="24.95" customHeight="1">
      <c r="A326" s="248"/>
      <c r="B326" s="543"/>
      <c r="C326" s="320" t="s">
        <v>5425</v>
      </c>
      <c r="D326" s="320"/>
      <c r="E326" s="320" t="s">
        <v>5426</v>
      </c>
      <c r="F326" s="320" t="s">
        <v>5425</v>
      </c>
      <c r="G326" s="320"/>
      <c r="H326" s="847"/>
      <c r="I326" s="320" t="s">
        <v>5425</v>
      </c>
      <c r="J326" s="320"/>
      <c r="K326" s="320"/>
      <c r="L326" s="319">
        <v>8584</v>
      </c>
      <c r="M326" s="319">
        <v>1128.98</v>
      </c>
      <c r="N326" s="319">
        <v>1911</v>
      </c>
      <c r="O326" s="320" t="s">
        <v>5301</v>
      </c>
      <c r="P326" s="319"/>
      <c r="Q326" s="319"/>
      <c r="R326" s="319"/>
      <c r="S326" s="319"/>
      <c r="T326" s="319"/>
      <c r="U326" s="319"/>
      <c r="V326" s="319"/>
      <c r="W326" s="319">
        <v>25</v>
      </c>
      <c r="X326" s="319">
        <v>12.25</v>
      </c>
      <c r="Y326" s="319">
        <v>5</v>
      </c>
      <c r="Z326" s="319">
        <v>306</v>
      </c>
      <c r="AA326" s="320"/>
      <c r="AB326" s="319">
        <v>100</v>
      </c>
      <c r="AC326" s="319"/>
      <c r="AD326" s="320"/>
      <c r="AE326" s="320">
        <v>2013</v>
      </c>
      <c r="AF326" s="320"/>
      <c r="AG326" s="320"/>
      <c r="AH326" s="320"/>
      <c r="AI326" s="320"/>
      <c r="AJ326" s="320"/>
      <c r="AK326" s="320"/>
      <c r="AL326" s="319">
        <v>5700</v>
      </c>
      <c r="AM326" s="320"/>
      <c r="AN326" s="320"/>
      <c r="AO326" s="320"/>
      <c r="AP326" s="320"/>
      <c r="AQ326" s="320"/>
      <c r="AR326" s="320"/>
      <c r="AS326" s="320"/>
      <c r="AT326" s="320"/>
      <c r="AU326" s="320"/>
      <c r="AV326" s="320"/>
      <c r="AW326" s="320"/>
      <c r="AX326" s="320"/>
      <c r="AY326" s="320"/>
      <c r="AZ326" s="320"/>
      <c r="BA326" s="320"/>
      <c r="BB326" s="320"/>
      <c r="BC326" s="320"/>
      <c r="BD326" s="320"/>
      <c r="BE326" s="320"/>
      <c r="BF326" s="320"/>
    </row>
    <row r="327" spans="1:58" s="290" customFormat="1" ht="24.95" customHeight="1">
      <c r="A327" s="248"/>
      <c r="B327" s="543"/>
      <c r="C327" s="320" t="s">
        <v>5427</v>
      </c>
      <c r="D327" s="320"/>
      <c r="E327" s="320" t="s">
        <v>5428</v>
      </c>
      <c r="F327" s="320" t="s">
        <v>5427</v>
      </c>
      <c r="G327" s="320"/>
      <c r="H327" s="847"/>
      <c r="I327" s="320" t="s">
        <v>5427</v>
      </c>
      <c r="J327" s="320"/>
      <c r="K327" s="320"/>
      <c r="L327" s="319">
        <v>7221</v>
      </c>
      <c r="M327" s="319">
        <v>1408</v>
      </c>
      <c r="N327" s="319">
        <v>2158</v>
      </c>
      <c r="O327" s="320" t="s">
        <v>5301</v>
      </c>
      <c r="P327" s="319"/>
      <c r="Q327" s="319"/>
      <c r="R327" s="319"/>
      <c r="S327" s="319">
        <v>25</v>
      </c>
      <c r="T327" s="319">
        <v>13</v>
      </c>
      <c r="U327" s="319">
        <v>5</v>
      </c>
      <c r="V327" s="319">
        <v>368</v>
      </c>
      <c r="W327" s="319"/>
      <c r="X327" s="319"/>
      <c r="Y327" s="319"/>
      <c r="Z327" s="319"/>
      <c r="AA327" s="320"/>
      <c r="AB327" s="319"/>
      <c r="AC327" s="319"/>
      <c r="AD327" s="320"/>
      <c r="AE327" s="320">
        <v>2013</v>
      </c>
      <c r="AF327" s="320"/>
      <c r="AG327" s="320"/>
      <c r="AH327" s="320"/>
      <c r="AI327" s="320"/>
      <c r="AJ327" s="320"/>
      <c r="AK327" s="320"/>
      <c r="AL327" s="319">
        <v>7525</v>
      </c>
      <c r="AM327" s="320"/>
      <c r="AN327" s="320"/>
      <c r="AO327" s="320"/>
      <c r="AP327" s="320"/>
      <c r="AQ327" s="320"/>
      <c r="AR327" s="320"/>
      <c r="AS327" s="320"/>
      <c r="AT327" s="320"/>
      <c r="AU327" s="320"/>
      <c r="AV327" s="320"/>
      <c r="AW327" s="320"/>
      <c r="AX327" s="320"/>
      <c r="AY327" s="320"/>
      <c r="AZ327" s="320"/>
      <c r="BA327" s="320"/>
      <c r="BB327" s="320"/>
      <c r="BC327" s="320"/>
      <c r="BD327" s="320"/>
      <c r="BE327" s="320"/>
      <c r="BF327" s="320"/>
    </row>
    <row r="328" spans="1:58" s="290" customFormat="1" ht="24.95" customHeight="1">
      <c r="A328" s="248"/>
      <c r="B328" s="924"/>
      <c r="C328" s="320" t="s">
        <v>5429</v>
      </c>
      <c r="D328" s="320" t="s">
        <v>5430</v>
      </c>
      <c r="E328" s="320" t="s">
        <v>5431</v>
      </c>
      <c r="F328" s="320" t="s">
        <v>5429</v>
      </c>
      <c r="G328" s="320" t="s">
        <v>364</v>
      </c>
      <c r="H328" s="847"/>
      <c r="I328" s="320" t="s">
        <v>5432</v>
      </c>
      <c r="J328" s="320" t="s">
        <v>5433</v>
      </c>
      <c r="K328" s="320"/>
      <c r="L328" s="319">
        <v>3204</v>
      </c>
      <c r="M328" s="319">
        <v>961</v>
      </c>
      <c r="N328" s="319">
        <v>1590</v>
      </c>
      <c r="O328" s="320" t="s">
        <v>5301</v>
      </c>
      <c r="P328" s="319"/>
      <c r="Q328" s="319"/>
      <c r="R328" s="319"/>
      <c r="S328" s="319"/>
      <c r="T328" s="319"/>
      <c r="U328" s="319"/>
      <c r="V328" s="319"/>
      <c r="W328" s="319">
        <v>25</v>
      </c>
      <c r="X328" s="319">
        <v>9</v>
      </c>
      <c r="Y328" s="319">
        <v>4</v>
      </c>
      <c r="Z328" s="319">
        <v>253</v>
      </c>
      <c r="AA328" s="320">
        <v>28</v>
      </c>
      <c r="AB328" s="319">
        <v>100</v>
      </c>
      <c r="AC328" s="319">
        <v>100</v>
      </c>
      <c r="AD328" s="320"/>
      <c r="AE328" s="320">
        <v>1998</v>
      </c>
      <c r="AF328" s="320">
        <v>400</v>
      </c>
      <c r="AG328" s="320">
        <v>600</v>
      </c>
      <c r="AH328" s="320">
        <v>400</v>
      </c>
      <c r="AI328" s="320"/>
      <c r="AJ328" s="320"/>
      <c r="AK328" s="320"/>
      <c r="AL328" s="319">
        <v>1400</v>
      </c>
      <c r="AM328" s="320"/>
      <c r="AN328" s="320"/>
      <c r="AO328" s="320"/>
      <c r="AP328" s="320"/>
      <c r="AQ328" s="320" t="s">
        <v>5434</v>
      </c>
      <c r="AR328" s="320"/>
      <c r="AS328" s="320"/>
      <c r="AT328" s="320"/>
      <c r="AU328" s="320"/>
      <c r="AV328" s="320"/>
      <c r="AW328" s="320"/>
      <c r="AX328" s="320"/>
      <c r="AY328" s="320"/>
      <c r="AZ328" s="320"/>
      <c r="BA328" s="320"/>
      <c r="BB328" s="320"/>
      <c r="BC328" s="320"/>
      <c r="BD328" s="320"/>
      <c r="BE328" s="320"/>
      <c r="BF328" s="320"/>
    </row>
    <row r="329" spans="1:58" s="290" customFormat="1" ht="24.95" customHeight="1">
      <c r="A329" s="248"/>
      <c r="B329" s="543"/>
      <c r="C329" s="320" t="s">
        <v>5435</v>
      </c>
      <c r="D329" s="320"/>
      <c r="E329" s="320" t="s">
        <v>5436</v>
      </c>
      <c r="F329" s="320" t="s">
        <v>5435</v>
      </c>
      <c r="G329" s="320"/>
      <c r="H329" s="847"/>
      <c r="I329" s="320" t="s">
        <v>5435</v>
      </c>
      <c r="J329" s="320"/>
      <c r="K329" s="320"/>
      <c r="L329" s="319">
        <v>3122</v>
      </c>
      <c r="M329" s="319">
        <v>1532</v>
      </c>
      <c r="N329" s="319">
        <v>2454</v>
      </c>
      <c r="O329" s="320" t="s">
        <v>5301</v>
      </c>
      <c r="P329" s="319"/>
      <c r="Q329" s="319"/>
      <c r="R329" s="319"/>
      <c r="S329" s="319">
        <v>25</v>
      </c>
      <c r="T329" s="319">
        <v>2</v>
      </c>
      <c r="U329" s="319">
        <v>6</v>
      </c>
      <c r="V329" s="319">
        <v>312</v>
      </c>
      <c r="W329" s="319"/>
      <c r="X329" s="319"/>
      <c r="Y329" s="319"/>
      <c r="Z329" s="319"/>
      <c r="AA329" s="320"/>
      <c r="AB329" s="319"/>
      <c r="AC329" s="319"/>
      <c r="AD329" s="320"/>
      <c r="AE329" s="320">
        <v>2010</v>
      </c>
      <c r="AF329" s="320"/>
      <c r="AG329" s="320"/>
      <c r="AH329" s="320"/>
      <c r="AI329" s="320"/>
      <c r="AJ329" s="320"/>
      <c r="AK329" s="320"/>
      <c r="AL329" s="319">
        <v>6914</v>
      </c>
      <c r="AM329" s="320"/>
      <c r="AN329" s="320"/>
      <c r="AO329" s="320"/>
      <c r="AP329" s="320"/>
      <c r="AQ329" s="320"/>
      <c r="AR329" s="320"/>
      <c r="AS329" s="320"/>
      <c r="AT329" s="320"/>
      <c r="AU329" s="320"/>
      <c r="AV329" s="320"/>
      <c r="AW329" s="320"/>
      <c r="AX329" s="320"/>
      <c r="AY329" s="320"/>
      <c r="AZ329" s="320"/>
      <c r="BA329" s="320"/>
      <c r="BB329" s="320"/>
      <c r="BC329" s="320"/>
      <c r="BD329" s="320"/>
      <c r="BE329" s="320"/>
      <c r="BF329" s="320"/>
    </row>
    <row r="330" spans="1:58" s="290" customFormat="1" ht="24.95" customHeight="1">
      <c r="A330" s="248"/>
      <c r="B330" s="678"/>
      <c r="C330" s="320" t="s">
        <v>5437</v>
      </c>
      <c r="D330" s="320" t="s">
        <v>5417</v>
      </c>
      <c r="E330" s="320" t="s">
        <v>5438</v>
      </c>
      <c r="F330" s="320" t="s">
        <v>5437</v>
      </c>
      <c r="G330" s="320" t="s">
        <v>2611</v>
      </c>
      <c r="H330" s="847" t="s">
        <v>5419</v>
      </c>
      <c r="I330" s="320" t="s">
        <v>5439</v>
      </c>
      <c r="J330" s="320" t="s">
        <v>5420</v>
      </c>
      <c r="K330" s="320"/>
      <c r="L330" s="319">
        <v>7483</v>
      </c>
      <c r="M330" s="319">
        <v>1212</v>
      </c>
      <c r="N330" s="319">
        <v>1843</v>
      </c>
      <c r="O330" s="320" t="s">
        <v>5301</v>
      </c>
      <c r="P330" s="319"/>
      <c r="Q330" s="319"/>
      <c r="R330" s="319"/>
      <c r="S330" s="319"/>
      <c r="T330" s="319"/>
      <c r="U330" s="319"/>
      <c r="V330" s="319"/>
      <c r="W330" s="319">
        <v>25</v>
      </c>
      <c r="X330" s="319">
        <v>12</v>
      </c>
      <c r="Y330" s="319">
        <v>6</v>
      </c>
      <c r="Z330" s="319">
        <v>300</v>
      </c>
      <c r="AA330" s="320">
        <v>48</v>
      </c>
      <c r="AB330" s="319"/>
      <c r="AC330" s="319"/>
      <c r="AD330" s="320"/>
      <c r="AE330" s="320">
        <v>2001</v>
      </c>
      <c r="AF330" s="320">
        <v>4601</v>
      </c>
      <c r="AG330" s="320"/>
      <c r="AH330" s="320">
        <v>21</v>
      </c>
      <c r="AI330" s="320"/>
      <c r="AJ330" s="320"/>
      <c r="AK330" s="320"/>
      <c r="AL330" s="319">
        <v>4622</v>
      </c>
      <c r="AM330" s="320"/>
      <c r="AN330" s="320"/>
      <c r="AO330" s="320"/>
      <c r="AP330" s="320"/>
      <c r="AQ330" s="320" t="s">
        <v>5421</v>
      </c>
      <c r="AR330" s="320"/>
      <c r="AS330" s="320"/>
      <c r="AT330" s="320"/>
      <c r="AU330" s="320"/>
      <c r="AV330" s="320"/>
      <c r="AW330" s="320"/>
      <c r="AX330" s="320"/>
      <c r="AY330" s="320"/>
      <c r="AZ330" s="320"/>
      <c r="BA330" s="320"/>
      <c r="BB330" s="320"/>
      <c r="BC330" s="320"/>
      <c r="BD330" s="320"/>
      <c r="BE330" s="320"/>
      <c r="BF330" s="320"/>
    </row>
    <row r="331" spans="1:58" s="290" customFormat="1" ht="24.95" customHeight="1">
      <c r="A331" s="248"/>
      <c r="B331" s="543" t="s">
        <v>3683</v>
      </c>
      <c r="C331" s="320" t="s">
        <v>3426</v>
      </c>
      <c r="D331" s="320"/>
      <c r="E331" s="544">
        <f>COUNTA(E332:E351)</f>
        <v>20</v>
      </c>
      <c r="F331" s="320"/>
      <c r="G331" s="320"/>
      <c r="H331" s="847"/>
      <c r="I331" s="320"/>
      <c r="J331" s="320"/>
      <c r="K331" s="320"/>
      <c r="L331" s="319">
        <f>SUM(L332:L351)</f>
        <v>392894</v>
      </c>
      <c r="M331" s="319">
        <f>SUM(M332:M351)</f>
        <v>43272.640000000007</v>
      </c>
      <c r="N331" s="319">
        <f>SUM(N332:N351)</f>
        <v>86211.55</v>
      </c>
      <c r="O331" s="320"/>
      <c r="P331" s="319"/>
      <c r="Q331" s="319"/>
      <c r="R331" s="319"/>
      <c r="S331" s="319"/>
      <c r="T331" s="319"/>
      <c r="U331" s="319"/>
      <c r="V331" s="319"/>
      <c r="W331" s="319"/>
      <c r="X331" s="319"/>
      <c r="Y331" s="319"/>
      <c r="Z331" s="319"/>
      <c r="AA331" s="320"/>
      <c r="AB331" s="319"/>
      <c r="AC331" s="320"/>
      <c r="AD331" s="320"/>
      <c r="AE331" s="320"/>
      <c r="AF331" s="320"/>
      <c r="AG331" s="320"/>
      <c r="AH331" s="320"/>
      <c r="AI331" s="320"/>
      <c r="AJ331" s="320"/>
      <c r="AK331" s="320"/>
      <c r="AL331" s="319"/>
      <c r="AM331" s="320"/>
      <c r="AN331" s="320"/>
      <c r="AO331" s="320"/>
      <c r="AP331" s="320"/>
      <c r="AQ331" s="320"/>
      <c r="AR331" s="320"/>
      <c r="AS331" s="320"/>
      <c r="AT331" s="320"/>
      <c r="AU331" s="320"/>
      <c r="AV331" s="320"/>
      <c r="AW331" s="320"/>
      <c r="AX331" s="320"/>
      <c r="AY331" s="320"/>
      <c r="AZ331" s="320"/>
      <c r="BA331" s="320"/>
      <c r="BB331" s="320"/>
      <c r="BC331" s="320"/>
      <c r="BD331" s="320"/>
      <c r="BE331" s="320"/>
      <c r="BF331" s="320"/>
    </row>
    <row r="332" spans="1:58" s="290" customFormat="1" ht="24.95" customHeight="1">
      <c r="A332" s="248"/>
      <c r="B332" s="543"/>
      <c r="C332" s="320" t="s">
        <v>3123</v>
      </c>
      <c r="D332" s="320" t="s">
        <v>3140</v>
      </c>
      <c r="E332" s="320" t="s">
        <v>3161</v>
      </c>
      <c r="F332" s="320" t="s">
        <v>3123</v>
      </c>
      <c r="G332" s="320" t="s">
        <v>3133</v>
      </c>
      <c r="H332" s="847"/>
      <c r="I332" s="320" t="s">
        <v>3162</v>
      </c>
      <c r="J332" s="320">
        <v>9</v>
      </c>
      <c r="K332" s="320"/>
      <c r="L332" s="319">
        <v>15000</v>
      </c>
      <c r="M332" s="319">
        <v>4579</v>
      </c>
      <c r="N332" s="319">
        <v>6485.86</v>
      </c>
      <c r="O332" s="320" t="s">
        <v>513</v>
      </c>
      <c r="P332" s="319">
        <v>25</v>
      </c>
      <c r="Q332" s="319">
        <v>20</v>
      </c>
      <c r="R332" s="319">
        <v>5</v>
      </c>
      <c r="S332" s="319">
        <v>50</v>
      </c>
      <c r="T332" s="319">
        <v>25</v>
      </c>
      <c r="U332" s="319">
        <v>10</v>
      </c>
      <c r="V332" s="319">
        <v>1250</v>
      </c>
      <c r="W332" s="319"/>
      <c r="X332" s="319"/>
      <c r="Y332" s="319"/>
      <c r="Z332" s="319"/>
      <c r="AA332" s="320" t="s">
        <v>499</v>
      </c>
      <c r="AB332" s="319">
        <v>1147</v>
      </c>
      <c r="AC332" s="320" t="s">
        <v>586</v>
      </c>
      <c r="AD332" s="320" t="s">
        <v>587</v>
      </c>
      <c r="AE332" s="320">
        <v>1987</v>
      </c>
      <c r="AF332" s="320">
        <v>1987</v>
      </c>
      <c r="AG332" s="320">
        <v>895</v>
      </c>
      <c r="AH332" s="320">
        <v>450</v>
      </c>
      <c r="AI332" s="320">
        <v>1700</v>
      </c>
      <c r="AJ332" s="320" t="s">
        <v>499</v>
      </c>
      <c r="AK332" s="320">
        <v>390</v>
      </c>
      <c r="AL332" s="319">
        <v>3435</v>
      </c>
      <c r="AM332" s="319">
        <v>3435</v>
      </c>
      <c r="AN332" s="320" t="s">
        <v>499</v>
      </c>
      <c r="AO332" s="320">
        <v>1</v>
      </c>
      <c r="AP332" s="320">
        <v>35</v>
      </c>
      <c r="AQ332" s="320" t="s">
        <v>3136</v>
      </c>
      <c r="AR332" s="320"/>
      <c r="AS332" s="320"/>
      <c r="AT332" s="320"/>
      <c r="AU332" s="320"/>
      <c r="AV332" s="320"/>
      <c r="AW332" s="320"/>
      <c r="AX332" s="320"/>
      <c r="AY332" s="320"/>
      <c r="AZ332" s="320"/>
      <c r="BA332" s="320"/>
      <c r="BB332" s="320"/>
      <c r="BC332" s="320"/>
      <c r="BD332" s="320"/>
      <c r="BE332" s="320"/>
      <c r="BF332" s="320"/>
    </row>
    <row r="333" spans="1:58" s="290" customFormat="1" ht="24.95" customHeight="1">
      <c r="A333" s="248"/>
      <c r="B333" s="543"/>
      <c r="C333" s="320" t="s">
        <v>2612</v>
      </c>
      <c r="D333" s="320"/>
      <c r="E333" s="320" t="s">
        <v>13164</v>
      </c>
      <c r="F333" s="320" t="s">
        <v>2612</v>
      </c>
      <c r="G333" s="320"/>
      <c r="H333" s="847"/>
      <c r="I333" s="320" t="s">
        <v>2612</v>
      </c>
      <c r="J333" s="320"/>
      <c r="K333" s="320"/>
      <c r="L333" s="319">
        <v>156000</v>
      </c>
      <c r="M333" s="187">
        <v>1612</v>
      </c>
      <c r="N333" s="319">
        <v>3299</v>
      </c>
      <c r="O333" s="320" t="s">
        <v>513</v>
      </c>
      <c r="P333" s="319">
        <v>0</v>
      </c>
      <c r="Q333" s="319">
        <v>0</v>
      </c>
      <c r="R333" s="319">
        <v>0</v>
      </c>
      <c r="S333" s="319">
        <v>25</v>
      </c>
      <c r="T333" s="319">
        <v>18</v>
      </c>
      <c r="U333" s="319">
        <v>8</v>
      </c>
      <c r="V333" s="319">
        <v>437</v>
      </c>
      <c r="W333" s="319"/>
      <c r="X333" s="319"/>
      <c r="Y333" s="319"/>
      <c r="Z333" s="319"/>
      <c r="AA333" s="320"/>
      <c r="AB333" s="319">
        <v>200</v>
      </c>
      <c r="AC333" s="320"/>
      <c r="AD333" s="320"/>
      <c r="AE333" s="320">
        <v>2010</v>
      </c>
      <c r="AF333" s="320"/>
      <c r="AG333" s="320"/>
      <c r="AH333" s="320"/>
      <c r="AI333" s="320"/>
      <c r="AJ333" s="320"/>
      <c r="AK333" s="320"/>
      <c r="AL333" s="319">
        <v>6600</v>
      </c>
      <c r="AM333" s="320"/>
      <c r="AN333" s="320"/>
      <c r="AO333" s="320"/>
      <c r="AP333" s="320"/>
      <c r="AQ333" s="320"/>
      <c r="AR333" s="320"/>
      <c r="AS333" s="320"/>
      <c r="AT333" s="320"/>
      <c r="AU333" s="320"/>
      <c r="AV333" s="320"/>
      <c r="AW333" s="320"/>
      <c r="AX333" s="320"/>
      <c r="AY333" s="320"/>
      <c r="AZ333" s="320"/>
      <c r="BA333" s="320"/>
      <c r="BB333" s="320"/>
      <c r="BC333" s="320"/>
      <c r="BD333" s="320"/>
      <c r="BE333" s="320"/>
      <c r="BF333" s="320"/>
    </row>
    <row r="334" spans="1:58" s="290" customFormat="1" ht="24.95" customHeight="1">
      <c r="A334" s="248" t="s">
        <v>135</v>
      </c>
      <c r="B334" s="543"/>
      <c r="C334" s="320" t="s">
        <v>12483</v>
      </c>
      <c r="D334" s="320" t="s">
        <v>12484</v>
      </c>
      <c r="E334" s="320" t="s">
        <v>13165</v>
      </c>
      <c r="F334" s="320" t="s">
        <v>12483</v>
      </c>
      <c r="G334" s="320" t="s">
        <v>12486</v>
      </c>
      <c r="H334" s="847"/>
      <c r="I334" s="320" t="s">
        <v>886</v>
      </c>
      <c r="J334" s="320">
        <v>18</v>
      </c>
      <c r="K334" s="320"/>
      <c r="L334" s="319">
        <v>14265</v>
      </c>
      <c r="M334" s="870">
        <v>1567</v>
      </c>
      <c r="N334" s="319">
        <v>7254</v>
      </c>
      <c r="O334" s="320" t="s">
        <v>513</v>
      </c>
      <c r="P334" s="319"/>
      <c r="Q334" s="319"/>
      <c r="R334" s="319"/>
      <c r="S334" s="319"/>
      <c r="T334" s="319"/>
      <c r="U334" s="319"/>
      <c r="V334" s="319"/>
      <c r="W334" s="319">
        <v>25</v>
      </c>
      <c r="X334" s="319">
        <v>15</v>
      </c>
      <c r="Y334" s="319">
        <v>8</v>
      </c>
      <c r="Z334" s="319">
        <v>495</v>
      </c>
      <c r="AA334" s="320">
        <v>120</v>
      </c>
      <c r="AB334" s="319">
        <v>190</v>
      </c>
      <c r="AC334" s="320"/>
      <c r="AD334" s="320"/>
      <c r="AE334" s="320">
        <v>1991</v>
      </c>
      <c r="AF334" s="320"/>
      <c r="AG334" s="320"/>
      <c r="AH334" s="320"/>
      <c r="AI334" s="320"/>
      <c r="AJ334" s="320"/>
      <c r="AK334" s="320"/>
      <c r="AL334" s="319">
        <v>4035</v>
      </c>
      <c r="AM334" s="320"/>
      <c r="AN334" s="320"/>
      <c r="AO334" s="320"/>
      <c r="AP334" s="320"/>
      <c r="AQ334" s="320"/>
      <c r="AR334" s="320"/>
      <c r="AS334" s="320"/>
      <c r="AT334" s="320"/>
      <c r="AU334" s="320"/>
      <c r="AV334" s="320"/>
      <c r="AW334" s="320"/>
      <c r="AX334" s="320"/>
      <c r="AY334" s="320"/>
      <c r="AZ334" s="320"/>
      <c r="BA334" s="320"/>
      <c r="BB334" s="320"/>
      <c r="BC334" s="320"/>
      <c r="BD334" s="320"/>
      <c r="BE334" s="320"/>
      <c r="BF334" s="320" t="s">
        <v>13166</v>
      </c>
    </row>
    <row r="335" spans="1:58" s="290" customFormat="1" ht="24.95" customHeight="1">
      <c r="A335" s="248" t="s">
        <v>412</v>
      </c>
      <c r="B335" s="543"/>
      <c r="C335" s="320" t="s">
        <v>12483</v>
      </c>
      <c r="D335" s="320"/>
      <c r="E335" s="320" t="s">
        <v>13167</v>
      </c>
      <c r="F335" s="320" t="s">
        <v>12483</v>
      </c>
      <c r="G335" s="320"/>
      <c r="H335" s="847"/>
      <c r="I335" s="320" t="s">
        <v>886</v>
      </c>
      <c r="J335" s="320"/>
      <c r="K335" s="320"/>
      <c r="L335" s="319">
        <v>10678</v>
      </c>
      <c r="M335" s="187">
        <v>1690</v>
      </c>
      <c r="N335" s="319">
        <v>3548</v>
      </c>
      <c r="O335" s="320" t="s">
        <v>513</v>
      </c>
      <c r="P335" s="319"/>
      <c r="Q335" s="319"/>
      <c r="R335" s="319"/>
      <c r="S335" s="319"/>
      <c r="T335" s="319"/>
      <c r="U335" s="319"/>
      <c r="V335" s="319"/>
      <c r="W335" s="319">
        <v>25</v>
      </c>
      <c r="X335" s="319">
        <v>13</v>
      </c>
      <c r="Y335" s="319">
        <v>6</v>
      </c>
      <c r="Z335" s="319">
        <v>374</v>
      </c>
      <c r="AA335" s="320"/>
      <c r="AB335" s="319">
        <v>60</v>
      </c>
      <c r="AC335" s="320"/>
      <c r="AD335" s="320"/>
      <c r="AE335" s="320">
        <v>2014</v>
      </c>
      <c r="AF335" s="320"/>
      <c r="AG335" s="320"/>
      <c r="AH335" s="320"/>
      <c r="AI335" s="320"/>
      <c r="AJ335" s="320"/>
      <c r="AK335" s="320"/>
      <c r="AL335" s="319">
        <v>9600</v>
      </c>
      <c r="AM335" s="320"/>
      <c r="AN335" s="320"/>
      <c r="AO335" s="320"/>
      <c r="AP335" s="320"/>
      <c r="AQ335" s="320"/>
      <c r="AR335" s="320"/>
      <c r="AS335" s="320"/>
      <c r="AT335" s="320"/>
      <c r="AU335" s="320"/>
      <c r="AV335" s="320"/>
      <c r="AW335" s="320"/>
      <c r="AX335" s="320"/>
      <c r="AY335" s="320"/>
      <c r="AZ335" s="320"/>
      <c r="BA335" s="320"/>
      <c r="BB335" s="320"/>
      <c r="BC335" s="320"/>
      <c r="BD335" s="320"/>
      <c r="BE335" s="320"/>
      <c r="BF335" s="320"/>
    </row>
    <row r="336" spans="1:58" s="290" customFormat="1" ht="24.95" customHeight="1">
      <c r="A336" s="248"/>
      <c r="B336" s="543"/>
      <c r="C336" s="320" t="s">
        <v>12488</v>
      </c>
      <c r="D336" s="320" t="s">
        <v>2902</v>
      </c>
      <c r="E336" s="320" t="s">
        <v>13168</v>
      </c>
      <c r="F336" s="320" t="s">
        <v>12488</v>
      </c>
      <c r="G336" s="320">
        <v>9830</v>
      </c>
      <c r="H336" s="847">
        <v>5842</v>
      </c>
      <c r="I336" s="320" t="s">
        <v>12488</v>
      </c>
      <c r="J336" s="320"/>
      <c r="K336" s="320"/>
      <c r="L336" s="319">
        <v>9830</v>
      </c>
      <c r="M336" s="187">
        <v>1853</v>
      </c>
      <c r="N336" s="319">
        <v>3485</v>
      </c>
      <c r="O336" s="320" t="s">
        <v>513</v>
      </c>
      <c r="P336" s="319"/>
      <c r="Q336" s="319"/>
      <c r="R336" s="319"/>
      <c r="S336" s="319">
        <v>25</v>
      </c>
      <c r="T336" s="319">
        <v>18</v>
      </c>
      <c r="U336" s="319">
        <v>6</v>
      </c>
      <c r="V336" s="319">
        <v>412</v>
      </c>
      <c r="W336" s="319"/>
      <c r="X336" s="319"/>
      <c r="Y336" s="319"/>
      <c r="Z336" s="319"/>
      <c r="AA336" s="320" t="s">
        <v>12858</v>
      </c>
      <c r="AB336" s="319"/>
      <c r="AC336" s="320"/>
      <c r="AD336" s="320"/>
      <c r="AE336" s="320">
        <v>2011</v>
      </c>
      <c r="AF336" s="320"/>
      <c r="AG336" s="320"/>
      <c r="AH336" s="320">
        <v>2011</v>
      </c>
      <c r="AI336" s="320"/>
      <c r="AJ336" s="320"/>
      <c r="AK336" s="320"/>
      <c r="AL336" s="319">
        <v>5400</v>
      </c>
      <c r="AM336" s="320"/>
      <c r="AN336" s="320"/>
      <c r="AO336" s="320"/>
      <c r="AP336" s="320"/>
      <c r="AQ336" s="320"/>
      <c r="AR336" s="320"/>
      <c r="AS336" s="320"/>
      <c r="AT336" s="320"/>
      <c r="AU336" s="320"/>
      <c r="AV336" s="320"/>
      <c r="AW336" s="320"/>
      <c r="AX336" s="320"/>
      <c r="AY336" s="320"/>
      <c r="AZ336" s="320"/>
      <c r="BA336" s="320"/>
      <c r="BB336" s="320"/>
      <c r="BC336" s="320"/>
      <c r="BD336" s="320"/>
      <c r="BE336" s="320"/>
      <c r="BF336" s="320"/>
    </row>
    <row r="337" spans="1:58" s="290" customFormat="1" ht="24.95" customHeight="1">
      <c r="A337" s="248"/>
      <c r="B337" s="543"/>
      <c r="C337" s="320" t="s">
        <v>12491</v>
      </c>
      <c r="D337" s="320"/>
      <c r="E337" s="320" t="s">
        <v>13169</v>
      </c>
      <c r="F337" s="320" t="s">
        <v>12491</v>
      </c>
      <c r="G337" s="320"/>
      <c r="H337" s="847"/>
      <c r="I337" s="320" t="s">
        <v>12860</v>
      </c>
      <c r="J337" s="320"/>
      <c r="K337" s="320"/>
      <c r="L337" s="319">
        <v>8691</v>
      </c>
      <c r="M337" s="319">
        <v>1059</v>
      </c>
      <c r="N337" s="319">
        <v>3082</v>
      </c>
      <c r="O337" s="320" t="s">
        <v>513</v>
      </c>
      <c r="P337" s="319"/>
      <c r="Q337" s="319"/>
      <c r="R337" s="319"/>
      <c r="S337" s="319"/>
      <c r="T337" s="319"/>
      <c r="U337" s="319"/>
      <c r="V337" s="319"/>
      <c r="W337" s="319">
        <v>25</v>
      </c>
      <c r="X337" s="319">
        <v>13</v>
      </c>
      <c r="Y337" s="319">
        <v>6</v>
      </c>
      <c r="Z337" s="319">
        <v>325</v>
      </c>
      <c r="AA337" s="320"/>
      <c r="AB337" s="319"/>
      <c r="AC337" s="320"/>
      <c r="AD337" s="320"/>
      <c r="AE337" s="320">
        <v>2006</v>
      </c>
      <c r="AF337" s="320"/>
      <c r="AG337" s="320"/>
      <c r="AH337" s="320"/>
      <c r="AI337" s="320"/>
      <c r="AJ337" s="320"/>
      <c r="AK337" s="320"/>
      <c r="AL337" s="319">
        <v>8554</v>
      </c>
      <c r="AM337" s="320"/>
      <c r="AN337" s="320"/>
      <c r="AO337" s="320"/>
      <c r="AP337" s="320"/>
      <c r="AQ337" s="320"/>
      <c r="AR337" s="320"/>
      <c r="AS337" s="320"/>
      <c r="AT337" s="320"/>
      <c r="AU337" s="320"/>
      <c r="AV337" s="320"/>
      <c r="AW337" s="320"/>
      <c r="AX337" s="320"/>
      <c r="AY337" s="320"/>
      <c r="AZ337" s="320"/>
      <c r="BA337" s="320"/>
      <c r="BB337" s="320"/>
      <c r="BC337" s="320"/>
      <c r="BD337" s="320"/>
      <c r="BE337" s="320"/>
      <c r="BF337" s="320"/>
    </row>
    <row r="338" spans="1:58" s="290" customFormat="1" ht="24.95" customHeight="1">
      <c r="A338" s="248" t="s">
        <v>413</v>
      </c>
      <c r="B338" s="543"/>
      <c r="C338" s="320" t="s">
        <v>12491</v>
      </c>
      <c r="D338" s="320"/>
      <c r="E338" s="320" t="s">
        <v>13170</v>
      </c>
      <c r="F338" s="320" t="s">
        <v>12491</v>
      </c>
      <c r="G338" s="320"/>
      <c r="H338" s="847"/>
      <c r="I338" s="320" t="s">
        <v>1538</v>
      </c>
      <c r="J338" s="320"/>
      <c r="K338" s="320"/>
      <c r="L338" s="319">
        <v>90556</v>
      </c>
      <c r="M338" s="319">
        <v>4635</v>
      </c>
      <c r="N338" s="319">
        <v>12895</v>
      </c>
      <c r="O338" s="320" t="s">
        <v>513</v>
      </c>
      <c r="P338" s="319"/>
      <c r="Q338" s="319"/>
      <c r="R338" s="319"/>
      <c r="S338" s="319"/>
      <c r="T338" s="319"/>
      <c r="U338" s="319"/>
      <c r="V338" s="319"/>
      <c r="W338" s="319">
        <v>25</v>
      </c>
      <c r="X338" s="319">
        <v>15</v>
      </c>
      <c r="Y338" s="319">
        <v>6</v>
      </c>
      <c r="Z338" s="319">
        <v>495</v>
      </c>
      <c r="AA338" s="320"/>
      <c r="AB338" s="319"/>
      <c r="AC338" s="320"/>
      <c r="AD338" s="320"/>
      <c r="AE338" s="320">
        <v>2004</v>
      </c>
      <c r="AF338" s="320"/>
      <c r="AG338" s="320"/>
      <c r="AH338" s="320"/>
      <c r="AI338" s="320"/>
      <c r="AJ338" s="320"/>
      <c r="AK338" s="320"/>
      <c r="AL338" s="319">
        <v>29700</v>
      </c>
      <c r="AM338" s="320"/>
      <c r="AN338" s="320"/>
      <c r="AO338" s="320"/>
      <c r="AP338" s="320"/>
      <c r="AQ338" s="320"/>
      <c r="AR338" s="320"/>
      <c r="AS338" s="320"/>
      <c r="AT338" s="320"/>
      <c r="AU338" s="320"/>
      <c r="AV338" s="320"/>
      <c r="AW338" s="320"/>
      <c r="AX338" s="320"/>
      <c r="AY338" s="320"/>
      <c r="AZ338" s="320"/>
      <c r="BA338" s="320"/>
      <c r="BB338" s="320"/>
      <c r="BC338" s="320"/>
      <c r="BD338" s="320"/>
      <c r="BE338" s="320"/>
      <c r="BF338" s="320"/>
    </row>
    <row r="339" spans="1:58" s="290" customFormat="1" ht="24.95" customHeight="1">
      <c r="A339" s="248"/>
      <c r="B339" s="543"/>
      <c r="C339" s="320" t="s">
        <v>12491</v>
      </c>
      <c r="D339" s="320"/>
      <c r="E339" s="320" t="s">
        <v>13171</v>
      </c>
      <c r="F339" s="320" t="s">
        <v>12491</v>
      </c>
      <c r="G339" s="320"/>
      <c r="H339" s="847"/>
      <c r="I339" s="320" t="s">
        <v>13172</v>
      </c>
      <c r="J339" s="320"/>
      <c r="K339" s="320"/>
      <c r="L339" s="319">
        <v>21203</v>
      </c>
      <c r="M339" s="319">
        <v>3946.89</v>
      </c>
      <c r="N339" s="319">
        <v>6094.89</v>
      </c>
      <c r="O339" s="320" t="s">
        <v>513</v>
      </c>
      <c r="P339" s="319"/>
      <c r="Q339" s="319"/>
      <c r="R339" s="319"/>
      <c r="S339" s="319">
        <v>50</v>
      </c>
      <c r="T339" s="319">
        <v>25</v>
      </c>
      <c r="U339" s="319">
        <v>10</v>
      </c>
      <c r="V339" s="319">
        <v>1250</v>
      </c>
      <c r="W339" s="319"/>
      <c r="X339" s="319"/>
      <c r="Y339" s="319"/>
      <c r="Z339" s="319"/>
      <c r="AA339" s="320"/>
      <c r="AB339" s="319">
        <v>1000</v>
      </c>
      <c r="AC339" s="320"/>
      <c r="AD339" s="320"/>
      <c r="AE339" s="320">
        <v>2011</v>
      </c>
      <c r="AF339" s="320"/>
      <c r="AG339" s="320"/>
      <c r="AH339" s="320"/>
      <c r="AI339" s="320"/>
      <c r="AJ339" s="320"/>
      <c r="AK339" s="320"/>
      <c r="AL339" s="319">
        <v>18000</v>
      </c>
      <c r="AM339" s="320"/>
      <c r="AN339" s="320"/>
      <c r="AO339" s="320"/>
      <c r="AP339" s="320"/>
      <c r="AQ339" s="320"/>
      <c r="AR339" s="320"/>
      <c r="AS339" s="320"/>
      <c r="AT339" s="320"/>
      <c r="AU339" s="320"/>
      <c r="AV339" s="320"/>
      <c r="AW339" s="320"/>
      <c r="AX339" s="320"/>
      <c r="AY339" s="320"/>
      <c r="AZ339" s="320"/>
      <c r="BA339" s="320"/>
      <c r="BB339" s="320"/>
      <c r="BC339" s="320"/>
      <c r="BD339" s="320"/>
      <c r="BE339" s="320"/>
      <c r="BF339" s="320"/>
    </row>
    <row r="340" spans="1:58" s="290" customFormat="1" ht="24.95" customHeight="1">
      <c r="A340" s="248" t="s">
        <v>204</v>
      </c>
      <c r="B340" s="543"/>
      <c r="C340" s="320" t="s">
        <v>12617</v>
      </c>
      <c r="D340" s="320" t="s">
        <v>3140</v>
      </c>
      <c r="E340" s="320" t="s">
        <v>13173</v>
      </c>
      <c r="F340" s="320" t="s">
        <v>13174</v>
      </c>
      <c r="G340" s="320" t="s">
        <v>3133</v>
      </c>
      <c r="H340" s="847"/>
      <c r="I340" s="320" t="s">
        <v>13174</v>
      </c>
      <c r="J340" s="320">
        <v>9</v>
      </c>
      <c r="K340" s="320"/>
      <c r="L340" s="319"/>
      <c r="M340" s="319">
        <v>1008.77</v>
      </c>
      <c r="N340" s="319">
        <v>1825</v>
      </c>
      <c r="O340" s="320" t="s">
        <v>513</v>
      </c>
      <c r="P340" s="319"/>
      <c r="Q340" s="319"/>
      <c r="R340" s="319"/>
      <c r="S340" s="319"/>
      <c r="T340" s="319"/>
      <c r="U340" s="319"/>
      <c r="V340" s="319"/>
      <c r="W340" s="319">
        <v>30</v>
      </c>
      <c r="X340" s="319">
        <v>20</v>
      </c>
      <c r="Y340" s="319">
        <v>6</v>
      </c>
      <c r="Z340" s="319">
        <v>618</v>
      </c>
      <c r="AA340" s="320" t="s">
        <v>499</v>
      </c>
      <c r="AB340" s="319"/>
      <c r="AC340" s="320" t="s">
        <v>586</v>
      </c>
      <c r="AD340" s="320" t="s">
        <v>587</v>
      </c>
      <c r="AE340" s="320">
        <v>2005</v>
      </c>
      <c r="AF340" s="320">
        <v>895</v>
      </c>
      <c r="AG340" s="320">
        <v>450</v>
      </c>
      <c r="AH340" s="320">
        <v>1700</v>
      </c>
      <c r="AI340" s="320" t="s">
        <v>499</v>
      </c>
      <c r="AJ340" s="320">
        <v>390</v>
      </c>
      <c r="AK340" s="320" t="s">
        <v>3157</v>
      </c>
      <c r="AL340" s="319">
        <v>3500</v>
      </c>
      <c r="AM340" s="320" t="s">
        <v>499</v>
      </c>
      <c r="AN340" s="320" t="s">
        <v>499</v>
      </c>
      <c r="AO340" s="320">
        <v>1</v>
      </c>
      <c r="AP340" s="320">
        <v>35</v>
      </c>
      <c r="AQ340" s="320" t="s">
        <v>3136</v>
      </c>
      <c r="AR340" s="320"/>
      <c r="AS340" s="320"/>
      <c r="AT340" s="320"/>
      <c r="AU340" s="320"/>
      <c r="AV340" s="320"/>
      <c r="AW340" s="320"/>
      <c r="AX340" s="320"/>
      <c r="AY340" s="320"/>
      <c r="AZ340" s="320"/>
      <c r="BA340" s="320"/>
      <c r="BB340" s="320"/>
      <c r="BC340" s="320"/>
      <c r="BD340" s="320"/>
      <c r="BE340" s="320"/>
      <c r="BF340" s="320"/>
    </row>
    <row r="341" spans="1:58" s="290" customFormat="1" ht="24.95" customHeight="1">
      <c r="A341" s="248"/>
      <c r="B341" s="543"/>
      <c r="C341" s="320" t="s">
        <v>12502</v>
      </c>
      <c r="D341" s="320"/>
      <c r="E341" s="320" t="s">
        <v>13175</v>
      </c>
      <c r="F341" s="320" t="s">
        <v>12502</v>
      </c>
      <c r="G341" s="320"/>
      <c r="H341" s="847"/>
      <c r="I341" s="320" t="s">
        <v>12760</v>
      </c>
      <c r="J341" s="320"/>
      <c r="K341" s="320"/>
      <c r="L341" s="319"/>
      <c r="M341" s="319">
        <v>1391</v>
      </c>
      <c r="N341" s="319">
        <v>2157</v>
      </c>
      <c r="O341" s="320" t="s">
        <v>513</v>
      </c>
      <c r="P341" s="319"/>
      <c r="Q341" s="319"/>
      <c r="R341" s="319"/>
      <c r="S341" s="319"/>
      <c r="T341" s="319"/>
      <c r="U341" s="319"/>
      <c r="V341" s="319"/>
      <c r="W341" s="319">
        <v>25</v>
      </c>
      <c r="X341" s="319">
        <v>16</v>
      </c>
      <c r="Y341" s="319">
        <v>6</v>
      </c>
      <c r="Z341" s="319">
        <v>400</v>
      </c>
      <c r="AA341" s="320"/>
      <c r="AB341" s="319">
        <v>160</v>
      </c>
      <c r="AC341" s="320"/>
      <c r="AD341" s="320"/>
      <c r="AE341" s="320">
        <v>2009</v>
      </c>
      <c r="AF341" s="320"/>
      <c r="AG341" s="320"/>
      <c r="AH341" s="320"/>
      <c r="AI341" s="320"/>
      <c r="AJ341" s="320"/>
      <c r="AK341" s="320"/>
      <c r="AL341" s="319">
        <v>4326</v>
      </c>
      <c r="AM341" s="320"/>
      <c r="AN341" s="320"/>
      <c r="AO341" s="320"/>
      <c r="AP341" s="320"/>
      <c r="AQ341" s="320"/>
      <c r="AR341" s="320"/>
      <c r="AS341" s="320"/>
      <c r="AT341" s="320"/>
      <c r="AU341" s="320"/>
      <c r="AV341" s="320"/>
      <c r="AW341" s="320"/>
      <c r="AX341" s="320"/>
      <c r="AY341" s="320"/>
      <c r="AZ341" s="320"/>
      <c r="BA341" s="320"/>
      <c r="BB341" s="320"/>
      <c r="BC341" s="320"/>
      <c r="BD341" s="320"/>
      <c r="BE341" s="320"/>
      <c r="BF341" s="320"/>
    </row>
    <row r="342" spans="1:58" s="290" customFormat="1" ht="24.95" customHeight="1">
      <c r="A342" s="248"/>
      <c r="B342" s="543"/>
      <c r="C342" s="320" t="s">
        <v>12504</v>
      </c>
      <c r="D342" s="320" t="s">
        <v>13176</v>
      </c>
      <c r="E342" s="320" t="s">
        <v>13177</v>
      </c>
      <c r="F342" s="320" t="s">
        <v>12504</v>
      </c>
      <c r="G342" s="320" t="s">
        <v>13178</v>
      </c>
      <c r="H342" s="847"/>
      <c r="I342" s="320" t="s">
        <v>12504</v>
      </c>
      <c r="J342" s="320">
        <v>8</v>
      </c>
      <c r="K342" s="320" t="s">
        <v>200</v>
      </c>
      <c r="L342" s="319">
        <v>11300</v>
      </c>
      <c r="M342" s="319">
        <v>591</v>
      </c>
      <c r="N342" s="319">
        <v>1681</v>
      </c>
      <c r="O342" s="320" t="s">
        <v>513</v>
      </c>
      <c r="P342" s="319"/>
      <c r="Q342" s="319"/>
      <c r="R342" s="319"/>
      <c r="S342" s="319">
        <v>25</v>
      </c>
      <c r="T342" s="319">
        <v>2</v>
      </c>
      <c r="U342" s="319">
        <v>4</v>
      </c>
      <c r="V342" s="319">
        <v>403</v>
      </c>
      <c r="W342" s="319"/>
      <c r="X342" s="319"/>
      <c r="Y342" s="319"/>
      <c r="Z342" s="319"/>
      <c r="AA342" s="320"/>
      <c r="AB342" s="319">
        <v>120</v>
      </c>
      <c r="AC342" s="320"/>
      <c r="AD342" s="320"/>
      <c r="AE342" s="320">
        <v>2000</v>
      </c>
      <c r="AF342" s="320">
        <v>11451</v>
      </c>
      <c r="AG342" s="320"/>
      <c r="AH342" s="320">
        <v>200</v>
      </c>
      <c r="AI342" s="320"/>
      <c r="AJ342" s="320"/>
      <c r="AK342" s="320"/>
      <c r="AL342" s="319">
        <v>11651</v>
      </c>
      <c r="AM342" s="320"/>
      <c r="AN342" s="320"/>
      <c r="AO342" s="320"/>
      <c r="AP342" s="320"/>
      <c r="AQ342" s="320"/>
      <c r="AR342" s="320"/>
      <c r="AS342" s="320"/>
      <c r="AT342" s="320"/>
      <c r="AU342" s="320"/>
      <c r="AV342" s="320"/>
      <c r="AW342" s="320"/>
      <c r="AX342" s="320"/>
      <c r="AY342" s="320"/>
      <c r="AZ342" s="320"/>
      <c r="BA342" s="320"/>
      <c r="BB342" s="320"/>
      <c r="BC342" s="320"/>
      <c r="BD342" s="320"/>
      <c r="BE342" s="320"/>
      <c r="BF342" s="320"/>
    </row>
    <row r="343" spans="1:58" s="290" customFormat="1" ht="24.95" customHeight="1">
      <c r="A343" s="248"/>
      <c r="B343" s="543"/>
      <c r="C343" s="320" t="s">
        <v>12515</v>
      </c>
      <c r="D343" s="320"/>
      <c r="E343" s="320" t="s">
        <v>13179</v>
      </c>
      <c r="F343" s="320" t="s">
        <v>12515</v>
      </c>
      <c r="G343" s="320"/>
      <c r="H343" s="847"/>
      <c r="I343" s="320" t="s">
        <v>12515</v>
      </c>
      <c r="J343" s="320"/>
      <c r="K343" s="320"/>
      <c r="L343" s="319">
        <v>5222</v>
      </c>
      <c r="M343" s="319">
        <v>2656</v>
      </c>
      <c r="N343" s="319">
        <v>7840</v>
      </c>
      <c r="O343" s="320" t="s">
        <v>513</v>
      </c>
      <c r="P343" s="319"/>
      <c r="Q343" s="319"/>
      <c r="R343" s="319"/>
      <c r="S343" s="319"/>
      <c r="T343" s="319"/>
      <c r="U343" s="319"/>
      <c r="V343" s="319"/>
      <c r="W343" s="319">
        <v>25</v>
      </c>
      <c r="X343" s="319">
        <v>13</v>
      </c>
      <c r="Y343" s="319">
        <v>6</v>
      </c>
      <c r="Z343" s="319">
        <v>325</v>
      </c>
      <c r="AA343" s="320"/>
      <c r="AB343" s="319">
        <v>144</v>
      </c>
      <c r="AC343" s="320"/>
      <c r="AD343" s="320"/>
      <c r="AE343" s="320">
        <v>2011</v>
      </c>
      <c r="AF343" s="320"/>
      <c r="AG343" s="320"/>
      <c r="AH343" s="320"/>
      <c r="AI343" s="320"/>
      <c r="AJ343" s="320"/>
      <c r="AK343" s="320"/>
      <c r="AL343" s="319">
        <v>12000</v>
      </c>
      <c r="AM343" s="320"/>
      <c r="AN343" s="320"/>
      <c r="AO343" s="320"/>
      <c r="AP343" s="320"/>
      <c r="AQ343" s="320"/>
      <c r="AR343" s="320"/>
      <c r="AS343" s="320"/>
      <c r="AT343" s="320"/>
      <c r="AU343" s="320"/>
      <c r="AV343" s="320"/>
      <c r="AW343" s="320"/>
      <c r="AX343" s="320"/>
      <c r="AY343" s="320"/>
      <c r="AZ343" s="320"/>
      <c r="BA343" s="320"/>
      <c r="BB343" s="320"/>
      <c r="BC343" s="320"/>
      <c r="BD343" s="320"/>
      <c r="BE343" s="320"/>
      <c r="BF343" s="320"/>
    </row>
    <row r="344" spans="1:58" s="290" customFormat="1" ht="24.95" customHeight="1">
      <c r="A344" s="248"/>
      <c r="B344" s="543"/>
      <c r="C344" s="320" t="s">
        <v>12522</v>
      </c>
      <c r="D344" s="320"/>
      <c r="E344" s="320" t="s">
        <v>13180</v>
      </c>
      <c r="F344" s="320" t="s">
        <v>12522</v>
      </c>
      <c r="G344" s="320"/>
      <c r="H344" s="847"/>
      <c r="I344" s="320" t="s">
        <v>12522</v>
      </c>
      <c r="J344" s="320"/>
      <c r="K344" s="320"/>
      <c r="L344" s="319">
        <v>2048</v>
      </c>
      <c r="M344" s="319">
        <v>1357</v>
      </c>
      <c r="N344" s="319">
        <v>4129</v>
      </c>
      <c r="O344" s="320" t="s">
        <v>513</v>
      </c>
      <c r="P344" s="319"/>
      <c r="Q344" s="319"/>
      <c r="R344" s="319"/>
      <c r="S344" s="319">
        <v>25</v>
      </c>
      <c r="T344" s="319">
        <v>2</v>
      </c>
      <c r="U344" s="319">
        <v>6</v>
      </c>
      <c r="V344" s="319">
        <v>300</v>
      </c>
      <c r="W344" s="319"/>
      <c r="X344" s="319"/>
      <c r="Y344" s="319"/>
      <c r="Z344" s="319"/>
      <c r="AA344" s="320"/>
      <c r="AB344" s="319">
        <v>50</v>
      </c>
      <c r="AC344" s="320"/>
      <c r="AD344" s="320"/>
      <c r="AE344" s="320">
        <v>2010</v>
      </c>
      <c r="AF344" s="320"/>
      <c r="AG344" s="320"/>
      <c r="AH344" s="320"/>
      <c r="AI344" s="320"/>
      <c r="AJ344" s="320"/>
      <c r="AK344" s="320"/>
      <c r="AL344" s="319">
        <v>9400</v>
      </c>
      <c r="AM344" s="320"/>
      <c r="AN344" s="320"/>
      <c r="AO344" s="320"/>
      <c r="AP344" s="320"/>
      <c r="AQ344" s="320"/>
      <c r="AR344" s="320"/>
      <c r="AS344" s="320"/>
      <c r="AT344" s="320"/>
      <c r="AU344" s="320"/>
      <c r="AV344" s="320"/>
      <c r="AW344" s="320"/>
      <c r="AX344" s="320"/>
      <c r="AY344" s="320"/>
      <c r="AZ344" s="320"/>
      <c r="BA344" s="320"/>
      <c r="BB344" s="320"/>
      <c r="BC344" s="320"/>
      <c r="BD344" s="320"/>
      <c r="BE344" s="320"/>
      <c r="BF344" s="320"/>
    </row>
    <row r="345" spans="1:58" s="290" customFormat="1" ht="24.95" customHeight="1">
      <c r="A345" s="248"/>
      <c r="B345" s="543"/>
      <c r="C345" s="320" t="s">
        <v>12526</v>
      </c>
      <c r="D345" s="320" t="s">
        <v>13181</v>
      </c>
      <c r="E345" s="320" t="s">
        <v>13182</v>
      </c>
      <c r="F345" s="320" t="s">
        <v>12526</v>
      </c>
      <c r="G345" s="320" t="s">
        <v>13183</v>
      </c>
      <c r="H345" s="847"/>
      <c r="I345" s="320" t="s">
        <v>12526</v>
      </c>
      <c r="J345" s="320"/>
      <c r="K345" s="320" t="s">
        <v>200</v>
      </c>
      <c r="L345" s="319">
        <v>1576</v>
      </c>
      <c r="M345" s="319">
        <v>1576</v>
      </c>
      <c r="N345" s="319">
        <v>1576</v>
      </c>
      <c r="O345" s="320" t="s">
        <v>513</v>
      </c>
      <c r="P345" s="319"/>
      <c r="Q345" s="319"/>
      <c r="R345" s="319"/>
      <c r="S345" s="319">
        <v>25</v>
      </c>
      <c r="T345" s="319">
        <v>2</v>
      </c>
      <c r="U345" s="319">
        <v>6</v>
      </c>
      <c r="V345" s="319">
        <v>399</v>
      </c>
      <c r="W345" s="319"/>
      <c r="X345" s="319"/>
      <c r="Y345" s="319"/>
      <c r="Z345" s="319"/>
      <c r="AA345" s="320"/>
      <c r="AB345" s="319">
        <v>200</v>
      </c>
      <c r="AC345" s="320"/>
      <c r="AD345" s="320"/>
      <c r="AE345" s="320">
        <v>2002</v>
      </c>
      <c r="AF345" s="320"/>
      <c r="AG345" s="320"/>
      <c r="AH345" s="320"/>
      <c r="AI345" s="320"/>
      <c r="AJ345" s="320"/>
      <c r="AK345" s="320"/>
      <c r="AL345" s="319">
        <v>6600</v>
      </c>
      <c r="AM345" s="320"/>
      <c r="AN345" s="320"/>
      <c r="AO345" s="320"/>
      <c r="AP345" s="320"/>
      <c r="AQ345" s="320"/>
      <c r="AR345" s="320"/>
      <c r="AS345" s="320"/>
      <c r="AT345" s="320"/>
      <c r="AU345" s="320"/>
      <c r="AV345" s="320"/>
      <c r="AW345" s="320"/>
      <c r="AX345" s="320"/>
      <c r="AY345" s="320"/>
      <c r="AZ345" s="320"/>
      <c r="BA345" s="320"/>
      <c r="BB345" s="320"/>
      <c r="BC345" s="320"/>
      <c r="BD345" s="320"/>
      <c r="BE345" s="320"/>
      <c r="BF345" s="320"/>
    </row>
    <row r="346" spans="1:58" s="290" customFormat="1" ht="24.95" customHeight="1">
      <c r="A346" s="248"/>
      <c r="B346" s="543"/>
      <c r="C346" s="320" t="s">
        <v>260</v>
      </c>
      <c r="D346" s="320" t="s">
        <v>13184</v>
      </c>
      <c r="E346" s="320" t="s">
        <v>13185</v>
      </c>
      <c r="F346" s="320" t="s">
        <v>260</v>
      </c>
      <c r="G346" s="320"/>
      <c r="H346" s="320" t="s">
        <v>13186</v>
      </c>
      <c r="I346" s="320" t="s">
        <v>260</v>
      </c>
      <c r="J346" s="320"/>
      <c r="K346" s="320">
        <v>10403</v>
      </c>
      <c r="L346" s="319">
        <v>10403</v>
      </c>
      <c r="M346" s="319">
        <v>1973</v>
      </c>
      <c r="N346" s="319">
        <v>2997</v>
      </c>
      <c r="O346" s="320" t="s">
        <v>513</v>
      </c>
      <c r="P346" s="319"/>
      <c r="Q346" s="319"/>
      <c r="R346" s="319"/>
      <c r="S346" s="319">
        <v>25</v>
      </c>
      <c r="T346" s="319">
        <v>21</v>
      </c>
      <c r="U346" s="319">
        <v>8</v>
      </c>
      <c r="V346" s="319">
        <v>525</v>
      </c>
      <c r="W346" s="319">
        <v>20</v>
      </c>
      <c r="X346" s="319">
        <v>5</v>
      </c>
      <c r="Y346" s="319">
        <v>2</v>
      </c>
      <c r="Z346" s="319">
        <v>50</v>
      </c>
      <c r="AA346" s="320"/>
      <c r="AB346" s="319">
        <v>220</v>
      </c>
      <c r="AC346" s="320"/>
      <c r="AD346" s="320" t="s">
        <v>13187</v>
      </c>
      <c r="AE346" s="320">
        <v>2008</v>
      </c>
      <c r="AF346" s="320"/>
      <c r="AG346" s="320"/>
      <c r="AH346" s="320"/>
      <c r="AI346" s="320"/>
      <c r="AJ346" s="320"/>
      <c r="AK346" s="320"/>
      <c r="AL346" s="319">
        <v>5673</v>
      </c>
      <c r="AM346" s="320"/>
      <c r="AN346" s="320"/>
      <c r="AO346" s="320"/>
      <c r="AP346" s="320"/>
      <c r="AQ346" s="320"/>
      <c r="AR346" s="320"/>
      <c r="AS346" s="320"/>
      <c r="AT346" s="320"/>
      <c r="AU346" s="320"/>
      <c r="AV346" s="320"/>
      <c r="AW346" s="320"/>
      <c r="AX346" s="320">
        <v>2008</v>
      </c>
      <c r="AY346" s="320"/>
      <c r="AZ346" s="320"/>
      <c r="BA346" s="320"/>
      <c r="BB346" s="320"/>
      <c r="BC346" s="320"/>
      <c r="BD346" s="320"/>
      <c r="BE346" s="320">
        <v>5673</v>
      </c>
      <c r="BF346" s="320"/>
    </row>
    <row r="347" spans="1:58" s="290" customFormat="1" ht="24.95" customHeight="1">
      <c r="A347" s="248"/>
      <c r="B347" s="543"/>
      <c r="C347" s="177" t="s">
        <v>12531</v>
      </c>
      <c r="D347" s="578"/>
      <c r="E347" s="177" t="s">
        <v>13188</v>
      </c>
      <c r="F347" s="177" t="s">
        <v>12531</v>
      </c>
      <c r="G347" s="177"/>
      <c r="H347" s="177"/>
      <c r="I347" s="177" t="s">
        <v>12531</v>
      </c>
      <c r="J347" s="177"/>
      <c r="K347" s="319"/>
      <c r="L347" s="319">
        <v>12491</v>
      </c>
      <c r="M347" s="319">
        <v>2289</v>
      </c>
      <c r="N347" s="177">
        <v>4847</v>
      </c>
      <c r="O347" s="320" t="s">
        <v>513</v>
      </c>
      <c r="P347" s="177"/>
      <c r="Q347" s="177"/>
      <c r="R347" s="319"/>
      <c r="S347" s="319"/>
      <c r="T347" s="319"/>
      <c r="U347" s="319"/>
      <c r="V347" s="319"/>
      <c r="W347" s="319">
        <v>25</v>
      </c>
      <c r="X347" s="319">
        <v>13</v>
      </c>
      <c r="Y347" s="177">
        <v>6</v>
      </c>
      <c r="Z347" s="177">
        <v>325</v>
      </c>
      <c r="AA347" s="177"/>
      <c r="AB347" s="177"/>
      <c r="AC347" s="177"/>
      <c r="AD347" s="319"/>
      <c r="AE347" s="320">
        <v>2016</v>
      </c>
      <c r="AF347" s="177"/>
      <c r="AG347" s="177"/>
      <c r="AH347" s="177"/>
      <c r="AI347" s="177"/>
      <c r="AJ347" s="177"/>
      <c r="AK347" s="177"/>
      <c r="AL347" s="177">
        <v>11700</v>
      </c>
      <c r="AM347" s="177"/>
      <c r="AN347" s="177"/>
      <c r="AO347" s="177"/>
      <c r="AP347" s="177"/>
      <c r="AQ347" s="177"/>
      <c r="AR347" s="177"/>
      <c r="AS347" s="177"/>
      <c r="AT347" s="177"/>
      <c r="AU347" s="177"/>
      <c r="AV347" s="177"/>
      <c r="AW347" s="177"/>
      <c r="AX347" s="99"/>
      <c r="AY347" s="99"/>
      <c r="AZ347" s="99"/>
      <c r="BA347" s="99"/>
      <c r="BB347" s="99"/>
      <c r="BC347" s="99"/>
      <c r="BD347" s="99"/>
      <c r="BE347" s="100"/>
      <c r="BF347" s="320"/>
    </row>
    <row r="348" spans="1:58" s="290" customFormat="1" ht="24.95" customHeight="1">
      <c r="A348" s="248"/>
      <c r="B348" s="924"/>
      <c r="C348" s="320" t="s">
        <v>12537</v>
      </c>
      <c r="D348" s="320"/>
      <c r="E348" s="544" t="s">
        <v>13189</v>
      </c>
      <c r="F348" s="320" t="s">
        <v>12537</v>
      </c>
      <c r="G348" s="320"/>
      <c r="H348" s="847"/>
      <c r="I348" s="320" t="s">
        <v>12537</v>
      </c>
      <c r="J348" s="320"/>
      <c r="K348" s="320"/>
      <c r="L348" s="319">
        <v>4245</v>
      </c>
      <c r="M348" s="319">
        <v>4245</v>
      </c>
      <c r="N348" s="319">
        <v>4245</v>
      </c>
      <c r="O348" s="320" t="s">
        <v>513</v>
      </c>
      <c r="P348" s="319"/>
      <c r="Q348" s="319"/>
      <c r="R348" s="319"/>
      <c r="S348" s="319">
        <v>25</v>
      </c>
      <c r="T348" s="319">
        <v>21</v>
      </c>
      <c r="U348" s="319">
        <v>8</v>
      </c>
      <c r="V348" s="319">
        <v>530</v>
      </c>
      <c r="W348" s="319">
        <v>25</v>
      </c>
      <c r="X348" s="319">
        <v>21</v>
      </c>
      <c r="Y348" s="319">
        <v>8</v>
      </c>
      <c r="Z348" s="319">
        <v>530</v>
      </c>
      <c r="AA348" s="320"/>
      <c r="AB348" s="319">
        <v>300</v>
      </c>
      <c r="AC348" s="320"/>
      <c r="AD348" s="320"/>
      <c r="AE348" s="320">
        <v>2009</v>
      </c>
      <c r="AF348" s="320"/>
      <c r="AG348" s="320"/>
      <c r="AH348" s="320"/>
      <c r="AI348" s="320"/>
      <c r="AJ348" s="320"/>
      <c r="AK348" s="320"/>
      <c r="AL348" s="319">
        <v>8100</v>
      </c>
      <c r="AM348" s="177"/>
      <c r="AN348" s="177"/>
      <c r="AO348" s="177"/>
      <c r="AP348" s="177"/>
      <c r="AQ348" s="177"/>
      <c r="AR348" s="177"/>
      <c r="AS348" s="177"/>
      <c r="AT348" s="177"/>
      <c r="AU348" s="177"/>
      <c r="AV348" s="177"/>
      <c r="AW348" s="177"/>
      <c r="AX348" s="99"/>
      <c r="AY348" s="99"/>
      <c r="AZ348" s="99"/>
      <c r="BA348" s="99"/>
      <c r="BB348" s="99"/>
      <c r="BC348" s="99"/>
      <c r="BD348" s="99"/>
      <c r="BE348" s="100"/>
      <c r="BF348" s="320"/>
    </row>
    <row r="349" spans="1:58" s="290" customFormat="1" ht="24.95" customHeight="1">
      <c r="A349" s="248"/>
      <c r="B349" s="543"/>
      <c r="C349" s="320" t="s">
        <v>12544</v>
      </c>
      <c r="D349" s="320"/>
      <c r="E349" s="544" t="s">
        <v>13190</v>
      </c>
      <c r="F349" s="320" t="s">
        <v>12544</v>
      </c>
      <c r="G349" s="320"/>
      <c r="H349" s="847"/>
      <c r="I349" s="320" t="s">
        <v>12544</v>
      </c>
      <c r="J349" s="320"/>
      <c r="K349" s="320"/>
      <c r="L349" s="319">
        <v>1874</v>
      </c>
      <c r="M349" s="319">
        <v>1873.98</v>
      </c>
      <c r="N349" s="319">
        <v>2997.8</v>
      </c>
      <c r="O349" s="320" t="s">
        <v>513</v>
      </c>
      <c r="P349" s="319"/>
      <c r="Q349" s="319"/>
      <c r="R349" s="319"/>
      <c r="S349" s="319">
        <v>25</v>
      </c>
      <c r="T349" s="319">
        <v>14.5</v>
      </c>
      <c r="U349" s="319">
        <v>6</v>
      </c>
      <c r="V349" s="319">
        <v>362.5</v>
      </c>
      <c r="W349" s="319"/>
      <c r="X349" s="319"/>
      <c r="Y349" s="319"/>
      <c r="Z349" s="319"/>
      <c r="AA349" s="320"/>
      <c r="AB349" s="319">
        <v>160</v>
      </c>
      <c r="AC349" s="320"/>
      <c r="AD349" s="320"/>
      <c r="AE349" s="320">
        <v>2012</v>
      </c>
      <c r="AF349" s="320"/>
      <c r="AG349" s="320"/>
      <c r="AH349" s="320"/>
      <c r="AI349" s="320"/>
      <c r="AJ349" s="320"/>
      <c r="AK349" s="320"/>
      <c r="AL349" s="319">
        <v>7700</v>
      </c>
      <c r="AM349" s="177"/>
      <c r="AN349" s="177"/>
      <c r="AO349" s="177"/>
      <c r="AP349" s="177"/>
      <c r="AQ349" s="177"/>
      <c r="AR349" s="177"/>
      <c r="AS349" s="177"/>
      <c r="AT349" s="177"/>
      <c r="AU349" s="177"/>
      <c r="AV349" s="177"/>
      <c r="AW349" s="177"/>
      <c r="AX349" s="99"/>
      <c r="AY349" s="99"/>
      <c r="AZ349" s="99"/>
      <c r="BA349" s="99"/>
      <c r="BB349" s="99"/>
      <c r="BC349" s="99"/>
      <c r="BD349" s="99"/>
      <c r="BE349" s="100"/>
      <c r="BF349" s="320"/>
    </row>
    <row r="350" spans="1:58" s="290" customFormat="1" ht="24.95" customHeight="1">
      <c r="A350" s="248"/>
      <c r="B350" s="543"/>
      <c r="C350" s="320" t="s">
        <v>12550</v>
      </c>
      <c r="D350" s="320"/>
      <c r="E350" s="544" t="s">
        <v>13191</v>
      </c>
      <c r="F350" s="320" t="s">
        <v>12550</v>
      </c>
      <c r="G350" s="320"/>
      <c r="H350" s="847"/>
      <c r="I350" s="320" t="s">
        <v>12550</v>
      </c>
      <c r="J350" s="320"/>
      <c r="K350" s="320"/>
      <c r="L350" s="319">
        <v>8021</v>
      </c>
      <c r="M350" s="319">
        <v>1536</v>
      </c>
      <c r="N350" s="319">
        <v>2450</v>
      </c>
      <c r="O350" s="320" t="s">
        <v>513</v>
      </c>
      <c r="P350" s="319"/>
      <c r="Q350" s="319"/>
      <c r="R350" s="319"/>
      <c r="S350" s="319">
        <v>25</v>
      </c>
      <c r="T350" s="319">
        <v>15</v>
      </c>
      <c r="U350" s="319">
        <v>6</v>
      </c>
      <c r="V350" s="319">
        <v>375</v>
      </c>
      <c r="W350" s="319"/>
      <c r="X350" s="319"/>
      <c r="Y350" s="319"/>
      <c r="Z350" s="319"/>
      <c r="AA350" s="320"/>
      <c r="AB350" s="319">
        <v>160</v>
      </c>
      <c r="AC350" s="320"/>
      <c r="AD350" s="320"/>
      <c r="AE350" s="320">
        <v>2015</v>
      </c>
      <c r="AF350" s="320"/>
      <c r="AG350" s="320"/>
      <c r="AH350" s="320"/>
      <c r="AI350" s="320"/>
      <c r="AJ350" s="320"/>
      <c r="AK350" s="320"/>
      <c r="AL350" s="319">
        <v>6300</v>
      </c>
      <c r="AM350" s="177"/>
      <c r="AN350" s="177"/>
      <c r="AO350" s="177"/>
      <c r="AP350" s="177"/>
      <c r="AQ350" s="177"/>
      <c r="AR350" s="177"/>
      <c r="AS350" s="177"/>
      <c r="AT350" s="177"/>
      <c r="AU350" s="177"/>
      <c r="AV350" s="177"/>
      <c r="AW350" s="177"/>
      <c r="AX350" s="99"/>
      <c r="AY350" s="99"/>
      <c r="AZ350" s="99"/>
      <c r="BA350" s="99"/>
      <c r="BB350" s="99"/>
      <c r="BC350" s="99"/>
      <c r="BD350" s="99"/>
      <c r="BE350" s="100"/>
      <c r="BF350" s="320"/>
    </row>
    <row r="351" spans="1:58" s="290" customFormat="1" ht="24.95" customHeight="1">
      <c r="A351" s="248"/>
      <c r="B351" s="678"/>
      <c r="C351" s="105" t="s">
        <v>12560</v>
      </c>
      <c r="D351" s="105"/>
      <c r="E351" s="105" t="s">
        <v>13192</v>
      </c>
      <c r="F351" s="105" t="s">
        <v>12560</v>
      </c>
      <c r="G351" s="105"/>
      <c r="H351" s="105"/>
      <c r="I351" s="105" t="s">
        <v>12560</v>
      </c>
      <c r="J351" s="105"/>
      <c r="K351" s="105"/>
      <c r="L351" s="646">
        <v>9491</v>
      </c>
      <c r="M351" s="646">
        <v>1834</v>
      </c>
      <c r="N351" s="646">
        <v>3323</v>
      </c>
      <c r="O351" s="105" t="s">
        <v>513</v>
      </c>
      <c r="P351" s="105"/>
      <c r="Q351" s="105"/>
      <c r="R351" s="105"/>
      <c r="S351" s="105"/>
      <c r="T351" s="105"/>
      <c r="U351" s="105"/>
      <c r="V351" s="105"/>
      <c r="W351" s="105">
        <v>25</v>
      </c>
      <c r="X351" s="105">
        <v>13</v>
      </c>
      <c r="Y351" s="105">
        <v>6</v>
      </c>
      <c r="Z351" s="105">
        <v>325</v>
      </c>
      <c r="AA351" s="105"/>
      <c r="AB351" s="105"/>
      <c r="AC351" s="105"/>
      <c r="AD351" s="105"/>
      <c r="AE351" s="105">
        <v>2010</v>
      </c>
      <c r="AF351" s="105"/>
      <c r="AG351" s="105"/>
      <c r="AH351" s="105"/>
      <c r="AI351" s="105"/>
      <c r="AJ351" s="105"/>
      <c r="AK351" s="105"/>
      <c r="AL351" s="646">
        <v>6700</v>
      </c>
      <c r="AM351" s="320"/>
      <c r="AN351" s="320"/>
      <c r="AO351" s="320"/>
      <c r="AP351" s="320"/>
      <c r="AQ351" s="320"/>
      <c r="AR351" s="320"/>
      <c r="AS351" s="320"/>
      <c r="AT351" s="320"/>
      <c r="AU351" s="320"/>
      <c r="AV351" s="320"/>
      <c r="AW351" s="320"/>
      <c r="AX351" s="320"/>
      <c r="AY351" s="320"/>
      <c r="AZ351" s="320"/>
      <c r="BA351" s="320"/>
      <c r="BB351" s="320"/>
      <c r="BC351" s="320"/>
      <c r="BD351" s="320"/>
      <c r="BE351" s="320"/>
      <c r="BF351" s="320"/>
    </row>
    <row r="352" spans="1:58" s="290" customFormat="1" ht="24.95" customHeight="1">
      <c r="A352" s="248"/>
      <c r="B352" s="566" t="s">
        <v>3786</v>
      </c>
      <c r="C352" s="320" t="s">
        <v>3285</v>
      </c>
      <c r="D352" s="320"/>
      <c r="E352" s="544">
        <f>COUNTA(E353:E373)</f>
        <v>21</v>
      </c>
      <c r="F352" s="320"/>
      <c r="G352" s="320"/>
      <c r="H352" s="320"/>
      <c r="I352" s="320"/>
      <c r="J352" s="320"/>
      <c r="K352" s="320"/>
      <c r="L352" s="319">
        <f>SUM(L353:L373)</f>
        <v>271314</v>
      </c>
      <c r="M352" s="319">
        <f>SUM(M353:M373)</f>
        <v>69996</v>
      </c>
      <c r="N352" s="319">
        <f>SUM(N353:N373)</f>
        <v>91864</v>
      </c>
      <c r="O352" s="320"/>
      <c r="P352" s="319"/>
      <c r="Q352" s="319"/>
      <c r="R352" s="319"/>
      <c r="S352" s="319"/>
      <c r="T352" s="319"/>
      <c r="U352" s="319"/>
      <c r="V352" s="319"/>
      <c r="W352" s="319"/>
      <c r="X352" s="319"/>
      <c r="Y352" s="319"/>
      <c r="Z352" s="319"/>
      <c r="AA352" s="320"/>
      <c r="AB352" s="319"/>
      <c r="AC352" s="320"/>
      <c r="AD352" s="320"/>
      <c r="AE352" s="320"/>
      <c r="AF352" s="320"/>
      <c r="AG352" s="320"/>
      <c r="AH352" s="320"/>
      <c r="AI352" s="320"/>
      <c r="AJ352" s="320"/>
      <c r="AK352" s="320"/>
      <c r="AL352" s="319"/>
      <c r="AM352" s="320"/>
      <c r="AN352" s="320"/>
      <c r="AO352" s="320"/>
      <c r="AP352" s="320"/>
      <c r="AQ352" s="320"/>
      <c r="AR352" s="320"/>
      <c r="AS352" s="320"/>
      <c r="AT352" s="320"/>
      <c r="AU352" s="320"/>
      <c r="AV352" s="320"/>
      <c r="AW352" s="320"/>
      <c r="AX352" s="320"/>
      <c r="AY352" s="320"/>
      <c r="AZ352" s="320"/>
      <c r="BA352" s="320"/>
      <c r="BB352" s="320"/>
      <c r="BC352" s="320"/>
      <c r="BD352" s="320"/>
      <c r="BE352" s="320"/>
      <c r="BF352" s="320"/>
    </row>
    <row r="353" spans="1:58" s="290" customFormat="1" ht="24.95" customHeight="1">
      <c r="A353" s="248" t="s">
        <v>135</v>
      </c>
      <c r="B353" s="543"/>
      <c r="C353" s="320" t="s">
        <v>13277</v>
      </c>
      <c r="D353" s="320" t="s">
        <v>13463</v>
      </c>
      <c r="E353" s="320" t="s">
        <v>13825</v>
      </c>
      <c r="F353" s="320" t="s">
        <v>13277</v>
      </c>
      <c r="G353" s="320" t="s">
        <v>13465</v>
      </c>
      <c r="H353" s="847"/>
      <c r="I353" s="320" t="s">
        <v>13826</v>
      </c>
      <c r="J353" s="320">
        <v>5</v>
      </c>
      <c r="K353" s="320"/>
      <c r="L353" s="319">
        <v>8004</v>
      </c>
      <c r="M353" s="319">
        <v>3740</v>
      </c>
      <c r="N353" s="319">
        <v>5158</v>
      </c>
      <c r="O353" s="320" t="s">
        <v>513</v>
      </c>
      <c r="P353" s="319"/>
      <c r="Q353" s="319"/>
      <c r="R353" s="319"/>
      <c r="S353" s="319">
        <v>50</v>
      </c>
      <c r="T353" s="319">
        <v>1.9</v>
      </c>
      <c r="U353" s="319">
        <v>8</v>
      </c>
      <c r="V353" s="319">
        <v>1050</v>
      </c>
      <c r="W353" s="319"/>
      <c r="X353" s="319"/>
      <c r="Y353" s="319"/>
      <c r="Z353" s="319"/>
      <c r="AA353" s="320"/>
      <c r="AB353" s="319">
        <v>800</v>
      </c>
      <c r="AC353" s="319">
        <v>800</v>
      </c>
      <c r="AD353" s="320" t="s">
        <v>586</v>
      </c>
      <c r="AE353" s="320">
        <v>1985</v>
      </c>
      <c r="AF353" s="320">
        <v>1203</v>
      </c>
      <c r="AG353" s="320">
        <v>1202</v>
      </c>
      <c r="AH353" s="320"/>
      <c r="AI353" s="320"/>
      <c r="AJ353" s="320"/>
      <c r="AK353" s="320"/>
      <c r="AL353" s="319">
        <v>2405</v>
      </c>
      <c r="AM353" s="319">
        <v>2405</v>
      </c>
      <c r="AN353" s="320"/>
      <c r="AO353" s="320"/>
      <c r="AP353" s="320"/>
      <c r="AQ353" s="320"/>
      <c r="AR353" s="320"/>
      <c r="AS353" s="320"/>
      <c r="AT353" s="320"/>
      <c r="AU353" s="320"/>
      <c r="AV353" s="320"/>
      <c r="AW353" s="320"/>
      <c r="AX353" s="320"/>
      <c r="AY353" s="320"/>
      <c r="AZ353" s="320"/>
      <c r="BA353" s="320"/>
      <c r="BB353" s="320"/>
      <c r="BC353" s="320"/>
      <c r="BD353" s="320"/>
      <c r="BE353" s="320"/>
      <c r="BF353" s="100"/>
    </row>
    <row r="354" spans="1:58" s="290" customFormat="1" ht="24.95" customHeight="1">
      <c r="A354" s="248"/>
      <c r="B354" s="924"/>
      <c r="C354" s="320" t="s">
        <v>13283</v>
      </c>
      <c r="D354" s="320"/>
      <c r="E354" s="320" t="s">
        <v>13827</v>
      </c>
      <c r="F354" s="320" t="s">
        <v>13283</v>
      </c>
      <c r="G354" s="320"/>
      <c r="H354" s="847"/>
      <c r="I354" s="320" t="s">
        <v>13283</v>
      </c>
      <c r="J354" s="320"/>
      <c r="K354" s="320"/>
      <c r="L354" s="319">
        <v>6407</v>
      </c>
      <c r="M354" s="319">
        <v>1483</v>
      </c>
      <c r="N354" s="319">
        <v>1454</v>
      </c>
      <c r="O354" s="320" t="s">
        <v>513</v>
      </c>
      <c r="P354" s="319"/>
      <c r="Q354" s="319"/>
      <c r="R354" s="319"/>
      <c r="S354" s="319"/>
      <c r="T354" s="319"/>
      <c r="U354" s="319"/>
      <c r="V354" s="319"/>
      <c r="W354" s="319">
        <v>25</v>
      </c>
      <c r="X354" s="319">
        <v>15</v>
      </c>
      <c r="Y354" s="319">
        <v>6</v>
      </c>
      <c r="Z354" s="319">
        <v>375</v>
      </c>
      <c r="AA354" s="320"/>
      <c r="AB354" s="319"/>
      <c r="AC354" s="319"/>
      <c r="AD354" s="320"/>
      <c r="AE354" s="320">
        <v>2006</v>
      </c>
      <c r="AF354" s="320"/>
      <c r="AG354" s="320"/>
      <c r="AH354" s="320"/>
      <c r="AI354" s="320"/>
      <c r="AJ354" s="320"/>
      <c r="AK354" s="320"/>
      <c r="AL354" s="319">
        <v>5975</v>
      </c>
      <c r="AM354" s="319">
        <v>5975</v>
      </c>
      <c r="AN354" s="320"/>
      <c r="AO354" s="320"/>
      <c r="AP354" s="320"/>
      <c r="AQ354" s="320"/>
      <c r="AR354" s="320"/>
      <c r="AS354" s="320"/>
      <c r="AT354" s="320"/>
      <c r="AU354" s="320"/>
      <c r="AV354" s="320"/>
      <c r="AW354" s="320"/>
      <c r="AX354" s="320"/>
      <c r="AY354" s="320"/>
      <c r="AZ354" s="320"/>
      <c r="BA354" s="320"/>
      <c r="BB354" s="320"/>
      <c r="BC354" s="320"/>
      <c r="BD354" s="320"/>
      <c r="BE354" s="320"/>
      <c r="BF354" s="320"/>
    </row>
    <row r="355" spans="1:58" s="290" customFormat="1" ht="24.95" customHeight="1">
      <c r="A355" s="248" t="s">
        <v>412</v>
      </c>
      <c r="B355" s="543"/>
      <c r="C355" s="320" t="s">
        <v>13295</v>
      </c>
      <c r="D355" s="320"/>
      <c r="E355" s="320" t="s">
        <v>13828</v>
      </c>
      <c r="F355" s="320" t="s">
        <v>13295</v>
      </c>
      <c r="G355" s="320"/>
      <c r="H355" s="847"/>
      <c r="I355" s="320" t="s">
        <v>13295</v>
      </c>
      <c r="J355" s="320"/>
      <c r="K355" s="320"/>
      <c r="L355" s="319">
        <v>38588</v>
      </c>
      <c r="M355" s="319">
        <v>6958</v>
      </c>
      <c r="N355" s="319">
        <v>12579</v>
      </c>
      <c r="O355" s="320" t="s">
        <v>513</v>
      </c>
      <c r="P355" s="319">
        <v>10</v>
      </c>
      <c r="Q355" s="319">
        <v>25</v>
      </c>
      <c r="R355" s="319">
        <v>5</v>
      </c>
      <c r="S355" s="319">
        <v>50</v>
      </c>
      <c r="T355" s="319">
        <v>25</v>
      </c>
      <c r="U355" s="319">
        <v>10</v>
      </c>
      <c r="V355" s="319">
        <v>1250</v>
      </c>
      <c r="W355" s="319">
        <v>18</v>
      </c>
      <c r="X355" s="319">
        <v>8</v>
      </c>
      <c r="Y355" s="319">
        <v>3</v>
      </c>
      <c r="Z355" s="319">
        <v>144</v>
      </c>
      <c r="AA355" s="320"/>
      <c r="AB355" s="319">
        <v>2000</v>
      </c>
      <c r="AC355" s="319">
        <v>2000</v>
      </c>
      <c r="AD355" s="320"/>
      <c r="AE355" s="320">
        <v>2006</v>
      </c>
      <c r="AF355" s="320"/>
      <c r="AG355" s="320"/>
      <c r="AH355" s="320"/>
      <c r="AI355" s="320"/>
      <c r="AJ355" s="320"/>
      <c r="AK355" s="320"/>
      <c r="AL355" s="319">
        <v>32000</v>
      </c>
      <c r="AM355" s="319">
        <v>32000</v>
      </c>
      <c r="AN355" s="320"/>
      <c r="AO355" s="320"/>
      <c r="AP355" s="320"/>
      <c r="AQ355" s="320"/>
      <c r="AR355" s="320"/>
      <c r="AS355" s="320"/>
      <c r="AT355" s="320"/>
      <c r="AU355" s="320"/>
      <c r="AV355" s="320"/>
      <c r="AW355" s="320"/>
      <c r="AX355" s="320"/>
      <c r="AY355" s="320"/>
      <c r="AZ355" s="320"/>
      <c r="BA355" s="320"/>
      <c r="BB355" s="320"/>
      <c r="BC355" s="320"/>
      <c r="BD355" s="320"/>
      <c r="BE355" s="320"/>
      <c r="BF355" s="320"/>
    </row>
    <row r="356" spans="1:58" s="290" customFormat="1" ht="24.95" customHeight="1">
      <c r="A356" s="248" t="s">
        <v>413</v>
      </c>
      <c r="B356" s="543"/>
      <c r="C356" s="320" t="s">
        <v>13295</v>
      </c>
      <c r="D356" s="320"/>
      <c r="E356" s="320" t="s">
        <v>13829</v>
      </c>
      <c r="F356" s="320" t="s">
        <v>13295</v>
      </c>
      <c r="G356" s="320"/>
      <c r="H356" s="847"/>
      <c r="I356" s="320" t="s">
        <v>13295</v>
      </c>
      <c r="J356" s="320"/>
      <c r="K356" s="320"/>
      <c r="L356" s="319">
        <v>2308</v>
      </c>
      <c r="M356" s="319">
        <v>983</v>
      </c>
      <c r="N356" s="319">
        <v>1159</v>
      </c>
      <c r="O356" s="320" t="s">
        <v>513</v>
      </c>
      <c r="P356" s="319">
        <v>39</v>
      </c>
      <c r="Q356" s="319">
        <v>23</v>
      </c>
      <c r="R356" s="319"/>
      <c r="S356" s="319"/>
      <c r="T356" s="319"/>
      <c r="U356" s="319"/>
      <c r="V356" s="319"/>
      <c r="W356" s="319"/>
      <c r="X356" s="319"/>
      <c r="Y356" s="319"/>
      <c r="Z356" s="319"/>
      <c r="AA356" s="320"/>
      <c r="AB356" s="319"/>
      <c r="AC356" s="319"/>
      <c r="AD356" s="320"/>
      <c r="AE356" s="320">
        <v>2010</v>
      </c>
      <c r="AF356" s="320"/>
      <c r="AG356" s="320"/>
      <c r="AH356" s="320"/>
      <c r="AI356" s="320"/>
      <c r="AJ356" s="320"/>
      <c r="AK356" s="320"/>
      <c r="AL356" s="319">
        <v>2179</v>
      </c>
      <c r="AM356" s="319"/>
      <c r="AN356" s="320"/>
      <c r="AO356" s="320"/>
      <c r="AP356" s="320"/>
      <c r="AQ356" s="320"/>
      <c r="AR356" s="320"/>
      <c r="AS356" s="320"/>
      <c r="AT356" s="320"/>
      <c r="AU356" s="320"/>
      <c r="AV356" s="320"/>
      <c r="AW356" s="320"/>
      <c r="AX356" s="320"/>
      <c r="AY356" s="320"/>
      <c r="AZ356" s="320"/>
      <c r="BA356" s="320"/>
      <c r="BB356" s="320"/>
      <c r="BC356" s="320"/>
      <c r="BD356" s="320"/>
      <c r="BE356" s="320"/>
      <c r="BF356" s="320"/>
    </row>
    <row r="357" spans="1:58" s="290" customFormat="1" ht="24.95" customHeight="1">
      <c r="A357" s="248" t="s">
        <v>414</v>
      </c>
      <c r="B357" s="543"/>
      <c r="C357" s="320" t="s">
        <v>3024</v>
      </c>
      <c r="D357" s="320"/>
      <c r="E357" s="320" t="s">
        <v>13830</v>
      </c>
      <c r="F357" s="320" t="s">
        <v>3024</v>
      </c>
      <c r="G357" s="320"/>
      <c r="H357" s="847"/>
      <c r="I357" s="320" t="s">
        <v>13599</v>
      </c>
      <c r="J357" s="320"/>
      <c r="K357" s="320"/>
      <c r="L357" s="319">
        <v>7329</v>
      </c>
      <c r="M357" s="319">
        <v>2295</v>
      </c>
      <c r="N357" s="319">
        <v>4471</v>
      </c>
      <c r="O357" s="320" t="s">
        <v>513</v>
      </c>
      <c r="P357" s="319"/>
      <c r="Q357" s="319"/>
      <c r="R357" s="319"/>
      <c r="S357" s="319"/>
      <c r="T357" s="319"/>
      <c r="U357" s="319"/>
      <c r="V357" s="319"/>
      <c r="W357" s="319">
        <v>25</v>
      </c>
      <c r="X357" s="319">
        <v>14</v>
      </c>
      <c r="Y357" s="319">
        <v>6</v>
      </c>
      <c r="Z357" s="319">
        <v>360</v>
      </c>
      <c r="AA357" s="320"/>
      <c r="AB357" s="319"/>
      <c r="AC357" s="319"/>
      <c r="AD357" s="320"/>
      <c r="AE357" s="320">
        <v>2001</v>
      </c>
      <c r="AF357" s="320"/>
      <c r="AG357" s="320"/>
      <c r="AH357" s="320"/>
      <c r="AI357" s="320"/>
      <c r="AJ357" s="320"/>
      <c r="AK357" s="320"/>
      <c r="AL357" s="319">
        <v>5287</v>
      </c>
      <c r="AM357" s="319">
        <v>5287</v>
      </c>
      <c r="AN357" s="320"/>
      <c r="AO357" s="320"/>
      <c r="AP357" s="320"/>
      <c r="AQ357" s="320"/>
      <c r="AR357" s="320"/>
      <c r="AS357" s="320"/>
      <c r="AT357" s="320"/>
      <c r="AU357" s="320"/>
      <c r="AV357" s="320"/>
      <c r="AW357" s="320"/>
      <c r="AX357" s="320"/>
      <c r="AY357" s="320"/>
      <c r="AZ357" s="320"/>
      <c r="BA357" s="320"/>
      <c r="BB357" s="320"/>
      <c r="BC357" s="320"/>
      <c r="BD357" s="320"/>
      <c r="BE357" s="320"/>
      <c r="BF357" s="320"/>
    </row>
    <row r="358" spans="1:58" s="290" customFormat="1" ht="24.95" customHeight="1">
      <c r="A358" s="248"/>
      <c r="B358" s="543"/>
      <c r="C358" s="320" t="s">
        <v>3029</v>
      </c>
      <c r="D358" s="320" t="s">
        <v>13831</v>
      </c>
      <c r="E358" s="320" t="s">
        <v>13832</v>
      </c>
      <c r="F358" s="320" t="s">
        <v>3029</v>
      </c>
      <c r="G358" s="723" t="s">
        <v>13833</v>
      </c>
      <c r="H358" s="1096" t="s">
        <v>13834</v>
      </c>
      <c r="I358" s="320" t="s">
        <v>13653</v>
      </c>
      <c r="J358" s="320" t="s">
        <v>13835</v>
      </c>
      <c r="K358" s="320"/>
      <c r="L358" s="319">
        <v>3669</v>
      </c>
      <c r="M358" s="319">
        <v>4607</v>
      </c>
      <c r="N358" s="319">
        <v>4607</v>
      </c>
      <c r="O358" s="320" t="s">
        <v>513</v>
      </c>
      <c r="P358" s="319"/>
      <c r="Q358" s="319"/>
      <c r="R358" s="319"/>
      <c r="S358" s="319"/>
      <c r="T358" s="319"/>
      <c r="U358" s="319"/>
      <c r="V358" s="319"/>
      <c r="W358" s="319">
        <v>25</v>
      </c>
      <c r="X358" s="319">
        <v>12</v>
      </c>
      <c r="Y358" s="319">
        <v>6</v>
      </c>
      <c r="Z358" s="319">
        <v>300</v>
      </c>
      <c r="AA358" s="320">
        <v>113</v>
      </c>
      <c r="AB358" s="319"/>
      <c r="AC358" s="319"/>
      <c r="AD358" s="320"/>
      <c r="AE358" s="320">
        <v>2000</v>
      </c>
      <c r="AF358" s="320">
        <v>5329</v>
      </c>
      <c r="AG358" s="320">
        <v>200</v>
      </c>
      <c r="AH358" s="320">
        <v>1153</v>
      </c>
      <c r="AI358" s="320"/>
      <c r="AJ358" s="320">
        <v>1150</v>
      </c>
      <c r="AK358" s="320"/>
      <c r="AL358" s="319">
        <v>7832</v>
      </c>
      <c r="AM358" s="319">
        <v>7832</v>
      </c>
      <c r="AN358" s="320"/>
      <c r="AO358" s="320"/>
      <c r="AP358" s="320"/>
      <c r="AQ358" s="320"/>
      <c r="AR358" s="320"/>
      <c r="AS358" s="320"/>
      <c r="AT358" s="320" t="s">
        <v>3038</v>
      </c>
      <c r="AU358" s="320"/>
      <c r="AV358" s="320" t="s">
        <v>13836</v>
      </c>
      <c r="AW358" s="320" t="s">
        <v>13837</v>
      </c>
      <c r="AX358" s="320" t="s">
        <v>3029</v>
      </c>
      <c r="AY358" s="320" t="s">
        <v>13838</v>
      </c>
      <c r="AZ358" s="320"/>
      <c r="BA358" s="320" t="s">
        <v>13839</v>
      </c>
      <c r="BB358" s="320"/>
      <c r="BC358" s="320" t="s">
        <v>13838</v>
      </c>
      <c r="BD358" s="320"/>
      <c r="BE358" s="320"/>
      <c r="BF358" s="320"/>
    </row>
    <row r="359" spans="1:58" s="290" customFormat="1" ht="24.95" customHeight="1">
      <c r="A359" s="248"/>
      <c r="B359" s="543"/>
      <c r="C359" s="320" t="s">
        <v>3029</v>
      </c>
      <c r="D359" s="320" t="s">
        <v>3032</v>
      </c>
      <c r="E359" s="320" t="s">
        <v>2107</v>
      </c>
      <c r="F359" s="320" t="s">
        <v>3029</v>
      </c>
      <c r="G359" s="320" t="s">
        <v>3034</v>
      </c>
      <c r="H359" s="1096" t="s">
        <v>3035</v>
      </c>
      <c r="I359" s="320" t="s">
        <v>13653</v>
      </c>
      <c r="J359" s="320" t="s">
        <v>3036</v>
      </c>
      <c r="K359" s="320"/>
      <c r="L359" s="319"/>
      <c r="M359" s="319">
        <v>2386</v>
      </c>
      <c r="N359" s="319">
        <v>7019</v>
      </c>
      <c r="O359" s="320" t="s">
        <v>513</v>
      </c>
      <c r="P359" s="319"/>
      <c r="Q359" s="319"/>
      <c r="R359" s="319"/>
      <c r="S359" s="319"/>
      <c r="T359" s="319"/>
      <c r="U359" s="319"/>
      <c r="V359" s="319"/>
      <c r="W359" s="319">
        <v>25</v>
      </c>
      <c r="X359" s="319">
        <v>15</v>
      </c>
      <c r="Y359" s="319">
        <v>6</v>
      </c>
      <c r="Z359" s="319">
        <v>375</v>
      </c>
      <c r="AA359" s="320">
        <v>120</v>
      </c>
      <c r="AB359" s="319"/>
      <c r="AC359" s="319"/>
      <c r="AD359" s="320"/>
      <c r="AE359" s="320">
        <v>1991</v>
      </c>
      <c r="AF359" s="320">
        <v>1901</v>
      </c>
      <c r="AG359" s="320"/>
      <c r="AH359" s="320">
        <v>3000</v>
      </c>
      <c r="AI359" s="320"/>
      <c r="AJ359" s="320"/>
      <c r="AK359" s="320"/>
      <c r="AL359" s="319">
        <v>4901</v>
      </c>
      <c r="AM359" s="319">
        <v>4901</v>
      </c>
      <c r="AN359" s="320" t="s">
        <v>3037</v>
      </c>
      <c r="AO359" s="320"/>
      <c r="AP359" s="320"/>
      <c r="AQ359" s="320"/>
      <c r="AR359" s="320"/>
      <c r="AS359" s="320"/>
      <c r="AT359" s="320" t="s">
        <v>3038</v>
      </c>
      <c r="AU359" s="320"/>
      <c r="AV359" s="320" t="s">
        <v>3039</v>
      </c>
      <c r="AW359" s="320" t="s">
        <v>3040</v>
      </c>
      <c r="AX359" s="320" t="s">
        <v>3041</v>
      </c>
      <c r="AY359" s="320" t="s">
        <v>2136</v>
      </c>
      <c r="AZ359" s="320"/>
      <c r="BA359" s="320" t="s">
        <v>3042</v>
      </c>
      <c r="BB359" s="320"/>
      <c r="BC359" s="320" t="s">
        <v>3041</v>
      </c>
      <c r="BD359" s="320" t="s">
        <v>3043</v>
      </c>
      <c r="BE359" s="320"/>
      <c r="BF359" s="320" t="s">
        <v>13840</v>
      </c>
    </row>
    <row r="360" spans="1:58" s="290" customFormat="1" ht="24.95" customHeight="1">
      <c r="A360" s="248"/>
      <c r="B360" s="543"/>
      <c r="C360" s="320" t="s">
        <v>3029</v>
      </c>
      <c r="D360" s="320"/>
      <c r="E360" s="320" t="s">
        <v>13841</v>
      </c>
      <c r="F360" s="320" t="s">
        <v>3029</v>
      </c>
      <c r="G360" s="320"/>
      <c r="H360" s="1096"/>
      <c r="I360" s="320" t="s">
        <v>13842</v>
      </c>
      <c r="J360" s="320"/>
      <c r="K360" s="320"/>
      <c r="L360" s="319">
        <v>15503</v>
      </c>
      <c r="M360" s="319">
        <v>2835</v>
      </c>
      <c r="N360" s="319">
        <v>5995</v>
      </c>
      <c r="O360" s="320" t="s">
        <v>513</v>
      </c>
      <c r="P360" s="319"/>
      <c r="Q360" s="319"/>
      <c r="R360" s="319"/>
      <c r="S360" s="319"/>
      <c r="T360" s="319"/>
      <c r="U360" s="319"/>
      <c r="V360" s="319"/>
      <c r="W360" s="319">
        <v>25</v>
      </c>
      <c r="X360" s="319">
        <v>15</v>
      </c>
      <c r="Y360" s="319">
        <v>7</v>
      </c>
      <c r="Z360" s="319">
        <v>375</v>
      </c>
      <c r="AA360" s="320"/>
      <c r="AB360" s="319"/>
      <c r="AC360" s="319"/>
      <c r="AD360" s="320"/>
      <c r="AE360" s="320">
        <v>2011</v>
      </c>
      <c r="AF360" s="320"/>
      <c r="AG360" s="320"/>
      <c r="AH360" s="320"/>
      <c r="AI360" s="320"/>
      <c r="AJ360" s="320"/>
      <c r="AK360" s="320"/>
      <c r="AL360" s="319">
        <v>17000</v>
      </c>
      <c r="AM360" s="319"/>
      <c r="AN360" s="320"/>
      <c r="AO360" s="320"/>
      <c r="AP360" s="320"/>
      <c r="AQ360" s="320"/>
      <c r="AR360" s="320"/>
      <c r="AS360" s="320"/>
      <c r="AT360" s="320"/>
      <c r="AU360" s="320"/>
      <c r="AV360" s="320"/>
      <c r="AW360" s="320"/>
      <c r="AX360" s="320"/>
      <c r="AY360" s="320"/>
      <c r="AZ360" s="320"/>
      <c r="BA360" s="320"/>
      <c r="BB360" s="320"/>
      <c r="BC360" s="320"/>
      <c r="BD360" s="320"/>
      <c r="BE360" s="320"/>
      <c r="BF360" s="320"/>
    </row>
    <row r="361" spans="1:58" s="290" customFormat="1" ht="24.95" customHeight="1">
      <c r="A361" s="248"/>
      <c r="B361" s="543"/>
      <c r="C361" s="320" t="s">
        <v>3029</v>
      </c>
      <c r="D361" s="320"/>
      <c r="E361" s="320" t="s">
        <v>3028</v>
      </c>
      <c r="F361" s="320" t="s">
        <v>3029</v>
      </c>
      <c r="G361" s="320"/>
      <c r="H361" s="1096"/>
      <c r="I361" s="320" t="s">
        <v>3029</v>
      </c>
      <c r="J361" s="320"/>
      <c r="K361" s="320"/>
      <c r="L361" s="319">
        <v>40117</v>
      </c>
      <c r="M361" s="319">
        <v>9622</v>
      </c>
      <c r="N361" s="319">
        <v>6544</v>
      </c>
      <c r="O361" s="320" t="s">
        <v>513</v>
      </c>
      <c r="P361" s="319"/>
      <c r="Q361" s="319"/>
      <c r="R361" s="319"/>
      <c r="S361" s="319"/>
      <c r="T361" s="319"/>
      <c r="U361" s="319"/>
      <c r="V361" s="319"/>
      <c r="W361" s="319">
        <v>25</v>
      </c>
      <c r="X361" s="319">
        <v>10</v>
      </c>
      <c r="Y361" s="319">
        <v>6</v>
      </c>
      <c r="Z361" s="319">
        <v>262</v>
      </c>
      <c r="AA361" s="320"/>
      <c r="AB361" s="319"/>
      <c r="AC361" s="319">
        <v>500</v>
      </c>
      <c r="AD361" s="320"/>
      <c r="AE361" s="320">
        <v>2014</v>
      </c>
      <c r="AF361" s="320"/>
      <c r="AG361" s="320"/>
      <c r="AH361" s="320"/>
      <c r="AI361" s="320"/>
      <c r="AJ361" s="320"/>
      <c r="AK361" s="320"/>
      <c r="AL361" s="319"/>
      <c r="AM361" s="319"/>
      <c r="AN361" s="320"/>
      <c r="AO361" s="320"/>
      <c r="AP361" s="320"/>
      <c r="AQ361" s="320"/>
      <c r="AR361" s="320"/>
      <c r="AS361" s="320"/>
      <c r="AT361" s="320"/>
      <c r="AU361" s="320"/>
      <c r="AV361" s="320"/>
      <c r="AW361" s="320"/>
      <c r="AX361" s="320"/>
      <c r="AY361" s="320"/>
      <c r="AZ361" s="320"/>
      <c r="BA361" s="320"/>
      <c r="BB361" s="320"/>
      <c r="BC361" s="320"/>
      <c r="BD361" s="320"/>
      <c r="BE361" s="320"/>
      <c r="BF361" s="320"/>
    </row>
    <row r="362" spans="1:58" s="290" customFormat="1" ht="24.95" customHeight="1">
      <c r="A362" s="248" t="s">
        <v>204</v>
      </c>
      <c r="B362" s="543"/>
      <c r="C362" s="320" t="s">
        <v>13325</v>
      </c>
      <c r="D362" s="320"/>
      <c r="E362" s="320" t="s">
        <v>13843</v>
      </c>
      <c r="F362" s="320" t="s">
        <v>13325</v>
      </c>
      <c r="G362" s="320"/>
      <c r="H362" s="1096"/>
      <c r="I362" s="320" t="s">
        <v>13325</v>
      </c>
      <c r="J362" s="320"/>
      <c r="K362" s="320"/>
      <c r="L362" s="319">
        <v>40117</v>
      </c>
      <c r="M362" s="319">
        <v>9622</v>
      </c>
      <c r="N362" s="319">
        <v>6544</v>
      </c>
      <c r="O362" s="320" t="s">
        <v>513</v>
      </c>
      <c r="P362" s="319"/>
      <c r="Q362" s="319"/>
      <c r="R362" s="319"/>
      <c r="S362" s="319">
        <v>50</v>
      </c>
      <c r="T362" s="319">
        <v>2</v>
      </c>
      <c r="U362" s="319">
        <v>8</v>
      </c>
      <c r="V362" s="319">
        <v>1150</v>
      </c>
      <c r="W362" s="319"/>
      <c r="X362" s="319"/>
      <c r="Y362" s="319"/>
      <c r="Z362" s="319"/>
      <c r="AA362" s="320"/>
      <c r="AB362" s="319">
        <v>500</v>
      </c>
      <c r="AC362" s="319">
        <v>500</v>
      </c>
      <c r="AD362" s="320"/>
      <c r="AE362" s="320">
        <v>2006</v>
      </c>
      <c r="AF362" s="320"/>
      <c r="AG362" s="320"/>
      <c r="AH362" s="320"/>
      <c r="AI362" s="320"/>
      <c r="AJ362" s="320"/>
      <c r="AK362" s="320"/>
      <c r="AL362" s="319">
        <v>19000</v>
      </c>
      <c r="AM362" s="319">
        <v>19000</v>
      </c>
      <c r="AN362" s="320"/>
      <c r="AO362" s="320"/>
      <c r="AP362" s="320"/>
      <c r="AQ362" s="320"/>
      <c r="AR362" s="320"/>
      <c r="AS362" s="320"/>
      <c r="AT362" s="320"/>
      <c r="AU362" s="320"/>
      <c r="AV362" s="320"/>
      <c r="AW362" s="320"/>
      <c r="AX362" s="320"/>
      <c r="AY362" s="320"/>
      <c r="AZ362" s="320"/>
      <c r="BA362" s="320"/>
      <c r="BB362" s="320"/>
      <c r="BC362" s="320"/>
      <c r="BD362" s="320"/>
      <c r="BE362" s="320"/>
      <c r="BF362" s="320"/>
    </row>
    <row r="363" spans="1:58" s="290" customFormat="1" ht="24.95" customHeight="1">
      <c r="A363" s="248" t="s">
        <v>204</v>
      </c>
      <c r="B363" s="543"/>
      <c r="C363" s="320" t="s">
        <v>13331</v>
      </c>
      <c r="D363" s="320"/>
      <c r="E363" s="320" t="s">
        <v>13844</v>
      </c>
      <c r="F363" s="320" t="s">
        <v>13331</v>
      </c>
      <c r="G363" s="320"/>
      <c r="H363" s="1096"/>
      <c r="I363" s="320" t="s">
        <v>13845</v>
      </c>
      <c r="J363" s="320"/>
      <c r="K363" s="320"/>
      <c r="L363" s="319">
        <v>9902</v>
      </c>
      <c r="M363" s="319">
        <v>1592</v>
      </c>
      <c r="N363" s="319">
        <v>4568</v>
      </c>
      <c r="O363" s="320" t="s">
        <v>513</v>
      </c>
      <c r="P363" s="319"/>
      <c r="Q363" s="319"/>
      <c r="R363" s="319"/>
      <c r="S363" s="319" t="s">
        <v>1319</v>
      </c>
      <c r="T363" s="319" t="s">
        <v>1319</v>
      </c>
      <c r="U363" s="319" t="s">
        <v>1319</v>
      </c>
      <c r="V363" s="319" t="s">
        <v>1319</v>
      </c>
      <c r="W363" s="319">
        <v>25</v>
      </c>
      <c r="X363" s="319">
        <v>13</v>
      </c>
      <c r="Y363" s="319">
        <v>6</v>
      </c>
      <c r="Z363" s="319">
        <v>325</v>
      </c>
      <c r="AA363" s="320"/>
      <c r="AB363" s="319" t="s">
        <v>1319</v>
      </c>
      <c r="AC363" s="319" t="s">
        <v>1319</v>
      </c>
      <c r="AD363" s="320"/>
      <c r="AE363" s="320">
        <v>2009</v>
      </c>
      <c r="AF363" s="320"/>
      <c r="AG363" s="320"/>
      <c r="AH363" s="320"/>
      <c r="AI363" s="320"/>
      <c r="AJ363" s="320"/>
      <c r="AK363" s="320"/>
      <c r="AL363" s="319">
        <v>11000</v>
      </c>
      <c r="AM363" s="319">
        <v>19000</v>
      </c>
      <c r="AN363" s="320"/>
      <c r="AO363" s="320"/>
      <c r="AP363" s="320"/>
      <c r="AQ363" s="320"/>
      <c r="AR363" s="320"/>
      <c r="AS363" s="320"/>
      <c r="AT363" s="320"/>
      <c r="AU363" s="320"/>
      <c r="AV363" s="320"/>
      <c r="AW363" s="320"/>
      <c r="AX363" s="320"/>
      <c r="AY363" s="320"/>
      <c r="AZ363" s="320"/>
      <c r="BA363" s="320"/>
      <c r="BB363" s="320"/>
      <c r="BC363" s="320"/>
      <c r="BD363" s="320"/>
      <c r="BE363" s="320"/>
      <c r="BF363" s="320"/>
    </row>
    <row r="364" spans="1:58" s="290" customFormat="1" ht="24.95" customHeight="1">
      <c r="A364" s="248"/>
      <c r="B364" s="543"/>
      <c r="C364" s="320" t="s">
        <v>13337</v>
      </c>
      <c r="D364" s="320" t="s">
        <v>3032</v>
      </c>
      <c r="E364" s="320" t="s">
        <v>13846</v>
      </c>
      <c r="F364" s="320" t="s">
        <v>13337</v>
      </c>
      <c r="G364" s="320" t="s">
        <v>3034</v>
      </c>
      <c r="H364" s="1096" t="s">
        <v>3035</v>
      </c>
      <c r="I364" s="320" t="s">
        <v>13337</v>
      </c>
      <c r="J364" s="320" t="s">
        <v>3036</v>
      </c>
      <c r="K364" s="320"/>
      <c r="L364" s="319">
        <v>6608</v>
      </c>
      <c r="M364" s="319">
        <v>1213</v>
      </c>
      <c r="N364" s="319">
        <v>2189</v>
      </c>
      <c r="O364" s="320" t="s">
        <v>513</v>
      </c>
      <c r="P364" s="319"/>
      <c r="Q364" s="319"/>
      <c r="R364" s="319"/>
      <c r="S364" s="319"/>
      <c r="T364" s="319"/>
      <c r="U364" s="319"/>
      <c r="V364" s="319"/>
      <c r="W364" s="319">
        <v>25</v>
      </c>
      <c r="X364" s="319">
        <v>13</v>
      </c>
      <c r="Y364" s="319">
        <v>6</v>
      </c>
      <c r="Z364" s="319">
        <v>313</v>
      </c>
      <c r="AA364" s="320">
        <v>120</v>
      </c>
      <c r="AB364" s="319">
        <v>120</v>
      </c>
      <c r="AC364" s="319">
        <v>120</v>
      </c>
      <c r="AD364" s="320"/>
      <c r="AE364" s="320">
        <v>2005</v>
      </c>
      <c r="AF364" s="320">
        <v>1901</v>
      </c>
      <c r="AG364" s="320"/>
      <c r="AH364" s="320">
        <v>3000</v>
      </c>
      <c r="AI364" s="320"/>
      <c r="AJ364" s="320"/>
      <c r="AK364" s="320"/>
      <c r="AL364" s="319">
        <v>5246</v>
      </c>
      <c r="AM364" s="319">
        <v>5246</v>
      </c>
      <c r="AN364" s="320" t="s">
        <v>3037</v>
      </c>
      <c r="AO364" s="320"/>
      <c r="AP364" s="320"/>
      <c r="AQ364" s="320"/>
      <c r="AR364" s="320"/>
      <c r="AS364" s="320"/>
      <c r="AT364" s="320" t="s">
        <v>3038</v>
      </c>
      <c r="AU364" s="320"/>
      <c r="AV364" s="320" t="s">
        <v>3039</v>
      </c>
      <c r="AW364" s="320" t="s">
        <v>3040</v>
      </c>
      <c r="AX364" s="320" t="s">
        <v>3041</v>
      </c>
      <c r="AY364" s="320" t="s">
        <v>2136</v>
      </c>
      <c r="AZ364" s="320"/>
      <c r="BA364" s="320" t="s">
        <v>3042</v>
      </c>
      <c r="BB364" s="320"/>
      <c r="BC364" s="320" t="s">
        <v>3041</v>
      </c>
      <c r="BD364" s="320" t="s">
        <v>3043</v>
      </c>
      <c r="BE364" s="320"/>
      <c r="BF364" s="100"/>
    </row>
    <row r="365" spans="1:58" s="290" customFormat="1" ht="24.95" customHeight="1">
      <c r="A365" s="248"/>
      <c r="B365" s="543"/>
      <c r="C365" s="320" t="s">
        <v>13440</v>
      </c>
      <c r="D365" s="320" t="s">
        <v>13847</v>
      </c>
      <c r="E365" s="320" t="s">
        <v>13848</v>
      </c>
      <c r="F365" s="320" t="s">
        <v>13440</v>
      </c>
      <c r="G365" s="320" t="s">
        <v>13849</v>
      </c>
      <c r="H365" s="847" t="s">
        <v>13850</v>
      </c>
      <c r="I365" s="320" t="s">
        <v>13440</v>
      </c>
      <c r="J365" s="320" t="s">
        <v>13851</v>
      </c>
      <c r="K365" s="320" t="s">
        <v>1333</v>
      </c>
      <c r="L365" s="319"/>
      <c r="M365" s="319">
        <v>1440</v>
      </c>
      <c r="N365" s="319">
        <v>4622</v>
      </c>
      <c r="O365" s="320" t="s">
        <v>13852</v>
      </c>
      <c r="P365" s="319"/>
      <c r="Q365" s="319"/>
      <c r="R365" s="319"/>
      <c r="S365" s="319"/>
      <c r="T365" s="319"/>
      <c r="U365" s="319"/>
      <c r="V365" s="319"/>
      <c r="W365" s="319">
        <v>25</v>
      </c>
      <c r="X365" s="319">
        <v>12</v>
      </c>
      <c r="Y365" s="319">
        <v>6</v>
      </c>
      <c r="Z365" s="319">
        <v>300</v>
      </c>
      <c r="AA365" s="320">
        <v>53</v>
      </c>
      <c r="AB365" s="319"/>
      <c r="AC365" s="319"/>
      <c r="AD365" s="320"/>
      <c r="AE365" s="320">
        <v>2003</v>
      </c>
      <c r="AF365" s="320">
        <v>1478</v>
      </c>
      <c r="AG365" s="320">
        <v>500</v>
      </c>
      <c r="AH365" s="320"/>
      <c r="AI365" s="320">
        <v>2200</v>
      </c>
      <c r="AJ365" s="320">
        <v>2500</v>
      </c>
      <c r="AK365" s="320" t="s">
        <v>1036</v>
      </c>
      <c r="AL365" s="319">
        <v>6678</v>
      </c>
      <c r="AM365" s="319">
        <v>6678</v>
      </c>
      <c r="AN365" s="320"/>
      <c r="AO365" s="320"/>
      <c r="AP365" s="320"/>
      <c r="AQ365" s="320"/>
      <c r="AR365" s="320"/>
      <c r="AS365" s="320"/>
      <c r="AT365" s="320" t="s">
        <v>13853</v>
      </c>
      <c r="AU365" s="320">
        <v>1</v>
      </c>
      <c r="AV365" s="320">
        <v>1170.1199999999999</v>
      </c>
      <c r="AW365" s="320" t="s">
        <v>13854</v>
      </c>
      <c r="AX365" s="320" t="s">
        <v>13855</v>
      </c>
      <c r="AY365" s="320" t="s">
        <v>3038</v>
      </c>
      <c r="AZ365" s="320">
        <v>1</v>
      </c>
      <c r="BA365" s="320">
        <v>155.94</v>
      </c>
      <c r="BB365" s="320" t="s">
        <v>511</v>
      </c>
      <c r="BC365" s="320" t="s">
        <v>13856</v>
      </c>
      <c r="BD365" s="320" t="s">
        <v>2136</v>
      </c>
      <c r="BE365" s="320">
        <v>1</v>
      </c>
      <c r="BF365" s="100" t="s">
        <v>6510</v>
      </c>
    </row>
    <row r="366" spans="1:58" s="290" customFormat="1" ht="24.95" customHeight="1">
      <c r="A366" s="248"/>
      <c r="B366" s="543"/>
      <c r="C366" s="320" t="s">
        <v>13341</v>
      </c>
      <c r="D366" s="320"/>
      <c r="E366" s="320" t="s">
        <v>13857</v>
      </c>
      <c r="F366" s="320" t="s">
        <v>13341</v>
      </c>
      <c r="G366" s="320"/>
      <c r="H366" s="847"/>
      <c r="I366" s="320" t="s">
        <v>13341</v>
      </c>
      <c r="J366" s="320"/>
      <c r="K366" s="320"/>
      <c r="L366" s="319">
        <v>9202</v>
      </c>
      <c r="M366" s="319">
        <v>4577</v>
      </c>
      <c r="N366" s="319">
        <v>4577</v>
      </c>
      <c r="O366" s="105" t="s">
        <v>513</v>
      </c>
      <c r="P366" s="319"/>
      <c r="Q366" s="319"/>
      <c r="R366" s="319"/>
      <c r="S366" s="319"/>
      <c r="T366" s="319"/>
      <c r="U366" s="319"/>
      <c r="V366" s="319"/>
      <c r="W366" s="319">
        <v>25</v>
      </c>
      <c r="X366" s="319">
        <v>13</v>
      </c>
      <c r="Y366" s="319">
        <v>4</v>
      </c>
      <c r="Z366" s="319">
        <v>296</v>
      </c>
      <c r="AA366" s="320"/>
      <c r="AB366" s="319">
        <v>80</v>
      </c>
      <c r="AC366" s="319"/>
      <c r="AD366" s="320"/>
      <c r="AE366" s="320">
        <v>2007</v>
      </c>
      <c r="AF366" s="320"/>
      <c r="AG366" s="320"/>
      <c r="AH366" s="320"/>
      <c r="AI366" s="320"/>
      <c r="AJ366" s="320"/>
      <c r="AK366" s="320"/>
      <c r="AL366" s="319">
        <v>7300</v>
      </c>
      <c r="AM366" s="319"/>
      <c r="AN366" s="320"/>
      <c r="AO366" s="320"/>
      <c r="AP366" s="320"/>
      <c r="AQ366" s="320"/>
      <c r="AR366" s="320"/>
      <c r="AS366" s="320"/>
      <c r="AT366" s="320"/>
      <c r="AU366" s="320"/>
      <c r="AV366" s="320"/>
      <c r="AW366" s="320"/>
      <c r="AX366" s="320"/>
      <c r="AY366" s="320"/>
      <c r="AZ366" s="320"/>
      <c r="BA366" s="320"/>
      <c r="BB366" s="320"/>
      <c r="BC366" s="320"/>
      <c r="BD366" s="320"/>
      <c r="BE366" s="320"/>
      <c r="BF366" s="100"/>
    </row>
    <row r="367" spans="1:58" s="290" customFormat="1" ht="24.95" customHeight="1">
      <c r="A367" s="248"/>
      <c r="B367" s="543"/>
      <c r="C367" s="320" t="s">
        <v>13341</v>
      </c>
      <c r="D367" s="320"/>
      <c r="E367" s="320" t="s">
        <v>13704</v>
      </c>
      <c r="F367" s="320" t="s">
        <v>13341</v>
      </c>
      <c r="G367" s="320"/>
      <c r="H367" s="847"/>
      <c r="I367" s="320" t="s">
        <v>13341</v>
      </c>
      <c r="J367" s="320"/>
      <c r="K367" s="320"/>
      <c r="L367" s="319"/>
      <c r="M367" s="319"/>
      <c r="N367" s="319"/>
      <c r="O367" s="105"/>
      <c r="P367" s="319"/>
      <c r="Q367" s="319"/>
      <c r="R367" s="319"/>
      <c r="S367" s="319"/>
      <c r="T367" s="319"/>
      <c r="U367" s="319"/>
      <c r="V367" s="319"/>
      <c r="W367" s="319">
        <v>25</v>
      </c>
      <c r="X367" s="319">
        <v>10</v>
      </c>
      <c r="Y367" s="319">
        <v>4</v>
      </c>
      <c r="Z367" s="319">
        <v>210</v>
      </c>
      <c r="AA367" s="320"/>
      <c r="AB367" s="319">
        <v>60</v>
      </c>
      <c r="AC367" s="319"/>
      <c r="AD367" s="320"/>
      <c r="AE367" s="320">
        <v>2014</v>
      </c>
      <c r="AF367" s="320"/>
      <c r="AG367" s="320"/>
      <c r="AH367" s="320"/>
      <c r="AI367" s="320"/>
      <c r="AJ367" s="320"/>
      <c r="AK367" s="320"/>
      <c r="AL367" s="319">
        <v>5000</v>
      </c>
      <c r="AM367" s="319"/>
      <c r="AN367" s="320"/>
      <c r="AO367" s="320"/>
      <c r="AP367" s="320"/>
      <c r="AQ367" s="320"/>
      <c r="AR367" s="320"/>
      <c r="AS367" s="320"/>
      <c r="AT367" s="320"/>
      <c r="AU367" s="320"/>
      <c r="AV367" s="320"/>
      <c r="AW367" s="320"/>
      <c r="AX367" s="320"/>
      <c r="AY367" s="320"/>
      <c r="AZ367" s="320"/>
      <c r="BA367" s="320"/>
      <c r="BB367" s="320"/>
      <c r="BC367" s="320"/>
      <c r="BD367" s="320"/>
      <c r="BE367" s="320"/>
      <c r="BF367" s="100" t="s">
        <v>6510</v>
      </c>
    </row>
    <row r="368" spans="1:58" s="290" customFormat="1" ht="24.95" customHeight="1">
      <c r="A368" s="248"/>
      <c r="B368" s="543"/>
      <c r="C368" s="105" t="s">
        <v>13356</v>
      </c>
      <c r="D368" s="105"/>
      <c r="E368" s="105" t="s">
        <v>13858</v>
      </c>
      <c r="F368" s="105" t="s">
        <v>13356</v>
      </c>
      <c r="G368" s="105"/>
      <c r="H368" s="105"/>
      <c r="I368" s="105" t="s">
        <v>13356</v>
      </c>
      <c r="J368" s="105"/>
      <c r="K368" s="105"/>
      <c r="L368" s="100">
        <v>14748</v>
      </c>
      <c r="M368" s="100">
        <v>2071</v>
      </c>
      <c r="N368" s="100">
        <v>3252</v>
      </c>
      <c r="O368" s="105" t="s">
        <v>513</v>
      </c>
      <c r="P368" s="100"/>
      <c r="Q368" s="100"/>
      <c r="R368" s="100"/>
      <c r="S368" s="100"/>
      <c r="T368" s="100"/>
      <c r="U368" s="100"/>
      <c r="V368" s="100"/>
      <c r="W368" s="100">
        <v>25</v>
      </c>
      <c r="X368" s="100">
        <v>12</v>
      </c>
      <c r="Y368" s="100">
        <v>5</v>
      </c>
      <c r="Z368" s="100">
        <v>300</v>
      </c>
      <c r="AA368" s="105"/>
      <c r="AB368" s="100"/>
      <c r="AC368" s="100"/>
      <c r="AD368" s="105"/>
      <c r="AE368" s="105">
        <v>2005</v>
      </c>
      <c r="AF368" s="105"/>
      <c r="AG368" s="105"/>
      <c r="AH368" s="105"/>
      <c r="AI368" s="105"/>
      <c r="AJ368" s="105"/>
      <c r="AK368" s="105"/>
      <c r="AL368" s="100">
        <v>10686</v>
      </c>
      <c r="AM368" s="100">
        <v>10686</v>
      </c>
      <c r="AN368" s="105"/>
      <c r="AO368" s="105"/>
      <c r="AP368" s="105"/>
      <c r="AQ368" s="105"/>
      <c r="AR368" s="105"/>
      <c r="AS368" s="105"/>
      <c r="AT368" s="105"/>
      <c r="AU368" s="105"/>
      <c r="AV368" s="105"/>
      <c r="AW368" s="105"/>
      <c r="AX368" s="105"/>
      <c r="AY368" s="105"/>
      <c r="AZ368" s="105"/>
      <c r="BA368" s="105"/>
      <c r="BB368" s="105"/>
      <c r="BC368" s="105"/>
      <c r="BD368" s="105"/>
      <c r="BE368" s="105"/>
      <c r="BF368" s="105"/>
    </row>
    <row r="369" spans="1:58" s="290" customFormat="1" ht="24.95" customHeight="1">
      <c r="A369" s="248"/>
      <c r="B369" s="543"/>
      <c r="C369" s="105" t="s">
        <v>13348</v>
      </c>
      <c r="D369" s="105"/>
      <c r="E369" s="105" t="s">
        <v>3030</v>
      </c>
      <c r="F369" s="105" t="s">
        <v>13348</v>
      </c>
      <c r="G369" s="105"/>
      <c r="H369" s="105"/>
      <c r="I369" s="105" t="s">
        <v>15575</v>
      </c>
      <c r="J369" s="105"/>
      <c r="K369" s="105"/>
      <c r="L369" s="100">
        <v>19442</v>
      </c>
      <c r="M369" s="100">
        <v>9492</v>
      </c>
      <c r="N369" s="100">
        <v>9493</v>
      </c>
      <c r="O369" s="105" t="s">
        <v>513</v>
      </c>
      <c r="P369" s="100"/>
      <c r="Q369" s="100"/>
      <c r="R369" s="100"/>
      <c r="S369" s="100"/>
      <c r="T369" s="100"/>
      <c r="U369" s="100"/>
      <c r="V369" s="100"/>
      <c r="W369" s="100">
        <v>25</v>
      </c>
      <c r="X369" s="100">
        <v>9</v>
      </c>
      <c r="Y369" s="100">
        <v>4</v>
      </c>
      <c r="Z369" s="100">
        <v>225</v>
      </c>
      <c r="AA369" s="105"/>
      <c r="AB369" s="100">
        <v>100</v>
      </c>
      <c r="AC369" s="100"/>
      <c r="AD369" s="105"/>
      <c r="AE369" s="105">
        <v>2013</v>
      </c>
      <c r="AF369" s="105"/>
      <c r="AG369" s="105"/>
      <c r="AH369" s="105"/>
      <c r="AI369" s="105"/>
      <c r="AJ369" s="105"/>
      <c r="AK369" s="105"/>
      <c r="AL369" s="1125">
        <v>26500000</v>
      </c>
      <c r="AM369" s="100"/>
      <c r="AN369" s="105"/>
      <c r="AO369" s="105"/>
      <c r="AP369" s="105"/>
      <c r="AQ369" s="105"/>
      <c r="AR369" s="105"/>
      <c r="AS369" s="105"/>
      <c r="AT369" s="105"/>
      <c r="AU369" s="105"/>
      <c r="AV369" s="105"/>
      <c r="AW369" s="105"/>
      <c r="AX369" s="105"/>
      <c r="AY369" s="105"/>
      <c r="AZ369" s="105"/>
      <c r="BA369" s="105"/>
      <c r="BB369" s="105"/>
      <c r="BC369" s="105"/>
      <c r="BD369" s="105"/>
      <c r="BE369" s="105"/>
      <c r="BF369" s="105"/>
    </row>
    <row r="370" spans="1:58" s="290" customFormat="1" ht="24.95" customHeight="1">
      <c r="A370" s="248"/>
      <c r="B370" s="924"/>
      <c r="C370" s="955" t="s">
        <v>13368</v>
      </c>
      <c r="D370" s="105"/>
      <c r="E370" s="105" t="s">
        <v>13859</v>
      </c>
      <c r="F370" s="105" t="s">
        <v>13368</v>
      </c>
      <c r="G370" s="105"/>
      <c r="H370" s="105"/>
      <c r="I370" s="105" t="s">
        <v>13860</v>
      </c>
      <c r="J370" s="105"/>
      <c r="K370" s="105"/>
      <c r="L370" s="100">
        <v>3593</v>
      </c>
      <c r="M370" s="100">
        <v>854</v>
      </c>
      <c r="N370" s="100">
        <v>854</v>
      </c>
      <c r="O370" s="105" t="s">
        <v>513</v>
      </c>
      <c r="P370" s="100"/>
      <c r="Q370" s="100"/>
      <c r="R370" s="100"/>
      <c r="S370" s="100"/>
      <c r="T370" s="100"/>
      <c r="U370" s="100"/>
      <c r="V370" s="100"/>
      <c r="W370" s="100">
        <v>25</v>
      </c>
      <c r="X370" s="100">
        <v>10</v>
      </c>
      <c r="Y370" s="100">
        <v>5</v>
      </c>
      <c r="Z370" s="100">
        <v>250</v>
      </c>
      <c r="AA370" s="105"/>
      <c r="AB370" s="100"/>
      <c r="AC370" s="100"/>
      <c r="AD370" s="105"/>
      <c r="AE370" s="105">
        <v>1999</v>
      </c>
      <c r="AF370" s="105"/>
      <c r="AG370" s="105"/>
      <c r="AH370" s="105"/>
      <c r="AI370" s="105"/>
      <c r="AJ370" s="105"/>
      <c r="AK370" s="105"/>
      <c r="AL370" s="100">
        <v>1100</v>
      </c>
      <c r="AM370" s="100">
        <v>1100</v>
      </c>
      <c r="AN370" s="105"/>
      <c r="AO370" s="105"/>
      <c r="AP370" s="105"/>
      <c r="AQ370" s="105"/>
      <c r="AR370" s="105"/>
      <c r="AS370" s="105"/>
      <c r="AT370" s="105"/>
      <c r="AU370" s="105"/>
      <c r="AV370" s="105"/>
      <c r="AW370" s="105"/>
      <c r="AX370" s="105"/>
      <c r="AY370" s="105"/>
      <c r="AZ370" s="105"/>
      <c r="BA370" s="105"/>
      <c r="BB370" s="105"/>
      <c r="BC370" s="105"/>
      <c r="BD370" s="105"/>
      <c r="BE370" s="105"/>
      <c r="BF370" s="105"/>
    </row>
    <row r="371" spans="1:58" s="290" customFormat="1" ht="24.95" customHeight="1">
      <c r="A371" s="248"/>
      <c r="B371" s="543"/>
      <c r="C371" s="678" t="s">
        <v>13388</v>
      </c>
      <c r="D371" s="320" t="s">
        <v>13847</v>
      </c>
      <c r="E371" s="320" t="s">
        <v>13861</v>
      </c>
      <c r="F371" s="320" t="s">
        <v>13388</v>
      </c>
      <c r="G371" s="320" t="s">
        <v>13849</v>
      </c>
      <c r="H371" s="847" t="s">
        <v>13850</v>
      </c>
      <c r="I371" s="320" t="s">
        <v>1538</v>
      </c>
      <c r="J371" s="320" t="s">
        <v>13851</v>
      </c>
      <c r="K371" s="320" t="s">
        <v>1333</v>
      </c>
      <c r="L371" s="319">
        <v>32834</v>
      </c>
      <c r="M371" s="319">
        <v>893</v>
      </c>
      <c r="N371" s="319">
        <v>893</v>
      </c>
      <c r="O371" s="320" t="s">
        <v>513</v>
      </c>
      <c r="P371" s="319"/>
      <c r="Q371" s="319"/>
      <c r="R371" s="319"/>
      <c r="S371" s="319"/>
      <c r="T371" s="319"/>
      <c r="U371" s="319"/>
      <c r="V371" s="319"/>
      <c r="W371" s="319">
        <v>25</v>
      </c>
      <c r="X371" s="319">
        <v>11</v>
      </c>
      <c r="Y371" s="319">
        <v>5</v>
      </c>
      <c r="Z371" s="319">
        <v>345</v>
      </c>
      <c r="AA371" s="320">
        <v>53</v>
      </c>
      <c r="AB371" s="319">
        <v>200</v>
      </c>
      <c r="AC371" s="319">
        <v>200</v>
      </c>
      <c r="AD371" s="320"/>
      <c r="AE371" s="320">
        <v>2000</v>
      </c>
      <c r="AF371" s="320">
        <v>1478</v>
      </c>
      <c r="AG371" s="320">
        <v>500</v>
      </c>
      <c r="AH371" s="320"/>
      <c r="AI371" s="320">
        <v>2200</v>
      </c>
      <c r="AJ371" s="320">
        <v>2500</v>
      </c>
      <c r="AK371" s="320" t="s">
        <v>1036</v>
      </c>
      <c r="AL371" s="319">
        <v>14700</v>
      </c>
      <c r="AM371" s="319">
        <v>14700</v>
      </c>
      <c r="AN371" s="320"/>
      <c r="AO371" s="320"/>
      <c r="AP371" s="320"/>
      <c r="AQ371" s="320"/>
      <c r="AR371" s="320"/>
      <c r="AS371" s="320"/>
      <c r="AT371" s="320" t="s">
        <v>13853</v>
      </c>
      <c r="AU371" s="320">
        <v>1</v>
      </c>
      <c r="AV371" s="320">
        <v>1170.1199999999999</v>
      </c>
      <c r="AW371" s="320" t="s">
        <v>13854</v>
      </c>
      <c r="AX371" s="320" t="s">
        <v>13855</v>
      </c>
      <c r="AY371" s="320" t="s">
        <v>3038</v>
      </c>
      <c r="AZ371" s="320">
        <v>1</v>
      </c>
      <c r="BA371" s="320">
        <v>155.94</v>
      </c>
      <c r="BB371" s="320" t="s">
        <v>511</v>
      </c>
      <c r="BC371" s="320" t="s">
        <v>13856</v>
      </c>
      <c r="BD371" s="320" t="s">
        <v>2136</v>
      </c>
      <c r="BE371" s="320">
        <v>1</v>
      </c>
      <c r="BF371" s="320"/>
    </row>
    <row r="372" spans="1:58" s="290" customFormat="1" ht="24.95" customHeight="1">
      <c r="A372" s="248"/>
      <c r="B372" s="543"/>
      <c r="C372" s="678" t="s">
        <v>3031</v>
      </c>
      <c r="D372" s="320" t="s">
        <v>3032</v>
      </c>
      <c r="E372" s="320" t="s">
        <v>3033</v>
      </c>
      <c r="F372" s="320" t="s">
        <v>3031</v>
      </c>
      <c r="G372" s="320" t="s">
        <v>3034</v>
      </c>
      <c r="H372" s="1096" t="s">
        <v>3035</v>
      </c>
      <c r="I372" s="320" t="s">
        <v>3031</v>
      </c>
      <c r="J372" s="320" t="s">
        <v>3036</v>
      </c>
      <c r="K372" s="320"/>
      <c r="L372" s="319">
        <v>3620</v>
      </c>
      <c r="M372" s="319">
        <v>1649</v>
      </c>
      <c r="N372" s="319">
        <v>2890</v>
      </c>
      <c r="O372" s="320" t="s">
        <v>513</v>
      </c>
      <c r="P372" s="319"/>
      <c r="Q372" s="319"/>
      <c r="R372" s="319"/>
      <c r="S372" s="319"/>
      <c r="T372" s="319"/>
      <c r="U372" s="319"/>
      <c r="V372" s="319"/>
      <c r="W372" s="319">
        <v>25</v>
      </c>
      <c r="X372" s="319">
        <v>14</v>
      </c>
      <c r="Y372" s="319">
        <v>6</v>
      </c>
      <c r="Z372" s="319">
        <v>783</v>
      </c>
      <c r="AA372" s="320">
        <v>120</v>
      </c>
      <c r="AB372" s="319">
        <v>200</v>
      </c>
      <c r="AC372" s="319">
        <v>120</v>
      </c>
      <c r="AD372" s="320"/>
      <c r="AE372" s="320">
        <v>2014</v>
      </c>
      <c r="AF372" s="320">
        <v>1901</v>
      </c>
      <c r="AG372" s="320"/>
      <c r="AH372" s="320">
        <v>3000</v>
      </c>
      <c r="AI372" s="320"/>
      <c r="AJ372" s="320"/>
      <c r="AK372" s="320"/>
      <c r="AL372" s="319">
        <v>7800</v>
      </c>
      <c r="AM372" s="319">
        <v>5246</v>
      </c>
      <c r="AN372" s="320" t="s">
        <v>3037</v>
      </c>
      <c r="AO372" s="320"/>
      <c r="AP372" s="320"/>
      <c r="AQ372" s="320"/>
      <c r="AR372" s="320"/>
      <c r="AS372" s="320"/>
      <c r="AT372" s="320" t="s">
        <v>3038</v>
      </c>
      <c r="AU372" s="320"/>
      <c r="AV372" s="320" t="s">
        <v>3039</v>
      </c>
      <c r="AW372" s="320" t="s">
        <v>3040</v>
      </c>
      <c r="AX372" s="320" t="s">
        <v>3041</v>
      </c>
      <c r="AY372" s="320" t="s">
        <v>2136</v>
      </c>
      <c r="AZ372" s="320"/>
      <c r="BA372" s="320" t="s">
        <v>3042</v>
      </c>
      <c r="BB372" s="320"/>
      <c r="BC372" s="320" t="s">
        <v>3041</v>
      </c>
      <c r="BD372" s="320" t="s">
        <v>3043</v>
      </c>
      <c r="BE372" s="320"/>
      <c r="BF372" s="100"/>
    </row>
    <row r="373" spans="1:58" s="290" customFormat="1" ht="24.95" customHeight="1">
      <c r="A373" s="248"/>
      <c r="B373" s="543"/>
      <c r="C373" s="678" t="s">
        <v>13376</v>
      </c>
      <c r="D373" s="320"/>
      <c r="E373" s="320" t="s">
        <v>13862</v>
      </c>
      <c r="F373" s="320" t="s">
        <v>13376</v>
      </c>
      <c r="G373" s="320"/>
      <c r="H373" s="847"/>
      <c r="I373" s="320" t="s">
        <v>13376</v>
      </c>
      <c r="J373" s="320"/>
      <c r="K373" s="320"/>
      <c r="L373" s="319">
        <v>9323</v>
      </c>
      <c r="M373" s="319">
        <v>1684</v>
      </c>
      <c r="N373" s="319">
        <v>2996</v>
      </c>
      <c r="O373" s="320" t="s">
        <v>513</v>
      </c>
      <c r="P373" s="319"/>
      <c r="Q373" s="319"/>
      <c r="R373" s="319"/>
      <c r="S373" s="319"/>
      <c r="T373" s="319"/>
      <c r="U373" s="319"/>
      <c r="V373" s="319"/>
      <c r="W373" s="319">
        <v>25</v>
      </c>
      <c r="X373" s="319">
        <v>10</v>
      </c>
      <c r="Y373" s="319">
        <v>4</v>
      </c>
      <c r="Z373" s="319">
        <v>517</v>
      </c>
      <c r="AA373" s="320"/>
      <c r="AB373" s="319"/>
      <c r="AC373" s="319"/>
      <c r="AD373" s="320"/>
      <c r="AE373" s="320">
        <v>2006</v>
      </c>
      <c r="AF373" s="320"/>
      <c r="AG373" s="320"/>
      <c r="AH373" s="320"/>
      <c r="AI373" s="320"/>
      <c r="AJ373" s="320"/>
      <c r="AK373" s="320"/>
      <c r="AL373" s="319">
        <v>7050</v>
      </c>
      <c r="AM373" s="319">
        <v>7050</v>
      </c>
      <c r="AN373" s="320"/>
      <c r="AO373" s="320"/>
      <c r="AP373" s="320"/>
      <c r="AQ373" s="320"/>
      <c r="AR373" s="320"/>
      <c r="AS373" s="320"/>
      <c r="AT373" s="320"/>
      <c r="AU373" s="320"/>
      <c r="AV373" s="320"/>
      <c r="AW373" s="320"/>
      <c r="AX373" s="320"/>
      <c r="AY373" s="320"/>
      <c r="AZ373" s="320"/>
      <c r="BA373" s="320"/>
      <c r="BB373" s="320"/>
      <c r="BC373" s="320"/>
      <c r="BD373" s="320"/>
      <c r="BE373" s="320"/>
      <c r="BF373" s="320"/>
    </row>
    <row r="374" spans="1:58" s="290" customFormat="1" ht="24.95" customHeight="1">
      <c r="A374" s="248" t="s">
        <v>341</v>
      </c>
      <c r="B374" s="566" t="s">
        <v>5442</v>
      </c>
      <c r="C374" s="678" t="s">
        <v>5443</v>
      </c>
      <c r="D374" s="320"/>
      <c r="E374" s="544">
        <f>COUNTA(E375:E398)</f>
        <v>24</v>
      </c>
      <c r="F374" s="320"/>
      <c r="G374" s="320"/>
      <c r="H374" s="847"/>
      <c r="I374" s="320"/>
      <c r="J374" s="320"/>
      <c r="K374" s="320"/>
      <c r="L374" s="319">
        <f>SUM(L375:L398)</f>
        <v>417329</v>
      </c>
      <c r="M374" s="319">
        <f>SUM(M375:M398)</f>
        <v>65822.09</v>
      </c>
      <c r="N374" s="319">
        <f>SUM(N375:N398)</f>
        <v>110650.92</v>
      </c>
      <c r="O374" s="320"/>
      <c r="P374" s="319"/>
      <c r="Q374" s="319"/>
      <c r="R374" s="319"/>
      <c r="S374" s="319"/>
      <c r="T374" s="319"/>
      <c r="U374" s="319"/>
      <c r="V374" s="319"/>
      <c r="W374" s="319"/>
      <c r="X374" s="319"/>
      <c r="Y374" s="700"/>
      <c r="Z374" s="319"/>
      <c r="AA374" s="320"/>
      <c r="AB374" s="319"/>
      <c r="AC374" s="320"/>
      <c r="AD374" s="320"/>
      <c r="AE374" s="320"/>
      <c r="AF374" s="320"/>
      <c r="AG374" s="320"/>
      <c r="AH374" s="320"/>
      <c r="AI374" s="320"/>
      <c r="AJ374" s="320"/>
      <c r="AK374" s="320"/>
      <c r="AL374" s="319"/>
      <c r="AM374" s="320"/>
      <c r="AN374" s="320"/>
      <c r="AO374" s="320"/>
      <c r="AP374" s="320"/>
      <c r="AQ374" s="320"/>
      <c r="AR374" s="320"/>
      <c r="AS374" s="320"/>
      <c r="AT374" s="320"/>
      <c r="AU374" s="320"/>
      <c r="AV374" s="320"/>
      <c r="AW374" s="320"/>
      <c r="AX374" s="320"/>
      <c r="AY374" s="320"/>
      <c r="AZ374" s="320"/>
      <c r="BA374" s="320"/>
      <c r="BB374" s="320"/>
      <c r="BC374" s="320"/>
      <c r="BD374" s="320"/>
      <c r="BE374" s="320"/>
      <c r="BF374" s="320"/>
    </row>
    <row r="375" spans="1:58" s="290" customFormat="1" ht="24.95" customHeight="1">
      <c r="A375" s="248" t="s">
        <v>204</v>
      </c>
      <c r="B375" s="543"/>
      <c r="C375" s="320" t="s">
        <v>398</v>
      </c>
      <c r="D375" s="320" t="s">
        <v>13867</v>
      </c>
      <c r="E375" s="320" t="s">
        <v>14872</v>
      </c>
      <c r="F375" s="320" t="s">
        <v>398</v>
      </c>
      <c r="G375" s="320" t="s">
        <v>13869</v>
      </c>
      <c r="H375" s="847"/>
      <c r="I375" s="320" t="s">
        <v>401</v>
      </c>
      <c r="J375" s="320"/>
      <c r="K375" s="320" t="s">
        <v>2200</v>
      </c>
      <c r="L375" s="319">
        <v>39626</v>
      </c>
      <c r="M375" s="319">
        <v>8206</v>
      </c>
      <c r="N375" s="319">
        <v>14329</v>
      </c>
      <c r="O375" s="320" t="s">
        <v>513</v>
      </c>
      <c r="P375" s="319">
        <v>25</v>
      </c>
      <c r="Q375" s="319">
        <v>25</v>
      </c>
      <c r="R375" s="319">
        <v>5</v>
      </c>
      <c r="S375" s="319">
        <v>50</v>
      </c>
      <c r="T375" s="319">
        <v>25</v>
      </c>
      <c r="U375" s="319">
        <v>10</v>
      </c>
      <c r="V375" s="319">
        <v>1250</v>
      </c>
      <c r="W375" s="319">
        <v>15</v>
      </c>
      <c r="X375" s="319">
        <v>8</v>
      </c>
      <c r="Y375" s="319">
        <v>0</v>
      </c>
      <c r="Z375" s="319">
        <v>113</v>
      </c>
      <c r="AA375" s="320">
        <v>112</v>
      </c>
      <c r="AB375" s="319">
        <v>3078</v>
      </c>
      <c r="AC375" s="319">
        <v>3078</v>
      </c>
      <c r="AD375" s="320" t="s">
        <v>8511</v>
      </c>
      <c r="AE375" s="320">
        <v>1997</v>
      </c>
      <c r="AF375" s="320">
        <v>30156</v>
      </c>
      <c r="AG375" s="320"/>
      <c r="AH375" s="320"/>
      <c r="AI375" s="320"/>
      <c r="AJ375" s="320"/>
      <c r="AK375" s="320"/>
      <c r="AL375" s="319">
        <v>27716</v>
      </c>
      <c r="AM375" s="320"/>
      <c r="AN375" s="320"/>
      <c r="AO375" s="320">
        <v>1</v>
      </c>
      <c r="AP375" s="320">
        <v>380</v>
      </c>
      <c r="AQ375" s="320">
        <v>1400</v>
      </c>
      <c r="AR375" s="320"/>
      <c r="AS375" s="320"/>
      <c r="AT375" s="320"/>
      <c r="AU375" s="320"/>
      <c r="AV375" s="320"/>
      <c r="AW375" s="320"/>
      <c r="AX375" s="320"/>
      <c r="AY375" s="320"/>
      <c r="AZ375" s="320"/>
      <c r="BA375" s="320"/>
      <c r="BB375" s="320"/>
      <c r="BC375" s="320"/>
      <c r="BD375" s="320"/>
      <c r="BE375" s="320"/>
      <c r="BF375" s="320"/>
    </row>
    <row r="376" spans="1:58" s="290" customFormat="1" ht="24.95" customHeight="1">
      <c r="A376" s="248" t="s">
        <v>204</v>
      </c>
      <c r="B376" s="543"/>
      <c r="C376" s="320" t="s">
        <v>398</v>
      </c>
      <c r="D376" s="320" t="s">
        <v>14873</v>
      </c>
      <c r="E376" s="320" t="s">
        <v>14874</v>
      </c>
      <c r="F376" s="320" t="s">
        <v>398</v>
      </c>
      <c r="G376" s="320" t="s">
        <v>13869</v>
      </c>
      <c r="H376" s="847"/>
      <c r="I376" s="320" t="s">
        <v>401</v>
      </c>
      <c r="J376" s="320"/>
      <c r="K376" s="320" t="s">
        <v>2200</v>
      </c>
      <c r="L376" s="319">
        <v>31780</v>
      </c>
      <c r="M376" s="319">
        <v>1287</v>
      </c>
      <c r="N376" s="319">
        <v>1287</v>
      </c>
      <c r="O376" s="320" t="s">
        <v>513</v>
      </c>
      <c r="P376" s="319"/>
      <c r="Q376" s="319"/>
      <c r="R376" s="319"/>
      <c r="S376" s="319"/>
      <c r="T376" s="319"/>
      <c r="U376" s="319"/>
      <c r="V376" s="319"/>
      <c r="W376" s="319">
        <v>25</v>
      </c>
      <c r="X376" s="319">
        <v>30</v>
      </c>
      <c r="Y376" s="319">
        <v>6</v>
      </c>
      <c r="Z376" s="319">
        <v>1287</v>
      </c>
      <c r="AA376" s="320"/>
      <c r="AB376" s="319"/>
      <c r="AC376" s="319"/>
      <c r="AD376" s="320"/>
      <c r="AE376" s="320">
        <v>1997</v>
      </c>
      <c r="AF376" s="320"/>
      <c r="AG376" s="320"/>
      <c r="AH376" s="320"/>
      <c r="AI376" s="320"/>
      <c r="AJ376" s="320"/>
      <c r="AK376" s="320"/>
      <c r="AL376" s="319"/>
      <c r="AM376" s="320"/>
      <c r="AN376" s="320"/>
      <c r="AO376" s="320"/>
      <c r="AP376" s="320"/>
      <c r="AQ376" s="320">
        <v>1000</v>
      </c>
      <c r="AR376" s="320"/>
      <c r="AS376" s="320"/>
      <c r="AT376" s="320"/>
      <c r="AU376" s="320"/>
      <c r="AV376" s="320"/>
      <c r="AW376" s="320"/>
      <c r="AX376" s="320"/>
      <c r="AY376" s="320"/>
      <c r="AZ376" s="320"/>
      <c r="BA376" s="320"/>
      <c r="BB376" s="320"/>
      <c r="BC376" s="320"/>
      <c r="BD376" s="320"/>
      <c r="BE376" s="320"/>
      <c r="BF376" s="320" t="s">
        <v>14875</v>
      </c>
    </row>
    <row r="377" spans="1:58" s="290" customFormat="1" ht="24.95" customHeight="1">
      <c r="A377" s="248" t="s">
        <v>204</v>
      </c>
      <c r="B377" s="543"/>
      <c r="C377" s="320" t="s">
        <v>398</v>
      </c>
      <c r="D377" s="320" t="s">
        <v>14876</v>
      </c>
      <c r="E377" s="320" t="s">
        <v>14877</v>
      </c>
      <c r="F377" s="320" t="s">
        <v>398</v>
      </c>
      <c r="G377" s="320" t="s">
        <v>13869</v>
      </c>
      <c r="H377" s="847"/>
      <c r="I377" s="320" t="s">
        <v>401</v>
      </c>
      <c r="J377" s="320"/>
      <c r="K377" s="320" t="s">
        <v>2200</v>
      </c>
      <c r="L377" s="319">
        <v>7616</v>
      </c>
      <c r="M377" s="319">
        <v>3385</v>
      </c>
      <c r="N377" s="319">
        <v>3385</v>
      </c>
      <c r="O377" s="320" t="s">
        <v>513</v>
      </c>
      <c r="P377" s="319"/>
      <c r="Q377" s="319"/>
      <c r="R377" s="319"/>
      <c r="S377" s="319"/>
      <c r="T377" s="319"/>
      <c r="U377" s="319"/>
      <c r="V377" s="319"/>
      <c r="W377" s="319">
        <v>50</v>
      </c>
      <c r="X377" s="319">
        <v>20</v>
      </c>
      <c r="Y377" s="319">
        <v>8</v>
      </c>
      <c r="Z377" s="319">
        <v>1500</v>
      </c>
      <c r="AA377" s="320"/>
      <c r="AB377" s="319"/>
      <c r="AC377" s="319"/>
      <c r="AD377" s="320"/>
      <c r="AE377" s="320">
        <v>1992</v>
      </c>
      <c r="AF377" s="320">
        <v>7900</v>
      </c>
      <c r="AG377" s="320"/>
      <c r="AH377" s="320"/>
      <c r="AI377" s="320"/>
      <c r="AJ377" s="320"/>
      <c r="AK377" s="320"/>
      <c r="AL377" s="319">
        <v>7900</v>
      </c>
      <c r="AM377" s="320"/>
      <c r="AN377" s="320"/>
      <c r="AO377" s="320"/>
      <c r="AP377" s="320"/>
      <c r="AQ377" s="320">
        <v>1000</v>
      </c>
      <c r="AR377" s="320"/>
      <c r="AS377" s="320"/>
      <c r="AT377" s="320"/>
      <c r="AU377" s="320"/>
      <c r="AV377" s="320"/>
      <c r="AW377" s="320"/>
      <c r="AX377" s="320"/>
      <c r="AY377" s="320"/>
      <c r="AZ377" s="320"/>
      <c r="BA377" s="320"/>
      <c r="BB377" s="320"/>
      <c r="BC377" s="320"/>
      <c r="BD377" s="320"/>
      <c r="BE377" s="320"/>
      <c r="BF377" s="320" t="s">
        <v>14878</v>
      </c>
    </row>
    <row r="378" spans="1:58" s="290" customFormat="1" ht="24.95" customHeight="1">
      <c r="A378" s="248" t="s">
        <v>135</v>
      </c>
      <c r="B378" s="543"/>
      <c r="C378" s="320" t="s">
        <v>398</v>
      </c>
      <c r="D378" s="320" t="s">
        <v>14876</v>
      </c>
      <c r="E378" s="320" t="s">
        <v>14879</v>
      </c>
      <c r="F378" s="320" t="s">
        <v>398</v>
      </c>
      <c r="G378" s="320" t="s">
        <v>13869</v>
      </c>
      <c r="H378" s="320"/>
      <c r="I378" s="320" t="s">
        <v>401</v>
      </c>
      <c r="J378" s="320"/>
      <c r="K378" s="320" t="s">
        <v>2200</v>
      </c>
      <c r="L378" s="319">
        <v>9916</v>
      </c>
      <c r="M378" s="319">
        <v>3889</v>
      </c>
      <c r="N378" s="319">
        <v>11903</v>
      </c>
      <c r="O378" s="320" t="s">
        <v>513</v>
      </c>
      <c r="P378" s="319"/>
      <c r="Q378" s="319"/>
      <c r="R378" s="319"/>
      <c r="S378" s="319"/>
      <c r="T378" s="319"/>
      <c r="U378" s="319"/>
      <c r="V378" s="319"/>
      <c r="W378" s="319">
        <v>25</v>
      </c>
      <c r="X378" s="319">
        <v>13</v>
      </c>
      <c r="Y378" s="319">
        <v>6</v>
      </c>
      <c r="Z378" s="319">
        <v>1209</v>
      </c>
      <c r="AA378" s="320"/>
      <c r="AB378" s="319"/>
      <c r="AC378" s="319"/>
      <c r="AD378" s="320"/>
      <c r="AE378" s="320">
        <v>2009</v>
      </c>
      <c r="AF378" s="320"/>
      <c r="AG378" s="320"/>
      <c r="AH378" s="320"/>
      <c r="AI378" s="320"/>
      <c r="AJ378" s="320"/>
      <c r="AK378" s="320"/>
      <c r="AL378" s="319"/>
      <c r="AM378" s="320"/>
      <c r="AN378" s="320"/>
      <c r="AO378" s="320"/>
      <c r="AP378" s="320"/>
      <c r="AQ378" s="320"/>
      <c r="AR378" s="320"/>
      <c r="AS378" s="320"/>
      <c r="AT378" s="320"/>
      <c r="AU378" s="320"/>
      <c r="AV378" s="320"/>
      <c r="AW378" s="320"/>
      <c r="AX378" s="320"/>
      <c r="AY378" s="320"/>
      <c r="AZ378" s="320"/>
      <c r="BA378" s="320"/>
      <c r="BB378" s="320"/>
      <c r="BC378" s="320"/>
      <c r="BD378" s="320"/>
      <c r="BE378" s="320"/>
      <c r="BF378" s="320" t="s">
        <v>14878</v>
      </c>
    </row>
    <row r="379" spans="1:58" s="290" customFormat="1" ht="24.95" customHeight="1">
      <c r="A379" s="248" t="s">
        <v>412</v>
      </c>
      <c r="B379" s="543"/>
      <c r="C379" s="320" t="s">
        <v>398</v>
      </c>
      <c r="D379" s="320" t="s">
        <v>399</v>
      </c>
      <c r="E379" s="320" t="s">
        <v>14880</v>
      </c>
      <c r="F379" s="320" t="s">
        <v>398</v>
      </c>
      <c r="G379" s="320" t="s">
        <v>14881</v>
      </c>
      <c r="H379" s="320" t="s">
        <v>405</v>
      </c>
      <c r="I379" s="320" t="s">
        <v>401</v>
      </c>
      <c r="J379" s="320">
        <v>13</v>
      </c>
      <c r="K379" s="320" t="s">
        <v>6791</v>
      </c>
      <c r="L379" s="319">
        <v>20476</v>
      </c>
      <c r="M379" s="319">
        <v>2870</v>
      </c>
      <c r="N379" s="319">
        <v>7915</v>
      </c>
      <c r="O379" s="320" t="s">
        <v>513</v>
      </c>
      <c r="P379" s="319"/>
      <c r="Q379" s="319"/>
      <c r="R379" s="319"/>
      <c r="S379" s="319"/>
      <c r="T379" s="319"/>
      <c r="U379" s="319"/>
      <c r="V379" s="319"/>
      <c r="W379" s="319">
        <v>25</v>
      </c>
      <c r="X379" s="319">
        <v>15</v>
      </c>
      <c r="Y379" s="319">
        <v>6</v>
      </c>
      <c r="Z379" s="319">
        <v>375</v>
      </c>
      <c r="AA379" s="320"/>
      <c r="AB379" s="319"/>
      <c r="AC379" s="319"/>
      <c r="AD379" s="320"/>
      <c r="AE379" s="320">
        <v>1989</v>
      </c>
      <c r="AF379" s="320"/>
      <c r="AG379" s="320"/>
      <c r="AH379" s="320"/>
      <c r="AI379" s="320"/>
      <c r="AJ379" s="320"/>
      <c r="AK379" s="320"/>
      <c r="AL379" s="319">
        <v>480</v>
      </c>
      <c r="AM379" s="320" t="s">
        <v>14541</v>
      </c>
      <c r="AN379" s="320"/>
      <c r="AO379" s="320"/>
      <c r="AP379" s="320"/>
      <c r="AQ379" s="320"/>
      <c r="AR379" s="320"/>
      <c r="AS379" s="320"/>
      <c r="AT379" s="320"/>
      <c r="AU379" s="320"/>
      <c r="AV379" s="320"/>
      <c r="AW379" s="320"/>
      <c r="AX379" s="320"/>
      <c r="AY379" s="320"/>
      <c r="AZ379" s="320"/>
      <c r="BA379" s="320"/>
      <c r="BB379" s="320"/>
      <c r="BC379" s="320"/>
      <c r="BD379" s="320"/>
      <c r="BE379" s="320"/>
      <c r="BF379" s="320" t="s">
        <v>14882</v>
      </c>
    </row>
    <row r="380" spans="1:58" s="290" customFormat="1" ht="24.95" customHeight="1">
      <c r="A380" s="248" t="s">
        <v>204</v>
      </c>
      <c r="B380" s="543"/>
      <c r="C380" s="320" t="s">
        <v>398</v>
      </c>
      <c r="D380" s="320"/>
      <c r="E380" s="320" t="s">
        <v>14883</v>
      </c>
      <c r="F380" s="320" t="s">
        <v>398</v>
      </c>
      <c r="G380" s="320"/>
      <c r="H380" s="320"/>
      <c r="I380" s="320" t="s">
        <v>401</v>
      </c>
      <c r="J380" s="320"/>
      <c r="K380" s="320"/>
      <c r="L380" s="319">
        <v>29908</v>
      </c>
      <c r="M380" s="100">
        <v>5825</v>
      </c>
      <c r="N380" s="319">
        <v>13774</v>
      </c>
      <c r="O380" s="320" t="s">
        <v>513</v>
      </c>
      <c r="P380" s="319"/>
      <c r="Q380" s="319"/>
      <c r="R380" s="319"/>
      <c r="S380" s="319"/>
      <c r="T380" s="319"/>
      <c r="U380" s="319"/>
      <c r="V380" s="319"/>
      <c r="W380" s="319">
        <v>50</v>
      </c>
      <c r="X380" s="319">
        <v>21</v>
      </c>
      <c r="Y380" s="319">
        <v>8</v>
      </c>
      <c r="Z380" s="319">
        <v>1050</v>
      </c>
      <c r="AA380" s="320"/>
      <c r="AB380" s="319">
        <v>91</v>
      </c>
      <c r="AC380" s="319">
        <v>91</v>
      </c>
      <c r="AD380" s="320"/>
      <c r="AE380" s="320">
        <v>2008</v>
      </c>
      <c r="AF380" s="320"/>
      <c r="AG380" s="320"/>
      <c r="AH380" s="320"/>
      <c r="AI380" s="320"/>
      <c r="AJ380" s="320"/>
      <c r="AK380" s="320"/>
      <c r="AL380" s="319">
        <v>22800</v>
      </c>
      <c r="AM380" s="320"/>
      <c r="AN380" s="320"/>
      <c r="AO380" s="320"/>
      <c r="AP380" s="320"/>
      <c r="AQ380" s="320"/>
      <c r="AR380" s="320"/>
      <c r="AS380" s="320"/>
      <c r="AT380" s="320"/>
      <c r="AU380" s="320"/>
      <c r="AV380" s="320"/>
      <c r="AW380" s="320"/>
      <c r="AX380" s="320"/>
      <c r="AY380" s="320"/>
      <c r="AZ380" s="320"/>
      <c r="BA380" s="320"/>
      <c r="BB380" s="320"/>
      <c r="BC380" s="320"/>
      <c r="BD380" s="320"/>
      <c r="BE380" s="320"/>
      <c r="BF380" s="320" t="s">
        <v>15576</v>
      </c>
    </row>
    <row r="381" spans="1:58" s="290" customFormat="1" ht="24.95" customHeight="1">
      <c r="A381" s="248"/>
      <c r="B381" s="543"/>
      <c r="C381" s="320" t="s">
        <v>398</v>
      </c>
      <c r="D381" s="320"/>
      <c r="E381" s="320" t="s">
        <v>14884</v>
      </c>
      <c r="F381" s="320" t="s">
        <v>398</v>
      </c>
      <c r="G381" s="320"/>
      <c r="H381" s="847"/>
      <c r="I381" s="320" t="s">
        <v>401</v>
      </c>
      <c r="J381" s="320"/>
      <c r="K381" s="320"/>
      <c r="L381" s="319">
        <v>20476</v>
      </c>
      <c r="M381" s="319">
        <v>6226</v>
      </c>
      <c r="N381" s="319">
        <v>1532</v>
      </c>
      <c r="O381" s="320" t="s">
        <v>513</v>
      </c>
      <c r="P381" s="319"/>
      <c r="Q381" s="319"/>
      <c r="R381" s="319"/>
      <c r="S381" s="319"/>
      <c r="T381" s="319"/>
      <c r="U381" s="319"/>
      <c r="V381" s="319"/>
      <c r="W381" s="319">
        <v>25</v>
      </c>
      <c r="X381" s="319">
        <v>13</v>
      </c>
      <c r="Y381" s="319">
        <v>6</v>
      </c>
      <c r="Z381" s="319">
        <v>325</v>
      </c>
      <c r="AA381" s="320"/>
      <c r="AB381" s="319"/>
      <c r="AC381" s="319"/>
      <c r="AD381" s="320"/>
      <c r="AE381" s="99">
        <v>1989</v>
      </c>
      <c r="AF381" s="99"/>
      <c r="AG381" s="99"/>
      <c r="AH381" s="99"/>
      <c r="AI381" s="99"/>
      <c r="AJ381" s="99"/>
      <c r="AK381" s="99"/>
      <c r="AL381" s="100"/>
      <c r="AM381" s="320"/>
      <c r="AN381" s="320"/>
      <c r="AO381" s="320"/>
      <c r="AP381" s="320"/>
      <c r="AQ381" s="320"/>
      <c r="AR381" s="320"/>
      <c r="AS381" s="320"/>
      <c r="AT381" s="320"/>
      <c r="AU381" s="320"/>
      <c r="AV381" s="320"/>
      <c r="AW381" s="320"/>
      <c r="AX381" s="320"/>
      <c r="AY381" s="320"/>
      <c r="AZ381" s="320"/>
      <c r="BA381" s="320"/>
      <c r="BB381" s="320"/>
      <c r="BC381" s="320"/>
      <c r="BD381" s="320"/>
      <c r="BE381" s="320"/>
      <c r="BF381" s="320" t="s">
        <v>14885</v>
      </c>
    </row>
    <row r="382" spans="1:58" s="290" customFormat="1" ht="24.95" customHeight="1">
      <c r="A382" s="248"/>
      <c r="B382" s="543"/>
      <c r="C382" s="320" t="s">
        <v>398</v>
      </c>
      <c r="D382" s="320"/>
      <c r="E382" s="320" t="s">
        <v>14886</v>
      </c>
      <c r="F382" s="320" t="s">
        <v>398</v>
      </c>
      <c r="G382" s="320"/>
      <c r="H382" s="847"/>
      <c r="I382" s="320" t="s">
        <v>401</v>
      </c>
      <c r="J382" s="320"/>
      <c r="K382" s="320"/>
      <c r="L382" s="319">
        <v>26881</v>
      </c>
      <c r="M382" s="319">
        <v>3129</v>
      </c>
      <c r="N382" s="319">
        <v>5223</v>
      </c>
      <c r="O382" s="320" t="s">
        <v>513</v>
      </c>
      <c r="P382" s="319"/>
      <c r="Q382" s="319"/>
      <c r="R382" s="319"/>
      <c r="S382" s="319"/>
      <c r="T382" s="319"/>
      <c r="U382" s="319"/>
      <c r="V382" s="319"/>
      <c r="W382" s="319">
        <v>25</v>
      </c>
      <c r="X382" s="319">
        <v>9</v>
      </c>
      <c r="Y382" s="319">
        <v>4</v>
      </c>
      <c r="Z382" s="319">
        <v>677</v>
      </c>
      <c r="AA382" s="320"/>
      <c r="AB382" s="319">
        <v>500</v>
      </c>
      <c r="AC382" s="319"/>
      <c r="AD382" s="320"/>
      <c r="AE382" s="320">
        <v>2011</v>
      </c>
      <c r="AF382" s="320"/>
      <c r="AG382" s="320"/>
      <c r="AH382" s="320"/>
      <c r="AI382" s="320"/>
      <c r="AJ382" s="320"/>
      <c r="AK382" s="320"/>
      <c r="AL382" s="319">
        <v>2765</v>
      </c>
      <c r="AM382" s="320"/>
      <c r="AN382" s="320"/>
      <c r="AO382" s="320"/>
      <c r="AP382" s="320"/>
      <c r="AQ382" s="320"/>
      <c r="AR382" s="320"/>
      <c r="AS382" s="320"/>
      <c r="AT382" s="320"/>
      <c r="AU382" s="320"/>
      <c r="AV382" s="320"/>
      <c r="AW382" s="320"/>
      <c r="AX382" s="320"/>
      <c r="AY382" s="320"/>
      <c r="AZ382" s="320"/>
      <c r="BA382" s="320"/>
      <c r="BB382" s="320"/>
      <c r="BC382" s="320"/>
      <c r="BD382" s="320"/>
      <c r="BE382" s="320"/>
      <c r="BF382" s="320" t="s">
        <v>14887</v>
      </c>
    </row>
    <row r="383" spans="1:58" s="290" customFormat="1" ht="24.95" customHeight="1">
      <c r="A383" s="248" t="s">
        <v>204</v>
      </c>
      <c r="B383" s="543"/>
      <c r="C383" s="320" t="s">
        <v>398</v>
      </c>
      <c r="D383" s="320"/>
      <c r="E383" s="320" t="s">
        <v>14888</v>
      </c>
      <c r="F383" s="320" t="s">
        <v>398</v>
      </c>
      <c r="G383" s="320"/>
      <c r="H383" s="847"/>
      <c r="I383" s="320" t="s">
        <v>14889</v>
      </c>
      <c r="J383" s="320"/>
      <c r="K383" s="320"/>
      <c r="L383" s="319">
        <v>6314</v>
      </c>
      <c r="M383" s="319">
        <v>2222.06</v>
      </c>
      <c r="N383" s="319">
        <v>1225.8900000000001</v>
      </c>
      <c r="O383" s="320" t="s">
        <v>513</v>
      </c>
      <c r="P383" s="319"/>
      <c r="Q383" s="319"/>
      <c r="R383" s="319"/>
      <c r="S383" s="319"/>
      <c r="T383" s="319"/>
      <c r="U383" s="319"/>
      <c r="V383" s="319"/>
      <c r="W383" s="319">
        <v>25</v>
      </c>
      <c r="X383" s="319">
        <v>12</v>
      </c>
      <c r="Y383" s="319">
        <v>5</v>
      </c>
      <c r="Z383" s="319">
        <v>300</v>
      </c>
      <c r="AA383" s="320"/>
      <c r="AB383" s="319"/>
      <c r="AC383" s="319"/>
      <c r="AD383" s="320"/>
      <c r="AE383" s="99">
        <v>2012.3</v>
      </c>
      <c r="AF383" s="99"/>
      <c r="AG383" s="99"/>
      <c r="AH383" s="99"/>
      <c r="AI383" s="99"/>
      <c r="AJ383" s="99"/>
      <c r="AK383" s="99"/>
      <c r="AL383" s="100"/>
      <c r="AM383" s="320"/>
      <c r="AN383" s="320"/>
      <c r="AO383" s="320"/>
      <c r="AP383" s="320"/>
      <c r="AQ383" s="320"/>
      <c r="AR383" s="320"/>
      <c r="AS383" s="320"/>
      <c r="AT383" s="320"/>
      <c r="AU383" s="320"/>
      <c r="AV383" s="320"/>
      <c r="AW383" s="320"/>
      <c r="AX383" s="320"/>
      <c r="AY383" s="320"/>
      <c r="AZ383" s="320"/>
      <c r="BA383" s="320"/>
      <c r="BB383" s="320"/>
      <c r="BC383" s="320"/>
      <c r="BD383" s="320"/>
      <c r="BE383" s="320"/>
      <c r="BF383" s="320"/>
    </row>
    <row r="384" spans="1:58" s="290" customFormat="1" ht="24.95" customHeight="1">
      <c r="A384" s="248"/>
      <c r="B384" s="543"/>
      <c r="C384" s="320" t="s">
        <v>398</v>
      </c>
      <c r="D384" s="320" t="s">
        <v>14876</v>
      </c>
      <c r="E384" s="320" t="s">
        <v>14890</v>
      </c>
      <c r="F384" s="320" t="s">
        <v>398</v>
      </c>
      <c r="G384" s="320" t="s">
        <v>13869</v>
      </c>
      <c r="H384" s="847"/>
      <c r="I384" s="320" t="s">
        <v>401</v>
      </c>
      <c r="J384" s="320"/>
      <c r="K384" s="320" t="s">
        <v>2200</v>
      </c>
      <c r="L384" s="319">
        <v>9916</v>
      </c>
      <c r="M384" s="319">
        <v>2538</v>
      </c>
      <c r="N384" s="319">
        <v>11515</v>
      </c>
      <c r="O384" s="320" t="s">
        <v>513</v>
      </c>
      <c r="P384" s="319"/>
      <c r="Q384" s="319"/>
      <c r="R384" s="319"/>
      <c r="S384" s="319"/>
      <c r="T384" s="319"/>
      <c r="U384" s="319"/>
      <c r="V384" s="319"/>
      <c r="W384" s="319">
        <v>25</v>
      </c>
      <c r="X384" s="319">
        <v>13</v>
      </c>
      <c r="Y384" s="319">
        <v>6</v>
      </c>
      <c r="Z384" s="319">
        <v>1090</v>
      </c>
      <c r="AA384" s="320"/>
      <c r="AB384" s="319"/>
      <c r="AC384" s="319"/>
      <c r="AD384" s="320"/>
      <c r="AE384" s="320">
        <v>2016</v>
      </c>
      <c r="AF384" s="320"/>
      <c r="AG384" s="320"/>
      <c r="AH384" s="320"/>
      <c r="AI384" s="320"/>
      <c r="AJ384" s="320"/>
      <c r="AK384" s="320"/>
      <c r="AL384" s="319"/>
      <c r="AM384" s="320"/>
      <c r="AN384" s="320"/>
      <c r="AO384" s="320"/>
      <c r="AP384" s="320"/>
      <c r="AQ384" s="320"/>
      <c r="AR384" s="320"/>
      <c r="AS384" s="320"/>
      <c r="AT384" s="320"/>
      <c r="AU384" s="320"/>
      <c r="AV384" s="320"/>
      <c r="AW384" s="320"/>
      <c r="AX384" s="320"/>
      <c r="AY384" s="320"/>
      <c r="AZ384" s="320"/>
      <c r="BA384" s="320"/>
      <c r="BB384" s="320"/>
      <c r="BC384" s="320"/>
      <c r="BD384" s="320"/>
      <c r="BE384" s="320"/>
      <c r="BF384" s="320" t="s">
        <v>14878</v>
      </c>
    </row>
    <row r="385" spans="1:58" s="290" customFormat="1" ht="24.95" customHeight="1">
      <c r="A385" s="248" t="s">
        <v>135</v>
      </c>
      <c r="B385" s="543"/>
      <c r="C385" s="320" t="s">
        <v>13875</v>
      </c>
      <c r="D385" s="320"/>
      <c r="E385" s="320" t="s">
        <v>14891</v>
      </c>
      <c r="F385" s="320" t="s">
        <v>13875</v>
      </c>
      <c r="G385" s="320"/>
      <c r="H385" s="847"/>
      <c r="I385" s="320" t="s">
        <v>13875</v>
      </c>
      <c r="J385" s="320"/>
      <c r="K385" s="320"/>
      <c r="L385" s="319"/>
      <c r="M385" s="319">
        <v>2394</v>
      </c>
      <c r="N385" s="319">
        <v>3980</v>
      </c>
      <c r="O385" s="320" t="s">
        <v>513</v>
      </c>
      <c r="P385" s="319"/>
      <c r="Q385" s="319"/>
      <c r="R385" s="319"/>
      <c r="S385" s="319"/>
      <c r="T385" s="319"/>
      <c r="U385" s="319"/>
      <c r="V385" s="319"/>
      <c r="W385" s="319">
        <v>25</v>
      </c>
      <c r="X385" s="319">
        <v>16</v>
      </c>
      <c r="Y385" s="319">
        <v>6</v>
      </c>
      <c r="Z385" s="319">
        <v>400</v>
      </c>
      <c r="AA385" s="320"/>
      <c r="AB385" s="319"/>
      <c r="AC385" s="319"/>
      <c r="AD385" s="320"/>
      <c r="AE385" s="320">
        <v>2008</v>
      </c>
      <c r="AF385" s="320"/>
      <c r="AG385" s="320"/>
      <c r="AH385" s="320"/>
      <c r="AI385" s="320"/>
      <c r="AJ385" s="320"/>
      <c r="AK385" s="320"/>
      <c r="AL385" s="319">
        <v>9600</v>
      </c>
      <c r="AM385" s="320"/>
      <c r="AN385" s="320"/>
      <c r="AO385" s="320"/>
      <c r="AP385" s="320"/>
      <c r="AQ385" s="320"/>
      <c r="AR385" s="320"/>
      <c r="AS385" s="320"/>
      <c r="AT385" s="320"/>
      <c r="AU385" s="320"/>
      <c r="AV385" s="320"/>
      <c r="AW385" s="320"/>
      <c r="AX385" s="320"/>
      <c r="AY385" s="320"/>
      <c r="AZ385" s="320"/>
      <c r="BA385" s="320"/>
      <c r="BB385" s="320"/>
      <c r="BC385" s="320"/>
      <c r="BD385" s="320"/>
      <c r="BE385" s="320"/>
      <c r="BF385" s="320" t="s">
        <v>14892</v>
      </c>
    </row>
    <row r="386" spans="1:58" s="290" customFormat="1" ht="24.95" customHeight="1">
      <c r="A386" s="248"/>
      <c r="B386" s="543"/>
      <c r="C386" s="320" t="s">
        <v>13881</v>
      </c>
      <c r="D386" s="320" t="s">
        <v>14893</v>
      </c>
      <c r="E386" s="320" t="s">
        <v>14894</v>
      </c>
      <c r="F386" s="320" t="s">
        <v>13881</v>
      </c>
      <c r="G386" s="320" t="s">
        <v>14895</v>
      </c>
      <c r="H386" s="847" t="s">
        <v>197</v>
      </c>
      <c r="I386" s="177" t="s">
        <v>14896</v>
      </c>
      <c r="J386" s="320">
        <v>3</v>
      </c>
      <c r="K386" s="320" t="s">
        <v>6791</v>
      </c>
      <c r="L386" s="319">
        <v>17565</v>
      </c>
      <c r="M386" s="319">
        <v>3424</v>
      </c>
      <c r="N386" s="319">
        <v>3185</v>
      </c>
      <c r="O386" s="320" t="s">
        <v>513</v>
      </c>
      <c r="P386" s="319"/>
      <c r="Q386" s="319"/>
      <c r="R386" s="319"/>
      <c r="S386" s="319">
        <v>50</v>
      </c>
      <c r="T386" s="319">
        <v>25</v>
      </c>
      <c r="U386" s="319">
        <v>5</v>
      </c>
      <c r="V386" s="319">
        <v>675</v>
      </c>
      <c r="W386" s="319"/>
      <c r="X386" s="319"/>
      <c r="Y386" s="319"/>
      <c r="Z386" s="319"/>
      <c r="AA386" s="320"/>
      <c r="AB386" s="319">
        <v>400</v>
      </c>
      <c r="AC386" s="319">
        <v>400</v>
      </c>
      <c r="AD386" s="320" t="s">
        <v>14897</v>
      </c>
      <c r="AE386" s="320">
        <v>1993</v>
      </c>
      <c r="AF386" s="320">
        <v>4425</v>
      </c>
      <c r="AG386" s="320"/>
      <c r="AH386" s="320">
        <v>550</v>
      </c>
      <c r="AI386" s="320"/>
      <c r="AJ386" s="320"/>
      <c r="AK386" s="320"/>
      <c r="AL386" s="319">
        <v>4975</v>
      </c>
      <c r="AM386" s="320"/>
      <c r="AN386" s="320"/>
      <c r="AO386" s="320"/>
      <c r="AP386" s="320"/>
      <c r="AQ386" s="320"/>
      <c r="AR386" s="320"/>
      <c r="AS386" s="320"/>
      <c r="AT386" s="320"/>
      <c r="AU386" s="320"/>
      <c r="AV386" s="320"/>
      <c r="AW386" s="320"/>
      <c r="AX386" s="320"/>
      <c r="AY386" s="320"/>
      <c r="AZ386" s="320"/>
      <c r="BA386" s="320"/>
      <c r="BB386" s="320"/>
      <c r="BC386" s="320"/>
      <c r="BD386" s="320"/>
      <c r="BE386" s="320"/>
      <c r="BF386" s="320"/>
    </row>
    <row r="387" spans="1:58" s="290" customFormat="1" ht="24.95" customHeight="1">
      <c r="B387" s="543"/>
      <c r="C387" s="320" t="s">
        <v>13881</v>
      </c>
      <c r="D387" s="320"/>
      <c r="E387" s="320" t="s">
        <v>14898</v>
      </c>
      <c r="F387" s="320" t="s">
        <v>13881</v>
      </c>
      <c r="G387" s="320"/>
      <c r="H387" s="847"/>
      <c r="I387" s="177" t="s">
        <v>14896</v>
      </c>
      <c r="J387" s="320"/>
      <c r="K387" s="320"/>
      <c r="L387" s="319"/>
      <c r="M387" s="319">
        <v>1284</v>
      </c>
      <c r="N387" s="319">
        <v>2992</v>
      </c>
      <c r="O387" s="320" t="s">
        <v>513</v>
      </c>
      <c r="P387" s="319"/>
      <c r="Q387" s="319"/>
      <c r="R387" s="319"/>
      <c r="S387" s="319"/>
      <c r="T387" s="319"/>
      <c r="U387" s="319"/>
      <c r="V387" s="319"/>
      <c r="W387" s="319">
        <v>25</v>
      </c>
      <c r="X387" s="319">
        <v>18</v>
      </c>
      <c r="Y387" s="319">
        <v>5</v>
      </c>
      <c r="Z387" s="319">
        <v>463.2</v>
      </c>
      <c r="AA387" s="320"/>
      <c r="AB387" s="319">
        <v>300</v>
      </c>
      <c r="AC387" s="319"/>
      <c r="AD387" s="320"/>
      <c r="AE387" s="320">
        <v>2011</v>
      </c>
      <c r="AF387" s="320"/>
      <c r="AG387" s="320"/>
      <c r="AH387" s="320"/>
      <c r="AI387" s="320"/>
      <c r="AJ387" s="320"/>
      <c r="AK387" s="320"/>
      <c r="AL387" s="319">
        <v>2000</v>
      </c>
      <c r="AM387" s="320"/>
      <c r="AN387" s="320"/>
      <c r="AO387" s="320"/>
      <c r="AP387" s="320"/>
      <c r="AQ387" s="320"/>
      <c r="AR387" s="320"/>
      <c r="AS387" s="320"/>
      <c r="AT387" s="320"/>
      <c r="AU387" s="320"/>
      <c r="AV387" s="320"/>
      <c r="AW387" s="320"/>
      <c r="AX387" s="320"/>
      <c r="AY387" s="320"/>
      <c r="AZ387" s="320"/>
      <c r="BA387" s="320"/>
      <c r="BB387" s="320"/>
      <c r="BC387" s="320"/>
      <c r="BD387" s="320"/>
      <c r="BE387" s="320"/>
      <c r="BF387" s="320" t="s">
        <v>14899</v>
      </c>
    </row>
    <row r="388" spans="1:58" s="290" customFormat="1" ht="24.95" customHeight="1">
      <c r="B388" s="543"/>
      <c r="C388" s="320" t="s">
        <v>13887</v>
      </c>
      <c r="D388" s="320" t="s">
        <v>14900</v>
      </c>
      <c r="E388" s="320" t="s">
        <v>14901</v>
      </c>
      <c r="F388" s="320" t="s">
        <v>13887</v>
      </c>
      <c r="G388" s="320" t="s">
        <v>14902</v>
      </c>
      <c r="H388" s="847"/>
      <c r="I388" s="177" t="s">
        <v>13887</v>
      </c>
      <c r="J388" s="320">
        <v>17</v>
      </c>
      <c r="K388" s="320" t="s">
        <v>2200</v>
      </c>
      <c r="L388" s="319">
        <v>6934</v>
      </c>
      <c r="M388" s="319">
        <v>2995</v>
      </c>
      <c r="N388" s="319">
        <v>3854</v>
      </c>
      <c r="O388" s="320" t="s">
        <v>513</v>
      </c>
      <c r="P388" s="319"/>
      <c r="Q388" s="319"/>
      <c r="R388" s="319"/>
      <c r="S388" s="319">
        <v>50</v>
      </c>
      <c r="T388" s="319">
        <v>2.5</v>
      </c>
      <c r="U388" s="319">
        <v>8</v>
      </c>
      <c r="V388" s="319">
        <v>1250</v>
      </c>
      <c r="W388" s="319"/>
      <c r="X388" s="319"/>
      <c r="Y388" s="319"/>
      <c r="Z388" s="319"/>
      <c r="AA388" s="320">
        <v>168</v>
      </c>
      <c r="AB388" s="319">
        <v>500</v>
      </c>
      <c r="AC388" s="319">
        <v>500</v>
      </c>
      <c r="AD388" s="320" t="s">
        <v>586</v>
      </c>
      <c r="AE388" s="320">
        <v>1999</v>
      </c>
      <c r="AF388" s="320"/>
      <c r="AG388" s="320" t="s">
        <v>14903</v>
      </c>
      <c r="AH388" s="320" t="s">
        <v>14904</v>
      </c>
      <c r="AI388" s="320"/>
      <c r="AJ388" s="320"/>
      <c r="AK388" s="320"/>
      <c r="AL388" s="319"/>
      <c r="AM388" s="320"/>
      <c r="AN388" s="320"/>
      <c r="AO388" s="320"/>
      <c r="AP388" s="320"/>
      <c r="AQ388" s="320"/>
      <c r="AR388" s="320"/>
      <c r="AS388" s="320" t="s">
        <v>1652</v>
      </c>
      <c r="AT388" s="320">
        <v>1</v>
      </c>
      <c r="AU388" s="320">
        <v>147</v>
      </c>
      <c r="AV388" s="320" t="s">
        <v>14905</v>
      </c>
      <c r="AW388" s="320"/>
      <c r="AX388" s="320"/>
      <c r="AY388" s="320"/>
      <c r="AZ388" s="320"/>
      <c r="BA388" s="320"/>
      <c r="BB388" s="320"/>
      <c r="BC388" s="320"/>
      <c r="BD388" s="320"/>
      <c r="BE388" s="320"/>
      <c r="BF388" s="320"/>
    </row>
    <row r="389" spans="1:58" s="290" customFormat="1" ht="24.95" customHeight="1">
      <c r="B389" s="543"/>
      <c r="C389" s="320" t="s">
        <v>1061</v>
      </c>
      <c r="D389" s="320"/>
      <c r="E389" s="320" t="s">
        <v>14906</v>
      </c>
      <c r="F389" s="320" t="s">
        <v>1061</v>
      </c>
      <c r="G389" s="320"/>
      <c r="H389" s="847"/>
      <c r="I389" s="320" t="s">
        <v>14907</v>
      </c>
      <c r="J389" s="320"/>
      <c r="K389" s="320"/>
      <c r="L389" s="319">
        <v>31326</v>
      </c>
      <c r="M389" s="885">
        <v>1740</v>
      </c>
      <c r="N389" s="319">
        <v>2358</v>
      </c>
      <c r="O389" s="320" t="s">
        <v>513</v>
      </c>
      <c r="P389" s="319"/>
      <c r="Q389" s="319"/>
      <c r="R389" s="319"/>
      <c r="S389" s="319"/>
      <c r="T389" s="319"/>
      <c r="U389" s="319"/>
      <c r="V389" s="319"/>
      <c r="W389" s="319">
        <v>25</v>
      </c>
      <c r="X389" s="319">
        <v>13</v>
      </c>
      <c r="Y389" s="319">
        <v>6</v>
      </c>
      <c r="Z389" s="319">
        <v>416</v>
      </c>
      <c r="AA389" s="320"/>
      <c r="AB389" s="319">
        <v>1920</v>
      </c>
      <c r="AC389" s="319">
        <v>1920</v>
      </c>
      <c r="AD389" s="320"/>
      <c r="AE389" s="320">
        <v>2003</v>
      </c>
      <c r="AF389" s="320"/>
      <c r="AG389" s="320"/>
      <c r="AH389" s="320"/>
      <c r="AI389" s="320"/>
      <c r="AJ389" s="320"/>
      <c r="AK389" s="320"/>
      <c r="AL389" s="319">
        <v>5114</v>
      </c>
      <c r="AM389" s="320"/>
      <c r="AN389" s="320"/>
      <c r="AO389" s="320"/>
      <c r="AP389" s="320"/>
      <c r="AQ389" s="320"/>
      <c r="AR389" s="320"/>
      <c r="AS389" s="320"/>
      <c r="AT389" s="320"/>
      <c r="AU389" s="320"/>
      <c r="AV389" s="320"/>
      <c r="AW389" s="320"/>
      <c r="AX389" s="320"/>
      <c r="AY389" s="320"/>
      <c r="AZ389" s="320"/>
      <c r="BA389" s="320"/>
      <c r="BB389" s="320"/>
      <c r="BC389" s="320"/>
      <c r="BD389" s="320"/>
      <c r="BE389" s="320"/>
      <c r="BF389" s="320" t="s">
        <v>14908</v>
      </c>
    </row>
    <row r="390" spans="1:58" s="290" customFormat="1" ht="24.95" customHeight="1">
      <c r="B390" s="543"/>
      <c r="C390" s="320" t="s">
        <v>13904</v>
      </c>
      <c r="D390" s="320" t="s">
        <v>14465</v>
      </c>
      <c r="E390" s="320" t="s">
        <v>14909</v>
      </c>
      <c r="F390" s="320" t="s">
        <v>13904</v>
      </c>
      <c r="G390" s="320" t="s">
        <v>14910</v>
      </c>
      <c r="H390" s="1096"/>
      <c r="I390" s="320" t="s">
        <v>10345</v>
      </c>
      <c r="J390" s="320">
        <v>15</v>
      </c>
      <c r="K390" s="320"/>
      <c r="L390" s="319"/>
      <c r="M390" s="319"/>
      <c r="N390" s="319"/>
      <c r="O390" s="320" t="s">
        <v>513</v>
      </c>
      <c r="P390" s="319"/>
      <c r="Q390" s="319"/>
      <c r="R390" s="319"/>
      <c r="S390" s="319"/>
      <c r="T390" s="319"/>
      <c r="U390" s="319"/>
      <c r="V390" s="319"/>
      <c r="W390" s="319">
        <v>26</v>
      </c>
      <c r="X390" s="319">
        <v>16</v>
      </c>
      <c r="Y390" s="319">
        <v>7</v>
      </c>
      <c r="Z390" s="319">
        <v>416</v>
      </c>
      <c r="AA390" s="320">
        <v>180</v>
      </c>
      <c r="AB390" s="319"/>
      <c r="AC390" s="319"/>
      <c r="AD390" s="320"/>
      <c r="AE390" s="320">
        <v>2003</v>
      </c>
      <c r="AF390" s="320"/>
      <c r="AG390" s="320"/>
      <c r="AH390" s="320"/>
      <c r="AI390" s="320"/>
      <c r="AJ390" s="320"/>
      <c r="AK390" s="320"/>
      <c r="AL390" s="319">
        <v>13269</v>
      </c>
      <c r="AM390" s="320"/>
      <c r="AN390" s="320"/>
      <c r="AO390" s="320"/>
      <c r="AP390" s="320"/>
      <c r="AQ390" s="320"/>
      <c r="AR390" s="320"/>
      <c r="AS390" s="320"/>
      <c r="AT390" s="320"/>
      <c r="AU390" s="320"/>
      <c r="AV390" s="320"/>
      <c r="AW390" s="320"/>
      <c r="AX390" s="320"/>
      <c r="AY390" s="320"/>
      <c r="AZ390" s="320"/>
      <c r="BA390" s="320"/>
      <c r="BB390" s="320"/>
      <c r="BC390" s="320"/>
      <c r="BD390" s="320"/>
      <c r="BE390" s="320"/>
      <c r="BF390" s="320" t="s">
        <v>2203</v>
      </c>
    </row>
    <row r="391" spans="1:58" s="290" customFormat="1" ht="24.95" customHeight="1">
      <c r="B391" s="924"/>
      <c r="C391" s="320" t="s">
        <v>13914</v>
      </c>
      <c r="D391" s="320"/>
      <c r="E391" s="320" t="s">
        <v>14911</v>
      </c>
      <c r="F391" s="320" t="s">
        <v>13914</v>
      </c>
      <c r="G391" s="320"/>
      <c r="H391" s="847"/>
      <c r="I391" s="177" t="s">
        <v>14912</v>
      </c>
      <c r="J391" s="320"/>
      <c r="K391" s="320">
        <v>24119</v>
      </c>
      <c r="L391" s="319">
        <v>24119</v>
      </c>
      <c r="M391" s="319">
        <v>1354.03</v>
      </c>
      <c r="N391" s="319">
        <v>1354.03</v>
      </c>
      <c r="O391" s="320" t="s">
        <v>513</v>
      </c>
      <c r="P391" s="319"/>
      <c r="Q391" s="319"/>
      <c r="R391" s="319"/>
      <c r="S391" s="319"/>
      <c r="T391" s="319"/>
      <c r="U391" s="319"/>
      <c r="V391" s="319"/>
      <c r="W391" s="319">
        <v>25</v>
      </c>
      <c r="X391" s="319">
        <v>12</v>
      </c>
      <c r="Y391" s="319">
        <v>6</v>
      </c>
      <c r="Z391" s="319">
        <v>310.95</v>
      </c>
      <c r="AA391" s="320"/>
      <c r="AB391" s="319"/>
      <c r="AC391" s="319">
        <v>2003</v>
      </c>
      <c r="AD391" s="320"/>
      <c r="AE391" s="320">
        <v>2003</v>
      </c>
      <c r="AF391" s="320"/>
      <c r="AG391" s="320"/>
      <c r="AH391" s="320"/>
      <c r="AI391" s="320"/>
      <c r="AJ391" s="320"/>
      <c r="AK391" s="320"/>
      <c r="AL391" s="319">
        <v>1000</v>
      </c>
      <c r="AM391" s="320"/>
      <c r="AN391" s="320"/>
      <c r="AO391" s="320"/>
      <c r="AP391" s="320"/>
      <c r="AQ391" s="320"/>
      <c r="AR391" s="320"/>
      <c r="AS391" s="320"/>
      <c r="AT391" s="320"/>
      <c r="AU391" s="320"/>
      <c r="AV391" s="320"/>
      <c r="AW391" s="320"/>
      <c r="AX391" s="320"/>
      <c r="AY391" s="320"/>
      <c r="AZ391" s="320"/>
      <c r="BA391" s="320"/>
      <c r="BB391" s="320"/>
      <c r="BC391" s="320" t="s">
        <v>14913</v>
      </c>
      <c r="BD391" s="320"/>
      <c r="BE391" s="320"/>
      <c r="BF391" s="320"/>
    </row>
    <row r="392" spans="1:58" s="290" customFormat="1" ht="24.95" customHeight="1">
      <c r="B392" s="924"/>
      <c r="C392" s="320" t="s">
        <v>1064</v>
      </c>
      <c r="D392" s="320"/>
      <c r="E392" s="320" t="s">
        <v>14914</v>
      </c>
      <c r="F392" s="320" t="s">
        <v>1064</v>
      </c>
      <c r="G392" s="320"/>
      <c r="H392" s="847"/>
      <c r="I392" s="320" t="s">
        <v>1064</v>
      </c>
      <c r="J392" s="320"/>
      <c r="K392" s="319"/>
      <c r="L392" s="319">
        <v>52765</v>
      </c>
      <c r="M392" s="319">
        <v>1467</v>
      </c>
      <c r="N392" s="319">
        <v>785</v>
      </c>
      <c r="O392" s="320" t="s">
        <v>513</v>
      </c>
      <c r="P392" s="319"/>
      <c r="Q392" s="319"/>
      <c r="R392" s="319"/>
      <c r="S392" s="319"/>
      <c r="T392" s="319"/>
      <c r="U392" s="319"/>
      <c r="V392" s="958"/>
      <c r="W392" s="319">
        <v>25</v>
      </c>
      <c r="X392" s="319">
        <v>11</v>
      </c>
      <c r="Y392" s="319">
        <v>5</v>
      </c>
      <c r="Z392" s="319">
        <v>275</v>
      </c>
      <c r="AA392" s="320"/>
      <c r="AB392" s="320"/>
      <c r="AC392" s="320"/>
      <c r="AD392" s="320"/>
      <c r="AE392" s="320">
        <v>2007</v>
      </c>
      <c r="AF392" s="320"/>
      <c r="AG392" s="320"/>
      <c r="AH392" s="320"/>
      <c r="AI392" s="320"/>
      <c r="AJ392" s="320"/>
      <c r="AK392" s="320"/>
      <c r="AL392" s="319">
        <v>8222</v>
      </c>
      <c r="AM392" s="320"/>
      <c r="AN392" s="320"/>
      <c r="AO392" s="320"/>
      <c r="AP392" s="320"/>
      <c r="AQ392" s="320"/>
      <c r="AR392" s="320"/>
      <c r="AS392" s="320"/>
      <c r="AT392" s="320"/>
      <c r="AU392" s="320"/>
      <c r="AV392" s="320"/>
      <c r="AW392" s="320"/>
      <c r="AX392" s="320"/>
      <c r="AY392" s="320"/>
      <c r="AZ392" s="320"/>
      <c r="BA392" s="320"/>
      <c r="BB392" s="320"/>
      <c r="BC392" s="320"/>
      <c r="BD392" s="320"/>
      <c r="BE392" s="320"/>
      <c r="BF392" s="320"/>
    </row>
    <row r="393" spans="1:58" s="290" customFormat="1" ht="24.95" customHeight="1">
      <c r="B393" s="924"/>
      <c r="C393" s="320" t="s">
        <v>1043</v>
      </c>
      <c r="D393" s="320" t="s">
        <v>13957</v>
      </c>
      <c r="E393" s="1126" t="s">
        <v>14915</v>
      </c>
      <c r="F393" s="320" t="s">
        <v>1043</v>
      </c>
      <c r="G393" s="320" t="s">
        <v>13959</v>
      </c>
      <c r="H393" s="847" t="s">
        <v>13960</v>
      </c>
      <c r="I393" s="1127" t="s">
        <v>1043</v>
      </c>
      <c r="J393" s="320">
        <v>5</v>
      </c>
      <c r="K393" s="319"/>
      <c r="L393" s="1128"/>
      <c r="M393" s="1128">
        <v>1836</v>
      </c>
      <c r="N393" s="1128">
        <v>2580</v>
      </c>
      <c r="O393" s="320" t="s">
        <v>513</v>
      </c>
      <c r="P393" s="319"/>
      <c r="Q393" s="319"/>
      <c r="R393" s="319"/>
      <c r="S393" s="319"/>
      <c r="T393" s="319"/>
      <c r="U393" s="319"/>
      <c r="V393" s="108"/>
      <c r="W393" s="1127">
        <v>25</v>
      </c>
      <c r="X393" s="1127">
        <v>12</v>
      </c>
      <c r="Y393" s="1127">
        <v>6</v>
      </c>
      <c r="Z393" s="1127">
        <v>300</v>
      </c>
      <c r="AA393" s="320">
        <v>48</v>
      </c>
      <c r="AB393" s="320"/>
      <c r="AC393" s="320"/>
      <c r="AD393" s="320"/>
      <c r="AE393" s="320">
        <v>2003</v>
      </c>
      <c r="AF393" s="320"/>
      <c r="AG393" s="320" t="s">
        <v>14916</v>
      </c>
      <c r="AH393" s="320" t="s">
        <v>14917</v>
      </c>
      <c r="AI393" s="320" t="s">
        <v>2307</v>
      </c>
      <c r="AJ393" s="320"/>
      <c r="AK393" s="320"/>
      <c r="AL393" s="319">
        <v>6791</v>
      </c>
      <c r="AM393" s="320"/>
      <c r="AN393" s="320"/>
      <c r="AO393" s="320"/>
      <c r="AP393" s="320"/>
      <c r="AQ393" s="320"/>
      <c r="AR393" s="320"/>
      <c r="AS393" s="320" t="s">
        <v>2987</v>
      </c>
      <c r="AT393" s="320"/>
      <c r="AU393" s="320" t="s">
        <v>14918</v>
      </c>
      <c r="AV393" s="320" t="s">
        <v>14919</v>
      </c>
      <c r="AW393" s="320" t="s">
        <v>10715</v>
      </c>
      <c r="AX393" s="320"/>
      <c r="AY393" s="320"/>
      <c r="AZ393" s="320"/>
      <c r="BA393" s="320"/>
      <c r="BB393" s="320"/>
      <c r="BC393" s="320"/>
      <c r="BD393" s="320"/>
      <c r="BE393" s="320"/>
      <c r="BF393" s="320" t="s">
        <v>14920</v>
      </c>
    </row>
    <row r="394" spans="1:58" s="290" customFormat="1" ht="24.95" customHeight="1">
      <c r="B394" s="924"/>
      <c r="C394" s="320" t="s">
        <v>13963</v>
      </c>
      <c r="D394" s="320" t="s">
        <v>14921</v>
      </c>
      <c r="E394" s="320" t="s">
        <v>14922</v>
      </c>
      <c r="F394" s="320" t="s">
        <v>13963</v>
      </c>
      <c r="G394" s="320" t="s">
        <v>574</v>
      </c>
      <c r="H394" s="1096" t="s">
        <v>13966</v>
      </c>
      <c r="I394" s="320" t="s">
        <v>10345</v>
      </c>
      <c r="J394" s="320">
        <v>3</v>
      </c>
      <c r="K394" s="320"/>
      <c r="L394" s="319">
        <v>15478</v>
      </c>
      <c r="M394" s="319">
        <v>934</v>
      </c>
      <c r="N394" s="319">
        <v>934</v>
      </c>
      <c r="O394" s="320" t="s">
        <v>513</v>
      </c>
      <c r="P394" s="319"/>
      <c r="Q394" s="319"/>
      <c r="R394" s="319"/>
      <c r="S394" s="319"/>
      <c r="T394" s="319"/>
      <c r="U394" s="319"/>
      <c r="V394" s="319"/>
      <c r="W394" s="319">
        <v>25</v>
      </c>
      <c r="X394" s="319">
        <v>10</v>
      </c>
      <c r="Y394" s="319">
        <v>5</v>
      </c>
      <c r="Z394" s="319">
        <v>250</v>
      </c>
      <c r="AA394" s="320"/>
      <c r="AB394" s="319"/>
      <c r="AC394" s="319"/>
      <c r="AD394" s="320"/>
      <c r="AE394" s="320">
        <v>2002</v>
      </c>
      <c r="AF394" s="320">
        <v>589</v>
      </c>
      <c r="AG394" s="320">
        <v>104</v>
      </c>
      <c r="AH394" s="320">
        <v>692</v>
      </c>
      <c r="AI394" s="320"/>
      <c r="AJ394" s="320"/>
      <c r="AK394" s="320"/>
      <c r="AL394" s="319">
        <v>1385</v>
      </c>
      <c r="AM394" s="320"/>
      <c r="AN394" s="320"/>
      <c r="AO394" s="320"/>
      <c r="AP394" s="320"/>
      <c r="AQ394" s="320"/>
      <c r="AR394" s="320"/>
      <c r="AS394" s="320"/>
      <c r="AT394" s="320"/>
      <c r="AU394" s="320"/>
      <c r="AV394" s="320"/>
      <c r="AW394" s="320"/>
      <c r="AX394" s="320"/>
      <c r="AY394" s="320"/>
      <c r="AZ394" s="320"/>
      <c r="BA394" s="320"/>
      <c r="BB394" s="320"/>
      <c r="BC394" s="320"/>
      <c r="BD394" s="320"/>
      <c r="BE394" s="320"/>
      <c r="BF394" s="320"/>
    </row>
    <row r="395" spans="1:58" s="290" customFormat="1" ht="24.95" customHeight="1">
      <c r="B395" s="924"/>
      <c r="C395" s="320" t="s">
        <v>13963</v>
      </c>
      <c r="D395" s="320"/>
      <c r="E395" s="320" t="s">
        <v>14923</v>
      </c>
      <c r="F395" s="320" t="s">
        <v>13963</v>
      </c>
      <c r="G395" s="320"/>
      <c r="H395" s="847"/>
      <c r="I395" s="320" t="s">
        <v>10345</v>
      </c>
      <c r="J395" s="320"/>
      <c r="K395" s="320"/>
      <c r="L395" s="319">
        <v>5832</v>
      </c>
      <c r="M395" s="319">
        <v>2197</v>
      </c>
      <c r="N395" s="319">
        <v>4213</v>
      </c>
      <c r="O395" s="320" t="s">
        <v>513</v>
      </c>
      <c r="P395" s="319"/>
      <c r="Q395" s="319"/>
      <c r="R395" s="319"/>
      <c r="S395" s="319"/>
      <c r="T395" s="319"/>
      <c r="U395" s="319"/>
      <c r="V395" s="319"/>
      <c r="W395" s="319">
        <v>25</v>
      </c>
      <c r="X395" s="319">
        <v>10</v>
      </c>
      <c r="Y395" s="319">
        <v>5</v>
      </c>
      <c r="Z395" s="319">
        <v>250</v>
      </c>
      <c r="AA395" s="320"/>
      <c r="AB395" s="319"/>
      <c r="AC395" s="319"/>
      <c r="AD395" s="320"/>
      <c r="AE395" s="320">
        <v>2015</v>
      </c>
      <c r="AF395" s="320"/>
      <c r="AG395" s="320"/>
      <c r="AH395" s="320"/>
      <c r="AI395" s="320"/>
      <c r="AJ395" s="320"/>
      <c r="AK395" s="320"/>
      <c r="AL395" s="319">
        <v>9000</v>
      </c>
      <c r="AM395" s="320"/>
      <c r="AN395" s="320"/>
      <c r="AO395" s="320"/>
      <c r="AP395" s="320"/>
      <c r="AQ395" s="320"/>
      <c r="AR395" s="320"/>
      <c r="AS395" s="320"/>
      <c r="AT395" s="320"/>
      <c r="AU395" s="320"/>
      <c r="AV395" s="320"/>
      <c r="AW395" s="320"/>
      <c r="AX395" s="320"/>
      <c r="AY395" s="320"/>
      <c r="AZ395" s="320"/>
      <c r="BA395" s="320"/>
      <c r="BB395" s="320"/>
      <c r="BC395" s="320"/>
      <c r="BD395" s="320"/>
      <c r="BE395" s="320"/>
      <c r="BF395" s="682"/>
    </row>
    <row r="396" spans="1:58" s="290" customFormat="1" ht="24.95" customHeight="1">
      <c r="B396" s="924"/>
      <c r="C396" s="320" t="s">
        <v>13971</v>
      </c>
      <c r="D396" s="320"/>
      <c r="E396" s="320" t="s">
        <v>14924</v>
      </c>
      <c r="F396" s="320" t="s">
        <v>13971</v>
      </c>
      <c r="G396" s="320"/>
      <c r="H396" s="847"/>
      <c r="I396" s="320" t="s">
        <v>14925</v>
      </c>
      <c r="J396" s="320"/>
      <c r="K396" s="320"/>
      <c r="L396" s="319">
        <v>7650</v>
      </c>
      <c r="M396" s="319">
        <v>1772</v>
      </c>
      <c r="N396" s="319">
        <v>2762</v>
      </c>
      <c r="O396" s="320" t="s">
        <v>513</v>
      </c>
      <c r="P396" s="319"/>
      <c r="Q396" s="319"/>
      <c r="R396" s="319"/>
      <c r="S396" s="319"/>
      <c r="T396" s="319"/>
      <c r="U396" s="319"/>
      <c r="V396" s="319"/>
      <c r="W396" s="319">
        <v>25</v>
      </c>
      <c r="X396" s="319">
        <v>9</v>
      </c>
      <c r="Y396" s="319">
        <v>4</v>
      </c>
      <c r="Z396" s="319">
        <v>225</v>
      </c>
      <c r="AA396" s="320"/>
      <c r="AB396" s="319"/>
      <c r="AC396" s="319"/>
      <c r="AD396" s="320"/>
      <c r="AE396" s="320">
        <v>2006</v>
      </c>
      <c r="AF396" s="320"/>
      <c r="AG396" s="320"/>
      <c r="AH396" s="320"/>
      <c r="AI396" s="320"/>
      <c r="AJ396" s="320"/>
      <c r="AK396" s="320"/>
      <c r="AL396" s="319">
        <v>938</v>
      </c>
      <c r="AM396" s="320"/>
      <c r="AN396" s="320"/>
      <c r="AO396" s="320"/>
      <c r="AP396" s="320"/>
      <c r="AQ396" s="320"/>
      <c r="AR396" s="320"/>
      <c r="AS396" s="320"/>
      <c r="AT396" s="320"/>
      <c r="AU396" s="320"/>
      <c r="AV396" s="320"/>
      <c r="AW396" s="320"/>
      <c r="AX396" s="320"/>
      <c r="AY396" s="320"/>
      <c r="AZ396" s="320"/>
      <c r="BA396" s="320"/>
      <c r="BB396" s="320"/>
      <c r="BC396" s="320"/>
      <c r="BD396" s="320"/>
      <c r="BE396" s="320"/>
      <c r="BF396" s="146" t="s">
        <v>14926</v>
      </c>
    </row>
    <row r="397" spans="1:58" s="290" customFormat="1" ht="24.95" customHeight="1">
      <c r="B397" s="924"/>
      <c r="C397" s="320" t="s">
        <v>1065</v>
      </c>
      <c r="D397" s="320" t="s">
        <v>14927</v>
      </c>
      <c r="E397" s="320" t="s">
        <v>14928</v>
      </c>
      <c r="F397" s="320" t="s">
        <v>1065</v>
      </c>
      <c r="G397" s="320" t="s">
        <v>14929</v>
      </c>
      <c r="H397" s="847"/>
      <c r="I397" s="320" t="s">
        <v>1065</v>
      </c>
      <c r="J397" s="320">
        <v>11</v>
      </c>
      <c r="K397" s="320" t="s">
        <v>14930</v>
      </c>
      <c r="L397" s="319"/>
      <c r="M397" s="319">
        <v>1771</v>
      </c>
      <c r="N397" s="319">
        <v>2769</v>
      </c>
      <c r="O397" s="320" t="s">
        <v>513</v>
      </c>
      <c r="P397" s="319"/>
      <c r="Q397" s="319"/>
      <c r="R397" s="319"/>
      <c r="S397" s="319"/>
      <c r="T397" s="319"/>
      <c r="U397" s="319"/>
      <c r="V397" s="319"/>
      <c r="W397" s="319">
        <v>25</v>
      </c>
      <c r="X397" s="319">
        <v>15</v>
      </c>
      <c r="Y397" s="319">
        <v>6</v>
      </c>
      <c r="Z397" s="319">
        <v>375</v>
      </c>
      <c r="AA397" s="320">
        <v>35</v>
      </c>
      <c r="AB397" s="319">
        <v>100</v>
      </c>
      <c r="AC397" s="319">
        <v>100</v>
      </c>
      <c r="AD397" s="320"/>
      <c r="AE397" s="320">
        <v>2014</v>
      </c>
      <c r="AF397" s="320">
        <v>3492</v>
      </c>
      <c r="AG397" s="320">
        <v>600</v>
      </c>
      <c r="AH397" s="320">
        <v>3208</v>
      </c>
      <c r="AI397" s="320"/>
      <c r="AJ397" s="320"/>
      <c r="AK397" s="320"/>
      <c r="AL397" s="319">
        <v>6500</v>
      </c>
      <c r="AM397" s="320"/>
      <c r="AN397" s="320"/>
      <c r="AO397" s="320"/>
      <c r="AP397" s="320"/>
      <c r="AQ397" s="320"/>
      <c r="AR397" s="320"/>
      <c r="AS397" s="320"/>
      <c r="AT397" s="320"/>
      <c r="AU397" s="320"/>
      <c r="AV397" s="320"/>
      <c r="AW397" s="320"/>
      <c r="AX397" s="320"/>
      <c r="AY397" s="320"/>
      <c r="AZ397" s="320"/>
      <c r="BA397" s="320"/>
      <c r="BB397" s="320"/>
      <c r="BC397" s="320"/>
      <c r="BD397" s="320"/>
      <c r="BE397" s="320"/>
      <c r="BF397" s="320"/>
    </row>
    <row r="398" spans="1:58" s="290" customFormat="1" ht="24.95" customHeight="1">
      <c r="B398" s="961"/>
      <c r="C398" s="678" t="s">
        <v>13985</v>
      </c>
      <c r="D398" s="320" t="s">
        <v>14927</v>
      </c>
      <c r="E398" s="320" t="s">
        <v>14931</v>
      </c>
      <c r="F398" s="320" t="s">
        <v>13985</v>
      </c>
      <c r="G398" s="320" t="s">
        <v>14929</v>
      </c>
      <c r="H398" s="847"/>
      <c r="I398" s="320" t="s">
        <v>6798</v>
      </c>
      <c r="J398" s="320">
        <v>11</v>
      </c>
      <c r="K398" s="320" t="s">
        <v>14930</v>
      </c>
      <c r="L398" s="319">
        <v>52751</v>
      </c>
      <c r="M398" s="319">
        <v>3077</v>
      </c>
      <c r="N398" s="319">
        <v>6796</v>
      </c>
      <c r="O398" s="320" t="s">
        <v>513</v>
      </c>
      <c r="P398" s="319"/>
      <c r="Q398" s="319"/>
      <c r="R398" s="319"/>
      <c r="S398" s="319">
        <v>25</v>
      </c>
      <c r="T398" s="319">
        <v>15</v>
      </c>
      <c r="U398" s="319">
        <v>6</v>
      </c>
      <c r="V398" s="319">
        <v>375</v>
      </c>
      <c r="W398" s="319">
        <v>12</v>
      </c>
      <c r="X398" s="319">
        <v>6</v>
      </c>
      <c r="Y398" s="319"/>
      <c r="Z398" s="319">
        <v>72</v>
      </c>
      <c r="AA398" s="320">
        <v>35</v>
      </c>
      <c r="AB398" s="319">
        <v>100</v>
      </c>
      <c r="AC398" s="319">
        <v>100</v>
      </c>
      <c r="AD398" s="320"/>
      <c r="AE398" s="320">
        <v>1998</v>
      </c>
      <c r="AF398" s="320">
        <v>3492</v>
      </c>
      <c r="AG398" s="320">
        <v>600</v>
      </c>
      <c r="AH398" s="320">
        <v>3208</v>
      </c>
      <c r="AI398" s="320"/>
      <c r="AJ398" s="320"/>
      <c r="AK398" s="320"/>
      <c r="AL398" s="319">
        <v>7300</v>
      </c>
      <c r="AM398" s="320"/>
      <c r="AN398" s="320"/>
      <c r="AO398" s="320"/>
      <c r="AP398" s="320"/>
      <c r="AQ398" s="320"/>
      <c r="AR398" s="320"/>
      <c r="AS398" s="320"/>
      <c r="AT398" s="320"/>
      <c r="AU398" s="320"/>
      <c r="AV398" s="320"/>
      <c r="AW398" s="320"/>
      <c r="AX398" s="320"/>
      <c r="AY398" s="320"/>
      <c r="AZ398" s="320"/>
      <c r="BA398" s="320"/>
      <c r="BB398" s="320"/>
      <c r="BC398" s="320"/>
      <c r="BD398" s="320"/>
      <c r="BE398" s="320"/>
      <c r="BF398" s="320" t="s">
        <v>14932</v>
      </c>
    </row>
    <row r="399" spans="1:58" s="290" customFormat="1" ht="24.95" customHeight="1">
      <c r="B399" s="566" t="s">
        <v>5445</v>
      </c>
      <c r="C399" s="678" t="s">
        <v>5443</v>
      </c>
      <c r="D399" s="320"/>
      <c r="E399" s="544">
        <f>COUNTA(E400:E401)</f>
        <v>2</v>
      </c>
      <c r="F399" s="320"/>
      <c r="G399" s="320"/>
      <c r="H399" s="847"/>
      <c r="I399" s="320"/>
      <c r="J399" s="320"/>
      <c r="K399" s="320"/>
      <c r="L399" s="319">
        <f>SUM(L400:L401)</f>
        <v>16982</v>
      </c>
      <c r="M399" s="319">
        <f>SUM(M400:M401)</f>
        <v>6070.15</v>
      </c>
      <c r="N399" s="319">
        <f>SUM(N400:N401)</f>
        <v>11134.465</v>
      </c>
      <c r="O399" s="320"/>
      <c r="P399" s="319"/>
      <c r="Q399" s="319"/>
      <c r="R399" s="319"/>
      <c r="S399" s="319"/>
      <c r="T399" s="319"/>
      <c r="U399" s="319"/>
      <c r="V399" s="319"/>
      <c r="W399" s="319"/>
      <c r="X399" s="319"/>
      <c r="Y399" s="319"/>
      <c r="Z399" s="319"/>
      <c r="AA399" s="320"/>
      <c r="AB399" s="319"/>
      <c r="AC399" s="320"/>
      <c r="AD399" s="320"/>
      <c r="AE399" s="320"/>
      <c r="AF399" s="320"/>
      <c r="AG399" s="320"/>
      <c r="AH399" s="320"/>
      <c r="AI399" s="320"/>
      <c r="AJ399" s="320"/>
      <c r="AK399" s="320"/>
      <c r="AL399" s="319"/>
      <c r="AM399" s="320"/>
      <c r="AN399" s="320"/>
      <c r="AO399" s="320"/>
      <c r="AP399" s="320"/>
      <c r="AQ399" s="320"/>
      <c r="AR399" s="320"/>
      <c r="AS399" s="320"/>
      <c r="AT399" s="320"/>
      <c r="AU399" s="320"/>
      <c r="AV399" s="320"/>
      <c r="AW399" s="320"/>
      <c r="AX399" s="320"/>
      <c r="AY399" s="320"/>
      <c r="AZ399" s="320"/>
      <c r="BA399" s="320"/>
      <c r="BB399" s="320"/>
      <c r="BC399" s="320"/>
      <c r="BD399" s="320"/>
      <c r="BE399" s="320"/>
      <c r="BF399" s="320"/>
    </row>
    <row r="400" spans="1:58" s="290" customFormat="1" ht="24.95" customHeight="1">
      <c r="B400" s="924"/>
      <c r="C400" s="320" t="s">
        <v>5446</v>
      </c>
      <c r="D400" s="320" t="s">
        <v>5447</v>
      </c>
      <c r="E400" s="320" t="s">
        <v>5448</v>
      </c>
      <c r="F400" s="320" t="s">
        <v>5449</v>
      </c>
      <c r="G400" s="320" t="s">
        <v>5450</v>
      </c>
      <c r="H400" s="847" t="s">
        <v>5451</v>
      </c>
      <c r="I400" s="320" t="s">
        <v>15076</v>
      </c>
      <c r="J400" s="320" t="s">
        <v>15393</v>
      </c>
      <c r="K400" s="320" t="s">
        <v>15394</v>
      </c>
      <c r="L400" s="319">
        <v>13000</v>
      </c>
      <c r="M400" s="319">
        <v>5513.15</v>
      </c>
      <c r="N400" s="319">
        <v>8952</v>
      </c>
      <c r="O400" s="320" t="s">
        <v>513</v>
      </c>
      <c r="P400" s="319">
        <v>25</v>
      </c>
      <c r="Q400" s="319">
        <v>21</v>
      </c>
      <c r="R400" s="319">
        <v>5</v>
      </c>
      <c r="S400" s="319">
        <v>50</v>
      </c>
      <c r="T400" s="319">
        <v>21</v>
      </c>
      <c r="U400" s="319">
        <v>8</v>
      </c>
      <c r="V400" s="319">
        <v>2993</v>
      </c>
      <c r="W400" s="319"/>
      <c r="X400" s="319"/>
      <c r="Y400" s="319"/>
      <c r="Z400" s="319"/>
      <c r="AA400" s="320" t="s">
        <v>5452</v>
      </c>
      <c r="AB400" s="319" t="s">
        <v>5453</v>
      </c>
      <c r="AC400" s="320" t="s">
        <v>5454</v>
      </c>
      <c r="AD400" s="320" t="s">
        <v>5455</v>
      </c>
      <c r="AE400" s="320">
        <v>1984</v>
      </c>
      <c r="AF400" s="320"/>
      <c r="AG400" s="320"/>
      <c r="AH400" s="320" t="s">
        <v>5456</v>
      </c>
      <c r="AI400" s="320" t="s">
        <v>5457</v>
      </c>
      <c r="AJ400" s="320"/>
      <c r="AK400" s="320"/>
      <c r="AL400" s="319">
        <v>3210</v>
      </c>
      <c r="AM400" s="320"/>
      <c r="AN400" s="320"/>
      <c r="AO400" s="320" t="s">
        <v>5458</v>
      </c>
      <c r="AP400" s="320" t="s">
        <v>5459</v>
      </c>
      <c r="AQ400" s="320" t="s">
        <v>5460</v>
      </c>
      <c r="AR400" s="320"/>
      <c r="AS400" s="320"/>
      <c r="AT400" s="320"/>
      <c r="AU400" s="320"/>
      <c r="AV400" s="320"/>
      <c r="AW400" s="320"/>
      <c r="AX400" s="320"/>
      <c r="AY400" s="320"/>
      <c r="AZ400" s="320"/>
      <c r="BA400" s="320"/>
      <c r="BB400" s="320"/>
      <c r="BC400" s="320"/>
      <c r="BD400" s="320"/>
      <c r="BE400" s="320"/>
      <c r="BF400" s="320"/>
    </row>
    <row r="401" spans="2:58" s="290" customFormat="1" ht="24.95" customHeight="1">
      <c r="B401" s="961"/>
      <c r="C401" s="320" t="s">
        <v>5446</v>
      </c>
      <c r="D401" s="320" t="s">
        <v>5461</v>
      </c>
      <c r="E401" s="320" t="s">
        <v>5462</v>
      </c>
      <c r="F401" s="320" t="s">
        <v>5449</v>
      </c>
      <c r="G401" s="320" t="s">
        <v>5463</v>
      </c>
      <c r="H401" s="847"/>
      <c r="I401" s="320" t="s">
        <v>15168</v>
      </c>
      <c r="J401" s="320" t="s">
        <v>10952</v>
      </c>
      <c r="K401" s="320" t="s">
        <v>15395</v>
      </c>
      <c r="L401" s="319">
        <v>3982</v>
      </c>
      <c r="M401" s="319">
        <v>557</v>
      </c>
      <c r="N401" s="319">
        <v>2182.4650000000001</v>
      </c>
      <c r="O401" s="320" t="s">
        <v>513</v>
      </c>
      <c r="P401" s="319"/>
      <c r="Q401" s="319"/>
      <c r="R401" s="319"/>
      <c r="S401" s="319"/>
      <c r="T401" s="319"/>
      <c r="U401" s="319"/>
      <c r="V401" s="319"/>
      <c r="W401" s="319">
        <v>51</v>
      </c>
      <c r="X401" s="319">
        <v>11.1</v>
      </c>
      <c r="Y401" s="319">
        <v>5</v>
      </c>
      <c r="Z401" s="319">
        <v>557</v>
      </c>
      <c r="AA401" s="320"/>
      <c r="AB401" s="319"/>
      <c r="AC401" s="320"/>
      <c r="AD401" s="320" t="s">
        <v>5455</v>
      </c>
      <c r="AE401" s="320">
        <v>1997</v>
      </c>
      <c r="AF401" s="320" t="s">
        <v>5464</v>
      </c>
      <c r="AG401" s="320" t="s">
        <v>5444</v>
      </c>
      <c r="AH401" s="320"/>
      <c r="AI401" s="320"/>
      <c r="AJ401" s="320"/>
      <c r="AK401" s="320"/>
      <c r="AL401" s="319">
        <v>2650</v>
      </c>
      <c r="AM401" s="320"/>
      <c r="AN401" s="320"/>
      <c r="AO401" s="320"/>
      <c r="AP401" s="320"/>
      <c r="AQ401" s="320"/>
      <c r="AR401" s="320"/>
      <c r="AS401" s="320"/>
      <c r="AT401" s="320"/>
      <c r="AU401" s="320"/>
      <c r="AV401" s="320"/>
      <c r="AW401" s="320"/>
      <c r="AX401" s="320"/>
      <c r="AY401" s="320"/>
      <c r="AZ401" s="320"/>
      <c r="BA401" s="320"/>
      <c r="BB401" s="320"/>
      <c r="BC401" s="320"/>
      <c r="BD401" s="320"/>
      <c r="BE401" s="320"/>
      <c r="BF401" s="320"/>
    </row>
    <row r="402" spans="2:58" s="290" customFormat="1">
      <c r="L402" s="307"/>
      <c r="M402" s="307"/>
      <c r="N402" s="307"/>
      <c r="P402" s="307"/>
      <c r="Q402" s="307"/>
      <c r="R402" s="307"/>
      <c r="S402" s="307"/>
      <c r="T402" s="307"/>
      <c r="U402" s="307"/>
      <c r="V402" s="307"/>
      <c r="W402" s="307"/>
      <c r="X402" s="307"/>
      <c r="Y402" s="307"/>
      <c r="Z402" s="307"/>
      <c r="AB402" s="307"/>
      <c r="AL402" s="307"/>
    </row>
    <row r="403" spans="2:58" s="290" customFormat="1">
      <c r="L403" s="307"/>
      <c r="M403" s="307"/>
      <c r="N403" s="307"/>
      <c r="P403" s="307"/>
      <c r="Q403" s="307"/>
      <c r="R403" s="307"/>
      <c r="S403" s="307"/>
      <c r="T403" s="307"/>
      <c r="U403" s="307"/>
      <c r="V403" s="307"/>
      <c r="W403" s="307"/>
      <c r="X403" s="307"/>
      <c r="Y403" s="307"/>
      <c r="Z403" s="307"/>
      <c r="AB403" s="307"/>
      <c r="AL403" s="307"/>
    </row>
    <row r="404" spans="2:58" s="290" customFormat="1">
      <c r="L404" s="307"/>
      <c r="M404" s="307"/>
      <c r="N404" s="307"/>
      <c r="P404" s="307"/>
      <c r="Q404" s="307"/>
      <c r="R404" s="307"/>
      <c r="S404" s="307"/>
      <c r="T404" s="307"/>
      <c r="U404" s="307"/>
      <c r="V404" s="307"/>
      <c r="W404" s="307"/>
      <c r="X404" s="307"/>
      <c r="Y404" s="307"/>
      <c r="Z404" s="307"/>
      <c r="AB404" s="307"/>
      <c r="AL404" s="307"/>
    </row>
    <row r="405" spans="2:58" s="290" customFormat="1">
      <c r="L405" s="307"/>
      <c r="M405" s="307"/>
      <c r="N405" s="307"/>
      <c r="P405" s="307"/>
      <c r="Q405" s="307"/>
      <c r="R405" s="307"/>
      <c r="S405" s="307"/>
      <c r="T405" s="307"/>
      <c r="U405" s="307"/>
      <c r="V405" s="307"/>
      <c r="W405" s="307"/>
      <c r="X405" s="307"/>
      <c r="Y405" s="307"/>
      <c r="Z405" s="307"/>
      <c r="AB405" s="307"/>
      <c r="AL405" s="307"/>
    </row>
    <row r="406" spans="2:58" s="290" customFormat="1">
      <c r="L406" s="307"/>
      <c r="M406" s="307"/>
      <c r="N406" s="307"/>
      <c r="P406" s="307"/>
      <c r="Q406" s="307"/>
      <c r="R406" s="307"/>
      <c r="S406" s="307"/>
      <c r="T406" s="307"/>
      <c r="U406" s="307"/>
      <c r="V406" s="307"/>
      <c r="W406" s="307"/>
      <c r="X406" s="307"/>
      <c r="Y406" s="307"/>
      <c r="Z406" s="307"/>
      <c r="AB406" s="307"/>
      <c r="AL406" s="307"/>
    </row>
    <row r="407" spans="2:58" s="290" customFormat="1">
      <c r="L407" s="307"/>
      <c r="M407" s="307"/>
      <c r="N407" s="307"/>
      <c r="P407" s="307"/>
      <c r="Q407" s="307"/>
      <c r="R407" s="307"/>
      <c r="S407" s="307"/>
      <c r="T407" s="307"/>
      <c r="U407" s="307"/>
      <c r="V407" s="307"/>
      <c r="W407" s="307"/>
      <c r="X407" s="307"/>
      <c r="Y407" s="307"/>
      <c r="Z407" s="307"/>
      <c r="AB407" s="307"/>
      <c r="AL407" s="307"/>
    </row>
    <row r="408" spans="2:58" s="290" customFormat="1">
      <c r="L408" s="307"/>
      <c r="M408" s="307"/>
      <c r="N408" s="307"/>
      <c r="P408" s="307"/>
      <c r="Q408" s="307"/>
      <c r="R408" s="307"/>
      <c r="S408" s="307"/>
      <c r="T408" s="307"/>
      <c r="U408" s="307"/>
      <c r="V408" s="307"/>
      <c r="W408" s="307"/>
      <c r="X408" s="307"/>
      <c r="Y408" s="307"/>
      <c r="Z408" s="307"/>
      <c r="AB408" s="307"/>
      <c r="AL408" s="307"/>
    </row>
    <row r="409" spans="2:58" s="290" customFormat="1">
      <c r="L409" s="307"/>
      <c r="M409" s="307"/>
      <c r="N409" s="307"/>
      <c r="P409" s="307"/>
      <c r="Q409" s="307"/>
      <c r="R409" s="307"/>
      <c r="S409" s="307"/>
      <c r="T409" s="307"/>
      <c r="U409" s="307"/>
      <c r="V409" s="307"/>
      <c r="W409" s="307"/>
      <c r="X409" s="307"/>
      <c r="Y409" s="307"/>
      <c r="Z409" s="307"/>
      <c r="AB409" s="307"/>
      <c r="AL409" s="307"/>
    </row>
    <row r="410" spans="2:58" s="290" customFormat="1">
      <c r="L410" s="307"/>
      <c r="M410" s="307"/>
      <c r="N410" s="307"/>
      <c r="P410" s="307"/>
      <c r="Q410" s="307"/>
      <c r="R410" s="307"/>
      <c r="S410" s="307"/>
      <c r="T410" s="307"/>
      <c r="U410" s="307"/>
      <c r="V410" s="307"/>
      <c r="W410" s="307"/>
      <c r="X410" s="307"/>
      <c r="Y410" s="307"/>
      <c r="Z410" s="307"/>
      <c r="AB410" s="307"/>
      <c r="AL410" s="307"/>
    </row>
    <row r="411" spans="2:58" s="290" customFormat="1">
      <c r="L411" s="307"/>
      <c r="M411" s="307"/>
      <c r="N411" s="307"/>
      <c r="P411" s="307"/>
      <c r="Q411" s="307"/>
      <c r="R411" s="307"/>
      <c r="S411" s="307"/>
      <c r="T411" s="307"/>
      <c r="U411" s="307"/>
      <c r="V411" s="307"/>
      <c r="W411" s="307"/>
      <c r="X411" s="307"/>
      <c r="Y411" s="307"/>
      <c r="Z411" s="307"/>
      <c r="AB411" s="307"/>
      <c r="AL411" s="307"/>
    </row>
  </sheetData>
  <mergeCells count="38">
    <mergeCell ref="AX3:BB3"/>
    <mergeCell ref="BC3:BE3"/>
    <mergeCell ref="AM3:AM4"/>
    <mergeCell ref="AN3:AN4"/>
    <mergeCell ref="AO3:AP3"/>
    <mergeCell ref="AR3:AR4"/>
    <mergeCell ref="AC3:AC4"/>
    <mergeCell ref="AD3:AD4"/>
    <mergeCell ref="AM2:AN2"/>
    <mergeCell ref="AF2:AL4"/>
    <mergeCell ref="AS3:AW3"/>
    <mergeCell ref="F2:F4"/>
    <mergeCell ref="J2:J4"/>
    <mergeCell ref="K2:K4"/>
    <mergeCell ref="L2:L4"/>
    <mergeCell ref="M2:M4"/>
    <mergeCell ref="A2:A4"/>
    <mergeCell ref="B2:B4"/>
    <mergeCell ref="C2:C4"/>
    <mergeCell ref="D2:D4"/>
    <mergeCell ref="B1:E1"/>
    <mergeCell ref="E2:E4"/>
    <mergeCell ref="Z1:BF1"/>
    <mergeCell ref="G2:G4"/>
    <mergeCell ref="I2:I4"/>
    <mergeCell ref="AE2:AE4"/>
    <mergeCell ref="N2:N4"/>
    <mergeCell ref="P2:Z2"/>
    <mergeCell ref="AA2:AD2"/>
    <mergeCell ref="O2:O4"/>
    <mergeCell ref="AO2:AR2"/>
    <mergeCell ref="AS2:BE2"/>
    <mergeCell ref="BF2:BF4"/>
    <mergeCell ref="P3:R3"/>
    <mergeCell ref="S3:V3"/>
    <mergeCell ref="W3:Z3"/>
    <mergeCell ref="AA3:AA4"/>
    <mergeCell ref="AB3:AB4"/>
  </mergeCells>
  <phoneticPr fontId="2" type="noConversion"/>
  <hyperlinks>
    <hyperlink ref="H11" r:id="rId1" display="www.stadium.seoul.kr"/>
    <hyperlink ref="H7" r:id="rId2" display="www.stadium.seoul.kr"/>
    <hyperlink ref="H8" r:id="rId3" display="http://www.seoulworldcupst.or.kr"/>
    <hyperlink ref="H9" r:id="rId4" display="www.eunpyeongspo.seoul.kr"/>
    <hyperlink ref="H15" r:id="rId5" display="www.ijongno.co.kr"/>
    <hyperlink ref="H14" r:id="rId6" display="www.ijongno.co.kr"/>
    <hyperlink ref="H13" r:id="rId7" display="http://www.seoulworldcupst.or.kr"/>
    <hyperlink ref="H19" r:id="rId8" display="www.ijongno.co.kr"/>
    <hyperlink ref="H33" r:id="rId9" display="www.nanna.seoul.kr"/>
    <hyperlink ref="H34" r:id="rId10" display="www.gangbukcmc.seoul.kr"/>
    <hyperlink ref="H37" r:id="rId11" display="www.stadium.busan.kr"/>
    <hyperlink ref="H35" r:id="rId12"/>
    <hyperlink ref="H36" r:id="rId13" display="www.stadium.busan.kr"/>
    <hyperlink ref="H43" r:id="rId14" display="www.seochoymca.com"/>
    <hyperlink ref="H46" r:id="rId15" display="www.gssi.or.kr"/>
    <hyperlink ref="H16" r:id="rId16" display="www.ijongno.co.kr"/>
    <hyperlink ref="H30" r:id="rId17" display="www.eunpyeongspo.seoul.kr"/>
    <hyperlink ref="H21" r:id="rId18" display="http://www.gsc.go.kr/"/>
    <hyperlink ref="H29" r:id="rId19" display="www.eunpyeongspo.seoul.kr"/>
    <hyperlink ref="H71" r:id="rId20" display="www.stadium.busan.kr"/>
    <hyperlink ref="H70" r:id="rId21" display="www.daegu.go.kr"/>
    <hyperlink ref="H73" r:id="rId22"/>
    <hyperlink ref="H82" r:id="rId23"/>
    <hyperlink ref="H87" r:id="rId24" display="www.stadium.seoul.kr"/>
    <hyperlink ref="H88" r:id="rId25" display="www.stadium.seoul.kr"/>
    <hyperlink ref="H76" r:id="rId26" display="www.stadium.busan.kr"/>
    <hyperlink ref="H55" r:id="rId27"/>
    <hyperlink ref="H56" r:id="rId28" display="www.gangbukcmc.seoul.kr"/>
    <hyperlink ref="H58" r:id="rId29" display="www.stadium.busan.kr"/>
    <hyperlink ref="H79" r:id="rId30" display="www.daegu.go.kr"/>
    <hyperlink ref="H78" r:id="rId31"/>
    <hyperlink ref="H100" r:id="rId32" tooltip="http://www.stadium.busan.kr/"/>
    <hyperlink ref="H97" r:id="rId33" tooltip="http://www.stadium.busan.kr/"/>
    <hyperlink ref="H102" r:id="rId34" tooltip="http://www.stadium.busan.kr/"/>
    <hyperlink ref="H106" r:id="rId35" tooltip="http://www.stadium.busan.kr/"/>
    <hyperlink ref="H103" r:id="rId36" tooltip="http://www.stadium.busan.kr/"/>
    <hyperlink ref="H112" r:id="rId37" tooltip="http://www.stadium.busan.kr/"/>
    <hyperlink ref="H141" r:id="rId38"/>
    <hyperlink ref="H140" r:id="rId39"/>
    <hyperlink ref="H139" r:id="rId40"/>
    <hyperlink ref="H137" r:id="rId41"/>
    <hyperlink ref="H169" r:id="rId42" display="www.djsiseol.or.kr"/>
    <hyperlink ref="H243" r:id="rId43" display="www.shwoman.or.kr"/>
    <hyperlink ref="H227" r:id="rId44" display="http://www.ansi.or.kr"/>
    <hyperlink ref="H241" r:id="rId45"/>
    <hyperlink ref="H242" r:id="rId46" display="www.shwoman.or.kr"/>
    <hyperlink ref="H254" r:id="rId47" display="gimposisul.or.kr/"/>
    <hyperlink ref="H270" r:id="rId48" display="gimposisul.or.kr/"/>
    <hyperlink ref="H201" r:id="rId49"/>
    <hyperlink ref="H220" r:id="rId50" display="www.pyongta.go.kr"/>
    <hyperlink ref="H219" r:id="rId51" display="www.pyongta.go.kr"/>
    <hyperlink ref="H238" r:id="rId52"/>
    <hyperlink ref="H240" r:id="rId53" display="www.pyongta.go.kr"/>
    <hyperlink ref="H239" r:id="rId54" display="www.pyongta.go.kr"/>
    <hyperlink ref="H251" r:id="rId55" display="gimposisul.or.kr/"/>
    <hyperlink ref="H250" r:id="rId56" display="www.svcc.or.kr"/>
    <hyperlink ref="H203" r:id="rId57"/>
    <hyperlink ref="H295" r:id="rId58"/>
    <hyperlink ref="H296" r:id="rId59"/>
    <hyperlink ref="H299" r:id="rId60"/>
    <hyperlink ref="H300" r:id="rId61"/>
    <hyperlink ref="H323" r:id="rId62"/>
    <hyperlink ref="H325" r:id="rId63"/>
    <hyperlink ref="H358" r:id="rId64"/>
    <hyperlink ref="H359" r:id="rId65"/>
    <hyperlink ref="H364" r:id="rId66"/>
    <hyperlink ref="H365" r:id="rId67"/>
    <hyperlink ref="H371" r:id="rId68"/>
    <hyperlink ref="H372" r:id="rId69"/>
    <hyperlink ref="H381" r:id="rId70" display="http://masan.go.kr"/>
    <hyperlink ref="H400" r:id="rId71" display="www.stadium.seoul.kr"/>
    <hyperlink ref="H121" r:id="rId72"/>
  </hyperlinks>
  <printOptions horizontalCentered="1"/>
  <pageMargins left="0.78740157480314965" right="0.78740157480314965" top="0.98425196850393704" bottom="0.98425196850393704" header="0.51181102362204722" footer="0.51181102362204722"/>
  <pageSetup paperSize="9" scale="77" orientation="landscape" r:id="rId73"/>
  <headerFooter alignWithMargins="0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BE181"/>
  <sheetViews>
    <sheetView view="pageBreakPreview" topLeftCell="E1" zoomScaleNormal="100" zoomScaleSheetLayoutView="100" workbookViewId="0">
      <pane ySplit="5" topLeftCell="A6" activePane="bottomLeft" state="frozen"/>
      <selection activeCell="A17" sqref="A17:L17"/>
      <selection pane="bottomLeft" activeCell="W99" sqref="W99"/>
    </sheetView>
  </sheetViews>
  <sheetFormatPr defaultColWidth="8.88671875" defaultRowHeight="13.5"/>
  <cols>
    <col min="1" max="1" width="4.21875" style="1130" bestFit="1" customWidth="1"/>
    <col min="2" max="2" width="6.6640625" style="1130" bestFit="1" customWidth="1"/>
    <col min="3" max="3" width="17.6640625" style="1163" customWidth="1"/>
    <col min="4" max="4" width="7.44140625" style="1130" bestFit="1" customWidth="1"/>
    <col min="5" max="5" width="13.5546875" style="1129" bestFit="1" customWidth="1"/>
    <col min="6" max="6" width="8.6640625" style="293" customWidth="1"/>
    <col min="7" max="7" width="6.6640625" style="293" bestFit="1" customWidth="1"/>
    <col min="8" max="8" width="7.21875" style="293" customWidth="1"/>
    <col min="9" max="9" width="5.88671875" style="293" customWidth="1"/>
    <col min="10" max="10" width="8.6640625" style="1130" bestFit="1" customWidth="1"/>
    <col min="11" max="11" width="6.6640625" style="1131" bestFit="1" customWidth="1"/>
    <col min="12" max="13" width="5.33203125" style="1132" bestFit="1" customWidth="1"/>
    <col min="14" max="14" width="7.21875" style="1133" bestFit="1" customWidth="1"/>
    <col min="15" max="15" width="4.33203125" style="1132" bestFit="1" customWidth="1"/>
    <col min="16" max="16" width="5" style="1132" bestFit="1" customWidth="1"/>
    <col min="17" max="17" width="6.21875" style="1132" customWidth="1"/>
    <col min="18" max="18" width="5.44140625" style="1132" bestFit="1" customWidth="1"/>
    <col min="19" max="19" width="6" style="1132" bestFit="1" customWidth="1"/>
    <col min="20" max="20" width="6.5546875" style="1134" customWidth="1"/>
    <col min="21" max="21" width="5" style="1135" bestFit="1" customWidth="1"/>
    <col min="22" max="22" width="6" style="1133" customWidth="1"/>
    <col min="23" max="23" width="7.77734375" style="1133" customWidth="1"/>
    <col min="24" max="16384" width="8.88671875" style="293"/>
  </cols>
  <sheetData>
    <row r="1" spans="1:23" ht="24" customHeight="1">
      <c r="A1" s="1457" t="s">
        <v>129</v>
      </c>
      <c r="B1" s="1457"/>
      <c r="C1" s="1457"/>
      <c r="D1" s="1457"/>
    </row>
    <row r="2" spans="1:23" ht="22.5" customHeight="1">
      <c r="A2" s="1362" t="s">
        <v>370</v>
      </c>
      <c r="B2" s="1362" t="s">
        <v>477</v>
      </c>
      <c r="C2" s="1362" t="s">
        <v>372</v>
      </c>
      <c r="D2" s="1362" t="s">
        <v>480</v>
      </c>
      <c r="E2" s="1362" t="s">
        <v>301</v>
      </c>
      <c r="F2" s="1362" t="s">
        <v>302</v>
      </c>
      <c r="G2" s="1362" t="s">
        <v>303</v>
      </c>
      <c r="H2" s="1362" t="s">
        <v>304</v>
      </c>
      <c r="I2" s="1362" t="s">
        <v>504</v>
      </c>
      <c r="J2" s="1362" t="s">
        <v>488</v>
      </c>
      <c r="K2" s="1362"/>
      <c r="L2" s="1362"/>
      <c r="M2" s="1362"/>
      <c r="N2" s="1362"/>
      <c r="O2" s="1362"/>
      <c r="P2" s="1362"/>
      <c r="Q2" s="1362"/>
      <c r="R2" s="1362" t="s">
        <v>306</v>
      </c>
      <c r="S2" s="1362"/>
      <c r="T2" s="1362"/>
      <c r="U2" s="1379" t="s">
        <v>307</v>
      </c>
      <c r="V2" s="1439" t="s">
        <v>308</v>
      </c>
      <c r="W2" s="1362" t="s">
        <v>312</v>
      </c>
    </row>
    <row r="3" spans="1:23" ht="22.5" customHeight="1">
      <c r="A3" s="1362"/>
      <c r="B3" s="1362"/>
      <c r="C3" s="1362"/>
      <c r="D3" s="1362"/>
      <c r="E3" s="1362"/>
      <c r="F3" s="1362"/>
      <c r="G3" s="1362"/>
      <c r="H3" s="1362"/>
      <c r="I3" s="1362"/>
      <c r="J3" s="1362" t="s">
        <v>313</v>
      </c>
      <c r="K3" s="1370"/>
      <c r="L3" s="1370"/>
      <c r="M3" s="1370"/>
      <c r="N3" s="1362" t="s">
        <v>556</v>
      </c>
      <c r="O3" s="1362"/>
      <c r="P3" s="1362"/>
      <c r="Q3" s="1362" t="s">
        <v>191</v>
      </c>
      <c r="R3" s="1362" t="s">
        <v>130</v>
      </c>
      <c r="S3" s="1362" t="s">
        <v>315</v>
      </c>
      <c r="T3" s="1362" t="s">
        <v>316</v>
      </c>
      <c r="U3" s="1366"/>
      <c r="V3" s="1454"/>
      <c r="W3" s="1362"/>
    </row>
    <row r="4" spans="1:23" ht="22.5" customHeight="1">
      <c r="A4" s="1362"/>
      <c r="B4" s="1362"/>
      <c r="C4" s="1362"/>
      <c r="D4" s="1362"/>
      <c r="E4" s="1362"/>
      <c r="F4" s="1362"/>
      <c r="G4" s="1362"/>
      <c r="H4" s="1362"/>
      <c r="I4" s="1362"/>
      <c r="J4" s="1281" t="s">
        <v>216</v>
      </c>
      <c r="K4" s="1281" t="s">
        <v>217</v>
      </c>
      <c r="L4" s="1281" t="s">
        <v>328</v>
      </c>
      <c r="M4" s="1281" t="s">
        <v>327</v>
      </c>
      <c r="N4" s="1281" t="s">
        <v>216</v>
      </c>
      <c r="O4" s="1281" t="s">
        <v>205</v>
      </c>
      <c r="P4" s="1281" t="s">
        <v>206</v>
      </c>
      <c r="Q4" s="1362"/>
      <c r="R4" s="1362"/>
      <c r="S4" s="1362"/>
      <c r="T4" s="1362"/>
      <c r="U4" s="1367"/>
      <c r="V4" s="1440"/>
      <c r="W4" s="1362"/>
    </row>
    <row r="5" spans="1:23" s="292" customFormat="1" ht="25.15" customHeight="1">
      <c r="A5" s="320" t="s">
        <v>51</v>
      </c>
      <c r="B5" s="1136" t="s">
        <v>4</v>
      </c>
      <c r="C5" s="1137">
        <f>COUNTA(C7:C21,C23:C37,C39:C42,C44:C50,C52:C53,C55:C56,C58:C59,C61:C66,C68:C100,C102:C112,C114:C121,C123:C127,C129:C134,C136:C144,C146:C157,C159:C178,C180:C181)</f>
        <v>159</v>
      </c>
      <c r="D5" s="1136"/>
      <c r="E5" s="1136"/>
      <c r="F5" s="1138">
        <f>SUM(F7:F21,F23:F37,F39:F42,F44:F50,F52:F53,F55:F56,F58:F59,F61:F66,F68:F100,F102:F112,F114:F121,F123:F127,F129:F134,F136:F144,F146:F157,F159:F178,F180:F181)</f>
        <v>1783253.1</v>
      </c>
      <c r="G5" s="1138">
        <f>SUM(G7:G21,G23:G37,G39:G42,G44:G50,G52:G53,G55:G56,G58:G59,G61:G66,G68:G100,G102:G112,G114:G121,G123:G127,G129:G134,G136:G144,G146:G157,G159:G178,G180:G181)</f>
        <v>45766.66</v>
      </c>
      <c r="H5" s="1138">
        <f>SUM(H7:H21,H23:H37,H39:H42,H44:H50,H52:H53,H55:H56,H58:H59,H61:H66,H68:H100,H102:H112,H114:H121,H123:H127,H129:H134,H136:H144,H146:H157,H159:H178,H180:H181)</f>
        <v>141576.59000000003</v>
      </c>
      <c r="I5" s="1139"/>
      <c r="J5" s="1136"/>
      <c r="K5" s="1138"/>
      <c r="L5" s="1138"/>
      <c r="M5" s="1138"/>
      <c r="N5" s="1139"/>
      <c r="O5" s="1138"/>
      <c r="P5" s="1138"/>
      <c r="Q5" s="1138"/>
      <c r="R5" s="1138"/>
      <c r="S5" s="1138"/>
      <c r="T5" s="1136"/>
      <c r="U5" s="1140"/>
      <c r="V5" s="1139"/>
      <c r="W5" s="1139"/>
    </row>
    <row r="6" spans="1:23" ht="25.15" customHeight="1">
      <c r="A6" s="1092" t="s">
        <v>85</v>
      </c>
      <c r="B6" s="105" t="s">
        <v>1316</v>
      </c>
      <c r="C6" s="1137">
        <f>COUNTA(C7:C21)</f>
        <v>15</v>
      </c>
      <c r="D6" s="105"/>
      <c r="E6" s="105"/>
      <c r="F6" s="100">
        <f>SUM(F7:F21)</f>
        <v>67435</v>
      </c>
      <c r="G6" s="100">
        <f t="shared" ref="G6:H6" si="0">SUM(G7:G21)</f>
        <v>9837</v>
      </c>
      <c r="H6" s="100">
        <f t="shared" si="0"/>
        <v>9837</v>
      </c>
      <c r="I6" s="99"/>
      <c r="J6" s="105"/>
      <c r="K6" s="100"/>
      <c r="L6" s="100"/>
      <c r="M6" s="100"/>
      <c r="N6" s="99"/>
      <c r="O6" s="100"/>
      <c r="P6" s="100"/>
      <c r="Q6" s="100"/>
      <c r="R6" s="319"/>
      <c r="S6" s="100"/>
      <c r="T6" s="105"/>
      <c r="U6" s="105"/>
      <c r="V6" s="319"/>
      <c r="W6" s="177"/>
    </row>
    <row r="7" spans="1:23" ht="25.15" customHeight="1">
      <c r="A7" s="1041"/>
      <c r="B7" s="105" t="s">
        <v>608</v>
      </c>
      <c r="C7" s="105" t="s">
        <v>2817</v>
      </c>
      <c r="D7" s="105" t="s">
        <v>72</v>
      </c>
      <c r="E7" s="105" t="s">
        <v>612</v>
      </c>
      <c r="F7" s="319">
        <v>2200</v>
      </c>
      <c r="G7" s="100"/>
      <c r="H7" s="100"/>
      <c r="I7" s="99" t="s">
        <v>68</v>
      </c>
      <c r="J7" s="105" t="s">
        <v>141</v>
      </c>
      <c r="K7" s="642">
        <v>470</v>
      </c>
      <c r="L7" s="642"/>
      <c r="M7" s="640"/>
      <c r="N7" s="644"/>
      <c r="O7" s="100"/>
      <c r="P7" s="100"/>
      <c r="Q7" s="100"/>
      <c r="R7" s="319"/>
      <c r="S7" s="100"/>
      <c r="T7" s="105"/>
      <c r="U7" s="105">
        <v>1991</v>
      </c>
      <c r="V7" s="319"/>
      <c r="W7" s="177"/>
    </row>
    <row r="8" spans="1:23" ht="25.15" customHeight="1">
      <c r="A8" s="1041"/>
      <c r="B8" s="105" t="s">
        <v>608</v>
      </c>
      <c r="C8" s="105" t="s">
        <v>2817</v>
      </c>
      <c r="D8" s="105" t="s">
        <v>72</v>
      </c>
      <c r="E8" s="105" t="s">
        <v>612</v>
      </c>
      <c r="F8" s="319">
        <v>7690</v>
      </c>
      <c r="G8" s="100"/>
      <c r="H8" s="100"/>
      <c r="I8" s="99" t="s">
        <v>68</v>
      </c>
      <c r="J8" s="105" t="s">
        <v>2818</v>
      </c>
      <c r="K8" s="642">
        <v>600</v>
      </c>
      <c r="L8" s="642"/>
      <c r="M8" s="640"/>
      <c r="N8" s="99"/>
      <c r="O8" s="100"/>
      <c r="P8" s="100"/>
      <c r="Q8" s="100">
        <v>4000</v>
      </c>
      <c r="R8" s="319"/>
      <c r="S8" s="100"/>
      <c r="T8" s="105"/>
      <c r="U8" s="105">
        <v>1998</v>
      </c>
      <c r="V8" s="319"/>
      <c r="W8" s="177"/>
    </row>
    <row r="9" spans="1:23" ht="25.15" customHeight="1">
      <c r="A9" s="1041"/>
      <c r="B9" s="320" t="s">
        <v>70</v>
      </c>
      <c r="C9" s="320" t="s">
        <v>2819</v>
      </c>
      <c r="D9" s="320" t="s">
        <v>72</v>
      </c>
      <c r="E9" s="320" t="s">
        <v>285</v>
      </c>
      <c r="F9" s="319">
        <v>1773</v>
      </c>
      <c r="G9" s="319"/>
      <c r="H9" s="319"/>
      <c r="I9" s="177" t="s">
        <v>68</v>
      </c>
      <c r="J9" s="1136" t="s">
        <v>90</v>
      </c>
      <c r="K9" s="100">
        <v>80</v>
      </c>
      <c r="L9" s="319">
        <v>3</v>
      </c>
      <c r="M9" s="319">
        <v>1</v>
      </c>
      <c r="N9" s="99" t="s">
        <v>90</v>
      </c>
      <c r="O9" s="100">
        <v>26.3</v>
      </c>
      <c r="P9" s="100">
        <v>67.400000000000006</v>
      </c>
      <c r="Q9" s="100">
        <v>1773</v>
      </c>
      <c r="R9" s="319"/>
      <c r="S9" s="319"/>
      <c r="T9" s="320"/>
      <c r="U9" s="320">
        <v>2005</v>
      </c>
      <c r="V9" s="319"/>
      <c r="W9" s="177"/>
    </row>
    <row r="10" spans="1:23" ht="25.15" customHeight="1">
      <c r="A10" s="1041"/>
      <c r="B10" s="320" t="s">
        <v>70</v>
      </c>
      <c r="C10" s="320" t="s">
        <v>2820</v>
      </c>
      <c r="D10" s="320" t="s">
        <v>70</v>
      </c>
      <c r="E10" s="320" t="s">
        <v>70</v>
      </c>
      <c r="F10" s="319">
        <v>2500</v>
      </c>
      <c r="G10" s="319"/>
      <c r="H10" s="319"/>
      <c r="I10" s="177" t="s">
        <v>68</v>
      </c>
      <c r="J10" s="320" t="s">
        <v>2821</v>
      </c>
      <c r="K10" s="100">
        <v>300</v>
      </c>
      <c r="L10" s="319">
        <v>5</v>
      </c>
      <c r="M10" s="319">
        <v>1</v>
      </c>
      <c r="N10" s="177" t="s">
        <v>80</v>
      </c>
      <c r="O10" s="319" t="s">
        <v>80</v>
      </c>
      <c r="P10" s="319" t="s">
        <v>80</v>
      </c>
      <c r="Q10" s="319" t="s">
        <v>80</v>
      </c>
      <c r="R10" s="319"/>
      <c r="S10" s="319"/>
      <c r="T10" s="320"/>
      <c r="U10" s="320">
        <v>2005</v>
      </c>
      <c r="V10" s="319">
        <v>180</v>
      </c>
      <c r="W10" s="177" t="s">
        <v>2823</v>
      </c>
    </row>
    <row r="11" spans="1:23" ht="25.15" customHeight="1">
      <c r="A11" s="1041"/>
      <c r="B11" s="320" t="s">
        <v>624</v>
      </c>
      <c r="C11" s="320" t="s">
        <v>2824</v>
      </c>
      <c r="D11" s="320" t="s">
        <v>624</v>
      </c>
      <c r="E11" s="320" t="s">
        <v>624</v>
      </c>
      <c r="F11" s="319">
        <v>2415</v>
      </c>
      <c r="G11" s="319"/>
      <c r="H11" s="319"/>
      <c r="I11" s="177" t="s">
        <v>68</v>
      </c>
      <c r="J11" s="320" t="s">
        <v>2825</v>
      </c>
      <c r="K11" s="100">
        <v>410</v>
      </c>
      <c r="L11" s="319">
        <v>6</v>
      </c>
      <c r="M11" s="319">
        <v>2</v>
      </c>
      <c r="N11" s="177" t="s">
        <v>2825</v>
      </c>
      <c r="O11" s="319">
        <v>23</v>
      </c>
      <c r="P11" s="319">
        <v>105</v>
      </c>
      <c r="Q11" s="319">
        <v>2415</v>
      </c>
      <c r="R11" s="319"/>
      <c r="S11" s="319"/>
      <c r="T11" s="320"/>
      <c r="U11" s="320">
        <v>2003</v>
      </c>
      <c r="V11" s="319"/>
      <c r="W11" s="149"/>
    </row>
    <row r="12" spans="1:23" ht="25.15" customHeight="1">
      <c r="A12" s="1041"/>
      <c r="B12" s="320" t="s">
        <v>6378</v>
      </c>
      <c r="C12" s="320" t="s">
        <v>6452</v>
      </c>
      <c r="D12" s="320" t="s">
        <v>6378</v>
      </c>
      <c r="E12" s="320" t="s">
        <v>6378</v>
      </c>
      <c r="F12" s="319">
        <v>2145</v>
      </c>
      <c r="G12" s="319">
        <v>352</v>
      </c>
      <c r="H12" s="319">
        <v>352</v>
      </c>
      <c r="I12" s="177" t="s">
        <v>6453</v>
      </c>
      <c r="J12" s="320" t="s">
        <v>6454</v>
      </c>
      <c r="K12" s="100">
        <v>90</v>
      </c>
      <c r="L12" s="319">
        <v>3</v>
      </c>
      <c r="M12" s="319">
        <v>1</v>
      </c>
      <c r="N12" s="177" t="s">
        <v>6455</v>
      </c>
      <c r="O12" s="319"/>
      <c r="P12" s="319">
        <v>87</v>
      </c>
      <c r="Q12" s="319">
        <v>352</v>
      </c>
      <c r="R12" s="319"/>
      <c r="S12" s="319"/>
      <c r="T12" s="320"/>
      <c r="U12" s="320">
        <v>2016</v>
      </c>
      <c r="V12" s="319"/>
      <c r="W12" s="149"/>
    </row>
    <row r="13" spans="1:23" ht="25.15" customHeight="1">
      <c r="A13" s="1041"/>
      <c r="B13" s="1136" t="s">
        <v>604</v>
      </c>
      <c r="C13" s="105" t="s">
        <v>2826</v>
      </c>
      <c r="D13" s="1136" t="s">
        <v>604</v>
      </c>
      <c r="E13" s="1136" t="s">
        <v>604</v>
      </c>
      <c r="F13" s="1138">
        <v>8000</v>
      </c>
      <c r="G13" s="1138"/>
      <c r="H13" s="1138"/>
      <c r="I13" s="1139" t="s">
        <v>68</v>
      </c>
      <c r="J13" s="1136" t="s">
        <v>2827</v>
      </c>
      <c r="K13" s="1141">
        <v>400</v>
      </c>
      <c r="L13" s="1141">
        <v>6</v>
      </c>
      <c r="M13" s="1141">
        <v>2</v>
      </c>
      <c r="N13" s="1139"/>
      <c r="O13" s="1138"/>
      <c r="P13" s="1138"/>
      <c r="Q13" s="1138"/>
      <c r="R13" s="1138"/>
      <c r="S13" s="1138"/>
      <c r="T13" s="1136"/>
      <c r="U13" s="1136">
        <v>2004</v>
      </c>
      <c r="V13" s="1138">
        <v>250</v>
      </c>
      <c r="W13" s="1139"/>
    </row>
    <row r="14" spans="1:23" ht="25.15" customHeight="1">
      <c r="A14" s="1041"/>
      <c r="B14" s="1136" t="s">
        <v>604</v>
      </c>
      <c r="C14" s="105" t="s">
        <v>2828</v>
      </c>
      <c r="D14" s="1136" t="s">
        <v>604</v>
      </c>
      <c r="E14" s="1136" t="s">
        <v>604</v>
      </c>
      <c r="F14" s="1138">
        <v>10000</v>
      </c>
      <c r="G14" s="1138"/>
      <c r="H14" s="1138"/>
      <c r="I14" s="1139" t="s">
        <v>68</v>
      </c>
      <c r="J14" s="1136" t="s">
        <v>2827</v>
      </c>
      <c r="K14" s="1141">
        <v>500</v>
      </c>
      <c r="L14" s="1141">
        <v>6</v>
      </c>
      <c r="M14" s="1141">
        <v>2</v>
      </c>
      <c r="N14" s="1139"/>
      <c r="O14" s="1138"/>
      <c r="P14" s="1138"/>
      <c r="Q14" s="1138"/>
      <c r="R14" s="1138"/>
      <c r="S14" s="1138"/>
      <c r="T14" s="1136"/>
      <c r="U14" s="1136">
        <v>2004</v>
      </c>
      <c r="V14" s="1138">
        <v>350</v>
      </c>
      <c r="W14" s="1139"/>
    </row>
    <row r="15" spans="1:23" ht="25.15" customHeight="1">
      <c r="A15" s="1041"/>
      <c r="B15" s="320" t="s">
        <v>687</v>
      </c>
      <c r="C15" s="320" t="s">
        <v>2829</v>
      </c>
      <c r="D15" s="320" t="s">
        <v>687</v>
      </c>
      <c r="E15" s="320" t="s">
        <v>687</v>
      </c>
      <c r="F15" s="319">
        <v>5078</v>
      </c>
      <c r="G15" s="319"/>
      <c r="H15" s="319"/>
      <c r="I15" s="177" t="s">
        <v>68</v>
      </c>
      <c r="J15" s="320" t="s">
        <v>2830</v>
      </c>
      <c r="K15" s="100">
        <v>184</v>
      </c>
      <c r="L15" s="319">
        <v>4</v>
      </c>
      <c r="M15" s="319">
        <v>1</v>
      </c>
      <c r="N15" s="177" t="s">
        <v>2831</v>
      </c>
      <c r="O15" s="319">
        <v>55</v>
      </c>
      <c r="P15" s="319">
        <v>91</v>
      </c>
      <c r="Q15" s="319">
        <v>5078</v>
      </c>
      <c r="R15" s="319"/>
      <c r="S15" s="319"/>
      <c r="T15" s="320"/>
      <c r="U15" s="320">
        <v>2004</v>
      </c>
      <c r="V15" s="319">
        <v>203</v>
      </c>
      <c r="W15" s="177"/>
    </row>
    <row r="16" spans="1:23" ht="25.15" customHeight="1">
      <c r="A16" s="1041"/>
      <c r="B16" s="320" t="s">
        <v>687</v>
      </c>
      <c r="C16" s="320" t="s">
        <v>2832</v>
      </c>
      <c r="D16" s="320" t="s">
        <v>687</v>
      </c>
      <c r="E16" s="320" t="s">
        <v>687</v>
      </c>
      <c r="F16" s="319">
        <v>7176</v>
      </c>
      <c r="G16" s="319"/>
      <c r="H16" s="319"/>
      <c r="I16" s="177" t="s">
        <v>68</v>
      </c>
      <c r="J16" s="320" t="s">
        <v>2830</v>
      </c>
      <c r="K16" s="100">
        <v>184</v>
      </c>
      <c r="L16" s="319">
        <v>6</v>
      </c>
      <c r="M16" s="319">
        <v>1</v>
      </c>
      <c r="N16" s="177" t="s">
        <v>2831</v>
      </c>
      <c r="O16" s="319">
        <v>39</v>
      </c>
      <c r="P16" s="319">
        <v>184</v>
      </c>
      <c r="Q16" s="319">
        <v>7176</v>
      </c>
      <c r="R16" s="319"/>
      <c r="S16" s="319"/>
      <c r="T16" s="320"/>
      <c r="U16" s="320">
        <v>2005</v>
      </c>
      <c r="V16" s="319">
        <v>542</v>
      </c>
      <c r="W16" s="177"/>
    </row>
    <row r="17" spans="1:23" ht="25.15" customHeight="1">
      <c r="A17" s="1041"/>
      <c r="B17" s="320" t="s">
        <v>687</v>
      </c>
      <c r="C17" s="320" t="s">
        <v>2833</v>
      </c>
      <c r="D17" s="320" t="s">
        <v>687</v>
      </c>
      <c r="E17" s="320" t="s">
        <v>687</v>
      </c>
      <c r="F17" s="319">
        <v>702</v>
      </c>
      <c r="G17" s="319"/>
      <c r="H17" s="319"/>
      <c r="I17" s="177" t="s">
        <v>68</v>
      </c>
      <c r="J17" s="320" t="s">
        <v>2830</v>
      </c>
      <c r="K17" s="100">
        <v>184</v>
      </c>
      <c r="L17" s="319"/>
      <c r="M17" s="319"/>
      <c r="N17" s="177" t="s">
        <v>2831</v>
      </c>
      <c r="O17" s="319">
        <v>26</v>
      </c>
      <c r="P17" s="319">
        <v>27</v>
      </c>
      <c r="Q17" s="319">
        <v>702</v>
      </c>
      <c r="R17" s="319"/>
      <c r="S17" s="319"/>
      <c r="T17" s="320"/>
      <c r="U17" s="320">
        <v>2004</v>
      </c>
      <c r="V17" s="319">
        <v>100</v>
      </c>
      <c r="W17" s="177"/>
    </row>
    <row r="18" spans="1:23" ht="25.15" customHeight="1">
      <c r="A18" s="1041"/>
      <c r="B18" s="320" t="s">
        <v>698</v>
      </c>
      <c r="C18" s="320" t="s">
        <v>2834</v>
      </c>
      <c r="D18" s="320" t="s">
        <v>698</v>
      </c>
      <c r="E18" s="320" t="s">
        <v>698</v>
      </c>
      <c r="F18" s="319">
        <v>9485</v>
      </c>
      <c r="G18" s="319">
        <v>9485</v>
      </c>
      <c r="H18" s="319">
        <v>9485</v>
      </c>
      <c r="I18" s="177" t="s">
        <v>68</v>
      </c>
      <c r="J18" s="320" t="s">
        <v>2827</v>
      </c>
      <c r="K18" s="100">
        <v>419</v>
      </c>
      <c r="L18" s="319">
        <v>11</v>
      </c>
      <c r="M18" s="319">
        <v>3</v>
      </c>
      <c r="N18" s="177" t="s">
        <v>2835</v>
      </c>
      <c r="O18" s="319">
        <v>46</v>
      </c>
      <c r="P18" s="319">
        <v>106</v>
      </c>
      <c r="Q18" s="319">
        <v>9485</v>
      </c>
      <c r="R18" s="319"/>
      <c r="S18" s="319"/>
      <c r="T18" s="320"/>
      <c r="U18" s="320">
        <v>2006</v>
      </c>
      <c r="V18" s="319">
        <v>600</v>
      </c>
      <c r="W18" s="177"/>
    </row>
    <row r="19" spans="1:23" ht="25.15" customHeight="1">
      <c r="A19" s="1041"/>
      <c r="B19" s="320" t="s">
        <v>121</v>
      </c>
      <c r="C19" s="320" t="s">
        <v>2836</v>
      </c>
      <c r="D19" s="320" t="s">
        <v>72</v>
      </c>
      <c r="E19" s="320" t="s">
        <v>286</v>
      </c>
      <c r="F19" s="319">
        <v>2595</v>
      </c>
      <c r="G19" s="319"/>
      <c r="H19" s="319"/>
      <c r="I19" s="177" t="s">
        <v>68</v>
      </c>
      <c r="J19" s="1136"/>
      <c r="K19" s="100"/>
      <c r="L19" s="319"/>
      <c r="M19" s="319"/>
      <c r="N19" s="99" t="s">
        <v>2837</v>
      </c>
      <c r="O19" s="100">
        <v>40</v>
      </c>
      <c r="P19" s="100">
        <v>65</v>
      </c>
      <c r="Q19" s="100">
        <v>2595</v>
      </c>
      <c r="R19" s="319"/>
      <c r="S19" s="319"/>
      <c r="T19" s="320"/>
      <c r="U19" s="320">
        <v>2007</v>
      </c>
      <c r="V19" s="319"/>
      <c r="W19" s="177"/>
    </row>
    <row r="20" spans="1:23" ht="25.15" customHeight="1">
      <c r="A20" s="1041"/>
      <c r="B20" s="105" t="s">
        <v>724</v>
      </c>
      <c r="C20" s="105" t="s">
        <v>2838</v>
      </c>
      <c r="D20" s="105" t="s">
        <v>724</v>
      </c>
      <c r="E20" s="105" t="s">
        <v>724</v>
      </c>
      <c r="F20" s="319">
        <v>2660</v>
      </c>
      <c r="G20" s="100"/>
      <c r="H20" s="100"/>
      <c r="I20" s="99" t="s">
        <v>68</v>
      </c>
      <c r="J20" s="105" t="s">
        <v>2825</v>
      </c>
      <c r="K20" s="642">
        <v>380</v>
      </c>
      <c r="L20" s="642">
        <v>7</v>
      </c>
      <c r="M20" s="640"/>
      <c r="N20" s="99"/>
      <c r="O20" s="100"/>
      <c r="P20" s="100"/>
      <c r="Q20" s="100"/>
      <c r="R20" s="319"/>
      <c r="S20" s="100"/>
      <c r="T20" s="105"/>
      <c r="U20" s="105">
        <v>2005</v>
      </c>
      <c r="V20" s="319"/>
      <c r="W20" s="177"/>
    </row>
    <row r="21" spans="1:23" ht="25.15" customHeight="1">
      <c r="A21" s="1041"/>
      <c r="B21" s="1136" t="s">
        <v>2</v>
      </c>
      <c r="C21" s="105" t="s">
        <v>2839</v>
      </c>
      <c r="D21" s="1136" t="s">
        <v>2</v>
      </c>
      <c r="E21" s="105" t="s">
        <v>1833</v>
      </c>
      <c r="F21" s="1138">
        <v>3016</v>
      </c>
      <c r="G21" s="1138"/>
      <c r="H21" s="1138"/>
      <c r="I21" s="1139" t="s">
        <v>68</v>
      </c>
      <c r="J21" s="105" t="s">
        <v>2818</v>
      </c>
      <c r="K21" s="1141">
        <v>198</v>
      </c>
      <c r="L21" s="1141"/>
      <c r="M21" s="1141"/>
      <c r="N21" s="1139" t="s">
        <v>90</v>
      </c>
      <c r="O21" s="1138"/>
      <c r="P21" s="1138"/>
      <c r="Q21" s="1138"/>
      <c r="R21" s="1138"/>
      <c r="S21" s="1138"/>
      <c r="T21" s="1136"/>
      <c r="U21" s="1136">
        <v>2005</v>
      </c>
      <c r="V21" s="1138"/>
      <c r="W21" s="1139"/>
    </row>
    <row r="22" spans="1:23" ht="25.15" customHeight="1">
      <c r="A22" s="566" t="s">
        <v>2878</v>
      </c>
      <c r="B22" s="1142" t="s">
        <v>932</v>
      </c>
      <c r="C22" s="1143">
        <f>COUNTA(C23:C37)</f>
        <v>15</v>
      </c>
      <c r="D22" s="1142"/>
      <c r="E22" s="1142"/>
      <c r="F22" s="1144">
        <f>SUM(F23:F37)</f>
        <v>76444</v>
      </c>
      <c r="G22" s="1144">
        <f>SUM(G23:G37)</f>
        <v>172</v>
      </c>
      <c r="H22" s="1144">
        <f>SUM(H23:H37)</f>
        <v>57778</v>
      </c>
      <c r="I22" s="1142"/>
      <c r="J22" s="1142"/>
      <c r="K22" s="1144"/>
      <c r="L22" s="1144"/>
      <c r="M22" s="1144"/>
      <c r="N22" s="1142"/>
      <c r="O22" s="1144"/>
      <c r="P22" s="1144"/>
      <c r="Q22" s="1144"/>
      <c r="R22" s="1144"/>
      <c r="S22" s="1144"/>
      <c r="T22" s="1142"/>
      <c r="U22" s="1142"/>
      <c r="V22" s="1144"/>
      <c r="W22" s="1142"/>
    </row>
    <row r="23" spans="1:23" ht="25.15" customHeight="1">
      <c r="A23" s="543"/>
      <c r="B23" s="320" t="s">
        <v>1128</v>
      </c>
      <c r="C23" s="320" t="s">
        <v>2039</v>
      </c>
      <c r="D23" s="320" t="s">
        <v>1128</v>
      </c>
      <c r="E23" s="320" t="s">
        <v>1538</v>
      </c>
      <c r="F23" s="319">
        <v>10206</v>
      </c>
      <c r="G23" s="319">
        <v>172</v>
      </c>
      <c r="H23" s="319">
        <v>248</v>
      </c>
      <c r="I23" s="652" t="s">
        <v>513</v>
      </c>
      <c r="J23" s="320" t="s">
        <v>201</v>
      </c>
      <c r="K23" s="100">
        <v>200</v>
      </c>
      <c r="L23" s="319">
        <v>8</v>
      </c>
      <c r="M23" s="319">
        <v>2</v>
      </c>
      <c r="N23" s="652"/>
      <c r="O23" s="319"/>
      <c r="P23" s="319"/>
      <c r="Q23" s="319"/>
      <c r="R23" s="319"/>
      <c r="S23" s="319">
        <v>350</v>
      </c>
      <c r="T23" s="320" t="s">
        <v>233</v>
      </c>
      <c r="U23" s="320">
        <v>2000</v>
      </c>
      <c r="V23" s="319">
        <v>1995</v>
      </c>
      <c r="W23" s="652"/>
    </row>
    <row r="24" spans="1:23" ht="25.15" customHeight="1">
      <c r="A24" s="543"/>
      <c r="B24" s="320" t="s">
        <v>1070</v>
      </c>
      <c r="C24" s="320" t="s">
        <v>2040</v>
      </c>
      <c r="D24" s="320" t="s">
        <v>906</v>
      </c>
      <c r="E24" s="320" t="s">
        <v>886</v>
      </c>
      <c r="F24" s="319">
        <v>1700</v>
      </c>
      <c r="G24" s="319"/>
      <c r="H24" s="319"/>
      <c r="I24" s="652" t="s">
        <v>231</v>
      </c>
      <c r="J24" s="320" t="s">
        <v>2041</v>
      </c>
      <c r="K24" s="100">
        <v>340</v>
      </c>
      <c r="L24" s="319">
        <v>5</v>
      </c>
      <c r="M24" s="319">
        <v>1</v>
      </c>
      <c r="N24" s="652"/>
      <c r="O24" s="319"/>
      <c r="P24" s="319"/>
      <c r="Q24" s="319"/>
      <c r="R24" s="319"/>
      <c r="S24" s="319"/>
      <c r="T24" s="320"/>
      <c r="U24" s="320">
        <v>2002</v>
      </c>
      <c r="V24" s="319"/>
      <c r="W24" s="652"/>
    </row>
    <row r="25" spans="1:23" ht="25.15" customHeight="1">
      <c r="A25" s="543"/>
      <c r="B25" s="320" t="s">
        <v>1104</v>
      </c>
      <c r="C25" s="320" t="s">
        <v>2042</v>
      </c>
      <c r="D25" s="320" t="s">
        <v>1104</v>
      </c>
      <c r="E25" s="320" t="s">
        <v>1104</v>
      </c>
      <c r="F25" s="319">
        <v>4400</v>
      </c>
      <c r="G25" s="319" t="s">
        <v>2043</v>
      </c>
      <c r="H25" s="319"/>
      <c r="I25" s="652" t="s">
        <v>231</v>
      </c>
      <c r="J25" s="320" t="s">
        <v>201</v>
      </c>
      <c r="K25" s="100">
        <v>400</v>
      </c>
      <c r="L25" s="319">
        <v>11</v>
      </c>
      <c r="M25" s="319">
        <v>1</v>
      </c>
      <c r="N25" s="652"/>
      <c r="O25" s="319"/>
      <c r="P25" s="319"/>
      <c r="Q25" s="319"/>
      <c r="R25" s="319"/>
      <c r="S25" s="319"/>
      <c r="T25" s="320"/>
      <c r="U25" s="320">
        <v>2004</v>
      </c>
      <c r="V25" s="319">
        <v>100</v>
      </c>
      <c r="W25" s="652"/>
    </row>
    <row r="26" spans="1:23" ht="25.15" customHeight="1">
      <c r="A26" s="543"/>
      <c r="B26" s="320" t="s">
        <v>1104</v>
      </c>
      <c r="C26" s="320" t="s">
        <v>2044</v>
      </c>
      <c r="D26" s="320" t="s">
        <v>906</v>
      </c>
      <c r="E26" s="320" t="s">
        <v>1104</v>
      </c>
      <c r="F26" s="319">
        <v>1108</v>
      </c>
      <c r="G26" s="319"/>
      <c r="H26" s="319"/>
      <c r="I26" s="652" t="s">
        <v>231</v>
      </c>
      <c r="J26" s="320" t="s">
        <v>1060</v>
      </c>
      <c r="K26" s="100">
        <v>277</v>
      </c>
      <c r="L26" s="319">
        <v>4</v>
      </c>
      <c r="M26" s="319">
        <v>1</v>
      </c>
      <c r="N26" s="652"/>
      <c r="O26" s="319"/>
      <c r="P26" s="319"/>
      <c r="Q26" s="319"/>
      <c r="R26" s="319"/>
      <c r="S26" s="319"/>
      <c r="T26" s="320"/>
      <c r="U26" s="320">
        <v>2006</v>
      </c>
      <c r="V26" s="319"/>
      <c r="W26" s="652"/>
    </row>
    <row r="27" spans="1:23" ht="25.15" customHeight="1">
      <c r="A27" s="543"/>
      <c r="B27" s="320" t="s">
        <v>920</v>
      </c>
      <c r="C27" s="320" t="s">
        <v>2045</v>
      </c>
      <c r="D27" s="320" t="s">
        <v>920</v>
      </c>
      <c r="E27" s="320" t="s">
        <v>920</v>
      </c>
      <c r="F27" s="319">
        <v>1934</v>
      </c>
      <c r="G27" s="319"/>
      <c r="H27" s="319">
        <v>1934</v>
      </c>
      <c r="I27" s="652" t="s">
        <v>231</v>
      </c>
      <c r="J27" s="320" t="s">
        <v>2046</v>
      </c>
      <c r="K27" s="100">
        <v>186</v>
      </c>
      <c r="L27" s="319">
        <v>6</v>
      </c>
      <c r="M27" s="319">
        <v>1</v>
      </c>
      <c r="N27" s="652" t="s">
        <v>2046</v>
      </c>
      <c r="O27" s="319">
        <v>31</v>
      </c>
      <c r="P27" s="319">
        <v>62</v>
      </c>
      <c r="Q27" s="319"/>
      <c r="R27" s="319"/>
      <c r="S27" s="319"/>
      <c r="T27" s="320"/>
      <c r="U27" s="320">
        <v>2010</v>
      </c>
      <c r="V27" s="319"/>
      <c r="W27" s="652"/>
    </row>
    <row r="28" spans="1:23" ht="25.15" customHeight="1">
      <c r="A28" s="543"/>
      <c r="B28" s="320" t="s">
        <v>903</v>
      </c>
      <c r="C28" s="320" t="s">
        <v>2047</v>
      </c>
      <c r="D28" s="320" t="s">
        <v>903</v>
      </c>
      <c r="E28" s="320" t="s">
        <v>903</v>
      </c>
      <c r="F28" s="319">
        <v>1500</v>
      </c>
      <c r="G28" s="319"/>
      <c r="H28" s="319"/>
      <c r="I28" s="652" t="s">
        <v>231</v>
      </c>
      <c r="J28" s="320" t="s">
        <v>1060</v>
      </c>
      <c r="K28" s="100">
        <v>250</v>
      </c>
      <c r="L28" s="319">
        <v>12</v>
      </c>
      <c r="M28" s="319">
        <v>1</v>
      </c>
      <c r="N28" s="652"/>
      <c r="O28" s="319"/>
      <c r="P28" s="319"/>
      <c r="Q28" s="319"/>
      <c r="R28" s="319"/>
      <c r="S28" s="319"/>
      <c r="T28" s="320"/>
      <c r="U28" s="320">
        <v>2005</v>
      </c>
      <c r="V28" s="319">
        <v>225</v>
      </c>
      <c r="W28" s="652"/>
    </row>
    <row r="29" spans="1:23" ht="25.15" customHeight="1">
      <c r="A29" s="543"/>
      <c r="B29" s="320" t="s">
        <v>953</v>
      </c>
      <c r="C29" s="320" t="s">
        <v>2048</v>
      </c>
      <c r="D29" s="320" t="s">
        <v>906</v>
      </c>
      <c r="E29" s="1136" t="s">
        <v>1107</v>
      </c>
      <c r="F29" s="319">
        <v>5530</v>
      </c>
      <c r="G29" s="319"/>
      <c r="H29" s="319">
        <v>5530</v>
      </c>
      <c r="I29" s="652" t="s">
        <v>231</v>
      </c>
      <c r="J29" s="320" t="s">
        <v>1060</v>
      </c>
      <c r="K29" s="100"/>
      <c r="L29" s="319"/>
      <c r="M29" s="319"/>
      <c r="N29" s="652" t="s">
        <v>2046</v>
      </c>
      <c r="O29" s="319">
        <v>40</v>
      </c>
      <c r="P29" s="319">
        <v>140</v>
      </c>
      <c r="Q29" s="319">
        <v>5530</v>
      </c>
      <c r="R29" s="319"/>
      <c r="S29" s="319"/>
      <c r="T29" s="320"/>
      <c r="U29" s="320">
        <v>2010</v>
      </c>
      <c r="V29" s="319"/>
      <c r="W29" s="652"/>
    </row>
    <row r="30" spans="1:23" ht="25.15" customHeight="1">
      <c r="A30" s="543"/>
      <c r="B30" s="320" t="s">
        <v>1115</v>
      </c>
      <c r="C30" s="320" t="s">
        <v>2926</v>
      </c>
      <c r="D30" s="320" t="s">
        <v>906</v>
      </c>
      <c r="E30" s="1136" t="s">
        <v>1107</v>
      </c>
      <c r="F30" s="319">
        <v>9504</v>
      </c>
      <c r="G30" s="319"/>
      <c r="H30" s="319">
        <v>9504</v>
      </c>
      <c r="I30" s="652" t="s">
        <v>231</v>
      </c>
      <c r="J30" s="320" t="s">
        <v>2046</v>
      </c>
      <c r="K30" s="100">
        <v>220</v>
      </c>
      <c r="L30" s="1145" t="s">
        <v>2049</v>
      </c>
      <c r="M30" s="319">
        <v>1</v>
      </c>
      <c r="N30" s="652" t="s">
        <v>2046</v>
      </c>
      <c r="O30" s="319">
        <v>72</v>
      </c>
      <c r="P30" s="319">
        <v>132</v>
      </c>
      <c r="Q30" s="319"/>
      <c r="R30" s="319"/>
      <c r="S30" s="319"/>
      <c r="T30" s="320"/>
      <c r="U30" s="320">
        <v>2006</v>
      </c>
      <c r="V30" s="319">
        <v>450</v>
      </c>
      <c r="W30" s="652"/>
    </row>
    <row r="31" spans="1:23" ht="25.15" customHeight="1">
      <c r="A31" s="543"/>
      <c r="B31" s="320" t="s">
        <v>1115</v>
      </c>
      <c r="C31" s="320" t="s">
        <v>5465</v>
      </c>
      <c r="D31" s="320" t="s">
        <v>906</v>
      </c>
      <c r="E31" s="1136" t="s">
        <v>1107</v>
      </c>
      <c r="F31" s="319">
        <v>9504</v>
      </c>
      <c r="G31" s="319"/>
      <c r="H31" s="319">
        <v>9504</v>
      </c>
      <c r="I31" s="652" t="s">
        <v>231</v>
      </c>
      <c r="J31" s="320" t="s">
        <v>2046</v>
      </c>
      <c r="K31" s="100">
        <v>220</v>
      </c>
      <c r="L31" s="1145" t="s">
        <v>2049</v>
      </c>
      <c r="M31" s="319">
        <v>1</v>
      </c>
      <c r="N31" s="652" t="s">
        <v>2046</v>
      </c>
      <c r="O31" s="319">
        <v>59</v>
      </c>
      <c r="P31" s="319">
        <v>89</v>
      </c>
      <c r="Q31" s="319"/>
      <c r="R31" s="319"/>
      <c r="S31" s="319"/>
      <c r="T31" s="320"/>
      <c r="U31" s="320">
        <v>2006</v>
      </c>
      <c r="V31" s="319">
        <v>450</v>
      </c>
      <c r="W31" s="652"/>
    </row>
    <row r="32" spans="1:23" ht="25.15" customHeight="1">
      <c r="A32" s="543"/>
      <c r="B32" s="320" t="s">
        <v>1115</v>
      </c>
      <c r="C32" s="320" t="s">
        <v>2927</v>
      </c>
      <c r="D32" s="320" t="s">
        <v>906</v>
      </c>
      <c r="E32" s="1136" t="s">
        <v>1107</v>
      </c>
      <c r="F32" s="319">
        <v>5251</v>
      </c>
      <c r="G32" s="319"/>
      <c r="H32" s="319">
        <v>5251</v>
      </c>
      <c r="I32" s="652" t="s">
        <v>231</v>
      </c>
      <c r="J32" s="320" t="s">
        <v>2046</v>
      </c>
      <c r="K32" s="100">
        <v>220</v>
      </c>
      <c r="L32" s="319" t="s">
        <v>2049</v>
      </c>
      <c r="M32" s="319">
        <v>1</v>
      </c>
      <c r="N32" s="652" t="s">
        <v>2046</v>
      </c>
      <c r="O32" s="319">
        <v>72</v>
      </c>
      <c r="P32" s="319">
        <v>132</v>
      </c>
      <c r="Q32" s="319"/>
      <c r="R32" s="319"/>
      <c r="S32" s="319"/>
      <c r="T32" s="320"/>
      <c r="U32" s="320">
        <v>2006</v>
      </c>
      <c r="V32" s="319">
        <v>450</v>
      </c>
      <c r="W32" s="652"/>
    </row>
    <row r="33" spans="1:57" ht="25.15" customHeight="1">
      <c r="A33" s="1146"/>
      <c r="B33" s="1136" t="s">
        <v>1070</v>
      </c>
      <c r="C33" s="582" t="s">
        <v>5466</v>
      </c>
      <c r="D33" s="1136" t="s">
        <v>906</v>
      </c>
      <c r="E33" s="1136" t="s">
        <v>1107</v>
      </c>
      <c r="F33" s="319">
        <v>9504</v>
      </c>
      <c r="G33" s="1136"/>
      <c r="H33" s="319">
        <v>9504</v>
      </c>
      <c r="I33" s="1136" t="s">
        <v>231</v>
      </c>
      <c r="J33" s="1136" t="s">
        <v>2046</v>
      </c>
      <c r="K33" s="100">
        <v>220</v>
      </c>
      <c r="L33" s="1145" t="s">
        <v>2049</v>
      </c>
      <c r="M33" s="319">
        <v>1</v>
      </c>
      <c r="N33" s="652" t="s">
        <v>2046</v>
      </c>
      <c r="O33" s="1138"/>
      <c r="P33" s="1138"/>
      <c r="Q33" s="1138"/>
      <c r="R33" s="1138"/>
      <c r="S33" s="1138"/>
      <c r="T33" s="1136"/>
      <c r="U33" s="1140">
        <v>2006</v>
      </c>
      <c r="V33" s="1136"/>
      <c r="W33" s="1136"/>
    </row>
    <row r="34" spans="1:57" ht="25.15" customHeight="1">
      <c r="A34" s="1146"/>
      <c r="B34" s="1136" t="s">
        <v>1070</v>
      </c>
      <c r="C34" s="582" t="s">
        <v>5467</v>
      </c>
      <c r="D34" s="1136" t="s">
        <v>906</v>
      </c>
      <c r="E34" s="1136" t="s">
        <v>1107</v>
      </c>
      <c r="F34" s="319">
        <v>3115</v>
      </c>
      <c r="G34" s="1136"/>
      <c r="H34" s="319">
        <v>3115</v>
      </c>
      <c r="I34" s="1136" t="s">
        <v>231</v>
      </c>
      <c r="J34" s="1136" t="s">
        <v>2046</v>
      </c>
      <c r="K34" s="100">
        <v>220</v>
      </c>
      <c r="L34" s="319" t="s">
        <v>2049</v>
      </c>
      <c r="M34" s="319">
        <v>1</v>
      </c>
      <c r="N34" s="652" t="s">
        <v>2046</v>
      </c>
      <c r="O34" s="1138"/>
      <c r="P34" s="1138"/>
      <c r="Q34" s="1138"/>
      <c r="R34" s="1138"/>
      <c r="S34" s="1138"/>
      <c r="T34" s="1136"/>
      <c r="U34" s="1140">
        <v>2012</v>
      </c>
      <c r="V34" s="1136"/>
      <c r="W34" s="1136"/>
    </row>
    <row r="35" spans="1:57" ht="25.15" customHeight="1">
      <c r="A35" s="1146"/>
      <c r="B35" s="320" t="s">
        <v>1133</v>
      </c>
      <c r="C35" s="678" t="s">
        <v>2050</v>
      </c>
      <c r="D35" s="320" t="s">
        <v>1133</v>
      </c>
      <c r="E35" s="320" t="s">
        <v>1135</v>
      </c>
      <c r="F35" s="319">
        <v>2337</v>
      </c>
      <c r="G35" s="319"/>
      <c r="H35" s="319">
        <v>2337</v>
      </c>
      <c r="I35" s="652" t="s">
        <v>231</v>
      </c>
      <c r="J35" s="320" t="s">
        <v>2051</v>
      </c>
      <c r="K35" s="100">
        <v>160</v>
      </c>
      <c r="L35" s="1145">
        <v>6</v>
      </c>
      <c r="M35" s="319">
        <v>1</v>
      </c>
      <c r="N35" s="652" t="s">
        <v>5468</v>
      </c>
      <c r="O35" s="319">
        <v>41</v>
      </c>
      <c r="P35" s="319">
        <v>57</v>
      </c>
      <c r="Q35" s="319">
        <v>2337</v>
      </c>
      <c r="R35" s="319"/>
      <c r="S35" s="319"/>
      <c r="T35" s="320"/>
      <c r="U35" s="320">
        <v>2012</v>
      </c>
      <c r="V35" s="319"/>
      <c r="W35" s="652"/>
    </row>
    <row r="36" spans="1:57" ht="25.15" customHeight="1">
      <c r="A36" s="1455"/>
      <c r="B36" s="320" t="s">
        <v>1133</v>
      </c>
      <c r="C36" s="320" t="s">
        <v>2928</v>
      </c>
      <c r="D36" s="320" t="s">
        <v>906</v>
      </c>
      <c r="E36" s="320" t="s">
        <v>2891</v>
      </c>
      <c r="F36" s="319">
        <v>1347</v>
      </c>
      <c r="G36" s="319"/>
      <c r="H36" s="319">
        <v>1347</v>
      </c>
      <c r="I36" s="652" t="s">
        <v>231</v>
      </c>
      <c r="J36" s="320" t="s">
        <v>2046</v>
      </c>
      <c r="K36" s="100">
        <v>200</v>
      </c>
      <c r="L36" s="1145">
        <v>6</v>
      </c>
      <c r="M36" s="319">
        <v>1</v>
      </c>
      <c r="N36" s="652"/>
      <c r="O36" s="319"/>
      <c r="P36" s="319"/>
      <c r="Q36" s="319"/>
      <c r="R36" s="319"/>
      <c r="S36" s="319"/>
      <c r="T36" s="320"/>
      <c r="U36" s="320">
        <v>2006</v>
      </c>
      <c r="V36" s="319"/>
      <c r="W36" s="652"/>
    </row>
    <row r="37" spans="1:57" ht="25.15" customHeight="1">
      <c r="A37" s="1456"/>
      <c r="B37" s="320" t="s">
        <v>1070</v>
      </c>
      <c r="C37" s="678" t="s">
        <v>2052</v>
      </c>
      <c r="D37" s="320" t="s">
        <v>906</v>
      </c>
      <c r="E37" s="320" t="s">
        <v>1070</v>
      </c>
      <c r="F37" s="319">
        <v>9504</v>
      </c>
      <c r="G37" s="319"/>
      <c r="H37" s="319">
        <v>9504</v>
      </c>
      <c r="I37" s="652" t="s">
        <v>231</v>
      </c>
      <c r="J37" s="320" t="s">
        <v>2046</v>
      </c>
      <c r="K37" s="100">
        <v>220</v>
      </c>
      <c r="L37" s="319" t="s">
        <v>2049</v>
      </c>
      <c r="M37" s="319">
        <v>1</v>
      </c>
      <c r="N37" s="652" t="s">
        <v>2046</v>
      </c>
      <c r="O37" s="319">
        <v>72</v>
      </c>
      <c r="P37" s="319">
        <v>132</v>
      </c>
      <c r="Q37" s="319"/>
      <c r="R37" s="319"/>
      <c r="S37" s="319"/>
      <c r="T37" s="320"/>
      <c r="U37" s="320">
        <v>2006</v>
      </c>
      <c r="V37" s="319">
        <v>450</v>
      </c>
      <c r="W37" s="652"/>
    </row>
    <row r="38" spans="1:57" ht="25.15" customHeight="1">
      <c r="A38" s="566" t="s">
        <v>5469</v>
      </c>
      <c r="B38" s="1136" t="s">
        <v>5470</v>
      </c>
      <c r="C38" s="1143">
        <f>COUNTA(C39:C42)</f>
        <v>4</v>
      </c>
      <c r="D38" s="1136"/>
      <c r="E38" s="105"/>
      <c r="F38" s="1138">
        <f>SUM(F39:F42)</f>
        <v>33905</v>
      </c>
      <c r="G38" s="1138">
        <f>SUM(G39:G42)</f>
        <v>2993</v>
      </c>
      <c r="H38" s="1138">
        <f>SUM(H39:H42)</f>
        <v>2993</v>
      </c>
      <c r="I38" s="1139"/>
      <c r="J38" s="1136"/>
      <c r="K38" s="1138"/>
      <c r="L38" s="1138"/>
      <c r="M38" s="1138"/>
      <c r="N38" s="1139"/>
      <c r="O38" s="1138"/>
      <c r="P38" s="1138"/>
      <c r="Q38" s="1138"/>
      <c r="R38" s="1138"/>
      <c r="S38" s="1138"/>
      <c r="T38" s="1136"/>
      <c r="U38" s="1136"/>
      <c r="V38" s="1138"/>
      <c r="W38" s="1139"/>
      <c r="X38" s="294"/>
      <c r="Y38" s="180"/>
      <c r="Z38" s="180"/>
      <c r="AA38" s="180"/>
      <c r="AB38" s="180"/>
      <c r="AC38" s="180"/>
      <c r="AD38" s="180"/>
      <c r="AE38" s="183"/>
      <c r="AF38" s="179"/>
      <c r="AG38" s="179"/>
      <c r="AH38" s="180"/>
      <c r="AI38" s="180"/>
      <c r="AJ38" s="180"/>
      <c r="AK38" s="180"/>
      <c r="AL38" s="180"/>
      <c r="AM38" s="180"/>
      <c r="AN38" s="180"/>
      <c r="AO38" s="180"/>
      <c r="AP38" s="180"/>
      <c r="AQ38" s="180"/>
      <c r="AR38" s="180"/>
      <c r="AS38" s="180"/>
      <c r="AT38" s="180"/>
      <c r="AU38" s="180"/>
      <c r="AV38" s="180"/>
      <c r="AW38" s="180"/>
      <c r="AX38" s="180"/>
      <c r="AY38" s="180"/>
      <c r="AZ38" s="180"/>
      <c r="BA38" s="180"/>
      <c r="BB38" s="180"/>
      <c r="BC38" s="180"/>
      <c r="BD38" s="180"/>
      <c r="BE38" s="180"/>
    </row>
    <row r="39" spans="1:57" ht="25.15" customHeight="1">
      <c r="A39" s="543"/>
      <c r="B39" s="320" t="s">
        <v>1150</v>
      </c>
      <c r="C39" s="320" t="s">
        <v>3096</v>
      </c>
      <c r="D39" s="320" t="s">
        <v>3081</v>
      </c>
      <c r="E39" s="1286" t="s">
        <v>15577</v>
      </c>
      <c r="F39" s="319">
        <v>1353</v>
      </c>
      <c r="G39" s="319"/>
      <c r="H39" s="319"/>
      <c r="I39" s="177" t="s">
        <v>231</v>
      </c>
      <c r="J39" s="320" t="s">
        <v>3006</v>
      </c>
      <c r="K39" s="319">
        <v>200</v>
      </c>
      <c r="L39" s="319">
        <v>6</v>
      </c>
      <c r="M39" s="319">
        <v>1</v>
      </c>
      <c r="N39" s="177" t="s">
        <v>3006</v>
      </c>
      <c r="O39" s="319">
        <v>41</v>
      </c>
      <c r="P39" s="319">
        <v>33</v>
      </c>
      <c r="Q39" s="319">
        <v>1353</v>
      </c>
      <c r="R39" s="319"/>
      <c r="S39" s="319"/>
      <c r="T39" s="320"/>
      <c r="U39" s="320">
        <v>2008</v>
      </c>
      <c r="V39" s="319">
        <v>200</v>
      </c>
      <c r="W39" s="177" t="s">
        <v>3097</v>
      </c>
      <c r="X39" s="179"/>
      <c r="Y39" s="180"/>
      <c r="Z39" s="180"/>
      <c r="AA39" s="180"/>
      <c r="AB39" s="180"/>
      <c r="AC39" s="180"/>
      <c r="AD39" s="180"/>
      <c r="AE39" s="183"/>
      <c r="AF39" s="179"/>
      <c r="AG39" s="179"/>
      <c r="AH39" s="180"/>
      <c r="AI39" s="180"/>
      <c r="AJ39" s="180"/>
      <c r="AK39" s="180"/>
      <c r="AL39" s="180"/>
      <c r="AM39" s="180"/>
      <c r="AN39" s="180"/>
      <c r="AO39" s="180"/>
      <c r="AP39" s="180"/>
      <c r="AQ39" s="180"/>
      <c r="AR39" s="180"/>
      <c r="AS39" s="180"/>
      <c r="AT39" s="180"/>
      <c r="AU39" s="180"/>
      <c r="AV39" s="180"/>
      <c r="AW39" s="180"/>
      <c r="AX39" s="180"/>
      <c r="AY39" s="180"/>
      <c r="AZ39" s="180"/>
      <c r="BA39" s="180"/>
      <c r="BB39" s="180"/>
      <c r="BC39" s="180"/>
      <c r="BD39" s="180"/>
      <c r="BE39" s="180"/>
    </row>
    <row r="40" spans="1:57" ht="25.15" customHeight="1">
      <c r="A40" s="543"/>
      <c r="B40" s="1136" t="s">
        <v>5471</v>
      </c>
      <c r="C40" s="1136" t="s">
        <v>5472</v>
      </c>
      <c r="D40" s="1136" t="s">
        <v>5473</v>
      </c>
      <c r="E40" s="105" t="s">
        <v>5474</v>
      </c>
      <c r="F40" s="1138">
        <v>15700</v>
      </c>
      <c r="G40" s="1138">
        <v>2993</v>
      </c>
      <c r="H40" s="1138">
        <v>2993</v>
      </c>
      <c r="I40" s="1139" t="s">
        <v>5475</v>
      </c>
      <c r="J40" s="1136"/>
      <c r="K40" s="1138"/>
      <c r="L40" s="1138"/>
      <c r="M40" s="1138"/>
      <c r="N40" s="1139" t="s">
        <v>5476</v>
      </c>
      <c r="O40" s="1138">
        <v>16</v>
      </c>
      <c r="P40" s="1138">
        <v>125</v>
      </c>
      <c r="Q40" s="1138">
        <v>1962</v>
      </c>
      <c r="R40" s="1138">
        <v>800</v>
      </c>
      <c r="S40" s="1138">
        <v>1000</v>
      </c>
      <c r="T40" s="1136" t="s">
        <v>5477</v>
      </c>
      <c r="U40" s="1136">
        <v>1992</v>
      </c>
      <c r="V40" s="1138">
        <v>2100</v>
      </c>
      <c r="W40" s="1139"/>
      <c r="X40" s="179"/>
      <c r="Y40" s="180"/>
      <c r="Z40" s="180"/>
      <c r="AA40" s="180"/>
      <c r="AB40" s="180"/>
      <c r="AC40" s="180"/>
      <c r="AD40" s="180"/>
      <c r="AE40" s="183"/>
      <c r="AF40" s="179"/>
      <c r="AG40" s="179"/>
      <c r="AH40" s="180"/>
      <c r="AI40" s="180"/>
      <c r="AJ40" s="180"/>
      <c r="AK40" s="180"/>
      <c r="AL40" s="180"/>
      <c r="AM40" s="180"/>
      <c r="AN40" s="180"/>
      <c r="AO40" s="180"/>
      <c r="AP40" s="180"/>
      <c r="AQ40" s="180"/>
      <c r="AR40" s="180"/>
      <c r="AS40" s="180"/>
      <c r="AT40" s="180"/>
      <c r="AU40" s="180"/>
      <c r="AV40" s="180"/>
      <c r="AW40" s="180"/>
      <c r="AX40" s="180"/>
      <c r="AY40" s="180"/>
      <c r="AZ40" s="180"/>
      <c r="BA40" s="180"/>
      <c r="BB40" s="180"/>
      <c r="BC40" s="180"/>
      <c r="BD40" s="180"/>
      <c r="BE40" s="180"/>
    </row>
    <row r="41" spans="1:57" ht="25.15" customHeight="1">
      <c r="A41" s="543"/>
      <c r="B41" s="1136" t="s">
        <v>5478</v>
      </c>
      <c r="C41" s="105" t="s">
        <v>5479</v>
      </c>
      <c r="D41" s="1136" t="s">
        <v>5473</v>
      </c>
      <c r="E41" s="105" t="s">
        <v>5480</v>
      </c>
      <c r="F41" s="1138">
        <v>7031</v>
      </c>
      <c r="G41" s="1138"/>
      <c r="H41" s="1138"/>
      <c r="I41" s="1139" t="s">
        <v>5481</v>
      </c>
      <c r="J41" s="1136" t="s">
        <v>5482</v>
      </c>
      <c r="K41" s="1138">
        <v>192</v>
      </c>
      <c r="L41" s="1138">
        <v>6</v>
      </c>
      <c r="M41" s="1138">
        <v>1</v>
      </c>
      <c r="N41" s="1139" t="s">
        <v>5482</v>
      </c>
      <c r="O41" s="1138">
        <v>56</v>
      </c>
      <c r="P41" s="1138">
        <v>126</v>
      </c>
      <c r="Q41" s="1138">
        <v>7031</v>
      </c>
      <c r="R41" s="1138"/>
      <c r="S41" s="1138"/>
      <c r="T41" s="1136"/>
      <c r="U41" s="1136">
        <v>2010</v>
      </c>
      <c r="V41" s="1138">
        <v>400</v>
      </c>
      <c r="W41" s="1139"/>
      <c r="X41" s="179"/>
      <c r="Y41" s="180"/>
      <c r="Z41" s="180"/>
      <c r="AA41" s="180"/>
      <c r="AB41" s="180"/>
      <c r="AC41" s="180"/>
      <c r="AD41" s="180"/>
      <c r="AE41" s="183"/>
      <c r="AF41" s="179"/>
      <c r="AG41" s="179"/>
      <c r="AH41" s="180"/>
      <c r="AI41" s="180"/>
      <c r="AJ41" s="180"/>
      <c r="AK41" s="180"/>
      <c r="AL41" s="180"/>
      <c r="AM41" s="180"/>
      <c r="AN41" s="180"/>
      <c r="AO41" s="180"/>
      <c r="AP41" s="180"/>
      <c r="AQ41" s="180"/>
      <c r="AR41" s="180"/>
      <c r="AS41" s="180"/>
      <c r="AT41" s="180"/>
      <c r="AU41" s="180"/>
      <c r="AV41" s="180"/>
      <c r="AW41" s="180"/>
      <c r="AX41" s="180"/>
      <c r="AY41" s="180"/>
      <c r="AZ41" s="180"/>
      <c r="BA41" s="180"/>
      <c r="BB41" s="180"/>
      <c r="BC41" s="180"/>
      <c r="BD41" s="180"/>
      <c r="BE41" s="180"/>
    </row>
    <row r="42" spans="1:57" ht="25.15" customHeight="1">
      <c r="A42" s="678"/>
      <c r="B42" s="320" t="s">
        <v>5478</v>
      </c>
      <c r="C42" s="320" t="s">
        <v>5483</v>
      </c>
      <c r="D42" s="320" t="s">
        <v>5478</v>
      </c>
      <c r="E42" s="320" t="s">
        <v>5484</v>
      </c>
      <c r="F42" s="319">
        <v>9821</v>
      </c>
      <c r="G42" s="319"/>
      <c r="H42" s="319"/>
      <c r="I42" s="177" t="s">
        <v>5481</v>
      </c>
      <c r="J42" s="320" t="s">
        <v>5482</v>
      </c>
      <c r="K42" s="319">
        <v>200</v>
      </c>
      <c r="L42" s="319">
        <v>8</v>
      </c>
      <c r="M42" s="319">
        <v>1</v>
      </c>
      <c r="N42" s="177" t="s">
        <v>5482</v>
      </c>
      <c r="O42" s="319">
        <v>25</v>
      </c>
      <c r="P42" s="319">
        <v>85</v>
      </c>
      <c r="Q42" s="319">
        <v>1640</v>
      </c>
      <c r="R42" s="319">
        <v>100</v>
      </c>
      <c r="S42" s="319">
        <v>100</v>
      </c>
      <c r="T42" s="320" t="s">
        <v>5485</v>
      </c>
      <c r="U42" s="320">
        <v>2008</v>
      </c>
      <c r="V42" s="319">
        <v>3241</v>
      </c>
      <c r="W42" s="177"/>
      <c r="X42" s="179"/>
      <c r="Y42" s="180"/>
      <c r="Z42" s="180"/>
      <c r="AA42" s="180"/>
      <c r="AB42" s="180"/>
      <c r="AC42" s="180"/>
      <c r="AD42" s="180"/>
      <c r="AE42" s="183"/>
      <c r="AF42" s="179"/>
      <c r="AG42" s="179"/>
      <c r="AH42" s="180"/>
      <c r="AI42" s="180"/>
      <c r="AJ42" s="180"/>
      <c r="AK42" s="180"/>
      <c r="AL42" s="180"/>
      <c r="AM42" s="180"/>
      <c r="AN42" s="180"/>
      <c r="AO42" s="180"/>
      <c r="AP42" s="180"/>
      <c r="AQ42" s="180"/>
      <c r="AR42" s="180"/>
      <c r="AS42" s="180"/>
      <c r="AT42" s="180"/>
      <c r="AU42" s="180"/>
      <c r="AV42" s="180"/>
      <c r="AW42" s="180"/>
      <c r="AX42" s="180"/>
      <c r="AY42" s="180"/>
      <c r="AZ42" s="180"/>
      <c r="BA42" s="180"/>
      <c r="BB42" s="180"/>
      <c r="BC42" s="180"/>
      <c r="BD42" s="180"/>
      <c r="BE42" s="180"/>
    </row>
    <row r="43" spans="1:57" ht="25.15" customHeight="1">
      <c r="A43" s="566" t="s">
        <v>5486</v>
      </c>
      <c r="B43" s="320" t="s">
        <v>5487</v>
      </c>
      <c r="C43" s="1137">
        <f>COUNTA(C44:C50)</f>
        <v>7</v>
      </c>
      <c r="D43" s="320"/>
      <c r="E43" s="320"/>
      <c r="F43" s="319">
        <f>SUM(F44:F50)</f>
        <v>106225</v>
      </c>
      <c r="G43" s="319">
        <f>SUM(G44:G50)</f>
        <v>900</v>
      </c>
      <c r="H43" s="319">
        <f>SUM(H44:H50)</f>
        <v>16065</v>
      </c>
      <c r="I43" s="177"/>
      <c r="J43" s="320"/>
      <c r="K43" s="319"/>
      <c r="L43" s="319"/>
      <c r="M43" s="319"/>
      <c r="N43" s="177"/>
      <c r="O43" s="319"/>
      <c r="P43" s="319"/>
      <c r="Q43" s="319"/>
      <c r="R43" s="319"/>
      <c r="S43" s="319"/>
      <c r="T43" s="320"/>
      <c r="U43" s="320"/>
      <c r="V43" s="319"/>
      <c r="W43" s="177"/>
    </row>
    <row r="44" spans="1:57" ht="25.15" customHeight="1">
      <c r="A44" s="1147"/>
      <c r="B44" s="320" t="s">
        <v>1150</v>
      </c>
      <c r="C44" s="946" t="s">
        <v>6979</v>
      </c>
      <c r="D44" s="320" t="s">
        <v>1150</v>
      </c>
      <c r="E44" s="320" t="s">
        <v>1150</v>
      </c>
      <c r="F44" s="319">
        <v>4502</v>
      </c>
      <c r="G44" s="319"/>
      <c r="H44" s="319">
        <v>4502</v>
      </c>
      <c r="I44" s="177" t="s">
        <v>231</v>
      </c>
      <c r="J44" s="320" t="s">
        <v>201</v>
      </c>
      <c r="K44" s="319">
        <v>200</v>
      </c>
      <c r="L44" s="319">
        <v>6</v>
      </c>
      <c r="M44" s="319"/>
      <c r="N44" s="177"/>
      <c r="O44" s="319"/>
      <c r="P44" s="319"/>
      <c r="Q44" s="319"/>
      <c r="R44" s="319"/>
      <c r="S44" s="319"/>
      <c r="T44" s="320"/>
      <c r="U44" s="320">
        <v>2008</v>
      </c>
      <c r="V44" s="319">
        <v>700</v>
      </c>
      <c r="W44" s="177"/>
    </row>
    <row r="45" spans="1:57" ht="25.15" customHeight="1">
      <c r="A45" s="1147"/>
      <c r="B45" s="320" t="s">
        <v>1180</v>
      </c>
      <c r="C45" s="320" t="s">
        <v>6980</v>
      </c>
      <c r="D45" s="320" t="s">
        <v>923</v>
      </c>
      <c r="E45" s="320" t="s">
        <v>1183</v>
      </c>
      <c r="F45" s="319">
        <v>26735</v>
      </c>
      <c r="G45" s="319">
        <v>900</v>
      </c>
      <c r="H45" s="319">
        <v>1093</v>
      </c>
      <c r="I45" s="177" t="s">
        <v>231</v>
      </c>
      <c r="J45" s="320" t="s">
        <v>201</v>
      </c>
      <c r="K45" s="319">
        <v>250</v>
      </c>
      <c r="L45" s="319">
        <v>8</v>
      </c>
      <c r="M45" s="319">
        <v>1</v>
      </c>
      <c r="N45" s="177" t="s">
        <v>201</v>
      </c>
      <c r="O45" s="319">
        <v>40</v>
      </c>
      <c r="P45" s="319">
        <v>62</v>
      </c>
      <c r="Q45" s="319">
        <v>726</v>
      </c>
      <c r="R45" s="319">
        <v>150</v>
      </c>
      <c r="S45" s="319">
        <v>820</v>
      </c>
      <c r="T45" s="320" t="s">
        <v>233</v>
      </c>
      <c r="U45" s="320">
        <v>1999</v>
      </c>
      <c r="V45" s="319">
        <v>2873</v>
      </c>
      <c r="W45" s="177"/>
    </row>
    <row r="46" spans="1:57" ht="25.15" customHeight="1">
      <c r="A46" s="1147"/>
      <c r="B46" s="320" t="s">
        <v>1166</v>
      </c>
      <c r="C46" s="320" t="s">
        <v>6981</v>
      </c>
      <c r="D46" s="320" t="s">
        <v>923</v>
      </c>
      <c r="E46" s="320" t="s">
        <v>1166</v>
      </c>
      <c r="F46" s="319">
        <v>17156</v>
      </c>
      <c r="G46" s="319"/>
      <c r="H46" s="319">
        <v>1080</v>
      </c>
      <c r="I46" s="177" t="s">
        <v>231</v>
      </c>
      <c r="J46" s="320" t="s">
        <v>201</v>
      </c>
      <c r="K46" s="319">
        <v>270</v>
      </c>
      <c r="L46" s="319">
        <v>4</v>
      </c>
      <c r="M46" s="319"/>
      <c r="N46" s="177"/>
      <c r="O46" s="319"/>
      <c r="P46" s="319"/>
      <c r="Q46" s="319"/>
      <c r="R46" s="319"/>
      <c r="S46" s="319"/>
      <c r="T46" s="320"/>
      <c r="U46" s="320">
        <v>2004</v>
      </c>
      <c r="V46" s="319">
        <v>2690</v>
      </c>
      <c r="W46" s="177"/>
    </row>
    <row r="47" spans="1:57" ht="25.15" customHeight="1">
      <c r="A47" s="1147"/>
      <c r="B47" s="320" t="s">
        <v>1166</v>
      </c>
      <c r="C47" s="320" t="s">
        <v>6982</v>
      </c>
      <c r="D47" s="320" t="s">
        <v>1166</v>
      </c>
      <c r="E47" s="320" t="s">
        <v>1166</v>
      </c>
      <c r="F47" s="319">
        <v>38781</v>
      </c>
      <c r="G47" s="319"/>
      <c r="H47" s="319">
        <v>1540</v>
      </c>
      <c r="I47" s="177" t="s">
        <v>231</v>
      </c>
      <c r="J47" s="320" t="s">
        <v>201</v>
      </c>
      <c r="K47" s="319">
        <v>385</v>
      </c>
      <c r="L47" s="319">
        <v>4</v>
      </c>
      <c r="M47" s="319"/>
      <c r="N47" s="177"/>
      <c r="O47" s="319"/>
      <c r="P47" s="319"/>
      <c r="Q47" s="319"/>
      <c r="R47" s="319"/>
      <c r="S47" s="319"/>
      <c r="T47" s="320"/>
      <c r="U47" s="320">
        <v>2005</v>
      </c>
      <c r="V47" s="319">
        <v>1800</v>
      </c>
      <c r="W47" s="177"/>
    </row>
    <row r="48" spans="1:57" ht="25.15" customHeight="1">
      <c r="A48" s="1147"/>
      <c r="B48" s="320" t="s">
        <v>913</v>
      </c>
      <c r="C48" s="320" t="s">
        <v>6983</v>
      </c>
      <c r="D48" s="320" t="s">
        <v>923</v>
      </c>
      <c r="E48" s="320" t="s">
        <v>913</v>
      </c>
      <c r="F48" s="319">
        <v>9550</v>
      </c>
      <c r="G48" s="319"/>
      <c r="H48" s="319">
        <v>2500</v>
      </c>
      <c r="I48" s="177" t="s">
        <v>231</v>
      </c>
      <c r="J48" s="320" t="s">
        <v>201</v>
      </c>
      <c r="K48" s="319">
        <v>150</v>
      </c>
      <c r="L48" s="319">
        <v>3</v>
      </c>
      <c r="M48" s="319">
        <v>2</v>
      </c>
      <c r="N48" s="177"/>
      <c r="O48" s="319"/>
      <c r="P48" s="319"/>
      <c r="Q48" s="319"/>
      <c r="R48" s="319"/>
      <c r="S48" s="319"/>
      <c r="T48" s="320"/>
      <c r="U48" s="320">
        <v>2004</v>
      </c>
      <c r="V48" s="319">
        <v>348</v>
      </c>
      <c r="W48" s="177"/>
    </row>
    <row r="49" spans="1:23" ht="25.15" customHeight="1">
      <c r="A49" s="1147"/>
      <c r="B49" s="1136" t="s">
        <v>913</v>
      </c>
      <c r="C49" s="105" t="s">
        <v>6984</v>
      </c>
      <c r="D49" s="105" t="s">
        <v>923</v>
      </c>
      <c r="E49" s="1136" t="s">
        <v>913</v>
      </c>
      <c r="F49" s="1138">
        <v>3901</v>
      </c>
      <c r="G49" s="1138"/>
      <c r="H49" s="923">
        <v>2750</v>
      </c>
      <c r="I49" s="1139" t="s">
        <v>231</v>
      </c>
      <c r="J49" s="1136" t="s">
        <v>201</v>
      </c>
      <c r="K49" s="1138">
        <v>190</v>
      </c>
      <c r="L49" s="1138">
        <v>3</v>
      </c>
      <c r="M49" s="1138">
        <v>2</v>
      </c>
      <c r="N49" s="1139"/>
      <c r="O49" s="1138"/>
      <c r="P49" s="1138"/>
      <c r="Q49" s="1138"/>
      <c r="R49" s="1138"/>
      <c r="S49" s="1138"/>
      <c r="T49" s="1136"/>
      <c r="U49" s="1136">
        <v>2007</v>
      </c>
      <c r="V49" s="923">
        <v>452</v>
      </c>
      <c r="W49" s="1139"/>
    </row>
    <row r="50" spans="1:23" ht="25.15" customHeight="1">
      <c r="A50" s="543"/>
      <c r="B50" s="1136" t="s">
        <v>913</v>
      </c>
      <c r="C50" s="105" t="s">
        <v>6985</v>
      </c>
      <c r="D50" s="1136" t="s">
        <v>923</v>
      </c>
      <c r="E50" s="1136" t="s">
        <v>913</v>
      </c>
      <c r="F50" s="1138">
        <v>5600</v>
      </c>
      <c r="G50" s="1138"/>
      <c r="H50" s="923">
        <v>2600</v>
      </c>
      <c r="I50" s="1139" t="s">
        <v>231</v>
      </c>
      <c r="J50" s="1136" t="s">
        <v>201</v>
      </c>
      <c r="K50" s="1138">
        <v>211</v>
      </c>
      <c r="L50" s="1138">
        <v>3</v>
      </c>
      <c r="M50" s="1138">
        <v>2</v>
      </c>
      <c r="N50" s="1139"/>
      <c r="O50" s="1138"/>
      <c r="P50" s="1138"/>
      <c r="Q50" s="1138"/>
      <c r="R50" s="1138"/>
      <c r="S50" s="1138"/>
      <c r="T50" s="1136"/>
      <c r="U50" s="1136">
        <v>2004</v>
      </c>
      <c r="V50" s="923">
        <v>401</v>
      </c>
      <c r="W50" s="1139"/>
    </row>
    <row r="51" spans="1:23" ht="25.15" customHeight="1">
      <c r="A51" s="566" t="s">
        <v>5488</v>
      </c>
      <c r="B51" s="1136" t="s">
        <v>5487</v>
      </c>
      <c r="C51" s="1137">
        <f>COUNTA(C52:C53)</f>
        <v>2</v>
      </c>
      <c r="D51" s="1136"/>
      <c r="E51" s="1136"/>
      <c r="F51" s="1138">
        <f>SUM(F52:F53)</f>
        <v>22542</v>
      </c>
      <c r="G51" s="1138">
        <f>SUM(G52:G53)</f>
        <v>736</v>
      </c>
      <c r="H51" s="1138">
        <f>SUM(H52:H53)</f>
        <v>4569</v>
      </c>
      <c r="I51" s="1139"/>
      <c r="J51" s="1136"/>
      <c r="K51" s="1138"/>
      <c r="L51" s="1138"/>
      <c r="M51" s="1138"/>
      <c r="N51" s="1139"/>
      <c r="O51" s="1138"/>
      <c r="P51" s="1138"/>
      <c r="Q51" s="1138"/>
      <c r="R51" s="1138"/>
      <c r="S51" s="1138"/>
      <c r="T51" s="1136"/>
      <c r="U51" s="1136"/>
      <c r="V51" s="923"/>
      <c r="W51" s="1139"/>
    </row>
    <row r="52" spans="1:23" ht="25.15" customHeight="1">
      <c r="A52" s="543"/>
      <c r="B52" s="105" t="s">
        <v>1186</v>
      </c>
      <c r="C52" s="105" t="s">
        <v>7211</v>
      </c>
      <c r="D52" s="105" t="s">
        <v>934</v>
      </c>
      <c r="E52" s="105" t="s">
        <v>935</v>
      </c>
      <c r="F52" s="100">
        <v>19223</v>
      </c>
      <c r="G52" s="100">
        <v>736</v>
      </c>
      <c r="H52" s="100">
        <v>1250</v>
      </c>
      <c r="I52" s="99" t="s">
        <v>231</v>
      </c>
      <c r="J52" s="105" t="s">
        <v>7212</v>
      </c>
      <c r="K52" s="100">
        <v>200</v>
      </c>
      <c r="L52" s="100">
        <v>6</v>
      </c>
      <c r="M52" s="319">
        <v>1</v>
      </c>
      <c r="N52" s="99" t="s">
        <v>201</v>
      </c>
      <c r="O52" s="100">
        <v>25</v>
      </c>
      <c r="P52" s="100">
        <v>50</v>
      </c>
      <c r="Q52" s="100">
        <v>7135</v>
      </c>
      <c r="R52" s="319">
        <v>620</v>
      </c>
      <c r="S52" s="100">
        <v>620</v>
      </c>
      <c r="T52" s="105" t="s">
        <v>7213</v>
      </c>
      <c r="U52" s="105">
        <v>2007</v>
      </c>
      <c r="V52" s="319">
        <v>8590</v>
      </c>
      <c r="W52" s="177"/>
    </row>
    <row r="53" spans="1:23" ht="25.15" customHeight="1">
      <c r="A53" s="543"/>
      <c r="B53" s="105" t="s">
        <v>1186</v>
      </c>
      <c r="C53" s="105" t="s">
        <v>7214</v>
      </c>
      <c r="D53" s="105" t="s">
        <v>1186</v>
      </c>
      <c r="E53" s="1148" t="s">
        <v>7040</v>
      </c>
      <c r="F53" s="100">
        <v>3319</v>
      </c>
      <c r="G53" s="100"/>
      <c r="H53" s="100">
        <v>3319</v>
      </c>
      <c r="I53" s="99" t="s">
        <v>231</v>
      </c>
      <c r="J53" s="105" t="s">
        <v>2041</v>
      </c>
      <c r="K53" s="100">
        <v>220</v>
      </c>
      <c r="L53" s="100">
        <v>6</v>
      </c>
      <c r="M53" s="319">
        <v>1</v>
      </c>
      <c r="N53" s="99"/>
      <c r="O53" s="100"/>
      <c r="P53" s="100"/>
      <c r="Q53" s="100"/>
      <c r="R53" s="319"/>
      <c r="S53" s="100"/>
      <c r="T53" s="105"/>
      <c r="U53" s="105">
        <v>2009</v>
      </c>
      <c r="V53" s="319">
        <v>400</v>
      </c>
      <c r="W53" s="177"/>
    </row>
    <row r="54" spans="1:23" ht="25.15" customHeight="1">
      <c r="A54" s="566" t="s">
        <v>5490</v>
      </c>
      <c r="B54" s="320" t="s">
        <v>5487</v>
      </c>
      <c r="C54" s="1137">
        <f>COUNTA(C55:C56)</f>
        <v>2</v>
      </c>
      <c r="D54" s="320"/>
      <c r="E54" s="320"/>
      <c r="F54" s="319">
        <f>SUM(F55:F56)</f>
        <v>23127.599999999999</v>
      </c>
      <c r="G54" s="319">
        <f>SUM(G55:G56)</f>
        <v>3582.5</v>
      </c>
      <c r="H54" s="319">
        <f>SUM(H55:H56)</f>
        <v>3740.5</v>
      </c>
      <c r="I54" s="177"/>
      <c r="J54" s="320"/>
      <c r="K54" s="319"/>
      <c r="L54" s="319"/>
      <c r="M54" s="319"/>
      <c r="N54" s="177"/>
      <c r="O54" s="319"/>
      <c r="P54" s="319"/>
      <c r="Q54" s="319"/>
      <c r="R54" s="319"/>
      <c r="S54" s="319"/>
      <c r="T54" s="320"/>
      <c r="U54" s="320"/>
      <c r="V54" s="319"/>
      <c r="W54" s="177"/>
    </row>
    <row r="55" spans="1:23" ht="25.15" customHeight="1">
      <c r="A55" s="543"/>
      <c r="B55" s="320" t="s">
        <v>5491</v>
      </c>
      <c r="C55" s="320" t="s">
        <v>5492</v>
      </c>
      <c r="D55" s="320" t="s">
        <v>5493</v>
      </c>
      <c r="E55" s="320" t="s">
        <v>5494</v>
      </c>
      <c r="F55" s="319">
        <v>9367</v>
      </c>
      <c r="G55" s="319">
        <v>3499</v>
      </c>
      <c r="H55" s="319">
        <v>3657</v>
      </c>
      <c r="I55" s="177" t="s">
        <v>5475</v>
      </c>
      <c r="J55" s="320" t="s">
        <v>5476</v>
      </c>
      <c r="K55" s="319">
        <v>200</v>
      </c>
      <c r="L55" s="319">
        <v>4</v>
      </c>
      <c r="M55" s="319">
        <v>1</v>
      </c>
      <c r="N55" s="177" t="s">
        <v>5476</v>
      </c>
      <c r="O55" s="319">
        <v>29.64</v>
      </c>
      <c r="P55" s="319">
        <v>63.64</v>
      </c>
      <c r="Q55" s="319">
        <v>1697</v>
      </c>
      <c r="R55" s="319">
        <v>830</v>
      </c>
      <c r="S55" s="319">
        <v>1000</v>
      </c>
      <c r="T55" s="320" t="s">
        <v>5477</v>
      </c>
      <c r="U55" s="320">
        <v>1994</v>
      </c>
      <c r="V55" s="319">
        <v>1953</v>
      </c>
      <c r="W55" s="177"/>
    </row>
    <row r="56" spans="1:23" ht="25.15" customHeight="1">
      <c r="A56" s="543"/>
      <c r="B56" s="320" t="s">
        <v>5495</v>
      </c>
      <c r="C56" s="320" t="s">
        <v>5496</v>
      </c>
      <c r="D56" s="320" t="s">
        <v>5493</v>
      </c>
      <c r="E56" s="320" t="s">
        <v>5494</v>
      </c>
      <c r="F56" s="319">
        <v>13760.6</v>
      </c>
      <c r="G56" s="319">
        <v>83.5</v>
      </c>
      <c r="H56" s="319">
        <v>83.5</v>
      </c>
      <c r="I56" s="177" t="s">
        <v>5481</v>
      </c>
      <c r="J56" s="320" t="s">
        <v>5497</v>
      </c>
      <c r="K56" s="319">
        <v>200</v>
      </c>
      <c r="L56" s="319">
        <v>6.6</v>
      </c>
      <c r="M56" s="319">
        <v>1</v>
      </c>
      <c r="N56" s="177" t="s">
        <v>5476</v>
      </c>
      <c r="O56" s="319">
        <v>26.24</v>
      </c>
      <c r="P56" s="319">
        <v>57.84</v>
      </c>
      <c r="Q56" s="319">
        <v>1940.76</v>
      </c>
      <c r="R56" s="319">
        <v>1555</v>
      </c>
      <c r="S56" s="319">
        <v>2000</v>
      </c>
      <c r="T56" s="320" t="s">
        <v>5498</v>
      </c>
      <c r="U56" s="320">
        <v>2009</v>
      </c>
      <c r="V56" s="319">
        <v>1963</v>
      </c>
      <c r="W56" s="177" t="s">
        <v>5499</v>
      </c>
    </row>
    <row r="57" spans="1:23" ht="25.15" customHeight="1">
      <c r="A57" s="566" t="s">
        <v>5500</v>
      </c>
      <c r="B57" s="320" t="s">
        <v>5487</v>
      </c>
      <c r="C57" s="1137">
        <f>COUNTA(C58:C59)</f>
        <v>2</v>
      </c>
      <c r="D57" s="320"/>
      <c r="E57" s="320"/>
      <c r="F57" s="319">
        <f>SUM(F58:F59)</f>
        <v>18300</v>
      </c>
      <c r="G57" s="319">
        <f>SUM(G58:G59)</f>
        <v>474</v>
      </c>
      <c r="H57" s="319">
        <f>SUM(H58:H59)</f>
        <v>212</v>
      </c>
      <c r="I57" s="177"/>
      <c r="J57" s="320"/>
      <c r="K57" s="319"/>
      <c r="L57" s="319"/>
      <c r="M57" s="319"/>
      <c r="N57" s="177"/>
      <c r="O57" s="319"/>
      <c r="P57" s="319"/>
      <c r="Q57" s="319"/>
      <c r="R57" s="319"/>
      <c r="S57" s="319"/>
      <c r="T57" s="320"/>
      <c r="U57" s="320"/>
      <c r="V57" s="319"/>
      <c r="W57" s="177"/>
    </row>
    <row r="58" spans="1:23" ht="25.15" customHeight="1">
      <c r="A58" s="543"/>
      <c r="B58" s="320" t="s">
        <v>5491</v>
      </c>
      <c r="C58" s="320" t="s">
        <v>5501</v>
      </c>
      <c r="D58" s="320" t="s">
        <v>5491</v>
      </c>
      <c r="E58" s="320" t="s">
        <v>5502</v>
      </c>
      <c r="F58" s="319"/>
      <c r="G58" s="319"/>
      <c r="H58" s="319"/>
      <c r="I58" s="177" t="s">
        <v>5481</v>
      </c>
      <c r="J58" s="320"/>
      <c r="K58" s="319"/>
      <c r="L58" s="319"/>
      <c r="M58" s="319"/>
      <c r="N58" s="177" t="s">
        <v>5476</v>
      </c>
      <c r="O58" s="319">
        <v>8</v>
      </c>
      <c r="P58" s="319">
        <v>80</v>
      </c>
      <c r="Q58" s="319">
        <v>504</v>
      </c>
      <c r="R58" s="319"/>
      <c r="S58" s="319"/>
      <c r="T58" s="320"/>
      <c r="U58" s="320">
        <v>2012</v>
      </c>
      <c r="V58" s="319">
        <v>150</v>
      </c>
      <c r="W58" s="177" t="s">
        <v>5503</v>
      </c>
    </row>
    <row r="59" spans="1:23" ht="25.15" customHeight="1">
      <c r="A59" s="543"/>
      <c r="B59" s="320" t="s">
        <v>5504</v>
      </c>
      <c r="C59" s="320" t="s">
        <v>5505</v>
      </c>
      <c r="D59" s="320" t="s">
        <v>5506</v>
      </c>
      <c r="E59" s="320" t="s">
        <v>5494</v>
      </c>
      <c r="F59" s="319">
        <v>18300</v>
      </c>
      <c r="G59" s="319">
        <v>474</v>
      </c>
      <c r="H59" s="319">
        <v>212</v>
      </c>
      <c r="I59" s="177" t="s">
        <v>5481</v>
      </c>
      <c r="J59" s="320" t="s">
        <v>5497</v>
      </c>
      <c r="K59" s="319">
        <v>200</v>
      </c>
      <c r="L59" s="319">
        <v>7</v>
      </c>
      <c r="M59" s="319">
        <v>1</v>
      </c>
      <c r="N59" s="177" t="s">
        <v>5507</v>
      </c>
      <c r="O59" s="319">
        <v>26</v>
      </c>
      <c r="P59" s="319">
        <v>58</v>
      </c>
      <c r="Q59" s="319">
        <v>1508</v>
      </c>
      <c r="R59" s="319">
        <v>480</v>
      </c>
      <c r="S59" s="319">
        <v>1000</v>
      </c>
      <c r="T59" s="320" t="s">
        <v>5477</v>
      </c>
      <c r="U59" s="320">
        <v>2005</v>
      </c>
      <c r="V59" s="319">
        <v>4050</v>
      </c>
      <c r="W59" s="177"/>
    </row>
    <row r="60" spans="1:23" ht="25.15" customHeight="1">
      <c r="A60" s="566" t="s">
        <v>5508</v>
      </c>
      <c r="B60" s="320" t="s">
        <v>5487</v>
      </c>
      <c r="C60" s="1137">
        <f>COUNTA(C61:C66)</f>
        <v>6</v>
      </c>
      <c r="D60" s="320"/>
      <c r="E60" s="320"/>
      <c r="F60" s="319">
        <f>SUM(F61:F66)</f>
        <v>24147</v>
      </c>
      <c r="G60" s="319">
        <f>SUM(G61:G66)</f>
        <v>0</v>
      </c>
      <c r="H60" s="319">
        <f>SUM(H61:H66)</f>
        <v>0</v>
      </c>
      <c r="I60" s="177"/>
      <c r="J60" s="320"/>
      <c r="K60" s="319"/>
      <c r="L60" s="319"/>
      <c r="M60" s="319"/>
      <c r="N60" s="177"/>
      <c r="O60" s="319"/>
      <c r="P60" s="319"/>
      <c r="Q60" s="319"/>
      <c r="R60" s="319"/>
      <c r="S60" s="319"/>
      <c r="T60" s="320"/>
      <c r="U60" s="320"/>
      <c r="V60" s="319"/>
      <c r="W60" s="177"/>
    </row>
    <row r="61" spans="1:23" ht="25.15" customHeight="1">
      <c r="A61" s="543"/>
      <c r="B61" s="1136" t="s">
        <v>7263</v>
      </c>
      <c r="C61" s="105" t="s">
        <v>7341</v>
      </c>
      <c r="D61" s="1136" t="s">
        <v>7263</v>
      </c>
      <c r="E61" s="320" t="s">
        <v>7342</v>
      </c>
      <c r="F61" s="1138">
        <v>6720</v>
      </c>
      <c r="G61" s="1149"/>
      <c r="H61" s="1149"/>
      <c r="I61" s="1139" t="s">
        <v>231</v>
      </c>
      <c r="J61" s="1136" t="s">
        <v>7343</v>
      </c>
      <c r="K61" s="1138">
        <v>210</v>
      </c>
      <c r="L61" s="1138">
        <v>6</v>
      </c>
      <c r="M61" s="1138">
        <v>2</v>
      </c>
      <c r="N61" s="1139"/>
      <c r="O61" s="1138"/>
      <c r="P61" s="1138"/>
      <c r="Q61" s="1138">
        <v>6720</v>
      </c>
      <c r="R61" s="1138"/>
      <c r="S61" s="1138"/>
      <c r="T61" s="1136"/>
      <c r="U61" s="1136">
        <v>2006</v>
      </c>
      <c r="V61" s="1138">
        <v>500</v>
      </c>
      <c r="W61" s="99"/>
    </row>
    <row r="62" spans="1:23" ht="25.15" customHeight="1">
      <c r="A62" s="543"/>
      <c r="B62" s="1150" t="s">
        <v>7263</v>
      </c>
      <c r="C62" s="105" t="s">
        <v>7344</v>
      </c>
      <c r="D62" s="1136" t="s">
        <v>7263</v>
      </c>
      <c r="E62" s="320" t="s">
        <v>7342</v>
      </c>
      <c r="F62" s="1138">
        <v>15464</v>
      </c>
      <c r="G62" s="1149"/>
      <c r="H62" s="1149"/>
      <c r="I62" s="1139" t="s">
        <v>231</v>
      </c>
      <c r="J62" s="1136" t="s">
        <v>201</v>
      </c>
      <c r="K62" s="1138"/>
      <c r="L62" s="1138"/>
      <c r="M62" s="1138">
        <v>3</v>
      </c>
      <c r="N62" s="1139"/>
      <c r="O62" s="1138"/>
      <c r="P62" s="1138"/>
      <c r="Q62" s="1138">
        <v>15464</v>
      </c>
      <c r="R62" s="1138"/>
      <c r="S62" s="1138"/>
      <c r="T62" s="1136"/>
      <c r="U62" s="1136">
        <v>2014</v>
      </c>
      <c r="V62" s="1138"/>
      <c r="W62" s="99"/>
    </row>
    <row r="63" spans="1:23" ht="25.15" customHeight="1">
      <c r="A63" s="543"/>
      <c r="B63" s="1150" t="s">
        <v>7263</v>
      </c>
      <c r="C63" s="105" t="s">
        <v>7345</v>
      </c>
      <c r="D63" s="1136" t="s">
        <v>7263</v>
      </c>
      <c r="E63" s="320" t="s">
        <v>7325</v>
      </c>
      <c r="F63" s="1138">
        <v>713</v>
      </c>
      <c r="G63" s="1149"/>
      <c r="H63" s="1149"/>
      <c r="I63" s="1139" t="s">
        <v>231</v>
      </c>
      <c r="J63" s="1136"/>
      <c r="K63" s="1138"/>
      <c r="L63" s="1138"/>
      <c r="M63" s="1138"/>
      <c r="N63" s="1139" t="s">
        <v>201</v>
      </c>
      <c r="O63" s="1138"/>
      <c r="P63" s="1138"/>
      <c r="Q63" s="1138">
        <v>713</v>
      </c>
      <c r="R63" s="1138"/>
      <c r="S63" s="1138"/>
      <c r="T63" s="1136"/>
      <c r="U63" s="1136">
        <v>2014</v>
      </c>
      <c r="V63" s="1138"/>
      <c r="W63" s="99"/>
    </row>
    <row r="64" spans="1:23" ht="25.15" customHeight="1">
      <c r="A64" s="543"/>
      <c r="B64" s="1150" t="s">
        <v>7263</v>
      </c>
      <c r="C64" s="105" t="s">
        <v>7346</v>
      </c>
      <c r="D64" s="1136" t="s">
        <v>7263</v>
      </c>
      <c r="E64" s="320" t="s">
        <v>7325</v>
      </c>
      <c r="F64" s="1138">
        <v>330</v>
      </c>
      <c r="G64" s="1149"/>
      <c r="H64" s="1149"/>
      <c r="I64" s="1139" t="s">
        <v>231</v>
      </c>
      <c r="J64" s="1136"/>
      <c r="K64" s="1138"/>
      <c r="L64" s="1138"/>
      <c r="M64" s="1138"/>
      <c r="N64" s="1139" t="s">
        <v>201</v>
      </c>
      <c r="O64" s="1138"/>
      <c r="P64" s="1138"/>
      <c r="Q64" s="1138">
        <v>330</v>
      </c>
      <c r="R64" s="1138"/>
      <c r="S64" s="1138"/>
      <c r="T64" s="1136"/>
      <c r="U64" s="1136">
        <v>2014</v>
      </c>
      <c r="V64" s="1138"/>
      <c r="W64" s="99"/>
    </row>
    <row r="65" spans="1:23" ht="25.15" customHeight="1">
      <c r="A65" s="543"/>
      <c r="B65" s="1150" t="s">
        <v>7263</v>
      </c>
      <c r="C65" s="105" t="s">
        <v>7347</v>
      </c>
      <c r="D65" s="1136" t="s">
        <v>7263</v>
      </c>
      <c r="E65" s="320" t="s">
        <v>7325</v>
      </c>
      <c r="F65" s="1138">
        <v>250</v>
      </c>
      <c r="G65" s="1149"/>
      <c r="H65" s="1149"/>
      <c r="I65" s="1139" t="s">
        <v>231</v>
      </c>
      <c r="J65" s="1136"/>
      <c r="K65" s="1138"/>
      <c r="L65" s="1138"/>
      <c r="M65" s="1138"/>
      <c r="N65" s="1139" t="s">
        <v>201</v>
      </c>
      <c r="O65" s="1138"/>
      <c r="P65" s="1138"/>
      <c r="Q65" s="1138">
        <v>250</v>
      </c>
      <c r="R65" s="1138"/>
      <c r="S65" s="1138"/>
      <c r="T65" s="1136"/>
      <c r="U65" s="1136">
        <v>2014</v>
      </c>
      <c r="V65" s="1138"/>
      <c r="W65" s="99"/>
    </row>
    <row r="66" spans="1:23" ht="25.15" customHeight="1">
      <c r="A66" s="678"/>
      <c r="B66" s="1150" t="s">
        <v>7263</v>
      </c>
      <c r="C66" s="105" t="s">
        <v>7348</v>
      </c>
      <c r="D66" s="1136" t="s">
        <v>7263</v>
      </c>
      <c r="E66" s="320" t="s">
        <v>7349</v>
      </c>
      <c r="F66" s="1138">
        <v>670</v>
      </c>
      <c r="G66" s="1149"/>
      <c r="H66" s="1149"/>
      <c r="I66" s="1139" t="s">
        <v>231</v>
      </c>
      <c r="J66" s="1136"/>
      <c r="K66" s="1138"/>
      <c r="L66" s="1138"/>
      <c r="M66" s="1138"/>
      <c r="N66" s="1139" t="s">
        <v>201</v>
      </c>
      <c r="O66" s="1138"/>
      <c r="P66" s="1138"/>
      <c r="Q66" s="1138">
        <v>670</v>
      </c>
      <c r="R66" s="1138"/>
      <c r="S66" s="1138"/>
      <c r="T66" s="1136"/>
      <c r="U66" s="1136">
        <v>2015</v>
      </c>
      <c r="V66" s="1138"/>
      <c r="W66" s="99"/>
    </row>
    <row r="67" spans="1:23" ht="25.15" customHeight="1">
      <c r="A67" s="566" t="s">
        <v>5510</v>
      </c>
      <c r="B67" s="320" t="s">
        <v>5487</v>
      </c>
      <c r="C67" s="1137">
        <f>COUNTA(C68:C100)</f>
        <v>33</v>
      </c>
      <c r="D67" s="320"/>
      <c r="E67" s="320"/>
      <c r="F67" s="319">
        <f>SUM(F68:F100)</f>
        <v>154457.5</v>
      </c>
      <c r="G67" s="319">
        <f>SUM(G68:G100)</f>
        <v>6292.58</v>
      </c>
      <c r="H67" s="319">
        <f>SUM(H68:H100)</f>
        <v>2432.58</v>
      </c>
      <c r="I67" s="177"/>
      <c r="J67" s="320"/>
      <c r="K67" s="319"/>
      <c r="L67" s="319"/>
      <c r="M67" s="319"/>
      <c r="N67" s="177"/>
      <c r="O67" s="319"/>
      <c r="P67" s="319"/>
      <c r="Q67" s="319"/>
      <c r="R67" s="319"/>
      <c r="S67" s="319"/>
      <c r="T67" s="320"/>
      <c r="U67" s="320"/>
      <c r="V67" s="319"/>
      <c r="W67" s="177"/>
    </row>
    <row r="68" spans="1:23" ht="25.15" customHeight="1">
      <c r="A68" s="543"/>
      <c r="B68" s="320" t="s">
        <v>7369</v>
      </c>
      <c r="C68" s="320" t="s">
        <v>9935</v>
      </c>
      <c r="D68" s="320" t="s">
        <v>7369</v>
      </c>
      <c r="E68" s="320" t="s">
        <v>7374</v>
      </c>
      <c r="F68" s="319">
        <v>5285</v>
      </c>
      <c r="G68" s="319">
        <v>40</v>
      </c>
      <c r="H68" s="319">
        <v>40</v>
      </c>
      <c r="I68" s="177" t="s">
        <v>231</v>
      </c>
      <c r="J68" s="320" t="s">
        <v>201</v>
      </c>
      <c r="K68" s="319"/>
      <c r="L68" s="319"/>
      <c r="M68" s="319"/>
      <c r="N68" s="177" t="s">
        <v>201</v>
      </c>
      <c r="O68" s="319">
        <v>30</v>
      </c>
      <c r="P68" s="319">
        <v>64</v>
      </c>
      <c r="Q68" s="319">
        <v>1920</v>
      </c>
      <c r="R68" s="319">
        <v>20</v>
      </c>
      <c r="S68" s="319" t="s">
        <v>499</v>
      </c>
      <c r="T68" s="320" t="s">
        <v>586</v>
      </c>
      <c r="U68" s="320">
        <v>2000</v>
      </c>
      <c r="V68" s="319">
        <v>300</v>
      </c>
      <c r="W68" s="177"/>
    </row>
    <row r="69" spans="1:23" ht="25.15" customHeight="1">
      <c r="A69" s="543"/>
      <c r="B69" s="320" t="s">
        <v>7381</v>
      </c>
      <c r="C69" s="320" t="s">
        <v>9936</v>
      </c>
      <c r="D69" s="320" t="s">
        <v>7381</v>
      </c>
      <c r="E69" s="320" t="s">
        <v>7381</v>
      </c>
      <c r="F69" s="319">
        <v>3634</v>
      </c>
      <c r="G69" s="319"/>
      <c r="H69" s="319"/>
      <c r="I69" s="177" t="s">
        <v>231</v>
      </c>
      <c r="J69" s="320"/>
      <c r="K69" s="319"/>
      <c r="L69" s="319"/>
      <c r="M69" s="319"/>
      <c r="N69" s="177" t="s">
        <v>9937</v>
      </c>
      <c r="O69" s="319">
        <v>30</v>
      </c>
      <c r="P69" s="319">
        <v>61</v>
      </c>
      <c r="Q69" s="319">
        <v>1830</v>
      </c>
      <c r="R69" s="319"/>
      <c r="S69" s="319"/>
      <c r="T69" s="320"/>
      <c r="U69" s="320">
        <v>2007</v>
      </c>
      <c r="V69" s="319">
        <v>363</v>
      </c>
      <c r="W69" s="177"/>
    </row>
    <row r="70" spans="1:23" ht="25.15" customHeight="1">
      <c r="A70" s="543"/>
      <c r="B70" s="320" t="s">
        <v>2954</v>
      </c>
      <c r="C70" s="320" t="s">
        <v>1014</v>
      </c>
      <c r="D70" s="320" t="s">
        <v>2954</v>
      </c>
      <c r="E70" s="320" t="s">
        <v>2954</v>
      </c>
      <c r="F70" s="319"/>
      <c r="G70" s="319"/>
      <c r="H70" s="319"/>
      <c r="I70" s="177" t="s">
        <v>231</v>
      </c>
      <c r="J70" s="320" t="s">
        <v>2041</v>
      </c>
      <c r="K70" s="319">
        <v>120</v>
      </c>
      <c r="L70" s="319">
        <v>5</v>
      </c>
      <c r="M70" s="319">
        <v>1</v>
      </c>
      <c r="N70" s="177" t="s">
        <v>1060</v>
      </c>
      <c r="O70" s="319">
        <v>25</v>
      </c>
      <c r="P70" s="319">
        <v>50</v>
      </c>
      <c r="Q70" s="319">
        <v>1250</v>
      </c>
      <c r="R70" s="319"/>
      <c r="S70" s="319"/>
      <c r="T70" s="320"/>
      <c r="U70" s="320">
        <v>2007</v>
      </c>
      <c r="V70" s="319">
        <v>1380</v>
      </c>
      <c r="W70" s="177" t="s">
        <v>9938</v>
      </c>
    </row>
    <row r="71" spans="1:23" ht="25.15" customHeight="1">
      <c r="A71" s="543"/>
      <c r="B71" s="320" t="s">
        <v>2954</v>
      </c>
      <c r="C71" s="320" t="s">
        <v>9939</v>
      </c>
      <c r="D71" s="320" t="s">
        <v>2954</v>
      </c>
      <c r="E71" s="320" t="s">
        <v>2954</v>
      </c>
      <c r="F71" s="319">
        <v>3462.5</v>
      </c>
      <c r="G71" s="319"/>
      <c r="H71" s="319"/>
      <c r="I71" s="177" t="s">
        <v>231</v>
      </c>
      <c r="J71" s="320" t="s">
        <v>2041</v>
      </c>
      <c r="K71" s="319">
        <v>189</v>
      </c>
      <c r="L71" s="319">
        <v>6</v>
      </c>
      <c r="M71" s="319">
        <v>2</v>
      </c>
      <c r="N71" s="177" t="s">
        <v>2041</v>
      </c>
      <c r="O71" s="319">
        <v>50</v>
      </c>
      <c r="P71" s="319">
        <v>85</v>
      </c>
      <c r="Q71" s="319">
        <v>3462.5</v>
      </c>
      <c r="R71" s="319"/>
      <c r="S71" s="319"/>
      <c r="T71" s="320"/>
      <c r="U71" s="320">
        <v>2005</v>
      </c>
      <c r="V71" s="319"/>
      <c r="W71" s="177"/>
    </row>
    <row r="72" spans="1:23" ht="25.15" customHeight="1">
      <c r="A72" s="543"/>
      <c r="B72" s="320" t="s">
        <v>2954</v>
      </c>
      <c r="C72" s="320" t="s">
        <v>1014</v>
      </c>
      <c r="D72" s="320" t="s">
        <v>2954</v>
      </c>
      <c r="E72" s="320" t="s">
        <v>2962</v>
      </c>
      <c r="F72" s="319">
        <v>3072</v>
      </c>
      <c r="G72" s="319"/>
      <c r="H72" s="319"/>
      <c r="I72" s="177" t="s">
        <v>231</v>
      </c>
      <c r="J72" s="320" t="s">
        <v>2041</v>
      </c>
      <c r="K72" s="319">
        <v>192</v>
      </c>
      <c r="L72" s="319" t="s">
        <v>9940</v>
      </c>
      <c r="M72" s="319">
        <v>2</v>
      </c>
      <c r="N72" s="177" t="s">
        <v>2041</v>
      </c>
      <c r="O72" s="319"/>
      <c r="P72" s="319"/>
      <c r="Q72" s="319">
        <v>3757</v>
      </c>
      <c r="R72" s="319"/>
      <c r="S72" s="319"/>
      <c r="T72" s="320"/>
      <c r="U72" s="320">
        <v>2009</v>
      </c>
      <c r="V72" s="319"/>
      <c r="W72" s="177" t="s">
        <v>9941</v>
      </c>
    </row>
    <row r="73" spans="1:23" ht="25.15" customHeight="1">
      <c r="A73" s="543"/>
      <c r="B73" s="320" t="s">
        <v>2954</v>
      </c>
      <c r="C73" s="320" t="s">
        <v>9942</v>
      </c>
      <c r="D73" s="320" t="s">
        <v>2954</v>
      </c>
      <c r="E73" s="320" t="s">
        <v>2954</v>
      </c>
      <c r="F73" s="319">
        <v>300</v>
      </c>
      <c r="G73" s="319"/>
      <c r="H73" s="319"/>
      <c r="I73" s="177" t="s">
        <v>231</v>
      </c>
      <c r="J73" s="320" t="s">
        <v>3006</v>
      </c>
      <c r="K73" s="319">
        <v>150</v>
      </c>
      <c r="L73" s="319" t="s">
        <v>135</v>
      </c>
      <c r="M73" s="319">
        <v>1</v>
      </c>
      <c r="N73" s="177" t="s">
        <v>3006</v>
      </c>
      <c r="O73" s="319"/>
      <c r="P73" s="319"/>
      <c r="Q73" s="319"/>
      <c r="R73" s="319"/>
      <c r="S73" s="319"/>
      <c r="T73" s="320"/>
      <c r="U73" s="320">
        <v>2012</v>
      </c>
      <c r="V73" s="319"/>
      <c r="W73" s="177"/>
    </row>
    <row r="74" spans="1:23" ht="25.15" customHeight="1">
      <c r="A74" s="543"/>
      <c r="B74" s="320" t="s">
        <v>7413</v>
      </c>
      <c r="C74" s="320" t="s">
        <v>9943</v>
      </c>
      <c r="D74" s="320" t="s">
        <v>7413</v>
      </c>
      <c r="E74" s="320" t="s">
        <v>7413</v>
      </c>
      <c r="F74" s="319">
        <v>5535</v>
      </c>
      <c r="G74" s="319"/>
      <c r="H74" s="319"/>
      <c r="I74" s="177" t="s">
        <v>231</v>
      </c>
      <c r="J74" s="320" t="s">
        <v>201</v>
      </c>
      <c r="K74" s="319"/>
      <c r="L74" s="319"/>
      <c r="M74" s="319"/>
      <c r="N74" s="177" t="s">
        <v>201</v>
      </c>
      <c r="O74" s="319">
        <v>15</v>
      </c>
      <c r="P74" s="319">
        <v>300</v>
      </c>
      <c r="Q74" s="319">
        <v>4500</v>
      </c>
      <c r="R74" s="319"/>
      <c r="S74" s="319">
        <v>200</v>
      </c>
      <c r="T74" s="320" t="s">
        <v>233</v>
      </c>
      <c r="U74" s="320">
        <v>1993</v>
      </c>
      <c r="V74" s="319"/>
      <c r="W74" s="177"/>
    </row>
    <row r="75" spans="1:23" ht="25.15" customHeight="1">
      <c r="A75" s="543"/>
      <c r="B75" s="320" t="s">
        <v>7413</v>
      </c>
      <c r="C75" s="320" t="s">
        <v>9944</v>
      </c>
      <c r="D75" s="320" t="s">
        <v>7413</v>
      </c>
      <c r="E75" s="320" t="s">
        <v>9945</v>
      </c>
      <c r="F75" s="319">
        <v>4635</v>
      </c>
      <c r="G75" s="319"/>
      <c r="H75" s="319"/>
      <c r="I75" s="177" t="s">
        <v>231</v>
      </c>
      <c r="J75" s="320" t="s">
        <v>3006</v>
      </c>
      <c r="K75" s="319">
        <v>200</v>
      </c>
      <c r="L75" s="319">
        <v>8</v>
      </c>
      <c r="M75" s="319">
        <v>2</v>
      </c>
      <c r="N75" s="177" t="s">
        <v>2041</v>
      </c>
      <c r="O75" s="319"/>
      <c r="P75" s="319"/>
      <c r="Q75" s="319">
        <v>4634.8</v>
      </c>
      <c r="R75" s="319"/>
      <c r="S75" s="319">
        <v>100</v>
      </c>
      <c r="T75" s="320" t="s">
        <v>233</v>
      </c>
      <c r="U75" s="320">
        <v>2013</v>
      </c>
      <c r="V75" s="319">
        <v>800</v>
      </c>
      <c r="W75" s="177"/>
    </row>
    <row r="76" spans="1:23" ht="25.15" customHeight="1">
      <c r="A76" s="543"/>
      <c r="B76" s="320" t="s">
        <v>7418</v>
      </c>
      <c r="C76" s="320" t="s">
        <v>9946</v>
      </c>
      <c r="D76" s="320" t="s">
        <v>7418</v>
      </c>
      <c r="E76" s="320" t="s">
        <v>401</v>
      </c>
      <c r="F76" s="319">
        <v>23450</v>
      </c>
      <c r="G76" s="319">
        <v>261</v>
      </c>
      <c r="H76" s="319">
        <v>261</v>
      </c>
      <c r="I76" s="177" t="s">
        <v>231</v>
      </c>
      <c r="J76" s="320" t="s">
        <v>9947</v>
      </c>
      <c r="K76" s="319">
        <v>200</v>
      </c>
      <c r="L76" s="654">
        <v>6.3</v>
      </c>
      <c r="M76" s="319">
        <v>1</v>
      </c>
      <c r="N76" s="177" t="s">
        <v>9948</v>
      </c>
      <c r="O76" s="319">
        <v>8</v>
      </c>
      <c r="P76" s="319">
        <v>400</v>
      </c>
      <c r="Q76" s="319">
        <v>4400</v>
      </c>
      <c r="R76" s="319">
        <v>500</v>
      </c>
      <c r="S76" s="319">
        <v>1000</v>
      </c>
      <c r="T76" s="320" t="s">
        <v>586</v>
      </c>
      <c r="U76" s="320">
        <v>2006</v>
      </c>
      <c r="V76" s="319">
        <v>16213</v>
      </c>
      <c r="W76" s="177"/>
    </row>
    <row r="77" spans="1:23" ht="25.15" customHeight="1">
      <c r="A77" s="543"/>
      <c r="B77" s="320" t="s">
        <v>7418</v>
      </c>
      <c r="C77" s="320" t="s">
        <v>9949</v>
      </c>
      <c r="D77" s="320" t="s">
        <v>7418</v>
      </c>
      <c r="E77" s="320" t="s">
        <v>401</v>
      </c>
      <c r="F77" s="319">
        <v>1710</v>
      </c>
      <c r="G77" s="319"/>
      <c r="H77" s="319"/>
      <c r="I77" s="177" t="s">
        <v>231</v>
      </c>
      <c r="J77" s="320"/>
      <c r="K77" s="319"/>
      <c r="L77" s="654"/>
      <c r="M77" s="319"/>
      <c r="N77" s="177" t="s">
        <v>201</v>
      </c>
      <c r="O77" s="319">
        <v>30</v>
      </c>
      <c r="P77" s="319">
        <v>57</v>
      </c>
      <c r="Q77" s="319">
        <v>1710</v>
      </c>
      <c r="R77" s="319"/>
      <c r="S77" s="319"/>
      <c r="T77" s="320"/>
      <c r="U77" s="320">
        <v>2006</v>
      </c>
      <c r="V77" s="319"/>
      <c r="W77" s="177"/>
    </row>
    <row r="78" spans="1:23" ht="25.15" customHeight="1">
      <c r="A78" s="543"/>
      <c r="B78" s="320" t="s">
        <v>2271</v>
      </c>
      <c r="C78" s="320" t="s">
        <v>9950</v>
      </c>
      <c r="D78" s="320" t="s">
        <v>2271</v>
      </c>
      <c r="E78" s="320" t="s">
        <v>2271</v>
      </c>
      <c r="F78" s="319"/>
      <c r="G78" s="319"/>
      <c r="H78" s="319"/>
      <c r="I78" s="177" t="s">
        <v>231</v>
      </c>
      <c r="J78" s="320" t="s">
        <v>201</v>
      </c>
      <c r="K78" s="319" t="s">
        <v>9951</v>
      </c>
      <c r="L78" s="319" t="s">
        <v>9952</v>
      </c>
      <c r="M78" s="319" t="s">
        <v>2950</v>
      </c>
      <c r="N78" s="177"/>
      <c r="O78" s="319"/>
      <c r="P78" s="319"/>
      <c r="Q78" s="319"/>
      <c r="R78" s="319"/>
      <c r="S78" s="319"/>
      <c r="T78" s="320"/>
      <c r="U78" s="320">
        <v>2015</v>
      </c>
      <c r="V78" s="319"/>
      <c r="W78" s="177"/>
    </row>
    <row r="79" spans="1:23" ht="25.15" customHeight="1">
      <c r="A79" s="1146"/>
      <c r="B79" s="320" t="s">
        <v>2271</v>
      </c>
      <c r="C79" s="320" t="s">
        <v>9953</v>
      </c>
      <c r="D79" s="320" t="s">
        <v>2271</v>
      </c>
      <c r="E79" s="320" t="s">
        <v>2271</v>
      </c>
      <c r="F79" s="319"/>
      <c r="G79" s="319"/>
      <c r="H79" s="319"/>
      <c r="I79" s="177" t="s">
        <v>231</v>
      </c>
      <c r="J79" s="320" t="s">
        <v>201</v>
      </c>
      <c r="K79" s="319">
        <v>96</v>
      </c>
      <c r="L79" s="319">
        <v>4</v>
      </c>
      <c r="M79" s="319">
        <v>1</v>
      </c>
      <c r="N79" s="177"/>
      <c r="O79" s="319"/>
      <c r="P79" s="319"/>
      <c r="Q79" s="319"/>
      <c r="R79" s="319"/>
      <c r="S79" s="319"/>
      <c r="T79" s="320"/>
      <c r="U79" s="320"/>
      <c r="V79" s="319"/>
      <c r="W79" s="177"/>
    </row>
    <row r="80" spans="1:23" ht="25.15" customHeight="1">
      <c r="A80" s="1146"/>
      <c r="B80" s="320" t="s">
        <v>2271</v>
      </c>
      <c r="C80" s="320" t="s">
        <v>9954</v>
      </c>
      <c r="D80" s="320" t="s">
        <v>2271</v>
      </c>
      <c r="E80" s="320" t="s">
        <v>7437</v>
      </c>
      <c r="F80" s="319">
        <v>25456</v>
      </c>
      <c r="G80" s="319">
        <v>5151</v>
      </c>
      <c r="H80" s="319">
        <v>1291</v>
      </c>
      <c r="I80" s="177" t="s">
        <v>231</v>
      </c>
      <c r="J80" s="320" t="s">
        <v>1060</v>
      </c>
      <c r="K80" s="319">
        <v>180</v>
      </c>
      <c r="L80" s="319">
        <v>6</v>
      </c>
      <c r="M80" s="319">
        <v>1</v>
      </c>
      <c r="N80" s="177"/>
      <c r="O80" s="319"/>
      <c r="P80" s="319"/>
      <c r="Q80" s="319"/>
      <c r="R80" s="319"/>
      <c r="S80" s="319"/>
      <c r="T80" s="320"/>
      <c r="U80" s="320">
        <v>2010</v>
      </c>
      <c r="V80" s="319"/>
      <c r="W80" s="177"/>
    </row>
    <row r="81" spans="1:23" ht="25.15" customHeight="1">
      <c r="A81" s="543"/>
      <c r="B81" s="678" t="s">
        <v>7442</v>
      </c>
      <c r="C81" s="678" t="s">
        <v>9955</v>
      </c>
      <c r="D81" s="678" t="s">
        <v>7442</v>
      </c>
      <c r="E81" s="320" t="s">
        <v>7447</v>
      </c>
      <c r="F81" s="187">
        <v>4000</v>
      </c>
      <c r="G81" s="187"/>
      <c r="H81" s="187"/>
      <c r="I81" s="101" t="s">
        <v>231</v>
      </c>
      <c r="J81" s="678" t="s">
        <v>3006</v>
      </c>
      <c r="K81" s="187">
        <v>200</v>
      </c>
      <c r="L81" s="187">
        <v>6</v>
      </c>
      <c r="M81" s="187">
        <v>1</v>
      </c>
      <c r="N81" s="101" t="s">
        <v>3006</v>
      </c>
      <c r="O81" s="187">
        <v>42</v>
      </c>
      <c r="P81" s="187">
        <v>100</v>
      </c>
      <c r="Q81" s="187">
        <v>4000</v>
      </c>
      <c r="R81" s="187"/>
      <c r="S81" s="187"/>
      <c r="T81" s="678"/>
      <c r="U81" s="678">
        <v>2006</v>
      </c>
      <c r="V81" s="187">
        <v>1500</v>
      </c>
      <c r="W81" s="177"/>
    </row>
    <row r="82" spans="1:23" ht="25.15" customHeight="1">
      <c r="A82" s="543"/>
      <c r="B82" s="320" t="s">
        <v>7442</v>
      </c>
      <c r="C82" s="320" t="s">
        <v>9956</v>
      </c>
      <c r="D82" s="320" t="s">
        <v>7442</v>
      </c>
      <c r="E82" s="320" t="s">
        <v>7447</v>
      </c>
      <c r="F82" s="319">
        <v>5053</v>
      </c>
      <c r="G82" s="319"/>
      <c r="H82" s="319"/>
      <c r="I82" s="177" t="s">
        <v>231</v>
      </c>
      <c r="J82" s="320" t="s">
        <v>3006</v>
      </c>
      <c r="K82" s="319">
        <v>200</v>
      </c>
      <c r="L82" s="319">
        <v>6</v>
      </c>
      <c r="M82" s="319">
        <v>1</v>
      </c>
      <c r="N82" s="320" t="s">
        <v>3006</v>
      </c>
      <c r="O82" s="319">
        <v>48</v>
      </c>
      <c r="P82" s="319">
        <v>100</v>
      </c>
      <c r="Q82" s="319">
        <v>4800</v>
      </c>
      <c r="R82" s="319"/>
      <c r="S82" s="319"/>
      <c r="T82" s="320"/>
      <c r="U82" s="320"/>
      <c r="V82" s="319"/>
      <c r="W82" s="177"/>
    </row>
    <row r="83" spans="1:23" ht="25.15" customHeight="1">
      <c r="A83" s="543"/>
      <c r="B83" s="320" t="s">
        <v>7462</v>
      </c>
      <c r="C83" s="1151" t="s">
        <v>9957</v>
      </c>
      <c r="D83" s="320" t="s">
        <v>7462</v>
      </c>
      <c r="E83" s="320" t="s">
        <v>7465</v>
      </c>
      <c r="F83" s="319">
        <v>1600</v>
      </c>
      <c r="G83" s="319"/>
      <c r="H83" s="319"/>
      <c r="I83" s="177" t="s">
        <v>231</v>
      </c>
      <c r="J83" s="320"/>
      <c r="K83" s="319">
        <v>120</v>
      </c>
      <c r="L83" s="319">
        <v>5</v>
      </c>
      <c r="M83" s="319">
        <v>1</v>
      </c>
      <c r="N83" s="177"/>
      <c r="O83" s="319">
        <v>30</v>
      </c>
      <c r="P83" s="319">
        <v>60</v>
      </c>
      <c r="Q83" s="319">
        <v>1600</v>
      </c>
      <c r="R83" s="319"/>
      <c r="S83" s="319"/>
      <c r="T83" s="320"/>
      <c r="U83" s="320">
        <v>2007</v>
      </c>
      <c r="V83" s="319"/>
      <c r="W83" s="177"/>
    </row>
    <row r="84" spans="1:23" ht="25.15" customHeight="1">
      <c r="A84" s="543"/>
      <c r="B84" s="320" t="s">
        <v>7462</v>
      </c>
      <c r="C84" s="1151" t="s">
        <v>9958</v>
      </c>
      <c r="D84" s="320" t="s">
        <v>7462</v>
      </c>
      <c r="E84" s="320" t="s">
        <v>7465</v>
      </c>
      <c r="F84" s="319">
        <v>3825</v>
      </c>
      <c r="G84" s="319"/>
      <c r="H84" s="319"/>
      <c r="I84" s="177" t="s">
        <v>231</v>
      </c>
      <c r="J84" s="320" t="s">
        <v>201</v>
      </c>
      <c r="K84" s="319">
        <v>200</v>
      </c>
      <c r="L84" s="319">
        <v>3</v>
      </c>
      <c r="M84" s="319">
        <v>2</v>
      </c>
      <c r="N84" s="177" t="s">
        <v>201</v>
      </c>
      <c r="O84" s="319">
        <v>40</v>
      </c>
      <c r="P84" s="319">
        <v>100</v>
      </c>
      <c r="Q84" s="319">
        <v>3825</v>
      </c>
      <c r="R84" s="319"/>
      <c r="S84" s="319"/>
      <c r="T84" s="320"/>
      <c r="U84" s="320">
        <v>2008</v>
      </c>
      <c r="V84" s="319"/>
      <c r="W84" s="177"/>
    </row>
    <row r="85" spans="1:23" ht="25.15" customHeight="1">
      <c r="A85" s="543"/>
      <c r="B85" s="320" t="s">
        <v>7462</v>
      </c>
      <c r="C85" s="1151" t="s">
        <v>9959</v>
      </c>
      <c r="D85" s="320" t="s">
        <v>7462</v>
      </c>
      <c r="E85" s="320" t="s">
        <v>7465</v>
      </c>
      <c r="F85" s="319">
        <v>960</v>
      </c>
      <c r="G85" s="319"/>
      <c r="H85" s="319"/>
      <c r="I85" s="177" t="s">
        <v>231</v>
      </c>
      <c r="J85" s="320"/>
      <c r="K85" s="319">
        <v>100</v>
      </c>
      <c r="L85" s="319">
        <v>1</v>
      </c>
      <c r="M85" s="319">
        <v>3</v>
      </c>
      <c r="N85" s="177"/>
      <c r="O85" s="319">
        <v>24</v>
      </c>
      <c r="P85" s="319">
        <v>40</v>
      </c>
      <c r="Q85" s="319">
        <v>960</v>
      </c>
      <c r="R85" s="319"/>
      <c r="S85" s="319"/>
      <c r="T85" s="320"/>
      <c r="U85" s="320">
        <v>2008</v>
      </c>
      <c r="V85" s="319"/>
      <c r="W85" s="177"/>
    </row>
    <row r="86" spans="1:23" ht="25.15" customHeight="1">
      <c r="A86" s="543"/>
      <c r="B86" s="678" t="s">
        <v>7462</v>
      </c>
      <c r="C86" s="1152" t="s">
        <v>9960</v>
      </c>
      <c r="D86" s="678" t="s">
        <v>7462</v>
      </c>
      <c r="E86" s="320" t="s">
        <v>7465</v>
      </c>
      <c r="F86" s="187">
        <v>1425</v>
      </c>
      <c r="G86" s="187"/>
      <c r="H86" s="187"/>
      <c r="I86" s="101" t="s">
        <v>231</v>
      </c>
      <c r="J86" s="678"/>
      <c r="K86" s="187">
        <v>140</v>
      </c>
      <c r="L86" s="187">
        <v>4</v>
      </c>
      <c r="M86" s="187">
        <v>1</v>
      </c>
      <c r="N86" s="101"/>
      <c r="O86" s="187">
        <v>22</v>
      </c>
      <c r="P86" s="187">
        <v>63</v>
      </c>
      <c r="Q86" s="187">
        <v>1425</v>
      </c>
      <c r="R86" s="187"/>
      <c r="S86" s="187"/>
      <c r="T86" s="678"/>
      <c r="U86" s="678">
        <v>2009</v>
      </c>
      <c r="V86" s="187"/>
      <c r="W86" s="101"/>
    </row>
    <row r="87" spans="1:23" ht="25.15" customHeight="1">
      <c r="A87" s="543"/>
      <c r="B87" s="320" t="s">
        <v>7472</v>
      </c>
      <c r="C87" s="320" t="s">
        <v>9961</v>
      </c>
      <c r="D87" s="320" t="s">
        <v>7472</v>
      </c>
      <c r="E87" s="320" t="s">
        <v>7472</v>
      </c>
      <c r="F87" s="319">
        <v>3599</v>
      </c>
      <c r="G87" s="319"/>
      <c r="H87" s="319"/>
      <c r="I87" s="177" t="s">
        <v>231</v>
      </c>
      <c r="J87" s="320" t="s">
        <v>3006</v>
      </c>
      <c r="K87" s="319">
        <v>200</v>
      </c>
      <c r="L87" s="319">
        <v>6</v>
      </c>
      <c r="M87" s="319">
        <v>1</v>
      </c>
      <c r="N87" s="177" t="s">
        <v>3006</v>
      </c>
      <c r="O87" s="319"/>
      <c r="P87" s="319"/>
      <c r="Q87" s="319">
        <v>3599</v>
      </c>
      <c r="R87" s="319"/>
      <c r="S87" s="319"/>
      <c r="T87" s="320"/>
      <c r="U87" s="320">
        <v>2012</v>
      </c>
      <c r="V87" s="319">
        <v>400</v>
      </c>
      <c r="W87" s="177" t="s">
        <v>9962</v>
      </c>
    </row>
    <row r="88" spans="1:23" ht="25.15" customHeight="1">
      <c r="A88" s="543"/>
      <c r="B88" s="320" t="s">
        <v>7495</v>
      </c>
      <c r="C88" s="1137" t="s">
        <v>9963</v>
      </c>
      <c r="D88" s="320" t="s">
        <v>7495</v>
      </c>
      <c r="E88" s="320" t="s">
        <v>9964</v>
      </c>
      <c r="F88" s="319">
        <v>800</v>
      </c>
      <c r="G88" s="319">
        <v>800</v>
      </c>
      <c r="H88" s="319">
        <v>800</v>
      </c>
      <c r="I88" s="177" t="s">
        <v>513</v>
      </c>
      <c r="J88" s="320"/>
      <c r="K88" s="319"/>
      <c r="L88" s="319"/>
      <c r="M88" s="319"/>
      <c r="N88" s="177" t="s">
        <v>9965</v>
      </c>
      <c r="O88" s="319">
        <v>20</v>
      </c>
      <c r="P88" s="319">
        <v>35</v>
      </c>
      <c r="Q88" s="319">
        <v>700</v>
      </c>
      <c r="R88" s="319"/>
      <c r="S88" s="319"/>
      <c r="T88" s="320"/>
      <c r="U88" s="320">
        <v>2011</v>
      </c>
      <c r="V88" s="319">
        <v>1020</v>
      </c>
      <c r="W88" s="319"/>
    </row>
    <row r="89" spans="1:23" ht="25.15" customHeight="1">
      <c r="A89" s="543"/>
      <c r="B89" s="320" t="s">
        <v>7472</v>
      </c>
      <c r="C89" s="320" t="s">
        <v>9966</v>
      </c>
      <c r="D89" s="320" t="s">
        <v>7472</v>
      </c>
      <c r="E89" s="320" t="s">
        <v>7472</v>
      </c>
      <c r="F89" s="319">
        <v>3652</v>
      </c>
      <c r="G89" s="319"/>
      <c r="H89" s="319"/>
      <c r="I89" s="177" t="s">
        <v>231</v>
      </c>
      <c r="J89" s="320" t="s">
        <v>201</v>
      </c>
      <c r="K89" s="319">
        <v>147</v>
      </c>
      <c r="L89" s="319">
        <v>7</v>
      </c>
      <c r="M89" s="319">
        <v>1</v>
      </c>
      <c r="N89" s="177" t="s">
        <v>201</v>
      </c>
      <c r="O89" s="319"/>
      <c r="P89" s="319"/>
      <c r="Q89" s="319">
        <v>1632</v>
      </c>
      <c r="R89" s="319"/>
      <c r="S89" s="319"/>
      <c r="T89" s="320"/>
      <c r="U89" s="320">
        <v>2013</v>
      </c>
      <c r="V89" s="319">
        <v>124</v>
      </c>
      <c r="W89" s="177"/>
    </row>
    <row r="90" spans="1:23" ht="25.15" customHeight="1">
      <c r="A90" s="543"/>
      <c r="B90" s="320" t="s">
        <v>7482</v>
      </c>
      <c r="C90" s="320" t="s">
        <v>9967</v>
      </c>
      <c r="D90" s="320" t="s">
        <v>7482</v>
      </c>
      <c r="E90" s="320" t="s">
        <v>401</v>
      </c>
      <c r="F90" s="319">
        <v>4645</v>
      </c>
      <c r="G90" s="319"/>
      <c r="H90" s="319"/>
      <c r="I90" s="177" t="s">
        <v>231</v>
      </c>
      <c r="J90" s="320" t="s">
        <v>201</v>
      </c>
      <c r="K90" s="319">
        <v>200</v>
      </c>
      <c r="L90" s="319">
        <v>8</v>
      </c>
      <c r="M90" s="319">
        <v>1</v>
      </c>
      <c r="N90" s="177" t="s">
        <v>201</v>
      </c>
      <c r="O90" s="319">
        <v>20</v>
      </c>
      <c r="P90" s="319">
        <v>85</v>
      </c>
      <c r="Q90" s="319">
        <v>4645</v>
      </c>
      <c r="R90" s="319">
        <v>500</v>
      </c>
      <c r="S90" s="319">
        <v>500</v>
      </c>
      <c r="T90" s="320" t="s">
        <v>586</v>
      </c>
      <c r="U90" s="320">
        <v>2006</v>
      </c>
      <c r="V90" s="319">
        <v>0</v>
      </c>
      <c r="W90" s="177" t="s">
        <v>9968</v>
      </c>
    </row>
    <row r="91" spans="1:23" ht="25.15" customHeight="1">
      <c r="A91" s="543"/>
      <c r="B91" s="320" t="s">
        <v>7504</v>
      </c>
      <c r="C91" s="320" t="s">
        <v>9969</v>
      </c>
      <c r="D91" s="320" t="s">
        <v>7504</v>
      </c>
      <c r="E91" s="320" t="s">
        <v>7504</v>
      </c>
      <c r="F91" s="319">
        <v>5881</v>
      </c>
      <c r="G91" s="319">
        <v>40.58</v>
      </c>
      <c r="H91" s="319">
        <v>40.58</v>
      </c>
      <c r="I91" s="177" t="s">
        <v>231</v>
      </c>
      <c r="J91" s="320" t="s">
        <v>3006</v>
      </c>
      <c r="K91" s="319">
        <v>200</v>
      </c>
      <c r="L91" s="319">
        <v>6</v>
      </c>
      <c r="M91" s="319">
        <v>1</v>
      </c>
      <c r="N91" s="177" t="s">
        <v>2041</v>
      </c>
      <c r="O91" s="319">
        <v>26</v>
      </c>
      <c r="P91" s="319">
        <v>85</v>
      </c>
      <c r="Q91" s="319">
        <v>5881</v>
      </c>
      <c r="R91" s="319"/>
      <c r="S91" s="319"/>
      <c r="T91" s="320"/>
      <c r="U91" s="320">
        <v>2011</v>
      </c>
      <c r="V91" s="319">
        <v>500</v>
      </c>
      <c r="W91" s="177"/>
    </row>
    <row r="92" spans="1:23" ht="25.15" customHeight="1">
      <c r="A92" s="543"/>
      <c r="B92" s="320" t="s">
        <v>7525</v>
      </c>
      <c r="C92" s="320" t="s">
        <v>9970</v>
      </c>
      <c r="D92" s="320" t="s">
        <v>7525</v>
      </c>
      <c r="E92" s="320" t="s">
        <v>9971</v>
      </c>
      <c r="F92" s="319"/>
      <c r="G92" s="319"/>
      <c r="H92" s="319"/>
      <c r="I92" s="177" t="s">
        <v>231</v>
      </c>
      <c r="J92" s="320" t="s">
        <v>9972</v>
      </c>
      <c r="K92" s="319">
        <v>120</v>
      </c>
      <c r="L92" s="319">
        <v>5</v>
      </c>
      <c r="M92" s="319">
        <v>1</v>
      </c>
      <c r="N92" s="177" t="s">
        <v>9972</v>
      </c>
      <c r="O92" s="319">
        <v>20</v>
      </c>
      <c r="P92" s="319">
        <v>30</v>
      </c>
      <c r="Q92" s="319">
        <v>2664</v>
      </c>
      <c r="R92" s="319"/>
      <c r="S92" s="319"/>
      <c r="T92" s="320"/>
      <c r="U92" s="320">
        <v>2011</v>
      </c>
      <c r="V92" s="319">
        <v>26</v>
      </c>
      <c r="W92" s="1153" t="s">
        <v>9973</v>
      </c>
    </row>
    <row r="93" spans="1:23" ht="25.15" customHeight="1">
      <c r="A93" s="543"/>
      <c r="B93" s="320" t="s">
        <v>7525</v>
      </c>
      <c r="C93" s="320" t="s">
        <v>9974</v>
      </c>
      <c r="D93" s="320" t="s">
        <v>7525</v>
      </c>
      <c r="E93" s="320" t="s">
        <v>7525</v>
      </c>
      <c r="F93" s="319">
        <v>1750</v>
      </c>
      <c r="G93" s="319"/>
      <c r="H93" s="319"/>
      <c r="I93" s="177" t="s">
        <v>231</v>
      </c>
      <c r="J93" s="320" t="s">
        <v>201</v>
      </c>
      <c r="K93" s="319">
        <v>70</v>
      </c>
      <c r="L93" s="319">
        <v>3</v>
      </c>
      <c r="M93" s="319">
        <v>1</v>
      </c>
      <c r="N93" s="177" t="s">
        <v>201</v>
      </c>
      <c r="O93" s="319">
        <v>10</v>
      </c>
      <c r="P93" s="319">
        <v>25</v>
      </c>
      <c r="Q93" s="319">
        <v>250</v>
      </c>
      <c r="R93" s="319"/>
      <c r="S93" s="319"/>
      <c r="T93" s="320"/>
      <c r="U93" s="320">
        <v>2011</v>
      </c>
      <c r="V93" s="319">
        <v>600</v>
      </c>
      <c r="W93" s="1154" t="s">
        <v>9975</v>
      </c>
    </row>
    <row r="94" spans="1:23" ht="25.15" customHeight="1">
      <c r="A94" s="543"/>
      <c r="B94" s="1136" t="s">
        <v>7525</v>
      </c>
      <c r="C94" s="1140" t="s">
        <v>9976</v>
      </c>
      <c r="D94" s="1136" t="s">
        <v>7525</v>
      </c>
      <c r="E94" s="1136" t="s">
        <v>9898</v>
      </c>
      <c r="F94" s="1139"/>
      <c r="G94" s="1139"/>
      <c r="H94" s="1139"/>
      <c r="I94" s="1139" t="s">
        <v>231</v>
      </c>
      <c r="J94" s="1136" t="s">
        <v>201</v>
      </c>
      <c r="K94" s="1138">
        <v>120</v>
      </c>
      <c r="L94" s="1138">
        <v>6</v>
      </c>
      <c r="M94" s="1138">
        <v>1</v>
      </c>
      <c r="N94" s="1139" t="s">
        <v>201</v>
      </c>
      <c r="O94" s="1138">
        <v>15</v>
      </c>
      <c r="P94" s="1138">
        <v>40</v>
      </c>
      <c r="Q94" s="1138">
        <v>1800</v>
      </c>
      <c r="R94" s="1138"/>
      <c r="S94" s="1138"/>
      <c r="T94" s="1136"/>
      <c r="U94" s="1140">
        <v>2006</v>
      </c>
      <c r="V94" s="1139"/>
      <c r="W94" s="1139" t="s">
        <v>9977</v>
      </c>
    </row>
    <row r="95" spans="1:23" ht="25.15" customHeight="1">
      <c r="A95" s="543"/>
      <c r="B95" s="320" t="s">
        <v>1315</v>
      </c>
      <c r="C95" s="320" t="s">
        <v>9978</v>
      </c>
      <c r="D95" s="320" t="s">
        <v>1315</v>
      </c>
      <c r="E95" s="320" t="s">
        <v>1315</v>
      </c>
      <c r="F95" s="319">
        <v>21182</v>
      </c>
      <c r="G95" s="319">
        <v>0</v>
      </c>
      <c r="H95" s="319">
        <v>0</v>
      </c>
      <c r="I95" s="177" t="s">
        <v>231</v>
      </c>
      <c r="J95" s="320" t="s">
        <v>201</v>
      </c>
      <c r="K95" s="319">
        <v>186</v>
      </c>
      <c r="L95" s="319">
        <v>4</v>
      </c>
      <c r="M95" s="319">
        <v>2</v>
      </c>
      <c r="N95" s="177"/>
      <c r="O95" s="319"/>
      <c r="P95" s="319"/>
      <c r="Q95" s="319">
        <v>2708</v>
      </c>
      <c r="R95" s="319"/>
      <c r="S95" s="319"/>
      <c r="T95" s="320"/>
      <c r="U95" s="320">
        <v>2009</v>
      </c>
      <c r="V95" s="319">
        <v>4052</v>
      </c>
      <c r="W95" s="177"/>
    </row>
    <row r="96" spans="1:23" ht="25.15" customHeight="1">
      <c r="A96" s="543"/>
      <c r="B96" s="320" t="s">
        <v>442</v>
      </c>
      <c r="C96" s="320" t="s">
        <v>9979</v>
      </c>
      <c r="D96" s="320" t="s">
        <v>442</v>
      </c>
      <c r="E96" s="320" t="s">
        <v>9078</v>
      </c>
      <c r="F96" s="319">
        <v>5250</v>
      </c>
      <c r="G96" s="319"/>
      <c r="H96" s="319"/>
      <c r="I96" s="177" t="s">
        <v>231</v>
      </c>
      <c r="J96" s="320" t="s">
        <v>9980</v>
      </c>
      <c r="K96" s="319">
        <v>200</v>
      </c>
      <c r="L96" s="319">
        <v>6</v>
      </c>
      <c r="M96" s="319">
        <v>1</v>
      </c>
      <c r="N96" s="177" t="s">
        <v>201</v>
      </c>
      <c r="O96" s="319"/>
      <c r="P96" s="319"/>
      <c r="Q96" s="319">
        <v>2508</v>
      </c>
      <c r="R96" s="319">
        <v>233</v>
      </c>
      <c r="S96" s="319">
        <v>233</v>
      </c>
      <c r="T96" s="320" t="s">
        <v>586</v>
      </c>
      <c r="U96" s="320">
        <v>2009</v>
      </c>
      <c r="V96" s="319">
        <v>418</v>
      </c>
      <c r="W96" s="177"/>
    </row>
    <row r="97" spans="1:23" ht="25.15" customHeight="1">
      <c r="A97" s="543"/>
      <c r="B97" s="320" t="s">
        <v>7543</v>
      </c>
      <c r="C97" s="320" t="s">
        <v>9981</v>
      </c>
      <c r="D97" s="320" t="s">
        <v>7543</v>
      </c>
      <c r="E97" s="320" t="s">
        <v>7545</v>
      </c>
      <c r="F97" s="319">
        <v>1858</v>
      </c>
      <c r="G97" s="319"/>
      <c r="H97" s="319"/>
      <c r="I97" s="177" t="s">
        <v>231</v>
      </c>
      <c r="J97" s="320" t="s">
        <v>3006</v>
      </c>
      <c r="K97" s="319">
        <v>125</v>
      </c>
      <c r="L97" s="319">
        <v>6</v>
      </c>
      <c r="M97" s="319">
        <v>1</v>
      </c>
      <c r="N97" s="177" t="s">
        <v>3006</v>
      </c>
      <c r="O97" s="319">
        <v>18</v>
      </c>
      <c r="P97" s="319">
        <v>64</v>
      </c>
      <c r="Q97" s="319">
        <v>1858</v>
      </c>
      <c r="R97" s="319"/>
      <c r="S97" s="319"/>
      <c r="T97" s="320"/>
      <c r="U97" s="320">
        <v>2007</v>
      </c>
      <c r="V97" s="319"/>
      <c r="W97" s="177"/>
    </row>
    <row r="98" spans="1:23" ht="35.25" customHeight="1">
      <c r="A98" s="543"/>
      <c r="B98" s="320" t="s">
        <v>7562</v>
      </c>
      <c r="C98" s="320" t="s">
        <v>9982</v>
      </c>
      <c r="D98" s="320" t="s">
        <v>7562</v>
      </c>
      <c r="E98" s="320" t="s">
        <v>7562</v>
      </c>
      <c r="F98" s="319">
        <v>3686</v>
      </c>
      <c r="G98" s="319"/>
      <c r="H98" s="319"/>
      <c r="I98" s="177" t="s">
        <v>231</v>
      </c>
      <c r="J98" s="320" t="s">
        <v>9983</v>
      </c>
      <c r="K98" s="319">
        <v>200</v>
      </c>
      <c r="L98" s="319">
        <v>6</v>
      </c>
      <c r="M98" s="319">
        <v>1</v>
      </c>
      <c r="N98" s="177" t="s">
        <v>9984</v>
      </c>
      <c r="O98" s="319">
        <v>30</v>
      </c>
      <c r="P98" s="319">
        <v>80</v>
      </c>
      <c r="Q98" s="319">
        <v>3686</v>
      </c>
      <c r="R98" s="319"/>
      <c r="S98" s="319"/>
      <c r="T98" s="320"/>
      <c r="U98" s="320">
        <v>2005</v>
      </c>
      <c r="V98" s="319">
        <v>650</v>
      </c>
      <c r="W98" s="1289" t="s">
        <v>15647</v>
      </c>
    </row>
    <row r="99" spans="1:23" ht="25.15" customHeight="1">
      <c r="A99" s="543"/>
      <c r="B99" s="320" t="s">
        <v>8405</v>
      </c>
      <c r="C99" s="320" t="s">
        <v>9985</v>
      </c>
      <c r="D99" s="320" t="s">
        <v>8405</v>
      </c>
      <c r="E99" s="320" t="s">
        <v>8405</v>
      </c>
      <c r="F99" s="319">
        <v>8352</v>
      </c>
      <c r="G99" s="319"/>
      <c r="H99" s="319"/>
      <c r="I99" s="177" t="s">
        <v>231</v>
      </c>
      <c r="J99" s="320" t="s">
        <v>201</v>
      </c>
      <c r="K99" s="319">
        <v>200</v>
      </c>
      <c r="L99" s="319">
        <v>6</v>
      </c>
      <c r="M99" s="319">
        <v>1</v>
      </c>
      <c r="N99" s="177" t="s">
        <v>201</v>
      </c>
      <c r="O99" s="319">
        <v>46</v>
      </c>
      <c r="P99" s="319">
        <v>80</v>
      </c>
      <c r="Q99" s="319">
        <v>3683</v>
      </c>
      <c r="R99" s="319"/>
      <c r="S99" s="319"/>
      <c r="T99" s="320"/>
      <c r="U99" s="320">
        <v>2002</v>
      </c>
      <c r="V99" s="319">
        <v>650</v>
      </c>
      <c r="W99" s="177"/>
    </row>
    <row r="100" spans="1:23" ht="25.15" customHeight="1">
      <c r="A100" s="543"/>
      <c r="B100" s="320" t="s">
        <v>8405</v>
      </c>
      <c r="C100" s="320" t="s">
        <v>1014</v>
      </c>
      <c r="D100" s="320" t="s">
        <v>8405</v>
      </c>
      <c r="E100" s="320" t="s">
        <v>8405</v>
      </c>
      <c r="F100" s="319">
        <v>400</v>
      </c>
      <c r="G100" s="319"/>
      <c r="H100" s="319"/>
      <c r="I100" s="177" t="s">
        <v>231</v>
      </c>
      <c r="J100" s="320" t="s">
        <v>201</v>
      </c>
      <c r="K100" s="319">
        <v>100</v>
      </c>
      <c r="L100" s="319">
        <v>4</v>
      </c>
      <c r="M100" s="319">
        <v>1</v>
      </c>
      <c r="N100" s="177" t="s">
        <v>201</v>
      </c>
      <c r="O100" s="319">
        <v>21</v>
      </c>
      <c r="P100" s="319">
        <v>50</v>
      </c>
      <c r="Q100" s="319">
        <v>1054</v>
      </c>
      <c r="R100" s="319"/>
      <c r="S100" s="319"/>
      <c r="T100" s="320"/>
      <c r="U100" s="320">
        <v>2006</v>
      </c>
      <c r="V100" s="319">
        <v>50</v>
      </c>
      <c r="W100" s="177"/>
    </row>
    <row r="101" spans="1:23" ht="25.15" customHeight="1">
      <c r="A101" s="592" t="s">
        <v>5512</v>
      </c>
      <c r="B101" s="177" t="s">
        <v>5487</v>
      </c>
      <c r="C101" s="1137">
        <f>COUNTA(C102:C112)</f>
        <v>11</v>
      </c>
      <c r="D101" s="177"/>
      <c r="E101" s="177"/>
      <c r="F101" s="319">
        <f>SUM(F102:F112)</f>
        <v>305814</v>
      </c>
      <c r="G101" s="319">
        <f t="shared" ref="G101:H101" si="1">SUM(G102:G112)</f>
        <v>2716.41</v>
      </c>
      <c r="H101" s="319">
        <f t="shared" si="1"/>
        <v>2714.24</v>
      </c>
      <c r="I101" s="319"/>
      <c r="J101" s="319"/>
      <c r="K101" s="319"/>
      <c r="L101" s="319"/>
      <c r="M101" s="319"/>
      <c r="N101" s="319"/>
      <c r="O101" s="319"/>
      <c r="P101" s="319"/>
      <c r="Q101" s="319"/>
      <c r="R101" s="319"/>
      <c r="S101" s="319"/>
      <c r="T101" s="319"/>
      <c r="U101" s="319"/>
      <c r="V101" s="319"/>
      <c r="W101" s="177"/>
    </row>
    <row r="102" spans="1:23" ht="25.15" customHeight="1">
      <c r="A102" s="576"/>
      <c r="B102" s="177" t="s">
        <v>963</v>
      </c>
      <c r="C102" s="1151" t="s">
        <v>10638</v>
      </c>
      <c r="D102" s="177" t="s">
        <v>963</v>
      </c>
      <c r="E102" s="177" t="s">
        <v>10343</v>
      </c>
      <c r="F102" s="319">
        <v>41836</v>
      </c>
      <c r="G102" s="319"/>
      <c r="H102" s="319"/>
      <c r="I102" s="177" t="s">
        <v>231</v>
      </c>
      <c r="J102" s="177" t="s">
        <v>2041</v>
      </c>
      <c r="K102" s="319">
        <v>200</v>
      </c>
      <c r="L102" s="319">
        <v>8</v>
      </c>
      <c r="M102" s="319">
        <v>1</v>
      </c>
      <c r="N102" s="680" t="s">
        <v>10639</v>
      </c>
      <c r="O102" s="319"/>
      <c r="P102" s="319"/>
      <c r="Q102" s="319">
        <v>7737</v>
      </c>
      <c r="R102" s="319"/>
      <c r="S102" s="319"/>
      <c r="T102" s="177"/>
      <c r="U102" s="578">
        <v>2005</v>
      </c>
      <c r="V102" s="319">
        <v>605</v>
      </c>
      <c r="W102" s="177"/>
    </row>
    <row r="103" spans="1:23" ht="25.15" customHeight="1">
      <c r="A103" s="576"/>
      <c r="B103" s="577" t="s">
        <v>963</v>
      </c>
      <c r="C103" s="578" t="s">
        <v>10640</v>
      </c>
      <c r="D103" s="577" t="s">
        <v>963</v>
      </c>
      <c r="E103" s="577" t="s">
        <v>10343</v>
      </c>
      <c r="F103" s="319">
        <v>34065</v>
      </c>
      <c r="G103" s="319">
        <v>49.41</v>
      </c>
      <c r="H103" s="319">
        <v>47.24</v>
      </c>
      <c r="I103" s="577" t="s">
        <v>231</v>
      </c>
      <c r="J103" s="1155" t="s">
        <v>10641</v>
      </c>
      <c r="K103" s="319" t="s">
        <v>10642</v>
      </c>
      <c r="L103" s="319" t="s">
        <v>10643</v>
      </c>
      <c r="M103" s="319" t="s">
        <v>2950</v>
      </c>
      <c r="N103" s="577"/>
      <c r="O103" s="319"/>
      <c r="P103" s="319"/>
      <c r="Q103" s="319">
        <v>10687</v>
      </c>
      <c r="R103" s="319">
        <v>1781</v>
      </c>
      <c r="S103" s="319">
        <v>1781</v>
      </c>
      <c r="T103" s="577" t="s">
        <v>586</v>
      </c>
      <c r="U103" s="578">
        <v>2009</v>
      </c>
      <c r="V103" s="319">
        <v>6683</v>
      </c>
      <c r="W103" s="577"/>
    </row>
    <row r="104" spans="1:23" ht="25.15" customHeight="1">
      <c r="A104" s="576"/>
      <c r="B104" s="577" t="s">
        <v>968</v>
      </c>
      <c r="C104" s="578" t="s">
        <v>1014</v>
      </c>
      <c r="D104" s="577" t="s">
        <v>968</v>
      </c>
      <c r="E104" s="577" t="s">
        <v>968</v>
      </c>
      <c r="F104" s="319">
        <v>6212</v>
      </c>
      <c r="G104" s="319"/>
      <c r="H104" s="319"/>
      <c r="I104" s="577" t="s">
        <v>231</v>
      </c>
      <c r="J104" s="1155" t="s">
        <v>2041</v>
      </c>
      <c r="K104" s="319">
        <v>400</v>
      </c>
      <c r="L104" s="319">
        <v>3</v>
      </c>
      <c r="M104" s="319">
        <v>3</v>
      </c>
      <c r="N104" s="577" t="s">
        <v>2041</v>
      </c>
      <c r="O104" s="319">
        <v>30</v>
      </c>
      <c r="P104" s="319">
        <v>160</v>
      </c>
      <c r="Q104" s="319">
        <v>5000</v>
      </c>
      <c r="R104" s="319">
        <v>300</v>
      </c>
      <c r="S104" s="319">
        <v>500</v>
      </c>
      <c r="T104" s="577" t="s">
        <v>586</v>
      </c>
      <c r="U104" s="578">
        <v>2003</v>
      </c>
      <c r="V104" s="319">
        <v>80</v>
      </c>
      <c r="W104" s="577"/>
    </row>
    <row r="105" spans="1:23" ht="25.15" customHeight="1">
      <c r="A105" s="1156"/>
      <c r="B105" s="577" t="s">
        <v>968</v>
      </c>
      <c r="C105" s="578" t="s">
        <v>1014</v>
      </c>
      <c r="D105" s="577" t="s">
        <v>968</v>
      </c>
      <c r="E105" s="577" t="s">
        <v>968</v>
      </c>
      <c r="F105" s="319">
        <v>4170</v>
      </c>
      <c r="G105" s="319"/>
      <c r="H105" s="319"/>
      <c r="I105" s="577" t="s">
        <v>231</v>
      </c>
      <c r="J105" s="577" t="s">
        <v>10644</v>
      </c>
      <c r="K105" s="319">
        <v>200</v>
      </c>
      <c r="L105" s="319">
        <v>6</v>
      </c>
      <c r="M105" s="319">
        <v>1</v>
      </c>
      <c r="N105" s="577" t="s">
        <v>2041</v>
      </c>
      <c r="O105" s="319">
        <v>25</v>
      </c>
      <c r="P105" s="319">
        <v>82</v>
      </c>
      <c r="Q105" s="319">
        <v>4170</v>
      </c>
      <c r="R105" s="319"/>
      <c r="S105" s="319"/>
      <c r="T105" s="577"/>
      <c r="U105" s="578">
        <v>2016</v>
      </c>
      <c r="V105" s="319">
        <v>1800</v>
      </c>
      <c r="W105" s="577"/>
    </row>
    <row r="106" spans="1:23" ht="25.15" customHeight="1">
      <c r="A106" s="576"/>
      <c r="B106" s="577" t="s">
        <v>2289</v>
      </c>
      <c r="C106" s="578" t="s">
        <v>10645</v>
      </c>
      <c r="D106" s="577" t="s">
        <v>2289</v>
      </c>
      <c r="E106" s="577" t="s">
        <v>10350</v>
      </c>
      <c r="F106" s="319">
        <v>13856</v>
      </c>
      <c r="G106" s="319">
        <v>2667</v>
      </c>
      <c r="H106" s="319">
        <v>2667</v>
      </c>
      <c r="I106" s="577" t="s">
        <v>513</v>
      </c>
      <c r="J106" s="577" t="s">
        <v>201</v>
      </c>
      <c r="K106" s="319">
        <v>125</v>
      </c>
      <c r="L106" s="319">
        <v>5</v>
      </c>
      <c r="M106" s="319">
        <v>1</v>
      </c>
      <c r="N106" s="577" t="s">
        <v>201</v>
      </c>
      <c r="O106" s="319"/>
      <c r="P106" s="319"/>
      <c r="Q106" s="319">
        <v>1689</v>
      </c>
      <c r="R106" s="319">
        <v>300</v>
      </c>
      <c r="S106" s="319">
        <v>500</v>
      </c>
      <c r="T106" s="577" t="s">
        <v>586</v>
      </c>
      <c r="U106" s="578">
        <v>1991</v>
      </c>
      <c r="V106" s="319">
        <v>836</v>
      </c>
      <c r="W106" s="577"/>
    </row>
    <row r="107" spans="1:23" ht="25.15" customHeight="1">
      <c r="A107" s="576"/>
      <c r="B107" s="577" t="s">
        <v>2289</v>
      </c>
      <c r="C107" s="578" t="s">
        <v>10646</v>
      </c>
      <c r="D107" s="577" t="s">
        <v>2289</v>
      </c>
      <c r="E107" s="577" t="s">
        <v>10350</v>
      </c>
      <c r="F107" s="319">
        <v>31200</v>
      </c>
      <c r="G107" s="319"/>
      <c r="H107" s="319"/>
      <c r="I107" s="577" t="s">
        <v>231</v>
      </c>
      <c r="J107" s="577" t="s">
        <v>201</v>
      </c>
      <c r="K107" s="319">
        <v>200</v>
      </c>
      <c r="L107" s="319">
        <v>8</v>
      </c>
      <c r="M107" s="319"/>
      <c r="N107" s="577" t="s">
        <v>201</v>
      </c>
      <c r="O107" s="319"/>
      <c r="P107" s="319"/>
      <c r="Q107" s="319">
        <v>31200</v>
      </c>
      <c r="R107" s="319"/>
      <c r="S107" s="319"/>
      <c r="T107" s="577"/>
      <c r="U107" s="578">
        <v>1996</v>
      </c>
      <c r="V107" s="319">
        <v>1141</v>
      </c>
      <c r="W107" s="577"/>
    </row>
    <row r="108" spans="1:23" ht="25.15" customHeight="1">
      <c r="A108" s="576"/>
      <c r="B108" s="177" t="s">
        <v>431</v>
      </c>
      <c r="C108" s="1151" t="s">
        <v>10647</v>
      </c>
      <c r="D108" s="177" t="s">
        <v>431</v>
      </c>
      <c r="E108" s="177" t="s">
        <v>431</v>
      </c>
      <c r="F108" s="319">
        <v>4417</v>
      </c>
      <c r="G108" s="319"/>
      <c r="H108" s="319"/>
      <c r="I108" s="177" t="s">
        <v>231</v>
      </c>
      <c r="J108" s="177" t="s">
        <v>2041</v>
      </c>
      <c r="K108" s="319">
        <v>200</v>
      </c>
      <c r="L108" s="319">
        <v>8</v>
      </c>
      <c r="M108" s="319">
        <v>1</v>
      </c>
      <c r="N108" s="177" t="s">
        <v>1060</v>
      </c>
      <c r="O108" s="319">
        <v>26</v>
      </c>
      <c r="P108" s="319">
        <v>160</v>
      </c>
      <c r="Q108" s="319">
        <v>4417</v>
      </c>
      <c r="R108" s="319"/>
      <c r="S108" s="319"/>
      <c r="T108" s="177"/>
      <c r="U108" s="578">
        <v>2010</v>
      </c>
      <c r="V108" s="319">
        <v>130</v>
      </c>
      <c r="W108" s="177"/>
    </row>
    <row r="109" spans="1:23" ht="25.15" customHeight="1">
      <c r="A109" s="576"/>
      <c r="B109" s="177" t="s">
        <v>1018</v>
      </c>
      <c r="C109" s="1151" t="s">
        <v>10638</v>
      </c>
      <c r="D109" s="177" t="s">
        <v>1018</v>
      </c>
      <c r="E109" s="177" t="s">
        <v>1018</v>
      </c>
      <c r="F109" s="319">
        <v>120780</v>
      </c>
      <c r="G109" s="319"/>
      <c r="H109" s="319"/>
      <c r="I109" s="177" t="s">
        <v>231</v>
      </c>
      <c r="J109" s="177" t="s">
        <v>2051</v>
      </c>
      <c r="K109" s="319">
        <v>160</v>
      </c>
      <c r="L109" s="319">
        <v>5</v>
      </c>
      <c r="M109" s="319">
        <v>1</v>
      </c>
      <c r="N109" s="177" t="s">
        <v>10648</v>
      </c>
      <c r="O109" s="319"/>
      <c r="P109" s="319"/>
      <c r="Q109" s="319">
        <v>1815</v>
      </c>
      <c r="R109" s="319"/>
      <c r="S109" s="319"/>
      <c r="T109" s="177"/>
      <c r="U109" s="578">
        <v>2011</v>
      </c>
      <c r="V109" s="319">
        <v>800</v>
      </c>
      <c r="W109" s="177"/>
    </row>
    <row r="110" spans="1:23" ht="25.15" customHeight="1">
      <c r="A110" s="576"/>
      <c r="B110" s="577" t="s">
        <v>1025</v>
      </c>
      <c r="C110" s="578" t="s">
        <v>10649</v>
      </c>
      <c r="D110" s="177" t="s">
        <v>1025</v>
      </c>
      <c r="E110" s="177" t="s">
        <v>1025</v>
      </c>
      <c r="F110" s="319">
        <v>2115</v>
      </c>
      <c r="G110" s="319"/>
      <c r="H110" s="319"/>
      <c r="I110" s="177" t="s">
        <v>231</v>
      </c>
      <c r="J110" s="177" t="s">
        <v>2041</v>
      </c>
      <c r="K110" s="319">
        <v>100</v>
      </c>
      <c r="L110" s="319">
        <v>6</v>
      </c>
      <c r="M110" s="319">
        <v>1</v>
      </c>
      <c r="N110" s="177" t="s">
        <v>2041</v>
      </c>
      <c r="O110" s="319">
        <v>17</v>
      </c>
      <c r="P110" s="319">
        <v>125</v>
      </c>
      <c r="Q110" s="319">
        <v>2067</v>
      </c>
      <c r="R110" s="319"/>
      <c r="S110" s="319"/>
      <c r="T110" s="177"/>
      <c r="U110" s="578">
        <v>1997</v>
      </c>
      <c r="V110" s="319">
        <v>127</v>
      </c>
      <c r="W110" s="149"/>
    </row>
    <row r="111" spans="1:23" ht="25.15" customHeight="1">
      <c r="A111" s="576"/>
      <c r="B111" s="577" t="s">
        <v>1030</v>
      </c>
      <c r="C111" s="578" t="s">
        <v>10650</v>
      </c>
      <c r="D111" s="177" t="s">
        <v>1030</v>
      </c>
      <c r="E111" s="177" t="s">
        <v>1030</v>
      </c>
      <c r="F111" s="319">
        <v>2800</v>
      </c>
      <c r="G111" s="319"/>
      <c r="H111" s="319"/>
      <c r="I111" s="177" t="s">
        <v>231</v>
      </c>
      <c r="J111" s="177" t="s">
        <v>201</v>
      </c>
      <c r="K111" s="319">
        <v>150</v>
      </c>
      <c r="L111" s="319">
        <v>6</v>
      </c>
      <c r="M111" s="319">
        <v>1</v>
      </c>
      <c r="N111" s="177" t="s">
        <v>2041</v>
      </c>
      <c r="O111" s="319"/>
      <c r="P111" s="319"/>
      <c r="Q111" s="319"/>
      <c r="R111" s="319"/>
      <c r="S111" s="319"/>
      <c r="T111" s="177"/>
      <c r="U111" s="578">
        <v>2009</v>
      </c>
      <c r="V111" s="319">
        <v>200</v>
      </c>
      <c r="W111" s="177"/>
    </row>
    <row r="112" spans="1:23" ht="25.15" customHeight="1">
      <c r="A112" s="1156"/>
      <c r="B112" s="577" t="s">
        <v>1053</v>
      </c>
      <c r="C112" s="578" t="s">
        <v>10651</v>
      </c>
      <c r="D112" s="177" t="s">
        <v>1053</v>
      </c>
      <c r="E112" s="177" t="s">
        <v>1053</v>
      </c>
      <c r="F112" s="319">
        <v>44363</v>
      </c>
      <c r="G112" s="319"/>
      <c r="H112" s="319"/>
      <c r="I112" s="177" t="s">
        <v>231</v>
      </c>
      <c r="J112" s="177" t="s">
        <v>201</v>
      </c>
      <c r="K112" s="319">
        <v>125</v>
      </c>
      <c r="L112" s="319">
        <v>6</v>
      </c>
      <c r="M112" s="319">
        <v>1</v>
      </c>
      <c r="N112" s="177" t="s">
        <v>201</v>
      </c>
      <c r="O112" s="319">
        <v>40</v>
      </c>
      <c r="P112" s="319">
        <v>88</v>
      </c>
      <c r="Q112" s="319">
        <v>2244</v>
      </c>
      <c r="R112" s="319"/>
      <c r="S112" s="319"/>
      <c r="T112" s="177"/>
      <c r="U112" s="578">
        <v>2005</v>
      </c>
      <c r="V112" s="319">
        <v>200</v>
      </c>
      <c r="W112" s="177"/>
    </row>
    <row r="113" spans="1:23" ht="25.15" customHeight="1">
      <c r="A113" s="566" t="s">
        <v>5515</v>
      </c>
      <c r="B113" s="678" t="s">
        <v>5487</v>
      </c>
      <c r="C113" s="1137">
        <f>COUNTA(C114:C121)</f>
        <v>8</v>
      </c>
      <c r="D113" s="320"/>
      <c r="E113" s="320"/>
      <c r="F113" s="319">
        <f>SUM(F114:F121)</f>
        <v>128239</v>
      </c>
      <c r="G113" s="319">
        <f t="shared" ref="G113:H113" si="2">SUM(G114:G121)</f>
        <v>2840.94</v>
      </c>
      <c r="H113" s="319">
        <f t="shared" si="2"/>
        <v>3804.44</v>
      </c>
      <c r="I113" s="177"/>
      <c r="J113" s="320"/>
      <c r="K113" s="319"/>
      <c r="L113" s="319"/>
      <c r="M113" s="319"/>
      <c r="N113" s="177"/>
      <c r="O113" s="319"/>
      <c r="P113" s="319"/>
      <c r="Q113" s="319"/>
      <c r="R113" s="319"/>
      <c r="S113" s="319"/>
      <c r="T113" s="320"/>
      <c r="U113" s="320"/>
      <c r="V113" s="319"/>
      <c r="W113" s="177"/>
    </row>
    <row r="114" spans="1:23" ht="25.15" customHeight="1">
      <c r="A114" s="543"/>
      <c r="B114" s="320" t="s">
        <v>582</v>
      </c>
      <c r="C114" s="320" t="s">
        <v>11178</v>
      </c>
      <c r="D114" s="320" t="s">
        <v>582</v>
      </c>
      <c r="E114" s="320" t="s">
        <v>11179</v>
      </c>
      <c r="F114" s="319">
        <v>6730</v>
      </c>
      <c r="G114" s="319">
        <v>2710</v>
      </c>
      <c r="H114" s="319">
        <v>3686</v>
      </c>
      <c r="I114" s="177" t="s">
        <v>513</v>
      </c>
      <c r="J114" s="320" t="s">
        <v>201</v>
      </c>
      <c r="K114" s="319">
        <v>125</v>
      </c>
      <c r="L114" s="319">
        <v>6</v>
      </c>
      <c r="M114" s="319">
        <v>1</v>
      </c>
      <c r="N114" s="177" t="s">
        <v>201</v>
      </c>
      <c r="O114" s="319">
        <v>18</v>
      </c>
      <c r="P114" s="319">
        <v>47</v>
      </c>
      <c r="Q114" s="319">
        <v>750</v>
      </c>
      <c r="R114" s="319">
        <v>1254</v>
      </c>
      <c r="S114" s="319">
        <v>1500</v>
      </c>
      <c r="T114" s="320" t="s">
        <v>233</v>
      </c>
      <c r="U114" s="320">
        <v>1990</v>
      </c>
      <c r="V114" s="319">
        <v>4532</v>
      </c>
      <c r="W114" s="320"/>
    </row>
    <row r="115" spans="1:23" ht="25.15" customHeight="1">
      <c r="A115" s="543"/>
      <c r="B115" s="320" t="s">
        <v>582</v>
      </c>
      <c r="C115" s="320" t="s">
        <v>11180</v>
      </c>
      <c r="D115" s="320" t="s">
        <v>582</v>
      </c>
      <c r="E115" s="320" t="s">
        <v>11179</v>
      </c>
      <c r="F115" s="319">
        <v>74541</v>
      </c>
      <c r="G115" s="319"/>
      <c r="H115" s="319"/>
      <c r="I115" s="177" t="s">
        <v>231</v>
      </c>
      <c r="J115" s="320" t="s">
        <v>201</v>
      </c>
      <c r="K115" s="319">
        <v>115</v>
      </c>
      <c r="L115" s="319">
        <v>3</v>
      </c>
      <c r="M115" s="319">
        <v>1</v>
      </c>
      <c r="N115" s="177" t="s">
        <v>201</v>
      </c>
      <c r="O115" s="319">
        <v>70</v>
      </c>
      <c r="P115" s="319">
        <v>115</v>
      </c>
      <c r="Q115" s="319">
        <v>1036</v>
      </c>
      <c r="R115" s="319"/>
      <c r="S115" s="319"/>
      <c r="T115" s="320"/>
      <c r="U115" s="320">
        <v>2012</v>
      </c>
      <c r="V115" s="319">
        <v>200</v>
      </c>
      <c r="W115" s="919"/>
    </row>
    <row r="116" spans="1:23" ht="25.15" customHeight="1">
      <c r="A116" s="1146"/>
      <c r="B116" s="320" t="s">
        <v>10727</v>
      </c>
      <c r="C116" s="320" t="s">
        <v>11181</v>
      </c>
      <c r="D116" s="320" t="s">
        <v>10727</v>
      </c>
      <c r="E116" s="320" t="s">
        <v>10727</v>
      </c>
      <c r="F116" s="319">
        <v>23907</v>
      </c>
      <c r="G116" s="319">
        <v>130.94</v>
      </c>
      <c r="H116" s="319">
        <v>118.44</v>
      </c>
      <c r="I116" s="177" t="s">
        <v>231</v>
      </c>
      <c r="J116" s="320" t="s">
        <v>9972</v>
      </c>
      <c r="K116" s="319">
        <v>340</v>
      </c>
      <c r="L116" s="319">
        <v>15</v>
      </c>
      <c r="M116" s="319">
        <v>1</v>
      </c>
      <c r="N116" s="177" t="s">
        <v>2041</v>
      </c>
      <c r="O116" s="319">
        <v>95</v>
      </c>
      <c r="P116" s="319">
        <v>160</v>
      </c>
      <c r="Q116" s="319">
        <v>15190</v>
      </c>
      <c r="R116" s="319"/>
      <c r="S116" s="319">
        <v>250</v>
      </c>
      <c r="T116" s="320" t="s">
        <v>233</v>
      </c>
      <c r="U116" s="320">
        <v>2005</v>
      </c>
      <c r="V116" s="319">
        <v>1500</v>
      </c>
      <c r="W116" s="177"/>
    </row>
    <row r="117" spans="1:23" ht="25.15" customHeight="1">
      <c r="A117" s="543"/>
      <c r="B117" s="320" t="s">
        <v>1055</v>
      </c>
      <c r="C117" s="320" t="s">
        <v>11182</v>
      </c>
      <c r="D117" s="320" t="s">
        <v>1055</v>
      </c>
      <c r="E117" s="320" t="s">
        <v>1055</v>
      </c>
      <c r="F117" s="319">
        <v>6000</v>
      </c>
      <c r="G117" s="319">
        <v>0</v>
      </c>
      <c r="H117" s="319">
        <v>0</v>
      </c>
      <c r="I117" s="177" t="s">
        <v>231</v>
      </c>
      <c r="J117" s="320" t="s">
        <v>2041</v>
      </c>
      <c r="K117" s="319">
        <v>200</v>
      </c>
      <c r="L117" s="319">
        <v>8</v>
      </c>
      <c r="M117" s="319">
        <v>2</v>
      </c>
      <c r="N117" s="177" t="s">
        <v>2041</v>
      </c>
      <c r="O117" s="319">
        <v>60</v>
      </c>
      <c r="P117" s="319">
        <v>100</v>
      </c>
      <c r="Q117" s="319">
        <v>6000</v>
      </c>
      <c r="R117" s="319"/>
      <c r="S117" s="319">
        <v>0</v>
      </c>
      <c r="T117" s="320">
        <v>0</v>
      </c>
      <c r="U117" s="320">
        <v>2009</v>
      </c>
      <c r="V117" s="319">
        <v>30</v>
      </c>
      <c r="W117" s="177"/>
    </row>
    <row r="118" spans="1:23" ht="25.15" customHeight="1">
      <c r="A118" s="543"/>
      <c r="B118" s="320" t="s">
        <v>3021</v>
      </c>
      <c r="C118" s="320" t="s">
        <v>11183</v>
      </c>
      <c r="D118" s="320" t="s">
        <v>3021</v>
      </c>
      <c r="E118" s="320" t="s">
        <v>3021</v>
      </c>
      <c r="F118" s="319">
        <v>5359</v>
      </c>
      <c r="G118" s="319"/>
      <c r="H118" s="319"/>
      <c r="I118" s="177" t="s">
        <v>231</v>
      </c>
      <c r="J118" s="320" t="s">
        <v>201</v>
      </c>
      <c r="K118" s="319">
        <v>250</v>
      </c>
      <c r="L118" s="319">
        <v>3</v>
      </c>
      <c r="M118" s="319">
        <v>1</v>
      </c>
      <c r="N118" s="177" t="s">
        <v>201</v>
      </c>
      <c r="O118" s="319">
        <v>30</v>
      </c>
      <c r="P118" s="319">
        <v>100</v>
      </c>
      <c r="Q118" s="319">
        <v>5359</v>
      </c>
      <c r="R118" s="319"/>
      <c r="S118" s="319">
        <v>200</v>
      </c>
      <c r="T118" s="320"/>
      <c r="U118" s="320">
        <v>2005</v>
      </c>
      <c r="V118" s="319">
        <v>520</v>
      </c>
      <c r="W118" s="177"/>
    </row>
    <row r="119" spans="1:23" ht="25.15" customHeight="1">
      <c r="A119" s="543"/>
      <c r="B119" s="320" t="s">
        <v>10821</v>
      </c>
      <c r="C119" s="320" t="s">
        <v>11184</v>
      </c>
      <c r="D119" s="320" t="s">
        <v>10821</v>
      </c>
      <c r="E119" s="320" t="s">
        <v>10821</v>
      </c>
      <c r="F119" s="319">
        <v>3440</v>
      </c>
      <c r="G119" s="319"/>
      <c r="H119" s="319"/>
      <c r="I119" s="177" t="s">
        <v>231</v>
      </c>
      <c r="J119" s="320" t="s">
        <v>201</v>
      </c>
      <c r="K119" s="319">
        <v>200</v>
      </c>
      <c r="L119" s="319">
        <v>6</v>
      </c>
      <c r="M119" s="319">
        <v>1</v>
      </c>
      <c r="N119" s="177" t="s">
        <v>2041</v>
      </c>
      <c r="O119" s="319">
        <v>30</v>
      </c>
      <c r="P119" s="319">
        <v>60</v>
      </c>
      <c r="Q119" s="319">
        <v>1800</v>
      </c>
      <c r="R119" s="319"/>
      <c r="S119" s="319">
        <v>200</v>
      </c>
      <c r="T119" s="320" t="s">
        <v>233</v>
      </c>
      <c r="U119" s="320">
        <v>1992</v>
      </c>
      <c r="V119" s="319">
        <v>30</v>
      </c>
      <c r="W119" s="177"/>
    </row>
    <row r="120" spans="1:23" ht="25.15" customHeight="1">
      <c r="A120" s="543"/>
      <c r="B120" s="320" t="s">
        <v>10759</v>
      </c>
      <c r="C120" s="320" t="s">
        <v>11184</v>
      </c>
      <c r="D120" s="320" t="s">
        <v>10759</v>
      </c>
      <c r="E120" s="320" t="s">
        <v>10759</v>
      </c>
      <c r="F120" s="319">
        <v>3500</v>
      </c>
      <c r="G120" s="319"/>
      <c r="H120" s="319"/>
      <c r="I120" s="177" t="s">
        <v>231</v>
      </c>
      <c r="J120" s="320" t="s">
        <v>201</v>
      </c>
      <c r="K120" s="319">
        <v>200</v>
      </c>
      <c r="L120" s="319">
        <v>6</v>
      </c>
      <c r="M120" s="319">
        <v>1</v>
      </c>
      <c r="N120" s="177" t="s">
        <v>201</v>
      </c>
      <c r="O120" s="319">
        <v>35</v>
      </c>
      <c r="P120" s="319">
        <v>100</v>
      </c>
      <c r="Q120" s="319">
        <v>3500</v>
      </c>
      <c r="R120" s="319"/>
      <c r="S120" s="319"/>
      <c r="T120" s="320"/>
      <c r="U120" s="320">
        <v>2007</v>
      </c>
      <c r="V120" s="319">
        <v>250</v>
      </c>
      <c r="W120" s="177"/>
    </row>
    <row r="121" spans="1:23" ht="25.15" customHeight="1">
      <c r="A121" s="543"/>
      <c r="B121" s="320" t="s">
        <v>10784</v>
      </c>
      <c r="C121" s="320" t="s">
        <v>11184</v>
      </c>
      <c r="D121" s="320" t="s">
        <v>10784</v>
      </c>
      <c r="E121" s="320" t="s">
        <v>10784</v>
      </c>
      <c r="F121" s="319">
        <v>4762</v>
      </c>
      <c r="G121" s="319"/>
      <c r="H121" s="319"/>
      <c r="I121" s="177" t="s">
        <v>231</v>
      </c>
      <c r="J121" s="320" t="s">
        <v>201</v>
      </c>
      <c r="K121" s="319">
        <v>200</v>
      </c>
      <c r="L121" s="319">
        <v>6</v>
      </c>
      <c r="M121" s="319">
        <v>1</v>
      </c>
      <c r="N121" s="177" t="s">
        <v>201</v>
      </c>
      <c r="O121" s="319"/>
      <c r="P121" s="319"/>
      <c r="Q121" s="319"/>
      <c r="R121" s="319">
        <v>200</v>
      </c>
      <c r="S121" s="319">
        <v>400</v>
      </c>
      <c r="T121" s="320" t="s">
        <v>7213</v>
      </c>
      <c r="U121" s="320">
        <v>2004</v>
      </c>
      <c r="V121" s="319">
        <v>1599</v>
      </c>
      <c r="W121" s="177"/>
    </row>
    <row r="122" spans="1:23" ht="25.15" customHeight="1">
      <c r="A122" s="566" t="s">
        <v>5516</v>
      </c>
      <c r="B122" s="320" t="s">
        <v>5487</v>
      </c>
      <c r="C122" s="1137">
        <f>COUNTA(C123:C127)</f>
        <v>5</v>
      </c>
      <c r="D122" s="320"/>
      <c r="E122" s="320"/>
      <c r="F122" s="319">
        <f>SUM(F123:F127)</f>
        <v>10131</v>
      </c>
      <c r="G122" s="319">
        <f>SUM(G123:G127)</f>
        <v>5400</v>
      </c>
      <c r="H122" s="319">
        <f>SUM(H123:H127)</f>
        <v>8888</v>
      </c>
      <c r="I122" s="177"/>
      <c r="J122" s="320"/>
      <c r="K122" s="319"/>
      <c r="L122" s="319"/>
      <c r="M122" s="319"/>
      <c r="N122" s="177"/>
      <c r="O122" s="319"/>
      <c r="P122" s="319"/>
      <c r="Q122" s="319">
        <f>SUM(Q123:Q127)</f>
        <v>13635.78</v>
      </c>
      <c r="R122" s="319"/>
      <c r="S122" s="319"/>
      <c r="T122" s="320"/>
      <c r="U122" s="320"/>
      <c r="V122" s="319">
        <v>7783</v>
      </c>
      <c r="W122" s="177"/>
    </row>
    <row r="123" spans="1:23" ht="25.15" customHeight="1">
      <c r="A123" s="543"/>
      <c r="B123" s="320" t="s">
        <v>5517</v>
      </c>
      <c r="C123" s="320" t="s">
        <v>5518</v>
      </c>
      <c r="D123" s="320" t="s">
        <v>5517</v>
      </c>
      <c r="E123" s="320" t="s">
        <v>5517</v>
      </c>
      <c r="F123" s="319">
        <v>2688</v>
      </c>
      <c r="G123" s="319"/>
      <c r="H123" s="319">
        <v>2688</v>
      </c>
      <c r="I123" s="177" t="s">
        <v>5481</v>
      </c>
      <c r="J123" s="320" t="s">
        <v>5509</v>
      </c>
      <c r="K123" s="319">
        <v>898</v>
      </c>
      <c r="L123" s="319">
        <v>3</v>
      </c>
      <c r="M123" s="319">
        <v>1</v>
      </c>
      <c r="N123" s="177"/>
      <c r="O123" s="319"/>
      <c r="P123" s="319"/>
      <c r="Q123" s="319">
        <v>3072</v>
      </c>
      <c r="R123" s="319"/>
      <c r="S123" s="319"/>
      <c r="T123" s="320"/>
      <c r="U123" s="678">
        <v>2006</v>
      </c>
      <c r="V123" s="1062">
        <v>100</v>
      </c>
      <c r="W123" s="177"/>
    </row>
    <row r="124" spans="1:23" ht="25.15" customHeight="1">
      <c r="A124" s="543"/>
      <c r="B124" s="320" t="s">
        <v>5517</v>
      </c>
      <c r="C124" s="320" t="s">
        <v>5518</v>
      </c>
      <c r="D124" s="320" t="s">
        <v>5517</v>
      </c>
      <c r="E124" s="320" t="s">
        <v>5517</v>
      </c>
      <c r="F124" s="319">
        <v>800</v>
      </c>
      <c r="G124" s="319"/>
      <c r="H124" s="319">
        <v>800</v>
      </c>
      <c r="I124" s="177" t="s">
        <v>5481</v>
      </c>
      <c r="J124" s="320" t="s">
        <v>5519</v>
      </c>
      <c r="K124" s="319"/>
      <c r="L124" s="319"/>
      <c r="M124" s="319"/>
      <c r="N124" s="177" t="s">
        <v>5519</v>
      </c>
      <c r="O124" s="319">
        <v>20</v>
      </c>
      <c r="P124" s="319">
        <v>40</v>
      </c>
      <c r="Q124" s="319">
        <v>800</v>
      </c>
      <c r="R124" s="319"/>
      <c r="S124" s="319"/>
      <c r="T124" s="320"/>
      <c r="U124" s="678">
        <v>2002</v>
      </c>
      <c r="V124" s="1062">
        <v>50</v>
      </c>
      <c r="W124" s="177"/>
    </row>
    <row r="125" spans="1:23" ht="25.15" customHeight="1">
      <c r="A125" s="1146"/>
      <c r="B125" s="320" t="s">
        <v>5517</v>
      </c>
      <c r="C125" s="320" t="s">
        <v>5520</v>
      </c>
      <c r="D125" s="320" t="s">
        <v>5517</v>
      </c>
      <c r="E125" s="320" t="s">
        <v>5517</v>
      </c>
      <c r="F125" s="319">
        <v>5400</v>
      </c>
      <c r="G125" s="319">
        <v>5400</v>
      </c>
      <c r="H125" s="319">
        <v>5400</v>
      </c>
      <c r="I125" s="177" t="s">
        <v>5481</v>
      </c>
      <c r="J125" s="1136" t="s">
        <v>5476</v>
      </c>
      <c r="K125" s="1138">
        <v>210</v>
      </c>
      <c r="L125" s="1138">
        <v>6</v>
      </c>
      <c r="M125" s="1138">
        <v>2</v>
      </c>
      <c r="N125" s="1139"/>
      <c r="O125" s="1138"/>
      <c r="P125" s="1138"/>
      <c r="Q125" s="1138">
        <v>6720</v>
      </c>
      <c r="R125" s="1138"/>
      <c r="S125" s="1138"/>
      <c r="T125" s="1136"/>
      <c r="U125" s="1136">
        <v>2006</v>
      </c>
      <c r="V125" s="1138">
        <v>500</v>
      </c>
      <c r="W125" s="99"/>
    </row>
    <row r="126" spans="1:23" ht="25.15" customHeight="1">
      <c r="A126" s="1146"/>
      <c r="B126" s="320" t="s">
        <v>5521</v>
      </c>
      <c r="C126" s="320" t="s">
        <v>5522</v>
      </c>
      <c r="D126" s="320" t="s">
        <v>5521</v>
      </c>
      <c r="E126" s="320" t="s">
        <v>5521</v>
      </c>
      <c r="F126" s="319"/>
      <c r="G126" s="319" t="s">
        <v>5511</v>
      </c>
      <c r="H126" s="319" t="s">
        <v>5511</v>
      </c>
      <c r="I126" s="177" t="s">
        <v>5481</v>
      </c>
      <c r="J126" s="1136" t="s">
        <v>5489</v>
      </c>
      <c r="K126" s="1138">
        <v>180.06</v>
      </c>
      <c r="L126" s="1138">
        <v>5</v>
      </c>
      <c r="M126" s="1138">
        <v>1</v>
      </c>
      <c r="N126" s="1139"/>
      <c r="O126" s="1138"/>
      <c r="P126" s="1138"/>
      <c r="Q126" s="1138">
        <v>1800.78</v>
      </c>
      <c r="R126" s="1138"/>
      <c r="S126" s="1138"/>
      <c r="T126" s="1136"/>
      <c r="U126" s="1136">
        <v>2006</v>
      </c>
      <c r="V126" s="1138"/>
      <c r="W126" s="99"/>
    </row>
    <row r="127" spans="1:23" ht="25.15" customHeight="1">
      <c r="A127" s="543"/>
      <c r="B127" s="320" t="s">
        <v>5523</v>
      </c>
      <c r="C127" s="320" t="s">
        <v>5524</v>
      </c>
      <c r="D127" s="320" t="s">
        <v>5523</v>
      </c>
      <c r="E127" s="320" t="s">
        <v>5525</v>
      </c>
      <c r="F127" s="319">
        <v>1243</v>
      </c>
      <c r="G127" s="319"/>
      <c r="H127" s="319"/>
      <c r="I127" s="177" t="s">
        <v>5481</v>
      </c>
      <c r="J127" s="1136" t="s">
        <v>5476</v>
      </c>
      <c r="K127" s="1138">
        <v>100</v>
      </c>
      <c r="L127" s="1138">
        <v>6</v>
      </c>
      <c r="M127" s="1138">
        <v>1</v>
      </c>
      <c r="N127" s="1139"/>
      <c r="O127" s="1138"/>
      <c r="P127" s="1138"/>
      <c r="Q127" s="1138">
        <v>1243</v>
      </c>
      <c r="R127" s="1138"/>
      <c r="S127" s="1138"/>
      <c r="T127" s="1136"/>
      <c r="U127" s="1136">
        <v>2013</v>
      </c>
      <c r="V127" s="1138">
        <v>100</v>
      </c>
      <c r="W127" s="99"/>
    </row>
    <row r="128" spans="1:23" ht="25.15" customHeight="1">
      <c r="A128" s="566" t="s">
        <v>5526</v>
      </c>
      <c r="B128" s="320" t="s">
        <v>5487</v>
      </c>
      <c r="C128" s="1137">
        <f>COUNTA(C129:C134)</f>
        <v>6</v>
      </c>
      <c r="D128" s="320"/>
      <c r="E128" s="320" t="s">
        <v>5527</v>
      </c>
      <c r="F128" s="319">
        <f>SUM(F129:F134)</f>
        <v>58255</v>
      </c>
      <c r="G128" s="319">
        <f>SUM(G129:G134)</f>
        <v>4015</v>
      </c>
      <c r="H128" s="319">
        <f>SUM(H129:H134)</f>
        <v>4543.6000000000004</v>
      </c>
      <c r="I128" s="702"/>
      <c r="J128" s="320"/>
      <c r="K128" s="319"/>
      <c r="L128" s="319"/>
      <c r="M128" s="319"/>
      <c r="N128" s="702"/>
      <c r="O128" s="319"/>
      <c r="P128" s="319"/>
      <c r="Q128" s="319"/>
      <c r="R128" s="319"/>
      <c r="S128" s="319"/>
      <c r="T128" s="320"/>
      <c r="U128" s="320"/>
      <c r="V128" s="319"/>
      <c r="W128" s="702"/>
    </row>
    <row r="129" spans="1:55" ht="25.15" customHeight="1">
      <c r="A129" s="543"/>
      <c r="B129" s="320" t="s">
        <v>5528</v>
      </c>
      <c r="C129" s="320" t="s">
        <v>5529</v>
      </c>
      <c r="D129" s="320" t="s">
        <v>5528</v>
      </c>
      <c r="E129" s="320" t="s">
        <v>5530</v>
      </c>
      <c r="F129" s="319">
        <v>12731</v>
      </c>
      <c r="G129" s="319">
        <v>3248</v>
      </c>
      <c r="H129" s="319">
        <v>3698</v>
      </c>
      <c r="I129" s="702" t="s">
        <v>5475</v>
      </c>
      <c r="J129" s="320" t="s">
        <v>5476</v>
      </c>
      <c r="K129" s="319">
        <v>125</v>
      </c>
      <c r="L129" s="319">
        <v>6</v>
      </c>
      <c r="M129" s="319">
        <v>1</v>
      </c>
      <c r="N129" s="702" t="s">
        <v>5476</v>
      </c>
      <c r="O129" s="319"/>
      <c r="P129" s="319"/>
      <c r="Q129" s="319">
        <v>920</v>
      </c>
      <c r="R129" s="319">
        <v>1400</v>
      </c>
      <c r="S129" s="319">
        <v>1700</v>
      </c>
      <c r="T129" s="320" t="s">
        <v>5477</v>
      </c>
      <c r="U129" s="320">
        <v>1991</v>
      </c>
      <c r="V129" s="319">
        <v>2122</v>
      </c>
      <c r="W129" s="702"/>
    </row>
    <row r="130" spans="1:55" ht="25.15" customHeight="1">
      <c r="A130" s="543"/>
      <c r="B130" s="320" t="s">
        <v>5528</v>
      </c>
      <c r="C130" s="320" t="s">
        <v>5531</v>
      </c>
      <c r="D130" s="320" t="s">
        <v>5528</v>
      </c>
      <c r="E130" s="320" t="s">
        <v>5530</v>
      </c>
      <c r="F130" s="319">
        <v>14839</v>
      </c>
      <c r="G130" s="319">
        <v>517</v>
      </c>
      <c r="H130" s="319">
        <v>595.6</v>
      </c>
      <c r="I130" s="702" t="s">
        <v>5481</v>
      </c>
      <c r="J130" s="320" t="s">
        <v>5476</v>
      </c>
      <c r="K130" s="319">
        <v>200</v>
      </c>
      <c r="L130" s="319">
        <v>8.3000000000000007</v>
      </c>
      <c r="M130" s="319">
        <v>1</v>
      </c>
      <c r="N130" s="702" t="s">
        <v>5476</v>
      </c>
      <c r="O130" s="319"/>
      <c r="P130" s="319"/>
      <c r="Q130" s="319">
        <v>1881</v>
      </c>
      <c r="R130" s="319">
        <v>500</v>
      </c>
      <c r="S130" s="319">
        <v>500</v>
      </c>
      <c r="T130" s="320" t="s">
        <v>5477</v>
      </c>
      <c r="U130" s="320">
        <v>2003</v>
      </c>
      <c r="V130" s="319">
        <v>1966</v>
      </c>
      <c r="W130" s="702"/>
    </row>
    <row r="131" spans="1:55" ht="25.15" customHeight="1">
      <c r="A131" s="1146"/>
      <c r="B131" s="320" t="s">
        <v>5532</v>
      </c>
      <c r="C131" s="320" t="s">
        <v>5533</v>
      </c>
      <c r="D131" s="320" t="s">
        <v>5532</v>
      </c>
      <c r="E131" s="320" t="s">
        <v>5532</v>
      </c>
      <c r="F131" s="319">
        <v>4286</v>
      </c>
      <c r="G131" s="319"/>
      <c r="H131" s="319"/>
      <c r="I131" s="702" t="s">
        <v>5481</v>
      </c>
      <c r="J131" s="320" t="s">
        <v>5489</v>
      </c>
      <c r="K131" s="319">
        <v>200</v>
      </c>
      <c r="L131" s="319">
        <v>6</v>
      </c>
      <c r="M131" s="319">
        <v>1</v>
      </c>
      <c r="N131" s="702" t="s">
        <v>5489</v>
      </c>
      <c r="O131" s="319"/>
      <c r="P131" s="319"/>
      <c r="Q131" s="319">
        <v>2601</v>
      </c>
      <c r="R131" s="319"/>
      <c r="S131" s="319"/>
      <c r="T131" s="320"/>
      <c r="U131" s="320">
        <v>1992</v>
      </c>
      <c r="V131" s="319">
        <v>120</v>
      </c>
      <c r="W131" s="702"/>
    </row>
    <row r="132" spans="1:55" ht="25.15" customHeight="1">
      <c r="A132" s="543"/>
      <c r="B132" s="320" t="s">
        <v>5532</v>
      </c>
      <c r="C132" s="320" t="s">
        <v>5534</v>
      </c>
      <c r="D132" s="320" t="s">
        <v>5532</v>
      </c>
      <c r="E132" s="320" t="s">
        <v>5532</v>
      </c>
      <c r="F132" s="319">
        <v>3899</v>
      </c>
      <c r="G132" s="319"/>
      <c r="H132" s="319"/>
      <c r="I132" s="702" t="s">
        <v>5481</v>
      </c>
      <c r="J132" s="320" t="s">
        <v>5507</v>
      </c>
      <c r="K132" s="319">
        <v>220</v>
      </c>
      <c r="L132" s="319">
        <v>8.3000000000000007</v>
      </c>
      <c r="M132" s="319">
        <v>1</v>
      </c>
      <c r="N132" s="702" t="s">
        <v>5507</v>
      </c>
      <c r="O132" s="319"/>
      <c r="P132" s="319"/>
      <c r="Q132" s="319">
        <v>3899</v>
      </c>
      <c r="R132" s="319"/>
      <c r="S132" s="319"/>
      <c r="T132" s="320"/>
      <c r="U132" s="320">
        <v>2006</v>
      </c>
      <c r="V132" s="319">
        <v>165</v>
      </c>
      <c r="W132" s="702"/>
    </row>
    <row r="133" spans="1:55" ht="25.15" customHeight="1">
      <c r="A133" s="543"/>
      <c r="B133" s="320" t="s">
        <v>5535</v>
      </c>
      <c r="C133" s="320" t="s">
        <v>5536</v>
      </c>
      <c r="D133" s="320" t="s">
        <v>5535</v>
      </c>
      <c r="E133" s="320" t="s">
        <v>5535</v>
      </c>
      <c r="F133" s="319">
        <v>12500</v>
      </c>
      <c r="G133" s="319"/>
      <c r="H133" s="319"/>
      <c r="I133" s="702" t="s">
        <v>5481</v>
      </c>
      <c r="J133" s="320" t="s">
        <v>5489</v>
      </c>
      <c r="K133" s="319">
        <v>400</v>
      </c>
      <c r="L133" s="319">
        <v>7</v>
      </c>
      <c r="M133" s="319">
        <v>1</v>
      </c>
      <c r="N133" s="702"/>
      <c r="O133" s="319"/>
      <c r="P133" s="319"/>
      <c r="Q133" s="319">
        <v>7200</v>
      </c>
      <c r="R133" s="319">
        <v>200</v>
      </c>
      <c r="S133" s="319">
        <v>200</v>
      </c>
      <c r="T133" s="320" t="s">
        <v>5485</v>
      </c>
      <c r="U133" s="320">
        <v>2009</v>
      </c>
      <c r="V133" s="319">
        <v>1000</v>
      </c>
      <c r="W133" s="702"/>
    </row>
    <row r="134" spans="1:55" ht="25.15" customHeight="1">
      <c r="A134" s="543"/>
      <c r="B134" s="320" t="s">
        <v>5535</v>
      </c>
      <c r="C134" s="320" t="s">
        <v>5537</v>
      </c>
      <c r="D134" s="320" t="s">
        <v>5535</v>
      </c>
      <c r="E134" s="320" t="s">
        <v>5535</v>
      </c>
      <c r="F134" s="319">
        <v>10000</v>
      </c>
      <c r="G134" s="319">
        <v>250</v>
      </c>
      <c r="H134" s="319">
        <v>250</v>
      </c>
      <c r="I134" s="702" t="s">
        <v>5481</v>
      </c>
      <c r="J134" s="320" t="s">
        <v>5476</v>
      </c>
      <c r="K134" s="319">
        <v>200</v>
      </c>
      <c r="L134" s="319">
        <v>6.3</v>
      </c>
      <c r="M134" s="319">
        <v>1</v>
      </c>
      <c r="N134" s="702" t="s">
        <v>5476</v>
      </c>
      <c r="O134" s="319">
        <v>4.5</v>
      </c>
      <c r="P134" s="319">
        <v>200</v>
      </c>
      <c r="Q134" s="319">
        <v>3400</v>
      </c>
      <c r="R134" s="319">
        <v>310</v>
      </c>
      <c r="S134" s="319">
        <v>400</v>
      </c>
      <c r="T134" s="320" t="s">
        <v>5477</v>
      </c>
      <c r="U134" s="320">
        <v>2007</v>
      </c>
      <c r="V134" s="319">
        <v>1260</v>
      </c>
      <c r="W134" s="702"/>
    </row>
    <row r="135" spans="1:55" ht="25.15" customHeight="1">
      <c r="A135" s="566" t="s">
        <v>5538</v>
      </c>
      <c r="B135" s="320" t="s">
        <v>5539</v>
      </c>
      <c r="C135" s="1137">
        <f>COUNTA(C136:C144)</f>
        <v>9</v>
      </c>
      <c r="D135" s="320"/>
      <c r="E135" s="320"/>
      <c r="F135" s="319">
        <f>SUM(F136:F144)</f>
        <v>251026</v>
      </c>
      <c r="G135" s="319">
        <f>SUM(G136:G144)</f>
        <v>2098</v>
      </c>
      <c r="H135" s="319">
        <f>SUM(H136:H144)</f>
        <v>19544</v>
      </c>
      <c r="I135" s="319"/>
      <c r="J135" s="320"/>
      <c r="K135" s="319"/>
      <c r="L135" s="319"/>
      <c r="M135" s="319"/>
      <c r="N135" s="319"/>
      <c r="O135" s="319"/>
      <c r="P135" s="319"/>
      <c r="Q135" s="319"/>
      <c r="R135" s="319"/>
      <c r="S135" s="319"/>
      <c r="T135" s="320"/>
      <c r="U135" s="320"/>
      <c r="V135" s="319"/>
      <c r="W135" s="177"/>
      <c r="X135" s="272"/>
      <c r="Y135" s="246"/>
      <c r="Z135" s="246"/>
      <c r="AA135" s="295"/>
      <c r="AB135" s="246"/>
      <c r="AC135" s="246"/>
      <c r="AD135" s="246"/>
      <c r="AE135" s="246"/>
      <c r="AF135" s="246"/>
      <c r="AG135" s="246"/>
      <c r="AH135" s="246"/>
      <c r="AI135" s="180"/>
      <c r="AJ135" s="246"/>
      <c r="AK135" s="246"/>
      <c r="AL135" s="296"/>
      <c r="AM135" s="246"/>
      <c r="AN135" s="246"/>
      <c r="AO135" s="246"/>
      <c r="AP135" s="246"/>
      <c r="AQ135" s="246"/>
      <c r="AR135" s="246"/>
      <c r="AS135" s="246"/>
      <c r="AT135" s="246"/>
      <c r="AU135" s="246"/>
      <c r="AV135" s="246"/>
      <c r="AW135" s="246"/>
      <c r="AX135" s="246"/>
      <c r="AY135" s="246"/>
      <c r="AZ135" s="246"/>
      <c r="BA135" s="246"/>
      <c r="BB135" s="295"/>
      <c r="BC135" s="296"/>
    </row>
    <row r="136" spans="1:55" ht="25.15" customHeight="1">
      <c r="A136" s="1157"/>
      <c r="B136" s="105" t="s">
        <v>5540</v>
      </c>
      <c r="C136" s="105" t="s">
        <v>5541</v>
      </c>
      <c r="D136" s="105" t="s">
        <v>5540</v>
      </c>
      <c r="E136" s="105" t="s">
        <v>5540</v>
      </c>
      <c r="F136" s="100">
        <v>20240</v>
      </c>
      <c r="G136" s="100">
        <v>308</v>
      </c>
      <c r="H136" s="100">
        <v>481</v>
      </c>
      <c r="I136" s="99" t="s">
        <v>5481</v>
      </c>
      <c r="J136" s="105" t="s">
        <v>5542</v>
      </c>
      <c r="K136" s="99">
        <v>200</v>
      </c>
      <c r="L136" s="582">
        <v>6</v>
      </c>
      <c r="M136" s="99">
        <v>1</v>
      </c>
      <c r="N136" s="582" t="s">
        <v>5489</v>
      </c>
      <c r="O136" s="100">
        <v>9</v>
      </c>
      <c r="P136" s="100">
        <v>260</v>
      </c>
      <c r="Q136" s="100">
        <v>2557</v>
      </c>
      <c r="R136" s="319">
        <v>1056</v>
      </c>
      <c r="S136" s="319">
        <v>1500</v>
      </c>
      <c r="T136" s="105" t="s">
        <v>5543</v>
      </c>
      <c r="U136" s="105">
        <v>2006</v>
      </c>
      <c r="V136" s="100">
        <v>330</v>
      </c>
      <c r="W136" s="99"/>
      <c r="X136" s="246"/>
      <c r="Y136" s="246"/>
      <c r="Z136" s="246"/>
      <c r="AA136" s="295"/>
      <c r="AB136" s="246"/>
      <c r="AC136" s="246"/>
      <c r="AD136" s="246"/>
      <c r="AE136" s="246"/>
      <c r="AF136" s="246"/>
      <c r="AG136" s="246"/>
      <c r="AH136" s="246"/>
      <c r="AI136" s="180"/>
      <c r="AJ136" s="246"/>
      <c r="AK136" s="246"/>
      <c r="AL136" s="296"/>
      <c r="AM136" s="246"/>
      <c r="AN136" s="246"/>
      <c r="AO136" s="246"/>
      <c r="AP136" s="246"/>
      <c r="AQ136" s="246"/>
      <c r="AR136" s="246"/>
      <c r="AS136" s="246"/>
      <c r="AT136" s="246"/>
      <c r="AU136" s="246"/>
      <c r="AV136" s="246"/>
      <c r="AW136" s="246"/>
      <c r="AX136" s="246"/>
      <c r="AY136" s="246"/>
      <c r="AZ136" s="246"/>
      <c r="BA136" s="246"/>
      <c r="BB136" s="295"/>
      <c r="BC136" s="296"/>
    </row>
    <row r="137" spans="1:55" ht="25.15" customHeight="1">
      <c r="A137" s="1157"/>
      <c r="B137" s="105" t="s">
        <v>5544</v>
      </c>
      <c r="C137" s="105" t="s">
        <v>5545</v>
      </c>
      <c r="D137" s="105" t="s">
        <v>5544</v>
      </c>
      <c r="E137" s="105" t="s">
        <v>5544</v>
      </c>
      <c r="F137" s="100">
        <v>7286</v>
      </c>
      <c r="G137" s="100"/>
      <c r="H137" s="100">
        <v>7286</v>
      </c>
      <c r="I137" s="99" t="s">
        <v>5481</v>
      </c>
      <c r="J137" s="105" t="s">
        <v>5489</v>
      </c>
      <c r="K137" s="99">
        <v>653</v>
      </c>
      <c r="L137" s="582">
        <v>8</v>
      </c>
      <c r="M137" s="99">
        <v>1</v>
      </c>
      <c r="N137" s="582" t="s">
        <v>5489</v>
      </c>
      <c r="O137" s="100"/>
      <c r="P137" s="100"/>
      <c r="Q137" s="100">
        <v>5224</v>
      </c>
      <c r="R137" s="319"/>
      <c r="S137" s="319">
        <v>500</v>
      </c>
      <c r="T137" s="105"/>
      <c r="U137" s="105">
        <v>2004</v>
      </c>
      <c r="V137" s="100">
        <v>570</v>
      </c>
      <c r="W137" s="99"/>
      <c r="X137" s="246"/>
      <c r="Y137" s="246"/>
      <c r="Z137" s="246"/>
      <c r="AA137" s="295"/>
      <c r="AB137" s="246"/>
      <c r="AC137" s="246"/>
      <c r="AD137" s="246"/>
      <c r="AE137" s="246"/>
      <c r="AF137" s="246"/>
      <c r="AG137" s="246"/>
      <c r="AH137" s="246"/>
      <c r="AI137" s="180"/>
      <c r="AJ137" s="246"/>
      <c r="AK137" s="246"/>
      <c r="AL137" s="296"/>
      <c r="AM137" s="246"/>
      <c r="AN137" s="246"/>
      <c r="AO137" s="246"/>
      <c r="AP137" s="246"/>
      <c r="AQ137" s="246"/>
      <c r="AR137" s="246"/>
      <c r="AS137" s="246"/>
      <c r="AT137" s="246"/>
      <c r="AU137" s="246"/>
      <c r="AV137" s="246"/>
      <c r="AW137" s="246"/>
      <c r="AX137" s="246"/>
      <c r="AY137" s="246"/>
      <c r="AZ137" s="246"/>
      <c r="BA137" s="246"/>
      <c r="BB137" s="295"/>
      <c r="BC137" s="296"/>
    </row>
    <row r="138" spans="1:55" ht="25.15" customHeight="1">
      <c r="A138" s="1146"/>
      <c r="B138" s="105" t="s">
        <v>5544</v>
      </c>
      <c r="C138" s="105" t="s">
        <v>5546</v>
      </c>
      <c r="D138" s="105" t="s">
        <v>5544</v>
      </c>
      <c r="E138" s="105" t="s">
        <v>5544</v>
      </c>
      <c r="F138" s="100">
        <v>3670</v>
      </c>
      <c r="G138" s="100"/>
      <c r="H138" s="100">
        <v>3670</v>
      </c>
      <c r="I138" s="99" t="s">
        <v>5481</v>
      </c>
      <c r="J138" s="105" t="s">
        <v>5489</v>
      </c>
      <c r="K138" s="99">
        <v>200</v>
      </c>
      <c r="L138" s="582"/>
      <c r="M138" s="99"/>
      <c r="N138" s="582"/>
      <c r="O138" s="100"/>
      <c r="P138" s="100"/>
      <c r="Q138" s="100">
        <v>3020</v>
      </c>
      <c r="R138" s="319"/>
      <c r="S138" s="319">
        <v>100</v>
      </c>
      <c r="T138" s="105"/>
      <c r="U138" s="955">
        <v>2009</v>
      </c>
      <c r="V138" s="1062">
        <v>200</v>
      </c>
      <c r="W138" s="99"/>
      <c r="X138" s="246"/>
      <c r="Y138" s="246"/>
      <c r="Z138" s="246"/>
      <c r="AA138" s="295"/>
      <c r="AB138" s="246"/>
      <c r="AC138" s="246"/>
      <c r="AD138" s="246"/>
      <c r="AE138" s="246"/>
      <c r="AF138" s="246"/>
      <c r="AG138" s="246"/>
      <c r="AH138" s="246"/>
      <c r="AI138" s="180"/>
      <c r="AJ138" s="246"/>
      <c r="AK138" s="246"/>
      <c r="AL138" s="296"/>
      <c r="AM138" s="246"/>
      <c r="AN138" s="246"/>
      <c r="AO138" s="246"/>
      <c r="AP138" s="246"/>
      <c r="AQ138" s="246"/>
      <c r="AR138" s="246"/>
      <c r="AS138" s="246"/>
      <c r="AT138" s="246"/>
      <c r="AU138" s="246"/>
      <c r="AV138" s="246"/>
      <c r="AW138" s="246"/>
      <c r="AX138" s="246"/>
      <c r="AY138" s="246"/>
      <c r="AZ138" s="246"/>
      <c r="BA138" s="246"/>
      <c r="BB138" s="295"/>
      <c r="BC138" s="296"/>
    </row>
    <row r="139" spans="1:55" ht="25.15" customHeight="1">
      <c r="A139" s="1157"/>
      <c r="B139" s="105" t="s">
        <v>5547</v>
      </c>
      <c r="C139" s="105" t="s">
        <v>5548</v>
      </c>
      <c r="D139" s="105" t="s">
        <v>5547</v>
      </c>
      <c r="E139" s="105" t="s">
        <v>5547</v>
      </c>
      <c r="F139" s="100">
        <v>179425</v>
      </c>
      <c r="G139" s="100">
        <v>1790</v>
      </c>
      <c r="H139" s="100">
        <v>1790</v>
      </c>
      <c r="I139" s="99" t="s">
        <v>5481</v>
      </c>
      <c r="J139" s="105" t="s">
        <v>5497</v>
      </c>
      <c r="K139" s="99">
        <v>200</v>
      </c>
      <c r="L139" s="582">
        <v>6.3</v>
      </c>
      <c r="M139" s="99">
        <v>1</v>
      </c>
      <c r="N139" s="582" t="s">
        <v>5476</v>
      </c>
      <c r="O139" s="100">
        <v>5.9</v>
      </c>
      <c r="P139" s="100">
        <v>216</v>
      </c>
      <c r="Q139" s="100">
        <v>1274.4000000000001</v>
      </c>
      <c r="R139" s="319">
        <v>964</v>
      </c>
      <c r="S139" s="319">
        <v>3000</v>
      </c>
      <c r="T139" s="105" t="s">
        <v>5543</v>
      </c>
      <c r="U139" s="955">
        <v>2007</v>
      </c>
      <c r="V139" s="1062">
        <v>2492</v>
      </c>
      <c r="W139" s="99"/>
      <c r="X139" s="246"/>
      <c r="Y139" s="246"/>
      <c r="Z139" s="246"/>
      <c r="AA139" s="295"/>
      <c r="AB139" s="246"/>
      <c r="AC139" s="246"/>
      <c r="AD139" s="246"/>
      <c r="AE139" s="246"/>
      <c r="AF139" s="246"/>
      <c r="AG139" s="246"/>
      <c r="AH139" s="246"/>
      <c r="AI139" s="180"/>
      <c r="AJ139" s="246"/>
      <c r="AK139" s="246"/>
      <c r="AL139" s="296"/>
      <c r="AM139" s="246"/>
      <c r="AN139" s="246"/>
      <c r="AO139" s="246"/>
      <c r="AP139" s="246"/>
      <c r="AQ139" s="246"/>
      <c r="AR139" s="246"/>
      <c r="AS139" s="246"/>
      <c r="AT139" s="246"/>
      <c r="AU139" s="246"/>
      <c r="AV139" s="246"/>
      <c r="AW139" s="246"/>
      <c r="AX139" s="246"/>
      <c r="AY139" s="246"/>
      <c r="AZ139" s="246"/>
      <c r="BA139" s="246"/>
      <c r="BB139" s="295"/>
      <c r="BC139" s="296"/>
    </row>
    <row r="140" spans="1:55" ht="25.15" customHeight="1">
      <c r="A140" s="1157"/>
      <c r="B140" s="105" t="s">
        <v>5549</v>
      </c>
      <c r="C140" s="105" t="s">
        <v>5550</v>
      </c>
      <c r="D140" s="105" t="s">
        <v>5549</v>
      </c>
      <c r="E140" s="105" t="s">
        <v>5551</v>
      </c>
      <c r="F140" s="100">
        <v>2601</v>
      </c>
      <c r="G140" s="100"/>
      <c r="H140" s="100">
        <v>2601</v>
      </c>
      <c r="I140" s="99" t="s">
        <v>5481</v>
      </c>
      <c r="J140" s="105" t="s">
        <v>5507</v>
      </c>
      <c r="K140" s="99">
        <v>200</v>
      </c>
      <c r="L140" s="582">
        <v>6</v>
      </c>
      <c r="M140" s="99">
        <v>1</v>
      </c>
      <c r="N140" s="582" t="s">
        <v>5507</v>
      </c>
      <c r="O140" s="100"/>
      <c r="P140" s="100"/>
      <c r="Q140" s="100">
        <v>2601</v>
      </c>
      <c r="R140" s="319"/>
      <c r="S140" s="319">
        <v>100</v>
      </c>
      <c r="T140" s="105"/>
      <c r="U140" s="955">
        <v>2005</v>
      </c>
      <c r="V140" s="1062">
        <v>79</v>
      </c>
      <c r="W140" s="99"/>
      <c r="X140" s="246"/>
      <c r="Y140" s="246"/>
      <c r="Z140" s="246"/>
      <c r="AA140" s="295"/>
      <c r="AB140" s="246"/>
      <c r="AC140" s="246"/>
      <c r="AD140" s="246"/>
      <c r="AE140" s="246"/>
      <c r="AF140" s="246"/>
      <c r="AG140" s="246"/>
      <c r="AH140" s="246"/>
      <c r="AI140" s="180"/>
      <c r="AJ140" s="246"/>
      <c r="AK140" s="246"/>
      <c r="AL140" s="296"/>
      <c r="AM140" s="246"/>
      <c r="AN140" s="246"/>
      <c r="AO140" s="246"/>
      <c r="AP140" s="246"/>
      <c r="AQ140" s="246"/>
      <c r="AR140" s="246"/>
      <c r="AS140" s="246"/>
      <c r="AT140" s="246"/>
      <c r="AU140" s="246"/>
      <c r="AV140" s="246"/>
      <c r="AW140" s="246"/>
      <c r="AX140" s="246"/>
      <c r="AY140" s="246"/>
      <c r="AZ140" s="246"/>
      <c r="BA140" s="246"/>
      <c r="BB140" s="295"/>
      <c r="BC140" s="296"/>
    </row>
    <row r="141" spans="1:55" ht="25.15" customHeight="1">
      <c r="A141" s="1157"/>
      <c r="B141" s="320" t="s">
        <v>5549</v>
      </c>
      <c r="C141" s="320" t="s">
        <v>5552</v>
      </c>
      <c r="D141" s="320" t="s">
        <v>5549</v>
      </c>
      <c r="E141" s="320" t="s">
        <v>5551</v>
      </c>
      <c r="F141" s="319">
        <v>2601</v>
      </c>
      <c r="G141" s="319"/>
      <c r="H141" s="319">
        <v>2601</v>
      </c>
      <c r="I141" s="177" t="s">
        <v>5481</v>
      </c>
      <c r="J141" s="320" t="s">
        <v>5489</v>
      </c>
      <c r="K141" s="319">
        <v>200</v>
      </c>
      <c r="L141" s="319">
        <v>6</v>
      </c>
      <c r="M141" s="319">
        <v>1</v>
      </c>
      <c r="N141" s="177" t="s">
        <v>5489</v>
      </c>
      <c r="O141" s="319"/>
      <c r="P141" s="319"/>
      <c r="Q141" s="319">
        <v>2601</v>
      </c>
      <c r="R141" s="319"/>
      <c r="S141" s="319">
        <v>100</v>
      </c>
      <c r="T141" s="320"/>
      <c r="U141" s="678">
        <v>2006</v>
      </c>
      <c r="V141" s="1062">
        <v>179</v>
      </c>
      <c r="W141" s="177"/>
      <c r="X141" s="246"/>
      <c r="Y141" s="246"/>
      <c r="Z141" s="246"/>
      <c r="AA141" s="295"/>
      <c r="AB141" s="246"/>
      <c r="AC141" s="246"/>
      <c r="AD141" s="246"/>
      <c r="AE141" s="246"/>
      <c r="AF141" s="246"/>
      <c r="AG141" s="246"/>
      <c r="AH141" s="246"/>
      <c r="AI141" s="180"/>
      <c r="AJ141" s="246"/>
      <c r="AK141" s="246"/>
      <c r="AL141" s="296"/>
      <c r="AM141" s="246"/>
      <c r="AN141" s="246"/>
      <c r="AO141" s="246"/>
      <c r="AP141" s="246"/>
      <c r="AQ141" s="246"/>
      <c r="AR141" s="246"/>
      <c r="AS141" s="246"/>
      <c r="AT141" s="246"/>
      <c r="AU141" s="246"/>
      <c r="AV141" s="246"/>
      <c r="AW141" s="246"/>
      <c r="AX141" s="246"/>
      <c r="AY141" s="246"/>
      <c r="AZ141" s="246"/>
      <c r="BA141" s="246"/>
      <c r="BB141" s="295"/>
      <c r="BC141" s="296"/>
    </row>
    <row r="142" spans="1:55" ht="25.15" customHeight="1">
      <c r="A142" s="1157"/>
      <c r="B142" s="320" t="s">
        <v>5549</v>
      </c>
      <c r="C142" s="320" t="s">
        <v>5553</v>
      </c>
      <c r="D142" s="320" t="s">
        <v>5549</v>
      </c>
      <c r="E142" s="320" t="s">
        <v>5551</v>
      </c>
      <c r="F142" s="319">
        <v>1115</v>
      </c>
      <c r="G142" s="319"/>
      <c r="H142" s="319">
        <v>1115</v>
      </c>
      <c r="I142" s="177" t="s">
        <v>5481</v>
      </c>
      <c r="J142" s="320" t="s">
        <v>5554</v>
      </c>
      <c r="K142" s="319"/>
      <c r="L142" s="319">
        <v>4</v>
      </c>
      <c r="M142" s="319">
        <v>1</v>
      </c>
      <c r="N142" s="177" t="s">
        <v>5476</v>
      </c>
      <c r="O142" s="319">
        <v>4</v>
      </c>
      <c r="P142" s="319"/>
      <c r="Q142" s="319">
        <v>1115</v>
      </c>
      <c r="R142" s="319"/>
      <c r="S142" s="319"/>
      <c r="T142" s="320"/>
      <c r="U142" s="678">
        <v>2015</v>
      </c>
      <c r="V142" s="1062">
        <v>40</v>
      </c>
      <c r="W142" s="177"/>
      <c r="X142" s="246"/>
      <c r="Y142" s="246"/>
      <c r="Z142" s="246"/>
      <c r="AA142" s="295"/>
      <c r="AB142" s="246"/>
      <c r="AC142" s="246"/>
      <c r="AD142" s="246"/>
      <c r="AE142" s="246"/>
      <c r="AF142" s="246"/>
      <c r="AG142" s="246"/>
      <c r="AH142" s="246"/>
      <c r="AI142" s="180"/>
      <c r="AJ142" s="246"/>
      <c r="AK142" s="246"/>
      <c r="AL142" s="296"/>
      <c r="AM142" s="246"/>
      <c r="AN142" s="246"/>
      <c r="AO142" s="246"/>
      <c r="AP142" s="246"/>
      <c r="AQ142" s="246"/>
      <c r="AR142" s="246"/>
      <c r="AS142" s="246"/>
      <c r="AT142" s="246"/>
      <c r="AU142" s="246"/>
      <c r="AV142" s="246"/>
      <c r="AW142" s="246"/>
      <c r="AX142" s="246"/>
      <c r="AY142" s="246"/>
      <c r="AZ142" s="246"/>
      <c r="BA142" s="246"/>
      <c r="BB142" s="295"/>
      <c r="BC142" s="296"/>
    </row>
    <row r="143" spans="1:55" ht="25.15" customHeight="1">
      <c r="A143" s="1157"/>
      <c r="B143" s="320" t="s">
        <v>5555</v>
      </c>
      <c r="C143" s="1312" t="s">
        <v>15578</v>
      </c>
      <c r="D143" s="320" t="s">
        <v>5555</v>
      </c>
      <c r="E143" s="320" t="s">
        <v>5555</v>
      </c>
      <c r="F143" s="319">
        <v>5773</v>
      </c>
      <c r="G143" s="319"/>
      <c r="H143" s="319"/>
      <c r="I143" s="319" t="s">
        <v>5481</v>
      </c>
      <c r="J143" s="320" t="s">
        <v>5489</v>
      </c>
      <c r="K143" s="319"/>
      <c r="L143" s="319"/>
      <c r="M143" s="319">
        <v>1</v>
      </c>
      <c r="N143" s="319" t="s">
        <v>5489</v>
      </c>
      <c r="O143" s="319"/>
      <c r="P143" s="319"/>
      <c r="Q143" s="319">
        <v>5773</v>
      </c>
      <c r="R143" s="319"/>
      <c r="S143" s="319"/>
      <c r="T143" s="320"/>
      <c r="U143" s="320">
        <v>2008</v>
      </c>
      <c r="V143" s="319"/>
      <c r="W143" s="177"/>
      <c r="X143" s="246"/>
      <c r="Y143" s="246"/>
      <c r="Z143" s="246"/>
      <c r="AA143" s="295"/>
      <c r="AB143" s="246"/>
      <c r="AC143" s="246"/>
      <c r="AD143" s="246"/>
      <c r="AE143" s="246"/>
      <c r="AF143" s="246"/>
      <c r="AG143" s="246"/>
      <c r="AH143" s="246"/>
      <c r="AI143" s="180"/>
      <c r="AJ143" s="246"/>
      <c r="AK143" s="246"/>
      <c r="AL143" s="296"/>
      <c r="AM143" s="246"/>
      <c r="AN143" s="246"/>
      <c r="AO143" s="246"/>
      <c r="AP143" s="246"/>
      <c r="AQ143" s="246"/>
      <c r="AR143" s="246"/>
      <c r="AS143" s="246"/>
      <c r="AT143" s="246"/>
      <c r="AU143" s="246"/>
      <c r="AV143" s="246"/>
      <c r="AW143" s="246"/>
      <c r="AX143" s="246"/>
      <c r="AY143" s="246"/>
      <c r="AZ143" s="246"/>
      <c r="BA143" s="246"/>
      <c r="BB143" s="295"/>
      <c r="BC143" s="296"/>
    </row>
    <row r="144" spans="1:55" ht="25.15" customHeight="1">
      <c r="A144" s="543"/>
      <c r="B144" s="320" t="s">
        <v>5556</v>
      </c>
      <c r="C144" s="320" t="s">
        <v>5557</v>
      </c>
      <c r="D144" s="320" t="s">
        <v>5556</v>
      </c>
      <c r="E144" s="320" t="s">
        <v>5556</v>
      </c>
      <c r="F144" s="319">
        <v>28315</v>
      </c>
      <c r="G144" s="319"/>
      <c r="H144" s="319"/>
      <c r="I144" s="177" t="s">
        <v>5481</v>
      </c>
      <c r="J144" s="320" t="s">
        <v>5507</v>
      </c>
      <c r="K144" s="319">
        <v>200</v>
      </c>
      <c r="L144" s="319">
        <v>6</v>
      </c>
      <c r="M144" s="319">
        <v>1</v>
      </c>
      <c r="N144" s="177" t="s">
        <v>5507</v>
      </c>
      <c r="O144" s="319">
        <v>6</v>
      </c>
      <c r="P144" s="319">
        <v>200</v>
      </c>
      <c r="Q144" s="319">
        <v>2250</v>
      </c>
      <c r="R144" s="319"/>
      <c r="S144" s="319"/>
      <c r="T144" s="320"/>
      <c r="U144" s="678">
        <v>2008</v>
      </c>
      <c r="V144" s="1062">
        <v>150</v>
      </c>
      <c r="W144" s="177"/>
    </row>
    <row r="145" spans="1:23" ht="25.15" customHeight="1">
      <c r="A145" s="566" t="s">
        <v>5558</v>
      </c>
      <c r="B145" s="320" t="s">
        <v>5487</v>
      </c>
      <c r="C145" s="1137">
        <f>COUNTA(C146:C157)</f>
        <v>12</v>
      </c>
      <c r="D145" s="320"/>
      <c r="E145" s="320"/>
      <c r="F145" s="319">
        <f>SUM(F146:F157)</f>
        <v>301816</v>
      </c>
      <c r="G145" s="319">
        <f>SUM(G146:G157)</f>
        <v>1683</v>
      </c>
      <c r="H145" s="319">
        <f>SUM(H146:H157)</f>
        <v>2429</v>
      </c>
      <c r="I145" s="177"/>
      <c r="J145" s="320"/>
      <c r="K145" s="319"/>
      <c r="L145" s="319"/>
      <c r="M145" s="319"/>
      <c r="N145" s="177"/>
      <c r="O145" s="319"/>
      <c r="P145" s="319"/>
      <c r="Q145" s="319"/>
      <c r="R145" s="319"/>
      <c r="S145" s="319"/>
      <c r="T145" s="320"/>
      <c r="U145" s="320"/>
      <c r="V145" s="319"/>
      <c r="W145" s="177"/>
    </row>
    <row r="146" spans="1:23" ht="25.15" customHeight="1">
      <c r="A146" s="543"/>
      <c r="B146" s="320" t="s">
        <v>5559</v>
      </c>
      <c r="C146" s="320" t="s">
        <v>5560</v>
      </c>
      <c r="D146" s="320" t="s">
        <v>5559</v>
      </c>
      <c r="E146" s="320" t="s">
        <v>5561</v>
      </c>
      <c r="F146" s="319">
        <v>10080</v>
      </c>
      <c r="G146" s="319">
        <v>128</v>
      </c>
      <c r="H146" s="319">
        <v>227</v>
      </c>
      <c r="I146" s="177" t="s">
        <v>5481</v>
      </c>
      <c r="J146" s="320" t="s">
        <v>5562</v>
      </c>
      <c r="K146" s="319">
        <v>200</v>
      </c>
      <c r="L146" s="319">
        <v>6</v>
      </c>
      <c r="M146" s="319">
        <v>1</v>
      </c>
      <c r="N146" s="177" t="s">
        <v>5562</v>
      </c>
      <c r="O146" s="319">
        <v>42</v>
      </c>
      <c r="P146" s="319">
        <v>100</v>
      </c>
      <c r="Q146" s="870">
        <v>5142</v>
      </c>
      <c r="R146" s="319">
        <v>0</v>
      </c>
      <c r="S146" s="319">
        <v>100</v>
      </c>
      <c r="T146" s="320" t="s">
        <v>5485</v>
      </c>
      <c r="U146" s="320">
        <v>2010</v>
      </c>
      <c r="V146" s="319">
        <v>1500</v>
      </c>
      <c r="W146" s="177"/>
    </row>
    <row r="147" spans="1:23" ht="25.15" customHeight="1">
      <c r="A147" s="543"/>
      <c r="B147" s="320" t="s">
        <v>5563</v>
      </c>
      <c r="C147" s="320" t="s">
        <v>5564</v>
      </c>
      <c r="D147" s="320" t="s">
        <v>5563</v>
      </c>
      <c r="E147" s="320" t="s">
        <v>5565</v>
      </c>
      <c r="F147" s="319">
        <v>4850</v>
      </c>
      <c r="G147" s="319"/>
      <c r="H147" s="319"/>
      <c r="I147" s="177" t="s">
        <v>5481</v>
      </c>
      <c r="J147" s="320" t="s">
        <v>5476</v>
      </c>
      <c r="K147" s="319">
        <v>125</v>
      </c>
      <c r="L147" s="319">
        <v>6</v>
      </c>
      <c r="M147" s="319">
        <v>1</v>
      </c>
      <c r="N147" s="177" t="s">
        <v>5476</v>
      </c>
      <c r="O147" s="319">
        <v>30</v>
      </c>
      <c r="P147" s="319">
        <v>62</v>
      </c>
      <c r="Q147" s="870">
        <v>2975</v>
      </c>
      <c r="R147" s="319"/>
      <c r="S147" s="319"/>
      <c r="T147" s="320"/>
      <c r="U147" s="320"/>
      <c r="V147" s="319"/>
      <c r="W147" s="177"/>
    </row>
    <row r="148" spans="1:23" ht="25.15" customHeight="1">
      <c r="A148" s="1146"/>
      <c r="B148" s="320" t="s">
        <v>5566</v>
      </c>
      <c r="C148" s="1136" t="s">
        <v>5567</v>
      </c>
      <c r="D148" s="320" t="s">
        <v>5566</v>
      </c>
      <c r="E148" s="320" t="s">
        <v>5566</v>
      </c>
      <c r="F148" s="319">
        <v>28250</v>
      </c>
      <c r="G148" s="319">
        <v>465</v>
      </c>
      <c r="H148" s="319">
        <v>703</v>
      </c>
      <c r="I148" s="177" t="s">
        <v>5481</v>
      </c>
      <c r="J148" s="320" t="s">
        <v>5476</v>
      </c>
      <c r="K148" s="319">
        <v>200</v>
      </c>
      <c r="L148" s="319"/>
      <c r="M148" s="319">
        <v>1</v>
      </c>
      <c r="N148" s="177" t="s">
        <v>5476</v>
      </c>
      <c r="O148" s="319">
        <v>50</v>
      </c>
      <c r="P148" s="319">
        <v>100</v>
      </c>
      <c r="Q148" s="319">
        <v>5000</v>
      </c>
      <c r="R148" s="319">
        <v>500</v>
      </c>
      <c r="S148" s="319">
        <v>700</v>
      </c>
      <c r="T148" s="320"/>
      <c r="U148" s="320"/>
      <c r="V148" s="319"/>
      <c r="W148" s="177"/>
    </row>
    <row r="149" spans="1:23" ht="25.15" customHeight="1">
      <c r="A149" s="543"/>
      <c r="B149" s="320" t="s">
        <v>5568</v>
      </c>
      <c r="C149" s="105" t="s">
        <v>5569</v>
      </c>
      <c r="D149" s="320" t="s">
        <v>5568</v>
      </c>
      <c r="E149" s="320" t="s">
        <v>5568</v>
      </c>
      <c r="F149" s="319">
        <v>5000</v>
      </c>
      <c r="G149" s="319"/>
      <c r="H149" s="319"/>
      <c r="I149" s="177" t="s">
        <v>5481</v>
      </c>
      <c r="J149" s="320" t="s">
        <v>5476</v>
      </c>
      <c r="K149" s="319">
        <v>200</v>
      </c>
      <c r="L149" s="319">
        <v>6</v>
      </c>
      <c r="M149" s="319">
        <v>1</v>
      </c>
      <c r="N149" s="177" t="s">
        <v>5476</v>
      </c>
      <c r="O149" s="319">
        <v>50</v>
      </c>
      <c r="P149" s="319">
        <v>100</v>
      </c>
      <c r="Q149" s="319">
        <v>4000</v>
      </c>
      <c r="R149" s="319"/>
      <c r="S149" s="319"/>
      <c r="T149" s="320"/>
      <c r="U149" s="320"/>
      <c r="V149" s="319"/>
      <c r="W149" s="177"/>
    </row>
    <row r="150" spans="1:23" ht="24.4" customHeight="1">
      <c r="A150" s="543"/>
      <c r="B150" s="320" t="s">
        <v>5568</v>
      </c>
      <c r="C150" s="105" t="s">
        <v>5570</v>
      </c>
      <c r="D150" s="320" t="s">
        <v>5568</v>
      </c>
      <c r="E150" s="320" t="s">
        <v>5568</v>
      </c>
      <c r="F150" s="319">
        <v>20000</v>
      </c>
      <c r="G150" s="319"/>
      <c r="H150" s="319"/>
      <c r="I150" s="177" t="s">
        <v>5481</v>
      </c>
      <c r="J150" s="320" t="s">
        <v>5476</v>
      </c>
      <c r="K150" s="319">
        <v>200</v>
      </c>
      <c r="L150" s="319">
        <v>6</v>
      </c>
      <c r="M150" s="319">
        <v>1</v>
      </c>
      <c r="N150" s="177" t="s">
        <v>5476</v>
      </c>
      <c r="O150" s="319">
        <v>23</v>
      </c>
      <c r="P150" s="319">
        <v>81</v>
      </c>
      <c r="Q150" s="319">
        <v>5000</v>
      </c>
      <c r="R150" s="319">
        <v>300</v>
      </c>
      <c r="S150" s="319">
        <v>300</v>
      </c>
      <c r="T150" s="320" t="s">
        <v>5571</v>
      </c>
      <c r="U150" s="320">
        <v>2013</v>
      </c>
      <c r="V150" s="319">
        <v>5000</v>
      </c>
      <c r="W150" s="177"/>
    </row>
    <row r="151" spans="1:23" ht="24.75" customHeight="1">
      <c r="A151" s="543"/>
      <c r="B151" s="320" t="s">
        <v>5572</v>
      </c>
      <c r="C151" s="105" t="s">
        <v>5573</v>
      </c>
      <c r="D151" s="320" t="s">
        <v>5572</v>
      </c>
      <c r="E151" s="320" t="s">
        <v>5572</v>
      </c>
      <c r="F151" s="319">
        <v>83909</v>
      </c>
      <c r="G151" s="319">
        <v>869</v>
      </c>
      <c r="H151" s="319">
        <v>1149</v>
      </c>
      <c r="I151" s="177" t="s">
        <v>5481</v>
      </c>
      <c r="J151" s="320" t="s">
        <v>5476</v>
      </c>
      <c r="K151" s="319">
        <v>200</v>
      </c>
      <c r="L151" s="319">
        <v>6</v>
      </c>
      <c r="M151" s="319">
        <v>1</v>
      </c>
      <c r="N151" s="177" t="s">
        <v>5476</v>
      </c>
      <c r="O151" s="319">
        <v>23</v>
      </c>
      <c r="P151" s="319">
        <v>81</v>
      </c>
      <c r="Q151" s="319">
        <v>3858</v>
      </c>
      <c r="R151" s="319">
        <v>140</v>
      </c>
      <c r="S151" s="319">
        <v>140</v>
      </c>
      <c r="T151" s="320"/>
      <c r="U151" s="320"/>
      <c r="V151" s="319"/>
      <c r="W151" s="177"/>
    </row>
    <row r="152" spans="1:23" ht="24.75" customHeight="1">
      <c r="A152" s="543"/>
      <c r="B152" s="320" t="s">
        <v>5572</v>
      </c>
      <c r="C152" s="105" t="s">
        <v>5574</v>
      </c>
      <c r="D152" s="320" t="s">
        <v>5572</v>
      </c>
      <c r="E152" s="320" t="s">
        <v>5572</v>
      </c>
      <c r="F152" s="319"/>
      <c r="G152" s="319">
        <v>103</v>
      </c>
      <c r="H152" s="319">
        <v>149</v>
      </c>
      <c r="I152" s="177" t="s">
        <v>5481</v>
      </c>
      <c r="J152" s="320" t="s">
        <v>5562</v>
      </c>
      <c r="K152" s="319">
        <v>200</v>
      </c>
      <c r="L152" s="319">
        <v>6</v>
      </c>
      <c r="M152" s="319">
        <v>1</v>
      </c>
      <c r="N152" s="177" t="s">
        <v>5575</v>
      </c>
      <c r="O152" s="319">
        <v>25</v>
      </c>
      <c r="P152" s="319">
        <v>84</v>
      </c>
      <c r="Q152" s="319">
        <v>3412</v>
      </c>
      <c r="R152" s="319">
        <v>400</v>
      </c>
      <c r="S152" s="319">
        <v>400</v>
      </c>
      <c r="T152" s="320" t="s">
        <v>5576</v>
      </c>
      <c r="U152" s="320">
        <v>2012</v>
      </c>
      <c r="V152" s="319"/>
      <c r="W152" s="177" t="s">
        <v>5577</v>
      </c>
    </row>
    <row r="153" spans="1:23" ht="24.75" customHeight="1">
      <c r="A153" s="543"/>
      <c r="B153" s="320" t="s">
        <v>5578</v>
      </c>
      <c r="C153" s="320" t="s">
        <v>5579</v>
      </c>
      <c r="D153" s="320" t="s">
        <v>5578</v>
      </c>
      <c r="E153" s="320" t="s">
        <v>5578</v>
      </c>
      <c r="F153" s="319">
        <v>83000</v>
      </c>
      <c r="G153" s="319"/>
      <c r="H153" s="319"/>
      <c r="I153" s="177" t="s">
        <v>5481</v>
      </c>
      <c r="J153" s="320" t="s">
        <v>5476</v>
      </c>
      <c r="K153" s="319">
        <v>200</v>
      </c>
      <c r="L153" s="319"/>
      <c r="M153" s="319">
        <v>1</v>
      </c>
      <c r="N153" s="177" t="s">
        <v>5476</v>
      </c>
      <c r="O153" s="319">
        <v>44</v>
      </c>
      <c r="P153" s="319">
        <v>100</v>
      </c>
      <c r="Q153" s="319">
        <v>3855</v>
      </c>
      <c r="R153" s="319">
        <v>200</v>
      </c>
      <c r="S153" s="319">
        <v>200</v>
      </c>
      <c r="T153" s="320"/>
      <c r="U153" s="320">
        <v>2005</v>
      </c>
      <c r="V153" s="319">
        <v>700</v>
      </c>
      <c r="W153" s="177"/>
    </row>
    <row r="154" spans="1:23" ht="24.75" customHeight="1">
      <c r="A154" s="543"/>
      <c r="B154" s="320" t="s">
        <v>5580</v>
      </c>
      <c r="C154" s="320" t="s">
        <v>5581</v>
      </c>
      <c r="D154" s="320" t="s">
        <v>5580</v>
      </c>
      <c r="E154" s="320" t="s">
        <v>5580</v>
      </c>
      <c r="F154" s="319">
        <v>3479</v>
      </c>
      <c r="G154" s="319">
        <v>0</v>
      </c>
      <c r="H154" s="319">
        <v>0</v>
      </c>
      <c r="I154" s="177" t="s">
        <v>5481</v>
      </c>
      <c r="J154" s="320" t="s">
        <v>5476</v>
      </c>
      <c r="K154" s="319">
        <v>200</v>
      </c>
      <c r="L154" s="319">
        <v>6</v>
      </c>
      <c r="M154" s="319">
        <v>1</v>
      </c>
      <c r="N154" s="177" t="s">
        <v>5476</v>
      </c>
      <c r="O154" s="319">
        <v>44</v>
      </c>
      <c r="P154" s="319">
        <v>100</v>
      </c>
      <c r="Q154" s="319">
        <v>3432</v>
      </c>
      <c r="R154" s="319">
        <v>0</v>
      </c>
      <c r="S154" s="319">
        <v>200</v>
      </c>
      <c r="T154" s="320"/>
      <c r="U154" s="320">
        <v>2009</v>
      </c>
      <c r="V154" s="319">
        <v>320</v>
      </c>
      <c r="W154" s="177"/>
    </row>
    <row r="155" spans="1:23" ht="24.75" customHeight="1">
      <c r="A155" s="543"/>
      <c r="B155" s="320" t="s">
        <v>5582</v>
      </c>
      <c r="C155" s="320" t="s">
        <v>5583</v>
      </c>
      <c r="D155" s="320" t="s">
        <v>5582</v>
      </c>
      <c r="E155" s="320" t="s">
        <v>5582</v>
      </c>
      <c r="F155" s="319">
        <v>2615</v>
      </c>
      <c r="G155" s="319">
        <v>0</v>
      </c>
      <c r="H155" s="319">
        <v>0</v>
      </c>
      <c r="I155" s="177" t="s">
        <v>5481</v>
      </c>
      <c r="J155" s="177" t="s">
        <v>5513</v>
      </c>
      <c r="K155" s="319">
        <v>190</v>
      </c>
      <c r="L155" s="319"/>
      <c r="M155" s="319">
        <v>2</v>
      </c>
      <c r="N155" s="177" t="s">
        <v>5514</v>
      </c>
      <c r="O155" s="319">
        <v>45</v>
      </c>
      <c r="P155" s="319">
        <v>80</v>
      </c>
      <c r="Q155" s="319">
        <v>2615</v>
      </c>
      <c r="R155" s="319">
        <v>0</v>
      </c>
      <c r="S155" s="319">
        <v>0</v>
      </c>
      <c r="T155" s="177"/>
      <c r="U155" s="578">
        <v>1992</v>
      </c>
      <c r="V155" s="319">
        <v>135</v>
      </c>
      <c r="W155" s="177"/>
    </row>
    <row r="156" spans="1:23" ht="24.75" customHeight="1">
      <c r="A156" s="543"/>
      <c r="B156" s="320" t="s">
        <v>5584</v>
      </c>
      <c r="C156" s="320" t="s">
        <v>5585</v>
      </c>
      <c r="D156" s="320" t="s">
        <v>5584</v>
      </c>
      <c r="E156" s="320" t="s">
        <v>5584</v>
      </c>
      <c r="F156" s="319">
        <v>49737</v>
      </c>
      <c r="G156" s="319">
        <v>118</v>
      </c>
      <c r="H156" s="319">
        <v>201</v>
      </c>
      <c r="I156" s="177" t="s">
        <v>5481</v>
      </c>
      <c r="J156" s="320" t="s">
        <v>5476</v>
      </c>
      <c r="K156" s="319">
        <v>200</v>
      </c>
      <c r="L156" s="319">
        <v>6</v>
      </c>
      <c r="M156" s="319">
        <v>1</v>
      </c>
      <c r="N156" s="177" t="s">
        <v>5476</v>
      </c>
      <c r="O156" s="319">
        <v>40</v>
      </c>
      <c r="P156" s="319">
        <v>97</v>
      </c>
      <c r="Q156" s="319">
        <v>4700</v>
      </c>
      <c r="R156" s="319">
        <v>200</v>
      </c>
      <c r="S156" s="319">
        <v>200</v>
      </c>
      <c r="T156" s="320"/>
      <c r="U156" s="320">
        <v>2009</v>
      </c>
      <c r="V156" s="319">
        <v>228</v>
      </c>
      <c r="W156" s="177"/>
    </row>
    <row r="157" spans="1:23" ht="24.75" customHeight="1">
      <c r="A157" s="543"/>
      <c r="B157" s="320" t="s">
        <v>5584</v>
      </c>
      <c r="C157" s="320" t="s">
        <v>5586</v>
      </c>
      <c r="D157" s="320" t="s">
        <v>5584</v>
      </c>
      <c r="E157" s="320" t="s">
        <v>5584</v>
      </c>
      <c r="F157" s="319">
        <v>10896</v>
      </c>
      <c r="G157" s="319"/>
      <c r="H157" s="319"/>
      <c r="I157" s="177" t="s">
        <v>5481</v>
      </c>
      <c r="J157" s="320" t="s">
        <v>5476</v>
      </c>
      <c r="K157" s="319">
        <v>200</v>
      </c>
      <c r="L157" s="319">
        <v>6</v>
      </c>
      <c r="M157" s="319">
        <v>1</v>
      </c>
      <c r="N157" s="177" t="s">
        <v>5476</v>
      </c>
      <c r="O157" s="319">
        <v>42</v>
      </c>
      <c r="P157" s="319">
        <v>100</v>
      </c>
      <c r="Q157" s="319">
        <v>3795</v>
      </c>
      <c r="R157" s="319"/>
      <c r="S157" s="319"/>
      <c r="T157" s="320"/>
      <c r="U157" s="320">
        <v>2009</v>
      </c>
      <c r="V157" s="319">
        <v>244</v>
      </c>
      <c r="W157" s="177"/>
    </row>
    <row r="158" spans="1:23" ht="24.75" customHeight="1">
      <c r="A158" s="566" t="s">
        <v>5587</v>
      </c>
      <c r="B158" s="678" t="s">
        <v>5487</v>
      </c>
      <c r="C158" s="1137">
        <f>COUNTA(C159:C178)</f>
        <v>20</v>
      </c>
      <c r="D158" s="320"/>
      <c r="E158" s="320"/>
      <c r="F158" s="319">
        <f>SUM(F159:F178)</f>
        <v>182389</v>
      </c>
      <c r="G158" s="319">
        <f>SUM(G159:G178)</f>
        <v>1894.23</v>
      </c>
      <c r="H158" s="319">
        <f>SUM(H159:H178)</f>
        <v>1894.23</v>
      </c>
      <c r="I158" s="177"/>
      <c r="J158" s="320"/>
      <c r="K158" s="319"/>
      <c r="L158" s="319"/>
      <c r="M158" s="319"/>
      <c r="N158" s="177"/>
      <c r="O158" s="319"/>
      <c r="P158" s="319"/>
      <c r="Q158" s="319"/>
      <c r="R158" s="319"/>
      <c r="S158" s="319"/>
      <c r="T158" s="320"/>
      <c r="U158" s="320"/>
      <c r="V158" s="319"/>
      <c r="W158" s="177"/>
    </row>
    <row r="159" spans="1:23" ht="24.75" customHeight="1">
      <c r="A159" s="1146"/>
      <c r="B159" s="320" t="s">
        <v>398</v>
      </c>
      <c r="C159" s="320" t="s">
        <v>14933</v>
      </c>
      <c r="D159" s="320" t="s">
        <v>398</v>
      </c>
      <c r="E159" s="320" t="s">
        <v>401</v>
      </c>
      <c r="F159" s="319">
        <v>5228</v>
      </c>
      <c r="G159" s="319">
        <v>228</v>
      </c>
      <c r="H159" s="319">
        <v>228</v>
      </c>
      <c r="I159" s="177" t="s">
        <v>231</v>
      </c>
      <c r="J159" s="320" t="s">
        <v>201</v>
      </c>
      <c r="K159" s="319">
        <v>125</v>
      </c>
      <c r="L159" s="319">
        <v>8</v>
      </c>
      <c r="M159" s="319">
        <v>1</v>
      </c>
      <c r="N159" s="177" t="s">
        <v>201</v>
      </c>
      <c r="O159" s="319">
        <v>33</v>
      </c>
      <c r="P159" s="319">
        <v>67</v>
      </c>
      <c r="Q159" s="319">
        <v>2222</v>
      </c>
      <c r="R159" s="319"/>
      <c r="S159" s="319">
        <v>150</v>
      </c>
      <c r="T159" s="320" t="s">
        <v>233</v>
      </c>
      <c r="U159" s="920">
        <v>1997</v>
      </c>
      <c r="V159" s="319">
        <v>450</v>
      </c>
      <c r="W159" s="177"/>
    </row>
    <row r="160" spans="1:23" ht="24.75" customHeight="1">
      <c r="A160" s="543"/>
      <c r="B160" s="320" t="s">
        <v>398</v>
      </c>
      <c r="C160" s="320" t="s">
        <v>14933</v>
      </c>
      <c r="D160" s="320" t="s">
        <v>398</v>
      </c>
      <c r="E160" s="320" t="s">
        <v>401</v>
      </c>
      <c r="F160" s="319">
        <v>5228</v>
      </c>
      <c r="G160" s="319">
        <v>228</v>
      </c>
      <c r="H160" s="319">
        <v>228</v>
      </c>
      <c r="I160" s="177" t="s">
        <v>231</v>
      </c>
      <c r="J160" s="320" t="s">
        <v>201</v>
      </c>
      <c r="K160" s="319">
        <v>125</v>
      </c>
      <c r="L160" s="319">
        <v>8</v>
      </c>
      <c r="M160" s="319">
        <v>1</v>
      </c>
      <c r="N160" s="177" t="s">
        <v>201</v>
      </c>
      <c r="O160" s="319">
        <v>33</v>
      </c>
      <c r="P160" s="319">
        <v>67</v>
      </c>
      <c r="Q160" s="319">
        <v>2222</v>
      </c>
      <c r="R160" s="319"/>
      <c r="S160" s="319">
        <v>150</v>
      </c>
      <c r="T160" s="320" t="s">
        <v>233</v>
      </c>
      <c r="U160" s="320">
        <v>1997</v>
      </c>
      <c r="V160" s="319">
        <v>450</v>
      </c>
      <c r="W160" s="177"/>
    </row>
    <row r="161" spans="1:23" ht="29.25" customHeight="1">
      <c r="A161" s="543"/>
      <c r="B161" s="320" t="s">
        <v>398</v>
      </c>
      <c r="C161" s="320" t="s">
        <v>14934</v>
      </c>
      <c r="D161" s="320" t="s">
        <v>398</v>
      </c>
      <c r="E161" s="320" t="s">
        <v>401</v>
      </c>
      <c r="F161" s="319">
        <v>2047</v>
      </c>
      <c r="G161" s="319">
        <v>65</v>
      </c>
      <c r="H161" s="319">
        <v>65</v>
      </c>
      <c r="I161" s="177" t="s">
        <v>231</v>
      </c>
      <c r="J161" s="320" t="s">
        <v>14935</v>
      </c>
      <c r="K161" s="319">
        <v>147</v>
      </c>
      <c r="L161" s="319">
        <v>4.5999999999999996</v>
      </c>
      <c r="M161" s="319">
        <v>1</v>
      </c>
      <c r="N161" s="177" t="s">
        <v>14936</v>
      </c>
      <c r="O161" s="319"/>
      <c r="P161" s="319"/>
      <c r="Q161" s="319">
        <v>2100</v>
      </c>
      <c r="R161" s="319"/>
      <c r="S161" s="319"/>
      <c r="T161" s="320"/>
      <c r="U161" s="320">
        <v>2003</v>
      </c>
      <c r="V161" s="319">
        <v>224</v>
      </c>
      <c r="W161" s="177"/>
    </row>
    <row r="162" spans="1:23" ht="24.6" customHeight="1">
      <c r="A162" s="543"/>
      <c r="B162" s="320" t="s">
        <v>398</v>
      </c>
      <c r="C162" s="320" t="s">
        <v>14937</v>
      </c>
      <c r="D162" s="320" t="s">
        <v>398</v>
      </c>
      <c r="E162" s="320" t="s">
        <v>401</v>
      </c>
      <c r="F162" s="319">
        <v>2347</v>
      </c>
      <c r="G162" s="319"/>
      <c r="H162" s="319"/>
      <c r="I162" s="177" t="s">
        <v>231</v>
      </c>
      <c r="J162" s="320" t="s">
        <v>7343</v>
      </c>
      <c r="K162" s="319">
        <v>240</v>
      </c>
      <c r="L162" s="319">
        <v>6</v>
      </c>
      <c r="M162" s="319">
        <v>1</v>
      </c>
      <c r="N162" s="177"/>
      <c r="O162" s="319"/>
      <c r="P162" s="319"/>
      <c r="Q162" s="319">
        <v>2400</v>
      </c>
      <c r="R162" s="319"/>
      <c r="S162" s="319"/>
      <c r="T162" s="320"/>
      <c r="U162" s="320">
        <v>2005</v>
      </c>
      <c r="V162" s="319">
        <v>80</v>
      </c>
      <c r="W162" s="177"/>
    </row>
    <row r="163" spans="1:23" ht="34.5" customHeight="1">
      <c r="A163" s="543"/>
      <c r="B163" s="320" t="s">
        <v>398</v>
      </c>
      <c r="C163" s="320" t="s">
        <v>14938</v>
      </c>
      <c r="D163" s="320" t="s">
        <v>398</v>
      </c>
      <c r="E163" s="320" t="s">
        <v>14939</v>
      </c>
      <c r="F163" s="319">
        <v>6393</v>
      </c>
      <c r="G163" s="319"/>
      <c r="H163" s="319"/>
      <c r="I163" s="177" t="s">
        <v>231</v>
      </c>
      <c r="J163" s="320" t="s">
        <v>14940</v>
      </c>
      <c r="K163" s="319" t="s">
        <v>14941</v>
      </c>
      <c r="L163" s="319" t="s">
        <v>14942</v>
      </c>
      <c r="M163" s="319">
        <v>3</v>
      </c>
      <c r="N163" s="177" t="s">
        <v>14940</v>
      </c>
      <c r="O163" s="319"/>
      <c r="P163" s="319"/>
      <c r="Q163" s="319">
        <v>3420</v>
      </c>
      <c r="R163" s="319"/>
      <c r="S163" s="319"/>
      <c r="T163" s="320"/>
      <c r="U163" s="320">
        <v>2006</v>
      </c>
      <c r="V163" s="319">
        <v>36</v>
      </c>
      <c r="W163" s="177"/>
    </row>
    <row r="164" spans="1:23" ht="24.6" customHeight="1">
      <c r="A164" s="543"/>
      <c r="B164" s="320" t="s">
        <v>398</v>
      </c>
      <c r="C164" s="320" t="s">
        <v>14943</v>
      </c>
      <c r="D164" s="320" t="s">
        <v>398</v>
      </c>
      <c r="E164" s="320" t="s">
        <v>401</v>
      </c>
      <c r="F164" s="319">
        <v>1200</v>
      </c>
      <c r="G164" s="319"/>
      <c r="H164" s="319"/>
      <c r="I164" s="177" t="s">
        <v>231</v>
      </c>
      <c r="J164" s="320" t="s">
        <v>10644</v>
      </c>
      <c r="K164" s="319">
        <v>200</v>
      </c>
      <c r="L164" s="319">
        <v>6</v>
      </c>
      <c r="M164" s="319">
        <v>1</v>
      </c>
      <c r="N164" s="177" t="s">
        <v>10644</v>
      </c>
      <c r="O164" s="319">
        <v>25</v>
      </c>
      <c r="P164" s="319">
        <v>82</v>
      </c>
      <c r="Q164" s="319">
        <v>3373</v>
      </c>
      <c r="R164" s="319">
        <v>1317</v>
      </c>
      <c r="S164" s="319">
        <v>1317</v>
      </c>
      <c r="T164" s="320" t="s">
        <v>233</v>
      </c>
      <c r="U164" s="320">
        <v>2011</v>
      </c>
      <c r="V164" s="319">
        <v>2631</v>
      </c>
      <c r="W164" s="177"/>
    </row>
    <row r="165" spans="1:23" ht="24.6" customHeight="1">
      <c r="A165" s="543"/>
      <c r="B165" s="320" t="s">
        <v>13875</v>
      </c>
      <c r="C165" s="320" t="s">
        <v>14944</v>
      </c>
      <c r="D165" s="320" t="s">
        <v>13875</v>
      </c>
      <c r="E165" s="320" t="s">
        <v>13875</v>
      </c>
      <c r="F165" s="319"/>
      <c r="G165" s="319"/>
      <c r="H165" s="319"/>
      <c r="I165" s="177" t="s">
        <v>231</v>
      </c>
      <c r="J165" s="320" t="s">
        <v>10644</v>
      </c>
      <c r="K165" s="319">
        <v>200</v>
      </c>
      <c r="L165" s="319">
        <v>6</v>
      </c>
      <c r="M165" s="319">
        <v>1</v>
      </c>
      <c r="N165" s="177" t="s">
        <v>201</v>
      </c>
      <c r="O165" s="319">
        <v>26</v>
      </c>
      <c r="P165" s="319">
        <v>58</v>
      </c>
      <c r="Q165" s="319">
        <v>2034</v>
      </c>
      <c r="R165" s="319">
        <v>550</v>
      </c>
      <c r="S165" s="319">
        <v>550</v>
      </c>
      <c r="T165" s="320" t="s">
        <v>233</v>
      </c>
      <c r="U165" s="920">
        <v>2010</v>
      </c>
      <c r="V165" s="319">
        <v>820</v>
      </c>
      <c r="W165" s="177" t="s">
        <v>14945</v>
      </c>
    </row>
    <row r="166" spans="1:23" ht="24.6" customHeight="1">
      <c r="A166" s="543"/>
      <c r="B166" s="320" t="s">
        <v>13875</v>
      </c>
      <c r="C166" s="320" t="s">
        <v>14946</v>
      </c>
      <c r="D166" s="320" t="s">
        <v>13875</v>
      </c>
      <c r="E166" s="320" t="s">
        <v>13875</v>
      </c>
      <c r="F166" s="319"/>
      <c r="G166" s="319"/>
      <c r="H166" s="319"/>
      <c r="I166" s="177" t="s">
        <v>231</v>
      </c>
      <c r="J166" s="320" t="s">
        <v>201</v>
      </c>
      <c r="K166" s="319">
        <v>200</v>
      </c>
      <c r="L166" s="319">
        <v>6</v>
      </c>
      <c r="M166" s="319">
        <v>1</v>
      </c>
      <c r="N166" s="177" t="s">
        <v>201</v>
      </c>
      <c r="O166" s="319">
        <v>26</v>
      </c>
      <c r="P166" s="319">
        <v>58</v>
      </c>
      <c r="Q166" s="319">
        <v>2034</v>
      </c>
      <c r="R166" s="319">
        <v>20</v>
      </c>
      <c r="S166" s="319">
        <v>80</v>
      </c>
      <c r="T166" s="320" t="s">
        <v>14947</v>
      </c>
      <c r="U166" s="920">
        <v>2013</v>
      </c>
      <c r="V166" s="319">
        <v>400</v>
      </c>
      <c r="W166" s="680" t="s">
        <v>14948</v>
      </c>
    </row>
    <row r="167" spans="1:23" ht="24.6" customHeight="1">
      <c r="A167" s="543"/>
      <c r="B167" s="320" t="s">
        <v>1061</v>
      </c>
      <c r="C167" s="320" t="s">
        <v>14949</v>
      </c>
      <c r="D167" s="320" t="s">
        <v>1061</v>
      </c>
      <c r="E167" s="320" t="s">
        <v>13898</v>
      </c>
      <c r="F167" s="319">
        <v>3885</v>
      </c>
      <c r="G167" s="319">
        <v>0</v>
      </c>
      <c r="H167" s="319">
        <v>0</v>
      </c>
      <c r="I167" s="177" t="s">
        <v>231</v>
      </c>
      <c r="J167" s="320" t="s">
        <v>201</v>
      </c>
      <c r="K167" s="319">
        <v>200</v>
      </c>
      <c r="L167" s="319">
        <v>8</v>
      </c>
      <c r="M167" s="319">
        <v>1</v>
      </c>
      <c r="N167" s="177" t="s">
        <v>201</v>
      </c>
      <c r="O167" s="319"/>
      <c r="P167" s="319"/>
      <c r="Q167" s="319">
        <v>2975</v>
      </c>
      <c r="R167" s="319">
        <v>500</v>
      </c>
      <c r="S167" s="319">
        <v>500</v>
      </c>
      <c r="T167" s="320" t="s">
        <v>233</v>
      </c>
      <c r="U167" s="920">
        <v>2005</v>
      </c>
      <c r="V167" s="319">
        <v>1050</v>
      </c>
      <c r="W167" s="177"/>
    </row>
    <row r="168" spans="1:23" ht="24.6" customHeight="1">
      <c r="A168" s="543"/>
      <c r="B168" s="320" t="s">
        <v>1061</v>
      </c>
      <c r="C168" s="320" t="s">
        <v>14950</v>
      </c>
      <c r="D168" s="320" t="s">
        <v>1061</v>
      </c>
      <c r="E168" s="320" t="s">
        <v>13898</v>
      </c>
      <c r="F168" s="319"/>
      <c r="G168" s="319"/>
      <c r="H168" s="319"/>
      <c r="I168" s="177" t="s">
        <v>231</v>
      </c>
      <c r="J168" s="320" t="s">
        <v>14951</v>
      </c>
      <c r="K168" s="319">
        <v>250</v>
      </c>
      <c r="L168" s="319">
        <v>8</v>
      </c>
      <c r="M168" s="319">
        <v>2</v>
      </c>
      <c r="N168" s="177"/>
      <c r="O168" s="319"/>
      <c r="P168" s="319"/>
      <c r="Q168" s="319">
        <v>2000</v>
      </c>
      <c r="R168" s="319">
        <v>300</v>
      </c>
      <c r="S168" s="319">
        <v>300</v>
      </c>
      <c r="T168" s="320" t="s">
        <v>233</v>
      </c>
      <c r="U168" s="920">
        <v>2005</v>
      </c>
      <c r="V168" s="319"/>
      <c r="W168" s="177" t="s">
        <v>14952</v>
      </c>
    </row>
    <row r="169" spans="1:23" ht="24.6" customHeight="1">
      <c r="A169" s="543"/>
      <c r="B169" s="320" t="s">
        <v>1061</v>
      </c>
      <c r="C169" s="320" t="s">
        <v>14953</v>
      </c>
      <c r="D169" s="320" t="s">
        <v>1061</v>
      </c>
      <c r="E169" s="320" t="s">
        <v>1061</v>
      </c>
      <c r="F169" s="319">
        <v>1560</v>
      </c>
      <c r="G169" s="319"/>
      <c r="H169" s="319"/>
      <c r="I169" s="177" t="s">
        <v>231</v>
      </c>
      <c r="J169" s="320" t="s">
        <v>14951</v>
      </c>
      <c r="K169" s="319">
        <v>190</v>
      </c>
      <c r="L169" s="319">
        <v>5</v>
      </c>
      <c r="M169" s="319">
        <v>2</v>
      </c>
      <c r="N169" s="177"/>
      <c r="O169" s="319"/>
      <c r="P169" s="319"/>
      <c r="Q169" s="319">
        <v>1560</v>
      </c>
      <c r="R169" s="319"/>
      <c r="S169" s="319"/>
      <c r="T169" s="320"/>
      <c r="U169" s="920">
        <v>2005</v>
      </c>
      <c r="V169" s="319">
        <v>7966</v>
      </c>
      <c r="W169" s="177"/>
    </row>
    <row r="170" spans="1:23" ht="24.6" customHeight="1">
      <c r="A170" s="543"/>
      <c r="B170" s="320" t="s">
        <v>1061</v>
      </c>
      <c r="C170" s="320" t="s">
        <v>14954</v>
      </c>
      <c r="D170" s="320" t="s">
        <v>1061</v>
      </c>
      <c r="E170" s="320" t="s">
        <v>13898</v>
      </c>
      <c r="F170" s="319">
        <v>15000</v>
      </c>
      <c r="G170" s="690"/>
      <c r="H170" s="690"/>
      <c r="I170" s="177" t="s">
        <v>231</v>
      </c>
      <c r="J170" s="320" t="s">
        <v>14955</v>
      </c>
      <c r="K170" s="319"/>
      <c r="L170" s="319"/>
      <c r="M170" s="319"/>
      <c r="N170" s="177" t="s">
        <v>14956</v>
      </c>
      <c r="O170" s="319"/>
      <c r="P170" s="319"/>
      <c r="Q170" s="319">
        <v>15000</v>
      </c>
      <c r="R170" s="319"/>
      <c r="S170" s="319"/>
      <c r="T170" s="320"/>
      <c r="U170" s="920">
        <v>2005</v>
      </c>
      <c r="V170" s="319">
        <v>1700</v>
      </c>
      <c r="W170" s="177"/>
    </row>
    <row r="171" spans="1:23" ht="24.6" customHeight="1">
      <c r="A171" s="543"/>
      <c r="B171" s="320" t="s">
        <v>13914</v>
      </c>
      <c r="C171" s="320" t="s">
        <v>14957</v>
      </c>
      <c r="D171" s="320" t="s">
        <v>13914</v>
      </c>
      <c r="E171" s="320" t="s">
        <v>13916</v>
      </c>
      <c r="F171" s="319">
        <v>9150</v>
      </c>
      <c r="G171" s="319">
        <v>387.23</v>
      </c>
      <c r="H171" s="319">
        <v>387.23</v>
      </c>
      <c r="I171" s="177" t="s">
        <v>231</v>
      </c>
      <c r="J171" s="320" t="s">
        <v>10644</v>
      </c>
      <c r="K171" s="319"/>
      <c r="L171" s="319"/>
      <c r="M171" s="319"/>
      <c r="N171" s="177" t="s">
        <v>10644</v>
      </c>
      <c r="O171" s="319"/>
      <c r="P171" s="319"/>
      <c r="Q171" s="319"/>
      <c r="R171" s="319">
        <v>240</v>
      </c>
      <c r="S171" s="319"/>
      <c r="T171" s="320" t="s">
        <v>14897</v>
      </c>
      <c r="U171" s="920">
        <v>2015</v>
      </c>
      <c r="V171" s="319">
        <v>2103</v>
      </c>
      <c r="W171" s="177"/>
    </row>
    <row r="172" spans="1:23" ht="24.6" customHeight="1">
      <c r="A172" s="543"/>
      <c r="B172" s="1136" t="s">
        <v>13914</v>
      </c>
      <c r="C172" s="105" t="s">
        <v>1014</v>
      </c>
      <c r="D172" s="1136" t="s">
        <v>13914</v>
      </c>
      <c r="E172" s="1136" t="s">
        <v>13916</v>
      </c>
      <c r="F172" s="1138">
        <v>3987</v>
      </c>
      <c r="G172" s="1158"/>
      <c r="H172" s="1158"/>
      <c r="I172" s="1139" t="s">
        <v>231</v>
      </c>
      <c r="J172" s="105"/>
      <c r="K172" s="1138"/>
      <c r="L172" s="1138"/>
      <c r="M172" s="1138"/>
      <c r="N172" s="99" t="s">
        <v>14958</v>
      </c>
      <c r="O172" s="1158"/>
      <c r="P172" s="1158"/>
      <c r="Q172" s="1138">
        <v>265</v>
      </c>
      <c r="R172" s="1158"/>
      <c r="S172" s="1158"/>
      <c r="T172" s="1159"/>
      <c r="U172" s="1136">
        <v>2006</v>
      </c>
      <c r="V172" s="1138">
        <v>456</v>
      </c>
      <c r="W172" s="1160"/>
    </row>
    <row r="173" spans="1:23" ht="24.6" customHeight="1">
      <c r="A173" s="543"/>
      <c r="B173" s="177" t="s">
        <v>1064</v>
      </c>
      <c r="C173" s="578" t="s">
        <v>14959</v>
      </c>
      <c r="D173" s="177" t="s">
        <v>1064</v>
      </c>
      <c r="E173" s="177" t="s">
        <v>10748</v>
      </c>
      <c r="F173" s="319">
        <v>41665</v>
      </c>
      <c r="G173" s="319"/>
      <c r="H173" s="319"/>
      <c r="I173" s="177" t="s">
        <v>231</v>
      </c>
      <c r="J173" s="177"/>
      <c r="K173" s="319"/>
      <c r="L173" s="319"/>
      <c r="M173" s="319"/>
      <c r="N173" s="177" t="s">
        <v>201</v>
      </c>
      <c r="O173" s="319">
        <v>9</v>
      </c>
      <c r="P173" s="319">
        <v>50</v>
      </c>
      <c r="Q173" s="319"/>
      <c r="R173" s="319"/>
      <c r="S173" s="319"/>
      <c r="T173" s="177"/>
      <c r="U173" s="1161">
        <v>2007</v>
      </c>
      <c r="V173" s="319">
        <v>30</v>
      </c>
      <c r="W173" s="177"/>
    </row>
    <row r="174" spans="1:23" ht="24.6" customHeight="1">
      <c r="A174" s="543"/>
      <c r="B174" s="320" t="s">
        <v>13950</v>
      </c>
      <c r="C174" s="320" t="s">
        <v>14960</v>
      </c>
      <c r="D174" s="320" t="s">
        <v>13950</v>
      </c>
      <c r="E174" s="320" t="s">
        <v>13950</v>
      </c>
      <c r="F174" s="319">
        <v>66050</v>
      </c>
      <c r="G174" s="319">
        <v>0</v>
      </c>
      <c r="H174" s="319">
        <v>0</v>
      </c>
      <c r="I174" s="177" t="s">
        <v>231</v>
      </c>
      <c r="J174" s="320" t="s">
        <v>1060</v>
      </c>
      <c r="K174" s="319">
        <v>200</v>
      </c>
      <c r="L174" s="319">
        <v>7.15</v>
      </c>
      <c r="M174" s="319">
        <v>2</v>
      </c>
      <c r="N174" s="177" t="s">
        <v>1060</v>
      </c>
      <c r="O174" s="319">
        <v>35.200000000000003</v>
      </c>
      <c r="P174" s="319">
        <v>64</v>
      </c>
      <c r="Q174" s="319">
        <v>4699</v>
      </c>
      <c r="R174" s="319"/>
      <c r="S174" s="319"/>
      <c r="T174" s="320"/>
      <c r="U174" s="320">
        <v>2009</v>
      </c>
      <c r="V174" s="319">
        <v>148</v>
      </c>
      <c r="W174" s="177"/>
    </row>
    <row r="175" spans="1:23" ht="25.15" customHeight="1">
      <c r="A175" s="543"/>
      <c r="B175" s="320" t="s">
        <v>13971</v>
      </c>
      <c r="C175" s="320" t="s">
        <v>14961</v>
      </c>
      <c r="D175" s="320" t="s">
        <v>13971</v>
      </c>
      <c r="E175" s="320" t="s">
        <v>13971</v>
      </c>
      <c r="F175" s="319">
        <v>13961</v>
      </c>
      <c r="G175" s="319">
        <v>986</v>
      </c>
      <c r="H175" s="319">
        <v>986</v>
      </c>
      <c r="I175" s="177" t="s">
        <v>231</v>
      </c>
      <c r="J175" s="320" t="s">
        <v>14936</v>
      </c>
      <c r="K175" s="319">
        <v>200</v>
      </c>
      <c r="L175" s="319">
        <v>4</v>
      </c>
      <c r="M175" s="319">
        <v>1</v>
      </c>
      <c r="N175" s="177" t="s">
        <v>14936</v>
      </c>
      <c r="O175" s="319"/>
      <c r="P175" s="319"/>
      <c r="Q175" s="319"/>
      <c r="R175" s="319"/>
      <c r="S175" s="319"/>
      <c r="T175" s="320"/>
      <c r="U175" s="320">
        <v>2005</v>
      </c>
      <c r="V175" s="319">
        <v>242</v>
      </c>
      <c r="W175" s="177"/>
    </row>
    <row r="176" spans="1:23" ht="25.15" customHeight="1">
      <c r="A176" s="543"/>
      <c r="B176" s="320" t="s">
        <v>13971</v>
      </c>
      <c r="C176" s="320" t="s">
        <v>14962</v>
      </c>
      <c r="D176" s="320" t="s">
        <v>13971</v>
      </c>
      <c r="E176" s="320" t="s">
        <v>13971</v>
      </c>
      <c r="F176" s="319">
        <v>1272</v>
      </c>
      <c r="G176" s="319"/>
      <c r="H176" s="319"/>
      <c r="I176" s="177" t="s">
        <v>231</v>
      </c>
      <c r="J176" s="320" t="s">
        <v>7343</v>
      </c>
      <c r="K176" s="319">
        <v>197</v>
      </c>
      <c r="L176" s="319">
        <v>3</v>
      </c>
      <c r="M176" s="319">
        <v>1</v>
      </c>
      <c r="N176" s="177" t="s">
        <v>14963</v>
      </c>
      <c r="O176" s="319"/>
      <c r="P176" s="319"/>
      <c r="Q176" s="319"/>
      <c r="R176" s="319"/>
      <c r="S176" s="319"/>
      <c r="T176" s="320"/>
      <c r="U176" s="320">
        <v>2007</v>
      </c>
      <c r="V176" s="319">
        <v>29</v>
      </c>
      <c r="W176" s="177"/>
    </row>
    <row r="177" spans="1:23" ht="25.15" customHeight="1">
      <c r="A177" s="543"/>
      <c r="B177" s="320" t="s">
        <v>1065</v>
      </c>
      <c r="C177" s="320" t="s">
        <v>14964</v>
      </c>
      <c r="D177" s="320" t="s">
        <v>1065</v>
      </c>
      <c r="E177" s="320" t="s">
        <v>1065</v>
      </c>
      <c r="F177" s="319">
        <v>3416</v>
      </c>
      <c r="G177" s="319"/>
      <c r="H177" s="319"/>
      <c r="I177" s="177" t="s">
        <v>231</v>
      </c>
      <c r="J177" s="320" t="s">
        <v>201</v>
      </c>
      <c r="K177" s="319">
        <v>230</v>
      </c>
      <c r="L177" s="319">
        <v>6</v>
      </c>
      <c r="M177" s="319">
        <v>1</v>
      </c>
      <c r="N177" s="177" t="s">
        <v>201</v>
      </c>
      <c r="O177" s="319">
        <v>26</v>
      </c>
      <c r="P177" s="319">
        <v>85</v>
      </c>
      <c r="Q177" s="319">
        <v>2043</v>
      </c>
      <c r="R177" s="319"/>
      <c r="S177" s="319"/>
      <c r="T177" s="320"/>
      <c r="U177" s="320">
        <v>2011</v>
      </c>
      <c r="V177" s="319">
        <v>270</v>
      </c>
      <c r="W177" s="177"/>
    </row>
    <row r="178" spans="1:23" ht="25.15" customHeight="1">
      <c r="A178" s="678"/>
      <c r="B178" s="1136" t="s">
        <v>3044</v>
      </c>
      <c r="C178" s="1136" t="s">
        <v>14965</v>
      </c>
      <c r="D178" s="1136" t="s">
        <v>3044</v>
      </c>
      <c r="E178" s="1136" t="s">
        <v>3044</v>
      </c>
      <c r="F178" s="1138"/>
      <c r="G178" s="1158"/>
      <c r="H178" s="1158"/>
      <c r="I178" s="1139" t="s">
        <v>231</v>
      </c>
      <c r="J178" s="105" t="s">
        <v>201</v>
      </c>
      <c r="K178" s="1138">
        <v>150</v>
      </c>
      <c r="L178" s="1138">
        <v>6</v>
      </c>
      <c r="M178" s="1138">
        <v>1</v>
      </c>
      <c r="N178" s="99" t="s">
        <v>14963</v>
      </c>
      <c r="O178" s="1158">
        <v>40</v>
      </c>
      <c r="P178" s="1158">
        <v>60</v>
      </c>
      <c r="Q178" s="1138">
        <v>2400</v>
      </c>
      <c r="R178" s="1158"/>
      <c r="S178" s="1158"/>
      <c r="T178" s="1159"/>
      <c r="U178" s="1136">
        <v>2009</v>
      </c>
      <c r="V178" s="1138"/>
      <c r="W178" s="1289" t="s">
        <v>15579</v>
      </c>
    </row>
    <row r="179" spans="1:23" ht="25.15" customHeight="1">
      <c r="A179" s="566" t="s">
        <v>5588</v>
      </c>
      <c r="B179" s="1136" t="s">
        <v>5487</v>
      </c>
      <c r="C179" s="1137">
        <f>COUNTA(C180:C181)</f>
        <v>2</v>
      </c>
      <c r="D179" s="1136"/>
      <c r="E179" s="1136"/>
      <c r="F179" s="1138">
        <f>SUM(F180:F181)</f>
        <v>19000</v>
      </c>
      <c r="G179" s="1138">
        <f>SUM(G180:G181)</f>
        <v>132</v>
      </c>
      <c r="H179" s="1138">
        <f>SUM(H180:H181)</f>
        <v>132</v>
      </c>
      <c r="I179" s="1139"/>
      <c r="J179" s="105"/>
      <c r="K179" s="1138"/>
      <c r="L179" s="1138"/>
      <c r="M179" s="1138"/>
      <c r="N179" s="99"/>
      <c r="O179" s="1158"/>
      <c r="P179" s="1158"/>
      <c r="Q179" s="1138"/>
      <c r="R179" s="1158"/>
      <c r="S179" s="1158"/>
      <c r="T179" s="1159"/>
      <c r="U179" s="1136"/>
      <c r="V179" s="1138"/>
      <c r="W179" s="1160"/>
    </row>
    <row r="180" spans="1:23" ht="25.15" customHeight="1">
      <c r="A180" s="1146"/>
      <c r="B180" s="320" t="s">
        <v>5589</v>
      </c>
      <c r="C180" s="320" t="s">
        <v>5590</v>
      </c>
      <c r="D180" s="320" t="s">
        <v>5591</v>
      </c>
      <c r="E180" s="320" t="s">
        <v>15076</v>
      </c>
      <c r="F180" s="319">
        <v>1000</v>
      </c>
      <c r="G180" s="319">
        <v>0</v>
      </c>
      <c r="H180" s="319">
        <v>0</v>
      </c>
      <c r="I180" s="177" t="s">
        <v>5481</v>
      </c>
      <c r="J180" s="320" t="s">
        <v>5507</v>
      </c>
      <c r="K180" s="319">
        <v>150</v>
      </c>
      <c r="L180" s="319">
        <v>5</v>
      </c>
      <c r="M180" s="319">
        <v>1</v>
      </c>
      <c r="N180" s="177" t="s">
        <v>5507</v>
      </c>
      <c r="O180" s="319">
        <v>20</v>
      </c>
      <c r="P180" s="319">
        <v>50</v>
      </c>
      <c r="Q180" s="319">
        <v>1000</v>
      </c>
      <c r="R180" s="319">
        <v>0</v>
      </c>
      <c r="S180" s="319">
        <v>50</v>
      </c>
      <c r="T180" s="320"/>
      <c r="U180" s="320">
        <v>2008</v>
      </c>
      <c r="V180" s="319">
        <v>60</v>
      </c>
      <c r="W180" s="919"/>
    </row>
    <row r="181" spans="1:23" ht="25.15" customHeight="1">
      <c r="A181" s="1162"/>
      <c r="B181" s="320" t="s">
        <v>5592</v>
      </c>
      <c r="C181" s="320" t="s">
        <v>5593</v>
      </c>
      <c r="D181" s="320" t="s">
        <v>5591</v>
      </c>
      <c r="E181" s="320" t="s">
        <v>15361</v>
      </c>
      <c r="F181" s="319">
        <v>18000</v>
      </c>
      <c r="G181" s="319">
        <v>132</v>
      </c>
      <c r="H181" s="319">
        <v>132</v>
      </c>
      <c r="I181" s="177" t="s">
        <v>5481</v>
      </c>
      <c r="J181" s="320" t="s">
        <v>5507</v>
      </c>
      <c r="K181" s="319">
        <v>200</v>
      </c>
      <c r="L181" s="319">
        <v>8</v>
      </c>
      <c r="M181" s="319">
        <v>1</v>
      </c>
      <c r="N181" s="177" t="s">
        <v>5507</v>
      </c>
      <c r="O181" s="319">
        <v>25</v>
      </c>
      <c r="P181" s="319">
        <v>50</v>
      </c>
      <c r="Q181" s="319">
        <v>6054</v>
      </c>
      <c r="R181" s="319">
        <v>500</v>
      </c>
      <c r="S181" s="319">
        <v>500</v>
      </c>
      <c r="T181" s="320" t="s">
        <v>5477</v>
      </c>
      <c r="U181" s="320">
        <v>2002</v>
      </c>
      <c r="V181" s="319">
        <v>1500</v>
      </c>
      <c r="W181" s="177"/>
    </row>
  </sheetData>
  <mergeCells count="22">
    <mergeCell ref="A36:A37"/>
    <mergeCell ref="A1:D1"/>
    <mergeCell ref="D2:D4"/>
    <mergeCell ref="E2:E4"/>
    <mergeCell ref="A2:A4"/>
    <mergeCell ref="B2:B4"/>
    <mergeCell ref="C2:C4"/>
    <mergeCell ref="F2:F4"/>
    <mergeCell ref="W2:W4"/>
    <mergeCell ref="J3:M3"/>
    <mergeCell ref="N3:P3"/>
    <mergeCell ref="Q3:Q4"/>
    <mergeCell ref="R3:R4"/>
    <mergeCell ref="V2:V4"/>
    <mergeCell ref="R2:T2"/>
    <mergeCell ref="U2:U4"/>
    <mergeCell ref="G2:G4"/>
    <mergeCell ref="S3:S4"/>
    <mergeCell ref="T3:T4"/>
    <mergeCell ref="H2:H4"/>
    <mergeCell ref="J2:Q2"/>
    <mergeCell ref="I2:I4"/>
  </mergeCells>
  <phoneticPr fontId="2" type="noConversion"/>
  <printOptions horizontalCentered="1"/>
  <pageMargins left="0.74803149606299213" right="0.74803149606299213" top="0.98425196850393704" bottom="0.98425196850393704" header="0.51181102362204722" footer="0.51181102362204722"/>
  <pageSetup paperSize="9" scale="69" orientation="landscape" r:id="rId1"/>
  <headerFooter alignWithMargins="0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BE37"/>
  <sheetViews>
    <sheetView view="pageBreakPreview" zoomScaleNormal="100" zoomScaleSheetLayoutView="100" workbookViewId="0">
      <pane ySplit="5" topLeftCell="A21" activePane="bottomLeft" state="frozen"/>
      <selection activeCell="A17" sqref="A17:L17"/>
      <selection pane="bottomLeft" activeCell="I34" sqref="I34"/>
    </sheetView>
  </sheetViews>
  <sheetFormatPr defaultColWidth="8.88671875" defaultRowHeight="10.5"/>
  <cols>
    <col min="1" max="1" width="8" style="172" hidden="1" customWidth="1"/>
    <col min="2" max="2" width="3.77734375" style="170" customWidth="1"/>
    <col min="3" max="3" width="5.44140625" style="170" bestFit="1" customWidth="1"/>
    <col min="4" max="4" width="21" style="172" hidden="1" customWidth="1"/>
    <col min="5" max="5" width="10.88671875" style="172" customWidth="1"/>
    <col min="6" max="6" width="6.6640625" style="172" bestFit="1" customWidth="1"/>
    <col min="7" max="8" width="22.21875" style="172" hidden="1" customWidth="1"/>
    <col min="9" max="9" width="12.109375" style="172" customWidth="1"/>
    <col min="10" max="10" width="0.6640625" style="172" hidden="1" customWidth="1"/>
    <col min="11" max="11" width="7.6640625" style="173" customWidth="1"/>
    <col min="12" max="12" width="6.6640625" style="173" customWidth="1"/>
    <col min="13" max="13" width="6.44140625" style="173" bestFit="1" customWidth="1"/>
    <col min="14" max="14" width="9.77734375" style="172" hidden="1" customWidth="1"/>
    <col min="15" max="15" width="8.44140625" style="172" hidden="1" customWidth="1"/>
    <col min="16" max="16" width="8.77734375" style="172" hidden="1" customWidth="1"/>
    <col min="17" max="17" width="7.6640625" style="172" hidden="1" customWidth="1"/>
    <col min="18" max="19" width="5.33203125" style="172" hidden="1" customWidth="1"/>
    <col min="20" max="20" width="8" style="172" hidden="1" customWidth="1"/>
    <col min="21" max="21" width="7.44140625" style="172" hidden="1" customWidth="1"/>
    <col min="22" max="22" width="0.44140625" style="172" hidden="1" customWidth="1"/>
    <col min="23" max="23" width="4" style="172" customWidth="1"/>
    <col min="24" max="24" width="3.77734375" style="172" customWidth="1"/>
    <col min="25" max="25" width="3.77734375" style="172" hidden="1" customWidth="1"/>
    <col min="26" max="26" width="3.77734375" style="172" customWidth="1"/>
    <col min="27" max="27" width="3.77734375" style="172" hidden="1" customWidth="1"/>
    <col min="28" max="28" width="3.77734375" style="171" customWidth="1"/>
    <col min="29" max="29" width="3.77734375" style="172" hidden="1" customWidth="1"/>
    <col min="30" max="30" width="4.109375" style="172" customWidth="1"/>
    <col min="31" max="31" width="3.77734375" style="172" hidden="1" customWidth="1"/>
    <col min="32" max="32" width="4.109375" style="172" customWidth="1"/>
    <col min="33" max="33" width="3.77734375" style="172" hidden="1" customWidth="1"/>
    <col min="34" max="35" width="3.77734375" style="172" customWidth="1"/>
    <col min="36" max="36" width="4" style="172" customWidth="1"/>
    <col min="37" max="37" width="4" style="172" hidden="1" customWidth="1"/>
    <col min="38" max="38" width="5.33203125" style="172" hidden="1" customWidth="1"/>
    <col min="39" max="39" width="7.21875" style="173" bestFit="1" customWidth="1"/>
    <col min="40" max="40" width="9.33203125" style="172" hidden="1" customWidth="1"/>
    <col min="41" max="41" width="5.6640625" style="172" customWidth="1"/>
    <col min="42" max="42" width="6" style="172" bestFit="1" customWidth="1"/>
    <col min="43" max="43" width="5.21875" style="170" customWidth="1"/>
    <col min="44" max="44" width="24.6640625" style="170" hidden="1" customWidth="1"/>
    <col min="45" max="45" width="5.33203125" style="170" hidden="1" customWidth="1"/>
    <col min="46" max="46" width="4.44140625" style="170" hidden="1" customWidth="1"/>
    <col min="47" max="47" width="6.44140625" style="170" hidden="1" customWidth="1"/>
    <col min="48" max="49" width="7.109375" style="170" hidden="1" customWidth="1"/>
    <col min="50" max="52" width="4.44140625" style="170" hidden="1" customWidth="1"/>
    <col min="53" max="54" width="7.109375" style="170" hidden="1" customWidth="1"/>
    <col min="55" max="55" width="5.33203125" style="170" bestFit="1" customWidth="1"/>
    <col min="56" max="56" width="6.6640625" style="173" customWidth="1"/>
    <col min="57" max="57" width="7.5546875" style="172" bestFit="1" customWidth="1"/>
    <col min="58" max="16384" width="8.88671875" style="172"/>
  </cols>
  <sheetData>
    <row r="1" spans="1:57" ht="22.9" customHeight="1">
      <c r="B1" s="1453" t="s">
        <v>128</v>
      </c>
      <c r="C1" s="1453"/>
      <c r="D1" s="1453"/>
      <c r="E1" s="1453"/>
    </row>
    <row r="2" spans="1:57" ht="28.5" customHeight="1">
      <c r="A2" s="1376" t="s">
        <v>475</v>
      </c>
      <c r="B2" s="1458" t="s">
        <v>476</v>
      </c>
      <c r="C2" s="1458" t="s">
        <v>477</v>
      </c>
      <c r="D2" s="1458" t="s">
        <v>478</v>
      </c>
      <c r="E2" s="1458" t="s">
        <v>479</v>
      </c>
      <c r="F2" s="1458" t="s">
        <v>480</v>
      </c>
      <c r="G2" s="1458" t="s">
        <v>481</v>
      </c>
      <c r="H2" s="737"/>
      <c r="I2" s="1458" t="s">
        <v>482</v>
      </c>
      <c r="J2" s="1458" t="s">
        <v>483</v>
      </c>
      <c r="K2" s="1458" t="s">
        <v>485</v>
      </c>
      <c r="L2" s="1458" t="s">
        <v>486</v>
      </c>
      <c r="M2" s="1458" t="s">
        <v>487</v>
      </c>
      <c r="N2" s="1458" t="s">
        <v>108</v>
      </c>
      <c r="O2" s="1459" t="s">
        <v>447</v>
      </c>
      <c r="P2" s="1459"/>
      <c r="Q2" s="1459"/>
      <c r="R2" s="1459"/>
      <c r="S2" s="1459"/>
      <c r="T2" s="1459"/>
      <c r="U2" s="1458" t="s">
        <v>491</v>
      </c>
      <c r="V2" s="1458"/>
      <c r="W2" s="737" t="s">
        <v>448</v>
      </c>
      <c r="X2" s="1458" t="s">
        <v>449</v>
      </c>
      <c r="Y2" s="1458"/>
      <c r="Z2" s="1458" t="s">
        <v>450</v>
      </c>
      <c r="AA2" s="1458"/>
      <c r="AB2" s="1458" t="s">
        <v>512</v>
      </c>
      <c r="AC2" s="1458"/>
      <c r="AD2" s="1462" t="s">
        <v>451</v>
      </c>
      <c r="AE2" s="1462"/>
      <c r="AF2" s="1462" t="s">
        <v>452</v>
      </c>
      <c r="AG2" s="1462"/>
      <c r="AH2" s="1462" t="s">
        <v>214</v>
      </c>
      <c r="AI2" s="1462"/>
      <c r="AJ2" s="1462"/>
      <c r="AK2" s="1462" t="s">
        <v>453</v>
      </c>
      <c r="AL2" s="1462"/>
      <c r="AM2" s="1462" t="s">
        <v>454</v>
      </c>
      <c r="AN2" s="1458" t="s">
        <v>455</v>
      </c>
      <c r="AO2" s="1458" t="s">
        <v>489</v>
      </c>
      <c r="AP2" s="1458"/>
      <c r="AQ2" s="1458"/>
      <c r="AR2" s="1458"/>
      <c r="AS2" s="1458" t="s">
        <v>516</v>
      </c>
      <c r="AT2" s="1462"/>
      <c r="AU2" s="1462"/>
      <c r="AV2" s="1462"/>
      <c r="AW2" s="1462"/>
      <c r="AX2" s="1462"/>
      <c r="AY2" s="1462"/>
      <c r="AZ2" s="1462"/>
      <c r="BA2" s="1462"/>
      <c r="BB2" s="1462"/>
      <c r="BC2" s="1463" t="s">
        <v>212</v>
      </c>
      <c r="BD2" s="1463" t="s">
        <v>131</v>
      </c>
      <c r="BE2" s="1458" t="s">
        <v>494</v>
      </c>
    </row>
    <row r="3" spans="1:57" ht="35.25" customHeight="1">
      <c r="A3" s="1376"/>
      <c r="B3" s="1458"/>
      <c r="C3" s="1458"/>
      <c r="D3" s="1458"/>
      <c r="E3" s="1458"/>
      <c r="F3" s="1458"/>
      <c r="G3" s="1458"/>
      <c r="H3" s="737" t="s">
        <v>554</v>
      </c>
      <c r="I3" s="1458"/>
      <c r="J3" s="1458"/>
      <c r="K3" s="1458"/>
      <c r="L3" s="1458"/>
      <c r="M3" s="1458"/>
      <c r="N3" s="1458"/>
      <c r="O3" s="1460"/>
      <c r="P3" s="1460"/>
      <c r="Q3" s="1460"/>
      <c r="R3" s="1460"/>
      <c r="S3" s="1460"/>
      <c r="T3" s="1460"/>
      <c r="U3" s="1458" t="s">
        <v>561</v>
      </c>
      <c r="V3" s="1458" t="s">
        <v>562</v>
      </c>
      <c r="W3" s="1458" t="s">
        <v>456</v>
      </c>
      <c r="X3" s="1458" t="s">
        <v>456</v>
      </c>
      <c r="Y3" s="1458" t="s">
        <v>457</v>
      </c>
      <c r="Z3" s="1458" t="s">
        <v>456</v>
      </c>
      <c r="AA3" s="1458" t="s">
        <v>457</v>
      </c>
      <c r="AB3" s="1458" t="s">
        <v>456</v>
      </c>
      <c r="AC3" s="1458" t="s">
        <v>457</v>
      </c>
      <c r="AD3" s="1458" t="s">
        <v>456</v>
      </c>
      <c r="AE3" s="1458" t="s">
        <v>457</v>
      </c>
      <c r="AF3" s="1458" t="s">
        <v>456</v>
      </c>
      <c r="AG3" s="1458" t="s">
        <v>457</v>
      </c>
      <c r="AH3" s="738" t="s">
        <v>458</v>
      </c>
      <c r="AI3" s="738" t="s">
        <v>459</v>
      </c>
      <c r="AJ3" s="738" t="s">
        <v>460</v>
      </c>
      <c r="AK3" s="1462" t="s">
        <v>461</v>
      </c>
      <c r="AL3" s="1462" t="s">
        <v>456</v>
      </c>
      <c r="AM3" s="1462"/>
      <c r="AN3" s="1458"/>
      <c r="AO3" s="1458" t="s">
        <v>557</v>
      </c>
      <c r="AP3" s="1458" t="s">
        <v>385</v>
      </c>
      <c r="AQ3" s="1458" t="s">
        <v>462</v>
      </c>
      <c r="AR3" s="1458" t="s">
        <v>560</v>
      </c>
      <c r="AS3" s="1458" t="s">
        <v>566</v>
      </c>
      <c r="AT3" s="1462"/>
      <c r="AU3" s="1462"/>
      <c r="AV3" s="1462"/>
      <c r="AW3" s="1462"/>
      <c r="AX3" s="1458" t="s">
        <v>567</v>
      </c>
      <c r="AY3" s="1462"/>
      <c r="AZ3" s="1462"/>
      <c r="BA3" s="1462"/>
      <c r="BB3" s="1462"/>
      <c r="BC3" s="1464"/>
      <c r="BD3" s="1464"/>
      <c r="BE3" s="1462"/>
    </row>
    <row r="4" spans="1:57" ht="19.5" customHeight="1">
      <c r="A4" s="1376"/>
      <c r="B4" s="1458"/>
      <c r="C4" s="1458"/>
      <c r="D4" s="1458"/>
      <c r="E4" s="1458"/>
      <c r="F4" s="1458"/>
      <c r="G4" s="1458"/>
      <c r="H4" s="737"/>
      <c r="I4" s="1458"/>
      <c r="J4" s="1458"/>
      <c r="K4" s="1458"/>
      <c r="L4" s="1458"/>
      <c r="M4" s="1458"/>
      <c r="N4" s="1458"/>
      <c r="O4" s="1461"/>
      <c r="P4" s="1461"/>
      <c r="Q4" s="1461"/>
      <c r="R4" s="1461"/>
      <c r="S4" s="1461"/>
      <c r="T4" s="1461"/>
      <c r="U4" s="1458"/>
      <c r="V4" s="1458"/>
      <c r="W4" s="1458"/>
      <c r="X4" s="1458"/>
      <c r="Y4" s="1462"/>
      <c r="Z4" s="1458"/>
      <c r="AA4" s="1462"/>
      <c r="AB4" s="1458"/>
      <c r="AC4" s="1462"/>
      <c r="AD4" s="1462"/>
      <c r="AE4" s="1462"/>
      <c r="AF4" s="1462"/>
      <c r="AG4" s="1462"/>
      <c r="AH4" s="738" t="s">
        <v>222</v>
      </c>
      <c r="AI4" s="738" t="s">
        <v>222</v>
      </c>
      <c r="AJ4" s="738" t="s">
        <v>222</v>
      </c>
      <c r="AK4" s="1462"/>
      <c r="AL4" s="1462"/>
      <c r="AM4" s="1462"/>
      <c r="AN4" s="1458"/>
      <c r="AO4" s="1458"/>
      <c r="AP4" s="1458"/>
      <c r="AQ4" s="1458"/>
      <c r="AR4" s="1458"/>
      <c r="AS4" s="738" t="s">
        <v>221</v>
      </c>
      <c r="AT4" s="737" t="s">
        <v>222</v>
      </c>
      <c r="AU4" s="737" t="s">
        <v>191</v>
      </c>
      <c r="AV4" s="737" t="s">
        <v>223</v>
      </c>
      <c r="AW4" s="737" t="s">
        <v>224</v>
      </c>
      <c r="AX4" s="737" t="s">
        <v>221</v>
      </c>
      <c r="AY4" s="737" t="s">
        <v>222</v>
      </c>
      <c r="AZ4" s="737" t="s">
        <v>191</v>
      </c>
      <c r="BA4" s="737" t="s">
        <v>223</v>
      </c>
      <c r="BB4" s="737" t="s">
        <v>224</v>
      </c>
      <c r="BC4" s="1465"/>
      <c r="BD4" s="1465"/>
      <c r="BE4" s="1462"/>
    </row>
    <row r="5" spans="1:57" s="285" customFormat="1" ht="26.1" customHeight="1">
      <c r="A5" s="297">
        <v>1</v>
      </c>
      <c r="B5" s="751" t="s">
        <v>51</v>
      </c>
      <c r="C5" s="751" t="s">
        <v>4</v>
      </c>
      <c r="D5" s="607"/>
      <c r="E5" s="1164">
        <f>COUNTA(E6,E7,E8,E9,E10,E12:E17,E19:E21,E23:E24,E25,E26,E28:E31,E33:E36)</f>
        <v>26</v>
      </c>
      <c r="F5" s="607"/>
      <c r="G5" s="607"/>
      <c r="H5" s="607"/>
      <c r="I5" s="607"/>
      <c r="J5" s="607"/>
      <c r="K5" s="1165">
        <f>SUM(K6,K7,K8,K9,K10,K12:K17,K19:K21,K23:K24,K25,K26,K28:K31,K33:K36)</f>
        <v>1043792</v>
      </c>
      <c r="L5" s="245">
        <f>SUM(L6,L7,L8,L9,L10,L12:L17,L19:L21,L23:L24,L25,L26,L28:L31,L33:L36)</f>
        <v>74418.59</v>
      </c>
      <c r="M5" s="245">
        <f>SUM(M6,M7,M8,M9,M10,M12:M17,M19:M21,M23:M24,M25,M26,M28:M31,M33:M36)</f>
        <v>103031.59</v>
      </c>
      <c r="N5" s="607"/>
      <c r="O5" s="607"/>
      <c r="P5" s="607"/>
      <c r="Q5" s="607"/>
      <c r="R5" s="607"/>
      <c r="S5" s="607"/>
      <c r="T5" s="607"/>
      <c r="U5" s="607"/>
      <c r="V5" s="607"/>
      <c r="W5" s="607"/>
      <c r="X5" s="607"/>
      <c r="Y5" s="607"/>
      <c r="Z5" s="607"/>
      <c r="AA5" s="607"/>
      <c r="AB5" s="793"/>
      <c r="AC5" s="607"/>
      <c r="AD5" s="607"/>
      <c r="AE5" s="607"/>
      <c r="AF5" s="607"/>
      <c r="AG5" s="607"/>
      <c r="AH5" s="607"/>
      <c r="AI5" s="607"/>
      <c r="AJ5" s="607"/>
      <c r="AK5" s="607"/>
      <c r="AL5" s="607"/>
      <c r="AM5" s="245"/>
      <c r="AN5" s="607"/>
      <c r="AO5" s="607"/>
      <c r="AP5" s="607"/>
      <c r="AQ5" s="751"/>
      <c r="AR5" s="751"/>
      <c r="AS5" s="751"/>
      <c r="AT5" s="751"/>
      <c r="AU5" s="751"/>
      <c r="AV5" s="751"/>
      <c r="AW5" s="751"/>
      <c r="AX5" s="751"/>
      <c r="AY5" s="751"/>
      <c r="AZ5" s="751"/>
      <c r="BA5" s="751"/>
      <c r="BB5" s="751"/>
      <c r="BC5" s="751"/>
      <c r="BD5" s="245"/>
      <c r="BE5" s="607"/>
    </row>
    <row r="6" spans="1:57" s="285" customFormat="1" ht="26.1" customHeight="1">
      <c r="A6" s="297"/>
      <c r="B6" s="751" t="s">
        <v>2878</v>
      </c>
      <c r="C6" s="751" t="s">
        <v>1083</v>
      </c>
      <c r="D6" s="751" t="s">
        <v>2053</v>
      </c>
      <c r="E6" s="751" t="s">
        <v>2054</v>
      </c>
      <c r="F6" s="751" t="s">
        <v>906</v>
      </c>
      <c r="G6" s="751" t="s">
        <v>2055</v>
      </c>
      <c r="H6" s="1166" t="s">
        <v>908</v>
      </c>
      <c r="I6" s="751" t="s">
        <v>1266</v>
      </c>
      <c r="J6" s="751">
        <v>3</v>
      </c>
      <c r="K6" s="552">
        <v>6009</v>
      </c>
      <c r="L6" s="245">
        <v>365</v>
      </c>
      <c r="M6" s="245">
        <v>731</v>
      </c>
      <c r="N6" s="245" t="s">
        <v>513</v>
      </c>
      <c r="O6" s="245"/>
      <c r="P6" s="245">
        <v>184</v>
      </c>
      <c r="Q6" s="245"/>
      <c r="R6" s="245"/>
      <c r="S6" s="245"/>
      <c r="T6" s="245"/>
      <c r="U6" s="245">
        <v>2000</v>
      </c>
      <c r="V6" s="245">
        <v>2001</v>
      </c>
      <c r="W6" s="245"/>
      <c r="X6" s="245">
        <v>4</v>
      </c>
      <c r="Y6" s="245"/>
      <c r="Z6" s="245">
        <v>5</v>
      </c>
      <c r="AA6" s="245"/>
      <c r="AB6" s="245">
        <v>30</v>
      </c>
      <c r="AC6" s="245"/>
      <c r="AD6" s="245"/>
      <c r="AE6" s="245"/>
      <c r="AF6" s="245"/>
      <c r="AG6" s="245"/>
      <c r="AH6" s="245"/>
      <c r="AI6" s="245"/>
      <c r="AJ6" s="245"/>
      <c r="AK6" s="245"/>
      <c r="AL6" s="245"/>
      <c r="AM6" s="245">
        <v>666</v>
      </c>
      <c r="AN6" s="245"/>
      <c r="AO6" s="245"/>
      <c r="AP6" s="245"/>
      <c r="AQ6" s="751"/>
      <c r="AR6" s="751"/>
      <c r="AS6" s="751"/>
      <c r="AT6" s="751"/>
      <c r="AU6" s="751"/>
      <c r="AV6" s="751"/>
      <c r="AW6" s="751"/>
      <c r="AX6" s="751"/>
      <c r="AY6" s="751"/>
      <c r="AZ6" s="751"/>
      <c r="BA6" s="751"/>
      <c r="BB6" s="751"/>
      <c r="BC6" s="751">
        <v>1973</v>
      </c>
      <c r="BD6" s="245">
        <v>184</v>
      </c>
      <c r="BE6" s="751"/>
    </row>
    <row r="7" spans="1:57" s="285" customFormat="1" ht="26.1" customHeight="1">
      <c r="A7" s="297">
        <v>1</v>
      </c>
      <c r="B7" s="751" t="s">
        <v>3959</v>
      </c>
      <c r="C7" s="751" t="s">
        <v>3962</v>
      </c>
      <c r="D7" s="607" t="s">
        <v>5594</v>
      </c>
      <c r="E7" s="751" t="s">
        <v>5595</v>
      </c>
      <c r="F7" s="751" t="s">
        <v>3422</v>
      </c>
      <c r="G7" s="751" t="s">
        <v>5596</v>
      </c>
      <c r="H7" s="1167" t="s">
        <v>5597</v>
      </c>
      <c r="I7" s="751" t="s">
        <v>5303</v>
      </c>
      <c r="J7" s="607">
        <v>3</v>
      </c>
      <c r="K7" s="552">
        <v>191300</v>
      </c>
      <c r="L7" s="245">
        <v>9617</v>
      </c>
      <c r="M7" s="245">
        <v>17021</v>
      </c>
      <c r="N7" s="245" t="s">
        <v>5301</v>
      </c>
      <c r="O7" s="245"/>
      <c r="P7" s="245">
        <v>184</v>
      </c>
      <c r="Q7" s="245"/>
      <c r="R7" s="245"/>
      <c r="S7" s="245"/>
      <c r="T7" s="245"/>
      <c r="U7" s="245">
        <v>2000</v>
      </c>
      <c r="V7" s="245">
        <v>2001</v>
      </c>
      <c r="W7" s="245"/>
      <c r="X7" s="245">
        <v>80</v>
      </c>
      <c r="Y7" s="245"/>
      <c r="Z7" s="245">
        <v>60</v>
      </c>
      <c r="AA7" s="245"/>
      <c r="AB7" s="245">
        <v>80</v>
      </c>
      <c r="AC7" s="245"/>
      <c r="AD7" s="245"/>
      <c r="AE7" s="245"/>
      <c r="AF7" s="245">
        <v>3</v>
      </c>
      <c r="AG7" s="245"/>
      <c r="AH7" s="245">
        <v>3</v>
      </c>
      <c r="AI7" s="245">
        <v>3</v>
      </c>
      <c r="AJ7" s="245">
        <v>1</v>
      </c>
      <c r="AK7" s="245"/>
      <c r="AL7" s="245"/>
      <c r="AM7" s="245"/>
      <c r="AN7" s="245"/>
      <c r="AO7" s="245">
        <v>1519</v>
      </c>
      <c r="AP7" s="245">
        <v>5000</v>
      </c>
      <c r="AQ7" s="751" t="s">
        <v>3576</v>
      </c>
      <c r="AR7" s="751"/>
      <c r="AS7" s="751"/>
      <c r="AT7" s="751"/>
      <c r="AU7" s="751"/>
      <c r="AV7" s="751"/>
      <c r="AW7" s="751"/>
      <c r="AX7" s="751"/>
      <c r="AY7" s="751"/>
      <c r="AZ7" s="751"/>
      <c r="BA7" s="751"/>
      <c r="BB7" s="751"/>
      <c r="BC7" s="751">
        <v>2008</v>
      </c>
      <c r="BD7" s="245">
        <v>49553</v>
      </c>
      <c r="BE7" s="607"/>
    </row>
    <row r="8" spans="1:57" s="285" customFormat="1" ht="26.1" customHeight="1">
      <c r="A8" s="297">
        <v>1</v>
      </c>
      <c r="B8" s="751" t="s">
        <v>3425</v>
      </c>
      <c r="C8" s="751" t="s">
        <v>3649</v>
      </c>
      <c r="D8" s="607" t="s">
        <v>5598</v>
      </c>
      <c r="E8" s="751" t="s">
        <v>5599</v>
      </c>
      <c r="F8" s="751" t="s">
        <v>3651</v>
      </c>
      <c r="G8" s="751" t="s">
        <v>5600</v>
      </c>
      <c r="H8" s="1167" t="s">
        <v>5601</v>
      </c>
      <c r="I8" s="751" t="s">
        <v>3652</v>
      </c>
      <c r="J8" s="607">
        <v>3</v>
      </c>
      <c r="K8" s="245">
        <v>95837</v>
      </c>
      <c r="L8" s="245">
        <v>8104</v>
      </c>
      <c r="M8" s="245">
        <v>9999</v>
      </c>
      <c r="N8" s="245" t="s">
        <v>5602</v>
      </c>
      <c r="O8" s="245"/>
      <c r="P8" s="245">
        <v>477</v>
      </c>
      <c r="Q8" s="245"/>
      <c r="R8" s="245"/>
      <c r="S8" s="245"/>
      <c r="T8" s="245"/>
      <c r="U8" s="245">
        <v>1999</v>
      </c>
      <c r="V8" s="245"/>
      <c r="W8" s="245"/>
      <c r="X8" s="245">
        <v>90</v>
      </c>
      <c r="Y8" s="245"/>
      <c r="Z8" s="245">
        <v>75</v>
      </c>
      <c r="AA8" s="245"/>
      <c r="AB8" s="245">
        <v>90</v>
      </c>
      <c r="AC8" s="245"/>
      <c r="AD8" s="245"/>
      <c r="AE8" s="245"/>
      <c r="AF8" s="245">
        <v>3</v>
      </c>
      <c r="AG8" s="245"/>
      <c r="AH8" s="245"/>
      <c r="AI8" s="245"/>
      <c r="AJ8" s="245"/>
      <c r="AK8" s="245"/>
      <c r="AL8" s="245"/>
      <c r="AM8" s="245">
        <v>10010</v>
      </c>
      <c r="AN8" s="245"/>
      <c r="AO8" s="245">
        <v>1337</v>
      </c>
      <c r="AP8" s="245"/>
      <c r="AQ8" s="751"/>
      <c r="AR8" s="751" t="s">
        <v>3584</v>
      </c>
      <c r="AS8" s="751"/>
      <c r="AT8" s="751"/>
      <c r="AU8" s="751"/>
      <c r="AV8" s="751"/>
      <c r="AW8" s="751"/>
      <c r="AX8" s="751"/>
      <c r="AY8" s="751"/>
      <c r="AZ8" s="751"/>
      <c r="BA8" s="751"/>
      <c r="BB8" s="751"/>
      <c r="BC8" s="751">
        <v>2014</v>
      </c>
      <c r="BD8" s="245">
        <v>30195</v>
      </c>
      <c r="BE8" s="607"/>
    </row>
    <row r="9" spans="1:57" s="285" customFormat="1" ht="26.1" customHeight="1">
      <c r="A9" s="297"/>
      <c r="B9" s="751" t="s">
        <v>5324</v>
      </c>
      <c r="C9" s="751" t="s">
        <v>4754</v>
      </c>
      <c r="D9" s="607"/>
      <c r="E9" s="751" t="s">
        <v>5603</v>
      </c>
      <c r="F9" s="751" t="s">
        <v>5326</v>
      </c>
      <c r="G9" s="751"/>
      <c r="H9" s="1167"/>
      <c r="I9" s="751" t="s">
        <v>3577</v>
      </c>
      <c r="J9" s="607"/>
      <c r="K9" s="245">
        <v>3700</v>
      </c>
      <c r="L9" s="245">
        <v>1425</v>
      </c>
      <c r="M9" s="245">
        <v>1407</v>
      </c>
      <c r="N9" s="245"/>
      <c r="O9" s="245"/>
      <c r="P9" s="245"/>
      <c r="Q9" s="245"/>
      <c r="R9" s="245"/>
      <c r="S9" s="245"/>
      <c r="T9" s="245"/>
      <c r="U9" s="245"/>
      <c r="V9" s="245"/>
      <c r="W9" s="245"/>
      <c r="X9" s="245"/>
      <c r="Y9" s="245"/>
      <c r="Z9" s="245"/>
      <c r="AA9" s="245"/>
      <c r="AB9" s="245">
        <v>60</v>
      </c>
      <c r="AC9" s="245"/>
      <c r="AD9" s="245"/>
      <c r="AE9" s="245"/>
      <c r="AF9" s="245"/>
      <c r="AG9" s="245"/>
      <c r="AH9" s="245"/>
      <c r="AI9" s="245"/>
      <c r="AJ9" s="245"/>
      <c r="AK9" s="245"/>
      <c r="AL9" s="245"/>
      <c r="AM9" s="245">
        <v>1425</v>
      </c>
      <c r="AN9" s="245"/>
      <c r="AO9" s="245">
        <v>97</v>
      </c>
      <c r="AP9" s="245">
        <v>97</v>
      </c>
      <c r="AQ9" s="751" t="s">
        <v>5604</v>
      </c>
      <c r="AR9" s="751"/>
      <c r="AS9" s="751"/>
      <c r="AT9" s="751"/>
      <c r="AU9" s="751"/>
      <c r="AV9" s="751"/>
      <c r="AW9" s="751"/>
      <c r="AX9" s="751"/>
      <c r="AY9" s="751"/>
      <c r="AZ9" s="751"/>
      <c r="BA9" s="751"/>
      <c r="BB9" s="751"/>
      <c r="BC9" s="751">
        <v>2005</v>
      </c>
      <c r="BD9" s="245">
        <v>1400</v>
      </c>
      <c r="BE9" s="607"/>
    </row>
    <row r="10" spans="1:57" s="285" customFormat="1" ht="26.1" customHeight="1">
      <c r="A10" s="298">
        <v>1</v>
      </c>
      <c r="B10" s="751" t="s">
        <v>3653</v>
      </c>
      <c r="C10" s="751" t="s">
        <v>3583</v>
      </c>
      <c r="D10" s="607" t="s">
        <v>5605</v>
      </c>
      <c r="E10" s="751" t="s">
        <v>5606</v>
      </c>
      <c r="F10" s="751" t="s">
        <v>5607</v>
      </c>
      <c r="G10" s="751" t="s">
        <v>5608</v>
      </c>
      <c r="H10" s="1167" t="s">
        <v>5609</v>
      </c>
      <c r="I10" s="751" t="s">
        <v>5610</v>
      </c>
      <c r="J10" s="607">
        <v>13</v>
      </c>
      <c r="K10" s="245">
        <v>65820</v>
      </c>
      <c r="L10" s="245">
        <v>4980</v>
      </c>
      <c r="M10" s="245">
        <v>7761</v>
      </c>
      <c r="N10" s="245" t="s">
        <v>5611</v>
      </c>
      <c r="O10" s="245"/>
      <c r="P10" s="245"/>
      <c r="Q10" s="245"/>
      <c r="R10" s="245"/>
      <c r="S10" s="245"/>
      <c r="T10" s="245"/>
      <c r="U10" s="245" t="s">
        <v>5612</v>
      </c>
      <c r="V10" s="245" t="s">
        <v>5613</v>
      </c>
      <c r="W10" s="245"/>
      <c r="X10" s="245">
        <v>45</v>
      </c>
      <c r="Y10" s="245"/>
      <c r="Z10" s="245">
        <v>20</v>
      </c>
      <c r="AA10" s="245"/>
      <c r="AB10" s="245">
        <v>70</v>
      </c>
      <c r="AC10" s="245"/>
      <c r="AD10" s="245"/>
      <c r="AE10" s="245"/>
      <c r="AF10" s="245">
        <v>5</v>
      </c>
      <c r="AG10" s="245"/>
      <c r="AH10" s="245">
        <v>3</v>
      </c>
      <c r="AI10" s="245">
        <v>3</v>
      </c>
      <c r="AJ10" s="245">
        <v>1</v>
      </c>
      <c r="AK10" s="245"/>
      <c r="AL10" s="245"/>
      <c r="AM10" s="245"/>
      <c r="AN10" s="245"/>
      <c r="AO10" s="245"/>
      <c r="AP10" s="245"/>
      <c r="AQ10" s="751"/>
      <c r="AR10" s="751"/>
      <c r="AS10" s="751"/>
      <c r="AT10" s="751"/>
      <c r="AU10" s="751"/>
      <c r="AV10" s="751"/>
      <c r="AW10" s="751"/>
      <c r="AX10" s="751"/>
      <c r="AY10" s="751"/>
      <c r="AZ10" s="751"/>
      <c r="BA10" s="751"/>
      <c r="BB10" s="751"/>
      <c r="BC10" s="751">
        <v>1999</v>
      </c>
      <c r="BD10" s="245">
        <v>10511</v>
      </c>
      <c r="BE10" s="607"/>
    </row>
    <row r="11" spans="1:57" s="285" customFormat="1" ht="26.1" customHeight="1">
      <c r="A11" s="299"/>
      <c r="B11" s="1026" t="s">
        <v>3594</v>
      </c>
      <c r="C11" s="607" t="s">
        <v>5614</v>
      </c>
      <c r="D11" s="607"/>
      <c r="E11" s="1164">
        <f>COUNTA(E12:E17)</f>
        <v>6</v>
      </c>
      <c r="F11" s="607"/>
      <c r="G11" s="607"/>
      <c r="H11" s="1168"/>
      <c r="I11" s="607"/>
      <c r="J11" s="607"/>
      <c r="K11" s="245">
        <f>SUM(K12:K17)</f>
        <v>68512</v>
      </c>
      <c r="L11" s="245">
        <f t="shared" ref="L11:AF11" si="0">SUM(L12:L17)</f>
        <v>6410.2800000000007</v>
      </c>
      <c r="M11" s="245">
        <f t="shared" si="0"/>
        <v>8567.36</v>
      </c>
      <c r="N11" s="245">
        <f t="shared" si="0"/>
        <v>0</v>
      </c>
      <c r="O11" s="245">
        <f t="shared" si="0"/>
        <v>74</v>
      </c>
      <c r="P11" s="245">
        <f t="shared" si="0"/>
        <v>0</v>
      </c>
      <c r="Q11" s="245">
        <f t="shared" si="0"/>
        <v>0</v>
      </c>
      <c r="R11" s="245">
        <f t="shared" si="0"/>
        <v>0</v>
      </c>
      <c r="S11" s="245">
        <f t="shared" si="0"/>
        <v>0</v>
      </c>
      <c r="T11" s="245">
        <f t="shared" si="0"/>
        <v>0</v>
      </c>
      <c r="U11" s="245">
        <f t="shared" si="0"/>
        <v>1985</v>
      </c>
      <c r="V11" s="245">
        <f t="shared" si="0"/>
        <v>0</v>
      </c>
      <c r="W11" s="245"/>
      <c r="X11" s="245"/>
      <c r="Y11" s="245">
        <f t="shared" si="0"/>
        <v>0</v>
      </c>
      <c r="Z11" s="245"/>
      <c r="AA11" s="245">
        <f t="shared" si="0"/>
        <v>0</v>
      </c>
      <c r="AB11" s="245">
        <f t="shared" si="0"/>
        <v>117</v>
      </c>
      <c r="AC11" s="245">
        <f t="shared" si="0"/>
        <v>0</v>
      </c>
      <c r="AD11" s="245"/>
      <c r="AE11" s="245">
        <f t="shared" si="0"/>
        <v>0</v>
      </c>
      <c r="AF11" s="245">
        <f t="shared" si="0"/>
        <v>8</v>
      </c>
      <c r="AG11" s="607"/>
      <c r="AH11" s="607"/>
      <c r="AI11" s="607"/>
      <c r="AJ11" s="607"/>
      <c r="AK11" s="607"/>
      <c r="AL11" s="607"/>
      <c r="AM11" s="245">
        <f>SUM(AM12:AM17)</f>
        <v>3043.88</v>
      </c>
      <c r="AN11" s="607"/>
      <c r="AO11" s="245">
        <f>SUM(AO12:AO17)</f>
        <v>788</v>
      </c>
      <c r="AP11" s="245">
        <f>SUM(AP12:AP17)</f>
        <v>788</v>
      </c>
      <c r="AQ11" s="607"/>
      <c r="AR11" s="607"/>
      <c r="AS11" s="607"/>
      <c r="AT11" s="607"/>
      <c r="AU11" s="607"/>
      <c r="AV11" s="607"/>
      <c r="AW11" s="607"/>
      <c r="AX11" s="607"/>
      <c r="AY11" s="607"/>
      <c r="AZ11" s="607"/>
      <c r="BA11" s="607"/>
      <c r="BB11" s="607"/>
      <c r="BC11" s="793"/>
      <c r="BD11" s="245">
        <f>SUM(BD12:BD17)</f>
        <v>1628</v>
      </c>
      <c r="BE11" s="607"/>
    </row>
    <row r="12" spans="1:57" s="285" customFormat="1" ht="26.1" customHeight="1">
      <c r="A12" s="300">
        <v>1</v>
      </c>
      <c r="B12" s="752"/>
      <c r="C12" s="555" t="s">
        <v>3670</v>
      </c>
      <c r="D12" s="555" t="s">
        <v>5615</v>
      </c>
      <c r="E12" s="555" t="s">
        <v>5616</v>
      </c>
      <c r="F12" s="555" t="s">
        <v>3670</v>
      </c>
      <c r="G12" s="555" t="s">
        <v>5617</v>
      </c>
      <c r="H12" s="1169"/>
      <c r="I12" s="555" t="s">
        <v>3286</v>
      </c>
      <c r="J12" s="552">
        <v>7</v>
      </c>
      <c r="K12" s="552">
        <v>9508</v>
      </c>
      <c r="L12" s="552">
        <v>1665.6</v>
      </c>
      <c r="M12" s="552">
        <v>1665.6</v>
      </c>
      <c r="N12" s="555" t="s">
        <v>5618</v>
      </c>
      <c r="O12" s="555"/>
      <c r="P12" s="555"/>
      <c r="Q12" s="555"/>
      <c r="R12" s="555"/>
      <c r="S12" s="555"/>
      <c r="T12" s="555"/>
      <c r="U12" s="552">
        <v>1985</v>
      </c>
      <c r="V12" s="552"/>
      <c r="W12" s="552"/>
      <c r="X12" s="552"/>
      <c r="Y12" s="552"/>
      <c r="Z12" s="552"/>
      <c r="AA12" s="552"/>
      <c r="AB12" s="618">
        <v>60</v>
      </c>
      <c r="AC12" s="552"/>
      <c r="AD12" s="552"/>
      <c r="AE12" s="552"/>
      <c r="AF12" s="552"/>
      <c r="AG12" s="552"/>
      <c r="AH12" s="552"/>
      <c r="AI12" s="552"/>
      <c r="AJ12" s="555"/>
      <c r="AK12" s="555"/>
      <c r="AL12" s="555"/>
      <c r="AM12" s="245">
        <v>1665.6</v>
      </c>
      <c r="AN12" s="607"/>
      <c r="AO12" s="607">
        <v>576</v>
      </c>
      <c r="AP12" s="607">
        <v>576</v>
      </c>
      <c r="AQ12" s="607" t="s">
        <v>3576</v>
      </c>
      <c r="AR12" s="607" t="s">
        <v>3578</v>
      </c>
      <c r="AS12" s="607"/>
      <c r="AT12" s="607"/>
      <c r="AU12" s="607"/>
      <c r="AV12" s="607"/>
      <c r="AW12" s="607"/>
      <c r="AX12" s="607"/>
      <c r="AY12" s="607"/>
      <c r="AZ12" s="607"/>
      <c r="BA12" s="607"/>
      <c r="BB12" s="607"/>
      <c r="BC12" s="793">
        <v>1980</v>
      </c>
      <c r="BD12" s="552">
        <v>1091</v>
      </c>
      <c r="BE12" s="1023"/>
    </row>
    <row r="13" spans="1:57" s="285" customFormat="1" ht="26.1" customHeight="1">
      <c r="A13" s="300"/>
      <c r="B13" s="752"/>
      <c r="C13" s="555" t="s">
        <v>3597</v>
      </c>
      <c r="D13" s="555"/>
      <c r="E13" s="555" t="s">
        <v>5619</v>
      </c>
      <c r="F13" s="555" t="s">
        <v>3597</v>
      </c>
      <c r="G13" s="555"/>
      <c r="H13" s="1169"/>
      <c r="I13" s="555" t="s">
        <v>3577</v>
      </c>
      <c r="J13" s="552"/>
      <c r="K13" s="552">
        <v>24935</v>
      </c>
      <c r="L13" s="552">
        <v>3784</v>
      </c>
      <c r="M13" s="552">
        <v>5843</v>
      </c>
      <c r="N13" s="555"/>
      <c r="O13" s="555"/>
      <c r="P13" s="555"/>
      <c r="Q13" s="555"/>
      <c r="R13" s="555"/>
      <c r="S13" s="555"/>
      <c r="T13" s="555"/>
      <c r="U13" s="552"/>
      <c r="V13" s="552"/>
      <c r="W13" s="552"/>
      <c r="X13" s="552"/>
      <c r="Y13" s="552"/>
      <c r="Z13" s="552"/>
      <c r="AA13" s="552"/>
      <c r="AB13" s="618">
        <v>30</v>
      </c>
      <c r="AC13" s="552"/>
      <c r="AD13" s="552"/>
      <c r="AE13" s="552"/>
      <c r="AF13" s="552"/>
      <c r="AG13" s="552"/>
      <c r="AH13" s="552"/>
      <c r="AI13" s="552"/>
      <c r="AJ13" s="555"/>
      <c r="AK13" s="555"/>
      <c r="AL13" s="555"/>
      <c r="AM13" s="245">
        <v>869</v>
      </c>
      <c r="AN13" s="607"/>
      <c r="AO13" s="607">
        <v>202</v>
      </c>
      <c r="AP13" s="607">
        <v>202</v>
      </c>
      <c r="AQ13" s="607" t="s">
        <v>3576</v>
      </c>
      <c r="AR13" s="607"/>
      <c r="AS13" s="607"/>
      <c r="AT13" s="607"/>
      <c r="AU13" s="607"/>
      <c r="AV13" s="607"/>
      <c r="AW13" s="607"/>
      <c r="AX13" s="607"/>
      <c r="AY13" s="607"/>
      <c r="AZ13" s="607"/>
      <c r="BA13" s="607"/>
      <c r="BB13" s="607"/>
      <c r="BC13" s="793">
        <v>1999</v>
      </c>
      <c r="BD13" s="552" t="s">
        <v>5620</v>
      </c>
      <c r="BE13" s="1023"/>
    </row>
    <row r="14" spans="1:57" ht="26.1" customHeight="1">
      <c r="A14" s="1170"/>
      <c r="B14" s="576"/>
      <c r="C14" s="99" t="s">
        <v>5621</v>
      </c>
      <c r="D14" s="99"/>
      <c r="E14" s="1151" t="s">
        <v>5622</v>
      </c>
      <c r="F14" s="99" t="s">
        <v>5621</v>
      </c>
      <c r="G14" s="99"/>
      <c r="H14" s="148"/>
      <c r="I14" s="99" t="s">
        <v>5623</v>
      </c>
      <c r="J14" s="99"/>
      <c r="K14" s="319">
        <v>11348</v>
      </c>
      <c r="L14" s="319">
        <v>144.5</v>
      </c>
      <c r="M14" s="319">
        <v>144.5</v>
      </c>
      <c r="N14" s="100"/>
      <c r="O14" s="100"/>
      <c r="P14" s="100"/>
      <c r="Q14" s="100"/>
      <c r="R14" s="100"/>
      <c r="S14" s="100"/>
      <c r="T14" s="100"/>
      <c r="U14" s="100"/>
      <c r="V14" s="100"/>
      <c r="W14" s="100"/>
      <c r="X14" s="100"/>
      <c r="Y14" s="100"/>
      <c r="Z14" s="100"/>
      <c r="AA14" s="100"/>
      <c r="AB14" s="100">
        <v>9</v>
      </c>
      <c r="AC14" s="100"/>
      <c r="AD14" s="100"/>
      <c r="AE14" s="100"/>
      <c r="AF14" s="100"/>
      <c r="AG14" s="99"/>
      <c r="AH14" s="99"/>
      <c r="AI14" s="99"/>
      <c r="AJ14" s="99"/>
      <c r="AK14" s="99"/>
      <c r="AL14" s="99"/>
      <c r="AM14" s="100">
        <v>144.5</v>
      </c>
      <c r="AN14" s="99"/>
      <c r="AO14" s="100"/>
      <c r="AP14" s="100"/>
      <c r="AQ14" s="99"/>
      <c r="AR14" s="99"/>
      <c r="AS14" s="99"/>
      <c r="AT14" s="99"/>
      <c r="AU14" s="99"/>
      <c r="AV14" s="99"/>
      <c r="AW14" s="99"/>
      <c r="AX14" s="99"/>
      <c r="AY14" s="99"/>
      <c r="AZ14" s="99"/>
      <c r="BA14" s="99"/>
      <c r="BB14" s="99"/>
      <c r="BC14" s="582">
        <v>2015</v>
      </c>
      <c r="BD14" s="100">
        <v>100</v>
      </c>
      <c r="BE14" s="99"/>
    </row>
    <row r="15" spans="1:57" s="285" customFormat="1" ht="26.1" customHeight="1">
      <c r="A15" s="300"/>
      <c r="B15" s="752"/>
      <c r="C15" s="607" t="s">
        <v>5368</v>
      </c>
      <c r="D15" s="607"/>
      <c r="E15" s="1164" t="s">
        <v>5624</v>
      </c>
      <c r="F15" s="607" t="s">
        <v>5368</v>
      </c>
      <c r="G15" s="607"/>
      <c r="H15" s="1168"/>
      <c r="I15" s="607" t="s">
        <v>5625</v>
      </c>
      <c r="J15" s="607"/>
      <c r="K15" s="552">
        <v>748</v>
      </c>
      <c r="L15" s="552">
        <v>433.68</v>
      </c>
      <c r="M15" s="552">
        <v>531.76</v>
      </c>
      <c r="N15" s="245"/>
      <c r="O15" s="245"/>
      <c r="P15" s="245"/>
      <c r="Q15" s="245"/>
      <c r="R15" s="245"/>
      <c r="S15" s="245"/>
      <c r="T15" s="245"/>
      <c r="U15" s="245"/>
      <c r="V15" s="245"/>
      <c r="W15" s="245"/>
      <c r="X15" s="245"/>
      <c r="Y15" s="245"/>
      <c r="Z15" s="245"/>
      <c r="AA15" s="245"/>
      <c r="AB15" s="245">
        <v>6</v>
      </c>
      <c r="AC15" s="245"/>
      <c r="AD15" s="245"/>
      <c r="AE15" s="245"/>
      <c r="AF15" s="245"/>
      <c r="AG15" s="607"/>
      <c r="AH15" s="607"/>
      <c r="AI15" s="607"/>
      <c r="AJ15" s="607"/>
      <c r="AK15" s="607"/>
      <c r="AL15" s="607"/>
      <c r="AM15" s="245">
        <v>105.78</v>
      </c>
      <c r="AN15" s="607"/>
      <c r="AO15" s="245">
        <v>10</v>
      </c>
      <c r="AP15" s="245">
        <v>10</v>
      </c>
      <c r="AQ15" s="607" t="s">
        <v>5626</v>
      </c>
      <c r="AR15" s="607"/>
      <c r="AS15" s="607"/>
      <c r="AT15" s="607"/>
      <c r="AU15" s="607"/>
      <c r="AV15" s="607"/>
      <c r="AW15" s="607"/>
      <c r="AX15" s="607"/>
      <c r="AY15" s="607"/>
      <c r="AZ15" s="607"/>
      <c r="BA15" s="607"/>
      <c r="BB15" s="607"/>
      <c r="BC15" s="793">
        <v>2013</v>
      </c>
      <c r="BD15" s="245">
        <v>243</v>
      </c>
      <c r="BE15" s="607"/>
    </row>
    <row r="16" spans="1:57" s="285" customFormat="1" ht="26.1" customHeight="1">
      <c r="A16" s="300">
        <v>2</v>
      </c>
      <c r="B16" s="752"/>
      <c r="C16" s="555" t="s">
        <v>4019</v>
      </c>
      <c r="D16" s="555"/>
      <c r="E16" s="555" t="s">
        <v>5627</v>
      </c>
      <c r="F16" s="555" t="s">
        <v>4019</v>
      </c>
      <c r="G16" s="555"/>
      <c r="H16" s="1169"/>
      <c r="I16" s="555" t="s">
        <v>4019</v>
      </c>
      <c r="J16" s="552"/>
      <c r="K16" s="552">
        <v>21342</v>
      </c>
      <c r="L16" s="552">
        <v>184</v>
      </c>
      <c r="M16" s="552">
        <v>184</v>
      </c>
      <c r="N16" s="555"/>
      <c r="O16" s="555"/>
      <c r="P16" s="555"/>
      <c r="Q16" s="555"/>
      <c r="R16" s="555"/>
      <c r="S16" s="555"/>
      <c r="T16" s="555"/>
      <c r="U16" s="552"/>
      <c r="V16" s="552"/>
      <c r="W16" s="552"/>
      <c r="X16" s="552"/>
      <c r="Y16" s="552"/>
      <c r="Z16" s="552"/>
      <c r="AA16" s="552"/>
      <c r="AB16" s="618"/>
      <c r="AC16" s="552"/>
      <c r="AD16" s="552"/>
      <c r="AE16" s="552"/>
      <c r="AF16" s="552">
        <v>8</v>
      </c>
      <c r="AG16" s="552"/>
      <c r="AH16" s="552"/>
      <c r="AI16" s="552"/>
      <c r="AJ16" s="555"/>
      <c r="AK16" s="555"/>
      <c r="AL16" s="555"/>
      <c r="AM16" s="245">
        <v>115</v>
      </c>
      <c r="AN16" s="607"/>
      <c r="AO16" s="607"/>
      <c r="AP16" s="607"/>
      <c r="AQ16" s="607"/>
      <c r="AR16" s="607"/>
      <c r="AS16" s="607"/>
      <c r="AT16" s="607"/>
      <c r="AU16" s="607"/>
      <c r="AV16" s="607"/>
      <c r="AW16" s="607"/>
      <c r="AX16" s="607"/>
      <c r="AY16" s="607"/>
      <c r="AZ16" s="607"/>
      <c r="BA16" s="607"/>
      <c r="BB16" s="607"/>
      <c r="BC16" s="793">
        <v>2002</v>
      </c>
      <c r="BD16" s="552">
        <v>120</v>
      </c>
      <c r="BE16" s="1023"/>
    </row>
    <row r="17" spans="1:57" s="285" customFormat="1" ht="26.1" customHeight="1">
      <c r="A17" s="300"/>
      <c r="B17" s="1009"/>
      <c r="C17" s="607" t="s">
        <v>5374</v>
      </c>
      <c r="D17" s="607" t="s">
        <v>5628</v>
      </c>
      <c r="E17" s="607" t="s">
        <v>5629</v>
      </c>
      <c r="F17" s="607" t="s">
        <v>5374</v>
      </c>
      <c r="G17" s="607" t="s">
        <v>5374</v>
      </c>
      <c r="H17" s="321"/>
      <c r="I17" s="607" t="s">
        <v>5374</v>
      </c>
      <c r="J17" s="607">
        <v>1</v>
      </c>
      <c r="K17" s="245">
        <v>631</v>
      </c>
      <c r="L17" s="245">
        <v>198.5</v>
      </c>
      <c r="M17" s="245">
        <v>198.5</v>
      </c>
      <c r="N17" s="607" t="s">
        <v>5301</v>
      </c>
      <c r="O17" s="607">
        <v>74</v>
      </c>
      <c r="P17" s="607"/>
      <c r="Q17" s="607"/>
      <c r="R17" s="607"/>
      <c r="S17" s="607"/>
      <c r="T17" s="607"/>
      <c r="U17" s="607"/>
      <c r="V17" s="607"/>
      <c r="W17" s="607"/>
      <c r="X17" s="607"/>
      <c r="Y17" s="607"/>
      <c r="Z17" s="607"/>
      <c r="AA17" s="607"/>
      <c r="AB17" s="793">
        <v>12</v>
      </c>
      <c r="AC17" s="607"/>
      <c r="AD17" s="607"/>
      <c r="AE17" s="607"/>
      <c r="AF17" s="607"/>
      <c r="AG17" s="607"/>
      <c r="AH17" s="607"/>
      <c r="AI17" s="607"/>
      <c r="AJ17" s="607"/>
      <c r="AK17" s="607"/>
      <c r="AL17" s="607"/>
      <c r="AM17" s="245">
        <v>144</v>
      </c>
      <c r="AN17" s="607"/>
      <c r="AO17" s="607"/>
      <c r="AP17" s="607"/>
      <c r="AQ17" s="607"/>
      <c r="AR17" s="607"/>
      <c r="AS17" s="607"/>
      <c r="AT17" s="607"/>
      <c r="AU17" s="607"/>
      <c r="AV17" s="607"/>
      <c r="AW17" s="607"/>
      <c r="AX17" s="607"/>
      <c r="AY17" s="607"/>
      <c r="AZ17" s="607"/>
      <c r="BA17" s="607"/>
      <c r="BB17" s="607"/>
      <c r="BC17" s="793">
        <v>2003</v>
      </c>
      <c r="BD17" s="245">
        <v>74</v>
      </c>
      <c r="BE17" s="607"/>
    </row>
    <row r="18" spans="1:57" s="285" customFormat="1" ht="26.1" customHeight="1">
      <c r="A18" s="297">
        <v>1</v>
      </c>
      <c r="B18" s="739" t="s">
        <v>3680</v>
      </c>
      <c r="C18" s="239" t="s">
        <v>5614</v>
      </c>
      <c r="D18" s="321"/>
      <c r="E18" s="1164">
        <f>COUNTA(E19:E21)</f>
        <v>3</v>
      </c>
      <c r="F18" s="321"/>
      <c r="G18" s="321"/>
      <c r="H18" s="321"/>
      <c r="I18" s="321"/>
      <c r="J18" s="321"/>
      <c r="K18" s="552">
        <f>SUM(K19:K21)</f>
        <v>127721</v>
      </c>
      <c r="L18" s="552">
        <f t="shared" ref="L18:M18" si="1">SUM(L19:L21)</f>
        <v>12995</v>
      </c>
      <c r="M18" s="552">
        <f t="shared" si="1"/>
        <v>16815</v>
      </c>
      <c r="N18" s="552"/>
      <c r="O18" s="609"/>
      <c r="P18" s="609"/>
      <c r="Q18" s="609"/>
      <c r="R18" s="609"/>
      <c r="S18" s="609"/>
      <c r="T18" s="609"/>
      <c r="U18" s="552"/>
      <c r="V18" s="552"/>
      <c r="W18" s="552"/>
      <c r="X18" s="552"/>
      <c r="Y18" s="245"/>
      <c r="Z18" s="552"/>
      <c r="AA18" s="245"/>
      <c r="AB18" s="552"/>
      <c r="AC18" s="245"/>
      <c r="AD18" s="245"/>
      <c r="AE18" s="245"/>
      <c r="AF18" s="245"/>
      <c r="AG18" s="245"/>
      <c r="AH18" s="245"/>
      <c r="AI18" s="245"/>
      <c r="AJ18" s="245"/>
      <c r="AK18" s="245"/>
      <c r="AL18" s="245"/>
      <c r="AM18" s="552">
        <f>SUM(AM19:AM21)</f>
        <v>6408</v>
      </c>
      <c r="AN18" s="552"/>
      <c r="AO18" s="552"/>
      <c r="AP18" s="552"/>
      <c r="AQ18" s="239"/>
      <c r="AR18" s="239"/>
      <c r="AS18" s="751"/>
      <c r="AT18" s="239"/>
      <c r="AU18" s="239"/>
      <c r="AV18" s="239"/>
      <c r="AW18" s="239"/>
      <c r="AX18" s="239"/>
      <c r="AY18" s="239"/>
      <c r="AZ18" s="239"/>
      <c r="BA18" s="239"/>
      <c r="BB18" s="239"/>
      <c r="BC18" s="1009"/>
      <c r="BD18" s="1011"/>
      <c r="BE18" s="607"/>
    </row>
    <row r="19" spans="1:57" s="285" customFormat="1" ht="26.1" customHeight="1">
      <c r="A19" s="297"/>
      <c r="B19" s="980"/>
      <c r="C19" s="751" t="s">
        <v>582</v>
      </c>
      <c r="D19" s="607" t="s">
        <v>11185</v>
      </c>
      <c r="E19" s="751" t="s">
        <v>11186</v>
      </c>
      <c r="F19" s="751" t="s">
        <v>582</v>
      </c>
      <c r="G19" s="751"/>
      <c r="H19" s="1167" t="s">
        <v>10721</v>
      </c>
      <c r="I19" s="751" t="s">
        <v>10908</v>
      </c>
      <c r="J19" s="607" t="s">
        <v>2564</v>
      </c>
      <c r="K19" s="245">
        <v>92950</v>
      </c>
      <c r="L19" s="245">
        <v>7111</v>
      </c>
      <c r="M19" s="245">
        <v>8402</v>
      </c>
      <c r="N19" s="245" t="s">
        <v>11187</v>
      </c>
      <c r="O19" s="245">
        <v>1825</v>
      </c>
      <c r="P19" s="245">
        <v>1825</v>
      </c>
      <c r="Q19" s="245">
        <v>1100</v>
      </c>
      <c r="R19" s="245"/>
      <c r="S19" s="245"/>
      <c r="T19" s="245"/>
      <c r="U19" s="245">
        <v>2002</v>
      </c>
      <c r="V19" s="245"/>
      <c r="W19" s="245"/>
      <c r="X19" s="245">
        <v>60</v>
      </c>
      <c r="Y19" s="245"/>
      <c r="Z19" s="245">
        <v>40</v>
      </c>
      <c r="AA19" s="245"/>
      <c r="AB19" s="245">
        <v>72</v>
      </c>
      <c r="AC19" s="245"/>
      <c r="AD19" s="245"/>
      <c r="AE19" s="245"/>
      <c r="AF19" s="245">
        <v>3</v>
      </c>
      <c r="AG19" s="245"/>
      <c r="AH19" s="245">
        <v>2</v>
      </c>
      <c r="AI19" s="245">
        <v>2</v>
      </c>
      <c r="AJ19" s="245">
        <v>1</v>
      </c>
      <c r="AK19" s="245"/>
      <c r="AL19" s="245"/>
      <c r="AM19" s="245">
        <v>5422</v>
      </c>
      <c r="AN19" s="245"/>
      <c r="AO19" s="245">
        <v>800</v>
      </c>
      <c r="AP19" s="245">
        <v>1000</v>
      </c>
      <c r="AQ19" s="751" t="s">
        <v>586</v>
      </c>
      <c r="AR19" s="751" t="s">
        <v>587</v>
      </c>
      <c r="AS19" s="751"/>
      <c r="AT19" s="751"/>
      <c r="AU19" s="751"/>
      <c r="AV19" s="751"/>
      <c r="AW19" s="751"/>
      <c r="AX19" s="751"/>
      <c r="AY19" s="751"/>
      <c r="AZ19" s="751"/>
      <c r="BA19" s="751"/>
      <c r="BB19" s="751"/>
      <c r="BC19" s="751">
        <v>1990</v>
      </c>
      <c r="BD19" s="245">
        <v>5050</v>
      </c>
      <c r="BE19" s="796"/>
    </row>
    <row r="20" spans="1:57" s="285" customFormat="1" ht="26.1" customHeight="1">
      <c r="A20" s="297"/>
      <c r="B20" s="980"/>
      <c r="C20" s="751" t="s">
        <v>5378</v>
      </c>
      <c r="D20" s="607"/>
      <c r="E20" s="751" t="s">
        <v>5631</v>
      </c>
      <c r="F20" s="751" t="s">
        <v>5632</v>
      </c>
      <c r="G20" s="751"/>
      <c r="H20" s="1167"/>
      <c r="I20" s="751" t="s">
        <v>5633</v>
      </c>
      <c r="J20" s="607"/>
      <c r="K20" s="245">
        <v>5610</v>
      </c>
      <c r="L20" s="245">
        <v>5610</v>
      </c>
      <c r="M20" s="245">
        <v>8067</v>
      </c>
      <c r="N20" s="245"/>
      <c r="O20" s="245"/>
      <c r="P20" s="245"/>
      <c r="Q20" s="245"/>
      <c r="R20" s="245"/>
      <c r="S20" s="245"/>
      <c r="T20" s="245"/>
      <c r="U20" s="245"/>
      <c r="V20" s="245"/>
      <c r="W20" s="245"/>
      <c r="X20" s="245">
        <v>60</v>
      </c>
      <c r="Y20" s="245"/>
      <c r="Z20" s="245">
        <v>60</v>
      </c>
      <c r="AA20" s="245"/>
      <c r="AB20" s="245">
        <v>60</v>
      </c>
      <c r="AC20" s="245"/>
      <c r="AD20" s="245"/>
      <c r="AE20" s="245"/>
      <c r="AF20" s="245">
        <v>2</v>
      </c>
      <c r="AG20" s="245"/>
      <c r="AH20" s="245">
        <v>3</v>
      </c>
      <c r="AI20" s="245">
        <v>3</v>
      </c>
      <c r="AJ20" s="245">
        <v>3</v>
      </c>
      <c r="AK20" s="245"/>
      <c r="AL20" s="245"/>
      <c r="AM20" s="245">
        <v>515</v>
      </c>
      <c r="AN20" s="245"/>
      <c r="AO20" s="245"/>
      <c r="AP20" s="245"/>
      <c r="AQ20" s="751"/>
      <c r="AR20" s="751"/>
      <c r="AS20" s="751"/>
      <c r="AT20" s="751"/>
      <c r="AU20" s="751"/>
      <c r="AV20" s="751"/>
      <c r="AW20" s="751"/>
      <c r="AX20" s="751"/>
      <c r="AY20" s="751"/>
      <c r="AZ20" s="751"/>
      <c r="BA20" s="751"/>
      <c r="BB20" s="751"/>
      <c r="BC20" s="751">
        <v>2011</v>
      </c>
      <c r="BD20" s="245"/>
      <c r="BE20" s="607"/>
    </row>
    <row r="21" spans="1:57" s="285" customFormat="1" ht="26.1" customHeight="1">
      <c r="A21" s="297"/>
      <c r="B21" s="1009"/>
      <c r="C21" s="751" t="s">
        <v>5377</v>
      </c>
      <c r="D21" s="607"/>
      <c r="E21" s="751" t="s">
        <v>5634</v>
      </c>
      <c r="F21" s="751" t="s">
        <v>5377</v>
      </c>
      <c r="G21" s="751"/>
      <c r="H21" s="1167"/>
      <c r="I21" s="751" t="s">
        <v>5377</v>
      </c>
      <c r="J21" s="607"/>
      <c r="K21" s="245">
        <v>29161</v>
      </c>
      <c r="L21" s="245">
        <v>274</v>
      </c>
      <c r="M21" s="245">
        <v>346</v>
      </c>
      <c r="N21" s="245"/>
      <c r="O21" s="245"/>
      <c r="P21" s="245"/>
      <c r="Q21" s="245"/>
      <c r="R21" s="245"/>
      <c r="S21" s="245"/>
      <c r="T21" s="245"/>
      <c r="U21" s="245"/>
      <c r="V21" s="245"/>
      <c r="W21" s="245"/>
      <c r="X21" s="245"/>
      <c r="Y21" s="245"/>
      <c r="Z21" s="245"/>
      <c r="AA21" s="245"/>
      <c r="AB21" s="245"/>
      <c r="AC21" s="245"/>
      <c r="AD21" s="245"/>
      <c r="AE21" s="245"/>
      <c r="AF21" s="245"/>
      <c r="AG21" s="245"/>
      <c r="AH21" s="245">
        <v>1</v>
      </c>
      <c r="AI21" s="245">
        <v>1</v>
      </c>
      <c r="AJ21" s="245">
        <v>1</v>
      </c>
      <c r="AK21" s="245"/>
      <c r="AL21" s="245"/>
      <c r="AM21" s="245">
        <v>471</v>
      </c>
      <c r="AN21" s="245"/>
      <c r="AO21" s="245"/>
      <c r="AP21" s="245"/>
      <c r="AQ21" s="751"/>
      <c r="AR21" s="751"/>
      <c r="AS21" s="751"/>
      <c r="AT21" s="751"/>
      <c r="AU21" s="751"/>
      <c r="AV21" s="751"/>
      <c r="AW21" s="751"/>
      <c r="AX21" s="751"/>
      <c r="AY21" s="751"/>
      <c r="AZ21" s="751"/>
      <c r="BA21" s="751"/>
      <c r="BB21" s="751"/>
      <c r="BC21" s="751">
        <v>2005</v>
      </c>
      <c r="BD21" s="245">
        <v>2000</v>
      </c>
      <c r="BE21" s="607"/>
    </row>
    <row r="22" spans="1:57" s="285" customFormat="1" ht="26.1" customHeight="1">
      <c r="A22" s="297"/>
      <c r="B22" s="1029" t="s">
        <v>3681</v>
      </c>
      <c r="C22" s="751" t="s">
        <v>5614</v>
      </c>
      <c r="D22" s="607"/>
      <c r="E22" s="1164">
        <f>COUNTA(E23:E24)</f>
        <v>2</v>
      </c>
      <c r="F22" s="751"/>
      <c r="G22" s="751"/>
      <c r="H22" s="1167"/>
      <c r="I22" s="751"/>
      <c r="J22" s="607"/>
      <c r="K22" s="552">
        <f>SUM(K23:K24)</f>
        <v>18569</v>
      </c>
      <c r="L22" s="552">
        <f>SUM(L23:L24)</f>
        <v>516.08000000000004</v>
      </c>
      <c r="M22" s="552">
        <f>SUM(M23:M24)</f>
        <v>1946</v>
      </c>
      <c r="N22" s="245"/>
      <c r="O22" s="245"/>
      <c r="P22" s="245"/>
      <c r="Q22" s="245"/>
      <c r="R22" s="245"/>
      <c r="S22" s="245"/>
      <c r="T22" s="245"/>
      <c r="U22" s="245"/>
      <c r="V22" s="245"/>
      <c r="W22" s="245"/>
      <c r="X22" s="245"/>
      <c r="Y22" s="245"/>
      <c r="Z22" s="245"/>
      <c r="AA22" s="245"/>
      <c r="AB22" s="245"/>
      <c r="AC22" s="245"/>
      <c r="AD22" s="245"/>
      <c r="AE22" s="245"/>
      <c r="AF22" s="245"/>
      <c r="AG22" s="245"/>
      <c r="AH22" s="245"/>
      <c r="AI22" s="245"/>
      <c r="AJ22" s="245"/>
      <c r="AK22" s="245"/>
      <c r="AL22" s="245"/>
      <c r="AM22" s="245"/>
      <c r="AN22" s="245"/>
      <c r="AO22" s="245"/>
      <c r="AP22" s="245"/>
      <c r="AQ22" s="751"/>
      <c r="AR22" s="751"/>
      <c r="AS22" s="751"/>
      <c r="AT22" s="751"/>
      <c r="AU22" s="751"/>
      <c r="AV22" s="751"/>
      <c r="AW22" s="751"/>
      <c r="AX22" s="751"/>
      <c r="AY22" s="751"/>
      <c r="AZ22" s="751"/>
      <c r="BA22" s="751"/>
      <c r="BB22" s="751"/>
      <c r="BC22" s="751"/>
      <c r="BD22" s="245"/>
      <c r="BE22" s="607"/>
    </row>
    <row r="23" spans="1:57" s="285" customFormat="1" ht="26.1" customHeight="1">
      <c r="A23" s="297">
        <v>1</v>
      </c>
      <c r="B23" s="980"/>
      <c r="C23" s="751" t="s">
        <v>5029</v>
      </c>
      <c r="D23" s="607" t="s">
        <v>5635</v>
      </c>
      <c r="E23" s="751" t="s">
        <v>5636</v>
      </c>
      <c r="F23" s="751" t="s">
        <v>5029</v>
      </c>
      <c r="G23" s="751" t="s">
        <v>5637</v>
      </c>
      <c r="H23" s="962" t="s">
        <v>5638</v>
      </c>
      <c r="I23" s="751" t="s">
        <v>5029</v>
      </c>
      <c r="J23" s="607" t="s">
        <v>5630</v>
      </c>
      <c r="K23" s="245">
        <v>15385</v>
      </c>
      <c r="L23" s="245">
        <v>290</v>
      </c>
      <c r="M23" s="245">
        <v>1720</v>
      </c>
      <c r="N23" s="245" t="s">
        <v>5301</v>
      </c>
      <c r="O23" s="245">
        <v>360</v>
      </c>
      <c r="P23" s="245">
        <v>150</v>
      </c>
      <c r="Q23" s="245"/>
      <c r="R23" s="245"/>
      <c r="S23" s="245"/>
      <c r="T23" s="245"/>
      <c r="U23" s="245"/>
      <c r="V23" s="245"/>
      <c r="W23" s="245"/>
      <c r="X23" s="245">
        <v>5</v>
      </c>
      <c r="Y23" s="245"/>
      <c r="Z23" s="245">
        <v>5</v>
      </c>
      <c r="AA23" s="245"/>
      <c r="AB23" s="245">
        <v>15</v>
      </c>
      <c r="AC23" s="245"/>
      <c r="AD23" s="245"/>
      <c r="AE23" s="245"/>
      <c r="AF23" s="245"/>
      <c r="AG23" s="245"/>
      <c r="AH23" s="245"/>
      <c r="AI23" s="245"/>
      <c r="AJ23" s="245"/>
      <c r="AK23" s="245"/>
      <c r="AL23" s="245"/>
      <c r="AM23" s="245" t="s">
        <v>3582</v>
      </c>
      <c r="AN23" s="245"/>
      <c r="AO23" s="245"/>
      <c r="AP23" s="245"/>
      <c r="AQ23" s="751"/>
      <c r="AR23" s="751"/>
      <c r="AS23" s="751"/>
      <c r="AT23" s="751"/>
      <c r="AU23" s="751"/>
      <c r="AV23" s="751"/>
      <c r="AW23" s="751"/>
      <c r="AX23" s="751"/>
      <c r="AY23" s="751"/>
      <c r="AZ23" s="751"/>
      <c r="BA23" s="751"/>
      <c r="BB23" s="751"/>
      <c r="BC23" s="751"/>
      <c r="BD23" s="245">
        <v>510</v>
      </c>
      <c r="BE23" s="607"/>
    </row>
    <row r="24" spans="1:57" s="285" customFormat="1" ht="26.1" customHeight="1">
      <c r="A24" s="297"/>
      <c r="B24" s="1009"/>
      <c r="C24" s="751" t="s">
        <v>3682</v>
      </c>
      <c r="D24" s="607"/>
      <c r="E24" s="751" t="s">
        <v>5639</v>
      </c>
      <c r="F24" s="751" t="s">
        <v>3682</v>
      </c>
      <c r="G24" s="751"/>
      <c r="H24" s="1167"/>
      <c r="I24" s="751" t="s">
        <v>5640</v>
      </c>
      <c r="J24" s="607"/>
      <c r="K24" s="245">
        <v>3184</v>
      </c>
      <c r="L24" s="245">
        <v>226.08</v>
      </c>
      <c r="M24" s="245">
        <v>226</v>
      </c>
      <c r="N24" s="245"/>
      <c r="O24" s="245"/>
      <c r="P24" s="245"/>
      <c r="Q24" s="245"/>
      <c r="R24" s="245"/>
      <c r="S24" s="245"/>
      <c r="T24" s="245"/>
      <c r="U24" s="245"/>
      <c r="V24" s="245"/>
      <c r="W24" s="245"/>
      <c r="X24" s="245"/>
      <c r="Y24" s="245"/>
      <c r="Z24" s="245"/>
      <c r="AA24" s="245"/>
      <c r="AB24" s="245">
        <v>10</v>
      </c>
      <c r="AC24" s="245"/>
      <c r="AD24" s="245"/>
      <c r="AE24" s="245"/>
      <c r="AF24" s="245"/>
      <c r="AG24" s="245"/>
      <c r="AH24" s="245"/>
      <c r="AI24" s="245"/>
      <c r="AJ24" s="245"/>
      <c r="AK24" s="245"/>
      <c r="AL24" s="245"/>
      <c r="AM24" s="245">
        <v>147</v>
      </c>
      <c r="AN24" s="245"/>
      <c r="AO24" s="245"/>
      <c r="AP24" s="245"/>
      <c r="AQ24" s="751"/>
      <c r="AR24" s="751"/>
      <c r="AS24" s="751"/>
      <c r="AT24" s="751"/>
      <c r="AU24" s="751"/>
      <c r="AV24" s="751"/>
      <c r="AW24" s="751"/>
      <c r="AX24" s="751"/>
      <c r="AY24" s="751"/>
      <c r="AZ24" s="751"/>
      <c r="BA24" s="751"/>
      <c r="BB24" s="751"/>
      <c r="BC24" s="751">
        <v>2015</v>
      </c>
      <c r="BD24" s="245">
        <v>350</v>
      </c>
      <c r="BE24" s="607"/>
    </row>
    <row r="25" spans="1:57" s="285" customFormat="1" ht="26.1" customHeight="1">
      <c r="A25" s="297">
        <v>1</v>
      </c>
      <c r="B25" s="751" t="s">
        <v>5030</v>
      </c>
      <c r="C25" s="751" t="s">
        <v>5427</v>
      </c>
      <c r="D25" s="607" t="s">
        <v>5641</v>
      </c>
      <c r="E25" s="751" t="s">
        <v>5642</v>
      </c>
      <c r="F25" s="751" t="s">
        <v>5382</v>
      </c>
      <c r="G25" s="751" t="s">
        <v>5643</v>
      </c>
      <c r="H25" s="1167"/>
      <c r="I25" s="751" t="s">
        <v>5644</v>
      </c>
      <c r="J25" s="607" t="s">
        <v>5645</v>
      </c>
      <c r="K25" s="552">
        <v>130701</v>
      </c>
      <c r="L25" s="552">
        <v>6185</v>
      </c>
      <c r="M25" s="552">
        <v>8601</v>
      </c>
      <c r="N25" s="245" t="s">
        <v>5646</v>
      </c>
      <c r="O25" s="245"/>
      <c r="P25" s="245" t="s">
        <v>5647</v>
      </c>
      <c r="Q25" s="245" t="s">
        <v>5648</v>
      </c>
      <c r="R25" s="245"/>
      <c r="S25" s="245" t="s">
        <v>5649</v>
      </c>
      <c r="T25" s="245" t="s">
        <v>5650</v>
      </c>
      <c r="U25" s="245"/>
      <c r="V25" s="245"/>
      <c r="W25" s="245">
        <v>0</v>
      </c>
      <c r="X25" s="245">
        <v>54</v>
      </c>
      <c r="Y25" s="245">
        <v>10</v>
      </c>
      <c r="Z25" s="245">
        <v>40</v>
      </c>
      <c r="AA25" s="245"/>
      <c r="AB25" s="245">
        <v>80</v>
      </c>
      <c r="AC25" s="245">
        <v>10</v>
      </c>
      <c r="AD25" s="245">
        <v>0</v>
      </c>
      <c r="AE25" s="245"/>
      <c r="AF25" s="245">
        <v>3</v>
      </c>
      <c r="AG25" s="245"/>
      <c r="AH25" s="245">
        <v>2</v>
      </c>
      <c r="AI25" s="245">
        <v>2</v>
      </c>
      <c r="AJ25" s="245">
        <v>1</v>
      </c>
      <c r="AK25" s="245"/>
      <c r="AL25" s="245"/>
      <c r="AM25" s="552">
        <v>7245</v>
      </c>
      <c r="AN25" s="245"/>
      <c r="AO25" s="245">
        <v>647</v>
      </c>
      <c r="AP25" s="245">
        <v>647</v>
      </c>
      <c r="AQ25" s="751" t="s">
        <v>3576</v>
      </c>
      <c r="AR25" s="751" t="s">
        <v>5651</v>
      </c>
      <c r="AS25" s="751"/>
      <c r="AT25" s="751"/>
      <c r="AU25" s="751"/>
      <c r="AV25" s="751"/>
      <c r="AW25" s="751"/>
      <c r="AX25" s="751"/>
      <c r="AY25" s="751"/>
      <c r="AZ25" s="751"/>
      <c r="BA25" s="751"/>
      <c r="BB25" s="751"/>
      <c r="BC25" s="751">
        <v>2003</v>
      </c>
      <c r="BD25" s="245">
        <v>13800</v>
      </c>
      <c r="BE25" s="607"/>
    </row>
    <row r="26" spans="1:57" s="285" customFormat="1" ht="26.1" customHeight="1">
      <c r="A26" s="297" t="s">
        <v>433</v>
      </c>
      <c r="B26" s="1029" t="s">
        <v>3683</v>
      </c>
      <c r="C26" s="751" t="s">
        <v>5652</v>
      </c>
      <c r="D26" s="607" t="s">
        <v>5653</v>
      </c>
      <c r="E26" s="751" t="s">
        <v>5654</v>
      </c>
      <c r="F26" s="751" t="s">
        <v>5655</v>
      </c>
      <c r="G26" s="1167"/>
      <c r="H26" s="751" t="s">
        <v>3998</v>
      </c>
      <c r="I26" s="751" t="s">
        <v>5656</v>
      </c>
      <c r="J26" s="321">
        <v>65669</v>
      </c>
      <c r="K26" s="552">
        <v>57614</v>
      </c>
      <c r="L26" s="552">
        <v>6639</v>
      </c>
      <c r="M26" s="552">
        <v>11461</v>
      </c>
      <c r="N26" s="552"/>
      <c r="O26" s="552">
        <v>637</v>
      </c>
      <c r="P26" s="552">
        <v>700</v>
      </c>
      <c r="Q26" s="552"/>
      <c r="R26" s="552"/>
      <c r="S26" s="552"/>
      <c r="T26" s="552">
        <v>1337</v>
      </c>
      <c r="U26" s="552"/>
      <c r="V26" s="245"/>
      <c r="W26" s="245"/>
      <c r="X26" s="245">
        <v>60</v>
      </c>
      <c r="Y26" s="245">
        <v>4</v>
      </c>
      <c r="Z26" s="245">
        <v>50</v>
      </c>
      <c r="AA26" s="245">
        <v>90</v>
      </c>
      <c r="AB26" s="245">
        <v>90</v>
      </c>
      <c r="AC26" s="245"/>
      <c r="AD26" s="245"/>
      <c r="AE26" s="245">
        <v>2</v>
      </c>
      <c r="AF26" s="245">
        <v>3</v>
      </c>
      <c r="AG26" s="245">
        <v>10</v>
      </c>
      <c r="AH26" s="245">
        <v>15</v>
      </c>
      <c r="AI26" s="245">
        <v>24</v>
      </c>
      <c r="AJ26" s="245">
        <v>5</v>
      </c>
      <c r="AK26" s="245"/>
      <c r="AL26" s="245">
        <v>37282</v>
      </c>
      <c r="AM26" s="245">
        <v>39613</v>
      </c>
      <c r="AN26" s="245"/>
      <c r="AO26" s="245">
        <v>400</v>
      </c>
      <c r="AP26" s="245">
        <v>800</v>
      </c>
      <c r="AQ26" s="751" t="s">
        <v>3578</v>
      </c>
      <c r="AR26" s="751"/>
      <c r="AS26" s="751"/>
      <c r="AT26" s="751"/>
      <c r="AU26" s="751"/>
      <c r="AV26" s="751"/>
      <c r="AW26" s="751"/>
      <c r="AX26" s="751"/>
      <c r="AY26" s="751"/>
      <c r="AZ26" s="751"/>
      <c r="BA26" s="751"/>
      <c r="BB26" s="751"/>
      <c r="BC26" s="751">
        <v>2008</v>
      </c>
      <c r="BD26" s="552">
        <v>15500</v>
      </c>
      <c r="BE26" s="607"/>
    </row>
    <row r="27" spans="1:57" s="285" customFormat="1" ht="26.1" customHeight="1">
      <c r="A27" s="297"/>
      <c r="B27" s="1029" t="s">
        <v>5657</v>
      </c>
      <c r="C27" s="751" t="s">
        <v>5614</v>
      </c>
      <c r="D27" s="607"/>
      <c r="E27" s="1164">
        <f>COUNTA(E28:E31)</f>
        <v>4</v>
      </c>
      <c r="F27" s="607"/>
      <c r="G27" s="1168"/>
      <c r="H27" s="607"/>
      <c r="I27" s="607"/>
      <c r="J27" s="1023"/>
      <c r="K27" s="245">
        <f>SUM(K28:K31)</f>
        <v>172983</v>
      </c>
      <c r="L27" s="245">
        <f>SUM(L28:L31)</f>
        <v>4399</v>
      </c>
      <c r="M27" s="245">
        <f>SUM(M28:M31)</f>
        <v>4471</v>
      </c>
      <c r="N27" s="245"/>
      <c r="O27" s="245"/>
      <c r="P27" s="245"/>
      <c r="Q27" s="245"/>
      <c r="R27" s="245"/>
      <c r="S27" s="245"/>
      <c r="T27" s="245"/>
      <c r="U27" s="245"/>
      <c r="V27" s="245"/>
      <c r="W27" s="245"/>
      <c r="X27" s="245"/>
      <c r="Y27" s="245"/>
      <c r="Z27" s="245"/>
      <c r="AA27" s="245"/>
      <c r="AB27" s="245"/>
      <c r="AC27" s="245"/>
      <c r="AD27" s="245"/>
      <c r="AE27" s="245"/>
      <c r="AF27" s="245"/>
      <c r="AG27" s="245"/>
      <c r="AH27" s="245"/>
      <c r="AI27" s="245"/>
      <c r="AJ27" s="245"/>
      <c r="AK27" s="245"/>
      <c r="AL27" s="245"/>
      <c r="AM27" s="245"/>
      <c r="AN27" s="245"/>
      <c r="AO27" s="245"/>
      <c r="AP27" s="245"/>
      <c r="AQ27" s="751"/>
      <c r="AR27" s="751"/>
      <c r="AS27" s="751"/>
      <c r="AT27" s="751"/>
      <c r="AU27" s="751"/>
      <c r="AV27" s="751"/>
      <c r="AW27" s="751"/>
      <c r="AX27" s="751"/>
      <c r="AY27" s="751"/>
      <c r="AZ27" s="751"/>
      <c r="BA27" s="751"/>
      <c r="BB27" s="751"/>
      <c r="BC27" s="751"/>
      <c r="BD27" s="245"/>
      <c r="BE27" s="607"/>
    </row>
    <row r="28" spans="1:57" s="285" customFormat="1" ht="26.1" customHeight="1">
      <c r="A28" s="297">
        <v>1</v>
      </c>
      <c r="B28" s="549"/>
      <c r="C28" s="239" t="s">
        <v>5658</v>
      </c>
      <c r="D28" s="321" t="s">
        <v>5659</v>
      </c>
      <c r="E28" s="239" t="s">
        <v>5660</v>
      </c>
      <c r="F28" s="239" t="s">
        <v>5658</v>
      </c>
      <c r="G28" s="239" t="s">
        <v>5661</v>
      </c>
      <c r="H28" s="550"/>
      <c r="I28" s="239" t="s">
        <v>5662</v>
      </c>
      <c r="J28" s="321">
        <v>4</v>
      </c>
      <c r="K28" s="552">
        <v>19496</v>
      </c>
      <c r="L28" s="552">
        <v>1846</v>
      </c>
      <c r="M28" s="552">
        <v>1726</v>
      </c>
      <c r="N28" s="552" t="s">
        <v>5301</v>
      </c>
      <c r="O28" s="552">
        <v>394</v>
      </c>
      <c r="P28" s="552"/>
      <c r="Q28" s="552"/>
      <c r="R28" s="552"/>
      <c r="S28" s="552"/>
      <c r="T28" s="552"/>
      <c r="U28" s="552"/>
      <c r="V28" s="552"/>
      <c r="W28" s="552"/>
      <c r="X28" s="552"/>
      <c r="Y28" s="552"/>
      <c r="Z28" s="552"/>
      <c r="AA28" s="552"/>
      <c r="AB28" s="552">
        <v>70</v>
      </c>
      <c r="AC28" s="552"/>
      <c r="AD28" s="552"/>
      <c r="AE28" s="552"/>
      <c r="AF28" s="552"/>
      <c r="AG28" s="552"/>
      <c r="AH28" s="552"/>
      <c r="AI28" s="552"/>
      <c r="AJ28" s="552"/>
      <c r="AK28" s="552"/>
      <c r="AL28" s="552"/>
      <c r="AM28" s="552">
        <v>1420</v>
      </c>
      <c r="AN28" s="552"/>
      <c r="AO28" s="552">
        <v>200</v>
      </c>
      <c r="AP28" s="552">
        <v>400</v>
      </c>
      <c r="AQ28" s="239" t="s">
        <v>3576</v>
      </c>
      <c r="AR28" s="239" t="s">
        <v>3578</v>
      </c>
      <c r="AS28" s="239"/>
      <c r="AT28" s="239"/>
      <c r="AU28" s="239"/>
      <c r="AV28" s="239"/>
      <c r="AW28" s="239"/>
      <c r="AX28" s="239"/>
      <c r="AY28" s="239"/>
      <c r="AZ28" s="239"/>
      <c r="BA28" s="239"/>
      <c r="BB28" s="239"/>
      <c r="BC28" s="239">
        <v>1985</v>
      </c>
      <c r="BD28" s="552">
        <v>394</v>
      </c>
      <c r="BE28" s="321"/>
    </row>
    <row r="29" spans="1:57" s="285" customFormat="1" ht="26.1" customHeight="1">
      <c r="A29" s="297">
        <v>2</v>
      </c>
      <c r="B29" s="549"/>
      <c r="C29" s="239" t="s">
        <v>5663</v>
      </c>
      <c r="D29" s="321" t="s">
        <v>5664</v>
      </c>
      <c r="E29" s="239" t="s">
        <v>5665</v>
      </c>
      <c r="F29" s="239" t="s">
        <v>5663</v>
      </c>
      <c r="G29" s="239" t="s">
        <v>5666</v>
      </c>
      <c r="H29" s="550"/>
      <c r="I29" s="239" t="s">
        <v>5663</v>
      </c>
      <c r="J29" s="321">
        <v>5</v>
      </c>
      <c r="K29" s="552">
        <v>3300</v>
      </c>
      <c r="L29" s="552">
        <v>683</v>
      </c>
      <c r="M29" s="552">
        <v>676</v>
      </c>
      <c r="N29" s="552" t="s">
        <v>5301</v>
      </c>
      <c r="O29" s="552">
        <v>300</v>
      </c>
      <c r="P29" s="552"/>
      <c r="Q29" s="552"/>
      <c r="R29" s="552"/>
      <c r="S29" s="552"/>
      <c r="T29" s="552"/>
      <c r="U29" s="552"/>
      <c r="V29" s="552"/>
      <c r="W29" s="552"/>
      <c r="X29" s="552"/>
      <c r="Y29" s="552"/>
      <c r="Z29" s="552"/>
      <c r="AA29" s="552"/>
      <c r="AB29" s="552">
        <v>25</v>
      </c>
      <c r="AC29" s="552">
        <v>25</v>
      </c>
      <c r="AD29" s="552"/>
      <c r="AE29" s="552"/>
      <c r="AF29" s="552"/>
      <c r="AG29" s="552"/>
      <c r="AH29" s="552"/>
      <c r="AI29" s="552"/>
      <c r="AJ29" s="552"/>
      <c r="AK29" s="552"/>
      <c r="AL29" s="552"/>
      <c r="AM29" s="552">
        <v>676</v>
      </c>
      <c r="AN29" s="552"/>
      <c r="AO29" s="552">
        <v>100</v>
      </c>
      <c r="AP29" s="552">
        <v>100</v>
      </c>
      <c r="AQ29" s="239" t="s">
        <v>3585</v>
      </c>
      <c r="AR29" s="239"/>
      <c r="AS29" s="239"/>
      <c r="AT29" s="239"/>
      <c r="AU29" s="239"/>
      <c r="AV29" s="239"/>
      <c r="AW29" s="239"/>
      <c r="AX29" s="239"/>
      <c r="AY29" s="239"/>
      <c r="AZ29" s="239"/>
      <c r="BA29" s="239"/>
      <c r="BB29" s="239"/>
      <c r="BC29" s="239">
        <v>2000</v>
      </c>
      <c r="BD29" s="552">
        <v>300</v>
      </c>
      <c r="BE29" s="321"/>
    </row>
    <row r="30" spans="1:57" s="285" customFormat="1" ht="26.1" customHeight="1">
      <c r="A30" s="297">
        <v>3</v>
      </c>
      <c r="B30" s="980"/>
      <c r="C30" s="751" t="s">
        <v>3627</v>
      </c>
      <c r="D30" s="607" t="s">
        <v>5667</v>
      </c>
      <c r="E30" s="751" t="s">
        <v>5668</v>
      </c>
      <c r="F30" s="751" t="s">
        <v>3627</v>
      </c>
      <c r="G30" s="751" t="s">
        <v>5669</v>
      </c>
      <c r="H30" s="1167"/>
      <c r="I30" s="751" t="s">
        <v>5670</v>
      </c>
      <c r="J30" s="321">
        <v>6</v>
      </c>
      <c r="K30" s="552">
        <v>600</v>
      </c>
      <c r="L30" s="552">
        <v>396</v>
      </c>
      <c r="M30" s="552">
        <v>396</v>
      </c>
      <c r="N30" s="552" t="s">
        <v>5301</v>
      </c>
      <c r="O30" s="552">
        <v>113</v>
      </c>
      <c r="P30" s="552">
        <v>87</v>
      </c>
      <c r="Q30" s="552"/>
      <c r="R30" s="552"/>
      <c r="S30" s="552"/>
      <c r="T30" s="552"/>
      <c r="U30" s="552"/>
      <c r="V30" s="552"/>
      <c r="W30" s="552"/>
      <c r="X30" s="552"/>
      <c r="Y30" s="552"/>
      <c r="Z30" s="552"/>
      <c r="AA30" s="552"/>
      <c r="AB30" s="552">
        <v>23</v>
      </c>
      <c r="AC30" s="552"/>
      <c r="AD30" s="552"/>
      <c r="AE30" s="552"/>
      <c r="AF30" s="552"/>
      <c r="AG30" s="552"/>
      <c r="AH30" s="552"/>
      <c r="AI30" s="552"/>
      <c r="AJ30" s="552"/>
      <c r="AK30" s="552"/>
      <c r="AL30" s="552"/>
      <c r="AM30" s="552">
        <v>396</v>
      </c>
      <c r="AN30" s="552"/>
      <c r="AO30" s="552"/>
      <c r="AP30" s="552"/>
      <c r="AQ30" s="239"/>
      <c r="AR30" s="239"/>
      <c r="AS30" s="239"/>
      <c r="AT30" s="239"/>
      <c r="AU30" s="239"/>
      <c r="AV30" s="239"/>
      <c r="AW30" s="239"/>
      <c r="AX30" s="239"/>
      <c r="AY30" s="239"/>
      <c r="AZ30" s="239"/>
      <c r="BA30" s="239"/>
      <c r="BB30" s="239"/>
      <c r="BC30" s="239"/>
      <c r="BD30" s="552">
        <v>200</v>
      </c>
      <c r="BE30" s="607"/>
    </row>
    <row r="31" spans="1:57" s="285" customFormat="1" ht="26.1" customHeight="1">
      <c r="A31" s="297">
        <v>4</v>
      </c>
      <c r="B31" s="1009"/>
      <c r="C31" s="751" t="s">
        <v>3628</v>
      </c>
      <c r="D31" s="607" t="s">
        <v>5671</v>
      </c>
      <c r="E31" s="751" t="s">
        <v>5672</v>
      </c>
      <c r="F31" s="751" t="s">
        <v>3628</v>
      </c>
      <c r="G31" s="751" t="s">
        <v>5673</v>
      </c>
      <c r="H31" s="1167" t="s">
        <v>5674</v>
      </c>
      <c r="I31" s="751" t="s">
        <v>3628</v>
      </c>
      <c r="J31" s="321">
        <v>6</v>
      </c>
      <c r="K31" s="552">
        <v>149587</v>
      </c>
      <c r="L31" s="552">
        <v>1474</v>
      </c>
      <c r="M31" s="552">
        <v>1673</v>
      </c>
      <c r="N31" s="552" t="s">
        <v>5301</v>
      </c>
      <c r="O31" s="552">
        <v>117</v>
      </c>
      <c r="P31" s="552">
        <v>18</v>
      </c>
      <c r="Q31" s="552"/>
      <c r="R31" s="552"/>
      <c r="S31" s="552"/>
      <c r="T31" s="552"/>
      <c r="U31" s="552">
        <v>2001</v>
      </c>
      <c r="V31" s="552">
        <v>2003</v>
      </c>
      <c r="W31" s="552"/>
      <c r="X31" s="552"/>
      <c r="Y31" s="552"/>
      <c r="Z31" s="245">
        <v>5</v>
      </c>
      <c r="AA31" s="245"/>
      <c r="AB31" s="245"/>
      <c r="AC31" s="245">
        <v>20</v>
      </c>
      <c r="AD31" s="245"/>
      <c r="AE31" s="245"/>
      <c r="AF31" s="245"/>
      <c r="AG31" s="245"/>
      <c r="AH31" s="245"/>
      <c r="AI31" s="245"/>
      <c r="AJ31" s="245">
        <v>5</v>
      </c>
      <c r="AK31" s="245"/>
      <c r="AL31" s="245"/>
      <c r="AM31" s="245">
        <v>149587</v>
      </c>
      <c r="AN31" s="245"/>
      <c r="AO31" s="245">
        <v>100</v>
      </c>
      <c r="AP31" s="245">
        <v>100</v>
      </c>
      <c r="AQ31" s="751" t="s">
        <v>3576</v>
      </c>
      <c r="AR31" s="751" t="s">
        <v>5675</v>
      </c>
      <c r="AS31" s="751"/>
      <c r="AT31" s="751"/>
      <c r="AU31" s="751"/>
      <c r="AV31" s="751"/>
      <c r="AW31" s="751"/>
      <c r="AX31" s="751"/>
      <c r="AY31" s="751"/>
      <c r="AZ31" s="751"/>
      <c r="BA31" s="751"/>
      <c r="BB31" s="751"/>
      <c r="BC31" s="751">
        <v>2001</v>
      </c>
      <c r="BD31" s="552">
        <v>1300</v>
      </c>
      <c r="BE31" s="607"/>
    </row>
    <row r="32" spans="1:57" s="285" customFormat="1" ht="26.1" customHeight="1">
      <c r="A32" s="297"/>
      <c r="B32" s="1029" t="s">
        <v>5676</v>
      </c>
      <c r="C32" s="751" t="s">
        <v>5614</v>
      </c>
      <c r="D32" s="607"/>
      <c r="E32" s="1164">
        <f>COUNTA(E33:E36)</f>
        <v>4</v>
      </c>
      <c r="F32" s="607"/>
      <c r="G32" s="607"/>
      <c r="H32" s="1168"/>
      <c r="I32" s="607"/>
      <c r="J32" s="321"/>
      <c r="K32" s="552">
        <f>SUM(K33:K36)</f>
        <v>105026</v>
      </c>
      <c r="L32" s="552">
        <f>SUM(L33:L36)</f>
        <v>12783.23</v>
      </c>
      <c r="M32" s="552">
        <f>SUM(M33:M36)</f>
        <v>14251.23</v>
      </c>
      <c r="N32" s="552"/>
      <c r="O32" s="552"/>
      <c r="P32" s="552"/>
      <c r="Q32" s="552"/>
      <c r="R32" s="552"/>
      <c r="S32" s="552"/>
      <c r="T32" s="552"/>
      <c r="U32" s="552"/>
      <c r="V32" s="552"/>
      <c r="W32" s="552"/>
      <c r="X32" s="552"/>
      <c r="Y32" s="552"/>
      <c r="Z32" s="552"/>
      <c r="AA32" s="552"/>
      <c r="AB32" s="552"/>
      <c r="AC32" s="552"/>
      <c r="AD32" s="552"/>
      <c r="AE32" s="552"/>
      <c r="AF32" s="552"/>
      <c r="AG32" s="552"/>
      <c r="AH32" s="552"/>
      <c r="AI32" s="552"/>
      <c r="AJ32" s="552"/>
      <c r="AK32" s="552"/>
      <c r="AL32" s="552"/>
      <c r="AM32" s="552"/>
      <c r="AN32" s="552"/>
      <c r="AO32" s="552"/>
      <c r="AP32" s="552"/>
      <c r="AQ32" s="239"/>
      <c r="AR32" s="239"/>
      <c r="AS32" s="239"/>
      <c r="AT32" s="239"/>
      <c r="AU32" s="239"/>
      <c r="AV32" s="239"/>
      <c r="AW32" s="239"/>
      <c r="AX32" s="239"/>
      <c r="AY32" s="239"/>
      <c r="AZ32" s="239"/>
      <c r="BA32" s="239"/>
      <c r="BB32" s="239"/>
      <c r="BC32" s="239"/>
      <c r="BD32" s="552"/>
      <c r="BE32" s="321"/>
    </row>
    <row r="33" spans="1:57" s="285" customFormat="1" ht="26.1" customHeight="1">
      <c r="A33" s="297"/>
      <c r="B33" s="1171"/>
      <c r="C33" s="1172" t="s">
        <v>3629</v>
      </c>
      <c r="D33" s="1173" t="s">
        <v>5677</v>
      </c>
      <c r="E33" s="1172" t="s">
        <v>5678</v>
      </c>
      <c r="F33" s="1172" t="s">
        <v>3629</v>
      </c>
      <c r="G33" s="1172" t="s">
        <v>5679</v>
      </c>
      <c r="H33" s="239" t="s">
        <v>573</v>
      </c>
      <c r="I33" s="1172" t="s">
        <v>3577</v>
      </c>
      <c r="J33" s="1172"/>
      <c r="K33" s="1174">
        <v>101142</v>
      </c>
      <c r="L33" s="552">
        <v>10997</v>
      </c>
      <c r="M33" s="1174">
        <v>12132</v>
      </c>
      <c r="N33" s="1174" t="s">
        <v>5301</v>
      </c>
      <c r="O33" s="552">
        <v>16554</v>
      </c>
      <c r="P33" s="1174"/>
      <c r="Q33" s="1174"/>
      <c r="R33" s="1174"/>
      <c r="S33" s="1174"/>
      <c r="T33" s="1174"/>
      <c r="U33" s="1174"/>
      <c r="V33" s="1174"/>
      <c r="W33" s="1174"/>
      <c r="X33" s="1174">
        <v>80</v>
      </c>
      <c r="Y33" s="1174">
        <v>10</v>
      </c>
      <c r="Z33" s="1174">
        <v>60</v>
      </c>
      <c r="AA33" s="1174">
        <v>10</v>
      </c>
      <c r="AB33" s="1174">
        <v>80</v>
      </c>
      <c r="AC33" s="1174">
        <v>10</v>
      </c>
      <c r="AD33" s="1174"/>
      <c r="AE33" s="1174"/>
      <c r="AF33" s="1174">
        <v>3</v>
      </c>
      <c r="AG33" s="1174">
        <v>3</v>
      </c>
      <c r="AH33" s="1174">
        <v>3</v>
      </c>
      <c r="AI33" s="1174">
        <v>3</v>
      </c>
      <c r="AJ33" s="1174">
        <v>1</v>
      </c>
      <c r="AK33" s="1174"/>
      <c r="AL33" s="1174"/>
      <c r="AM33" s="552">
        <v>10443</v>
      </c>
      <c r="AN33" s="1174"/>
      <c r="AO33" s="552">
        <v>1597</v>
      </c>
      <c r="AP33" s="552">
        <v>1597</v>
      </c>
      <c r="AQ33" s="1172" t="s">
        <v>5604</v>
      </c>
      <c r="AR33" s="1172" t="s">
        <v>3578</v>
      </c>
      <c r="AS33" s="1172" t="s">
        <v>5680</v>
      </c>
      <c r="AT33" s="1172">
        <v>1</v>
      </c>
      <c r="AU33" s="239">
        <v>15000</v>
      </c>
      <c r="AV33" s="1172" t="s">
        <v>5681</v>
      </c>
      <c r="AW33" s="1172" t="s">
        <v>3575</v>
      </c>
      <c r="AX33" s="1172"/>
      <c r="AY33" s="1172"/>
      <c r="AZ33" s="1172"/>
      <c r="BA33" s="1172"/>
      <c r="BB33" s="1172"/>
      <c r="BC33" s="1172">
        <v>1982</v>
      </c>
      <c r="BD33" s="552">
        <v>11900</v>
      </c>
      <c r="BE33" s="1175"/>
    </row>
    <row r="34" spans="1:57" s="285" customFormat="1" ht="26.1" customHeight="1">
      <c r="A34" s="297"/>
      <c r="B34" s="1171"/>
      <c r="C34" s="751" t="s">
        <v>3632</v>
      </c>
      <c r="D34" s="607" t="s">
        <v>5682</v>
      </c>
      <c r="E34" s="751" t="s">
        <v>5683</v>
      </c>
      <c r="F34" s="751" t="s">
        <v>3632</v>
      </c>
      <c r="G34" s="751" t="s">
        <v>5684</v>
      </c>
      <c r="H34" s="1167" t="s">
        <v>5685</v>
      </c>
      <c r="I34" s="751" t="s">
        <v>15580</v>
      </c>
      <c r="J34" s="607">
        <v>1</v>
      </c>
      <c r="K34" s="245">
        <v>1793</v>
      </c>
      <c r="L34" s="245">
        <v>1332</v>
      </c>
      <c r="M34" s="245">
        <v>1377</v>
      </c>
      <c r="N34" s="245" t="s">
        <v>5301</v>
      </c>
      <c r="O34" s="245" t="s">
        <v>5686</v>
      </c>
      <c r="P34" s="245"/>
      <c r="Q34" s="245"/>
      <c r="R34" s="245"/>
      <c r="S34" s="245"/>
      <c r="T34" s="245"/>
      <c r="U34" s="245"/>
      <c r="V34" s="245"/>
      <c r="W34" s="245"/>
      <c r="X34" s="245"/>
      <c r="Y34" s="245"/>
      <c r="Z34" s="245"/>
      <c r="AA34" s="245"/>
      <c r="AB34" s="245">
        <v>50</v>
      </c>
      <c r="AC34" s="245"/>
      <c r="AD34" s="245"/>
      <c r="AE34" s="245"/>
      <c r="AF34" s="245"/>
      <c r="AG34" s="245"/>
      <c r="AH34" s="245"/>
      <c r="AI34" s="245"/>
      <c r="AJ34" s="245"/>
      <c r="AK34" s="245"/>
      <c r="AL34" s="245"/>
      <c r="AM34" s="245"/>
      <c r="AN34" s="245"/>
      <c r="AO34" s="245">
        <v>100</v>
      </c>
      <c r="AP34" s="245">
        <v>150</v>
      </c>
      <c r="AQ34" s="751" t="s">
        <v>5604</v>
      </c>
      <c r="AR34" s="751" t="s">
        <v>5687</v>
      </c>
      <c r="AS34" s="751"/>
      <c r="AT34" s="751"/>
      <c r="AU34" s="751"/>
      <c r="AV34" s="751"/>
      <c r="AW34" s="751"/>
      <c r="AX34" s="751"/>
      <c r="AY34" s="751"/>
      <c r="AZ34" s="751"/>
      <c r="BA34" s="751"/>
      <c r="BB34" s="751"/>
      <c r="BC34" s="751">
        <v>2002</v>
      </c>
      <c r="BD34" s="245">
        <v>403</v>
      </c>
      <c r="BE34" s="607"/>
    </row>
    <row r="35" spans="1:57" s="285" customFormat="1" ht="26.1" customHeight="1">
      <c r="A35" s="297"/>
      <c r="B35" s="980"/>
      <c r="C35" s="751" t="s">
        <v>3633</v>
      </c>
      <c r="D35" s="607"/>
      <c r="E35" s="607" t="s">
        <v>5688</v>
      </c>
      <c r="F35" s="607" t="s">
        <v>3633</v>
      </c>
      <c r="G35" s="607"/>
      <c r="H35" s="607"/>
      <c r="I35" s="607" t="s">
        <v>3633</v>
      </c>
      <c r="J35" s="607"/>
      <c r="K35" s="245">
        <v>334</v>
      </c>
      <c r="L35" s="245">
        <v>195</v>
      </c>
      <c r="M35" s="245">
        <v>483</v>
      </c>
      <c r="N35" s="607"/>
      <c r="O35" s="607"/>
      <c r="P35" s="607"/>
      <c r="Q35" s="607"/>
      <c r="R35" s="607"/>
      <c r="S35" s="607"/>
      <c r="T35" s="607"/>
      <c r="U35" s="607"/>
      <c r="V35" s="607"/>
      <c r="W35" s="607"/>
      <c r="X35" s="607"/>
      <c r="Y35" s="607"/>
      <c r="Z35" s="607"/>
      <c r="AA35" s="607"/>
      <c r="AB35" s="793">
        <v>13</v>
      </c>
      <c r="AC35" s="607"/>
      <c r="AD35" s="607"/>
      <c r="AE35" s="607"/>
      <c r="AF35" s="607"/>
      <c r="AG35" s="607"/>
      <c r="AH35" s="607"/>
      <c r="AI35" s="607"/>
      <c r="AJ35" s="607"/>
      <c r="AK35" s="607"/>
      <c r="AL35" s="607"/>
      <c r="AM35" s="245">
        <v>380</v>
      </c>
      <c r="AN35" s="607"/>
      <c r="AO35" s="607"/>
      <c r="AP35" s="607"/>
      <c r="AQ35" s="751"/>
      <c r="AR35" s="751"/>
      <c r="AS35" s="751"/>
      <c r="AT35" s="751"/>
      <c r="AU35" s="751"/>
      <c r="AV35" s="751"/>
      <c r="AW35" s="751"/>
      <c r="AX35" s="751"/>
      <c r="AY35" s="751"/>
      <c r="AZ35" s="751"/>
      <c r="BA35" s="751"/>
      <c r="BB35" s="751"/>
      <c r="BC35" s="751">
        <v>2013</v>
      </c>
      <c r="BD35" s="245">
        <v>150</v>
      </c>
      <c r="BE35" s="607"/>
    </row>
    <row r="36" spans="1:57" s="285" customFormat="1" ht="26.1" customHeight="1">
      <c r="A36" s="297">
        <v>1</v>
      </c>
      <c r="B36" s="1176"/>
      <c r="C36" s="751" t="s">
        <v>4020</v>
      </c>
      <c r="D36" s="607" t="s">
        <v>5682</v>
      </c>
      <c r="E36" s="751" t="s">
        <v>5689</v>
      </c>
      <c r="F36" s="751" t="s">
        <v>4020</v>
      </c>
      <c r="G36" s="751" t="s">
        <v>5684</v>
      </c>
      <c r="H36" s="1167" t="s">
        <v>5685</v>
      </c>
      <c r="I36" s="751" t="s">
        <v>4020</v>
      </c>
      <c r="J36" s="607">
        <v>1</v>
      </c>
      <c r="K36" s="245">
        <v>1757</v>
      </c>
      <c r="L36" s="245">
        <v>259.23</v>
      </c>
      <c r="M36" s="245">
        <v>259.23</v>
      </c>
      <c r="N36" s="245" t="s">
        <v>5301</v>
      </c>
      <c r="O36" s="245" t="s">
        <v>5686</v>
      </c>
      <c r="P36" s="245"/>
      <c r="Q36" s="245"/>
      <c r="R36" s="245"/>
      <c r="S36" s="245"/>
      <c r="T36" s="245"/>
      <c r="U36" s="245"/>
      <c r="V36" s="245"/>
      <c r="W36" s="245"/>
      <c r="X36" s="245"/>
      <c r="Y36" s="245"/>
      <c r="Z36" s="245"/>
      <c r="AA36" s="245"/>
      <c r="AB36" s="245">
        <v>12</v>
      </c>
      <c r="AC36" s="245"/>
      <c r="AD36" s="245"/>
      <c r="AE36" s="245"/>
      <c r="AF36" s="245"/>
      <c r="AG36" s="245"/>
      <c r="AH36" s="245"/>
      <c r="AI36" s="245"/>
      <c r="AJ36" s="245"/>
      <c r="AK36" s="245"/>
      <c r="AL36" s="245"/>
      <c r="AM36" s="245">
        <v>156</v>
      </c>
      <c r="AN36" s="245"/>
      <c r="AO36" s="245"/>
      <c r="AP36" s="245"/>
      <c r="AQ36" s="751"/>
      <c r="AR36" s="751" t="s">
        <v>5687</v>
      </c>
      <c r="AS36" s="751"/>
      <c r="AT36" s="751"/>
      <c r="AU36" s="751"/>
      <c r="AV36" s="751"/>
      <c r="AW36" s="751"/>
      <c r="AX36" s="751"/>
      <c r="AY36" s="751"/>
      <c r="AZ36" s="751"/>
      <c r="BA36" s="751"/>
      <c r="BB36" s="751"/>
      <c r="BC36" s="751">
        <v>2014</v>
      </c>
      <c r="BD36" s="245">
        <v>200</v>
      </c>
      <c r="BE36" s="607"/>
    </row>
    <row r="37" spans="1:57" s="285" customFormat="1" ht="24.95" customHeight="1">
      <c r="A37" s="301">
        <v>1</v>
      </c>
      <c r="B37" s="302"/>
      <c r="C37" s="302"/>
      <c r="K37" s="303"/>
      <c r="L37" s="303"/>
      <c r="M37" s="303"/>
      <c r="AB37" s="304"/>
      <c r="AM37" s="303"/>
      <c r="AQ37" s="302"/>
      <c r="AR37" s="302"/>
      <c r="AS37" s="302"/>
      <c r="AT37" s="302"/>
      <c r="AU37" s="302"/>
      <c r="AV37" s="302"/>
      <c r="AW37" s="302"/>
      <c r="AX37" s="302"/>
      <c r="AY37" s="302"/>
      <c r="AZ37" s="302"/>
      <c r="BA37" s="302"/>
      <c r="BB37" s="302"/>
      <c r="BC37" s="302"/>
      <c r="BD37" s="303"/>
    </row>
  </sheetData>
  <mergeCells count="51">
    <mergeCell ref="BD2:BD4"/>
    <mergeCell ref="AS3:AW3"/>
    <mergeCell ref="AX3:BB3"/>
    <mergeCell ref="AO3:AO4"/>
    <mergeCell ref="AP3:AP4"/>
    <mergeCell ref="AQ3:AQ4"/>
    <mergeCell ref="AR3:AR4"/>
    <mergeCell ref="BC2:BC4"/>
    <mergeCell ref="AB2:AC2"/>
    <mergeCell ref="AD2:AE2"/>
    <mergeCell ref="AF2:AG2"/>
    <mergeCell ref="V3:V4"/>
    <mergeCell ref="W3:W4"/>
    <mergeCell ref="X3:X4"/>
    <mergeCell ref="Y3:Y4"/>
    <mergeCell ref="X2:Y2"/>
    <mergeCell ref="AG3:AG4"/>
    <mergeCell ref="Z3:Z4"/>
    <mergeCell ref="AA3:AA4"/>
    <mergeCell ref="AB3:AB4"/>
    <mergeCell ref="AC3:AC4"/>
    <mergeCell ref="B1:E1"/>
    <mergeCell ref="O2:T4"/>
    <mergeCell ref="AD3:AD4"/>
    <mergeCell ref="BE2:BE4"/>
    <mergeCell ref="U3:U4"/>
    <mergeCell ref="AH2:AJ2"/>
    <mergeCell ref="AK2:AL2"/>
    <mergeCell ref="AM2:AM4"/>
    <mergeCell ref="AN2:AN4"/>
    <mergeCell ref="AK3:AK4"/>
    <mergeCell ref="AL3:AL4"/>
    <mergeCell ref="AE3:AE4"/>
    <mergeCell ref="AF3:AF4"/>
    <mergeCell ref="AO2:AR2"/>
    <mergeCell ref="AS2:BB2"/>
    <mergeCell ref="Z2:AA2"/>
    <mergeCell ref="K2:K4"/>
    <mergeCell ref="L2:L4"/>
    <mergeCell ref="M2:M4"/>
    <mergeCell ref="N2:N4"/>
    <mergeCell ref="U2:V2"/>
    <mergeCell ref="F2:F4"/>
    <mergeCell ref="G2:G4"/>
    <mergeCell ref="I2:I4"/>
    <mergeCell ref="J2:J4"/>
    <mergeCell ref="A2:A4"/>
    <mergeCell ref="B2:B4"/>
    <mergeCell ref="C2:C4"/>
    <mergeCell ref="D2:D4"/>
    <mergeCell ref="E2:E4"/>
  </mergeCells>
  <phoneticPr fontId="2" type="noConversion"/>
  <hyperlinks>
    <hyperlink ref="H6" r:id="rId1" tooltip="http://www.stadium.busan.kr/"/>
    <hyperlink ref="H7" r:id="rId2"/>
    <hyperlink ref="H8" r:id="rId3"/>
    <hyperlink ref="H10" r:id="rId4"/>
    <hyperlink ref="H19" r:id="rId5"/>
    <hyperlink ref="H31" r:id="rId6"/>
  </hyperlinks>
  <printOptions horizontalCentered="1"/>
  <pageMargins left="0.78740157480314965" right="0.78740157480314965" top="0.98425196850393704" bottom="0.98425196850393704" header="0.51181102362204722" footer="0.51181102362204722"/>
  <pageSetup paperSize="9" scale="81" orientation="landscape" r:id="rId7"/>
  <headerFooter alignWithMargins="0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AW282"/>
  <sheetViews>
    <sheetView view="pageBreakPreview" zoomScaleSheetLayoutView="100" workbookViewId="0">
      <pane ySplit="4" topLeftCell="A5" activePane="bottomLeft" state="frozen"/>
      <selection activeCell="A17" sqref="A17:L17"/>
      <selection pane="bottomLeft" activeCell="AW16" sqref="AW16"/>
    </sheetView>
  </sheetViews>
  <sheetFormatPr defaultColWidth="8.88671875" defaultRowHeight="10.5"/>
  <cols>
    <col min="1" max="1" width="8" style="3" hidden="1" customWidth="1"/>
    <col min="2" max="2" width="3.77734375" style="54" customWidth="1"/>
    <col min="3" max="3" width="6.21875" style="7" customWidth="1"/>
    <col min="4" max="4" width="14.6640625" style="17" customWidth="1"/>
    <col min="5" max="5" width="6.33203125" style="3" customWidth="1"/>
    <col min="6" max="6" width="26.5546875" style="3" hidden="1" customWidth="1"/>
    <col min="7" max="7" width="24" style="3" hidden="1" customWidth="1"/>
    <col min="8" max="8" width="14.44140625" style="3" customWidth="1"/>
    <col min="9" max="9" width="7.77734375" style="9" customWidth="1"/>
    <col min="10" max="10" width="6.44140625" style="9" customWidth="1"/>
    <col min="11" max="11" width="6" style="9" customWidth="1"/>
    <col min="12" max="12" width="4.33203125" style="9" bestFit="1" customWidth="1"/>
    <col min="13" max="14" width="5.109375" style="9" bestFit="1" customWidth="1"/>
    <col min="15" max="15" width="6.21875" style="9" customWidth="1"/>
    <col min="16" max="16" width="5.5546875" style="4" bestFit="1" customWidth="1"/>
    <col min="17" max="17" width="6.77734375" style="4" bestFit="1" customWidth="1"/>
    <col min="18" max="18" width="6.6640625" style="3" bestFit="1" customWidth="1"/>
    <col min="19" max="19" width="6.5546875" style="3" hidden="1" customWidth="1"/>
    <col min="20" max="20" width="5.88671875" style="10" customWidth="1"/>
    <col min="21" max="22" width="9.77734375" style="3" hidden="1" customWidth="1"/>
    <col min="23" max="23" width="0" style="3" hidden="1" customWidth="1"/>
    <col min="24" max="24" width="7.33203125" style="3" hidden="1" customWidth="1"/>
    <col min="25" max="25" width="6.6640625" style="50" customWidth="1"/>
    <col min="26" max="26" width="14.44140625" style="3" hidden="1" customWidth="1"/>
    <col min="27" max="29" width="5.77734375" style="3" hidden="1" customWidth="1"/>
    <col min="30" max="30" width="9.109375" style="3" hidden="1" customWidth="1"/>
    <col min="31" max="31" width="6.44140625" style="3" hidden="1" customWidth="1"/>
    <col min="32" max="32" width="5.77734375" style="3" hidden="1" customWidth="1"/>
    <col min="33" max="33" width="24.44140625" style="3" hidden="1" customWidth="1"/>
    <col min="34" max="34" width="9.33203125" style="3" hidden="1" customWidth="1"/>
    <col min="35" max="35" width="4.44140625" style="3" hidden="1" customWidth="1"/>
    <col min="36" max="36" width="5.77734375" style="3" hidden="1" customWidth="1"/>
    <col min="37" max="37" width="12.6640625" style="3" hidden="1" customWidth="1"/>
    <col min="38" max="38" width="7.109375" style="3" hidden="1" customWidth="1"/>
    <col min="39" max="39" width="9.33203125" style="3" hidden="1" customWidth="1"/>
    <col min="40" max="40" width="4.44140625" style="3" hidden="1" customWidth="1"/>
    <col min="41" max="41" width="5.77734375" style="3" hidden="1" customWidth="1"/>
    <col min="42" max="42" width="8.6640625" style="3" hidden="1" customWidth="1"/>
    <col min="43" max="43" width="7.109375" style="3" hidden="1" customWidth="1"/>
    <col min="44" max="44" width="7.5546875" style="3" hidden="1" customWidth="1"/>
    <col min="45" max="45" width="4.44140625" style="3" hidden="1" customWidth="1"/>
    <col min="46" max="46" width="4.6640625" style="3" hidden="1" customWidth="1"/>
    <col min="47" max="48" width="7.109375" style="3" hidden="1" customWidth="1"/>
    <col min="49" max="49" width="12.44140625" style="3" customWidth="1"/>
    <col min="50" max="16384" width="8.88671875" style="3"/>
  </cols>
  <sheetData>
    <row r="1" spans="1:49" ht="22.9" customHeight="1">
      <c r="B1" s="1466" t="s">
        <v>465</v>
      </c>
      <c r="C1" s="1466"/>
      <c r="D1" s="1466"/>
    </row>
    <row r="2" spans="1:49" ht="21" customHeight="1">
      <c r="A2" s="1418" t="s">
        <v>369</v>
      </c>
      <c r="B2" s="1346" t="s">
        <v>370</v>
      </c>
      <c r="C2" s="1346" t="s">
        <v>477</v>
      </c>
      <c r="D2" s="1346" t="s">
        <v>372</v>
      </c>
      <c r="E2" s="1346" t="s">
        <v>480</v>
      </c>
      <c r="F2" s="1346" t="s">
        <v>481</v>
      </c>
      <c r="G2" s="129"/>
      <c r="H2" s="1346" t="s">
        <v>301</v>
      </c>
      <c r="I2" s="1346" t="s">
        <v>302</v>
      </c>
      <c r="J2" s="1346" t="s">
        <v>303</v>
      </c>
      <c r="K2" s="1346" t="s">
        <v>304</v>
      </c>
      <c r="L2" s="1346" t="s">
        <v>488</v>
      </c>
      <c r="M2" s="1346"/>
      <c r="N2" s="1346"/>
      <c r="O2" s="1346"/>
      <c r="P2" s="1346" t="s">
        <v>306</v>
      </c>
      <c r="Q2" s="1346"/>
      <c r="R2" s="1346"/>
      <c r="S2" s="1346"/>
      <c r="T2" s="1346" t="s">
        <v>307</v>
      </c>
      <c r="U2" s="1347" t="s">
        <v>308</v>
      </c>
      <c r="V2" s="1347"/>
      <c r="W2" s="1347"/>
      <c r="X2" s="1347"/>
      <c r="Y2" s="1347"/>
      <c r="Z2" s="1346" t="s">
        <v>309</v>
      </c>
      <c r="AA2" s="1346"/>
      <c r="AB2" s="1346" t="s">
        <v>310</v>
      </c>
      <c r="AC2" s="1346"/>
      <c r="AD2" s="1346"/>
      <c r="AE2" s="1346"/>
      <c r="AF2" s="1346"/>
      <c r="AG2" s="1419"/>
      <c r="AH2" s="1346" t="s">
        <v>311</v>
      </c>
      <c r="AI2" s="1419"/>
      <c r="AJ2" s="1419"/>
      <c r="AK2" s="1419"/>
      <c r="AL2" s="1419"/>
      <c r="AM2" s="1419"/>
      <c r="AN2" s="1419"/>
      <c r="AO2" s="1419"/>
      <c r="AP2" s="1419"/>
      <c r="AQ2" s="1419"/>
      <c r="AR2" s="1419"/>
      <c r="AS2" s="1419"/>
      <c r="AT2" s="1419"/>
      <c r="AU2" s="1419"/>
      <c r="AV2" s="1419"/>
      <c r="AW2" s="1346" t="s">
        <v>312</v>
      </c>
    </row>
    <row r="3" spans="1:49" ht="21" customHeight="1">
      <c r="A3" s="1418"/>
      <c r="B3" s="1346"/>
      <c r="C3" s="1346"/>
      <c r="D3" s="1346"/>
      <c r="E3" s="1346"/>
      <c r="F3" s="1346"/>
      <c r="G3" s="129" t="s">
        <v>554</v>
      </c>
      <c r="H3" s="1346"/>
      <c r="I3" s="1346"/>
      <c r="J3" s="1346"/>
      <c r="K3" s="1346"/>
      <c r="L3" s="129" t="s">
        <v>461</v>
      </c>
      <c r="M3" s="129" t="s">
        <v>208</v>
      </c>
      <c r="N3" s="129" t="s">
        <v>456</v>
      </c>
      <c r="O3" s="129" t="s">
        <v>191</v>
      </c>
      <c r="P3" s="129" t="s">
        <v>314</v>
      </c>
      <c r="Q3" s="129" t="s">
        <v>558</v>
      </c>
      <c r="R3" s="129" t="s">
        <v>559</v>
      </c>
      <c r="S3" s="129" t="s">
        <v>317</v>
      </c>
      <c r="T3" s="1346"/>
      <c r="U3" s="1348"/>
      <c r="V3" s="1348"/>
      <c r="W3" s="1348"/>
      <c r="X3" s="1348"/>
      <c r="Y3" s="1348"/>
      <c r="Z3" s="129" t="s">
        <v>318</v>
      </c>
      <c r="AA3" s="129" t="s">
        <v>319</v>
      </c>
      <c r="AB3" s="1346" t="s">
        <v>320</v>
      </c>
      <c r="AC3" s="1346"/>
      <c r="AD3" s="1346" t="s">
        <v>321</v>
      </c>
      <c r="AE3" s="1419"/>
      <c r="AF3" s="1419"/>
      <c r="AG3" s="130" t="s">
        <v>322</v>
      </c>
      <c r="AH3" s="1346" t="s">
        <v>323</v>
      </c>
      <c r="AI3" s="1419"/>
      <c r="AJ3" s="1419"/>
      <c r="AK3" s="1419"/>
      <c r="AL3" s="1419"/>
      <c r="AM3" s="1346" t="s">
        <v>324</v>
      </c>
      <c r="AN3" s="1419"/>
      <c r="AO3" s="1419"/>
      <c r="AP3" s="1419"/>
      <c r="AQ3" s="1419"/>
      <c r="AR3" s="1346" t="s">
        <v>215</v>
      </c>
      <c r="AS3" s="1419"/>
      <c r="AT3" s="1419"/>
      <c r="AU3" s="1419"/>
      <c r="AV3" s="1419"/>
      <c r="AW3" s="1346"/>
    </row>
    <row r="4" spans="1:49" s="246" customFormat="1" ht="24" customHeight="1">
      <c r="A4" s="269" t="s">
        <v>341</v>
      </c>
      <c r="B4" s="421" t="s">
        <v>51</v>
      </c>
      <c r="C4" s="421" t="s">
        <v>4</v>
      </c>
      <c r="D4" s="497">
        <f>COUNTA(D6:D13,D15:D17,D19:D21,D23:D29,D31:D33,D35:D39,D41:D44,D46:D48,D50:D92,D94:D125,D127:D140,D142:D161,D163:D178,D180:D216,D218:D232,D234:D275,D277:D281)</f>
        <v>260</v>
      </c>
      <c r="E4" s="347"/>
      <c r="F4" s="347"/>
      <c r="G4" s="347"/>
      <c r="H4" s="347"/>
      <c r="I4" s="348">
        <f>SUM(I6:I13,I15:I17,I19:I21,I23:I29,I31:I33,I35:I39,I41:I44,I46:I48,I50:I92,I94:I125,I127:I140,I142:I161,I163:I178,I180:I216,I218:I232,I234:I275,I277:I281)</f>
        <v>2334960.5</v>
      </c>
      <c r="J4" s="348">
        <f>SUM(J6:J13,J15:J17,J19:J21,J23:J29,J31:J33,J35:J39,J41:J44,J46:J48,J50:J92,J94:J125,J127:J140,J142:J161,J163:J178,J180:J216,J218:J232,J234:J275,J277:J281)</f>
        <v>72289</v>
      </c>
      <c r="K4" s="348">
        <f>SUM(K6:K13,K15:K17,K19:K21,K23:K29,K31:K33,K35:K39,K41:K44,K46:K48,K50:K92,K94:K125,K127:K140,K142:K161,K163:K178,K180:K216,K218:K232,K234:K275,K277:K281)</f>
        <v>84620.320000000022</v>
      </c>
      <c r="L4" s="348"/>
      <c r="M4" s="348"/>
      <c r="N4" s="348"/>
      <c r="O4" s="348"/>
      <c r="P4" s="348"/>
      <c r="Q4" s="348"/>
      <c r="R4" s="347"/>
      <c r="S4" s="347"/>
      <c r="T4" s="424"/>
      <c r="U4" s="347"/>
      <c r="V4" s="347"/>
      <c r="W4" s="347"/>
      <c r="X4" s="347"/>
      <c r="Y4" s="348"/>
      <c r="Z4" s="347"/>
      <c r="AA4" s="347"/>
      <c r="AB4" s="347"/>
      <c r="AC4" s="347"/>
      <c r="AD4" s="347"/>
      <c r="AE4" s="347"/>
      <c r="AF4" s="347"/>
      <c r="AG4" s="347"/>
      <c r="AH4" s="347"/>
      <c r="AI4" s="347"/>
      <c r="AJ4" s="347"/>
      <c r="AK4" s="347"/>
      <c r="AL4" s="347"/>
      <c r="AM4" s="347"/>
      <c r="AN4" s="347"/>
      <c r="AO4" s="347"/>
      <c r="AP4" s="347"/>
      <c r="AQ4" s="347"/>
      <c r="AR4" s="347"/>
      <c r="AS4" s="347"/>
      <c r="AT4" s="347"/>
      <c r="AU4" s="347"/>
      <c r="AV4" s="347"/>
      <c r="AW4" s="347"/>
    </row>
    <row r="5" spans="1:49" s="246" customFormat="1" ht="24" customHeight="1">
      <c r="A5" s="305"/>
      <c r="B5" s="485" t="s">
        <v>85</v>
      </c>
      <c r="C5" s="481" t="s">
        <v>1316</v>
      </c>
      <c r="D5" s="498">
        <f>COUNTA(D6:D13)</f>
        <v>8</v>
      </c>
      <c r="E5" s="459"/>
      <c r="F5" s="459"/>
      <c r="G5" s="459"/>
      <c r="H5" s="459"/>
      <c r="I5" s="487">
        <f>SUM(I6:I13)</f>
        <v>42173.5</v>
      </c>
      <c r="J5" s="487">
        <f>SUM(J6:J13)</f>
        <v>708.9</v>
      </c>
      <c r="K5" s="487">
        <f>SUM(K6:K13)</f>
        <v>1104.5999999999999</v>
      </c>
      <c r="L5" s="487"/>
      <c r="M5" s="487"/>
      <c r="N5" s="487"/>
      <c r="O5" s="487"/>
      <c r="P5" s="487"/>
      <c r="Q5" s="487"/>
      <c r="R5" s="459"/>
      <c r="S5" s="459"/>
      <c r="T5" s="486"/>
      <c r="U5" s="459"/>
      <c r="V5" s="459"/>
      <c r="W5" s="459"/>
      <c r="X5" s="459"/>
      <c r="Y5" s="487"/>
      <c r="Z5" s="459"/>
      <c r="AA5" s="459"/>
      <c r="AB5" s="459"/>
      <c r="AC5" s="459"/>
      <c r="AD5" s="459"/>
      <c r="AE5" s="459"/>
      <c r="AF5" s="459"/>
      <c r="AG5" s="459"/>
      <c r="AH5" s="459"/>
      <c r="AI5" s="459"/>
      <c r="AJ5" s="459"/>
      <c r="AK5" s="459"/>
      <c r="AL5" s="459"/>
      <c r="AM5" s="459"/>
      <c r="AN5" s="459"/>
      <c r="AO5" s="459"/>
      <c r="AP5" s="459"/>
      <c r="AQ5" s="459"/>
      <c r="AR5" s="459"/>
      <c r="AS5" s="459"/>
      <c r="AT5" s="459"/>
      <c r="AU5" s="459"/>
      <c r="AV5" s="459"/>
      <c r="AW5" s="459"/>
    </row>
    <row r="6" spans="1:49" s="163" customFormat="1" ht="24" customHeight="1">
      <c r="A6" s="305"/>
      <c r="B6" s="485"/>
      <c r="C6" s="353" t="s">
        <v>742</v>
      </c>
      <c r="D6" s="353" t="s">
        <v>2840</v>
      </c>
      <c r="E6" s="353" t="s">
        <v>72</v>
      </c>
      <c r="F6" s="353" t="s">
        <v>2841</v>
      </c>
      <c r="G6" s="462"/>
      <c r="H6" s="478" t="s">
        <v>2842</v>
      </c>
      <c r="I6" s="420">
        <v>16500</v>
      </c>
      <c r="J6" s="420">
        <v>293</v>
      </c>
      <c r="K6" s="420">
        <v>791</v>
      </c>
      <c r="L6" s="420">
        <v>145</v>
      </c>
      <c r="M6" s="420">
        <v>7</v>
      </c>
      <c r="N6" s="420">
        <v>3</v>
      </c>
      <c r="O6" s="420">
        <v>5800</v>
      </c>
      <c r="P6" s="145"/>
      <c r="Q6" s="145"/>
      <c r="R6" s="343"/>
      <c r="S6" s="343"/>
      <c r="T6" s="429">
        <v>1898</v>
      </c>
      <c r="U6" s="343"/>
      <c r="V6" s="343"/>
      <c r="W6" s="343"/>
      <c r="X6" s="343"/>
      <c r="Y6" s="420"/>
      <c r="Z6" s="353" t="s">
        <v>2843</v>
      </c>
      <c r="AA6" s="353"/>
      <c r="AB6" s="343">
        <v>10</v>
      </c>
      <c r="AC6" s="343"/>
      <c r="AD6" s="343"/>
      <c r="AE6" s="343"/>
      <c r="AF6" s="343"/>
      <c r="AG6" s="343" t="s">
        <v>2844</v>
      </c>
      <c r="AH6" s="343"/>
      <c r="AI6" s="343"/>
      <c r="AJ6" s="343"/>
      <c r="AK6" s="343"/>
      <c r="AL6" s="343"/>
      <c r="AM6" s="343"/>
      <c r="AN6" s="343"/>
      <c r="AO6" s="343"/>
      <c r="AP6" s="343"/>
      <c r="AQ6" s="343"/>
      <c r="AR6" s="343"/>
      <c r="AS6" s="343"/>
      <c r="AT6" s="343"/>
      <c r="AU6" s="343"/>
      <c r="AV6" s="343"/>
      <c r="AW6" s="343"/>
    </row>
    <row r="7" spans="1:49" s="163" customFormat="1" ht="24" customHeight="1">
      <c r="A7" s="280">
        <v>2</v>
      </c>
      <c r="B7" s="485"/>
      <c r="C7" s="353" t="s">
        <v>69</v>
      </c>
      <c r="D7" s="353" t="s">
        <v>2845</v>
      </c>
      <c r="E7" s="353" t="s">
        <v>72</v>
      </c>
      <c r="F7" s="353" t="s">
        <v>2846</v>
      </c>
      <c r="G7" s="462"/>
      <c r="H7" s="353" t="s">
        <v>2847</v>
      </c>
      <c r="I7" s="145">
        <v>1016.5</v>
      </c>
      <c r="J7" s="145">
        <v>133.9</v>
      </c>
      <c r="K7" s="145"/>
      <c r="L7" s="145">
        <v>100</v>
      </c>
      <c r="M7" s="145">
        <v>30</v>
      </c>
      <c r="N7" s="145">
        <v>9</v>
      </c>
      <c r="O7" s="145">
        <v>300</v>
      </c>
      <c r="P7" s="145"/>
      <c r="Q7" s="145"/>
      <c r="R7" s="343"/>
      <c r="S7" s="343" t="s">
        <v>63</v>
      </c>
      <c r="T7" s="429">
        <v>1970</v>
      </c>
      <c r="U7" s="343"/>
      <c r="V7" s="343"/>
      <c r="W7" s="343"/>
      <c r="X7" s="343"/>
      <c r="Y7" s="145"/>
      <c r="Z7" s="353"/>
      <c r="AA7" s="353"/>
      <c r="AB7" s="343" t="s">
        <v>63</v>
      </c>
      <c r="AC7" s="343" t="s">
        <v>63</v>
      </c>
      <c r="AD7" s="343" t="s">
        <v>63</v>
      </c>
      <c r="AE7" s="343" t="s">
        <v>63</v>
      </c>
      <c r="AF7" s="343" t="s">
        <v>63</v>
      </c>
      <c r="AG7" s="343"/>
      <c r="AH7" s="343"/>
      <c r="AI7" s="343"/>
      <c r="AJ7" s="343"/>
      <c r="AK7" s="343"/>
      <c r="AL7" s="343"/>
      <c r="AM7" s="343"/>
      <c r="AN7" s="343"/>
      <c r="AO7" s="343"/>
      <c r="AP7" s="343"/>
      <c r="AQ7" s="343"/>
      <c r="AR7" s="343"/>
      <c r="AS7" s="343"/>
      <c r="AT7" s="343"/>
      <c r="AU7" s="343"/>
      <c r="AV7" s="343"/>
      <c r="AW7" s="343"/>
    </row>
    <row r="8" spans="1:49" s="163" customFormat="1" ht="24" customHeight="1">
      <c r="A8" s="280">
        <v>3</v>
      </c>
      <c r="B8" s="485"/>
      <c r="C8" s="353" t="s">
        <v>70</v>
      </c>
      <c r="D8" s="353" t="s">
        <v>2848</v>
      </c>
      <c r="E8" s="353" t="s">
        <v>70</v>
      </c>
      <c r="F8" s="353" t="s">
        <v>2849</v>
      </c>
      <c r="G8" s="462"/>
      <c r="H8" s="353" t="s">
        <v>70</v>
      </c>
      <c r="I8" s="145">
        <v>3300</v>
      </c>
      <c r="J8" s="145"/>
      <c r="K8" s="145"/>
      <c r="L8" s="145">
        <v>145</v>
      </c>
      <c r="M8" s="145">
        <v>10</v>
      </c>
      <c r="N8" s="145">
        <v>3</v>
      </c>
      <c r="O8" s="145">
        <v>3300</v>
      </c>
      <c r="P8" s="145"/>
      <c r="Q8" s="145"/>
      <c r="R8" s="343"/>
      <c r="S8" s="343"/>
      <c r="T8" s="429">
        <v>1996</v>
      </c>
      <c r="U8" s="343">
        <v>3</v>
      </c>
      <c r="V8" s="343"/>
      <c r="W8" s="343"/>
      <c r="X8" s="343"/>
      <c r="Y8" s="145">
        <v>3</v>
      </c>
      <c r="Z8" s="353"/>
      <c r="AA8" s="353"/>
      <c r="AB8" s="343"/>
      <c r="AC8" s="343"/>
      <c r="AD8" s="343"/>
      <c r="AE8" s="343"/>
      <c r="AF8" s="343"/>
      <c r="AG8" s="343"/>
      <c r="AH8" s="343"/>
      <c r="AI8" s="343"/>
      <c r="AJ8" s="343"/>
      <c r="AK8" s="343"/>
      <c r="AL8" s="343"/>
      <c r="AM8" s="343"/>
      <c r="AN8" s="343"/>
      <c r="AO8" s="343"/>
      <c r="AP8" s="343"/>
      <c r="AQ8" s="343"/>
      <c r="AR8" s="343"/>
      <c r="AS8" s="343"/>
      <c r="AT8" s="343"/>
      <c r="AU8" s="343"/>
      <c r="AV8" s="343"/>
      <c r="AW8" s="343"/>
    </row>
    <row r="9" spans="1:49" s="163" customFormat="1" ht="24" customHeight="1">
      <c r="A9" s="269">
        <v>4</v>
      </c>
      <c r="B9" s="485"/>
      <c r="C9" s="353" t="s">
        <v>74</v>
      </c>
      <c r="D9" s="353" t="s">
        <v>2850</v>
      </c>
      <c r="E9" s="353" t="s">
        <v>74</v>
      </c>
      <c r="F9" s="353" t="s">
        <v>2851</v>
      </c>
      <c r="G9" s="462"/>
      <c r="H9" s="353" t="s">
        <v>2852</v>
      </c>
      <c r="I9" s="420">
        <v>1116</v>
      </c>
      <c r="J9" s="420">
        <v>48.6</v>
      </c>
      <c r="K9" s="420">
        <v>48.6</v>
      </c>
      <c r="L9" s="420">
        <v>145</v>
      </c>
      <c r="M9" s="420">
        <v>2</v>
      </c>
      <c r="N9" s="420">
        <v>3</v>
      </c>
      <c r="O9" s="420">
        <v>870</v>
      </c>
      <c r="P9" s="145"/>
      <c r="Q9" s="145"/>
      <c r="R9" s="343"/>
      <c r="S9" s="343"/>
      <c r="T9" s="429">
        <v>1994</v>
      </c>
      <c r="U9" s="343"/>
      <c r="V9" s="343"/>
      <c r="W9" s="343"/>
      <c r="X9" s="343"/>
      <c r="Y9" s="420"/>
      <c r="Z9" s="353"/>
      <c r="AA9" s="353"/>
      <c r="AB9" s="343"/>
      <c r="AC9" s="343"/>
      <c r="AD9" s="343"/>
      <c r="AE9" s="343"/>
      <c r="AF9" s="343"/>
      <c r="AG9" s="343"/>
      <c r="AH9" s="343"/>
      <c r="AI9" s="343"/>
      <c r="AJ9" s="343"/>
      <c r="AK9" s="343"/>
      <c r="AL9" s="343"/>
      <c r="AM9" s="343"/>
      <c r="AN9" s="343"/>
      <c r="AO9" s="343"/>
      <c r="AP9" s="343"/>
      <c r="AQ9" s="343"/>
      <c r="AR9" s="343"/>
      <c r="AS9" s="343"/>
      <c r="AT9" s="343"/>
      <c r="AU9" s="343"/>
      <c r="AV9" s="343"/>
      <c r="AW9" s="343"/>
    </row>
    <row r="10" spans="1:49" s="163" customFormat="1" ht="24" customHeight="1">
      <c r="A10" s="306">
        <v>5</v>
      </c>
      <c r="B10" s="485"/>
      <c r="C10" s="421" t="s">
        <v>662</v>
      </c>
      <c r="D10" s="421" t="s">
        <v>2853</v>
      </c>
      <c r="E10" s="421" t="s">
        <v>72</v>
      </c>
      <c r="F10" s="500" t="s">
        <v>2854</v>
      </c>
      <c r="G10" s="421" t="s">
        <v>1342</v>
      </c>
      <c r="H10" s="421" t="s">
        <v>2855</v>
      </c>
      <c r="I10" s="422">
        <v>11200</v>
      </c>
      <c r="J10" s="422"/>
      <c r="K10" s="422"/>
      <c r="L10" s="422"/>
      <c r="M10" s="422" t="s">
        <v>2856</v>
      </c>
      <c r="N10" s="422"/>
      <c r="O10" s="420">
        <v>11200</v>
      </c>
      <c r="P10" s="348"/>
      <c r="Q10" s="348"/>
      <c r="R10" s="347"/>
      <c r="S10" s="347"/>
      <c r="T10" s="429">
        <v>2009</v>
      </c>
      <c r="U10" s="343">
        <v>100</v>
      </c>
      <c r="V10" s="343"/>
      <c r="W10" s="343"/>
      <c r="X10" s="343"/>
      <c r="Y10" s="420">
        <v>109</v>
      </c>
      <c r="Z10" s="343"/>
      <c r="AA10" s="343"/>
      <c r="AB10" s="343"/>
      <c r="AC10" s="343"/>
      <c r="AD10" s="343"/>
      <c r="AE10" s="343"/>
      <c r="AF10" s="343"/>
      <c r="AG10" s="343"/>
      <c r="AH10" s="343"/>
      <c r="AI10" s="343"/>
      <c r="AJ10" s="343"/>
      <c r="AK10" s="343"/>
      <c r="AL10" s="343"/>
      <c r="AM10" s="343"/>
      <c r="AN10" s="343"/>
      <c r="AO10" s="343"/>
      <c r="AP10" s="343"/>
      <c r="AQ10" s="343"/>
      <c r="AR10" s="343"/>
      <c r="AS10" s="343"/>
      <c r="AT10" s="343"/>
      <c r="AU10" s="343"/>
      <c r="AV10" s="343"/>
      <c r="AW10" s="343"/>
    </row>
    <row r="11" spans="1:49" s="163" customFormat="1" ht="24" customHeight="1">
      <c r="A11" s="280">
        <v>6</v>
      </c>
      <c r="B11" s="485"/>
      <c r="C11" s="421" t="s">
        <v>604</v>
      </c>
      <c r="D11" s="421" t="s">
        <v>2857</v>
      </c>
      <c r="E11" s="421" t="s">
        <v>604</v>
      </c>
      <c r="F11" s="421"/>
      <c r="G11" s="421"/>
      <c r="H11" s="421" t="s">
        <v>604</v>
      </c>
      <c r="I11" s="348">
        <v>3920</v>
      </c>
      <c r="J11" s="348"/>
      <c r="K11" s="348"/>
      <c r="L11" s="348">
        <v>145</v>
      </c>
      <c r="M11" s="348">
        <v>1</v>
      </c>
      <c r="N11" s="348">
        <v>21</v>
      </c>
      <c r="O11" s="348">
        <v>4150</v>
      </c>
      <c r="P11" s="348"/>
      <c r="Q11" s="348"/>
      <c r="R11" s="347"/>
      <c r="S11" s="347"/>
      <c r="T11" s="424">
        <v>2005</v>
      </c>
      <c r="U11" s="347"/>
      <c r="V11" s="347"/>
      <c r="W11" s="347"/>
      <c r="X11" s="347"/>
      <c r="Y11" s="348">
        <v>150</v>
      </c>
      <c r="Z11" s="347"/>
      <c r="AA11" s="347"/>
      <c r="AB11" s="347"/>
      <c r="AC11" s="347"/>
      <c r="AD11" s="347"/>
      <c r="AE11" s="347"/>
      <c r="AF11" s="347"/>
      <c r="AG11" s="347"/>
      <c r="AH11" s="347"/>
      <c r="AI11" s="347"/>
      <c r="AJ11" s="347"/>
      <c r="AK11" s="347"/>
      <c r="AL11" s="347"/>
      <c r="AM11" s="347"/>
      <c r="AN11" s="347"/>
      <c r="AO11" s="347"/>
      <c r="AP11" s="347"/>
      <c r="AQ11" s="347"/>
      <c r="AR11" s="347"/>
      <c r="AS11" s="347"/>
      <c r="AT11" s="347"/>
      <c r="AU11" s="347"/>
      <c r="AV11" s="347"/>
      <c r="AW11" s="347"/>
    </row>
    <row r="12" spans="1:49" s="163" customFormat="1" ht="24" customHeight="1">
      <c r="A12" s="280"/>
      <c r="B12" s="485"/>
      <c r="C12" s="353" t="s">
        <v>75</v>
      </c>
      <c r="D12" s="353" t="s">
        <v>2858</v>
      </c>
      <c r="E12" s="353" t="s">
        <v>72</v>
      </c>
      <c r="F12" s="353"/>
      <c r="G12" s="462"/>
      <c r="H12" s="353" t="s">
        <v>2859</v>
      </c>
      <c r="I12" s="145">
        <v>4762</v>
      </c>
      <c r="J12" s="145">
        <v>97</v>
      </c>
      <c r="K12" s="145">
        <v>97</v>
      </c>
      <c r="L12" s="145">
        <v>145</v>
      </c>
      <c r="M12" s="145">
        <v>20</v>
      </c>
      <c r="N12" s="145">
        <v>3</v>
      </c>
      <c r="O12" s="145">
        <v>7500</v>
      </c>
      <c r="P12" s="145"/>
      <c r="Q12" s="145"/>
      <c r="R12" s="343"/>
      <c r="S12" s="343"/>
      <c r="T12" s="429">
        <v>1997</v>
      </c>
      <c r="U12" s="343"/>
      <c r="V12" s="343"/>
      <c r="W12" s="343"/>
      <c r="X12" s="343"/>
      <c r="Y12" s="145"/>
      <c r="Z12" s="353"/>
      <c r="AA12" s="353"/>
      <c r="AB12" s="343"/>
      <c r="AC12" s="343"/>
      <c r="AD12" s="343"/>
      <c r="AE12" s="343"/>
      <c r="AF12" s="343"/>
      <c r="AG12" s="343"/>
      <c r="AH12" s="343"/>
      <c r="AI12" s="343"/>
      <c r="AJ12" s="343"/>
      <c r="AK12" s="343"/>
      <c r="AL12" s="343"/>
      <c r="AM12" s="343"/>
      <c r="AN12" s="343"/>
      <c r="AO12" s="343"/>
      <c r="AP12" s="343"/>
      <c r="AQ12" s="343"/>
      <c r="AR12" s="343"/>
      <c r="AS12" s="343"/>
      <c r="AT12" s="343"/>
      <c r="AU12" s="343"/>
      <c r="AV12" s="343"/>
      <c r="AW12" s="343"/>
    </row>
    <row r="13" spans="1:49" s="163" customFormat="1" ht="24" customHeight="1">
      <c r="A13" s="280"/>
      <c r="B13" s="481"/>
      <c r="C13" s="353" t="s">
        <v>720</v>
      </c>
      <c r="D13" s="353" t="s">
        <v>2860</v>
      </c>
      <c r="E13" s="353" t="s">
        <v>720</v>
      </c>
      <c r="F13" s="353" t="s">
        <v>2861</v>
      </c>
      <c r="G13" s="462"/>
      <c r="H13" s="353" t="s">
        <v>2862</v>
      </c>
      <c r="I13" s="145">
        <v>359</v>
      </c>
      <c r="J13" s="145">
        <v>136.4</v>
      </c>
      <c r="K13" s="145">
        <v>168</v>
      </c>
      <c r="L13" s="145">
        <v>150</v>
      </c>
      <c r="M13" s="145">
        <v>20</v>
      </c>
      <c r="N13" s="145">
        <v>21</v>
      </c>
      <c r="O13" s="145">
        <v>900</v>
      </c>
      <c r="P13" s="145"/>
      <c r="Q13" s="145"/>
      <c r="R13" s="343"/>
      <c r="S13" s="343"/>
      <c r="T13" s="429">
        <v>1998</v>
      </c>
      <c r="U13" s="343" t="s">
        <v>2863</v>
      </c>
      <c r="V13" s="343"/>
      <c r="W13" s="343"/>
      <c r="X13" s="343"/>
      <c r="Y13" s="145">
        <v>397</v>
      </c>
      <c r="Z13" s="353"/>
      <c r="AA13" s="353"/>
      <c r="AB13" s="343"/>
      <c r="AC13" s="343"/>
      <c r="AD13" s="343"/>
      <c r="AE13" s="343"/>
      <c r="AF13" s="343"/>
      <c r="AG13" s="343"/>
      <c r="AH13" s="343"/>
      <c r="AI13" s="343"/>
      <c r="AJ13" s="343"/>
      <c r="AK13" s="343"/>
      <c r="AL13" s="343"/>
      <c r="AM13" s="343"/>
      <c r="AN13" s="343"/>
      <c r="AO13" s="343"/>
      <c r="AP13" s="343"/>
      <c r="AQ13" s="343"/>
      <c r="AR13" s="343"/>
      <c r="AS13" s="343"/>
      <c r="AT13" s="343"/>
      <c r="AU13" s="343"/>
      <c r="AV13" s="343"/>
      <c r="AW13" s="343"/>
    </row>
    <row r="14" spans="1:49" s="163" customFormat="1" ht="24" customHeight="1">
      <c r="A14" s="280" t="s">
        <v>341</v>
      </c>
      <c r="B14" s="425" t="s">
        <v>2878</v>
      </c>
      <c r="C14" s="481" t="s">
        <v>932</v>
      </c>
      <c r="D14" s="458">
        <f>COUNTA(D15:D17)</f>
        <v>3</v>
      </c>
      <c r="E14" s="481"/>
      <c r="F14" s="481"/>
      <c r="G14" s="481"/>
      <c r="H14" s="481"/>
      <c r="I14" s="351">
        <f>SUM(I15:I17)</f>
        <v>11733</v>
      </c>
      <c r="J14" s="351">
        <f>SUM(J15:J17)</f>
        <v>667</v>
      </c>
      <c r="K14" s="351">
        <f>SUM(K15:K17)</f>
        <v>653</v>
      </c>
      <c r="L14" s="351"/>
      <c r="M14" s="351"/>
      <c r="N14" s="351"/>
      <c r="O14" s="351"/>
      <c r="P14" s="487"/>
      <c r="Q14" s="351"/>
      <c r="R14" s="481"/>
      <c r="S14" s="481"/>
      <c r="T14" s="486"/>
      <c r="U14" s="481"/>
      <c r="V14" s="481"/>
      <c r="W14" s="481"/>
      <c r="X14" s="481"/>
      <c r="Y14" s="487"/>
      <c r="Z14" s="481"/>
      <c r="AA14" s="481"/>
      <c r="AB14" s="481"/>
      <c r="AC14" s="481"/>
      <c r="AD14" s="481"/>
      <c r="AE14" s="481"/>
      <c r="AF14" s="481"/>
      <c r="AG14" s="481"/>
      <c r="AH14" s="481"/>
      <c r="AI14" s="481"/>
      <c r="AJ14" s="481"/>
      <c r="AK14" s="481"/>
      <c r="AL14" s="481"/>
      <c r="AM14" s="481"/>
      <c r="AN14" s="481"/>
      <c r="AO14" s="481"/>
      <c r="AP14" s="481"/>
      <c r="AQ14" s="481"/>
      <c r="AR14" s="481"/>
      <c r="AS14" s="481"/>
      <c r="AT14" s="481"/>
      <c r="AU14" s="481"/>
      <c r="AV14" s="481"/>
      <c r="AW14" s="481"/>
    </row>
    <row r="15" spans="1:49" s="163" customFormat="1" ht="24" customHeight="1">
      <c r="A15" s="280"/>
      <c r="B15" s="344"/>
      <c r="C15" s="353" t="s">
        <v>903</v>
      </c>
      <c r="D15" s="353" t="s">
        <v>2929</v>
      </c>
      <c r="E15" s="353" t="s">
        <v>906</v>
      </c>
      <c r="F15" s="353" t="s">
        <v>907</v>
      </c>
      <c r="G15" s="494" t="s">
        <v>908</v>
      </c>
      <c r="H15" s="353" t="s">
        <v>1266</v>
      </c>
      <c r="I15" s="145">
        <v>8204</v>
      </c>
      <c r="J15" s="145">
        <v>438</v>
      </c>
      <c r="K15" s="145">
        <v>316</v>
      </c>
      <c r="L15" s="145">
        <v>145</v>
      </c>
      <c r="M15" s="145">
        <v>30</v>
      </c>
      <c r="N15" s="145">
        <v>21</v>
      </c>
      <c r="O15" s="145">
        <v>4000</v>
      </c>
      <c r="P15" s="145"/>
      <c r="Q15" s="145">
        <v>300</v>
      </c>
      <c r="R15" s="51"/>
      <c r="S15" s="51" t="s">
        <v>2056</v>
      </c>
      <c r="T15" s="429">
        <v>2000</v>
      </c>
      <c r="U15" s="51"/>
      <c r="V15" s="51">
        <v>55</v>
      </c>
      <c r="W15" s="51"/>
      <c r="X15" s="51"/>
      <c r="Y15" s="145">
        <v>558</v>
      </c>
      <c r="Z15" s="353">
        <v>2000</v>
      </c>
      <c r="AA15" s="353"/>
      <c r="AB15" s="51"/>
      <c r="AC15" s="51"/>
      <c r="AD15" s="51"/>
      <c r="AE15" s="51"/>
      <c r="AF15" s="51"/>
      <c r="AG15" s="51"/>
      <c r="AH15" s="51"/>
      <c r="AI15" s="51"/>
      <c r="AJ15" s="51"/>
      <c r="AK15" s="51"/>
      <c r="AL15" s="51"/>
      <c r="AM15" s="51"/>
      <c r="AN15" s="51"/>
      <c r="AO15" s="51"/>
      <c r="AP15" s="51"/>
      <c r="AQ15" s="51"/>
      <c r="AR15" s="51"/>
      <c r="AS15" s="51"/>
      <c r="AT15" s="51"/>
      <c r="AU15" s="51"/>
      <c r="AV15" s="51"/>
      <c r="AW15" s="51"/>
    </row>
    <row r="16" spans="1:49" s="163" customFormat="1" ht="24" customHeight="1">
      <c r="A16" s="280"/>
      <c r="B16" s="344"/>
      <c r="C16" s="532" t="s">
        <v>913</v>
      </c>
      <c r="D16" s="532" t="s">
        <v>6509</v>
      </c>
      <c r="E16" s="532" t="s">
        <v>906</v>
      </c>
      <c r="F16" s="532"/>
      <c r="G16" s="494"/>
      <c r="H16" s="532" t="s">
        <v>1266</v>
      </c>
      <c r="I16" s="533">
        <v>229</v>
      </c>
      <c r="J16" s="533">
        <v>229</v>
      </c>
      <c r="K16" s="533">
        <v>337</v>
      </c>
      <c r="L16" s="533"/>
      <c r="M16" s="533"/>
      <c r="N16" s="533"/>
      <c r="O16" s="533">
        <v>3300</v>
      </c>
      <c r="P16" s="533"/>
      <c r="Q16" s="533"/>
      <c r="R16" s="51"/>
      <c r="S16" s="51"/>
      <c r="T16" s="429">
        <v>1973</v>
      </c>
      <c r="U16" s="51"/>
      <c r="V16" s="51"/>
      <c r="W16" s="51"/>
      <c r="X16" s="51"/>
      <c r="Y16" s="533">
        <v>3</v>
      </c>
      <c r="Z16" s="532"/>
      <c r="AA16" s="532"/>
      <c r="AB16" s="51"/>
      <c r="AC16" s="51"/>
      <c r="AD16" s="51"/>
      <c r="AE16" s="51"/>
      <c r="AF16" s="51"/>
      <c r="AG16" s="51"/>
      <c r="AH16" s="51"/>
      <c r="AI16" s="51"/>
      <c r="AJ16" s="51"/>
      <c r="AK16" s="51"/>
      <c r="AL16" s="51"/>
      <c r="AM16" s="51"/>
      <c r="AN16" s="51"/>
      <c r="AO16" s="51"/>
      <c r="AP16" s="51"/>
      <c r="AQ16" s="51"/>
      <c r="AR16" s="51"/>
      <c r="AS16" s="51"/>
      <c r="AT16" s="51"/>
      <c r="AU16" s="51"/>
      <c r="AV16" s="51"/>
      <c r="AW16" s="51"/>
    </row>
    <row r="17" spans="1:49" s="163" customFormat="1" ht="24" customHeight="1">
      <c r="A17" s="280"/>
      <c r="B17" s="344"/>
      <c r="C17" s="353" t="s">
        <v>1115</v>
      </c>
      <c r="D17" s="353" t="s">
        <v>2930</v>
      </c>
      <c r="E17" s="353" t="s">
        <v>906</v>
      </c>
      <c r="F17" s="353"/>
      <c r="G17" s="501"/>
      <c r="H17" s="353" t="s">
        <v>1107</v>
      </c>
      <c r="I17" s="145">
        <v>3300</v>
      </c>
      <c r="J17" s="145"/>
      <c r="K17" s="145"/>
      <c r="L17" s="145"/>
      <c r="M17" s="145"/>
      <c r="N17" s="145"/>
      <c r="O17" s="145">
        <v>3300</v>
      </c>
      <c r="P17" s="145"/>
      <c r="Q17" s="145"/>
      <c r="R17" s="51"/>
      <c r="S17" s="51"/>
      <c r="T17" s="429"/>
      <c r="U17" s="51"/>
      <c r="V17" s="51"/>
      <c r="W17" s="51"/>
      <c r="X17" s="51"/>
      <c r="Y17" s="145"/>
      <c r="Z17" s="353">
        <v>2000</v>
      </c>
      <c r="AA17" s="353"/>
      <c r="AB17" s="51"/>
      <c r="AC17" s="51"/>
      <c r="AD17" s="51"/>
      <c r="AE17" s="51"/>
      <c r="AF17" s="51"/>
      <c r="AG17" s="51"/>
      <c r="AH17" s="51"/>
      <c r="AI17" s="51"/>
      <c r="AJ17" s="51"/>
      <c r="AK17" s="51"/>
      <c r="AL17" s="51"/>
      <c r="AM17" s="51"/>
      <c r="AN17" s="51"/>
      <c r="AO17" s="51"/>
      <c r="AP17" s="51"/>
      <c r="AQ17" s="51"/>
      <c r="AR17" s="51"/>
      <c r="AS17" s="51"/>
      <c r="AT17" s="51"/>
      <c r="AU17" s="51"/>
      <c r="AV17" s="51"/>
      <c r="AW17" s="51"/>
    </row>
    <row r="18" spans="1:49" s="163" customFormat="1" ht="24" customHeight="1">
      <c r="A18" s="280"/>
      <c r="B18" s="425" t="s">
        <v>3959</v>
      </c>
      <c r="C18" s="353" t="s">
        <v>5614</v>
      </c>
      <c r="D18" s="323">
        <f>COUNTA(D19:D21)</f>
        <v>3</v>
      </c>
      <c r="E18" s="343"/>
      <c r="F18" s="343"/>
      <c r="G18" s="430"/>
      <c r="H18" s="343"/>
      <c r="I18" s="145">
        <f>SUM(I19:I21)</f>
        <v>21186</v>
      </c>
      <c r="J18" s="145">
        <f>SUM(J19:J21)</f>
        <v>395</v>
      </c>
      <c r="K18" s="145">
        <f>SUM(K19:K21)</f>
        <v>629</v>
      </c>
      <c r="L18" s="145"/>
      <c r="M18" s="145"/>
      <c r="N18" s="145"/>
      <c r="O18" s="145"/>
      <c r="P18" s="145"/>
      <c r="Q18" s="145"/>
      <c r="R18" s="343"/>
      <c r="S18" s="343"/>
      <c r="T18" s="429"/>
      <c r="U18" s="343"/>
      <c r="V18" s="343"/>
      <c r="W18" s="343"/>
      <c r="X18" s="343"/>
      <c r="Y18" s="145"/>
      <c r="Z18" s="353"/>
      <c r="AA18" s="353"/>
      <c r="AB18" s="343"/>
      <c r="AC18" s="343"/>
      <c r="AD18" s="343"/>
      <c r="AE18" s="343"/>
      <c r="AF18" s="343"/>
      <c r="AG18" s="343"/>
      <c r="AH18" s="343"/>
      <c r="AI18" s="343"/>
      <c r="AJ18" s="343"/>
      <c r="AK18" s="343"/>
      <c r="AL18" s="343"/>
      <c r="AM18" s="343"/>
      <c r="AN18" s="343"/>
      <c r="AO18" s="343"/>
      <c r="AP18" s="343"/>
      <c r="AQ18" s="343"/>
      <c r="AR18" s="343"/>
      <c r="AS18" s="343"/>
      <c r="AT18" s="343"/>
      <c r="AU18" s="343"/>
      <c r="AV18" s="343"/>
      <c r="AW18" s="343"/>
    </row>
    <row r="19" spans="1:49" s="163" customFormat="1" ht="24" customHeight="1">
      <c r="A19" s="280" t="s">
        <v>341</v>
      </c>
      <c r="B19" s="344"/>
      <c r="C19" s="353" t="s">
        <v>5690</v>
      </c>
      <c r="D19" s="353" t="s">
        <v>5691</v>
      </c>
      <c r="E19" s="353" t="s">
        <v>3422</v>
      </c>
      <c r="F19" s="353" t="s">
        <v>3960</v>
      </c>
      <c r="G19" s="353" t="s">
        <v>3961</v>
      </c>
      <c r="H19" s="353" t="s">
        <v>5692</v>
      </c>
      <c r="I19" s="145">
        <v>8698</v>
      </c>
      <c r="J19" s="145">
        <v>145</v>
      </c>
      <c r="K19" s="145">
        <v>249</v>
      </c>
      <c r="L19" s="145">
        <v>200</v>
      </c>
      <c r="M19" s="145">
        <v>30</v>
      </c>
      <c r="N19" s="145">
        <v>10</v>
      </c>
      <c r="O19" s="145">
        <v>3900</v>
      </c>
      <c r="P19" s="145"/>
      <c r="Q19" s="145"/>
      <c r="R19" s="343"/>
      <c r="S19" s="343" t="s">
        <v>5693</v>
      </c>
      <c r="T19" s="429">
        <v>1975</v>
      </c>
      <c r="U19" s="343"/>
      <c r="V19" s="343" t="s">
        <v>5694</v>
      </c>
      <c r="W19" s="343"/>
      <c r="X19" s="343"/>
      <c r="Y19" s="145">
        <v>3</v>
      </c>
      <c r="Z19" s="353"/>
      <c r="AA19" s="353"/>
      <c r="AB19" s="343"/>
      <c r="AC19" s="343"/>
      <c r="AD19" s="343"/>
      <c r="AE19" s="343"/>
      <c r="AF19" s="343"/>
      <c r="AG19" s="343"/>
      <c r="AH19" s="343"/>
      <c r="AI19" s="343"/>
      <c r="AJ19" s="343"/>
      <c r="AK19" s="343"/>
      <c r="AL19" s="343"/>
      <c r="AM19" s="343"/>
      <c r="AN19" s="343"/>
      <c r="AO19" s="343"/>
      <c r="AP19" s="343"/>
      <c r="AQ19" s="343"/>
      <c r="AR19" s="343"/>
      <c r="AS19" s="343"/>
      <c r="AT19" s="343"/>
      <c r="AU19" s="343"/>
      <c r="AV19" s="343"/>
      <c r="AW19" s="343"/>
    </row>
    <row r="20" spans="1:49" s="163" customFormat="1" ht="24" customHeight="1">
      <c r="A20" s="280"/>
      <c r="B20" s="344"/>
      <c r="C20" s="353" t="s">
        <v>3963</v>
      </c>
      <c r="D20" s="353" t="s">
        <v>5695</v>
      </c>
      <c r="E20" s="353" t="s">
        <v>3422</v>
      </c>
      <c r="F20" s="353"/>
      <c r="G20" s="353"/>
      <c r="H20" s="353" t="s">
        <v>5692</v>
      </c>
      <c r="I20" s="145">
        <v>5877</v>
      </c>
      <c r="J20" s="145">
        <v>125</v>
      </c>
      <c r="K20" s="145">
        <v>255</v>
      </c>
      <c r="L20" s="145">
        <v>145</v>
      </c>
      <c r="M20" s="145">
        <v>30</v>
      </c>
      <c r="N20" s="145">
        <v>30</v>
      </c>
      <c r="O20" s="145">
        <v>4350</v>
      </c>
      <c r="P20" s="145"/>
      <c r="Q20" s="145">
        <v>500</v>
      </c>
      <c r="R20" s="343"/>
      <c r="S20" s="343"/>
      <c r="T20" s="429">
        <v>1992</v>
      </c>
      <c r="U20" s="343"/>
      <c r="V20" s="343"/>
      <c r="W20" s="343"/>
      <c r="X20" s="343"/>
      <c r="Y20" s="145">
        <v>620</v>
      </c>
      <c r="Z20" s="353"/>
      <c r="AA20" s="353"/>
      <c r="AB20" s="343"/>
      <c r="AC20" s="343"/>
      <c r="AD20" s="343"/>
      <c r="AE20" s="343"/>
      <c r="AF20" s="343"/>
      <c r="AG20" s="343"/>
      <c r="AH20" s="343"/>
      <c r="AI20" s="343"/>
      <c r="AJ20" s="343"/>
      <c r="AK20" s="343"/>
      <c r="AL20" s="343"/>
      <c r="AM20" s="343"/>
      <c r="AN20" s="343"/>
      <c r="AO20" s="343"/>
      <c r="AP20" s="343"/>
      <c r="AQ20" s="343"/>
      <c r="AR20" s="343"/>
      <c r="AS20" s="343"/>
      <c r="AT20" s="343"/>
      <c r="AU20" s="343"/>
      <c r="AV20" s="343"/>
      <c r="AW20" s="343"/>
    </row>
    <row r="21" spans="1:49" s="163" customFormat="1" ht="24" customHeight="1">
      <c r="A21" s="269" t="s">
        <v>207</v>
      </c>
      <c r="B21" s="431"/>
      <c r="C21" s="353" t="s">
        <v>3964</v>
      </c>
      <c r="D21" s="353" t="s">
        <v>5696</v>
      </c>
      <c r="E21" s="353" t="s">
        <v>3422</v>
      </c>
      <c r="F21" s="353" t="s">
        <v>3960</v>
      </c>
      <c r="G21" s="353" t="s">
        <v>3961</v>
      </c>
      <c r="H21" s="353" t="s">
        <v>5692</v>
      </c>
      <c r="I21" s="145">
        <v>6611</v>
      </c>
      <c r="J21" s="145">
        <v>125</v>
      </c>
      <c r="K21" s="145">
        <v>125</v>
      </c>
      <c r="L21" s="145">
        <v>145</v>
      </c>
      <c r="M21" s="145">
        <v>30</v>
      </c>
      <c r="N21" s="145">
        <v>21</v>
      </c>
      <c r="O21" s="145">
        <v>4350</v>
      </c>
      <c r="P21" s="145"/>
      <c r="Q21" s="145"/>
      <c r="R21" s="343"/>
      <c r="S21" s="343" t="s">
        <v>5693</v>
      </c>
      <c r="T21" s="429">
        <v>2004</v>
      </c>
      <c r="U21" s="343"/>
      <c r="V21" s="343" t="s">
        <v>5697</v>
      </c>
      <c r="W21" s="343" t="s">
        <v>4022</v>
      </c>
      <c r="X21" s="343"/>
      <c r="Y21" s="145">
        <v>70</v>
      </c>
      <c r="Z21" s="353"/>
      <c r="AA21" s="353"/>
      <c r="AB21" s="343"/>
      <c r="AC21" s="343"/>
      <c r="AD21" s="343"/>
      <c r="AE21" s="343"/>
      <c r="AF21" s="343"/>
      <c r="AG21" s="343"/>
      <c r="AH21" s="343"/>
      <c r="AI21" s="343"/>
      <c r="AJ21" s="343"/>
      <c r="AK21" s="343"/>
      <c r="AL21" s="343"/>
      <c r="AM21" s="343"/>
      <c r="AN21" s="343"/>
      <c r="AO21" s="343"/>
      <c r="AP21" s="343"/>
      <c r="AQ21" s="343"/>
      <c r="AR21" s="343"/>
      <c r="AS21" s="343"/>
      <c r="AT21" s="343"/>
      <c r="AU21" s="343"/>
      <c r="AV21" s="343"/>
      <c r="AW21" s="343"/>
    </row>
    <row r="22" spans="1:49" s="163" customFormat="1" ht="24" customHeight="1">
      <c r="A22" s="280"/>
      <c r="B22" s="425" t="s">
        <v>3425</v>
      </c>
      <c r="C22" s="353" t="s">
        <v>5614</v>
      </c>
      <c r="D22" s="323">
        <f>COUNTA(D23:D29)</f>
        <v>7</v>
      </c>
      <c r="E22" s="343"/>
      <c r="F22" s="343"/>
      <c r="G22" s="343"/>
      <c r="H22" s="343"/>
      <c r="I22" s="145">
        <f>SUM(I23:I29)</f>
        <v>85680</v>
      </c>
      <c r="J22" s="145">
        <f>SUM(J23:J29)</f>
        <v>2208.1</v>
      </c>
      <c r="K22" s="145">
        <f>SUM(K23:K29)</f>
        <v>2281</v>
      </c>
      <c r="L22" s="145"/>
      <c r="M22" s="145"/>
      <c r="N22" s="145"/>
      <c r="O22" s="145"/>
      <c r="P22" s="145"/>
      <c r="Q22" s="145"/>
      <c r="R22" s="343"/>
      <c r="S22" s="343"/>
      <c r="T22" s="429"/>
      <c r="U22" s="343"/>
      <c r="V22" s="343"/>
      <c r="W22" s="343"/>
      <c r="X22" s="343"/>
      <c r="Y22" s="145"/>
      <c r="Z22" s="353"/>
      <c r="AA22" s="353"/>
      <c r="AB22" s="343"/>
      <c r="AC22" s="343"/>
      <c r="AD22" s="343"/>
      <c r="AE22" s="343"/>
      <c r="AF22" s="343"/>
      <c r="AG22" s="343"/>
      <c r="AH22" s="343"/>
      <c r="AI22" s="343"/>
      <c r="AJ22" s="343"/>
      <c r="AK22" s="343"/>
      <c r="AL22" s="343"/>
      <c r="AM22" s="343"/>
      <c r="AN22" s="343"/>
      <c r="AO22" s="343"/>
      <c r="AP22" s="343"/>
      <c r="AQ22" s="343"/>
      <c r="AR22" s="343"/>
      <c r="AS22" s="343"/>
      <c r="AT22" s="343"/>
      <c r="AU22" s="343"/>
      <c r="AV22" s="343"/>
      <c r="AW22" s="343"/>
    </row>
    <row r="23" spans="1:49" s="163" customFormat="1" ht="24" customHeight="1">
      <c r="A23" s="280" t="s">
        <v>204</v>
      </c>
      <c r="B23" s="344"/>
      <c r="C23" s="353" t="s">
        <v>920</v>
      </c>
      <c r="D23" s="353" t="s">
        <v>6986</v>
      </c>
      <c r="E23" s="353" t="s">
        <v>923</v>
      </c>
      <c r="F23" s="353" t="s">
        <v>6987</v>
      </c>
      <c r="G23" s="462" t="s">
        <v>1391</v>
      </c>
      <c r="H23" s="353" t="s">
        <v>1183</v>
      </c>
      <c r="I23" s="145">
        <v>7429</v>
      </c>
      <c r="J23" s="145">
        <v>313.10000000000002</v>
      </c>
      <c r="K23" s="145">
        <v>434</v>
      </c>
      <c r="L23" s="145">
        <v>145</v>
      </c>
      <c r="M23" s="145">
        <v>1</v>
      </c>
      <c r="N23" s="145">
        <v>21</v>
      </c>
      <c r="O23" s="145">
        <v>7250</v>
      </c>
      <c r="P23" s="145"/>
      <c r="Q23" s="145">
        <v>100</v>
      </c>
      <c r="R23" s="343"/>
      <c r="S23" s="343"/>
      <c r="T23" s="429">
        <v>1980</v>
      </c>
      <c r="U23" s="343"/>
      <c r="V23" s="343">
        <v>101</v>
      </c>
      <c r="W23" s="343"/>
      <c r="X23" s="343"/>
      <c r="Y23" s="145">
        <v>101</v>
      </c>
      <c r="Z23" s="353">
        <v>1999</v>
      </c>
      <c r="AA23" s="353"/>
      <c r="AB23" s="343"/>
      <c r="AC23" s="343"/>
      <c r="AD23" s="343"/>
      <c r="AE23" s="343"/>
      <c r="AF23" s="343"/>
      <c r="AG23" s="343"/>
      <c r="AH23" s="343"/>
      <c r="AI23" s="343"/>
      <c r="AJ23" s="343"/>
      <c r="AK23" s="343"/>
      <c r="AL23" s="343"/>
      <c r="AM23" s="343"/>
      <c r="AN23" s="343"/>
      <c r="AO23" s="343"/>
      <c r="AP23" s="343"/>
      <c r="AQ23" s="343"/>
      <c r="AR23" s="343"/>
      <c r="AS23" s="343"/>
      <c r="AT23" s="343"/>
      <c r="AU23" s="343"/>
      <c r="AV23" s="343"/>
      <c r="AW23" s="343"/>
    </row>
    <row r="24" spans="1:49" s="163" customFormat="1" ht="25.35" customHeight="1">
      <c r="A24" s="269" t="s">
        <v>135</v>
      </c>
      <c r="B24" s="344"/>
      <c r="C24" s="353" t="s">
        <v>1152</v>
      </c>
      <c r="D24" s="353" t="s">
        <v>6988</v>
      </c>
      <c r="E24" s="353" t="s">
        <v>1152</v>
      </c>
      <c r="F24" s="353" t="s">
        <v>6987</v>
      </c>
      <c r="G24" s="462" t="s">
        <v>1391</v>
      </c>
      <c r="H24" s="353" t="s">
        <v>6889</v>
      </c>
      <c r="I24" s="145">
        <v>12966</v>
      </c>
      <c r="J24" s="145">
        <v>388</v>
      </c>
      <c r="K24" s="145">
        <v>388</v>
      </c>
      <c r="L24" s="145">
        <v>145</v>
      </c>
      <c r="M24" s="145">
        <v>1</v>
      </c>
      <c r="N24" s="145">
        <v>21</v>
      </c>
      <c r="O24" s="145">
        <v>3775</v>
      </c>
      <c r="P24" s="145"/>
      <c r="Q24" s="145"/>
      <c r="R24" s="343"/>
      <c r="S24" s="343"/>
      <c r="T24" s="429">
        <v>2011</v>
      </c>
      <c r="U24" s="343"/>
      <c r="V24" s="343"/>
      <c r="W24" s="343"/>
      <c r="X24" s="343"/>
      <c r="Y24" s="145"/>
      <c r="Z24" s="353"/>
      <c r="AA24" s="353"/>
      <c r="AB24" s="343"/>
      <c r="AC24" s="343"/>
      <c r="AD24" s="343"/>
      <c r="AE24" s="343"/>
      <c r="AF24" s="343"/>
      <c r="AG24" s="343"/>
      <c r="AH24" s="343"/>
      <c r="AI24" s="343"/>
      <c r="AJ24" s="343"/>
      <c r="AK24" s="343"/>
      <c r="AL24" s="343"/>
      <c r="AM24" s="343"/>
      <c r="AN24" s="343"/>
      <c r="AO24" s="343"/>
      <c r="AP24" s="343"/>
      <c r="AQ24" s="343"/>
      <c r="AR24" s="343"/>
      <c r="AS24" s="343"/>
      <c r="AT24" s="343"/>
      <c r="AU24" s="343"/>
      <c r="AV24" s="343"/>
      <c r="AW24" s="343"/>
    </row>
    <row r="25" spans="1:49" s="163" customFormat="1" ht="25.35" customHeight="1">
      <c r="A25" s="269">
        <v>4</v>
      </c>
      <c r="B25" s="344"/>
      <c r="C25" s="353" t="s">
        <v>1152</v>
      </c>
      <c r="D25" s="353" t="s">
        <v>6989</v>
      </c>
      <c r="E25" s="353" t="s">
        <v>1152</v>
      </c>
      <c r="F25" s="353" t="s">
        <v>6990</v>
      </c>
      <c r="G25" s="462" t="s">
        <v>6991</v>
      </c>
      <c r="H25" s="353" t="s">
        <v>1152</v>
      </c>
      <c r="I25" s="145">
        <v>17592</v>
      </c>
      <c r="J25" s="145">
        <v>413</v>
      </c>
      <c r="K25" s="145">
        <v>329</v>
      </c>
      <c r="L25" s="145">
        <v>180</v>
      </c>
      <c r="M25" s="145">
        <v>1</v>
      </c>
      <c r="N25" s="145">
        <v>21</v>
      </c>
      <c r="O25" s="145">
        <v>5800</v>
      </c>
      <c r="P25" s="145"/>
      <c r="Q25" s="145"/>
      <c r="R25" s="343"/>
      <c r="S25" s="343"/>
      <c r="T25" s="429">
        <v>1998</v>
      </c>
      <c r="U25" s="343">
        <v>176</v>
      </c>
      <c r="V25" s="343"/>
      <c r="W25" s="343"/>
      <c r="X25" s="343"/>
      <c r="Y25" s="145">
        <v>176</v>
      </c>
      <c r="Z25" s="353"/>
      <c r="AA25" s="353"/>
      <c r="AB25" s="343"/>
      <c r="AC25" s="343"/>
      <c r="AD25" s="343"/>
      <c r="AE25" s="343"/>
      <c r="AF25" s="343"/>
      <c r="AG25" s="343"/>
      <c r="AH25" s="343"/>
      <c r="AI25" s="343"/>
      <c r="AJ25" s="343"/>
      <c r="AK25" s="343"/>
      <c r="AL25" s="343"/>
      <c r="AM25" s="343"/>
      <c r="AN25" s="343"/>
      <c r="AO25" s="343"/>
      <c r="AP25" s="343"/>
      <c r="AQ25" s="343"/>
      <c r="AR25" s="343"/>
      <c r="AS25" s="343"/>
      <c r="AT25" s="343"/>
      <c r="AU25" s="343"/>
      <c r="AV25" s="343"/>
      <c r="AW25" s="343"/>
    </row>
    <row r="26" spans="1:49" s="163" customFormat="1" ht="25.35" customHeight="1">
      <c r="A26" s="269" t="s">
        <v>412</v>
      </c>
      <c r="B26" s="344"/>
      <c r="C26" s="353" t="s">
        <v>1180</v>
      </c>
      <c r="D26" s="353" t="s">
        <v>6992</v>
      </c>
      <c r="E26" s="353" t="s">
        <v>1180</v>
      </c>
      <c r="F26" s="353" t="s">
        <v>6993</v>
      </c>
      <c r="G26" s="353" t="s">
        <v>499</v>
      </c>
      <c r="H26" s="353" t="s">
        <v>6994</v>
      </c>
      <c r="I26" s="145">
        <v>20000</v>
      </c>
      <c r="J26" s="145">
        <v>205</v>
      </c>
      <c r="K26" s="145">
        <v>255</v>
      </c>
      <c r="L26" s="145">
        <v>145</v>
      </c>
      <c r="M26" s="145">
        <v>2</v>
      </c>
      <c r="N26" s="145">
        <v>25</v>
      </c>
      <c r="O26" s="145">
        <v>3908</v>
      </c>
      <c r="P26" s="145"/>
      <c r="Q26" s="145"/>
      <c r="R26" s="343"/>
      <c r="S26" s="343" t="s">
        <v>2056</v>
      </c>
      <c r="T26" s="429">
        <v>2002</v>
      </c>
      <c r="U26" s="343">
        <v>2920</v>
      </c>
      <c r="V26" s="343"/>
      <c r="W26" s="343"/>
      <c r="X26" s="343"/>
      <c r="Y26" s="145">
        <v>2920</v>
      </c>
      <c r="Z26" s="353"/>
      <c r="AA26" s="353"/>
      <c r="AB26" s="343"/>
      <c r="AC26" s="343"/>
      <c r="AD26" s="343"/>
      <c r="AE26" s="343"/>
      <c r="AF26" s="343"/>
      <c r="AG26" s="343"/>
      <c r="AH26" s="343" t="s">
        <v>6995</v>
      </c>
      <c r="AI26" s="343">
        <v>3</v>
      </c>
      <c r="AJ26" s="343">
        <v>464</v>
      </c>
      <c r="AK26" s="343"/>
      <c r="AL26" s="343"/>
      <c r="AM26" s="343" t="s">
        <v>1016</v>
      </c>
      <c r="AN26" s="343">
        <v>1</v>
      </c>
      <c r="AO26" s="343">
        <v>840</v>
      </c>
      <c r="AP26" s="343"/>
      <c r="AQ26" s="343"/>
      <c r="AR26" s="343" t="s">
        <v>6996</v>
      </c>
      <c r="AS26" s="343">
        <v>1</v>
      </c>
      <c r="AT26" s="343">
        <v>990</v>
      </c>
      <c r="AU26" s="343"/>
      <c r="AV26" s="343"/>
      <c r="AW26" s="343"/>
    </row>
    <row r="27" spans="1:49" s="163" customFormat="1" ht="25.35" customHeight="1">
      <c r="A27" s="269"/>
      <c r="B27" s="344"/>
      <c r="C27" s="353" t="s">
        <v>1142</v>
      </c>
      <c r="D27" s="353" t="s">
        <v>6997</v>
      </c>
      <c r="E27" s="353" t="s">
        <v>923</v>
      </c>
      <c r="F27" s="353" t="s">
        <v>1145</v>
      </c>
      <c r="G27" s="462" t="s">
        <v>6998</v>
      </c>
      <c r="H27" s="353" t="s">
        <v>6845</v>
      </c>
      <c r="I27" s="145">
        <v>6900</v>
      </c>
      <c r="J27" s="145">
        <v>249</v>
      </c>
      <c r="K27" s="145">
        <v>249</v>
      </c>
      <c r="L27" s="145">
        <v>150</v>
      </c>
      <c r="M27" s="145">
        <v>2</v>
      </c>
      <c r="N27" s="145">
        <v>25</v>
      </c>
      <c r="O27" s="145">
        <v>2250</v>
      </c>
      <c r="P27" s="145"/>
      <c r="Q27" s="145"/>
      <c r="R27" s="343"/>
      <c r="S27" s="343"/>
      <c r="T27" s="429">
        <v>1994</v>
      </c>
      <c r="U27" s="343">
        <v>251</v>
      </c>
      <c r="V27" s="343"/>
      <c r="W27" s="343"/>
      <c r="X27" s="343"/>
      <c r="Y27" s="145">
        <v>251</v>
      </c>
      <c r="Z27" s="353"/>
      <c r="AA27" s="353"/>
      <c r="AB27" s="343"/>
      <c r="AC27" s="343"/>
      <c r="AD27" s="343"/>
      <c r="AE27" s="343"/>
      <c r="AF27" s="343"/>
      <c r="AG27" s="343"/>
      <c r="AH27" s="343"/>
      <c r="AI27" s="343"/>
      <c r="AJ27" s="343"/>
      <c r="AK27" s="343"/>
      <c r="AL27" s="343"/>
      <c r="AM27" s="343"/>
      <c r="AN27" s="343"/>
      <c r="AO27" s="343"/>
      <c r="AP27" s="343"/>
      <c r="AQ27" s="343"/>
      <c r="AR27" s="343"/>
      <c r="AS27" s="343"/>
      <c r="AT27" s="343"/>
      <c r="AU27" s="343"/>
      <c r="AV27" s="343"/>
      <c r="AW27" s="343"/>
    </row>
    <row r="28" spans="1:49" s="163" customFormat="1" ht="25.35" customHeight="1">
      <c r="A28" s="269"/>
      <c r="B28" s="344"/>
      <c r="C28" s="353" t="s">
        <v>1142</v>
      </c>
      <c r="D28" s="353" t="s">
        <v>6999</v>
      </c>
      <c r="E28" s="353" t="s">
        <v>1142</v>
      </c>
      <c r="F28" s="353"/>
      <c r="G28" s="462"/>
      <c r="H28" s="353" t="s">
        <v>7000</v>
      </c>
      <c r="I28" s="145">
        <v>3726</v>
      </c>
      <c r="J28" s="145">
        <v>442</v>
      </c>
      <c r="K28" s="145">
        <v>230</v>
      </c>
      <c r="L28" s="145">
        <v>145</v>
      </c>
      <c r="M28" s="145">
        <v>1</v>
      </c>
      <c r="N28" s="145">
        <v>21</v>
      </c>
      <c r="O28" s="145">
        <v>3726</v>
      </c>
      <c r="P28" s="145"/>
      <c r="Q28" s="145"/>
      <c r="R28" s="343"/>
      <c r="S28" s="343"/>
      <c r="T28" s="429">
        <v>2004</v>
      </c>
      <c r="U28" s="343"/>
      <c r="V28" s="343"/>
      <c r="W28" s="343"/>
      <c r="X28" s="343"/>
      <c r="Y28" s="145">
        <v>648</v>
      </c>
      <c r="Z28" s="353"/>
      <c r="AA28" s="353"/>
      <c r="AB28" s="343"/>
      <c r="AC28" s="343"/>
      <c r="AD28" s="343"/>
      <c r="AE28" s="343"/>
      <c r="AF28" s="343"/>
      <c r="AG28" s="343"/>
      <c r="AH28" s="343"/>
      <c r="AI28" s="343"/>
      <c r="AJ28" s="343"/>
      <c r="AK28" s="343"/>
      <c r="AL28" s="343"/>
      <c r="AM28" s="343"/>
      <c r="AN28" s="343"/>
      <c r="AO28" s="343"/>
      <c r="AP28" s="343"/>
      <c r="AQ28" s="343"/>
      <c r="AR28" s="343"/>
      <c r="AS28" s="343"/>
      <c r="AT28" s="343"/>
      <c r="AU28" s="343"/>
      <c r="AV28" s="343"/>
      <c r="AW28" s="343"/>
    </row>
    <row r="29" spans="1:49" s="163" customFormat="1" ht="25.35" customHeight="1">
      <c r="A29" s="280"/>
      <c r="B29" s="344"/>
      <c r="C29" s="353" t="s">
        <v>913</v>
      </c>
      <c r="D29" s="353" t="s">
        <v>7001</v>
      </c>
      <c r="E29" s="353" t="s">
        <v>913</v>
      </c>
      <c r="F29" s="353" t="s">
        <v>6987</v>
      </c>
      <c r="G29" s="462" t="s">
        <v>1391</v>
      </c>
      <c r="H29" s="353" t="s">
        <v>7000</v>
      </c>
      <c r="I29" s="145">
        <v>17067</v>
      </c>
      <c r="J29" s="145">
        <v>198</v>
      </c>
      <c r="K29" s="145">
        <v>396</v>
      </c>
      <c r="L29" s="145">
        <v>150</v>
      </c>
      <c r="M29" s="145">
        <v>1</v>
      </c>
      <c r="N29" s="145">
        <v>21</v>
      </c>
      <c r="O29" s="145">
        <v>5250</v>
      </c>
      <c r="P29" s="145"/>
      <c r="Q29" s="145">
        <v>100</v>
      </c>
      <c r="R29" s="343" t="s">
        <v>1071</v>
      </c>
      <c r="S29" s="343"/>
      <c r="T29" s="429">
        <v>2014</v>
      </c>
      <c r="U29" s="343"/>
      <c r="V29" s="343">
        <v>101</v>
      </c>
      <c r="W29" s="343"/>
      <c r="X29" s="343"/>
      <c r="Y29" s="145">
        <v>50</v>
      </c>
      <c r="Z29" s="353">
        <v>1999</v>
      </c>
      <c r="AA29" s="353"/>
      <c r="AB29" s="343"/>
      <c r="AC29" s="343"/>
      <c r="AD29" s="343"/>
      <c r="AE29" s="343"/>
      <c r="AF29" s="343"/>
      <c r="AG29" s="343"/>
      <c r="AH29" s="343"/>
      <c r="AI29" s="343"/>
      <c r="AJ29" s="343"/>
      <c r="AK29" s="343"/>
      <c r="AL29" s="343"/>
      <c r="AM29" s="343"/>
      <c r="AN29" s="343"/>
      <c r="AO29" s="343"/>
      <c r="AP29" s="343"/>
      <c r="AQ29" s="343"/>
      <c r="AR29" s="343"/>
      <c r="AS29" s="343"/>
      <c r="AT29" s="343"/>
      <c r="AU29" s="343"/>
      <c r="AV29" s="343"/>
      <c r="AW29" s="343"/>
    </row>
    <row r="30" spans="1:49" s="163" customFormat="1" ht="25.35" customHeight="1">
      <c r="A30" s="280"/>
      <c r="B30" s="425" t="s">
        <v>4753</v>
      </c>
      <c r="C30" s="353" t="s">
        <v>5614</v>
      </c>
      <c r="D30" s="323">
        <f>COUNTA(D31:D33)</f>
        <v>3</v>
      </c>
      <c r="E30" s="343"/>
      <c r="F30" s="343"/>
      <c r="G30" s="430"/>
      <c r="H30" s="343"/>
      <c r="I30" s="145">
        <f>SUM(I31:I33)</f>
        <v>40891</v>
      </c>
      <c r="J30" s="145">
        <f>SUM(J31:J33)</f>
        <v>708</v>
      </c>
      <c r="K30" s="145">
        <f>SUM(K31:K33)</f>
        <v>928</v>
      </c>
      <c r="L30" s="145"/>
      <c r="M30" s="145"/>
      <c r="N30" s="145"/>
      <c r="O30" s="145"/>
      <c r="P30" s="145"/>
      <c r="Q30" s="145"/>
      <c r="R30" s="343"/>
      <c r="S30" s="343"/>
      <c r="T30" s="429"/>
      <c r="U30" s="343"/>
      <c r="V30" s="343"/>
      <c r="W30" s="343"/>
      <c r="X30" s="343"/>
      <c r="Y30" s="145"/>
      <c r="Z30" s="353"/>
      <c r="AA30" s="353"/>
      <c r="AB30" s="343"/>
      <c r="AC30" s="343"/>
      <c r="AD30" s="343"/>
      <c r="AE30" s="343"/>
      <c r="AF30" s="343"/>
      <c r="AG30" s="343"/>
      <c r="AH30" s="343"/>
      <c r="AI30" s="343"/>
      <c r="AJ30" s="343"/>
      <c r="AK30" s="343"/>
      <c r="AL30" s="343"/>
      <c r="AM30" s="343"/>
      <c r="AN30" s="343"/>
      <c r="AO30" s="343"/>
      <c r="AP30" s="343"/>
      <c r="AQ30" s="343"/>
      <c r="AR30" s="343"/>
      <c r="AS30" s="343"/>
      <c r="AT30" s="343"/>
      <c r="AU30" s="343"/>
      <c r="AV30" s="343"/>
      <c r="AW30" s="343"/>
    </row>
    <row r="31" spans="1:49" s="163" customFormat="1" ht="25.35" customHeight="1">
      <c r="A31" s="280" t="s">
        <v>204</v>
      </c>
      <c r="B31" s="344"/>
      <c r="C31" s="353" t="s">
        <v>920</v>
      </c>
      <c r="D31" s="353" t="s">
        <v>7215</v>
      </c>
      <c r="E31" s="353" t="s">
        <v>934</v>
      </c>
      <c r="F31" s="353" t="s">
        <v>7216</v>
      </c>
      <c r="G31" s="462" t="s">
        <v>267</v>
      </c>
      <c r="H31" s="353" t="s">
        <v>935</v>
      </c>
      <c r="I31" s="145">
        <v>5866</v>
      </c>
      <c r="J31" s="145">
        <v>120</v>
      </c>
      <c r="K31" s="145">
        <v>189</v>
      </c>
      <c r="L31" s="145">
        <v>145</v>
      </c>
      <c r="M31" s="145">
        <v>30</v>
      </c>
      <c r="N31" s="145">
        <v>21</v>
      </c>
      <c r="O31" s="145">
        <v>5439</v>
      </c>
      <c r="P31" s="145"/>
      <c r="Q31" s="145">
        <v>300</v>
      </c>
      <c r="R31" s="343"/>
      <c r="S31" s="343"/>
      <c r="T31" s="429">
        <v>1965</v>
      </c>
      <c r="U31" s="343"/>
      <c r="V31" s="343" t="s">
        <v>7217</v>
      </c>
      <c r="W31" s="343"/>
      <c r="X31" s="343"/>
      <c r="Y31" s="145">
        <v>60</v>
      </c>
      <c r="Z31" s="353"/>
      <c r="AA31" s="353"/>
      <c r="AB31" s="343"/>
      <c r="AC31" s="343"/>
      <c r="AD31" s="343"/>
      <c r="AE31" s="343"/>
      <c r="AF31" s="343"/>
      <c r="AG31" s="343"/>
      <c r="AH31" s="343"/>
      <c r="AI31" s="343"/>
      <c r="AJ31" s="343"/>
      <c r="AK31" s="343"/>
      <c r="AL31" s="343"/>
      <c r="AM31" s="343"/>
      <c r="AN31" s="343"/>
      <c r="AO31" s="343"/>
      <c r="AP31" s="343"/>
      <c r="AQ31" s="343"/>
      <c r="AR31" s="343"/>
      <c r="AS31" s="343"/>
      <c r="AT31" s="343"/>
      <c r="AU31" s="343"/>
      <c r="AV31" s="343"/>
      <c r="AW31" s="343"/>
    </row>
    <row r="32" spans="1:49" s="163" customFormat="1" ht="25.35" customHeight="1">
      <c r="A32" s="280"/>
      <c r="B32" s="344"/>
      <c r="C32" s="421" t="s">
        <v>953</v>
      </c>
      <c r="D32" s="497" t="s">
        <v>7218</v>
      </c>
      <c r="E32" s="347" t="s">
        <v>953</v>
      </c>
      <c r="F32" s="347"/>
      <c r="G32" s="347"/>
      <c r="H32" s="347" t="s">
        <v>7219</v>
      </c>
      <c r="I32" s="348">
        <v>7600</v>
      </c>
      <c r="J32" s="348">
        <v>236</v>
      </c>
      <c r="K32" s="348">
        <v>236</v>
      </c>
      <c r="L32" s="348">
        <v>145</v>
      </c>
      <c r="M32" s="348">
        <v>30</v>
      </c>
      <c r="N32" s="348">
        <v>21</v>
      </c>
      <c r="O32" s="348">
        <v>7600</v>
      </c>
      <c r="P32" s="348"/>
      <c r="Q32" s="348"/>
      <c r="R32" s="347"/>
      <c r="S32" s="347"/>
      <c r="T32" s="424">
        <v>1985</v>
      </c>
      <c r="U32" s="347"/>
      <c r="V32" s="347"/>
      <c r="W32" s="347"/>
      <c r="X32" s="347"/>
      <c r="Y32" s="348">
        <v>100</v>
      </c>
      <c r="Z32" s="347"/>
      <c r="AA32" s="347"/>
      <c r="AB32" s="347"/>
      <c r="AC32" s="347"/>
      <c r="AD32" s="347"/>
      <c r="AE32" s="347"/>
      <c r="AF32" s="347"/>
      <c r="AG32" s="347"/>
      <c r="AH32" s="347"/>
      <c r="AI32" s="347"/>
      <c r="AJ32" s="347"/>
      <c r="AK32" s="347"/>
      <c r="AL32" s="347"/>
      <c r="AM32" s="347"/>
      <c r="AN32" s="347"/>
      <c r="AO32" s="347"/>
      <c r="AP32" s="347"/>
      <c r="AQ32" s="347"/>
      <c r="AR32" s="347"/>
      <c r="AS32" s="347"/>
      <c r="AT32" s="347"/>
      <c r="AU32" s="347"/>
      <c r="AV32" s="347"/>
      <c r="AW32" s="347"/>
    </row>
    <row r="33" spans="1:49" s="163" customFormat="1" ht="25.35" customHeight="1">
      <c r="A33" s="269" t="s">
        <v>135</v>
      </c>
      <c r="B33" s="431"/>
      <c r="C33" s="353" t="s">
        <v>1186</v>
      </c>
      <c r="D33" s="353" t="s">
        <v>7220</v>
      </c>
      <c r="E33" s="353" t="s">
        <v>1186</v>
      </c>
      <c r="F33" s="353" t="s">
        <v>7221</v>
      </c>
      <c r="G33" s="353"/>
      <c r="H33" s="353" t="s">
        <v>7040</v>
      </c>
      <c r="I33" s="145">
        <v>27425</v>
      </c>
      <c r="J33" s="145">
        <v>352</v>
      </c>
      <c r="K33" s="145">
        <v>503</v>
      </c>
      <c r="L33" s="145">
        <v>145</v>
      </c>
      <c r="M33" s="145">
        <v>32</v>
      </c>
      <c r="N33" s="145">
        <v>28</v>
      </c>
      <c r="O33" s="145">
        <v>4640</v>
      </c>
      <c r="P33" s="145"/>
      <c r="Q33" s="145"/>
      <c r="R33" s="343"/>
      <c r="S33" s="343"/>
      <c r="T33" s="429">
        <v>2001</v>
      </c>
      <c r="U33" s="343"/>
      <c r="V33" s="343" t="s">
        <v>7222</v>
      </c>
      <c r="W33" s="343"/>
      <c r="X33" s="343"/>
      <c r="Y33" s="145">
        <v>2250</v>
      </c>
      <c r="Z33" s="353"/>
      <c r="AA33" s="353"/>
      <c r="AB33" s="343"/>
      <c r="AC33" s="343"/>
      <c r="AD33" s="343"/>
      <c r="AE33" s="343"/>
      <c r="AF33" s="343"/>
      <c r="AG33" s="343"/>
      <c r="AH33" s="343" t="s">
        <v>572</v>
      </c>
      <c r="AI33" s="343">
        <v>2</v>
      </c>
      <c r="AJ33" s="343">
        <v>180</v>
      </c>
      <c r="AK33" s="343"/>
      <c r="AL33" s="343"/>
      <c r="AM33" s="343"/>
      <c r="AN33" s="343"/>
      <c r="AO33" s="343"/>
      <c r="AP33" s="343"/>
      <c r="AQ33" s="343"/>
      <c r="AR33" s="343"/>
      <c r="AS33" s="343"/>
      <c r="AT33" s="343"/>
      <c r="AU33" s="343"/>
      <c r="AV33" s="343"/>
      <c r="AW33" s="343"/>
    </row>
    <row r="34" spans="1:49" s="163" customFormat="1" ht="25.35" customHeight="1">
      <c r="A34" s="280" t="s">
        <v>341</v>
      </c>
      <c r="B34" s="425" t="s">
        <v>4755</v>
      </c>
      <c r="C34" s="353" t="s">
        <v>5614</v>
      </c>
      <c r="D34" s="323">
        <f>COUNTA(D35:D39)</f>
        <v>5</v>
      </c>
      <c r="E34" s="343"/>
      <c r="F34" s="343"/>
      <c r="G34" s="343"/>
      <c r="H34" s="343"/>
      <c r="I34" s="145">
        <f>SUM(I35:I39)</f>
        <v>42283</v>
      </c>
      <c r="J34" s="145">
        <f>SUM(J35:J39)</f>
        <v>1220.56</v>
      </c>
      <c r="K34" s="145">
        <f>SUM(K35:K39)</f>
        <v>1245</v>
      </c>
      <c r="L34" s="145"/>
      <c r="M34" s="145"/>
      <c r="N34" s="145"/>
      <c r="O34" s="145"/>
      <c r="P34" s="145"/>
      <c r="Q34" s="145"/>
      <c r="R34" s="343"/>
      <c r="S34" s="343"/>
      <c r="T34" s="429"/>
      <c r="U34" s="343"/>
      <c r="V34" s="343"/>
      <c r="W34" s="343"/>
      <c r="X34" s="343"/>
      <c r="Y34" s="145"/>
      <c r="Z34" s="353"/>
      <c r="AA34" s="353"/>
      <c r="AB34" s="343"/>
      <c r="AC34" s="343"/>
      <c r="AD34" s="343"/>
      <c r="AE34" s="343"/>
      <c r="AF34" s="343"/>
      <c r="AG34" s="343"/>
      <c r="AH34" s="343"/>
      <c r="AI34" s="343"/>
      <c r="AJ34" s="343"/>
      <c r="AK34" s="343"/>
      <c r="AL34" s="343"/>
      <c r="AM34" s="343"/>
      <c r="AN34" s="343"/>
      <c r="AO34" s="343"/>
      <c r="AP34" s="343"/>
      <c r="AQ34" s="343"/>
      <c r="AR34" s="343"/>
      <c r="AS34" s="343"/>
      <c r="AT34" s="343"/>
      <c r="AU34" s="343"/>
      <c r="AV34" s="343"/>
      <c r="AW34" s="343"/>
    </row>
    <row r="35" spans="1:49" s="163" customFormat="1" ht="25.35" customHeight="1">
      <c r="A35" s="280"/>
      <c r="B35" s="344"/>
      <c r="C35" s="353" t="s">
        <v>1150</v>
      </c>
      <c r="D35" s="353" t="s">
        <v>2232</v>
      </c>
      <c r="E35" s="353" t="s">
        <v>1150</v>
      </c>
      <c r="F35" s="353"/>
      <c r="G35" s="353"/>
      <c r="H35" s="353" t="s">
        <v>1150</v>
      </c>
      <c r="I35" s="145">
        <v>11176</v>
      </c>
      <c r="J35" s="145">
        <v>147.56</v>
      </c>
      <c r="K35" s="145">
        <v>148</v>
      </c>
      <c r="L35" s="145">
        <v>151</v>
      </c>
      <c r="M35" s="145">
        <v>5</v>
      </c>
      <c r="N35" s="145">
        <v>21</v>
      </c>
      <c r="O35" s="145">
        <v>6034</v>
      </c>
      <c r="P35" s="145"/>
      <c r="Q35" s="145"/>
      <c r="R35" s="343"/>
      <c r="S35" s="343"/>
      <c r="T35" s="429">
        <v>2001</v>
      </c>
      <c r="U35" s="343"/>
      <c r="V35" s="343"/>
      <c r="W35" s="343"/>
      <c r="X35" s="343"/>
      <c r="Y35" s="145">
        <v>186</v>
      </c>
      <c r="Z35" s="353"/>
      <c r="AA35" s="353"/>
      <c r="AB35" s="343"/>
      <c r="AC35" s="343"/>
      <c r="AD35" s="343"/>
      <c r="AE35" s="343"/>
      <c r="AF35" s="343"/>
      <c r="AG35" s="343"/>
      <c r="AH35" s="343"/>
      <c r="AI35" s="343"/>
      <c r="AJ35" s="343"/>
      <c r="AK35" s="343"/>
      <c r="AL35" s="343"/>
      <c r="AM35" s="343"/>
      <c r="AN35" s="343"/>
      <c r="AO35" s="343"/>
      <c r="AP35" s="343"/>
      <c r="AQ35" s="343"/>
      <c r="AR35" s="343"/>
      <c r="AS35" s="343"/>
      <c r="AT35" s="343"/>
      <c r="AU35" s="343"/>
      <c r="AV35" s="343"/>
      <c r="AW35" s="343"/>
    </row>
    <row r="36" spans="1:49" s="163" customFormat="1" ht="25.35" customHeight="1">
      <c r="A36" s="280"/>
      <c r="B36" s="344"/>
      <c r="C36" s="353" t="s">
        <v>939</v>
      </c>
      <c r="D36" s="353" t="s">
        <v>2233</v>
      </c>
      <c r="E36" s="353" t="s">
        <v>939</v>
      </c>
      <c r="F36" s="446" t="s">
        <v>2234</v>
      </c>
      <c r="G36" s="462"/>
      <c r="H36" s="353" t="s">
        <v>939</v>
      </c>
      <c r="I36" s="145">
        <v>2900</v>
      </c>
      <c r="J36" s="145">
        <v>70</v>
      </c>
      <c r="K36" s="145">
        <v>70</v>
      </c>
      <c r="L36" s="145">
        <v>145</v>
      </c>
      <c r="M36" s="145">
        <v>20</v>
      </c>
      <c r="N36" s="145">
        <v>10</v>
      </c>
      <c r="O36" s="145">
        <v>2900</v>
      </c>
      <c r="P36" s="145">
        <v>80</v>
      </c>
      <c r="Q36" s="145">
        <v>80</v>
      </c>
      <c r="R36" s="343"/>
      <c r="S36" s="343" t="s">
        <v>587</v>
      </c>
      <c r="T36" s="429">
        <v>2002</v>
      </c>
      <c r="U36" s="343"/>
      <c r="V36" s="343">
        <v>462</v>
      </c>
      <c r="W36" s="343"/>
      <c r="X36" s="343"/>
      <c r="Y36" s="145">
        <v>100</v>
      </c>
      <c r="Z36" s="353"/>
      <c r="AA36" s="353"/>
      <c r="AB36" s="343"/>
      <c r="AC36" s="343"/>
      <c r="AD36" s="343"/>
      <c r="AE36" s="343"/>
      <c r="AF36" s="343"/>
      <c r="AG36" s="343"/>
      <c r="AH36" s="343"/>
      <c r="AI36" s="343"/>
      <c r="AJ36" s="343"/>
      <c r="AK36" s="343"/>
      <c r="AL36" s="343"/>
      <c r="AM36" s="343"/>
      <c r="AN36" s="343"/>
      <c r="AO36" s="343"/>
      <c r="AP36" s="343"/>
      <c r="AQ36" s="343"/>
      <c r="AR36" s="343"/>
      <c r="AS36" s="343"/>
      <c r="AT36" s="343"/>
      <c r="AU36" s="343"/>
      <c r="AV36" s="343"/>
      <c r="AW36" s="343"/>
    </row>
    <row r="37" spans="1:49" s="163" customFormat="1" ht="25.35" customHeight="1">
      <c r="A37" s="280"/>
      <c r="B37" s="344"/>
      <c r="C37" s="353" t="s">
        <v>913</v>
      </c>
      <c r="D37" s="353" t="s">
        <v>2235</v>
      </c>
      <c r="E37" s="353" t="s">
        <v>942</v>
      </c>
      <c r="F37" s="446" t="s">
        <v>2234</v>
      </c>
      <c r="G37" s="462"/>
      <c r="H37" s="353" t="s">
        <v>401</v>
      </c>
      <c r="I37" s="145">
        <v>5250</v>
      </c>
      <c r="J37" s="145">
        <v>287</v>
      </c>
      <c r="K37" s="145">
        <v>311</v>
      </c>
      <c r="L37" s="145">
        <v>145</v>
      </c>
      <c r="M37" s="145">
        <v>7</v>
      </c>
      <c r="N37" s="145">
        <v>3</v>
      </c>
      <c r="O37" s="145">
        <v>4757</v>
      </c>
      <c r="P37" s="145">
        <v>100</v>
      </c>
      <c r="Q37" s="145">
        <v>50</v>
      </c>
      <c r="R37" s="343"/>
      <c r="S37" s="343" t="s">
        <v>587</v>
      </c>
      <c r="T37" s="429">
        <v>1994</v>
      </c>
      <c r="U37" s="343"/>
      <c r="V37" s="343">
        <v>462</v>
      </c>
      <c r="W37" s="343"/>
      <c r="X37" s="343"/>
      <c r="Y37" s="145">
        <v>462</v>
      </c>
      <c r="Z37" s="353"/>
      <c r="AA37" s="353"/>
      <c r="AB37" s="343"/>
      <c r="AC37" s="343"/>
      <c r="AD37" s="343"/>
      <c r="AE37" s="343"/>
      <c r="AF37" s="343"/>
      <c r="AG37" s="343"/>
      <c r="AH37" s="343"/>
      <c r="AI37" s="343"/>
      <c r="AJ37" s="343"/>
      <c r="AK37" s="343"/>
      <c r="AL37" s="343"/>
      <c r="AM37" s="343"/>
      <c r="AN37" s="343"/>
      <c r="AO37" s="343"/>
      <c r="AP37" s="343"/>
      <c r="AQ37" s="343"/>
      <c r="AR37" s="343"/>
      <c r="AS37" s="343"/>
      <c r="AT37" s="343"/>
      <c r="AU37" s="343"/>
      <c r="AV37" s="343"/>
      <c r="AW37" s="343"/>
    </row>
    <row r="38" spans="1:49" s="163" customFormat="1" ht="25.35" customHeight="1">
      <c r="A38" s="280"/>
      <c r="B38" s="344"/>
      <c r="C38" s="353" t="s">
        <v>2153</v>
      </c>
      <c r="D38" s="353" t="s">
        <v>2236</v>
      </c>
      <c r="E38" s="353" t="s">
        <v>2153</v>
      </c>
      <c r="F38" s="446" t="s">
        <v>2234</v>
      </c>
      <c r="G38" s="462"/>
      <c r="H38" s="353" t="s">
        <v>7257</v>
      </c>
      <c r="I38" s="145">
        <v>17798</v>
      </c>
      <c r="J38" s="145">
        <v>423</v>
      </c>
      <c r="K38" s="145">
        <v>423</v>
      </c>
      <c r="L38" s="145">
        <v>145</v>
      </c>
      <c r="M38" s="145">
        <v>20</v>
      </c>
      <c r="N38" s="145">
        <v>3</v>
      </c>
      <c r="O38" s="145">
        <v>6000</v>
      </c>
      <c r="P38" s="145">
        <v>80</v>
      </c>
      <c r="Q38" s="145">
        <v>100</v>
      </c>
      <c r="R38" s="343"/>
      <c r="S38" s="343" t="s">
        <v>587</v>
      </c>
      <c r="T38" s="429">
        <v>2008</v>
      </c>
      <c r="U38" s="343"/>
      <c r="V38" s="343">
        <v>462</v>
      </c>
      <c r="W38" s="343"/>
      <c r="X38" s="343"/>
      <c r="Y38" s="145">
        <v>2872</v>
      </c>
      <c r="Z38" s="353"/>
      <c r="AA38" s="353"/>
      <c r="AB38" s="343"/>
      <c r="AC38" s="343"/>
      <c r="AD38" s="343"/>
      <c r="AE38" s="343"/>
      <c r="AF38" s="343"/>
      <c r="AG38" s="343"/>
      <c r="AH38" s="343"/>
      <c r="AI38" s="343"/>
      <c r="AJ38" s="343"/>
      <c r="AK38" s="343"/>
      <c r="AL38" s="343"/>
      <c r="AM38" s="343"/>
      <c r="AN38" s="343"/>
      <c r="AO38" s="343"/>
      <c r="AP38" s="343"/>
      <c r="AQ38" s="343"/>
      <c r="AR38" s="343"/>
      <c r="AS38" s="343"/>
      <c r="AT38" s="343"/>
      <c r="AU38" s="343"/>
      <c r="AV38" s="343"/>
      <c r="AW38" s="343"/>
    </row>
    <row r="39" spans="1:49" s="163" customFormat="1" ht="25.35" customHeight="1">
      <c r="A39" s="280"/>
      <c r="B39" s="431"/>
      <c r="C39" s="353" t="s">
        <v>1434</v>
      </c>
      <c r="D39" s="353" t="s">
        <v>2237</v>
      </c>
      <c r="E39" s="353" t="s">
        <v>942</v>
      </c>
      <c r="F39" s="446"/>
      <c r="G39" s="462"/>
      <c r="H39" s="353" t="s">
        <v>401</v>
      </c>
      <c r="I39" s="145">
        <v>5159</v>
      </c>
      <c r="J39" s="145">
        <v>293</v>
      </c>
      <c r="K39" s="145">
        <v>293</v>
      </c>
      <c r="L39" s="145">
        <v>145</v>
      </c>
      <c r="M39" s="145">
        <v>7.3</v>
      </c>
      <c r="N39" s="145">
        <v>3</v>
      </c>
      <c r="O39" s="145">
        <v>2440</v>
      </c>
      <c r="P39" s="145"/>
      <c r="Q39" s="145"/>
      <c r="R39" s="343"/>
      <c r="S39" s="343"/>
      <c r="T39" s="429">
        <v>2015</v>
      </c>
      <c r="U39" s="343"/>
      <c r="V39" s="343"/>
      <c r="W39" s="343"/>
      <c r="X39" s="343"/>
      <c r="Y39" s="145">
        <v>500</v>
      </c>
      <c r="Z39" s="353"/>
      <c r="AA39" s="353"/>
      <c r="AB39" s="343"/>
      <c r="AC39" s="343"/>
      <c r="AD39" s="343"/>
      <c r="AE39" s="343"/>
      <c r="AF39" s="343"/>
      <c r="AG39" s="343"/>
      <c r="AH39" s="343"/>
      <c r="AI39" s="343"/>
      <c r="AJ39" s="343"/>
      <c r="AK39" s="343"/>
      <c r="AL39" s="343"/>
      <c r="AM39" s="343"/>
      <c r="AN39" s="343"/>
      <c r="AO39" s="343"/>
      <c r="AP39" s="343"/>
      <c r="AQ39" s="343"/>
      <c r="AR39" s="343"/>
      <c r="AS39" s="343"/>
      <c r="AT39" s="343"/>
      <c r="AU39" s="343"/>
      <c r="AV39" s="343"/>
      <c r="AW39" s="343"/>
    </row>
    <row r="40" spans="1:49" s="163" customFormat="1" ht="25.35" customHeight="1">
      <c r="A40" s="280" t="s">
        <v>341</v>
      </c>
      <c r="B40" s="425" t="s">
        <v>3484</v>
      </c>
      <c r="C40" s="353" t="s">
        <v>5698</v>
      </c>
      <c r="D40" s="323">
        <f>COUNTA(D41:D44)</f>
        <v>4</v>
      </c>
      <c r="E40" s="343"/>
      <c r="F40" s="428"/>
      <c r="G40" s="430"/>
      <c r="H40" s="343"/>
      <c r="I40" s="145">
        <f>SUM(I41:I44)</f>
        <v>49699</v>
      </c>
      <c r="J40" s="145">
        <f>SUM(J41:J44)</f>
        <v>1758.97</v>
      </c>
      <c r="K40" s="145">
        <f>SUM(K41:K44)</f>
        <v>1492.72</v>
      </c>
      <c r="L40" s="145"/>
      <c r="M40" s="145"/>
      <c r="N40" s="145"/>
      <c r="O40" s="145"/>
      <c r="P40" s="145"/>
      <c r="Q40" s="145"/>
      <c r="R40" s="145"/>
      <c r="S40" s="145">
        <f t="shared" ref="S40:AV40" si="0">SUM(SUM(S41:S43))</f>
        <v>0</v>
      </c>
      <c r="T40" s="145"/>
      <c r="U40" s="145">
        <f t="shared" si="0"/>
        <v>45</v>
      </c>
      <c r="V40" s="145">
        <f t="shared" si="0"/>
        <v>0</v>
      </c>
      <c r="W40" s="145">
        <f t="shared" si="0"/>
        <v>0</v>
      </c>
      <c r="X40" s="145">
        <f t="shared" si="0"/>
        <v>0</v>
      </c>
      <c r="Y40" s="145"/>
      <c r="Z40" s="145">
        <f t="shared" si="0"/>
        <v>0</v>
      </c>
      <c r="AA40" s="145">
        <f t="shared" si="0"/>
        <v>0</v>
      </c>
      <c r="AB40" s="145">
        <f t="shared" si="0"/>
        <v>0</v>
      </c>
      <c r="AC40" s="145">
        <f t="shared" si="0"/>
        <v>0</v>
      </c>
      <c r="AD40" s="145">
        <f t="shared" si="0"/>
        <v>0</v>
      </c>
      <c r="AE40" s="145">
        <f t="shared" si="0"/>
        <v>0</v>
      </c>
      <c r="AF40" s="145">
        <f t="shared" si="0"/>
        <v>0</v>
      </c>
      <c r="AG40" s="145">
        <f t="shared" si="0"/>
        <v>0</v>
      </c>
      <c r="AH40" s="145">
        <f t="shared" si="0"/>
        <v>0</v>
      </c>
      <c r="AI40" s="145">
        <f t="shared" si="0"/>
        <v>0</v>
      </c>
      <c r="AJ40" s="145">
        <f t="shared" si="0"/>
        <v>0</v>
      </c>
      <c r="AK40" s="145">
        <f t="shared" si="0"/>
        <v>0</v>
      </c>
      <c r="AL40" s="145">
        <f t="shared" si="0"/>
        <v>0</v>
      </c>
      <c r="AM40" s="145">
        <f t="shared" si="0"/>
        <v>0</v>
      </c>
      <c r="AN40" s="145">
        <f t="shared" si="0"/>
        <v>0</v>
      </c>
      <c r="AO40" s="145">
        <f t="shared" si="0"/>
        <v>0</v>
      </c>
      <c r="AP40" s="145">
        <f t="shared" si="0"/>
        <v>0</v>
      </c>
      <c r="AQ40" s="145">
        <f t="shared" si="0"/>
        <v>0</v>
      </c>
      <c r="AR40" s="145">
        <f t="shared" si="0"/>
        <v>0</v>
      </c>
      <c r="AS40" s="145">
        <f t="shared" si="0"/>
        <v>0</v>
      </c>
      <c r="AT40" s="145">
        <f t="shared" si="0"/>
        <v>0</v>
      </c>
      <c r="AU40" s="145">
        <f t="shared" si="0"/>
        <v>0</v>
      </c>
      <c r="AV40" s="145">
        <f t="shared" si="0"/>
        <v>0</v>
      </c>
      <c r="AW40" s="145"/>
    </row>
    <row r="41" spans="1:49" s="163" customFormat="1" ht="25.35" customHeight="1">
      <c r="A41" s="280"/>
      <c r="B41" s="502"/>
      <c r="C41" s="464" t="s">
        <v>3427</v>
      </c>
      <c r="D41" s="464" t="s">
        <v>5699</v>
      </c>
      <c r="E41" s="464" t="s">
        <v>3427</v>
      </c>
      <c r="F41" s="464" t="s">
        <v>5700</v>
      </c>
      <c r="G41" s="464" t="s">
        <v>5701</v>
      </c>
      <c r="H41" s="353" t="s">
        <v>5702</v>
      </c>
      <c r="I41" s="490">
        <v>10695</v>
      </c>
      <c r="J41" s="444">
        <v>405</v>
      </c>
      <c r="K41" s="444">
        <v>405</v>
      </c>
      <c r="L41" s="444">
        <v>30</v>
      </c>
      <c r="M41" s="465">
        <v>12</v>
      </c>
      <c r="N41" s="444">
        <v>3</v>
      </c>
      <c r="O41" s="496">
        <v>10290</v>
      </c>
      <c r="P41" s="434"/>
      <c r="Q41" s="434"/>
      <c r="R41" s="444"/>
      <c r="S41" s="444"/>
      <c r="T41" s="444">
        <v>2005</v>
      </c>
      <c r="U41" s="343"/>
      <c r="V41" s="343"/>
      <c r="W41" s="343"/>
      <c r="X41" s="343"/>
      <c r="Y41" s="145">
        <v>823</v>
      </c>
      <c r="Z41" s="353"/>
      <c r="AA41" s="353"/>
      <c r="AB41" s="343"/>
      <c r="AC41" s="343"/>
      <c r="AD41" s="343"/>
      <c r="AE41" s="343"/>
      <c r="AF41" s="343"/>
      <c r="AG41" s="343"/>
      <c r="AH41" s="343"/>
      <c r="AI41" s="343"/>
      <c r="AJ41" s="343"/>
      <c r="AK41" s="343"/>
      <c r="AL41" s="343"/>
      <c r="AM41" s="343"/>
      <c r="AN41" s="343"/>
      <c r="AO41" s="343"/>
      <c r="AP41" s="343"/>
      <c r="AQ41" s="343"/>
      <c r="AR41" s="343"/>
      <c r="AS41" s="343"/>
      <c r="AT41" s="343"/>
      <c r="AU41" s="343"/>
      <c r="AV41" s="343"/>
      <c r="AW41" s="343"/>
    </row>
    <row r="42" spans="1:49" s="163" customFormat="1" ht="25.35" customHeight="1">
      <c r="A42" s="280"/>
      <c r="B42" s="502"/>
      <c r="C42" s="353" t="s">
        <v>3487</v>
      </c>
      <c r="D42" s="353" t="s">
        <v>5703</v>
      </c>
      <c r="E42" s="353" t="s">
        <v>3490</v>
      </c>
      <c r="F42" s="353"/>
      <c r="G42" s="462"/>
      <c r="H42" s="353" t="s">
        <v>3483</v>
      </c>
      <c r="I42" s="145">
        <v>23844</v>
      </c>
      <c r="J42" s="145">
        <v>993</v>
      </c>
      <c r="K42" s="145">
        <v>735</v>
      </c>
      <c r="L42" s="145">
        <v>145</v>
      </c>
      <c r="M42" s="145">
        <v>47</v>
      </c>
      <c r="N42" s="145">
        <v>6</v>
      </c>
      <c r="O42" s="145">
        <v>6815</v>
      </c>
      <c r="P42" s="145"/>
      <c r="Q42" s="145">
        <v>500</v>
      </c>
      <c r="R42" s="343" t="s">
        <v>5704</v>
      </c>
      <c r="S42" s="343"/>
      <c r="T42" s="429"/>
      <c r="U42" s="343"/>
      <c r="V42" s="343"/>
      <c r="W42" s="343"/>
      <c r="X42" s="343"/>
      <c r="Y42" s="145"/>
      <c r="Z42" s="353"/>
      <c r="AA42" s="353"/>
      <c r="AB42" s="343"/>
      <c r="AC42" s="343"/>
      <c r="AD42" s="343"/>
      <c r="AE42" s="343"/>
      <c r="AF42" s="343"/>
      <c r="AG42" s="343"/>
      <c r="AH42" s="343"/>
      <c r="AI42" s="343"/>
      <c r="AJ42" s="343"/>
      <c r="AK42" s="343"/>
      <c r="AL42" s="343"/>
      <c r="AM42" s="343"/>
      <c r="AN42" s="343"/>
      <c r="AO42" s="343"/>
      <c r="AP42" s="343"/>
      <c r="AQ42" s="343"/>
      <c r="AR42" s="343"/>
      <c r="AS42" s="343"/>
      <c r="AT42" s="343"/>
      <c r="AU42" s="343"/>
      <c r="AV42" s="343"/>
      <c r="AW42" s="343"/>
    </row>
    <row r="43" spans="1:49" s="163" customFormat="1" ht="24" customHeight="1">
      <c r="A43" s="280"/>
      <c r="B43" s="502"/>
      <c r="C43" s="353" t="s">
        <v>3970</v>
      </c>
      <c r="D43" s="353" t="s">
        <v>5705</v>
      </c>
      <c r="E43" s="353" t="s">
        <v>3970</v>
      </c>
      <c r="F43" s="353" t="s">
        <v>5706</v>
      </c>
      <c r="G43" s="462" t="s">
        <v>3449</v>
      </c>
      <c r="H43" s="353" t="s">
        <v>5702</v>
      </c>
      <c r="I43" s="145">
        <v>7246</v>
      </c>
      <c r="J43" s="145">
        <v>104</v>
      </c>
      <c r="K43" s="145">
        <v>100</v>
      </c>
      <c r="L43" s="145">
        <v>142</v>
      </c>
      <c r="M43" s="145">
        <v>7.5</v>
      </c>
      <c r="N43" s="145">
        <v>3</v>
      </c>
      <c r="O43" s="145">
        <v>5310</v>
      </c>
      <c r="P43" s="145">
        <v>50</v>
      </c>
      <c r="Q43" s="145">
        <v>50</v>
      </c>
      <c r="R43" s="343" t="s">
        <v>5707</v>
      </c>
      <c r="S43" s="343"/>
      <c r="T43" s="429">
        <v>2000</v>
      </c>
      <c r="U43" s="343">
        <v>45</v>
      </c>
      <c r="V43" s="343"/>
      <c r="W43" s="343"/>
      <c r="X43" s="343"/>
      <c r="Y43" s="145">
        <v>45</v>
      </c>
      <c r="Z43" s="353"/>
      <c r="AA43" s="353"/>
      <c r="AB43" s="343"/>
      <c r="AC43" s="343"/>
      <c r="AD43" s="343"/>
      <c r="AE43" s="343"/>
      <c r="AF43" s="343"/>
      <c r="AG43" s="343"/>
      <c r="AH43" s="343"/>
      <c r="AI43" s="343"/>
      <c r="AJ43" s="343"/>
      <c r="AK43" s="343"/>
      <c r="AL43" s="343"/>
      <c r="AM43" s="343"/>
      <c r="AN43" s="343"/>
      <c r="AO43" s="343"/>
      <c r="AP43" s="343"/>
      <c r="AQ43" s="343"/>
      <c r="AR43" s="343"/>
      <c r="AS43" s="343"/>
      <c r="AT43" s="343"/>
      <c r="AU43" s="343"/>
      <c r="AV43" s="343"/>
      <c r="AW43" s="343"/>
    </row>
    <row r="44" spans="1:49" s="163" customFormat="1" ht="24" customHeight="1">
      <c r="A44" s="280"/>
      <c r="B44" s="503"/>
      <c r="C44" s="353" t="s">
        <v>5708</v>
      </c>
      <c r="D44" s="353" t="s">
        <v>5709</v>
      </c>
      <c r="E44" s="353" t="s">
        <v>5708</v>
      </c>
      <c r="F44" s="353" t="s">
        <v>5706</v>
      </c>
      <c r="G44" s="462" t="s">
        <v>3449</v>
      </c>
      <c r="H44" s="353" t="s">
        <v>5702</v>
      </c>
      <c r="I44" s="145">
        <v>7914</v>
      </c>
      <c r="J44" s="145">
        <v>256.97000000000003</v>
      </c>
      <c r="K44" s="145">
        <v>252.72</v>
      </c>
      <c r="L44" s="145">
        <v>145</v>
      </c>
      <c r="M44" s="145">
        <v>7.5</v>
      </c>
      <c r="N44" s="145">
        <v>3</v>
      </c>
      <c r="O44" s="145">
        <v>7657</v>
      </c>
      <c r="P44" s="145"/>
      <c r="Q44" s="145"/>
      <c r="R44" s="343"/>
      <c r="S44" s="343"/>
      <c r="T44" s="429">
        <v>2013</v>
      </c>
      <c r="U44" s="343">
        <v>46</v>
      </c>
      <c r="V44" s="343"/>
      <c r="W44" s="343"/>
      <c r="X44" s="343"/>
      <c r="Y44" s="145">
        <v>30</v>
      </c>
      <c r="Z44" s="353"/>
      <c r="AA44" s="353"/>
      <c r="AB44" s="343"/>
      <c r="AC44" s="343"/>
      <c r="AD44" s="343"/>
      <c r="AE44" s="343"/>
      <c r="AF44" s="343"/>
      <c r="AG44" s="343"/>
      <c r="AH44" s="343"/>
      <c r="AI44" s="343"/>
      <c r="AJ44" s="343"/>
      <c r="AK44" s="343"/>
      <c r="AL44" s="343"/>
      <c r="AM44" s="343"/>
      <c r="AN44" s="343"/>
      <c r="AO44" s="343"/>
      <c r="AP44" s="343"/>
      <c r="AQ44" s="343"/>
      <c r="AR44" s="343"/>
      <c r="AS44" s="343"/>
      <c r="AT44" s="343"/>
      <c r="AU44" s="343"/>
      <c r="AV44" s="343"/>
      <c r="AW44" s="343"/>
    </row>
    <row r="45" spans="1:49" s="163" customFormat="1" ht="24" customHeight="1">
      <c r="A45" s="280"/>
      <c r="B45" s="344" t="s">
        <v>4785</v>
      </c>
      <c r="C45" s="353" t="s">
        <v>5698</v>
      </c>
      <c r="D45" s="458">
        <f>COUNTA(D46:D48)</f>
        <v>3</v>
      </c>
      <c r="E45" s="353"/>
      <c r="F45" s="353"/>
      <c r="G45" s="462"/>
      <c r="H45" s="353"/>
      <c r="I45" s="145">
        <f>SUM(I46:I48)</f>
        <v>23717</v>
      </c>
      <c r="J45" s="145">
        <f t="shared" ref="J45:K45" si="1">SUM(J46:J48)</f>
        <v>331</v>
      </c>
      <c r="K45" s="145">
        <f t="shared" si="1"/>
        <v>681</v>
      </c>
      <c r="L45" s="145"/>
      <c r="M45" s="145"/>
      <c r="N45" s="145"/>
      <c r="O45" s="145"/>
      <c r="P45" s="145"/>
      <c r="Q45" s="145"/>
      <c r="R45" s="343"/>
      <c r="S45" s="343"/>
      <c r="T45" s="429"/>
      <c r="U45" s="343"/>
      <c r="V45" s="343"/>
      <c r="W45" s="343"/>
      <c r="X45" s="343"/>
      <c r="Y45" s="145"/>
      <c r="Z45" s="353"/>
      <c r="AA45" s="353"/>
      <c r="AB45" s="343"/>
      <c r="AC45" s="343"/>
      <c r="AD45" s="343"/>
      <c r="AE45" s="343"/>
      <c r="AF45" s="343"/>
      <c r="AG45" s="343"/>
      <c r="AH45" s="343"/>
      <c r="AI45" s="343"/>
      <c r="AJ45" s="343"/>
      <c r="AK45" s="343"/>
      <c r="AL45" s="343"/>
      <c r="AM45" s="343"/>
      <c r="AN45" s="343"/>
      <c r="AO45" s="343"/>
      <c r="AP45" s="343"/>
      <c r="AQ45" s="343"/>
      <c r="AR45" s="343"/>
      <c r="AS45" s="343"/>
      <c r="AT45" s="343"/>
      <c r="AU45" s="343"/>
      <c r="AV45" s="343"/>
      <c r="AW45" s="343"/>
    </row>
    <row r="46" spans="1:49" s="163" customFormat="1" ht="24" customHeight="1">
      <c r="A46" s="280"/>
      <c r="B46" s="344"/>
      <c r="C46" s="353" t="s">
        <v>7263</v>
      </c>
      <c r="D46" s="353" t="s">
        <v>7350</v>
      </c>
      <c r="E46" s="353" t="s">
        <v>7263</v>
      </c>
      <c r="F46" s="353"/>
      <c r="G46" s="462"/>
      <c r="H46" s="353" t="s">
        <v>7266</v>
      </c>
      <c r="I46" s="145">
        <v>9717</v>
      </c>
      <c r="J46" s="145">
        <v>331</v>
      </c>
      <c r="K46" s="145">
        <v>331</v>
      </c>
      <c r="L46" s="145">
        <v>150</v>
      </c>
      <c r="M46" s="145">
        <v>1</v>
      </c>
      <c r="N46" s="145">
        <v>28</v>
      </c>
      <c r="O46" s="145">
        <v>9156</v>
      </c>
      <c r="P46" s="145"/>
      <c r="Q46" s="145"/>
      <c r="R46" s="145"/>
      <c r="S46" s="343"/>
      <c r="T46" s="429">
        <v>2008</v>
      </c>
      <c r="U46" s="343"/>
      <c r="V46" s="343"/>
      <c r="W46" s="343"/>
      <c r="X46" s="343"/>
      <c r="Y46" s="145">
        <v>1150</v>
      </c>
      <c r="Z46" s="353"/>
      <c r="AA46" s="353"/>
      <c r="AB46" s="343"/>
      <c r="AC46" s="343"/>
      <c r="AD46" s="343"/>
      <c r="AE46" s="343"/>
      <c r="AF46" s="343"/>
      <c r="AG46" s="343"/>
      <c r="AH46" s="343"/>
      <c r="AI46" s="343"/>
      <c r="AJ46" s="343"/>
      <c r="AK46" s="343"/>
      <c r="AL46" s="343"/>
      <c r="AM46" s="343"/>
      <c r="AN46" s="343"/>
      <c r="AO46" s="343"/>
      <c r="AP46" s="343"/>
      <c r="AQ46" s="343"/>
      <c r="AR46" s="343"/>
      <c r="AS46" s="343"/>
      <c r="AT46" s="343"/>
      <c r="AU46" s="343"/>
      <c r="AV46" s="343"/>
      <c r="AW46" s="343"/>
    </row>
    <row r="47" spans="1:49" s="163" customFormat="1" ht="24" customHeight="1">
      <c r="A47" s="280"/>
      <c r="B47" s="344"/>
      <c r="C47" s="342" t="s">
        <v>7263</v>
      </c>
      <c r="D47" s="537" t="s">
        <v>7351</v>
      </c>
      <c r="E47" s="537" t="s">
        <v>7263</v>
      </c>
      <c r="F47" s="537"/>
      <c r="G47" s="462"/>
      <c r="H47" s="537" t="s">
        <v>7266</v>
      </c>
      <c r="I47" s="538">
        <v>6500</v>
      </c>
      <c r="J47" s="538"/>
      <c r="K47" s="538">
        <v>350</v>
      </c>
      <c r="L47" s="538">
        <v>100</v>
      </c>
      <c r="M47" s="538">
        <v>10</v>
      </c>
      <c r="N47" s="538">
        <v>6</v>
      </c>
      <c r="O47" s="538">
        <v>6200</v>
      </c>
      <c r="P47" s="538"/>
      <c r="Q47" s="538"/>
      <c r="R47" s="538"/>
      <c r="S47" s="540"/>
      <c r="T47" s="429">
        <v>2012</v>
      </c>
      <c r="U47" s="540"/>
      <c r="V47" s="540"/>
      <c r="W47" s="540"/>
      <c r="X47" s="540"/>
      <c r="Y47" s="538">
        <v>20</v>
      </c>
      <c r="Z47" s="537"/>
      <c r="AA47" s="537"/>
      <c r="AB47" s="540"/>
      <c r="AC47" s="540"/>
      <c r="AD47" s="540"/>
      <c r="AE47" s="540"/>
      <c r="AF47" s="540"/>
      <c r="AG47" s="540"/>
      <c r="AH47" s="540"/>
      <c r="AI47" s="540"/>
      <c r="AJ47" s="540"/>
      <c r="AK47" s="540"/>
      <c r="AL47" s="540"/>
      <c r="AM47" s="540"/>
      <c r="AN47" s="540"/>
      <c r="AO47" s="540"/>
      <c r="AP47" s="540"/>
      <c r="AQ47" s="540"/>
      <c r="AR47" s="540"/>
      <c r="AS47" s="540"/>
      <c r="AT47" s="540"/>
      <c r="AU47" s="540"/>
      <c r="AV47" s="540"/>
      <c r="AW47" s="540"/>
    </row>
    <row r="48" spans="1:49" s="163" customFormat="1" ht="24" customHeight="1">
      <c r="A48" s="280"/>
      <c r="B48" s="344"/>
      <c r="C48" s="342" t="s">
        <v>7263</v>
      </c>
      <c r="D48" s="353" t="s">
        <v>7352</v>
      </c>
      <c r="E48" s="353" t="s">
        <v>7263</v>
      </c>
      <c r="F48" s="353"/>
      <c r="G48" s="462"/>
      <c r="H48" s="353" t="s">
        <v>7353</v>
      </c>
      <c r="I48" s="145">
        <v>7500</v>
      </c>
      <c r="J48" s="145"/>
      <c r="K48" s="145"/>
      <c r="L48" s="145">
        <v>140</v>
      </c>
      <c r="M48" s="145">
        <v>20</v>
      </c>
      <c r="N48" s="145">
        <v>3</v>
      </c>
      <c r="O48" s="145">
        <v>7500</v>
      </c>
      <c r="P48" s="145"/>
      <c r="Q48" s="145"/>
      <c r="R48" s="145"/>
      <c r="S48" s="343"/>
      <c r="T48" s="429">
        <v>2013</v>
      </c>
      <c r="U48" s="343"/>
      <c r="V48" s="343"/>
      <c r="W48" s="343"/>
      <c r="X48" s="343"/>
      <c r="Y48" s="145"/>
      <c r="Z48" s="353"/>
      <c r="AA48" s="353"/>
      <c r="AB48" s="343"/>
      <c r="AC48" s="343"/>
      <c r="AD48" s="343"/>
      <c r="AE48" s="343"/>
      <c r="AF48" s="343"/>
      <c r="AG48" s="343"/>
      <c r="AH48" s="343"/>
      <c r="AI48" s="343"/>
      <c r="AJ48" s="343"/>
      <c r="AK48" s="343"/>
      <c r="AL48" s="343"/>
      <c r="AM48" s="343"/>
      <c r="AN48" s="343"/>
      <c r="AO48" s="343"/>
      <c r="AP48" s="343"/>
      <c r="AQ48" s="343"/>
      <c r="AR48" s="343"/>
      <c r="AS48" s="343"/>
      <c r="AT48" s="343"/>
      <c r="AU48" s="343"/>
      <c r="AV48" s="343"/>
      <c r="AW48" s="343"/>
    </row>
    <row r="49" spans="1:49" s="163" customFormat="1" ht="24" customHeight="1">
      <c r="A49" s="280"/>
      <c r="B49" s="425" t="s">
        <v>5710</v>
      </c>
      <c r="C49" s="353" t="s">
        <v>4788</v>
      </c>
      <c r="D49" s="323">
        <f>COUNTA(D50:D92)</f>
        <v>43</v>
      </c>
      <c r="E49" s="343"/>
      <c r="F49" s="343"/>
      <c r="G49" s="430"/>
      <c r="H49" s="343"/>
      <c r="I49" s="145">
        <f>SUM(I50:I92)</f>
        <v>342436</v>
      </c>
      <c r="J49" s="145">
        <f>SUM(J50:J92)</f>
        <v>11861.569999999996</v>
      </c>
      <c r="K49" s="145">
        <f>SUM(K50:K92)</f>
        <v>12292.919999999998</v>
      </c>
      <c r="L49" s="145"/>
      <c r="M49" s="145"/>
      <c r="N49" s="145"/>
      <c r="O49" s="145"/>
      <c r="P49" s="145"/>
      <c r="Q49" s="145"/>
      <c r="R49" s="343"/>
      <c r="S49" s="343"/>
      <c r="T49" s="429"/>
      <c r="U49" s="343"/>
      <c r="V49" s="343"/>
      <c r="W49" s="343"/>
      <c r="X49" s="343"/>
      <c r="Y49" s="145"/>
      <c r="Z49" s="353"/>
      <c r="AA49" s="353"/>
      <c r="AB49" s="343"/>
      <c r="AC49" s="343"/>
      <c r="AD49" s="343"/>
      <c r="AE49" s="343"/>
      <c r="AF49" s="343"/>
      <c r="AG49" s="343"/>
      <c r="AH49" s="343"/>
      <c r="AI49" s="343"/>
      <c r="AJ49" s="343"/>
      <c r="AK49" s="343"/>
      <c r="AL49" s="343"/>
      <c r="AM49" s="343"/>
      <c r="AN49" s="343"/>
      <c r="AO49" s="343"/>
      <c r="AP49" s="343"/>
      <c r="AQ49" s="343"/>
      <c r="AR49" s="343"/>
      <c r="AS49" s="343"/>
      <c r="AT49" s="343"/>
      <c r="AU49" s="343"/>
      <c r="AV49" s="343"/>
      <c r="AW49" s="343"/>
    </row>
    <row r="50" spans="1:49" s="163" customFormat="1" ht="24" customHeight="1">
      <c r="A50" s="280" t="s">
        <v>204</v>
      </c>
      <c r="B50" s="344"/>
      <c r="C50" s="353" t="s">
        <v>7359</v>
      </c>
      <c r="D50" s="353" t="s">
        <v>9987</v>
      </c>
      <c r="E50" s="353" t="s">
        <v>7359</v>
      </c>
      <c r="F50" s="353" t="s">
        <v>9988</v>
      </c>
      <c r="G50" s="462"/>
      <c r="H50" s="353" t="s">
        <v>9166</v>
      </c>
      <c r="I50" s="145">
        <v>19095</v>
      </c>
      <c r="J50" s="145">
        <v>415</v>
      </c>
      <c r="K50" s="145">
        <v>420</v>
      </c>
      <c r="L50" s="145">
        <v>145</v>
      </c>
      <c r="M50" s="145">
        <v>27</v>
      </c>
      <c r="N50" s="145">
        <v>3</v>
      </c>
      <c r="O50" s="145">
        <v>3915</v>
      </c>
      <c r="P50" s="145" t="s">
        <v>499</v>
      </c>
      <c r="Q50" s="145" t="s">
        <v>499</v>
      </c>
      <c r="R50" s="347" t="s">
        <v>2510</v>
      </c>
      <c r="S50" s="343"/>
      <c r="T50" s="353">
        <v>2005</v>
      </c>
      <c r="U50" s="343"/>
      <c r="V50" s="343"/>
      <c r="W50" s="145">
        <v>959</v>
      </c>
      <c r="X50" s="353">
        <v>1989</v>
      </c>
      <c r="Y50" s="145">
        <v>959</v>
      </c>
      <c r="Z50" s="343"/>
      <c r="AA50" s="343"/>
      <c r="AB50" s="343" t="s">
        <v>9989</v>
      </c>
      <c r="AC50" s="343" t="s">
        <v>7440</v>
      </c>
      <c r="AD50" s="343">
        <v>5863</v>
      </c>
      <c r="AE50" s="343"/>
      <c r="AF50" s="343"/>
      <c r="AG50" s="343"/>
      <c r="AH50" s="343"/>
      <c r="AI50" s="343"/>
      <c r="AJ50" s="343"/>
      <c r="AK50" s="343"/>
      <c r="AL50" s="94"/>
      <c r="AM50" s="94"/>
      <c r="AN50" s="94"/>
      <c r="AO50" s="94"/>
      <c r="AP50" s="94"/>
      <c r="AQ50" s="94"/>
      <c r="AR50" s="94"/>
      <c r="AS50" s="94"/>
      <c r="AT50" s="94"/>
      <c r="AU50" s="471" t="s">
        <v>2510</v>
      </c>
      <c r="AV50" s="94"/>
      <c r="AW50" s="94"/>
    </row>
    <row r="51" spans="1:49" s="163" customFormat="1" ht="24" customHeight="1">
      <c r="A51" s="274">
        <v>3</v>
      </c>
      <c r="B51" s="344"/>
      <c r="C51" s="353" t="s">
        <v>7369</v>
      </c>
      <c r="D51" s="353" t="s">
        <v>9990</v>
      </c>
      <c r="E51" s="353" t="s">
        <v>7369</v>
      </c>
      <c r="F51" s="353" t="s">
        <v>9991</v>
      </c>
      <c r="G51" s="462"/>
      <c r="H51" s="353" t="s">
        <v>9992</v>
      </c>
      <c r="I51" s="145">
        <v>6750</v>
      </c>
      <c r="J51" s="145">
        <v>400</v>
      </c>
      <c r="K51" s="145">
        <v>400</v>
      </c>
      <c r="L51" s="145">
        <v>145</v>
      </c>
      <c r="M51" s="145">
        <v>30</v>
      </c>
      <c r="N51" s="145">
        <v>10</v>
      </c>
      <c r="O51" s="145">
        <v>6750</v>
      </c>
      <c r="P51" s="145"/>
      <c r="Q51" s="145"/>
      <c r="R51" s="347" t="s">
        <v>2510</v>
      </c>
      <c r="S51" s="343"/>
      <c r="T51" s="353">
        <v>1999</v>
      </c>
      <c r="U51" s="343"/>
      <c r="V51" s="343"/>
      <c r="W51" s="145">
        <v>603</v>
      </c>
      <c r="X51" s="353"/>
      <c r="Y51" s="145">
        <v>603</v>
      </c>
      <c r="Z51" s="343"/>
      <c r="AA51" s="343"/>
      <c r="AB51" s="343"/>
      <c r="AC51" s="343"/>
      <c r="AD51" s="343"/>
      <c r="AE51" s="343"/>
      <c r="AF51" s="343"/>
      <c r="AG51" s="343"/>
      <c r="AH51" s="343"/>
      <c r="AI51" s="343"/>
      <c r="AJ51" s="343"/>
      <c r="AK51" s="343"/>
      <c r="AL51" s="94"/>
      <c r="AM51" s="94"/>
      <c r="AN51" s="94"/>
      <c r="AO51" s="94"/>
      <c r="AP51" s="94"/>
      <c r="AQ51" s="94"/>
      <c r="AR51" s="94"/>
      <c r="AS51" s="94"/>
      <c r="AT51" s="94"/>
      <c r="AU51" s="471" t="s">
        <v>2510</v>
      </c>
      <c r="AV51" s="94"/>
      <c r="AW51" s="94"/>
    </row>
    <row r="52" spans="1:49" s="163" customFormat="1" ht="24" customHeight="1">
      <c r="A52" s="274">
        <v>4</v>
      </c>
      <c r="B52" s="344"/>
      <c r="C52" s="353" t="s">
        <v>7381</v>
      </c>
      <c r="D52" s="353" t="s">
        <v>9993</v>
      </c>
      <c r="E52" s="353" t="s">
        <v>7381</v>
      </c>
      <c r="F52" s="353"/>
      <c r="G52" s="462"/>
      <c r="H52" s="353" t="s">
        <v>9994</v>
      </c>
      <c r="I52" s="145">
        <v>6772</v>
      </c>
      <c r="J52" s="145">
        <v>80</v>
      </c>
      <c r="K52" s="145">
        <v>80</v>
      </c>
      <c r="L52" s="145">
        <v>145</v>
      </c>
      <c r="M52" s="145">
        <v>30</v>
      </c>
      <c r="N52" s="145">
        <v>10</v>
      </c>
      <c r="O52" s="145">
        <v>6772</v>
      </c>
      <c r="P52" s="145"/>
      <c r="Q52" s="145"/>
      <c r="R52" s="347" t="s">
        <v>2510</v>
      </c>
      <c r="S52" s="343"/>
      <c r="T52" s="353">
        <v>1999</v>
      </c>
      <c r="U52" s="343"/>
      <c r="V52" s="343"/>
      <c r="W52" s="145"/>
      <c r="X52" s="353"/>
      <c r="Y52" s="145"/>
      <c r="Z52" s="343"/>
      <c r="AA52" s="343"/>
      <c r="AB52" s="343"/>
      <c r="AC52" s="343"/>
      <c r="AD52" s="343"/>
      <c r="AE52" s="343"/>
      <c r="AF52" s="343"/>
      <c r="AG52" s="343"/>
      <c r="AH52" s="343"/>
      <c r="AI52" s="343"/>
      <c r="AJ52" s="343"/>
      <c r="AK52" s="343"/>
      <c r="AL52" s="94"/>
      <c r="AM52" s="94"/>
      <c r="AN52" s="94"/>
      <c r="AO52" s="94"/>
      <c r="AP52" s="94"/>
      <c r="AQ52" s="94"/>
      <c r="AR52" s="94"/>
      <c r="AS52" s="94"/>
      <c r="AT52" s="94"/>
      <c r="AU52" s="471" t="s">
        <v>2510</v>
      </c>
      <c r="AV52" s="472"/>
      <c r="AW52" s="504"/>
    </row>
    <row r="53" spans="1:49" s="163" customFormat="1" ht="24" customHeight="1">
      <c r="A53" s="274">
        <v>5</v>
      </c>
      <c r="B53" s="344"/>
      <c r="C53" s="537" t="s">
        <v>7381</v>
      </c>
      <c r="D53" s="537" t="s">
        <v>9995</v>
      </c>
      <c r="E53" s="537" t="s">
        <v>7381</v>
      </c>
      <c r="F53" s="537"/>
      <c r="G53" s="462"/>
      <c r="H53" s="537" t="s">
        <v>7385</v>
      </c>
      <c r="I53" s="538">
        <v>47375</v>
      </c>
      <c r="J53" s="538">
        <v>534</v>
      </c>
      <c r="K53" s="538">
        <v>780</v>
      </c>
      <c r="L53" s="538">
        <v>145</v>
      </c>
      <c r="M53" s="538">
        <v>31.5</v>
      </c>
      <c r="N53" s="538">
        <v>32</v>
      </c>
      <c r="O53" s="538">
        <v>5011</v>
      </c>
      <c r="P53" s="538"/>
      <c r="Q53" s="538"/>
      <c r="R53" s="539" t="s">
        <v>2510</v>
      </c>
      <c r="S53" s="540"/>
      <c r="T53" s="537">
        <v>2010</v>
      </c>
      <c r="U53" s="540"/>
      <c r="V53" s="540"/>
      <c r="W53" s="538"/>
      <c r="X53" s="537"/>
      <c r="Y53" s="538"/>
      <c r="Z53" s="540"/>
      <c r="AA53" s="540"/>
      <c r="AB53" s="540"/>
      <c r="AC53" s="540"/>
      <c r="AD53" s="540"/>
      <c r="AE53" s="540"/>
      <c r="AF53" s="540"/>
      <c r="AG53" s="540"/>
      <c r="AH53" s="540"/>
      <c r="AI53" s="540"/>
      <c r="AJ53" s="540"/>
      <c r="AK53" s="540"/>
      <c r="AL53" s="94"/>
      <c r="AM53" s="94"/>
      <c r="AN53" s="94"/>
      <c r="AO53" s="94"/>
      <c r="AP53" s="94"/>
      <c r="AQ53" s="94"/>
      <c r="AR53" s="94"/>
      <c r="AS53" s="94"/>
      <c r="AT53" s="94"/>
      <c r="AU53" s="471" t="s">
        <v>9996</v>
      </c>
      <c r="AV53" s="472"/>
      <c r="AW53" s="504" t="s">
        <v>9997</v>
      </c>
    </row>
    <row r="54" spans="1:49" s="163" customFormat="1" ht="24" customHeight="1">
      <c r="A54" s="274">
        <v>6</v>
      </c>
      <c r="B54" s="480"/>
      <c r="C54" s="353" t="s">
        <v>7381</v>
      </c>
      <c r="D54" s="353" t="s">
        <v>9998</v>
      </c>
      <c r="E54" s="353" t="s">
        <v>7381</v>
      </c>
      <c r="F54" s="353"/>
      <c r="G54" s="462"/>
      <c r="H54" s="353" t="s">
        <v>9999</v>
      </c>
      <c r="I54" s="145">
        <v>2453</v>
      </c>
      <c r="J54" s="145">
        <v>165</v>
      </c>
      <c r="K54" s="145">
        <v>0</v>
      </c>
      <c r="L54" s="145">
        <v>150</v>
      </c>
      <c r="M54" s="145">
        <v>30</v>
      </c>
      <c r="N54" s="145">
        <v>10</v>
      </c>
      <c r="O54" s="145">
        <v>4500</v>
      </c>
      <c r="P54" s="145"/>
      <c r="Q54" s="145"/>
      <c r="R54" s="429" t="s">
        <v>2510</v>
      </c>
      <c r="S54" s="343"/>
      <c r="T54" s="353">
        <v>1986</v>
      </c>
      <c r="U54" s="343"/>
      <c r="V54" s="343"/>
      <c r="W54" s="145">
        <v>99</v>
      </c>
      <c r="X54" s="353"/>
      <c r="Y54" s="145">
        <v>99</v>
      </c>
      <c r="Z54" s="343"/>
      <c r="AA54" s="343"/>
      <c r="AB54" s="343"/>
      <c r="AC54" s="343"/>
      <c r="AD54" s="343"/>
      <c r="AE54" s="343"/>
      <c r="AF54" s="343"/>
      <c r="AG54" s="343"/>
      <c r="AH54" s="343"/>
      <c r="AI54" s="343"/>
      <c r="AJ54" s="343"/>
      <c r="AK54" s="343"/>
      <c r="AL54" s="94"/>
      <c r="AM54" s="94"/>
      <c r="AN54" s="94"/>
      <c r="AO54" s="94"/>
      <c r="AP54" s="94"/>
      <c r="AQ54" s="94"/>
      <c r="AR54" s="94"/>
      <c r="AS54" s="94"/>
      <c r="AT54" s="94"/>
      <c r="AU54" s="471" t="s">
        <v>2510</v>
      </c>
      <c r="AV54" s="94"/>
      <c r="AW54" s="347"/>
    </row>
    <row r="55" spans="1:49" s="163" customFormat="1" ht="24" customHeight="1">
      <c r="A55" s="274"/>
      <c r="B55" s="344"/>
      <c r="C55" s="353" t="s">
        <v>7390</v>
      </c>
      <c r="D55" s="353" t="s">
        <v>10000</v>
      </c>
      <c r="E55" s="353" t="s">
        <v>7390</v>
      </c>
      <c r="F55" s="353" t="s">
        <v>7393</v>
      </c>
      <c r="G55" s="462"/>
      <c r="H55" s="353" t="s">
        <v>401</v>
      </c>
      <c r="I55" s="145">
        <v>11303</v>
      </c>
      <c r="J55" s="145">
        <v>922</v>
      </c>
      <c r="K55" s="145">
        <v>1177</v>
      </c>
      <c r="L55" s="145">
        <v>145</v>
      </c>
      <c r="M55" s="145">
        <v>20</v>
      </c>
      <c r="N55" s="145">
        <v>20</v>
      </c>
      <c r="O55" s="145">
        <v>11303</v>
      </c>
      <c r="P55" s="145"/>
      <c r="Q55" s="145"/>
      <c r="R55" s="347" t="s">
        <v>2510</v>
      </c>
      <c r="S55" s="343"/>
      <c r="T55" s="353">
        <v>2001</v>
      </c>
      <c r="U55" s="343"/>
      <c r="V55" s="343"/>
      <c r="W55" s="145">
        <v>3678</v>
      </c>
      <c r="X55" s="353"/>
      <c r="Y55" s="145">
        <v>3678</v>
      </c>
      <c r="Z55" s="343"/>
      <c r="AA55" s="343"/>
      <c r="AB55" s="343"/>
      <c r="AC55" s="343"/>
      <c r="AD55" s="343"/>
      <c r="AE55" s="343"/>
      <c r="AF55" s="343"/>
      <c r="AG55" s="343"/>
      <c r="AH55" s="343"/>
      <c r="AI55" s="343"/>
      <c r="AJ55" s="343"/>
      <c r="AK55" s="343"/>
      <c r="AL55" s="94"/>
      <c r="AM55" s="94"/>
      <c r="AN55" s="94"/>
      <c r="AO55" s="94"/>
      <c r="AP55" s="94"/>
      <c r="AQ55" s="94"/>
      <c r="AR55" s="94"/>
      <c r="AS55" s="94"/>
      <c r="AT55" s="94"/>
      <c r="AU55" s="471" t="s">
        <v>10001</v>
      </c>
      <c r="AV55" s="94"/>
      <c r="AW55" s="471"/>
    </row>
    <row r="56" spans="1:49" s="163" customFormat="1" ht="24" customHeight="1">
      <c r="A56" s="274"/>
      <c r="B56" s="344"/>
      <c r="C56" s="431" t="s">
        <v>7390</v>
      </c>
      <c r="D56" s="431" t="s">
        <v>10002</v>
      </c>
      <c r="E56" s="431" t="s">
        <v>7390</v>
      </c>
      <c r="F56" s="431" t="s">
        <v>2519</v>
      </c>
      <c r="G56" s="495"/>
      <c r="H56" s="431" t="s">
        <v>401</v>
      </c>
      <c r="I56" s="351">
        <v>8179</v>
      </c>
      <c r="J56" s="351">
        <v>396</v>
      </c>
      <c r="K56" s="351">
        <v>396</v>
      </c>
      <c r="L56" s="351">
        <v>120</v>
      </c>
      <c r="M56" s="351">
        <v>12</v>
      </c>
      <c r="N56" s="351">
        <v>12</v>
      </c>
      <c r="O56" s="351">
        <v>1440</v>
      </c>
      <c r="P56" s="351"/>
      <c r="Q56" s="351"/>
      <c r="R56" s="347" t="s">
        <v>2510</v>
      </c>
      <c r="S56" s="432"/>
      <c r="T56" s="431">
        <v>2007</v>
      </c>
      <c r="U56" s="432"/>
      <c r="V56" s="432"/>
      <c r="W56" s="351">
        <v>1900</v>
      </c>
      <c r="X56" s="431"/>
      <c r="Y56" s="351">
        <v>1900</v>
      </c>
      <c r="Z56" s="432"/>
      <c r="AA56" s="432"/>
      <c r="AB56" s="432"/>
      <c r="AC56" s="432"/>
      <c r="AD56" s="432"/>
      <c r="AE56" s="432"/>
      <c r="AF56" s="432"/>
      <c r="AG56" s="432"/>
      <c r="AH56" s="432"/>
      <c r="AI56" s="432"/>
      <c r="AJ56" s="432"/>
      <c r="AK56" s="432"/>
      <c r="AL56" s="472"/>
      <c r="AM56" s="472"/>
      <c r="AN56" s="472"/>
      <c r="AO56" s="472"/>
      <c r="AP56" s="472"/>
      <c r="AQ56" s="472"/>
      <c r="AR56" s="472"/>
      <c r="AS56" s="472"/>
      <c r="AT56" s="472"/>
      <c r="AU56" s="504" t="s">
        <v>2510</v>
      </c>
      <c r="AV56" s="94"/>
      <c r="AW56" s="504"/>
    </row>
    <row r="57" spans="1:49" s="163" customFormat="1" ht="24" customHeight="1">
      <c r="A57" s="274"/>
      <c r="B57" s="344"/>
      <c r="C57" s="353" t="s">
        <v>2954</v>
      </c>
      <c r="D57" s="353" t="s">
        <v>10003</v>
      </c>
      <c r="E57" s="353" t="s">
        <v>2954</v>
      </c>
      <c r="F57" s="353" t="s">
        <v>2966</v>
      </c>
      <c r="G57" s="353">
        <v>9741</v>
      </c>
      <c r="H57" s="353" t="s">
        <v>2954</v>
      </c>
      <c r="I57" s="145">
        <v>9741</v>
      </c>
      <c r="J57" s="145">
        <v>336.1</v>
      </c>
      <c r="K57" s="145">
        <v>336.1</v>
      </c>
      <c r="L57" s="145">
        <v>145</v>
      </c>
      <c r="M57" s="145">
        <v>30</v>
      </c>
      <c r="N57" s="145">
        <v>3</v>
      </c>
      <c r="O57" s="145">
        <v>4350</v>
      </c>
      <c r="P57" s="351"/>
      <c r="Q57" s="145"/>
      <c r="R57" s="347"/>
      <c r="S57" s="343"/>
      <c r="T57" s="353">
        <v>2002</v>
      </c>
      <c r="U57" s="343"/>
      <c r="V57" s="343"/>
      <c r="W57" s="145"/>
      <c r="X57" s="353"/>
      <c r="Y57" s="145">
        <v>887</v>
      </c>
      <c r="Z57" s="343"/>
      <c r="AA57" s="343"/>
      <c r="AB57" s="343"/>
      <c r="AC57" s="343"/>
      <c r="AD57" s="343"/>
      <c r="AE57" s="343"/>
      <c r="AF57" s="343"/>
      <c r="AG57" s="343"/>
      <c r="AH57" s="343"/>
      <c r="AI57" s="343"/>
      <c r="AJ57" s="343"/>
      <c r="AK57" s="343"/>
      <c r="AL57" s="94"/>
      <c r="AM57" s="94"/>
      <c r="AN57" s="94"/>
      <c r="AO57" s="94"/>
      <c r="AP57" s="94"/>
      <c r="AQ57" s="94"/>
      <c r="AR57" s="94"/>
      <c r="AS57" s="94"/>
      <c r="AT57" s="94"/>
      <c r="AU57" s="347" t="s">
        <v>10004</v>
      </c>
      <c r="AV57" s="94"/>
      <c r="AW57" s="94"/>
    </row>
    <row r="58" spans="1:49" s="163" customFormat="1" ht="24" customHeight="1">
      <c r="A58" s="274"/>
      <c r="B58" s="505"/>
      <c r="C58" s="432" t="s">
        <v>2954</v>
      </c>
      <c r="D58" s="432" t="s">
        <v>10005</v>
      </c>
      <c r="E58" s="506" t="s">
        <v>2954</v>
      </c>
      <c r="F58" s="432" t="s">
        <v>2966</v>
      </c>
      <c r="G58" s="351">
        <v>7243</v>
      </c>
      <c r="H58" s="351" t="s">
        <v>2954</v>
      </c>
      <c r="I58" s="351">
        <v>7243</v>
      </c>
      <c r="J58" s="351">
        <v>363</v>
      </c>
      <c r="K58" s="351">
        <v>363</v>
      </c>
      <c r="L58" s="351">
        <v>145</v>
      </c>
      <c r="M58" s="351">
        <v>30</v>
      </c>
      <c r="N58" s="351">
        <v>3</v>
      </c>
      <c r="O58" s="351">
        <v>4350</v>
      </c>
      <c r="P58" s="351"/>
      <c r="Q58" s="351"/>
      <c r="R58" s="351"/>
      <c r="S58" s="432"/>
      <c r="T58" s="442">
        <v>2002</v>
      </c>
      <c r="U58" s="432"/>
      <c r="V58" s="432"/>
      <c r="W58" s="432"/>
      <c r="X58" s="432"/>
      <c r="Y58" s="351">
        <v>716</v>
      </c>
      <c r="Z58" s="432"/>
      <c r="AA58" s="432"/>
      <c r="AB58" s="432"/>
      <c r="AC58" s="432"/>
      <c r="AD58" s="432"/>
      <c r="AE58" s="432"/>
      <c r="AF58" s="432"/>
      <c r="AG58" s="432"/>
      <c r="AH58" s="432"/>
      <c r="AI58" s="432"/>
      <c r="AJ58" s="432"/>
      <c r="AK58" s="432"/>
      <c r="AL58" s="472"/>
      <c r="AM58" s="472"/>
      <c r="AN58" s="472"/>
      <c r="AO58" s="472"/>
      <c r="AP58" s="472"/>
      <c r="AQ58" s="472"/>
      <c r="AR58" s="472"/>
      <c r="AS58" s="472"/>
      <c r="AT58" s="472"/>
      <c r="AU58" s="472"/>
      <c r="AV58" s="94"/>
      <c r="AW58" s="507"/>
    </row>
    <row r="59" spans="1:49" s="163" customFormat="1" ht="24" customHeight="1">
      <c r="A59" s="274"/>
      <c r="B59" s="505"/>
      <c r="C59" s="432" t="s">
        <v>7413</v>
      </c>
      <c r="D59" s="432" t="s">
        <v>10006</v>
      </c>
      <c r="E59" s="506" t="s">
        <v>7413</v>
      </c>
      <c r="F59" s="432" t="s">
        <v>10007</v>
      </c>
      <c r="G59" s="351"/>
      <c r="H59" s="351" t="s">
        <v>10008</v>
      </c>
      <c r="I59" s="351">
        <v>20000</v>
      </c>
      <c r="J59" s="351">
        <v>408</v>
      </c>
      <c r="K59" s="351">
        <v>441</v>
      </c>
      <c r="L59" s="351">
        <v>150</v>
      </c>
      <c r="M59" s="351">
        <v>45</v>
      </c>
      <c r="N59" s="351">
        <v>21</v>
      </c>
      <c r="O59" s="351">
        <v>6750</v>
      </c>
      <c r="P59" s="351"/>
      <c r="Q59" s="351"/>
      <c r="R59" s="432" t="s">
        <v>2510</v>
      </c>
      <c r="S59" s="432">
        <v>723</v>
      </c>
      <c r="T59" s="442">
        <v>1993</v>
      </c>
      <c r="U59" s="432"/>
      <c r="V59" s="432"/>
      <c r="W59" s="432">
        <v>723</v>
      </c>
      <c r="X59" s="432"/>
      <c r="Y59" s="351">
        <v>723</v>
      </c>
      <c r="Z59" s="432"/>
      <c r="AA59" s="432"/>
      <c r="AB59" s="432">
        <v>2</v>
      </c>
      <c r="AC59" s="432">
        <v>150</v>
      </c>
      <c r="AD59" s="432">
        <v>20</v>
      </c>
      <c r="AE59" s="432"/>
      <c r="AF59" s="432"/>
      <c r="AG59" s="432"/>
      <c r="AH59" s="432"/>
      <c r="AI59" s="432"/>
      <c r="AJ59" s="432"/>
      <c r="AK59" s="432"/>
      <c r="AL59" s="472"/>
      <c r="AM59" s="472"/>
      <c r="AN59" s="472"/>
      <c r="AO59" s="472"/>
      <c r="AP59" s="472"/>
      <c r="AQ59" s="472"/>
      <c r="AR59" s="472"/>
      <c r="AS59" s="472"/>
      <c r="AT59" s="472"/>
      <c r="AU59" s="472" t="s">
        <v>2510</v>
      </c>
      <c r="AV59" s="94"/>
      <c r="AW59" s="347"/>
    </row>
    <row r="60" spans="1:49" s="163" customFormat="1" ht="24" customHeight="1">
      <c r="A60" s="274"/>
      <c r="B60" s="344"/>
      <c r="C60" s="353" t="s">
        <v>7413</v>
      </c>
      <c r="D60" s="353" t="s">
        <v>10009</v>
      </c>
      <c r="E60" s="353" t="s">
        <v>7413</v>
      </c>
      <c r="F60" s="353" t="s">
        <v>10010</v>
      </c>
      <c r="G60" s="462"/>
      <c r="H60" s="353" t="s">
        <v>10008</v>
      </c>
      <c r="I60" s="145">
        <v>7068</v>
      </c>
      <c r="J60" s="145">
        <v>355</v>
      </c>
      <c r="K60" s="145">
        <v>263</v>
      </c>
      <c r="L60" s="145">
        <v>145</v>
      </c>
      <c r="M60" s="145">
        <v>25.7</v>
      </c>
      <c r="N60" s="145">
        <v>36</v>
      </c>
      <c r="O60" s="145">
        <v>4000</v>
      </c>
      <c r="P60" s="145"/>
      <c r="Q60" s="145"/>
      <c r="R60" s="347" t="s">
        <v>2510</v>
      </c>
      <c r="S60" s="343">
        <v>550</v>
      </c>
      <c r="T60" s="353">
        <v>2003</v>
      </c>
      <c r="U60" s="343"/>
      <c r="V60" s="343"/>
      <c r="W60" s="145">
        <v>550</v>
      </c>
      <c r="X60" s="353"/>
      <c r="Y60" s="145">
        <v>550</v>
      </c>
      <c r="Z60" s="343"/>
      <c r="AA60" s="343"/>
      <c r="AB60" s="343">
        <v>2</v>
      </c>
      <c r="AC60" s="343">
        <v>150</v>
      </c>
      <c r="AD60" s="343">
        <v>20</v>
      </c>
      <c r="AE60" s="343"/>
      <c r="AF60" s="343"/>
      <c r="AG60" s="343"/>
      <c r="AH60" s="343"/>
      <c r="AI60" s="343"/>
      <c r="AJ60" s="343"/>
      <c r="AK60" s="343"/>
      <c r="AL60" s="94"/>
      <c r="AM60" s="94"/>
      <c r="AN60" s="94"/>
      <c r="AO60" s="94"/>
      <c r="AP60" s="94"/>
      <c r="AQ60" s="94"/>
      <c r="AR60" s="94"/>
      <c r="AS60" s="94"/>
      <c r="AT60" s="94"/>
      <c r="AU60" s="347" t="s">
        <v>2510</v>
      </c>
      <c r="AV60" s="94"/>
      <c r="AW60" s="94"/>
    </row>
    <row r="61" spans="1:49" s="163" customFormat="1" ht="24" customHeight="1">
      <c r="A61" s="274"/>
      <c r="B61" s="344"/>
      <c r="C61" s="353" t="s">
        <v>7418</v>
      </c>
      <c r="D61" s="353" t="s">
        <v>10011</v>
      </c>
      <c r="E61" s="353" t="s">
        <v>7418</v>
      </c>
      <c r="F61" s="353" t="s">
        <v>10012</v>
      </c>
      <c r="G61" s="353"/>
      <c r="H61" s="353" t="s">
        <v>10013</v>
      </c>
      <c r="I61" s="145">
        <v>21737</v>
      </c>
      <c r="J61" s="145">
        <v>256</v>
      </c>
      <c r="K61" s="145">
        <v>373</v>
      </c>
      <c r="L61" s="145">
        <v>145</v>
      </c>
      <c r="M61" s="145"/>
      <c r="N61" s="145">
        <v>21</v>
      </c>
      <c r="O61" s="145">
        <v>3045</v>
      </c>
      <c r="P61" s="145"/>
      <c r="Q61" s="145"/>
      <c r="R61" s="347" t="s">
        <v>2510</v>
      </c>
      <c r="S61" s="343">
        <v>551</v>
      </c>
      <c r="T61" s="353">
        <v>2001</v>
      </c>
      <c r="U61" s="343"/>
      <c r="V61" s="343"/>
      <c r="W61" s="145">
        <v>551</v>
      </c>
      <c r="X61" s="353"/>
      <c r="Y61" s="145">
        <v>0</v>
      </c>
      <c r="Z61" s="343"/>
      <c r="AA61" s="343"/>
      <c r="AB61" s="343"/>
      <c r="AC61" s="343"/>
      <c r="AD61" s="343"/>
      <c r="AE61" s="343"/>
      <c r="AF61" s="343"/>
      <c r="AG61" s="343"/>
      <c r="AH61" s="343"/>
      <c r="AI61" s="343"/>
      <c r="AJ61" s="343"/>
      <c r="AK61" s="343"/>
      <c r="AL61" s="94"/>
      <c r="AM61" s="94"/>
      <c r="AN61" s="94"/>
      <c r="AO61" s="94"/>
      <c r="AP61" s="94"/>
      <c r="AQ61" s="94"/>
      <c r="AR61" s="94"/>
      <c r="AS61" s="94"/>
      <c r="AT61" s="94"/>
      <c r="AU61" s="347" t="s">
        <v>2510</v>
      </c>
      <c r="AV61" s="94"/>
      <c r="AW61" s="94"/>
    </row>
    <row r="62" spans="1:49" s="163" customFormat="1" ht="24" customHeight="1">
      <c r="A62" s="274"/>
      <c r="B62" s="344"/>
      <c r="C62" s="353" t="s">
        <v>437</v>
      </c>
      <c r="D62" s="353" t="s">
        <v>10014</v>
      </c>
      <c r="E62" s="353" t="s">
        <v>437</v>
      </c>
      <c r="F62" s="353"/>
      <c r="G62" s="462"/>
      <c r="H62" s="353" t="s">
        <v>10015</v>
      </c>
      <c r="I62" s="145">
        <v>3203</v>
      </c>
      <c r="J62" s="145">
        <v>80</v>
      </c>
      <c r="K62" s="145">
        <v>80</v>
      </c>
      <c r="L62" s="145">
        <v>145</v>
      </c>
      <c r="M62" s="145">
        <v>22</v>
      </c>
      <c r="N62" s="145">
        <v>5</v>
      </c>
      <c r="O62" s="145">
        <v>3203</v>
      </c>
      <c r="P62" s="145"/>
      <c r="Q62" s="145"/>
      <c r="R62" s="347" t="s">
        <v>2510</v>
      </c>
      <c r="S62" s="343"/>
      <c r="T62" s="353">
        <v>2006</v>
      </c>
      <c r="U62" s="343"/>
      <c r="V62" s="343"/>
      <c r="W62" s="145">
        <v>40</v>
      </c>
      <c r="X62" s="353"/>
      <c r="Y62" s="145">
        <v>40</v>
      </c>
      <c r="Z62" s="343"/>
      <c r="AA62" s="343"/>
      <c r="AB62" s="343"/>
      <c r="AC62" s="343"/>
      <c r="AD62" s="343"/>
      <c r="AE62" s="343"/>
      <c r="AF62" s="343"/>
      <c r="AG62" s="343"/>
      <c r="AH62" s="343"/>
      <c r="AI62" s="343"/>
      <c r="AJ62" s="343"/>
      <c r="AK62" s="343"/>
      <c r="AL62" s="94"/>
      <c r="AM62" s="94"/>
      <c r="AN62" s="94"/>
      <c r="AO62" s="94"/>
      <c r="AP62" s="94"/>
      <c r="AQ62" s="94"/>
      <c r="AR62" s="94"/>
      <c r="AS62" s="94"/>
      <c r="AT62" s="94"/>
      <c r="AU62" s="347" t="s">
        <v>2510</v>
      </c>
      <c r="AV62" s="94"/>
      <c r="AW62" s="347"/>
    </row>
    <row r="63" spans="1:49" s="163" customFormat="1" ht="24" customHeight="1">
      <c r="A63" s="274"/>
      <c r="B63" s="344"/>
      <c r="C63" s="353" t="s">
        <v>2271</v>
      </c>
      <c r="D63" s="353" t="s">
        <v>10016</v>
      </c>
      <c r="E63" s="353" t="s">
        <v>2271</v>
      </c>
      <c r="F63" s="508" t="s">
        <v>10017</v>
      </c>
      <c r="G63" s="462"/>
      <c r="H63" s="353" t="s">
        <v>10018</v>
      </c>
      <c r="I63" s="145">
        <v>11905</v>
      </c>
      <c r="J63" s="145">
        <v>0</v>
      </c>
      <c r="K63" s="145">
        <v>0</v>
      </c>
      <c r="L63" s="145">
        <v>145</v>
      </c>
      <c r="M63" s="145">
        <v>21</v>
      </c>
      <c r="N63" s="145">
        <v>3</v>
      </c>
      <c r="O63" s="145">
        <v>4650</v>
      </c>
      <c r="P63" s="145"/>
      <c r="Q63" s="145"/>
      <c r="R63" s="347" t="s">
        <v>2510</v>
      </c>
      <c r="S63" s="343">
        <v>134</v>
      </c>
      <c r="T63" s="353">
        <v>2005</v>
      </c>
      <c r="U63" s="343"/>
      <c r="V63" s="343"/>
      <c r="W63" s="145">
        <v>68</v>
      </c>
      <c r="X63" s="353"/>
      <c r="Y63" s="145">
        <v>68</v>
      </c>
      <c r="Z63" s="343"/>
      <c r="AA63" s="343"/>
      <c r="AB63" s="343"/>
      <c r="AC63" s="343"/>
      <c r="AD63" s="343"/>
      <c r="AE63" s="343"/>
      <c r="AF63" s="343"/>
      <c r="AG63" s="343"/>
      <c r="AH63" s="343"/>
      <c r="AI63" s="343"/>
      <c r="AJ63" s="343"/>
      <c r="AK63" s="343"/>
      <c r="AL63" s="94"/>
      <c r="AM63" s="94"/>
      <c r="AN63" s="94"/>
      <c r="AO63" s="94"/>
      <c r="AP63" s="94"/>
      <c r="AQ63" s="94"/>
      <c r="AR63" s="94"/>
      <c r="AS63" s="94"/>
      <c r="AT63" s="94"/>
      <c r="AU63" s="347" t="s">
        <v>2510</v>
      </c>
      <c r="AV63" s="94"/>
      <c r="AW63" s="470"/>
    </row>
    <row r="64" spans="1:49" s="163" customFormat="1" ht="24" customHeight="1">
      <c r="A64" s="274"/>
      <c r="B64" s="344"/>
      <c r="C64" s="353" t="s">
        <v>7442</v>
      </c>
      <c r="D64" s="353" t="s">
        <v>10019</v>
      </c>
      <c r="E64" s="353" t="s">
        <v>7442</v>
      </c>
      <c r="F64" s="353" t="s">
        <v>10020</v>
      </c>
      <c r="G64" s="462" t="s">
        <v>7446</v>
      </c>
      <c r="H64" s="353" t="s">
        <v>7447</v>
      </c>
      <c r="I64" s="145"/>
      <c r="J64" s="145">
        <v>255</v>
      </c>
      <c r="K64" s="145">
        <v>255</v>
      </c>
      <c r="L64" s="145">
        <v>145</v>
      </c>
      <c r="M64" s="145">
        <v>25</v>
      </c>
      <c r="N64" s="145">
        <v>4</v>
      </c>
      <c r="O64" s="145">
        <v>3625</v>
      </c>
      <c r="P64" s="145"/>
      <c r="Q64" s="145"/>
      <c r="R64" s="347" t="s">
        <v>2510</v>
      </c>
      <c r="S64" s="343"/>
      <c r="T64" s="353">
        <v>2002</v>
      </c>
      <c r="U64" s="343"/>
      <c r="V64" s="343"/>
      <c r="W64" s="145">
        <v>200</v>
      </c>
      <c r="X64" s="353"/>
      <c r="Y64" s="145">
        <v>200</v>
      </c>
      <c r="Z64" s="343"/>
      <c r="AA64" s="343"/>
      <c r="AB64" s="343"/>
      <c r="AC64" s="343"/>
      <c r="AD64" s="343"/>
      <c r="AE64" s="343"/>
      <c r="AF64" s="343"/>
      <c r="AG64" s="343"/>
      <c r="AH64" s="343"/>
      <c r="AI64" s="343"/>
      <c r="AJ64" s="343"/>
      <c r="AK64" s="343"/>
      <c r="AL64" s="94"/>
      <c r="AM64" s="94"/>
      <c r="AN64" s="94"/>
      <c r="AO64" s="94"/>
      <c r="AP64" s="94"/>
      <c r="AQ64" s="94"/>
      <c r="AR64" s="94"/>
      <c r="AS64" s="94"/>
      <c r="AT64" s="94"/>
      <c r="AU64" s="347" t="s">
        <v>2510</v>
      </c>
      <c r="AV64" s="94"/>
      <c r="AW64" s="539" t="s">
        <v>9977</v>
      </c>
    </row>
    <row r="65" spans="1:49" s="163" customFormat="1" ht="24" customHeight="1">
      <c r="A65" s="274"/>
      <c r="B65" s="344"/>
      <c r="C65" s="353" t="s">
        <v>7442</v>
      </c>
      <c r="D65" s="353" t="s">
        <v>10021</v>
      </c>
      <c r="E65" s="353" t="s">
        <v>7442</v>
      </c>
      <c r="F65" s="353" t="s">
        <v>2519</v>
      </c>
      <c r="G65" s="492"/>
      <c r="H65" s="353" t="s">
        <v>7447</v>
      </c>
      <c r="I65" s="145">
        <v>12740</v>
      </c>
      <c r="J65" s="145">
        <v>108</v>
      </c>
      <c r="K65" s="145">
        <v>99</v>
      </c>
      <c r="L65" s="145">
        <v>149</v>
      </c>
      <c r="M65" s="145">
        <v>20</v>
      </c>
      <c r="N65" s="145">
        <v>2</v>
      </c>
      <c r="O65" s="145">
        <v>5674</v>
      </c>
      <c r="P65" s="145"/>
      <c r="Q65" s="145"/>
      <c r="R65" s="347" t="s">
        <v>2510</v>
      </c>
      <c r="S65" s="343"/>
      <c r="T65" s="353">
        <v>1985</v>
      </c>
      <c r="U65" s="343"/>
      <c r="V65" s="343"/>
      <c r="W65" s="145">
        <v>281</v>
      </c>
      <c r="X65" s="353"/>
      <c r="Y65" s="145">
        <v>144</v>
      </c>
      <c r="Z65" s="343"/>
      <c r="AA65" s="343"/>
      <c r="AB65" s="343"/>
      <c r="AC65" s="343"/>
      <c r="AD65" s="343"/>
      <c r="AE65" s="343"/>
      <c r="AF65" s="343"/>
      <c r="AG65" s="343"/>
      <c r="AH65" s="343"/>
      <c r="AI65" s="343"/>
      <c r="AJ65" s="343"/>
      <c r="AK65" s="343"/>
      <c r="AL65" s="94"/>
      <c r="AM65" s="94"/>
      <c r="AN65" s="94"/>
      <c r="AO65" s="94"/>
      <c r="AP65" s="94"/>
      <c r="AQ65" s="94"/>
      <c r="AR65" s="94"/>
      <c r="AS65" s="94"/>
      <c r="AT65" s="94"/>
      <c r="AU65" s="347" t="s">
        <v>2510</v>
      </c>
      <c r="AV65" s="94"/>
      <c r="AW65" s="461"/>
    </row>
    <row r="66" spans="1:49" s="163" customFormat="1" ht="24" customHeight="1">
      <c r="A66" s="274"/>
      <c r="B66" s="344"/>
      <c r="C66" s="353" t="s">
        <v>7442</v>
      </c>
      <c r="D66" s="353" t="s">
        <v>10022</v>
      </c>
      <c r="E66" s="353" t="s">
        <v>7442</v>
      </c>
      <c r="F66" s="353" t="s">
        <v>2519</v>
      </c>
      <c r="G66" s="462"/>
      <c r="H66" s="353" t="s">
        <v>7447</v>
      </c>
      <c r="I66" s="145">
        <v>1251</v>
      </c>
      <c r="J66" s="145">
        <v>488.87</v>
      </c>
      <c r="K66" s="145">
        <v>488.87</v>
      </c>
      <c r="L66" s="145">
        <v>145</v>
      </c>
      <c r="M66" s="145">
        <v>29</v>
      </c>
      <c r="N66" s="145">
        <v>28</v>
      </c>
      <c r="O66" s="145">
        <v>1251</v>
      </c>
      <c r="P66" s="145"/>
      <c r="Q66" s="145"/>
      <c r="R66" s="347" t="s">
        <v>2510</v>
      </c>
      <c r="S66" s="343"/>
      <c r="T66" s="353">
        <v>2015</v>
      </c>
      <c r="U66" s="343"/>
      <c r="V66" s="343"/>
      <c r="W66" s="145">
        <v>281</v>
      </c>
      <c r="X66" s="353"/>
      <c r="Y66" s="145"/>
      <c r="Z66" s="343"/>
      <c r="AA66" s="343"/>
      <c r="AB66" s="343"/>
      <c r="AC66" s="343"/>
      <c r="AD66" s="343"/>
      <c r="AE66" s="343"/>
      <c r="AF66" s="343"/>
      <c r="AG66" s="343"/>
      <c r="AH66" s="343"/>
      <c r="AI66" s="343"/>
      <c r="AJ66" s="343"/>
      <c r="AK66" s="343"/>
      <c r="AL66" s="94"/>
      <c r="AM66" s="94"/>
      <c r="AN66" s="94"/>
      <c r="AO66" s="94"/>
      <c r="AP66" s="94"/>
      <c r="AQ66" s="94"/>
      <c r="AR66" s="94"/>
      <c r="AS66" s="94"/>
      <c r="AT66" s="94"/>
      <c r="AU66" s="347"/>
      <c r="AV66" s="94"/>
      <c r="AW66" s="347"/>
    </row>
    <row r="67" spans="1:49" s="163" customFormat="1" ht="24" customHeight="1">
      <c r="A67" s="274"/>
      <c r="B67" s="344"/>
      <c r="C67" s="353" t="s">
        <v>7450</v>
      </c>
      <c r="D67" s="353" t="s">
        <v>10023</v>
      </c>
      <c r="E67" s="353" t="s">
        <v>7450</v>
      </c>
      <c r="F67" s="353" t="s">
        <v>2519</v>
      </c>
      <c r="G67" s="462"/>
      <c r="H67" s="353" t="s">
        <v>2508</v>
      </c>
      <c r="I67" s="145">
        <v>11400</v>
      </c>
      <c r="J67" s="145">
        <v>452.94</v>
      </c>
      <c r="K67" s="145">
        <v>381</v>
      </c>
      <c r="L67" s="145">
        <v>145</v>
      </c>
      <c r="M67" s="145">
        <v>27</v>
      </c>
      <c r="N67" s="145">
        <v>15</v>
      </c>
      <c r="O67" s="145">
        <v>3915</v>
      </c>
      <c r="P67" s="145"/>
      <c r="Q67" s="145"/>
      <c r="R67" s="347" t="s">
        <v>2510</v>
      </c>
      <c r="S67" s="343"/>
      <c r="T67" s="353">
        <v>2001</v>
      </c>
      <c r="U67" s="343"/>
      <c r="V67" s="343"/>
      <c r="W67" s="145">
        <v>281</v>
      </c>
      <c r="X67" s="353"/>
      <c r="Y67" s="145">
        <v>281</v>
      </c>
      <c r="Z67" s="343"/>
      <c r="AA67" s="343"/>
      <c r="AB67" s="343"/>
      <c r="AC67" s="343"/>
      <c r="AD67" s="343"/>
      <c r="AE67" s="343"/>
      <c r="AF67" s="343"/>
      <c r="AG67" s="343"/>
      <c r="AH67" s="343"/>
      <c r="AI67" s="343"/>
      <c r="AJ67" s="343"/>
      <c r="AK67" s="343"/>
      <c r="AL67" s="94"/>
      <c r="AM67" s="94"/>
      <c r="AN67" s="94"/>
      <c r="AO67" s="94"/>
      <c r="AP67" s="94"/>
      <c r="AQ67" s="94"/>
      <c r="AR67" s="94"/>
      <c r="AS67" s="94"/>
      <c r="AT67" s="94"/>
      <c r="AU67" s="347" t="s">
        <v>2510</v>
      </c>
      <c r="AV67" s="94"/>
      <c r="AW67" s="347"/>
    </row>
    <row r="68" spans="1:49" s="163" customFormat="1" ht="24" customHeight="1">
      <c r="A68" s="274">
        <v>7</v>
      </c>
      <c r="B68" s="344"/>
      <c r="C68" s="353" t="s">
        <v>7450</v>
      </c>
      <c r="D68" s="353" t="s">
        <v>10024</v>
      </c>
      <c r="E68" s="353" t="s">
        <v>7450</v>
      </c>
      <c r="F68" s="353" t="s">
        <v>2519</v>
      </c>
      <c r="G68" s="462"/>
      <c r="H68" s="353" t="s">
        <v>2508</v>
      </c>
      <c r="I68" s="145">
        <v>4245</v>
      </c>
      <c r="J68" s="145">
        <v>406.89</v>
      </c>
      <c r="K68" s="145">
        <v>450.45</v>
      </c>
      <c r="L68" s="145">
        <v>145</v>
      </c>
      <c r="M68" s="145">
        <v>29</v>
      </c>
      <c r="N68" s="145">
        <v>28</v>
      </c>
      <c r="O68" s="145">
        <v>4245</v>
      </c>
      <c r="P68" s="145"/>
      <c r="Q68" s="145"/>
      <c r="R68" s="347" t="s">
        <v>2510</v>
      </c>
      <c r="S68" s="343"/>
      <c r="T68" s="353">
        <v>2009</v>
      </c>
      <c r="U68" s="343"/>
      <c r="V68" s="343"/>
      <c r="W68" s="145">
        <v>1205</v>
      </c>
      <c r="X68" s="353"/>
      <c r="Y68" s="145">
        <v>1205</v>
      </c>
      <c r="Z68" s="343"/>
      <c r="AA68" s="343"/>
      <c r="AB68" s="343"/>
      <c r="AC68" s="343"/>
      <c r="AD68" s="343"/>
      <c r="AE68" s="343"/>
      <c r="AF68" s="343"/>
      <c r="AG68" s="343"/>
      <c r="AH68" s="343"/>
      <c r="AI68" s="343"/>
      <c r="AJ68" s="343"/>
      <c r="AK68" s="343"/>
      <c r="AL68" s="94"/>
      <c r="AM68" s="94"/>
      <c r="AN68" s="94"/>
      <c r="AO68" s="94"/>
      <c r="AP68" s="94"/>
      <c r="AQ68" s="94"/>
      <c r="AR68" s="94"/>
      <c r="AS68" s="94"/>
      <c r="AT68" s="94"/>
      <c r="AU68" s="347" t="s">
        <v>2510</v>
      </c>
      <c r="AV68" s="94"/>
      <c r="AW68" s="94"/>
    </row>
    <row r="69" spans="1:49" s="163" customFormat="1" ht="24" customHeight="1">
      <c r="A69" s="274">
        <v>8</v>
      </c>
      <c r="B69" s="344"/>
      <c r="C69" s="353" t="s">
        <v>7450</v>
      </c>
      <c r="D69" s="353" t="s">
        <v>10025</v>
      </c>
      <c r="E69" s="353" t="s">
        <v>7450</v>
      </c>
      <c r="F69" s="353" t="s">
        <v>2519</v>
      </c>
      <c r="G69" s="353"/>
      <c r="H69" s="353" t="s">
        <v>2508</v>
      </c>
      <c r="I69" s="145">
        <v>4958</v>
      </c>
      <c r="J69" s="145"/>
      <c r="K69" s="145"/>
      <c r="L69" s="145">
        <v>145</v>
      </c>
      <c r="M69" s="145">
        <v>20</v>
      </c>
      <c r="N69" s="145">
        <v>10</v>
      </c>
      <c r="O69" s="145">
        <v>2900</v>
      </c>
      <c r="P69" s="145"/>
      <c r="Q69" s="145"/>
      <c r="R69" s="347" t="s">
        <v>2510</v>
      </c>
      <c r="S69" s="343"/>
      <c r="T69" s="353">
        <v>1992</v>
      </c>
      <c r="U69" s="343"/>
      <c r="V69" s="343"/>
      <c r="W69" s="145">
        <v>14</v>
      </c>
      <c r="X69" s="353"/>
      <c r="Y69" s="145">
        <v>14</v>
      </c>
      <c r="Z69" s="343"/>
      <c r="AA69" s="343"/>
      <c r="AB69" s="343"/>
      <c r="AC69" s="343"/>
      <c r="AD69" s="343"/>
      <c r="AE69" s="343"/>
      <c r="AF69" s="343"/>
      <c r="AG69" s="343"/>
      <c r="AH69" s="343"/>
      <c r="AI69" s="343"/>
      <c r="AJ69" s="343"/>
      <c r="AK69" s="343"/>
      <c r="AL69" s="94"/>
      <c r="AM69" s="94"/>
      <c r="AN69" s="94"/>
      <c r="AO69" s="94"/>
      <c r="AP69" s="94"/>
      <c r="AQ69" s="94"/>
      <c r="AR69" s="94"/>
      <c r="AS69" s="94"/>
      <c r="AT69" s="94"/>
      <c r="AU69" s="347" t="s">
        <v>2510</v>
      </c>
      <c r="AV69" s="94"/>
      <c r="AW69" s="94"/>
    </row>
    <row r="70" spans="1:49" s="163" customFormat="1" ht="24" customHeight="1">
      <c r="A70" s="274">
        <v>9</v>
      </c>
      <c r="B70" s="344"/>
      <c r="C70" s="353" t="s">
        <v>7462</v>
      </c>
      <c r="D70" s="353" t="s">
        <v>10026</v>
      </c>
      <c r="E70" s="353" t="s">
        <v>7462</v>
      </c>
      <c r="F70" s="353"/>
      <c r="G70" s="353"/>
      <c r="H70" s="353" t="s">
        <v>10027</v>
      </c>
      <c r="I70" s="145">
        <v>2433</v>
      </c>
      <c r="J70" s="145"/>
      <c r="K70" s="145"/>
      <c r="L70" s="145">
        <v>145</v>
      </c>
      <c r="M70" s="145">
        <v>5</v>
      </c>
      <c r="N70" s="145">
        <v>2</v>
      </c>
      <c r="O70" s="145">
        <v>2433</v>
      </c>
      <c r="P70" s="145"/>
      <c r="Q70" s="145"/>
      <c r="R70" s="347" t="s">
        <v>2510</v>
      </c>
      <c r="S70" s="343"/>
      <c r="T70" s="353">
        <v>2006</v>
      </c>
      <c r="U70" s="343"/>
      <c r="V70" s="343"/>
      <c r="W70" s="145">
        <v>40</v>
      </c>
      <c r="X70" s="353"/>
      <c r="Y70" s="145">
        <v>40</v>
      </c>
      <c r="Z70" s="343"/>
      <c r="AA70" s="343"/>
      <c r="AB70" s="343"/>
      <c r="AC70" s="343"/>
      <c r="AD70" s="343"/>
      <c r="AE70" s="343"/>
      <c r="AF70" s="343"/>
      <c r="AG70" s="343"/>
      <c r="AH70" s="343"/>
      <c r="AI70" s="343"/>
      <c r="AJ70" s="343"/>
      <c r="AK70" s="343"/>
      <c r="AL70" s="94"/>
      <c r="AM70" s="94"/>
      <c r="AN70" s="94"/>
      <c r="AO70" s="94"/>
      <c r="AP70" s="94"/>
      <c r="AQ70" s="94"/>
      <c r="AR70" s="94"/>
      <c r="AS70" s="94"/>
      <c r="AT70" s="94"/>
      <c r="AU70" s="347" t="s">
        <v>2510</v>
      </c>
      <c r="AV70" s="343"/>
      <c r="AW70" s="343"/>
    </row>
    <row r="71" spans="1:49" s="163" customFormat="1" ht="24" customHeight="1">
      <c r="A71" s="274"/>
      <c r="B71" s="344"/>
      <c r="C71" s="353" t="s">
        <v>7472</v>
      </c>
      <c r="D71" s="353" t="s">
        <v>10028</v>
      </c>
      <c r="E71" s="353" t="s">
        <v>7472</v>
      </c>
      <c r="F71" s="353"/>
      <c r="G71" s="462"/>
      <c r="H71" s="353" t="s">
        <v>9310</v>
      </c>
      <c r="I71" s="145">
        <v>2900</v>
      </c>
      <c r="J71" s="145">
        <v>120</v>
      </c>
      <c r="K71" s="145">
        <v>120</v>
      </c>
      <c r="L71" s="145">
        <v>145</v>
      </c>
      <c r="M71" s="145">
        <v>20</v>
      </c>
      <c r="N71" s="145">
        <v>10</v>
      </c>
      <c r="O71" s="145">
        <v>2900</v>
      </c>
      <c r="P71" s="145"/>
      <c r="Q71" s="145"/>
      <c r="R71" s="347" t="s">
        <v>2510</v>
      </c>
      <c r="S71" s="343"/>
      <c r="T71" s="353">
        <v>2008</v>
      </c>
      <c r="U71" s="343"/>
      <c r="V71" s="343"/>
      <c r="W71" s="145">
        <v>450</v>
      </c>
      <c r="X71" s="353"/>
      <c r="Y71" s="145">
        <v>450</v>
      </c>
      <c r="Z71" s="343"/>
      <c r="AA71" s="343"/>
      <c r="AB71" s="343"/>
      <c r="AC71" s="343"/>
      <c r="AD71" s="343"/>
      <c r="AE71" s="343"/>
      <c r="AF71" s="343"/>
      <c r="AG71" s="343"/>
      <c r="AH71" s="343"/>
      <c r="AI71" s="343"/>
      <c r="AJ71" s="343"/>
      <c r="AK71" s="343"/>
      <c r="AL71" s="94"/>
      <c r="AM71" s="94"/>
      <c r="AN71" s="94"/>
      <c r="AO71" s="94"/>
      <c r="AP71" s="94"/>
      <c r="AQ71" s="94"/>
      <c r="AR71" s="94"/>
      <c r="AS71" s="94"/>
      <c r="AT71" s="94"/>
      <c r="AU71" s="347" t="s">
        <v>2510</v>
      </c>
      <c r="AV71" s="94"/>
      <c r="AW71" s="347"/>
    </row>
    <row r="72" spans="1:49" s="163" customFormat="1" ht="24" customHeight="1">
      <c r="A72" s="274"/>
      <c r="B72" s="344"/>
      <c r="C72" s="353" t="s">
        <v>7475</v>
      </c>
      <c r="D72" s="353" t="s">
        <v>10029</v>
      </c>
      <c r="E72" s="353" t="s">
        <v>7475</v>
      </c>
      <c r="F72" s="353" t="s">
        <v>10030</v>
      </c>
      <c r="G72" s="492"/>
      <c r="H72" s="353" t="s">
        <v>7475</v>
      </c>
      <c r="I72" s="145">
        <v>454</v>
      </c>
      <c r="J72" s="145">
        <v>454</v>
      </c>
      <c r="K72" s="145">
        <v>242</v>
      </c>
      <c r="L72" s="145">
        <v>145</v>
      </c>
      <c r="M72" s="145">
        <v>30</v>
      </c>
      <c r="N72" s="145">
        <v>21</v>
      </c>
      <c r="O72" s="145">
        <v>5812</v>
      </c>
      <c r="P72" s="145"/>
      <c r="Q72" s="145"/>
      <c r="R72" s="347" t="s">
        <v>2510</v>
      </c>
      <c r="S72" s="343">
        <v>1144</v>
      </c>
      <c r="T72" s="353">
        <v>2004</v>
      </c>
      <c r="U72" s="343"/>
      <c r="V72" s="343"/>
      <c r="W72" s="145">
        <v>416</v>
      </c>
      <c r="X72" s="353"/>
      <c r="Y72" s="145">
        <v>416</v>
      </c>
      <c r="Z72" s="343"/>
      <c r="AA72" s="343"/>
      <c r="AB72" s="343"/>
      <c r="AC72" s="343"/>
      <c r="AD72" s="343"/>
      <c r="AE72" s="343"/>
      <c r="AF72" s="343"/>
      <c r="AG72" s="343"/>
      <c r="AH72" s="343"/>
      <c r="AI72" s="343"/>
      <c r="AJ72" s="343"/>
      <c r="AK72" s="343"/>
      <c r="AL72" s="94"/>
      <c r="AM72" s="94"/>
      <c r="AN72" s="94"/>
      <c r="AO72" s="94"/>
      <c r="AP72" s="94"/>
      <c r="AQ72" s="94"/>
      <c r="AR72" s="94"/>
      <c r="AS72" s="94"/>
      <c r="AT72" s="94"/>
      <c r="AU72" s="347" t="s">
        <v>2510</v>
      </c>
      <c r="AV72" s="94"/>
      <c r="AW72" s="347"/>
    </row>
    <row r="73" spans="1:49" s="163" customFormat="1" ht="24" customHeight="1">
      <c r="A73" s="274"/>
      <c r="B73" s="344"/>
      <c r="C73" s="353" t="s">
        <v>7475</v>
      </c>
      <c r="D73" s="353" t="s">
        <v>10031</v>
      </c>
      <c r="E73" s="353" t="s">
        <v>7475</v>
      </c>
      <c r="F73" s="508" t="s">
        <v>10030</v>
      </c>
      <c r="G73" s="462"/>
      <c r="H73" s="353" t="s">
        <v>7475</v>
      </c>
      <c r="I73" s="145"/>
      <c r="J73" s="145">
        <v>198</v>
      </c>
      <c r="K73" s="145">
        <v>198</v>
      </c>
      <c r="L73" s="145">
        <v>145</v>
      </c>
      <c r="M73" s="145">
        <v>22</v>
      </c>
      <c r="N73" s="145">
        <v>21</v>
      </c>
      <c r="O73" s="145">
        <v>6674</v>
      </c>
      <c r="P73" s="145"/>
      <c r="Q73" s="145"/>
      <c r="R73" s="429"/>
      <c r="S73" s="343"/>
      <c r="T73" s="353">
        <v>2009</v>
      </c>
      <c r="U73" s="343"/>
      <c r="V73" s="343"/>
      <c r="W73" s="145">
        <v>59</v>
      </c>
      <c r="X73" s="353"/>
      <c r="Y73" s="145">
        <v>59</v>
      </c>
      <c r="Z73" s="343"/>
      <c r="AA73" s="343"/>
      <c r="AB73" s="343"/>
      <c r="AC73" s="343"/>
      <c r="AD73" s="343"/>
      <c r="AE73" s="343"/>
      <c r="AF73" s="343"/>
      <c r="AG73" s="343"/>
      <c r="AH73" s="343"/>
      <c r="AI73" s="343"/>
      <c r="AJ73" s="343"/>
      <c r="AK73" s="343"/>
      <c r="AL73" s="94"/>
      <c r="AM73" s="94"/>
      <c r="AN73" s="94"/>
      <c r="AO73" s="94"/>
      <c r="AP73" s="94"/>
      <c r="AQ73" s="94"/>
      <c r="AR73" s="94"/>
      <c r="AS73" s="94"/>
      <c r="AT73" s="94"/>
      <c r="AU73" s="347" t="s">
        <v>8365</v>
      </c>
      <c r="AV73" s="94"/>
      <c r="AW73" s="347" t="s">
        <v>8365</v>
      </c>
    </row>
    <row r="74" spans="1:49" s="163" customFormat="1" ht="24" customHeight="1">
      <c r="A74" s="274">
        <v>10</v>
      </c>
      <c r="B74" s="344"/>
      <c r="C74" s="353" t="s">
        <v>7475</v>
      </c>
      <c r="D74" s="353" t="s">
        <v>10032</v>
      </c>
      <c r="E74" s="353" t="s">
        <v>7475</v>
      </c>
      <c r="F74" s="508" t="s">
        <v>10030</v>
      </c>
      <c r="G74" s="462"/>
      <c r="H74" s="353" t="s">
        <v>10032</v>
      </c>
      <c r="I74" s="145">
        <v>235</v>
      </c>
      <c r="J74" s="145">
        <v>235</v>
      </c>
      <c r="K74" s="145">
        <v>235.32</v>
      </c>
      <c r="L74" s="145">
        <v>140</v>
      </c>
      <c r="M74" s="145">
        <v>24</v>
      </c>
      <c r="N74" s="145">
        <v>4</v>
      </c>
      <c r="O74" s="145">
        <v>9867</v>
      </c>
      <c r="P74" s="145"/>
      <c r="Q74" s="145"/>
      <c r="R74" s="429"/>
      <c r="S74" s="466"/>
      <c r="T74" s="353">
        <v>2005</v>
      </c>
      <c r="U74" s="466"/>
      <c r="V74" s="466"/>
      <c r="W74" s="145"/>
      <c r="X74" s="466"/>
      <c r="Y74" s="145"/>
      <c r="Z74" s="466"/>
      <c r="AA74" s="466"/>
      <c r="AB74" s="466"/>
      <c r="AC74" s="466"/>
      <c r="AD74" s="466"/>
      <c r="AE74" s="466"/>
      <c r="AF74" s="466"/>
      <c r="AG74" s="466"/>
      <c r="AH74" s="466"/>
      <c r="AI74" s="466"/>
      <c r="AJ74" s="466"/>
      <c r="AK74" s="466"/>
      <c r="AL74" s="466"/>
      <c r="AM74" s="466"/>
      <c r="AN74" s="466"/>
      <c r="AO74" s="466"/>
      <c r="AP74" s="466"/>
      <c r="AQ74" s="466"/>
      <c r="AR74" s="466"/>
      <c r="AS74" s="466"/>
      <c r="AT74" s="466"/>
      <c r="AU74" s="477" t="s">
        <v>8365</v>
      </c>
      <c r="AV74" s="347"/>
      <c r="AW74" s="347"/>
    </row>
    <row r="75" spans="1:49" s="163" customFormat="1" ht="24" customHeight="1">
      <c r="A75" s="274">
        <v>11</v>
      </c>
      <c r="B75" s="344"/>
      <c r="C75" s="353" t="s">
        <v>7495</v>
      </c>
      <c r="D75" s="353" t="s">
        <v>10033</v>
      </c>
      <c r="E75" s="353" t="s">
        <v>7495</v>
      </c>
      <c r="F75" s="508"/>
      <c r="G75" s="462"/>
      <c r="H75" s="353" t="s">
        <v>401</v>
      </c>
      <c r="I75" s="145">
        <v>38006</v>
      </c>
      <c r="J75" s="145">
        <v>80</v>
      </c>
      <c r="K75" s="145">
        <v>80</v>
      </c>
      <c r="L75" s="145">
        <v>150</v>
      </c>
      <c r="M75" s="145">
        <v>15</v>
      </c>
      <c r="N75" s="145">
        <v>3</v>
      </c>
      <c r="O75" s="145">
        <v>2250</v>
      </c>
      <c r="P75" s="145"/>
      <c r="Q75" s="145"/>
      <c r="R75" s="429" t="s">
        <v>2510</v>
      </c>
      <c r="S75" s="466"/>
      <c r="T75" s="353">
        <v>2002</v>
      </c>
      <c r="U75" s="466"/>
      <c r="V75" s="466"/>
      <c r="W75" s="145"/>
      <c r="X75" s="466"/>
      <c r="Y75" s="145"/>
      <c r="Z75" s="466"/>
      <c r="AA75" s="466"/>
      <c r="AB75" s="466"/>
      <c r="AC75" s="466"/>
      <c r="AD75" s="466"/>
      <c r="AE75" s="466"/>
      <c r="AF75" s="466"/>
      <c r="AG75" s="466"/>
      <c r="AH75" s="466"/>
      <c r="AI75" s="466"/>
      <c r="AJ75" s="466"/>
      <c r="AK75" s="466"/>
      <c r="AL75" s="466"/>
      <c r="AM75" s="466"/>
      <c r="AN75" s="466"/>
      <c r="AO75" s="466"/>
      <c r="AP75" s="466"/>
      <c r="AQ75" s="466"/>
      <c r="AR75" s="466"/>
      <c r="AS75" s="466"/>
      <c r="AT75" s="466"/>
      <c r="AU75" s="477" t="s">
        <v>2510</v>
      </c>
      <c r="AV75" s="347"/>
      <c r="AW75" s="347"/>
    </row>
    <row r="76" spans="1:49" s="163" customFormat="1" ht="24" customHeight="1">
      <c r="A76" s="274">
        <v>12</v>
      </c>
      <c r="B76" s="344"/>
      <c r="C76" s="353" t="s">
        <v>7495</v>
      </c>
      <c r="D76" s="353" t="s">
        <v>10034</v>
      </c>
      <c r="E76" s="353" t="s">
        <v>7495</v>
      </c>
      <c r="F76" s="353"/>
      <c r="G76" s="353"/>
      <c r="H76" s="353" t="s">
        <v>7495</v>
      </c>
      <c r="I76" s="145">
        <v>438</v>
      </c>
      <c r="J76" s="145">
        <v>434</v>
      </c>
      <c r="K76" s="145">
        <v>418</v>
      </c>
      <c r="L76" s="145">
        <v>145</v>
      </c>
      <c r="M76" s="145">
        <v>24</v>
      </c>
      <c r="N76" s="145">
        <v>21</v>
      </c>
      <c r="O76" s="145">
        <v>3480</v>
      </c>
      <c r="P76" s="145"/>
      <c r="Q76" s="145"/>
      <c r="R76" s="347" t="s">
        <v>2510</v>
      </c>
      <c r="S76" s="343"/>
      <c r="T76" s="353">
        <v>2007</v>
      </c>
      <c r="U76" s="343"/>
      <c r="V76" s="343"/>
      <c r="W76" s="145">
        <v>11</v>
      </c>
      <c r="X76" s="353"/>
      <c r="Y76" s="145">
        <v>11</v>
      </c>
      <c r="Z76" s="343"/>
      <c r="AA76" s="343"/>
      <c r="AB76" s="343"/>
      <c r="AC76" s="343"/>
      <c r="AD76" s="343"/>
      <c r="AE76" s="343"/>
      <c r="AF76" s="343"/>
      <c r="AG76" s="343"/>
      <c r="AH76" s="343"/>
      <c r="AI76" s="343"/>
      <c r="AJ76" s="343"/>
      <c r="AK76" s="343"/>
      <c r="AL76" s="94"/>
      <c r="AM76" s="94"/>
      <c r="AN76" s="94"/>
      <c r="AO76" s="94"/>
      <c r="AP76" s="94"/>
      <c r="AQ76" s="94"/>
      <c r="AR76" s="94"/>
      <c r="AS76" s="94"/>
      <c r="AT76" s="94"/>
      <c r="AU76" s="347" t="s">
        <v>2510</v>
      </c>
      <c r="AV76" s="94"/>
      <c r="AW76" s="347"/>
    </row>
    <row r="77" spans="1:49" s="163" customFormat="1" ht="24" customHeight="1">
      <c r="A77" s="274">
        <v>13</v>
      </c>
      <c r="B77" s="344"/>
      <c r="C77" s="353" t="s">
        <v>7504</v>
      </c>
      <c r="D77" s="353" t="s">
        <v>10035</v>
      </c>
      <c r="E77" s="353" t="s">
        <v>7504</v>
      </c>
      <c r="F77" s="353"/>
      <c r="G77" s="353"/>
      <c r="H77" s="353" t="s">
        <v>10036</v>
      </c>
      <c r="I77" s="145">
        <v>7359</v>
      </c>
      <c r="J77" s="145">
        <v>204</v>
      </c>
      <c r="K77" s="145">
        <v>204</v>
      </c>
      <c r="L77" s="145">
        <v>180</v>
      </c>
      <c r="M77" s="145">
        <v>24</v>
      </c>
      <c r="N77" s="145">
        <v>10</v>
      </c>
      <c r="O77" s="145">
        <v>4320</v>
      </c>
      <c r="P77" s="145"/>
      <c r="Q77" s="145"/>
      <c r="R77" s="347" t="s">
        <v>2510</v>
      </c>
      <c r="S77" s="343"/>
      <c r="T77" s="353">
        <v>2001</v>
      </c>
      <c r="U77" s="343"/>
      <c r="V77" s="343"/>
      <c r="W77" s="145"/>
      <c r="X77" s="353"/>
      <c r="Y77" s="145"/>
      <c r="Z77" s="343"/>
      <c r="AA77" s="343"/>
      <c r="AB77" s="343"/>
      <c r="AC77" s="343"/>
      <c r="AD77" s="343"/>
      <c r="AE77" s="343"/>
      <c r="AF77" s="343"/>
      <c r="AG77" s="343"/>
      <c r="AH77" s="343"/>
      <c r="AI77" s="343"/>
      <c r="AJ77" s="343"/>
      <c r="AK77" s="343"/>
      <c r="AL77" s="94"/>
      <c r="AM77" s="94"/>
      <c r="AN77" s="94"/>
      <c r="AO77" s="94"/>
      <c r="AP77" s="94"/>
      <c r="AQ77" s="94"/>
      <c r="AR77" s="94"/>
      <c r="AS77" s="94"/>
      <c r="AT77" s="94"/>
      <c r="AU77" s="347" t="s">
        <v>2510</v>
      </c>
      <c r="AV77" s="94"/>
      <c r="AW77" s="347"/>
    </row>
    <row r="78" spans="1:49" s="163" customFormat="1" ht="24" customHeight="1">
      <c r="A78" s="274">
        <v>14</v>
      </c>
      <c r="B78" s="344"/>
      <c r="C78" s="353" t="s">
        <v>7525</v>
      </c>
      <c r="D78" s="353" t="s">
        <v>10037</v>
      </c>
      <c r="E78" s="353" t="s">
        <v>7525</v>
      </c>
      <c r="F78" s="353" t="s">
        <v>10030</v>
      </c>
      <c r="G78" s="462"/>
      <c r="H78" s="353" t="s">
        <v>7525</v>
      </c>
      <c r="I78" s="145">
        <v>21673</v>
      </c>
      <c r="J78" s="145">
        <v>693.67</v>
      </c>
      <c r="K78" s="145">
        <v>741.07</v>
      </c>
      <c r="L78" s="145">
        <v>145</v>
      </c>
      <c r="M78" s="145">
        <v>26</v>
      </c>
      <c r="N78" s="145">
        <v>4</v>
      </c>
      <c r="O78" s="145">
        <v>3770</v>
      </c>
      <c r="P78" s="145"/>
      <c r="Q78" s="145"/>
      <c r="R78" s="347" t="s">
        <v>2510</v>
      </c>
      <c r="S78" s="343">
        <v>1144</v>
      </c>
      <c r="T78" s="353">
        <v>2002</v>
      </c>
      <c r="U78" s="343"/>
      <c r="V78" s="343"/>
      <c r="W78" s="145">
        <v>1144</v>
      </c>
      <c r="X78" s="353"/>
      <c r="Y78" s="145">
        <v>1144</v>
      </c>
      <c r="Z78" s="343"/>
      <c r="AA78" s="343"/>
      <c r="AB78" s="343"/>
      <c r="AC78" s="343"/>
      <c r="AD78" s="343"/>
      <c r="AE78" s="343"/>
      <c r="AF78" s="343"/>
      <c r="AG78" s="343"/>
      <c r="AH78" s="343"/>
      <c r="AI78" s="343"/>
      <c r="AJ78" s="343"/>
      <c r="AK78" s="343"/>
      <c r="AL78" s="343"/>
      <c r="AM78" s="343"/>
      <c r="AN78" s="343"/>
      <c r="AO78" s="343"/>
      <c r="AP78" s="343"/>
      <c r="AQ78" s="343"/>
      <c r="AR78" s="343"/>
      <c r="AS78" s="343"/>
      <c r="AT78" s="343"/>
      <c r="AU78" s="347" t="s">
        <v>2510</v>
      </c>
      <c r="AV78" s="94"/>
      <c r="AW78" s="347"/>
    </row>
    <row r="79" spans="1:49" s="163" customFormat="1" ht="24" customHeight="1">
      <c r="A79" s="274" t="s">
        <v>194</v>
      </c>
      <c r="B79" s="344"/>
      <c r="C79" s="353" t="s">
        <v>7519</v>
      </c>
      <c r="D79" s="353" t="s">
        <v>10038</v>
      </c>
      <c r="E79" s="353" t="s">
        <v>7519</v>
      </c>
      <c r="F79" s="508"/>
      <c r="G79" s="462"/>
      <c r="H79" s="353" t="s">
        <v>10039</v>
      </c>
      <c r="I79" s="145">
        <v>3479</v>
      </c>
      <c r="J79" s="145">
        <v>142.6</v>
      </c>
      <c r="K79" s="145">
        <v>142.6</v>
      </c>
      <c r="L79" s="145">
        <v>145</v>
      </c>
      <c r="M79" s="145">
        <v>23</v>
      </c>
      <c r="N79" s="145">
        <v>3</v>
      </c>
      <c r="O79" s="145">
        <v>3306</v>
      </c>
      <c r="P79" s="145"/>
      <c r="Q79" s="145"/>
      <c r="R79" s="347" t="s">
        <v>2510</v>
      </c>
      <c r="S79" s="343"/>
      <c r="T79" s="353">
        <v>2004</v>
      </c>
      <c r="U79" s="343"/>
      <c r="V79" s="343"/>
      <c r="W79" s="145">
        <v>49</v>
      </c>
      <c r="X79" s="353"/>
      <c r="Y79" s="145">
        <v>49</v>
      </c>
      <c r="Z79" s="343"/>
      <c r="AA79" s="343"/>
      <c r="AB79" s="343"/>
      <c r="AC79" s="343"/>
      <c r="AD79" s="343"/>
      <c r="AE79" s="343"/>
      <c r="AF79" s="343"/>
      <c r="AG79" s="343"/>
      <c r="AH79" s="343"/>
      <c r="AI79" s="343"/>
      <c r="AJ79" s="343"/>
      <c r="AK79" s="343"/>
      <c r="AL79" s="94"/>
      <c r="AM79" s="94"/>
      <c r="AN79" s="94"/>
      <c r="AO79" s="94"/>
      <c r="AP79" s="94"/>
      <c r="AQ79" s="94"/>
      <c r="AR79" s="94"/>
      <c r="AS79" s="94"/>
      <c r="AT79" s="94"/>
      <c r="AU79" s="347" t="s">
        <v>2510</v>
      </c>
      <c r="AV79" s="94"/>
      <c r="AW79" s="347"/>
    </row>
    <row r="80" spans="1:49" s="163" customFormat="1" ht="24" customHeight="1">
      <c r="A80" s="274" t="s">
        <v>195</v>
      </c>
      <c r="B80" s="344"/>
      <c r="C80" s="421" t="s">
        <v>1315</v>
      </c>
      <c r="D80" s="421" t="s">
        <v>10040</v>
      </c>
      <c r="E80" s="421" t="s">
        <v>1315</v>
      </c>
      <c r="F80" s="421" t="s">
        <v>10017</v>
      </c>
      <c r="G80" s="421"/>
      <c r="H80" s="421" t="s">
        <v>10041</v>
      </c>
      <c r="I80" s="348">
        <v>4900</v>
      </c>
      <c r="J80" s="348">
        <v>167.67</v>
      </c>
      <c r="K80" s="348">
        <v>167.67</v>
      </c>
      <c r="L80" s="348">
        <v>145</v>
      </c>
      <c r="M80" s="348">
        <v>30</v>
      </c>
      <c r="N80" s="348">
        <v>21</v>
      </c>
      <c r="O80" s="348">
        <v>4350</v>
      </c>
      <c r="P80" s="348"/>
      <c r="Q80" s="348"/>
      <c r="R80" s="347" t="s">
        <v>2510</v>
      </c>
      <c r="S80" s="347">
        <v>134</v>
      </c>
      <c r="T80" s="421">
        <v>2002</v>
      </c>
      <c r="U80" s="347"/>
      <c r="V80" s="347"/>
      <c r="W80" s="348"/>
      <c r="X80" s="347"/>
      <c r="Y80" s="348"/>
      <c r="Z80" s="347"/>
      <c r="AA80" s="347"/>
      <c r="AB80" s="347"/>
      <c r="AC80" s="347"/>
      <c r="AD80" s="347"/>
      <c r="AE80" s="347"/>
      <c r="AF80" s="347"/>
      <c r="AG80" s="347"/>
      <c r="AH80" s="347"/>
      <c r="AI80" s="347"/>
      <c r="AJ80" s="347"/>
      <c r="AK80" s="347"/>
      <c r="AL80" s="347"/>
      <c r="AM80" s="347"/>
      <c r="AN80" s="347"/>
      <c r="AO80" s="347"/>
      <c r="AP80" s="347"/>
      <c r="AQ80" s="347"/>
      <c r="AR80" s="347"/>
      <c r="AS80" s="347"/>
      <c r="AT80" s="347"/>
      <c r="AU80" s="347" t="s">
        <v>2510</v>
      </c>
      <c r="AV80" s="94"/>
      <c r="AW80" s="347"/>
    </row>
    <row r="81" spans="1:49" s="163" customFormat="1" ht="24" customHeight="1">
      <c r="A81" s="269"/>
      <c r="B81" s="344"/>
      <c r="C81" s="353" t="s">
        <v>1315</v>
      </c>
      <c r="D81" s="353" t="s">
        <v>10042</v>
      </c>
      <c r="E81" s="353" t="s">
        <v>1315</v>
      </c>
      <c r="F81" s="353"/>
      <c r="G81" s="462"/>
      <c r="H81" s="353" t="s">
        <v>10043</v>
      </c>
      <c r="I81" s="145">
        <v>495</v>
      </c>
      <c r="J81" s="145">
        <v>98</v>
      </c>
      <c r="K81" s="145">
        <v>177</v>
      </c>
      <c r="L81" s="145">
        <v>145</v>
      </c>
      <c r="M81" s="145">
        <v>16</v>
      </c>
      <c r="N81" s="145">
        <v>14</v>
      </c>
      <c r="O81" s="145"/>
      <c r="P81" s="145"/>
      <c r="Q81" s="145"/>
      <c r="R81" s="347"/>
      <c r="S81" s="343"/>
      <c r="T81" s="353">
        <v>2004</v>
      </c>
      <c r="U81" s="343"/>
      <c r="V81" s="343"/>
      <c r="W81" s="145"/>
      <c r="X81" s="353"/>
      <c r="Y81" s="145"/>
      <c r="Z81" s="343"/>
      <c r="AA81" s="343"/>
      <c r="AB81" s="343"/>
      <c r="AC81" s="343"/>
      <c r="AD81" s="343"/>
      <c r="AE81" s="343"/>
      <c r="AF81" s="343"/>
      <c r="AG81" s="343"/>
      <c r="AH81" s="343"/>
      <c r="AI81" s="343"/>
      <c r="AJ81" s="343"/>
      <c r="AK81" s="343"/>
      <c r="AL81" s="94"/>
      <c r="AM81" s="94"/>
      <c r="AN81" s="94"/>
      <c r="AO81" s="94"/>
      <c r="AP81" s="94"/>
      <c r="AQ81" s="94"/>
      <c r="AR81" s="94"/>
      <c r="AS81" s="94"/>
      <c r="AT81" s="94"/>
      <c r="AU81" s="347"/>
      <c r="AV81" s="94"/>
      <c r="AW81" s="347"/>
    </row>
    <row r="82" spans="1:49" s="163" customFormat="1" ht="24" customHeight="1">
      <c r="A82" s="269" t="s">
        <v>227</v>
      </c>
      <c r="B82" s="344"/>
      <c r="C82" s="353" t="s">
        <v>7546</v>
      </c>
      <c r="D82" s="353" t="s">
        <v>10044</v>
      </c>
      <c r="E82" s="353" t="s">
        <v>7546</v>
      </c>
      <c r="F82" s="353" t="s">
        <v>8506</v>
      </c>
      <c r="G82" s="462" t="s">
        <v>499</v>
      </c>
      <c r="H82" s="353" t="s">
        <v>10045</v>
      </c>
      <c r="I82" s="145">
        <v>2600</v>
      </c>
      <c r="J82" s="145">
        <v>99</v>
      </c>
      <c r="K82" s="145">
        <v>173</v>
      </c>
      <c r="L82" s="145">
        <v>130</v>
      </c>
      <c r="M82" s="145">
        <v>20</v>
      </c>
      <c r="N82" s="145">
        <v>8</v>
      </c>
      <c r="O82" s="145">
        <v>2600</v>
      </c>
      <c r="P82" s="145" t="s">
        <v>499</v>
      </c>
      <c r="Q82" s="145" t="s">
        <v>499</v>
      </c>
      <c r="R82" s="347" t="s">
        <v>2510</v>
      </c>
      <c r="S82" s="343">
        <v>120</v>
      </c>
      <c r="T82" s="353">
        <v>1988</v>
      </c>
      <c r="U82" s="343"/>
      <c r="V82" s="343"/>
      <c r="W82" s="145">
        <v>120</v>
      </c>
      <c r="X82" s="353"/>
      <c r="Y82" s="145">
        <v>120</v>
      </c>
      <c r="Z82" s="343"/>
      <c r="AA82" s="343"/>
      <c r="AB82" s="343"/>
      <c r="AC82" s="343"/>
      <c r="AD82" s="343"/>
      <c r="AE82" s="343"/>
      <c r="AF82" s="343"/>
      <c r="AG82" s="343"/>
      <c r="AH82" s="343"/>
      <c r="AI82" s="343"/>
      <c r="AJ82" s="343"/>
      <c r="AK82" s="343"/>
      <c r="AL82" s="94"/>
      <c r="AM82" s="94"/>
      <c r="AN82" s="94"/>
      <c r="AO82" s="94"/>
      <c r="AP82" s="94"/>
      <c r="AQ82" s="94"/>
      <c r="AR82" s="94"/>
      <c r="AS82" s="94"/>
      <c r="AT82" s="94"/>
      <c r="AU82" s="347" t="s">
        <v>2510</v>
      </c>
      <c r="AV82" s="94"/>
      <c r="AW82" s="347"/>
    </row>
    <row r="83" spans="1:49" s="163" customFormat="1" ht="24" customHeight="1">
      <c r="A83" s="269" t="s">
        <v>228</v>
      </c>
      <c r="B83" s="344"/>
      <c r="C83" s="353" t="s">
        <v>7546</v>
      </c>
      <c r="D83" s="353" t="s">
        <v>10046</v>
      </c>
      <c r="E83" s="353" t="s">
        <v>7546</v>
      </c>
      <c r="F83" s="353"/>
      <c r="G83" s="462"/>
      <c r="H83" s="353" t="s">
        <v>10045</v>
      </c>
      <c r="I83" s="145">
        <v>3490</v>
      </c>
      <c r="J83" s="145">
        <v>130.55000000000001</v>
      </c>
      <c r="K83" s="145">
        <v>196.16</v>
      </c>
      <c r="L83" s="145">
        <v>145</v>
      </c>
      <c r="M83" s="145">
        <v>15</v>
      </c>
      <c r="N83" s="145">
        <v>8</v>
      </c>
      <c r="O83" s="145">
        <v>2175</v>
      </c>
      <c r="P83" s="145"/>
      <c r="Q83" s="145"/>
      <c r="R83" s="347" t="s">
        <v>2510</v>
      </c>
      <c r="S83" s="343"/>
      <c r="T83" s="353">
        <v>2002</v>
      </c>
      <c r="U83" s="343"/>
      <c r="V83" s="343"/>
      <c r="W83" s="145"/>
      <c r="X83" s="353"/>
      <c r="Y83" s="145"/>
      <c r="Z83" s="343"/>
      <c r="AA83" s="343"/>
      <c r="AB83" s="343"/>
      <c r="AC83" s="343"/>
      <c r="AD83" s="343"/>
      <c r="AE83" s="343"/>
      <c r="AF83" s="343"/>
      <c r="AG83" s="343"/>
      <c r="AH83" s="343"/>
      <c r="AI83" s="343"/>
      <c r="AJ83" s="343"/>
      <c r="AK83" s="343"/>
      <c r="AL83" s="94"/>
      <c r="AM83" s="94"/>
      <c r="AN83" s="94"/>
      <c r="AO83" s="94"/>
      <c r="AP83" s="94"/>
      <c r="AQ83" s="94"/>
      <c r="AR83" s="94"/>
      <c r="AS83" s="94"/>
      <c r="AT83" s="94"/>
      <c r="AU83" s="347" t="s">
        <v>2510</v>
      </c>
      <c r="AV83" s="94"/>
      <c r="AW83" s="347"/>
    </row>
    <row r="84" spans="1:49" s="163" customFormat="1" ht="24" customHeight="1">
      <c r="A84" s="269" t="s">
        <v>234</v>
      </c>
      <c r="B84" s="344"/>
      <c r="C84" s="353" t="s">
        <v>7546</v>
      </c>
      <c r="D84" s="353" t="s">
        <v>10047</v>
      </c>
      <c r="E84" s="353" t="s">
        <v>7546</v>
      </c>
      <c r="F84" s="353"/>
      <c r="G84" s="462"/>
      <c r="H84" s="353" t="s">
        <v>10045</v>
      </c>
      <c r="I84" s="145"/>
      <c r="J84" s="145">
        <v>157.80000000000001</v>
      </c>
      <c r="K84" s="145">
        <v>214.8</v>
      </c>
      <c r="L84" s="145">
        <v>145</v>
      </c>
      <c r="M84" s="145">
        <v>20</v>
      </c>
      <c r="N84" s="145">
        <v>8</v>
      </c>
      <c r="O84" s="145">
        <v>2900</v>
      </c>
      <c r="P84" s="145"/>
      <c r="Q84" s="145"/>
      <c r="R84" s="429"/>
      <c r="S84" s="343"/>
      <c r="T84" s="353">
        <v>2010</v>
      </c>
      <c r="U84" s="343"/>
      <c r="V84" s="343"/>
      <c r="W84" s="145"/>
      <c r="X84" s="353"/>
      <c r="Y84" s="145"/>
      <c r="Z84" s="343"/>
      <c r="AA84" s="343"/>
      <c r="AB84" s="343"/>
      <c r="AC84" s="343"/>
      <c r="AD84" s="343"/>
      <c r="AE84" s="343"/>
      <c r="AF84" s="343"/>
      <c r="AG84" s="343"/>
      <c r="AH84" s="343"/>
      <c r="AI84" s="343"/>
      <c r="AJ84" s="343"/>
      <c r="AK84" s="343"/>
      <c r="AL84" s="94"/>
      <c r="AM84" s="94"/>
      <c r="AN84" s="94"/>
      <c r="AO84" s="94"/>
      <c r="AP84" s="94"/>
      <c r="AQ84" s="94"/>
      <c r="AR84" s="94"/>
      <c r="AS84" s="94"/>
      <c r="AT84" s="94"/>
      <c r="AU84" s="509" t="s">
        <v>10048</v>
      </c>
      <c r="AV84" s="94"/>
      <c r="AW84" s="509" t="s">
        <v>10048</v>
      </c>
    </row>
    <row r="85" spans="1:49" s="163" customFormat="1" ht="24" customHeight="1">
      <c r="A85" s="269" t="s">
        <v>235</v>
      </c>
      <c r="B85" s="344"/>
      <c r="C85" s="353" t="s">
        <v>7546</v>
      </c>
      <c r="D85" s="353" t="s">
        <v>10049</v>
      </c>
      <c r="E85" s="353" t="s">
        <v>7546</v>
      </c>
      <c r="F85" s="353"/>
      <c r="G85" s="462"/>
      <c r="H85" s="353" t="s">
        <v>10045</v>
      </c>
      <c r="I85" s="145">
        <v>2900</v>
      </c>
      <c r="J85" s="145">
        <v>344.5</v>
      </c>
      <c r="K85" s="145">
        <v>344.5</v>
      </c>
      <c r="L85" s="145">
        <v>145</v>
      </c>
      <c r="M85" s="145">
        <v>20</v>
      </c>
      <c r="N85" s="145">
        <v>8</v>
      </c>
      <c r="O85" s="145">
        <v>2900</v>
      </c>
      <c r="P85" s="145"/>
      <c r="Q85" s="145"/>
      <c r="R85" s="429" t="s">
        <v>2510</v>
      </c>
      <c r="S85" s="343"/>
      <c r="T85" s="353">
        <v>2009</v>
      </c>
      <c r="U85" s="343"/>
      <c r="V85" s="343"/>
      <c r="W85" s="145"/>
      <c r="X85" s="353"/>
      <c r="Y85" s="145"/>
      <c r="Z85" s="343"/>
      <c r="AA85" s="343"/>
      <c r="AB85" s="343"/>
      <c r="AC85" s="343"/>
      <c r="AD85" s="343"/>
      <c r="AE85" s="343"/>
      <c r="AF85" s="343"/>
      <c r="AG85" s="343"/>
      <c r="AH85" s="343"/>
      <c r="AI85" s="343"/>
      <c r="AJ85" s="343"/>
      <c r="AK85" s="343"/>
      <c r="AL85" s="94"/>
      <c r="AM85" s="94"/>
      <c r="AN85" s="94"/>
      <c r="AO85" s="94"/>
      <c r="AP85" s="94"/>
      <c r="AQ85" s="94"/>
      <c r="AR85" s="94"/>
      <c r="AS85" s="94"/>
      <c r="AT85" s="94"/>
      <c r="AU85" s="510" t="s">
        <v>10050</v>
      </c>
      <c r="AV85" s="94"/>
      <c r="AW85" s="510"/>
    </row>
    <row r="86" spans="1:49" s="163" customFormat="1" ht="24" customHeight="1">
      <c r="A86" s="269" t="s">
        <v>236</v>
      </c>
      <c r="B86" s="344"/>
      <c r="C86" s="353" t="s">
        <v>7546</v>
      </c>
      <c r="D86" s="353" t="s">
        <v>10051</v>
      </c>
      <c r="E86" s="353" t="s">
        <v>7546</v>
      </c>
      <c r="F86" s="353" t="s">
        <v>10052</v>
      </c>
      <c r="G86" s="462"/>
      <c r="H86" s="353" t="s">
        <v>10045</v>
      </c>
      <c r="I86" s="145"/>
      <c r="J86" s="145">
        <v>181.46</v>
      </c>
      <c r="K86" s="437">
        <v>163.82</v>
      </c>
      <c r="L86" s="145">
        <v>145</v>
      </c>
      <c r="M86" s="145">
        <v>20</v>
      </c>
      <c r="N86" s="145">
        <v>8</v>
      </c>
      <c r="O86" s="145">
        <v>2900</v>
      </c>
      <c r="P86" s="145"/>
      <c r="Q86" s="145"/>
      <c r="R86" s="429"/>
      <c r="S86" s="343">
        <v>96</v>
      </c>
      <c r="T86" s="353">
        <v>2009</v>
      </c>
      <c r="U86" s="343"/>
      <c r="V86" s="343"/>
      <c r="W86" s="145">
        <v>335</v>
      </c>
      <c r="X86" s="353"/>
      <c r="Y86" s="145">
        <v>335</v>
      </c>
      <c r="Z86" s="343"/>
      <c r="AA86" s="343"/>
      <c r="AB86" s="343"/>
      <c r="AC86" s="343"/>
      <c r="AD86" s="343"/>
      <c r="AE86" s="343"/>
      <c r="AF86" s="343"/>
      <c r="AG86" s="343"/>
      <c r="AH86" s="343"/>
      <c r="AI86" s="343"/>
      <c r="AJ86" s="343"/>
      <c r="AK86" s="343"/>
      <c r="AL86" s="94"/>
      <c r="AM86" s="94"/>
      <c r="AN86" s="94"/>
      <c r="AO86" s="94"/>
      <c r="AP86" s="94"/>
      <c r="AQ86" s="94"/>
      <c r="AR86" s="94"/>
      <c r="AS86" s="94"/>
      <c r="AT86" s="94"/>
      <c r="AU86" s="509" t="s">
        <v>10053</v>
      </c>
      <c r="AV86" s="466"/>
      <c r="AW86" s="509" t="s">
        <v>10053</v>
      </c>
    </row>
    <row r="87" spans="1:49" s="163" customFormat="1" ht="24" customHeight="1">
      <c r="A87" s="280"/>
      <c r="B87" s="480"/>
      <c r="C87" s="353" t="s">
        <v>7546</v>
      </c>
      <c r="D87" s="353" t="s">
        <v>10054</v>
      </c>
      <c r="E87" s="353" t="s">
        <v>7546</v>
      </c>
      <c r="F87" s="353"/>
      <c r="G87" s="462"/>
      <c r="H87" s="353" t="s">
        <v>10045</v>
      </c>
      <c r="I87" s="145"/>
      <c r="J87" s="145">
        <v>261</v>
      </c>
      <c r="K87" s="437">
        <v>257</v>
      </c>
      <c r="L87" s="145">
        <v>145</v>
      </c>
      <c r="M87" s="145">
        <v>20</v>
      </c>
      <c r="N87" s="145">
        <v>8</v>
      </c>
      <c r="O87" s="145">
        <v>2900</v>
      </c>
      <c r="P87" s="145"/>
      <c r="Q87" s="145"/>
      <c r="R87" s="429"/>
      <c r="S87" s="343"/>
      <c r="T87" s="353">
        <v>2010</v>
      </c>
      <c r="U87" s="343"/>
      <c r="V87" s="343"/>
      <c r="W87" s="145">
        <v>250</v>
      </c>
      <c r="X87" s="353"/>
      <c r="Y87" s="145">
        <v>250</v>
      </c>
      <c r="Z87" s="343"/>
      <c r="AA87" s="343"/>
      <c r="AB87" s="343"/>
      <c r="AC87" s="343"/>
      <c r="AD87" s="343"/>
      <c r="AE87" s="343"/>
      <c r="AF87" s="343"/>
      <c r="AG87" s="343"/>
      <c r="AH87" s="343"/>
      <c r="AI87" s="343"/>
      <c r="AJ87" s="343"/>
      <c r="AK87" s="343"/>
      <c r="AL87" s="94"/>
      <c r="AM87" s="94"/>
      <c r="AN87" s="94"/>
      <c r="AO87" s="94"/>
      <c r="AP87" s="94"/>
      <c r="AQ87" s="94"/>
      <c r="AR87" s="94"/>
      <c r="AS87" s="94"/>
      <c r="AT87" s="94"/>
      <c r="AU87" s="509" t="s">
        <v>10055</v>
      </c>
      <c r="AV87" s="94"/>
      <c r="AW87" s="509" t="s">
        <v>10055</v>
      </c>
    </row>
    <row r="88" spans="1:49" s="163" customFormat="1" ht="24" customHeight="1">
      <c r="A88" s="280"/>
      <c r="B88" s="480"/>
      <c r="C88" s="353" t="s">
        <v>7546</v>
      </c>
      <c r="D88" s="353" t="s">
        <v>10056</v>
      </c>
      <c r="E88" s="353" t="s">
        <v>7546</v>
      </c>
      <c r="F88" s="353"/>
      <c r="G88" s="462"/>
      <c r="H88" s="353" t="s">
        <v>10045</v>
      </c>
      <c r="I88" s="145">
        <v>2900</v>
      </c>
      <c r="J88" s="145">
        <v>140</v>
      </c>
      <c r="K88" s="437">
        <v>140</v>
      </c>
      <c r="L88" s="145">
        <v>145</v>
      </c>
      <c r="M88" s="145">
        <v>20</v>
      </c>
      <c r="N88" s="145">
        <v>8</v>
      </c>
      <c r="O88" s="145">
        <v>2900</v>
      </c>
      <c r="P88" s="145">
        <v>0</v>
      </c>
      <c r="Q88" s="145">
        <v>0</v>
      </c>
      <c r="R88" s="429">
        <v>0</v>
      </c>
      <c r="S88" s="343"/>
      <c r="T88" s="353">
        <v>2010</v>
      </c>
      <c r="U88" s="343"/>
      <c r="V88" s="343"/>
      <c r="W88" s="145"/>
      <c r="X88" s="353"/>
      <c r="Y88" s="145">
        <v>0</v>
      </c>
      <c r="Z88" s="343"/>
      <c r="AA88" s="343"/>
      <c r="AB88" s="343"/>
      <c r="AC88" s="343"/>
      <c r="AD88" s="343"/>
      <c r="AE88" s="343"/>
      <c r="AF88" s="343"/>
      <c r="AG88" s="343"/>
      <c r="AH88" s="343"/>
      <c r="AI88" s="343"/>
      <c r="AJ88" s="343"/>
      <c r="AK88" s="343"/>
      <c r="AL88" s="94"/>
      <c r="AM88" s="94"/>
      <c r="AN88" s="94"/>
      <c r="AO88" s="94"/>
      <c r="AP88" s="94"/>
      <c r="AQ88" s="94"/>
      <c r="AR88" s="94"/>
      <c r="AS88" s="94"/>
      <c r="AT88" s="94"/>
      <c r="AU88" s="509"/>
      <c r="AV88" s="94"/>
      <c r="AW88" s="509"/>
    </row>
    <row r="89" spans="1:49" s="163" customFormat="1" ht="24" customHeight="1">
      <c r="A89" s="280"/>
      <c r="B89" s="480"/>
      <c r="C89" s="353" t="s">
        <v>7546</v>
      </c>
      <c r="D89" s="353" t="s">
        <v>10057</v>
      </c>
      <c r="E89" s="353" t="s">
        <v>7546</v>
      </c>
      <c r="F89" s="353"/>
      <c r="G89" s="462"/>
      <c r="H89" s="353" t="s">
        <v>10045</v>
      </c>
      <c r="I89" s="145"/>
      <c r="J89" s="145">
        <v>142</v>
      </c>
      <c r="K89" s="437">
        <v>142</v>
      </c>
      <c r="L89" s="145">
        <v>145</v>
      </c>
      <c r="M89" s="145">
        <v>20</v>
      </c>
      <c r="N89" s="145">
        <v>8</v>
      </c>
      <c r="O89" s="145">
        <v>2900</v>
      </c>
      <c r="P89" s="145"/>
      <c r="Q89" s="145"/>
      <c r="R89" s="429"/>
      <c r="S89" s="343"/>
      <c r="T89" s="353">
        <v>2011</v>
      </c>
      <c r="U89" s="343"/>
      <c r="V89" s="343"/>
      <c r="W89" s="145">
        <v>100</v>
      </c>
      <c r="X89" s="353"/>
      <c r="Y89" s="145">
        <v>100</v>
      </c>
      <c r="Z89" s="343"/>
      <c r="AA89" s="343"/>
      <c r="AB89" s="343"/>
      <c r="AC89" s="343"/>
      <c r="AD89" s="343"/>
      <c r="AE89" s="343"/>
      <c r="AF89" s="343"/>
      <c r="AG89" s="343"/>
      <c r="AH89" s="343"/>
      <c r="AI89" s="343"/>
      <c r="AJ89" s="343"/>
      <c r="AK89" s="343"/>
      <c r="AL89" s="94"/>
      <c r="AM89" s="94"/>
      <c r="AN89" s="94"/>
      <c r="AO89" s="94"/>
      <c r="AP89" s="94"/>
      <c r="AQ89" s="94"/>
      <c r="AR89" s="94"/>
      <c r="AS89" s="94"/>
      <c r="AT89" s="94"/>
      <c r="AU89" s="509" t="s">
        <v>10058</v>
      </c>
      <c r="AV89" s="94"/>
      <c r="AW89" s="509" t="s">
        <v>10058</v>
      </c>
    </row>
    <row r="90" spans="1:49" s="163" customFormat="1" ht="24" customHeight="1">
      <c r="A90" s="280"/>
      <c r="B90" s="480"/>
      <c r="C90" s="353" t="s">
        <v>7562</v>
      </c>
      <c r="D90" s="353" t="s">
        <v>10059</v>
      </c>
      <c r="E90" s="353" t="s">
        <v>7562</v>
      </c>
      <c r="F90" s="508"/>
      <c r="G90" s="462"/>
      <c r="H90" s="353" t="s">
        <v>7562</v>
      </c>
      <c r="I90" s="145">
        <v>15975</v>
      </c>
      <c r="J90" s="145">
        <v>130.96</v>
      </c>
      <c r="K90" s="145">
        <v>200</v>
      </c>
      <c r="L90" s="145">
        <v>145</v>
      </c>
      <c r="M90" s="145">
        <v>25</v>
      </c>
      <c r="N90" s="145">
        <v>21</v>
      </c>
      <c r="O90" s="145">
        <v>3650</v>
      </c>
      <c r="P90" s="145"/>
      <c r="Q90" s="145"/>
      <c r="R90" s="347" t="s">
        <v>2510</v>
      </c>
      <c r="S90" s="343"/>
      <c r="T90" s="353">
        <v>2006</v>
      </c>
      <c r="U90" s="343"/>
      <c r="V90" s="343"/>
      <c r="W90" s="145">
        <v>216</v>
      </c>
      <c r="X90" s="353"/>
      <c r="Y90" s="145">
        <v>216</v>
      </c>
      <c r="Z90" s="343"/>
      <c r="AA90" s="343"/>
      <c r="AB90" s="343"/>
      <c r="AC90" s="343"/>
      <c r="AD90" s="343"/>
      <c r="AE90" s="343"/>
      <c r="AF90" s="343"/>
      <c r="AG90" s="343"/>
      <c r="AH90" s="343"/>
      <c r="AI90" s="343"/>
      <c r="AJ90" s="343"/>
      <c r="AK90" s="343"/>
      <c r="AL90" s="94"/>
      <c r="AM90" s="94"/>
      <c r="AN90" s="94"/>
      <c r="AO90" s="94"/>
      <c r="AP90" s="94"/>
      <c r="AQ90" s="94"/>
      <c r="AR90" s="94"/>
      <c r="AS90" s="94"/>
      <c r="AT90" s="94"/>
      <c r="AU90" s="347" t="s">
        <v>2510</v>
      </c>
      <c r="AV90" s="94"/>
      <c r="AW90" s="347" t="s">
        <v>10060</v>
      </c>
    </row>
    <row r="91" spans="1:49" s="163" customFormat="1" ht="24" customHeight="1">
      <c r="A91" s="280"/>
      <c r="B91" s="480"/>
      <c r="C91" s="353" t="s">
        <v>8405</v>
      </c>
      <c r="D91" s="353" t="s">
        <v>10061</v>
      </c>
      <c r="E91" s="353" t="s">
        <v>8405</v>
      </c>
      <c r="F91" s="353" t="s">
        <v>10052</v>
      </c>
      <c r="G91" s="462"/>
      <c r="H91" s="353" t="s">
        <v>8405</v>
      </c>
      <c r="I91" s="145">
        <v>8932</v>
      </c>
      <c r="J91" s="145">
        <v>466.56</v>
      </c>
      <c r="K91" s="145">
        <v>466.56</v>
      </c>
      <c r="L91" s="145">
        <v>145</v>
      </c>
      <c r="M91" s="145">
        <v>7</v>
      </c>
      <c r="N91" s="145">
        <v>3</v>
      </c>
      <c r="O91" s="145">
        <v>466.56</v>
      </c>
      <c r="P91" s="145"/>
      <c r="Q91" s="145"/>
      <c r="R91" s="429"/>
      <c r="S91" s="343">
        <v>96</v>
      </c>
      <c r="T91" s="353">
        <v>2013</v>
      </c>
      <c r="U91" s="343"/>
      <c r="V91" s="343"/>
      <c r="W91" s="145">
        <v>96</v>
      </c>
      <c r="X91" s="353"/>
      <c r="Y91" s="145">
        <v>1650</v>
      </c>
      <c r="Z91" s="343"/>
      <c r="AA91" s="343"/>
      <c r="AB91" s="343"/>
      <c r="AC91" s="343"/>
      <c r="AD91" s="343"/>
      <c r="AE91" s="343"/>
      <c r="AF91" s="343"/>
      <c r="AG91" s="343"/>
      <c r="AH91" s="343"/>
      <c r="AI91" s="343"/>
      <c r="AJ91" s="343"/>
      <c r="AK91" s="343"/>
      <c r="AL91" s="94"/>
      <c r="AM91" s="94"/>
      <c r="AN91" s="94"/>
      <c r="AO91" s="94"/>
      <c r="AP91" s="94"/>
      <c r="AQ91" s="94"/>
      <c r="AR91" s="94"/>
      <c r="AS91" s="94"/>
      <c r="AT91" s="94"/>
      <c r="AU91" s="511" t="s">
        <v>10062</v>
      </c>
      <c r="AV91" s="94"/>
      <c r="AW91" s="347"/>
    </row>
    <row r="92" spans="1:49" s="163" customFormat="1" ht="24" customHeight="1">
      <c r="A92" s="280"/>
      <c r="B92" s="432"/>
      <c r="C92" s="353" t="s">
        <v>7594</v>
      </c>
      <c r="D92" s="353" t="s">
        <v>10063</v>
      </c>
      <c r="E92" s="353" t="s">
        <v>7594</v>
      </c>
      <c r="F92" s="508" t="s">
        <v>10030</v>
      </c>
      <c r="G92" s="462"/>
      <c r="H92" s="353" t="s">
        <v>7594</v>
      </c>
      <c r="I92" s="145">
        <v>5849</v>
      </c>
      <c r="J92" s="145">
        <v>559</v>
      </c>
      <c r="K92" s="145">
        <v>486</v>
      </c>
      <c r="L92" s="145">
        <v>150</v>
      </c>
      <c r="M92" s="145">
        <v>20</v>
      </c>
      <c r="N92" s="145">
        <v>31</v>
      </c>
      <c r="O92" s="145">
        <v>5849</v>
      </c>
      <c r="P92" s="145"/>
      <c r="Q92" s="145"/>
      <c r="R92" s="347" t="s">
        <v>2510</v>
      </c>
      <c r="S92" s="343">
        <v>1144</v>
      </c>
      <c r="T92" s="353">
        <v>2009</v>
      </c>
      <c r="U92" s="343"/>
      <c r="V92" s="343"/>
      <c r="W92" s="145">
        <v>700</v>
      </c>
      <c r="X92" s="353"/>
      <c r="Y92" s="145">
        <v>700</v>
      </c>
      <c r="Z92" s="343"/>
      <c r="AA92" s="343"/>
      <c r="AB92" s="343"/>
      <c r="AC92" s="343"/>
      <c r="AD92" s="343"/>
      <c r="AE92" s="343"/>
      <c r="AF92" s="343"/>
      <c r="AG92" s="343"/>
      <c r="AH92" s="343"/>
      <c r="AI92" s="343"/>
      <c r="AJ92" s="343"/>
      <c r="AK92" s="343"/>
      <c r="AL92" s="94"/>
      <c r="AM92" s="94"/>
      <c r="AN92" s="94"/>
      <c r="AO92" s="94"/>
      <c r="AP92" s="94"/>
      <c r="AQ92" s="94"/>
      <c r="AR92" s="94"/>
      <c r="AS92" s="94"/>
      <c r="AT92" s="94"/>
      <c r="AU92" s="347" t="s">
        <v>2510</v>
      </c>
      <c r="AV92" s="94"/>
      <c r="AW92" s="347"/>
    </row>
    <row r="93" spans="1:49" s="163" customFormat="1" ht="24" customHeight="1">
      <c r="A93" s="281" t="s">
        <v>341</v>
      </c>
      <c r="B93" s="341" t="s">
        <v>5711</v>
      </c>
      <c r="C93" s="343" t="s">
        <v>5698</v>
      </c>
      <c r="D93" s="323">
        <f>COUNTA(D94:D125)</f>
        <v>32</v>
      </c>
      <c r="E93" s="343"/>
      <c r="F93" s="512"/>
      <c r="G93" s="430"/>
      <c r="H93" s="343"/>
      <c r="I93" s="145">
        <f>SUM(I94:I125)</f>
        <v>374170</v>
      </c>
      <c r="J93" s="145">
        <f t="shared" ref="J93:K93" si="2">SUM(J94:J125)</f>
        <v>10391.450000000001</v>
      </c>
      <c r="K93" s="145">
        <f t="shared" si="2"/>
        <v>11360.750000000002</v>
      </c>
      <c r="L93" s="145"/>
      <c r="M93" s="145"/>
      <c r="N93" s="145"/>
      <c r="O93" s="145"/>
      <c r="P93" s="145"/>
      <c r="Q93" s="145"/>
      <c r="R93" s="343"/>
      <c r="S93" s="343"/>
      <c r="T93" s="429"/>
      <c r="U93" s="343"/>
      <c r="V93" s="343"/>
      <c r="W93" s="343"/>
      <c r="X93" s="343"/>
      <c r="Y93" s="145"/>
      <c r="Z93" s="353"/>
      <c r="AA93" s="353"/>
      <c r="AB93" s="343"/>
      <c r="AC93" s="343"/>
      <c r="AD93" s="343"/>
      <c r="AE93" s="343"/>
      <c r="AF93" s="343"/>
      <c r="AG93" s="343"/>
      <c r="AH93" s="343"/>
      <c r="AI93" s="343"/>
      <c r="AJ93" s="343"/>
      <c r="AK93" s="343"/>
      <c r="AL93" s="343"/>
      <c r="AM93" s="343"/>
      <c r="AN93" s="94"/>
      <c r="AO93" s="94"/>
      <c r="AP93" s="94"/>
      <c r="AQ93" s="94"/>
      <c r="AR93" s="94"/>
      <c r="AS93" s="94"/>
      <c r="AT93" s="94"/>
      <c r="AU93" s="94"/>
      <c r="AV93" s="94"/>
      <c r="AW93" s="347"/>
    </row>
    <row r="94" spans="1:49" s="163" customFormat="1" ht="24" customHeight="1">
      <c r="A94" s="276" t="s">
        <v>207</v>
      </c>
      <c r="B94" s="473"/>
      <c r="C94" s="343" t="s">
        <v>963</v>
      </c>
      <c r="D94" s="323" t="s">
        <v>2487</v>
      </c>
      <c r="E94" s="343" t="s">
        <v>963</v>
      </c>
      <c r="F94" s="512"/>
      <c r="G94" s="430"/>
      <c r="H94" s="343" t="s">
        <v>3286</v>
      </c>
      <c r="I94" s="145">
        <v>3625</v>
      </c>
      <c r="J94" s="145">
        <v>393</v>
      </c>
      <c r="K94" s="145">
        <v>393</v>
      </c>
      <c r="L94" s="145">
        <v>145</v>
      </c>
      <c r="M94" s="145">
        <v>25</v>
      </c>
      <c r="N94" s="145">
        <v>21</v>
      </c>
      <c r="O94" s="145">
        <v>3625</v>
      </c>
      <c r="P94" s="145"/>
      <c r="Q94" s="145"/>
      <c r="R94" s="343"/>
      <c r="S94" s="343"/>
      <c r="T94" s="429">
        <v>2009</v>
      </c>
      <c r="U94" s="343"/>
      <c r="V94" s="343"/>
      <c r="W94" s="343"/>
      <c r="X94" s="343"/>
      <c r="Y94" s="145">
        <v>1000</v>
      </c>
      <c r="Z94" s="353"/>
      <c r="AA94" s="353"/>
      <c r="AB94" s="343"/>
      <c r="AC94" s="343"/>
      <c r="AD94" s="343"/>
      <c r="AE94" s="343"/>
      <c r="AF94" s="343"/>
      <c r="AG94" s="343"/>
      <c r="AH94" s="343"/>
      <c r="AI94" s="343"/>
      <c r="AJ94" s="343"/>
      <c r="AK94" s="343"/>
      <c r="AL94" s="343"/>
      <c r="AM94" s="343"/>
      <c r="AN94" s="94"/>
      <c r="AO94" s="94"/>
      <c r="AP94" s="94"/>
      <c r="AQ94" s="94"/>
      <c r="AR94" s="94"/>
      <c r="AS94" s="94"/>
      <c r="AT94" s="94"/>
      <c r="AU94" s="94"/>
      <c r="AV94" s="94"/>
      <c r="AW94" s="347"/>
    </row>
    <row r="95" spans="1:49" s="163" customFormat="1" ht="24" customHeight="1">
      <c r="A95" s="276"/>
      <c r="B95" s="473"/>
      <c r="C95" s="438" t="s">
        <v>968</v>
      </c>
      <c r="D95" s="323" t="s">
        <v>2488</v>
      </c>
      <c r="E95" s="438" t="s">
        <v>968</v>
      </c>
      <c r="F95" s="438" t="s">
        <v>134</v>
      </c>
      <c r="G95" s="474" t="s">
        <v>971</v>
      </c>
      <c r="H95" s="438" t="s">
        <v>2489</v>
      </c>
      <c r="I95" s="145">
        <v>4771</v>
      </c>
      <c r="J95" s="145">
        <v>364</v>
      </c>
      <c r="K95" s="145">
        <v>539</v>
      </c>
      <c r="L95" s="145">
        <v>145</v>
      </c>
      <c r="M95" s="145">
        <v>1</v>
      </c>
      <c r="N95" s="145">
        <v>7</v>
      </c>
      <c r="O95" s="145">
        <v>4347</v>
      </c>
      <c r="P95" s="145"/>
      <c r="Q95" s="145">
        <v>1000</v>
      </c>
      <c r="R95" s="438" t="s">
        <v>1319</v>
      </c>
      <c r="S95" s="438" t="s">
        <v>2490</v>
      </c>
      <c r="T95" s="429">
        <v>1983</v>
      </c>
      <c r="U95" s="145">
        <v>73</v>
      </c>
      <c r="V95" s="145">
        <v>75</v>
      </c>
      <c r="W95" s="145"/>
      <c r="X95" s="145"/>
      <c r="Y95" s="145">
        <v>158</v>
      </c>
      <c r="Z95" s="438"/>
      <c r="AA95" s="438"/>
      <c r="AB95" s="438"/>
      <c r="AC95" s="438"/>
      <c r="AD95" s="438"/>
      <c r="AE95" s="438"/>
      <c r="AF95" s="438"/>
      <c r="AG95" s="438"/>
      <c r="AH95" s="438"/>
      <c r="AI95" s="438"/>
      <c r="AJ95" s="438"/>
      <c r="AK95" s="438"/>
      <c r="AL95" s="438"/>
      <c r="AM95" s="438"/>
      <c r="AN95" s="438"/>
      <c r="AO95" s="438"/>
      <c r="AP95" s="438"/>
      <c r="AQ95" s="438"/>
      <c r="AR95" s="438"/>
      <c r="AS95" s="438"/>
      <c r="AT95" s="438"/>
      <c r="AU95" s="438"/>
      <c r="AV95" s="438"/>
      <c r="AW95" s="438"/>
    </row>
    <row r="96" spans="1:49" s="163" customFormat="1" ht="24" customHeight="1">
      <c r="A96" s="276"/>
      <c r="B96" s="473"/>
      <c r="C96" s="438" t="s">
        <v>3595</v>
      </c>
      <c r="D96" s="323" t="s">
        <v>5712</v>
      </c>
      <c r="E96" s="438" t="s">
        <v>3595</v>
      </c>
      <c r="F96" s="438" t="s">
        <v>5713</v>
      </c>
      <c r="G96" s="438"/>
      <c r="H96" s="438" t="s">
        <v>5692</v>
      </c>
      <c r="I96" s="145">
        <v>5500</v>
      </c>
      <c r="J96" s="145">
        <v>253</v>
      </c>
      <c r="K96" s="145">
        <v>257</v>
      </c>
      <c r="L96" s="145">
        <v>145</v>
      </c>
      <c r="M96" s="145"/>
      <c r="N96" s="145">
        <v>21</v>
      </c>
      <c r="O96" s="145">
        <v>4300</v>
      </c>
      <c r="P96" s="145"/>
      <c r="Q96" s="145"/>
      <c r="R96" s="438" t="s">
        <v>3596</v>
      </c>
      <c r="S96" s="438"/>
      <c r="T96" s="429">
        <v>2008</v>
      </c>
      <c r="U96" s="438">
        <v>75</v>
      </c>
      <c r="V96" s="438"/>
      <c r="W96" s="438"/>
      <c r="X96" s="438"/>
      <c r="Y96" s="145">
        <v>10</v>
      </c>
      <c r="Z96" s="438"/>
      <c r="AA96" s="438"/>
      <c r="AB96" s="438"/>
      <c r="AC96" s="438"/>
      <c r="AD96" s="438"/>
      <c r="AE96" s="438"/>
      <c r="AF96" s="438"/>
      <c r="AG96" s="438"/>
      <c r="AH96" s="438"/>
      <c r="AI96" s="438"/>
      <c r="AJ96" s="438"/>
      <c r="AK96" s="438"/>
      <c r="AL96" s="438"/>
      <c r="AM96" s="438"/>
      <c r="AN96" s="438"/>
      <c r="AO96" s="438"/>
      <c r="AP96" s="438"/>
      <c r="AQ96" s="438"/>
      <c r="AR96" s="438"/>
      <c r="AS96" s="438"/>
      <c r="AT96" s="438"/>
      <c r="AU96" s="438"/>
      <c r="AV96" s="438"/>
      <c r="AW96" s="438"/>
    </row>
    <row r="97" spans="1:49" s="163" customFormat="1" ht="24" customHeight="1">
      <c r="A97" s="276"/>
      <c r="B97" s="473"/>
      <c r="C97" s="438" t="s">
        <v>3595</v>
      </c>
      <c r="D97" s="323" t="s">
        <v>5714</v>
      </c>
      <c r="E97" s="438" t="s">
        <v>3595</v>
      </c>
      <c r="F97" s="438" t="s">
        <v>4001</v>
      </c>
      <c r="G97" s="438"/>
      <c r="H97" s="438" t="s">
        <v>5692</v>
      </c>
      <c r="I97" s="145">
        <v>8260</v>
      </c>
      <c r="J97" s="145">
        <v>541</v>
      </c>
      <c r="K97" s="145">
        <v>456</v>
      </c>
      <c r="L97" s="145">
        <v>145</v>
      </c>
      <c r="M97" s="145"/>
      <c r="N97" s="145">
        <v>24</v>
      </c>
      <c r="O97" s="145"/>
      <c r="P97" s="145"/>
      <c r="Q97" s="145"/>
      <c r="R97" s="145" t="s">
        <v>3596</v>
      </c>
      <c r="S97" s="145"/>
      <c r="T97" s="429">
        <v>2001</v>
      </c>
      <c r="U97" s="145">
        <v>150</v>
      </c>
      <c r="V97" s="145">
        <v>150</v>
      </c>
      <c r="W97" s="145">
        <v>55</v>
      </c>
      <c r="X97" s="145"/>
      <c r="Y97" s="145">
        <v>355</v>
      </c>
      <c r="Z97" s="438"/>
      <c r="AA97" s="438"/>
      <c r="AB97" s="438"/>
      <c r="AC97" s="438"/>
      <c r="AD97" s="438"/>
      <c r="AE97" s="438"/>
      <c r="AF97" s="438"/>
      <c r="AG97" s="438"/>
      <c r="AH97" s="438"/>
      <c r="AI97" s="438"/>
      <c r="AJ97" s="438"/>
      <c r="AK97" s="438"/>
      <c r="AL97" s="438"/>
      <c r="AM97" s="438"/>
      <c r="AN97" s="438"/>
      <c r="AO97" s="438"/>
      <c r="AP97" s="438"/>
      <c r="AQ97" s="438"/>
      <c r="AR97" s="438"/>
      <c r="AS97" s="438"/>
      <c r="AT97" s="438"/>
      <c r="AU97" s="438"/>
      <c r="AV97" s="438"/>
      <c r="AW97" s="438"/>
    </row>
    <row r="98" spans="1:49" s="163" customFormat="1" ht="24" customHeight="1">
      <c r="A98" s="276" t="s">
        <v>172</v>
      </c>
      <c r="B98" s="473"/>
      <c r="C98" s="438" t="s">
        <v>982</v>
      </c>
      <c r="D98" s="323" t="s">
        <v>2491</v>
      </c>
      <c r="E98" s="438" t="s">
        <v>982</v>
      </c>
      <c r="F98" s="438" t="s">
        <v>2492</v>
      </c>
      <c r="G98" s="438"/>
      <c r="H98" s="438" t="s">
        <v>2493</v>
      </c>
      <c r="I98" s="145">
        <v>11750</v>
      </c>
      <c r="J98" s="145">
        <v>207</v>
      </c>
      <c r="K98" s="145">
        <v>335</v>
      </c>
      <c r="L98" s="145">
        <v>184</v>
      </c>
      <c r="M98" s="145">
        <v>1.2</v>
      </c>
      <c r="N98" s="145">
        <v>28</v>
      </c>
      <c r="O98" s="145">
        <v>6624</v>
      </c>
      <c r="P98" s="145"/>
      <c r="Q98" s="145"/>
      <c r="R98" s="343"/>
      <c r="S98" s="343"/>
      <c r="T98" s="429">
        <v>1996</v>
      </c>
      <c r="U98" s="343" t="s">
        <v>2494</v>
      </c>
      <c r="V98" s="343"/>
      <c r="W98" s="343"/>
      <c r="X98" s="343"/>
      <c r="Y98" s="145">
        <v>270</v>
      </c>
      <c r="Z98" s="343"/>
      <c r="AA98" s="343"/>
      <c r="AB98" s="343"/>
      <c r="AC98" s="343"/>
      <c r="AD98" s="343"/>
      <c r="AE98" s="343"/>
      <c r="AF98" s="343"/>
      <c r="AG98" s="343"/>
      <c r="AH98" s="343"/>
      <c r="AI98" s="343"/>
      <c r="AJ98" s="343"/>
      <c r="AK98" s="343"/>
      <c r="AL98" s="343"/>
      <c r="AM98" s="343"/>
      <c r="AN98" s="343"/>
      <c r="AO98" s="343"/>
      <c r="AP98" s="343"/>
      <c r="AQ98" s="343"/>
      <c r="AR98" s="343"/>
      <c r="AS98" s="343"/>
      <c r="AT98" s="343"/>
      <c r="AU98" s="343"/>
      <c r="AV98" s="343"/>
      <c r="AW98" s="343"/>
    </row>
    <row r="99" spans="1:49" s="163" customFormat="1" ht="24" customHeight="1">
      <c r="A99" s="276"/>
      <c r="B99" s="473"/>
      <c r="C99" s="438" t="s">
        <v>982</v>
      </c>
      <c r="D99" s="323" t="s">
        <v>2495</v>
      </c>
      <c r="E99" s="438" t="s">
        <v>982</v>
      </c>
      <c r="F99" s="438" t="s">
        <v>2496</v>
      </c>
      <c r="G99" s="438"/>
      <c r="H99" s="438" t="s">
        <v>2497</v>
      </c>
      <c r="I99" s="145">
        <v>6000</v>
      </c>
      <c r="J99" s="145">
        <v>288</v>
      </c>
      <c r="K99" s="145">
        <v>288</v>
      </c>
      <c r="L99" s="145">
        <v>145</v>
      </c>
      <c r="M99" s="145">
        <v>1.2</v>
      </c>
      <c r="N99" s="145">
        <v>21</v>
      </c>
      <c r="O99" s="145">
        <v>5160</v>
      </c>
      <c r="P99" s="145"/>
      <c r="Q99" s="145"/>
      <c r="R99" s="343"/>
      <c r="S99" s="343"/>
      <c r="T99" s="429">
        <v>2003</v>
      </c>
      <c r="U99" s="343" t="s">
        <v>2498</v>
      </c>
      <c r="V99" s="343" t="s">
        <v>2499</v>
      </c>
      <c r="W99" s="343" t="s">
        <v>2500</v>
      </c>
      <c r="X99" s="343"/>
      <c r="Y99" s="145">
        <v>198</v>
      </c>
      <c r="Z99" s="343"/>
      <c r="AA99" s="343"/>
      <c r="AB99" s="343"/>
      <c r="AC99" s="343"/>
      <c r="AD99" s="343"/>
      <c r="AE99" s="343"/>
      <c r="AF99" s="343"/>
      <c r="AG99" s="343"/>
      <c r="AH99" s="343"/>
      <c r="AI99" s="343"/>
      <c r="AJ99" s="343"/>
      <c r="AK99" s="343"/>
      <c r="AL99" s="343"/>
      <c r="AM99" s="343"/>
      <c r="AN99" s="343"/>
      <c r="AO99" s="343"/>
      <c r="AP99" s="343"/>
      <c r="AQ99" s="343"/>
      <c r="AR99" s="343"/>
      <c r="AS99" s="343"/>
      <c r="AT99" s="343"/>
      <c r="AU99" s="343"/>
      <c r="AV99" s="343"/>
      <c r="AW99" s="343"/>
    </row>
    <row r="100" spans="1:49" s="163" customFormat="1" ht="24" customHeight="1">
      <c r="A100" s="276"/>
      <c r="B100" s="473"/>
      <c r="C100" s="438" t="s">
        <v>982</v>
      </c>
      <c r="D100" s="323" t="s">
        <v>2501</v>
      </c>
      <c r="E100" s="438" t="s">
        <v>982</v>
      </c>
      <c r="F100" s="438"/>
      <c r="G100" s="438"/>
      <c r="H100" s="438" t="s">
        <v>2502</v>
      </c>
      <c r="I100" s="145">
        <v>15000</v>
      </c>
      <c r="J100" s="145">
        <v>353.45</v>
      </c>
      <c r="K100" s="145">
        <v>349.55</v>
      </c>
      <c r="L100" s="145">
        <v>145</v>
      </c>
      <c r="M100" s="145">
        <v>1</v>
      </c>
      <c r="N100" s="145">
        <v>28</v>
      </c>
      <c r="O100" s="145">
        <v>5160</v>
      </c>
      <c r="P100" s="145"/>
      <c r="Q100" s="145"/>
      <c r="R100" s="343"/>
      <c r="S100" s="343"/>
      <c r="T100" s="429">
        <v>2006</v>
      </c>
      <c r="U100" s="343"/>
      <c r="V100" s="343"/>
      <c r="W100" s="343"/>
      <c r="X100" s="343"/>
      <c r="Y100" s="145"/>
      <c r="Z100" s="343"/>
      <c r="AA100" s="343"/>
      <c r="AB100" s="343"/>
      <c r="AC100" s="343"/>
      <c r="AD100" s="343"/>
      <c r="AE100" s="343"/>
      <c r="AF100" s="343"/>
      <c r="AG100" s="343"/>
      <c r="AH100" s="343"/>
      <c r="AI100" s="343"/>
      <c r="AJ100" s="343"/>
      <c r="AK100" s="343"/>
      <c r="AL100" s="343"/>
      <c r="AM100" s="343"/>
      <c r="AN100" s="343"/>
      <c r="AO100" s="343"/>
      <c r="AP100" s="343"/>
      <c r="AQ100" s="343"/>
      <c r="AR100" s="343"/>
      <c r="AS100" s="343"/>
      <c r="AT100" s="343"/>
      <c r="AU100" s="343"/>
      <c r="AV100" s="343"/>
      <c r="AW100" s="343"/>
    </row>
    <row r="101" spans="1:49" s="163" customFormat="1" ht="24" customHeight="1">
      <c r="A101" s="276"/>
      <c r="B101" s="473"/>
      <c r="C101" s="438" t="s">
        <v>984</v>
      </c>
      <c r="D101" s="323" t="s">
        <v>2503</v>
      </c>
      <c r="E101" s="438" t="s">
        <v>984</v>
      </c>
      <c r="F101" s="438" t="s">
        <v>2504</v>
      </c>
      <c r="G101" s="438"/>
      <c r="H101" s="438" t="s">
        <v>984</v>
      </c>
      <c r="I101" s="145">
        <v>6815</v>
      </c>
      <c r="J101" s="145">
        <v>327</v>
      </c>
      <c r="K101" s="145">
        <v>597</v>
      </c>
      <c r="L101" s="145">
        <v>175</v>
      </c>
      <c r="M101" s="145"/>
      <c r="N101" s="145">
        <v>21</v>
      </c>
      <c r="O101" s="145">
        <v>3675</v>
      </c>
      <c r="P101" s="145"/>
      <c r="Q101" s="145"/>
      <c r="R101" s="343"/>
      <c r="S101" s="343"/>
      <c r="T101" s="429">
        <v>1996</v>
      </c>
      <c r="U101" s="343" t="s">
        <v>2505</v>
      </c>
      <c r="V101" s="343"/>
      <c r="W101" s="343"/>
      <c r="X101" s="343"/>
      <c r="Y101" s="145">
        <v>250</v>
      </c>
      <c r="Z101" s="488">
        <v>2001</v>
      </c>
      <c r="AA101" s="488">
        <v>2002</v>
      </c>
      <c r="AB101" s="343"/>
      <c r="AC101" s="343"/>
      <c r="AD101" s="343"/>
      <c r="AE101" s="343"/>
      <c r="AF101" s="343"/>
      <c r="AG101" s="343"/>
      <c r="AH101" s="343"/>
      <c r="AI101" s="343"/>
      <c r="AJ101" s="343"/>
      <c r="AK101" s="343"/>
      <c r="AL101" s="343"/>
      <c r="AM101" s="343"/>
      <c r="AN101" s="343"/>
      <c r="AO101" s="343"/>
      <c r="AP101" s="343"/>
      <c r="AQ101" s="343"/>
      <c r="AR101" s="343"/>
      <c r="AS101" s="343"/>
      <c r="AT101" s="343"/>
      <c r="AU101" s="343"/>
      <c r="AV101" s="343"/>
      <c r="AW101" s="343"/>
    </row>
    <row r="102" spans="1:49" s="163" customFormat="1" ht="24" customHeight="1">
      <c r="A102" s="276"/>
      <c r="B102" s="473"/>
      <c r="C102" s="438" t="s">
        <v>992</v>
      </c>
      <c r="D102" s="323" t="s">
        <v>2506</v>
      </c>
      <c r="E102" s="438" t="s">
        <v>992</v>
      </c>
      <c r="F102" s="438" t="s">
        <v>2507</v>
      </c>
      <c r="G102" s="438"/>
      <c r="H102" s="438" t="s">
        <v>2508</v>
      </c>
      <c r="I102" s="145">
        <v>6020</v>
      </c>
      <c r="J102" s="145">
        <v>454</v>
      </c>
      <c r="K102" s="145">
        <v>376</v>
      </c>
      <c r="L102" s="145">
        <v>145</v>
      </c>
      <c r="M102" s="145">
        <v>30</v>
      </c>
      <c r="N102" s="145">
        <v>4</v>
      </c>
      <c r="O102" s="145">
        <v>5732</v>
      </c>
      <c r="P102" s="145">
        <v>50</v>
      </c>
      <c r="Q102" s="145">
        <v>100</v>
      </c>
      <c r="R102" s="343" t="s">
        <v>586</v>
      </c>
      <c r="S102" s="343" t="s">
        <v>587</v>
      </c>
      <c r="T102" s="429">
        <v>2001</v>
      </c>
      <c r="U102" s="343">
        <v>68</v>
      </c>
      <c r="V102" s="343">
        <v>347</v>
      </c>
      <c r="W102" s="343"/>
      <c r="X102" s="343"/>
      <c r="Y102" s="145">
        <v>415</v>
      </c>
      <c r="Z102" s="343"/>
      <c r="AA102" s="343"/>
      <c r="AB102" s="343"/>
      <c r="AC102" s="343"/>
      <c r="AD102" s="343"/>
      <c r="AE102" s="343"/>
      <c r="AF102" s="343"/>
      <c r="AG102" s="343"/>
      <c r="AH102" s="343"/>
      <c r="AI102" s="343"/>
      <c r="AJ102" s="343"/>
      <c r="AK102" s="343"/>
      <c r="AL102" s="343"/>
      <c r="AM102" s="343"/>
      <c r="AN102" s="343"/>
      <c r="AO102" s="343"/>
      <c r="AP102" s="343"/>
      <c r="AQ102" s="343"/>
      <c r="AR102" s="343"/>
      <c r="AS102" s="343"/>
      <c r="AT102" s="343"/>
      <c r="AU102" s="343"/>
      <c r="AV102" s="343"/>
      <c r="AW102" s="343"/>
    </row>
    <row r="103" spans="1:49" s="163" customFormat="1" ht="24" customHeight="1">
      <c r="A103" s="276" t="s">
        <v>243</v>
      </c>
      <c r="B103" s="473"/>
      <c r="C103" s="438" t="s">
        <v>996</v>
      </c>
      <c r="D103" s="323" t="s">
        <v>2509</v>
      </c>
      <c r="E103" s="438" t="s">
        <v>996</v>
      </c>
      <c r="F103" s="438"/>
      <c r="G103" s="438"/>
      <c r="H103" s="438" t="s">
        <v>2508</v>
      </c>
      <c r="I103" s="145">
        <v>13550</v>
      </c>
      <c r="J103" s="145">
        <v>517</v>
      </c>
      <c r="K103" s="145">
        <v>610</v>
      </c>
      <c r="L103" s="145">
        <v>145</v>
      </c>
      <c r="M103" s="145">
        <v>1</v>
      </c>
      <c r="N103" s="145">
        <v>5</v>
      </c>
      <c r="O103" s="145">
        <v>9600</v>
      </c>
      <c r="P103" s="145">
        <v>200</v>
      </c>
      <c r="Q103" s="145">
        <v>1000</v>
      </c>
      <c r="R103" s="343" t="s">
        <v>2510</v>
      </c>
      <c r="S103" s="343"/>
      <c r="T103" s="429">
        <v>2005</v>
      </c>
      <c r="U103" s="343"/>
      <c r="V103" s="343"/>
      <c r="W103" s="343"/>
      <c r="X103" s="343"/>
      <c r="Y103" s="145">
        <v>980</v>
      </c>
      <c r="Z103" s="343"/>
      <c r="AA103" s="343"/>
      <c r="AB103" s="343"/>
      <c r="AC103" s="343"/>
      <c r="AD103" s="343"/>
      <c r="AE103" s="343"/>
      <c r="AF103" s="343"/>
      <c r="AG103" s="343"/>
      <c r="AH103" s="343"/>
      <c r="AI103" s="343"/>
      <c r="AJ103" s="343"/>
      <c r="AK103" s="343"/>
      <c r="AL103" s="343"/>
      <c r="AM103" s="343"/>
      <c r="AN103" s="343"/>
      <c r="AO103" s="343"/>
      <c r="AP103" s="343"/>
      <c r="AQ103" s="343"/>
      <c r="AR103" s="343"/>
      <c r="AS103" s="343"/>
      <c r="AT103" s="343"/>
      <c r="AU103" s="343"/>
      <c r="AV103" s="343"/>
      <c r="AW103" s="343" t="s">
        <v>3582</v>
      </c>
    </row>
    <row r="104" spans="1:49" s="163" customFormat="1" ht="24" customHeight="1">
      <c r="A104" s="276" t="s">
        <v>360</v>
      </c>
      <c r="B104" s="473"/>
      <c r="C104" s="438" t="s">
        <v>996</v>
      </c>
      <c r="D104" s="323" t="s">
        <v>2511</v>
      </c>
      <c r="E104" s="438" t="s">
        <v>2512</v>
      </c>
      <c r="F104" s="438"/>
      <c r="G104" s="438"/>
      <c r="H104" s="438" t="s">
        <v>2508</v>
      </c>
      <c r="I104" s="145">
        <v>3486</v>
      </c>
      <c r="J104" s="145">
        <v>144</v>
      </c>
      <c r="K104" s="145">
        <v>36</v>
      </c>
      <c r="L104" s="145">
        <v>145</v>
      </c>
      <c r="M104" s="145">
        <v>10</v>
      </c>
      <c r="N104" s="145">
        <v>3</v>
      </c>
      <c r="O104" s="145">
        <v>3450</v>
      </c>
      <c r="P104" s="145"/>
      <c r="Q104" s="145">
        <v>500</v>
      </c>
      <c r="R104" s="343" t="s">
        <v>2510</v>
      </c>
      <c r="S104" s="343"/>
      <c r="T104" s="429">
        <v>1995</v>
      </c>
      <c r="U104" s="343"/>
      <c r="V104" s="343"/>
      <c r="W104" s="343"/>
      <c r="X104" s="343"/>
      <c r="Y104" s="145">
        <v>71</v>
      </c>
      <c r="Z104" s="343"/>
      <c r="AA104" s="343"/>
      <c r="AB104" s="343"/>
      <c r="AC104" s="343"/>
      <c r="AD104" s="343"/>
      <c r="AE104" s="343"/>
      <c r="AF104" s="343"/>
      <c r="AG104" s="343"/>
      <c r="AH104" s="343"/>
      <c r="AI104" s="343"/>
      <c r="AJ104" s="343"/>
      <c r="AK104" s="343"/>
      <c r="AL104" s="343"/>
      <c r="AM104" s="343"/>
      <c r="AN104" s="343"/>
      <c r="AO104" s="343"/>
      <c r="AP104" s="343"/>
      <c r="AQ104" s="343"/>
      <c r="AR104" s="343"/>
      <c r="AS104" s="343"/>
      <c r="AT104" s="343"/>
      <c r="AU104" s="343"/>
      <c r="AV104" s="343"/>
      <c r="AW104" s="343"/>
    </row>
    <row r="105" spans="1:49" s="163" customFormat="1" ht="24" customHeight="1">
      <c r="A105" s="276"/>
      <c r="B105" s="473"/>
      <c r="C105" s="438" t="s">
        <v>431</v>
      </c>
      <c r="D105" s="323" t="s">
        <v>2513</v>
      </c>
      <c r="E105" s="343" t="s">
        <v>431</v>
      </c>
      <c r="F105" s="343" t="s">
        <v>2514</v>
      </c>
      <c r="G105" s="343"/>
      <c r="H105" s="343" t="s">
        <v>2515</v>
      </c>
      <c r="I105" s="145">
        <v>9370</v>
      </c>
      <c r="J105" s="145">
        <v>558</v>
      </c>
      <c r="K105" s="145">
        <v>820.35</v>
      </c>
      <c r="L105" s="145">
        <v>145</v>
      </c>
      <c r="M105" s="145"/>
      <c r="N105" s="145">
        <v>21</v>
      </c>
      <c r="O105" s="145">
        <v>5934</v>
      </c>
      <c r="P105" s="145"/>
      <c r="Q105" s="145"/>
      <c r="R105" s="343"/>
      <c r="S105" s="343"/>
      <c r="T105" s="429">
        <v>2002</v>
      </c>
      <c r="U105" s="343" t="s">
        <v>2516</v>
      </c>
      <c r="V105" s="343"/>
      <c r="W105" s="343"/>
      <c r="X105" s="343"/>
      <c r="Y105" s="145">
        <v>431</v>
      </c>
      <c r="Z105" s="343"/>
      <c r="AA105" s="343"/>
      <c r="AB105" s="343"/>
      <c r="AC105" s="343"/>
      <c r="AD105" s="343"/>
      <c r="AE105" s="343"/>
      <c r="AF105" s="343"/>
      <c r="AG105" s="343"/>
      <c r="AH105" s="343"/>
      <c r="AI105" s="343"/>
      <c r="AJ105" s="343"/>
      <c r="AK105" s="343"/>
      <c r="AL105" s="343"/>
      <c r="AM105" s="343"/>
      <c r="AN105" s="343"/>
      <c r="AO105" s="343"/>
      <c r="AP105" s="343"/>
      <c r="AQ105" s="343"/>
      <c r="AR105" s="343"/>
      <c r="AS105" s="343"/>
      <c r="AT105" s="343"/>
      <c r="AU105" s="343"/>
      <c r="AV105" s="343"/>
      <c r="AW105" s="343"/>
    </row>
    <row r="106" spans="1:49" s="163" customFormat="1" ht="24" customHeight="1">
      <c r="A106" s="276" t="s">
        <v>275</v>
      </c>
      <c r="B106" s="341"/>
      <c r="C106" s="438" t="s">
        <v>1003</v>
      </c>
      <c r="D106" s="323" t="s">
        <v>2517</v>
      </c>
      <c r="E106" s="343" t="s">
        <v>1003</v>
      </c>
      <c r="F106" s="343"/>
      <c r="G106" s="343"/>
      <c r="H106" s="343" t="s">
        <v>2508</v>
      </c>
      <c r="I106" s="145">
        <v>9776</v>
      </c>
      <c r="J106" s="145">
        <v>346</v>
      </c>
      <c r="K106" s="145">
        <v>332</v>
      </c>
      <c r="L106" s="145">
        <v>145</v>
      </c>
      <c r="M106" s="145">
        <v>1</v>
      </c>
      <c r="N106" s="145">
        <v>28</v>
      </c>
      <c r="O106" s="145">
        <v>5395</v>
      </c>
      <c r="P106" s="145"/>
      <c r="Q106" s="145"/>
      <c r="R106" s="343" t="s">
        <v>2510</v>
      </c>
      <c r="S106" s="343"/>
      <c r="T106" s="429">
        <v>2010</v>
      </c>
      <c r="U106" s="343"/>
      <c r="V106" s="343"/>
      <c r="W106" s="343"/>
      <c r="X106" s="343"/>
      <c r="Y106" s="145">
        <v>1286</v>
      </c>
      <c r="Z106" s="343"/>
      <c r="AA106" s="343"/>
      <c r="AB106" s="343"/>
      <c r="AC106" s="343"/>
      <c r="AD106" s="343"/>
      <c r="AE106" s="343"/>
      <c r="AF106" s="343"/>
      <c r="AG106" s="343"/>
      <c r="AH106" s="343"/>
      <c r="AI106" s="343"/>
      <c r="AJ106" s="343"/>
      <c r="AK106" s="343"/>
      <c r="AL106" s="343"/>
      <c r="AM106" s="343"/>
      <c r="AN106" s="343"/>
      <c r="AO106" s="343"/>
      <c r="AP106" s="343"/>
      <c r="AQ106" s="343"/>
      <c r="AR106" s="343"/>
      <c r="AS106" s="343"/>
      <c r="AT106" s="343"/>
      <c r="AU106" s="343"/>
      <c r="AV106" s="343"/>
      <c r="AW106" s="343"/>
    </row>
    <row r="107" spans="1:49" s="163" customFormat="1" ht="24" customHeight="1">
      <c r="A107" s="276" t="s">
        <v>276</v>
      </c>
      <c r="B107" s="473"/>
      <c r="C107" s="343" t="s">
        <v>1018</v>
      </c>
      <c r="D107" s="323" t="s">
        <v>2518</v>
      </c>
      <c r="E107" s="343" t="s">
        <v>1018</v>
      </c>
      <c r="F107" s="343" t="s">
        <v>2519</v>
      </c>
      <c r="G107" s="343"/>
      <c r="H107" s="438" t="s">
        <v>2508</v>
      </c>
      <c r="I107" s="145">
        <v>6804</v>
      </c>
      <c r="J107" s="145">
        <v>290</v>
      </c>
      <c r="K107" s="145">
        <v>290</v>
      </c>
      <c r="L107" s="145">
        <v>145</v>
      </c>
      <c r="M107" s="145">
        <v>25</v>
      </c>
      <c r="N107" s="145">
        <v>3</v>
      </c>
      <c r="O107" s="145">
        <v>3596</v>
      </c>
      <c r="P107" s="145"/>
      <c r="Q107" s="145">
        <v>200</v>
      </c>
      <c r="R107" s="343"/>
      <c r="S107" s="343" t="s">
        <v>2520</v>
      </c>
      <c r="T107" s="429">
        <v>2006</v>
      </c>
      <c r="U107" s="343" t="s">
        <v>2521</v>
      </c>
      <c r="V107" s="343"/>
      <c r="W107" s="343"/>
      <c r="X107" s="343"/>
      <c r="Y107" s="145">
        <v>851</v>
      </c>
      <c r="Z107" s="343"/>
      <c r="AA107" s="343"/>
      <c r="AB107" s="343"/>
      <c r="AC107" s="343"/>
      <c r="AD107" s="343"/>
      <c r="AE107" s="343"/>
      <c r="AF107" s="343"/>
      <c r="AG107" s="343"/>
      <c r="AH107" s="343"/>
      <c r="AI107" s="343"/>
      <c r="AJ107" s="343"/>
      <c r="AK107" s="343"/>
      <c r="AL107" s="343"/>
      <c r="AM107" s="343"/>
      <c r="AN107" s="343"/>
      <c r="AO107" s="343"/>
      <c r="AP107" s="343"/>
      <c r="AQ107" s="343"/>
      <c r="AR107" s="343"/>
      <c r="AS107" s="343"/>
      <c r="AT107" s="343"/>
      <c r="AU107" s="343"/>
      <c r="AV107" s="343"/>
      <c r="AW107" s="439"/>
    </row>
    <row r="108" spans="1:49" s="163" customFormat="1" ht="24" customHeight="1">
      <c r="A108" s="276" t="s">
        <v>277</v>
      </c>
      <c r="B108" s="473"/>
      <c r="C108" s="343" t="s">
        <v>1641</v>
      </c>
      <c r="D108" s="323" t="s">
        <v>2522</v>
      </c>
      <c r="E108" s="343" t="s">
        <v>1641</v>
      </c>
      <c r="F108" s="343"/>
      <c r="G108" s="343"/>
      <c r="H108" s="438" t="s">
        <v>2508</v>
      </c>
      <c r="I108" s="145">
        <v>8654</v>
      </c>
      <c r="J108" s="145">
        <v>468</v>
      </c>
      <c r="K108" s="145">
        <v>499</v>
      </c>
      <c r="L108" s="145">
        <v>145</v>
      </c>
      <c r="M108" s="145">
        <v>21</v>
      </c>
      <c r="N108" s="145">
        <v>21</v>
      </c>
      <c r="O108" s="145">
        <v>3045</v>
      </c>
      <c r="P108" s="145"/>
      <c r="Q108" s="145">
        <v>300</v>
      </c>
      <c r="R108" s="343"/>
      <c r="S108" s="343" t="s">
        <v>587</v>
      </c>
      <c r="T108" s="429">
        <v>1995</v>
      </c>
      <c r="U108" s="343">
        <v>100</v>
      </c>
      <c r="V108" s="343">
        <v>200</v>
      </c>
      <c r="W108" s="343"/>
      <c r="X108" s="343"/>
      <c r="Y108" s="145">
        <v>732</v>
      </c>
      <c r="Z108" s="343"/>
      <c r="AA108" s="343"/>
      <c r="AB108" s="343"/>
      <c r="AC108" s="343"/>
      <c r="AD108" s="343"/>
      <c r="AE108" s="343"/>
      <c r="AF108" s="343"/>
      <c r="AG108" s="343"/>
      <c r="AH108" s="343"/>
      <c r="AI108" s="343"/>
      <c r="AJ108" s="343"/>
      <c r="AK108" s="343"/>
      <c r="AL108" s="343"/>
      <c r="AM108" s="343"/>
      <c r="AN108" s="343"/>
      <c r="AO108" s="343"/>
      <c r="AP108" s="343"/>
      <c r="AQ108" s="343"/>
      <c r="AR108" s="343"/>
      <c r="AS108" s="343"/>
      <c r="AT108" s="343"/>
      <c r="AU108" s="343"/>
      <c r="AV108" s="343"/>
      <c r="AW108" s="343"/>
    </row>
    <row r="109" spans="1:49" s="163" customFormat="1" ht="24" customHeight="1">
      <c r="A109" s="276" t="s">
        <v>278</v>
      </c>
      <c r="B109" s="473"/>
      <c r="C109" s="343" t="s">
        <v>1641</v>
      </c>
      <c r="D109" s="323" t="s">
        <v>2523</v>
      </c>
      <c r="E109" s="343" t="s">
        <v>1641</v>
      </c>
      <c r="F109" s="343"/>
      <c r="G109" s="343"/>
      <c r="H109" s="438" t="s">
        <v>2508</v>
      </c>
      <c r="I109" s="145">
        <v>6876</v>
      </c>
      <c r="J109" s="145">
        <v>229</v>
      </c>
      <c r="K109" s="145">
        <v>229</v>
      </c>
      <c r="L109" s="145">
        <v>145</v>
      </c>
      <c r="M109" s="145">
        <v>21</v>
      </c>
      <c r="N109" s="145">
        <v>21</v>
      </c>
      <c r="O109" s="145"/>
      <c r="P109" s="145"/>
      <c r="Q109" s="145">
        <v>300</v>
      </c>
      <c r="R109" s="343"/>
      <c r="S109" s="343" t="s">
        <v>587</v>
      </c>
      <c r="T109" s="429">
        <v>2001</v>
      </c>
      <c r="U109" s="343">
        <v>150</v>
      </c>
      <c r="V109" s="343"/>
      <c r="W109" s="343"/>
      <c r="X109" s="343"/>
      <c r="Y109" s="145">
        <v>150</v>
      </c>
      <c r="Z109" s="343"/>
      <c r="AA109" s="343"/>
      <c r="AB109" s="343"/>
      <c r="AC109" s="343"/>
      <c r="AD109" s="343"/>
      <c r="AE109" s="343"/>
      <c r="AF109" s="343"/>
      <c r="AG109" s="343"/>
      <c r="AH109" s="343"/>
      <c r="AI109" s="343"/>
      <c r="AJ109" s="343"/>
      <c r="AK109" s="343"/>
      <c r="AL109" s="343"/>
      <c r="AM109" s="343"/>
      <c r="AN109" s="343"/>
      <c r="AO109" s="343"/>
      <c r="AP109" s="343"/>
      <c r="AQ109" s="343"/>
      <c r="AR109" s="343"/>
      <c r="AS109" s="343"/>
      <c r="AT109" s="343"/>
      <c r="AU109" s="343"/>
      <c r="AV109" s="343"/>
      <c r="AW109" s="343"/>
    </row>
    <row r="110" spans="1:49" s="163" customFormat="1" ht="24" customHeight="1">
      <c r="A110" s="276" t="s">
        <v>387</v>
      </c>
      <c r="B110" s="466"/>
      <c r="C110" s="343" t="s">
        <v>1641</v>
      </c>
      <c r="D110" s="323" t="s">
        <v>5715</v>
      </c>
      <c r="E110" s="343" t="s">
        <v>1641</v>
      </c>
      <c r="F110" s="343"/>
      <c r="G110" s="343"/>
      <c r="H110" s="438" t="s">
        <v>2508</v>
      </c>
      <c r="I110" s="145">
        <v>4300</v>
      </c>
      <c r="J110" s="145">
        <v>337</v>
      </c>
      <c r="K110" s="145">
        <v>337</v>
      </c>
      <c r="L110" s="145">
        <v>145</v>
      </c>
      <c r="M110" s="145">
        <v>21</v>
      </c>
      <c r="N110" s="145">
        <v>21</v>
      </c>
      <c r="O110" s="145"/>
      <c r="P110" s="145"/>
      <c r="Q110" s="145">
        <v>300</v>
      </c>
      <c r="R110" s="343"/>
      <c r="S110" s="343" t="s">
        <v>587</v>
      </c>
      <c r="T110" s="429">
        <v>2001</v>
      </c>
      <c r="U110" s="343">
        <v>800</v>
      </c>
      <c r="V110" s="343">
        <v>800</v>
      </c>
      <c r="W110" s="343">
        <v>1796</v>
      </c>
      <c r="X110" s="343"/>
      <c r="Y110" s="145">
        <v>3246</v>
      </c>
      <c r="Z110" s="343"/>
      <c r="AA110" s="343"/>
      <c r="AB110" s="343"/>
      <c r="AC110" s="343"/>
      <c r="AD110" s="343"/>
      <c r="AE110" s="343"/>
      <c r="AF110" s="343"/>
      <c r="AG110" s="343"/>
      <c r="AH110" s="343" t="s">
        <v>956</v>
      </c>
      <c r="AI110" s="343">
        <v>2</v>
      </c>
      <c r="AJ110" s="343">
        <v>1848</v>
      </c>
      <c r="AK110" s="343" t="s">
        <v>2524</v>
      </c>
      <c r="AL110" s="343" t="s">
        <v>2525</v>
      </c>
      <c r="AM110" s="343" t="s">
        <v>2526</v>
      </c>
      <c r="AN110" s="343">
        <v>1</v>
      </c>
      <c r="AO110" s="343">
        <v>5742</v>
      </c>
      <c r="AP110" s="343" t="s">
        <v>2527</v>
      </c>
      <c r="AQ110" s="343" t="s">
        <v>2525</v>
      </c>
      <c r="AR110" s="343"/>
      <c r="AS110" s="343"/>
      <c r="AT110" s="343"/>
      <c r="AU110" s="343"/>
      <c r="AV110" s="343"/>
      <c r="AW110" s="343"/>
    </row>
    <row r="111" spans="1:49" s="163" customFormat="1" ht="24" customHeight="1">
      <c r="A111" s="276" t="s">
        <v>279</v>
      </c>
      <c r="B111" s="473"/>
      <c r="C111" s="343" t="s">
        <v>1641</v>
      </c>
      <c r="D111" s="323" t="s">
        <v>2528</v>
      </c>
      <c r="E111" s="343" t="s">
        <v>1641</v>
      </c>
      <c r="F111" s="343"/>
      <c r="G111" s="343"/>
      <c r="H111" s="438" t="s">
        <v>2508</v>
      </c>
      <c r="I111" s="145">
        <v>1381</v>
      </c>
      <c r="J111" s="145">
        <v>279</v>
      </c>
      <c r="K111" s="145">
        <v>261</v>
      </c>
      <c r="L111" s="145">
        <v>145</v>
      </c>
      <c r="M111" s="145">
        <v>21</v>
      </c>
      <c r="N111" s="145">
        <v>21</v>
      </c>
      <c r="O111" s="145"/>
      <c r="P111" s="145"/>
      <c r="Q111" s="145">
        <v>300</v>
      </c>
      <c r="R111" s="343"/>
      <c r="S111" s="343" t="s">
        <v>587</v>
      </c>
      <c r="T111" s="429">
        <v>2001</v>
      </c>
      <c r="U111" s="343">
        <v>150</v>
      </c>
      <c r="V111" s="343"/>
      <c r="W111" s="343"/>
      <c r="X111" s="343"/>
      <c r="Y111" s="145">
        <v>150</v>
      </c>
      <c r="Z111" s="343"/>
      <c r="AA111" s="343"/>
      <c r="AB111" s="343"/>
      <c r="AC111" s="343"/>
      <c r="AD111" s="343"/>
      <c r="AE111" s="343"/>
      <c r="AF111" s="343"/>
      <c r="AG111" s="343"/>
      <c r="AH111" s="343"/>
      <c r="AI111" s="343"/>
      <c r="AJ111" s="343"/>
      <c r="AK111" s="343"/>
      <c r="AL111" s="343"/>
      <c r="AM111" s="343"/>
      <c r="AN111" s="343"/>
      <c r="AO111" s="343"/>
      <c r="AP111" s="343"/>
      <c r="AQ111" s="343"/>
      <c r="AR111" s="343"/>
      <c r="AS111" s="343"/>
      <c r="AT111" s="343"/>
      <c r="AU111" s="343"/>
      <c r="AV111" s="343"/>
      <c r="AW111" s="343"/>
    </row>
    <row r="112" spans="1:49" s="163" customFormat="1" ht="24" customHeight="1">
      <c r="A112" s="276" t="s">
        <v>280</v>
      </c>
      <c r="B112" s="473"/>
      <c r="C112" s="343" t="s">
        <v>1641</v>
      </c>
      <c r="D112" s="323" t="s">
        <v>2529</v>
      </c>
      <c r="E112" s="343" t="s">
        <v>1641</v>
      </c>
      <c r="F112" s="343"/>
      <c r="G112" s="343"/>
      <c r="H112" s="438" t="s">
        <v>2508</v>
      </c>
      <c r="I112" s="145">
        <v>11265</v>
      </c>
      <c r="J112" s="145">
        <v>455</v>
      </c>
      <c r="K112" s="145">
        <v>624</v>
      </c>
      <c r="L112" s="145">
        <v>145</v>
      </c>
      <c r="M112" s="145">
        <v>21</v>
      </c>
      <c r="N112" s="145">
        <v>21</v>
      </c>
      <c r="O112" s="145"/>
      <c r="P112" s="145"/>
      <c r="Q112" s="145">
        <v>300</v>
      </c>
      <c r="R112" s="343"/>
      <c r="S112" s="343" t="s">
        <v>587</v>
      </c>
      <c r="T112" s="429">
        <v>1998</v>
      </c>
      <c r="U112" s="343">
        <v>135</v>
      </c>
      <c r="V112" s="343">
        <v>400</v>
      </c>
      <c r="W112" s="343"/>
      <c r="X112" s="343"/>
      <c r="Y112" s="145">
        <v>535</v>
      </c>
      <c r="Z112" s="343"/>
      <c r="AA112" s="343"/>
      <c r="AB112" s="343"/>
      <c r="AC112" s="343"/>
      <c r="AD112" s="343"/>
      <c r="AE112" s="343"/>
      <c r="AF112" s="343"/>
      <c r="AG112" s="343"/>
      <c r="AH112" s="343"/>
      <c r="AI112" s="343"/>
      <c r="AJ112" s="343"/>
      <c r="AK112" s="343"/>
      <c r="AL112" s="343"/>
      <c r="AM112" s="343"/>
      <c r="AN112" s="343"/>
      <c r="AO112" s="343"/>
      <c r="AP112" s="343"/>
      <c r="AQ112" s="343"/>
      <c r="AR112" s="343"/>
      <c r="AS112" s="343"/>
      <c r="AT112" s="343"/>
      <c r="AU112" s="343"/>
      <c r="AV112" s="343"/>
      <c r="AW112" s="343"/>
    </row>
    <row r="113" spans="1:49" s="163" customFormat="1" ht="24" customHeight="1">
      <c r="A113" s="276" t="s">
        <v>266</v>
      </c>
      <c r="B113" s="473"/>
      <c r="C113" s="343" t="s">
        <v>1641</v>
      </c>
      <c r="D113" s="323" t="s">
        <v>2530</v>
      </c>
      <c r="E113" s="343" t="s">
        <v>1641</v>
      </c>
      <c r="F113" s="343"/>
      <c r="G113" s="343"/>
      <c r="H113" s="438" t="s">
        <v>2508</v>
      </c>
      <c r="I113" s="145">
        <v>7138</v>
      </c>
      <c r="J113" s="145">
        <v>364</v>
      </c>
      <c r="K113" s="145">
        <v>295</v>
      </c>
      <c r="L113" s="145">
        <v>145</v>
      </c>
      <c r="M113" s="145">
        <v>21</v>
      </c>
      <c r="N113" s="145">
        <v>21</v>
      </c>
      <c r="O113" s="145"/>
      <c r="P113" s="145"/>
      <c r="Q113" s="145">
        <v>300</v>
      </c>
      <c r="R113" s="343"/>
      <c r="S113" s="343"/>
      <c r="T113" s="429">
        <v>2004</v>
      </c>
      <c r="U113" s="343"/>
      <c r="V113" s="343"/>
      <c r="W113" s="343"/>
      <c r="X113" s="343"/>
      <c r="Y113" s="145">
        <v>520</v>
      </c>
      <c r="Z113" s="343"/>
      <c r="AA113" s="343"/>
      <c r="AB113" s="343"/>
      <c r="AC113" s="343"/>
      <c r="AD113" s="343"/>
      <c r="AE113" s="343"/>
      <c r="AF113" s="343"/>
      <c r="AG113" s="343"/>
      <c r="AH113" s="343"/>
      <c r="AI113" s="343"/>
      <c r="AJ113" s="343"/>
      <c r="AK113" s="343"/>
      <c r="AL113" s="343"/>
      <c r="AM113" s="343"/>
      <c r="AN113" s="343"/>
      <c r="AO113" s="343"/>
      <c r="AP113" s="343"/>
      <c r="AQ113" s="343"/>
      <c r="AR113" s="343"/>
      <c r="AS113" s="343"/>
      <c r="AT113" s="343"/>
      <c r="AU113" s="343"/>
      <c r="AV113" s="343"/>
      <c r="AW113" s="343"/>
    </row>
    <row r="114" spans="1:49" s="338" customFormat="1" ht="24" customHeight="1">
      <c r="A114" s="337"/>
      <c r="B114" s="473"/>
      <c r="C114" s="343" t="s">
        <v>3741</v>
      </c>
      <c r="D114" s="323" t="s">
        <v>5716</v>
      </c>
      <c r="E114" s="343" t="s">
        <v>3741</v>
      </c>
      <c r="F114" s="343"/>
      <c r="G114" s="343"/>
      <c r="H114" s="438" t="s">
        <v>3741</v>
      </c>
      <c r="I114" s="145">
        <v>19236</v>
      </c>
      <c r="J114" s="145">
        <v>308</v>
      </c>
      <c r="K114" s="145">
        <v>276</v>
      </c>
      <c r="L114" s="145">
        <v>145</v>
      </c>
      <c r="M114" s="145">
        <v>21</v>
      </c>
      <c r="N114" s="145">
        <v>21</v>
      </c>
      <c r="O114" s="145"/>
      <c r="P114" s="145"/>
      <c r="Q114" s="145">
        <v>300</v>
      </c>
      <c r="R114" s="343"/>
      <c r="S114" s="343"/>
      <c r="T114" s="429">
        <v>2015</v>
      </c>
      <c r="U114" s="343"/>
      <c r="V114" s="343"/>
      <c r="W114" s="343"/>
      <c r="X114" s="343"/>
      <c r="Y114" s="145">
        <v>742</v>
      </c>
      <c r="Z114" s="343"/>
      <c r="AA114" s="343"/>
      <c r="AB114" s="343"/>
      <c r="AC114" s="343"/>
      <c r="AD114" s="343"/>
      <c r="AE114" s="343"/>
      <c r="AF114" s="343"/>
      <c r="AG114" s="343"/>
      <c r="AH114" s="343"/>
      <c r="AI114" s="343"/>
      <c r="AJ114" s="343"/>
      <c r="AK114" s="343"/>
      <c r="AL114" s="343"/>
      <c r="AM114" s="343"/>
      <c r="AN114" s="343"/>
      <c r="AO114" s="343"/>
      <c r="AP114" s="343"/>
      <c r="AQ114" s="343"/>
      <c r="AR114" s="343"/>
      <c r="AS114" s="343"/>
      <c r="AT114" s="343"/>
      <c r="AU114" s="343"/>
      <c r="AV114" s="343"/>
      <c r="AW114" s="343"/>
    </row>
    <row r="115" spans="1:49" s="163" customFormat="1" ht="24" customHeight="1">
      <c r="A115" s="276" t="s">
        <v>281</v>
      </c>
      <c r="B115" s="473"/>
      <c r="C115" s="343" t="s">
        <v>3742</v>
      </c>
      <c r="D115" s="323" t="s">
        <v>5717</v>
      </c>
      <c r="E115" s="343" t="s">
        <v>3742</v>
      </c>
      <c r="F115" s="343" t="s">
        <v>5718</v>
      </c>
      <c r="G115" s="343"/>
      <c r="H115" s="438" t="s">
        <v>5719</v>
      </c>
      <c r="I115" s="145">
        <v>5990</v>
      </c>
      <c r="J115" s="145">
        <v>454</v>
      </c>
      <c r="K115" s="145">
        <v>454</v>
      </c>
      <c r="L115" s="145">
        <v>145</v>
      </c>
      <c r="M115" s="145"/>
      <c r="N115" s="145">
        <v>21</v>
      </c>
      <c r="O115" s="145"/>
      <c r="P115" s="145"/>
      <c r="Q115" s="145">
        <v>500</v>
      </c>
      <c r="R115" s="343"/>
      <c r="S115" s="343"/>
      <c r="T115" s="429">
        <v>2011</v>
      </c>
      <c r="U115" s="343" t="s">
        <v>5720</v>
      </c>
      <c r="V115" s="343"/>
      <c r="W115" s="343"/>
      <c r="X115" s="343"/>
      <c r="Y115" s="145">
        <v>289</v>
      </c>
      <c r="Z115" s="343"/>
      <c r="AA115" s="343"/>
      <c r="AB115" s="343"/>
      <c r="AC115" s="343"/>
      <c r="AD115" s="343"/>
      <c r="AE115" s="343"/>
      <c r="AF115" s="343"/>
      <c r="AG115" s="343"/>
      <c r="AH115" s="343"/>
      <c r="AI115" s="343"/>
      <c r="AJ115" s="343"/>
      <c r="AK115" s="343"/>
      <c r="AL115" s="343"/>
      <c r="AM115" s="343"/>
      <c r="AN115" s="343"/>
      <c r="AO115" s="343"/>
      <c r="AP115" s="343"/>
      <c r="AQ115" s="343"/>
      <c r="AR115" s="343"/>
      <c r="AS115" s="343"/>
      <c r="AT115" s="343"/>
      <c r="AU115" s="343"/>
      <c r="AV115" s="343"/>
      <c r="AW115" s="343"/>
    </row>
    <row r="116" spans="1:49" s="163" customFormat="1" ht="24" customHeight="1">
      <c r="A116" s="281" t="s">
        <v>342</v>
      </c>
      <c r="B116" s="473"/>
      <c r="C116" s="343" t="s">
        <v>3742</v>
      </c>
      <c r="D116" s="323" t="s">
        <v>5721</v>
      </c>
      <c r="E116" s="343" t="s">
        <v>3742</v>
      </c>
      <c r="F116" s="343" t="s">
        <v>5718</v>
      </c>
      <c r="G116" s="343"/>
      <c r="H116" s="438" t="s">
        <v>5719</v>
      </c>
      <c r="I116" s="145">
        <v>13797</v>
      </c>
      <c r="J116" s="145">
        <v>210</v>
      </c>
      <c r="K116" s="145"/>
      <c r="L116" s="145">
        <v>110</v>
      </c>
      <c r="M116" s="145"/>
      <c r="N116" s="145">
        <v>21</v>
      </c>
      <c r="O116" s="145"/>
      <c r="P116" s="145"/>
      <c r="Q116" s="145">
        <v>300</v>
      </c>
      <c r="R116" s="343"/>
      <c r="S116" s="343"/>
      <c r="T116" s="429">
        <v>1990</v>
      </c>
      <c r="U116" s="343" t="s">
        <v>5722</v>
      </c>
      <c r="V116" s="343"/>
      <c r="W116" s="343"/>
      <c r="X116" s="343"/>
      <c r="Y116" s="145">
        <v>78</v>
      </c>
      <c r="Z116" s="343"/>
      <c r="AA116" s="343"/>
      <c r="AB116" s="343"/>
      <c r="AC116" s="343"/>
      <c r="AD116" s="343"/>
      <c r="AE116" s="343"/>
      <c r="AF116" s="343"/>
      <c r="AG116" s="343"/>
      <c r="AH116" s="343"/>
      <c r="AI116" s="343"/>
      <c r="AJ116" s="343"/>
      <c r="AK116" s="343"/>
      <c r="AL116" s="343"/>
      <c r="AM116" s="343"/>
      <c r="AN116" s="343"/>
      <c r="AO116" s="343"/>
      <c r="AP116" s="343"/>
      <c r="AQ116" s="343"/>
      <c r="AR116" s="343"/>
      <c r="AS116" s="343"/>
      <c r="AT116" s="343"/>
      <c r="AU116" s="343"/>
      <c r="AV116" s="343"/>
      <c r="AW116" s="343"/>
    </row>
    <row r="117" spans="1:49" s="163" customFormat="1" ht="24" customHeight="1">
      <c r="A117" s="276" t="s">
        <v>282</v>
      </c>
      <c r="B117" s="473"/>
      <c r="C117" s="343" t="s">
        <v>3742</v>
      </c>
      <c r="D117" s="429" t="s">
        <v>5723</v>
      </c>
      <c r="E117" s="343" t="s">
        <v>3742</v>
      </c>
      <c r="F117" s="343"/>
      <c r="G117" s="343"/>
      <c r="H117" s="438" t="s">
        <v>5719</v>
      </c>
      <c r="I117" s="145">
        <v>8914</v>
      </c>
      <c r="J117" s="145">
        <v>97</v>
      </c>
      <c r="K117" s="145">
        <v>97</v>
      </c>
      <c r="L117" s="145">
        <v>110</v>
      </c>
      <c r="M117" s="145"/>
      <c r="N117" s="145">
        <v>21</v>
      </c>
      <c r="O117" s="145"/>
      <c r="P117" s="145"/>
      <c r="Q117" s="145">
        <v>300</v>
      </c>
      <c r="R117" s="343"/>
      <c r="S117" s="343"/>
      <c r="T117" s="429">
        <v>2002</v>
      </c>
      <c r="U117" s="343"/>
      <c r="V117" s="343"/>
      <c r="W117" s="343"/>
      <c r="X117" s="343"/>
      <c r="Y117" s="145">
        <v>168</v>
      </c>
      <c r="Z117" s="343"/>
      <c r="AA117" s="343"/>
      <c r="AB117" s="343"/>
      <c r="AC117" s="343"/>
      <c r="AD117" s="343"/>
      <c r="AE117" s="343"/>
      <c r="AF117" s="343"/>
      <c r="AG117" s="343"/>
      <c r="AH117" s="343"/>
      <c r="AI117" s="343"/>
      <c r="AJ117" s="343"/>
      <c r="AK117" s="343"/>
      <c r="AL117" s="343"/>
      <c r="AM117" s="343"/>
      <c r="AN117" s="343"/>
      <c r="AO117" s="343"/>
      <c r="AP117" s="343"/>
      <c r="AQ117" s="343"/>
      <c r="AR117" s="343"/>
      <c r="AS117" s="343"/>
      <c r="AT117" s="343"/>
      <c r="AU117" s="343"/>
      <c r="AV117" s="343"/>
      <c r="AW117" s="343"/>
    </row>
    <row r="118" spans="1:49" s="163" customFormat="1" ht="24" customHeight="1">
      <c r="A118" s="276" t="s">
        <v>289</v>
      </c>
      <c r="B118" s="473"/>
      <c r="C118" s="343" t="s">
        <v>3742</v>
      </c>
      <c r="D118" s="429" t="s">
        <v>5724</v>
      </c>
      <c r="E118" s="343" t="s">
        <v>3742</v>
      </c>
      <c r="F118" s="343"/>
      <c r="G118" s="343"/>
      <c r="H118" s="438" t="s">
        <v>5719</v>
      </c>
      <c r="I118" s="145">
        <v>8746</v>
      </c>
      <c r="J118" s="145">
        <v>256</v>
      </c>
      <c r="K118" s="145">
        <v>256</v>
      </c>
      <c r="L118" s="145">
        <v>110</v>
      </c>
      <c r="M118" s="145">
        <v>2</v>
      </c>
      <c r="N118" s="145">
        <v>28</v>
      </c>
      <c r="O118" s="145">
        <v>6160</v>
      </c>
      <c r="P118" s="145"/>
      <c r="Q118" s="145">
        <v>400</v>
      </c>
      <c r="R118" s="343"/>
      <c r="S118" s="343"/>
      <c r="T118" s="429">
        <v>2009</v>
      </c>
      <c r="U118" s="343"/>
      <c r="V118" s="343"/>
      <c r="W118" s="343"/>
      <c r="X118" s="343"/>
      <c r="Y118" s="145">
        <v>700</v>
      </c>
      <c r="Z118" s="343"/>
      <c r="AA118" s="343"/>
      <c r="AB118" s="343"/>
      <c r="AC118" s="343"/>
      <c r="AD118" s="343"/>
      <c r="AE118" s="343"/>
      <c r="AF118" s="343"/>
      <c r="AG118" s="343"/>
      <c r="AH118" s="343"/>
      <c r="AI118" s="343"/>
      <c r="AJ118" s="343"/>
      <c r="AK118" s="343"/>
      <c r="AL118" s="343"/>
      <c r="AM118" s="343"/>
      <c r="AN118" s="343"/>
      <c r="AO118" s="343"/>
      <c r="AP118" s="343"/>
      <c r="AQ118" s="343"/>
      <c r="AR118" s="343"/>
      <c r="AS118" s="343"/>
      <c r="AT118" s="343"/>
      <c r="AU118" s="343"/>
      <c r="AV118" s="343"/>
      <c r="AW118" s="343"/>
    </row>
    <row r="119" spans="1:49" s="163" customFormat="1" ht="24" customHeight="1">
      <c r="A119" s="276" t="s">
        <v>290</v>
      </c>
      <c r="B119" s="473"/>
      <c r="C119" s="426" t="s">
        <v>1025</v>
      </c>
      <c r="D119" s="513" t="s">
        <v>2531</v>
      </c>
      <c r="E119" s="426" t="s">
        <v>1025</v>
      </c>
      <c r="F119" s="426" t="s">
        <v>2532</v>
      </c>
      <c r="G119" s="426"/>
      <c r="H119" s="440" t="s">
        <v>2508</v>
      </c>
      <c r="I119" s="427">
        <v>11711</v>
      </c>
      <c r="J119" s="427">
        <v>288</v>
      </c>
      <c r="K119" s="427">
        <v>488.45</v>
      </c>
      <c r="L119" s="427">
        <v>145</v>
      </c>
      <c r="M119" s="427">
        <v>2.5</v>
      </c>
      <c r="N119" s="427">
        <v>21</v>
      </c>
      <c r="O119" s="427">
        <v>7827</v>
      </c>
      <c r="P119" s="427"/>
      <c r="Q119" s="427"/>
      <c r="R119" s="426"/>
      <c r="S119" s="426"/>
      <c r="T119" s="441">
        <v>1997</v>
      </c>
      <c r="U119" s="426">
        <v>251</v>
      </c>
      <c r="V119" s="426">
        <v>117</v>
      </c>
      <c r="W119" s="426">
        <v>37</v>
      </c>
      <c r="X119" s="426"/>
      <c r="Y119" s="427">
        <v>514</v>
      </c>
      <c r="Z119" s="343"/>
      <c r="AA119" s="343"/>
      <c r="AB119" s="343"/>
      <c r="AC119" s="343"/>
      <c r="AD119" s="343"/>
      <c r="AE119" s="343"/>
      <c r="AF119" s="343"/>
      <c r="AG119" s="343" t="s">
        <v>2533</v>
      </c>
      <c r="AH119" s="343"/>
      <c r="AI119" s="343"/>
      <c r="AJ119" s="343"/>
      <c r="AK119" s="343"/>
      <c r="AL119" s="343"/>
      <c r="AM119" s="343"/>
      <c r="AN119" s="343"/>
      <c r="AO119" s="343"/>
      <c r="AP119" s="343"/>
      <c r="AQ119" s="343"/>
      <c r="AR119" s="343"/>
      <c r="AS119" s="343"/>
      <c r="AT119" s="343"/>
      <c r="AU119" s="343"/>
      <c r="AV119" s="343"/>
      <c r="AW119" s="343"/>
    </row>
    <row r="120" spans="1:49" s="163" customFormat="1" ht="24" customHeight="1">
      <c r="A120" s="276" t="s">
        <v>291</v>
      </c>
      <c r="B120" s="473"/>
      <c r="C120" s="343" t="s">
        <v>1027</v>
      </c>
      <c r="D120" s="323" t="s">
        <v>2534</v>
      </c>
      <c r="E120" s="343" t="s">
        <v>1027</v>
      </c>
      <c r="F120" s="343"/>
      <c r="G120" s="343"/>
      <c r="H120" s="438" t="s">
        <v>2508</v>
      </c>
      <c r="I120" s="145">
        <v>9750</v>
      </c>
      <c r="J120" s="145">
        <v>369</v>
      </c>
      <c r="K120" s="145">
        <v>580</v>
      </c>
      <c r="L120" s="145">
        <v>145</v>
      </c>
      <c r="M120" s="145">
        <v>28</v>
      </c>
      <c r="N120" s="145">
        <v>28</v>
      </c>
      <c r="O120" s="145"/>
      <c r="P120" s="145"/>
      <c r="Q120" s="145">
        <v>300</v>
      </c>
      <c r="R120" s="343"/>
      <c r="S120" s="343"/>
      <c r="T120" s="429">
        <v>2004</v>
      </c>
      <c r="U120" s="343"/>
      <c r="V120" s="343"/>
      <c r="W120" s="343"/>
      <c r="X120" s="343"/>
      <c r="Y120" s="145">
        <v>433</v>
      </c>
      <c r="Z120" s="343"/>
      <c r="AA120" s="343"/>
      <c r="AB120" s="343"/>
      <c r="AC120" s="343"/>
      <c r="AD120" s="343"/>
      <c r="AE120" s="343"/>
      <c r="AF120" s="343"/>
      <c r="AG120" s="343"/>
      <c r="AH120" s="343"/>
      <c r="AI120" s="343"/>
      <c r="AJ120" s="343"/>
      <c r="AK120" s="343"/>
      <c r="AL120" s="343"/>
      <c r="AM120" s="343"/>
      <c r="AN120" s="343"/>
      <c r="AO120" s="343"/>
      <c r="AP120" s="343"/>
      <c r="AQ120" s="343"/>
      <c r="AR120" s="343"/>
      <c r="AS120" s="343"/>
      <c r="AT120" s="343"/>
      <c r="AU120" s="343"/>
      <c r="AV120" s="343"/>
      <c r="AW120" s="343"/>
    </row>
    <row r="121" spans="1:49" s="163" customFormat="1" ht="24" customHeight="1">
      <c r="A121" s="276" t="s">
        <v>133</v>
      </c>
      <c r="B121" s="473"/>
      <c r="C121" s="432" t="s">
        <v>1030</v>
      </c>
      <c r="D121" s="458" t="s">
        <v>2535</v>
      </c>
      <c r="E121" s="432" t="s">
        <v>1030</v>
      </c>
      <c r="F121" s="432" t="s">
        <v>2536</v>
      </c>
      <c r="G121" s="432"/>
      <c r="H121" s="432" t="s">
        <v>2537</v>
      </c>
      <c r="I121" s="351">
        <v>12300</v>
      </c>
      <c r="J121" s="351">
        <v>231</v>
      </c>
      <c r="K121" s="351">
        <v>231</v>
      </c>
      <c r="L121" s="351">
        <v>160</v>
      </c>
      <c r="M121" s="351">
        <v>1</v>
      </c>
      <c r="N121" s="351">
        <v>3</v>
      </c>
      <c r="O121" s="351">
        <v>4000</v>
      </c>
      <c r="P121" s="351"/>
      <c r="Q121" s="351">
        <v>1000</v>
      </c>
      <c r="R121" s="432"/>
      <c r="S121" s="432"/>
      <c r="T121" s="442">
        <v>1998</v>
      </c>
      <c r="U121" s="432">
        <v>271</v>
      </c>
      <c r="V121" s="432">
        <v>103</v>
      </c>
      <c r="W121" s="432">
        <v>6</v>
      </c>
      <c r="X121" s="432"/>
      <c r="Y121" s="351">
        <v>380</v>
      </c>
      <c r="Z121" s="343">
        <v>2000</v>
      </c>
      <c r="AA121" s="343">
        <v>2002</v>
      </c>
      <c r="AB121" s="343"/>
      <c r="AC121" s="343"/>
      <c r="AD121" s="343">
        <v>2</v>
      </c>
      <c r="AE121" s="343"/>
      <c r="AF121" s="343"/>
      <c r="AG121" s="343" t="s">
        <v>2538</v>
      </c>
      <c r="AH121" s="343"/>
      <c r="AI121" s="343"/>
      <c r="AJ121" s="343"/>
      <c r="AK121" s="343"/>
      <c r="AL121" s="343"/>
      <c r="AM121" s="343"/>
      <c r="AN121" s="343"/>
      <c r="AO121" s="343"/>
      <c r="AP121" s="343"/>
      <c r="AQ121" s="343"/>
      <c r="AR121" s="343"/>
      <c r="AS121" s="343"/>
      <c r="AT121" s="343"/>
      <c r="AU121" s="343"/>
      <c r="AV121" s="343"/>
      <c r="AW121" s="343"/>
    </row>
    <row r="122" spans="1:49" s="163" customFormat="1" ht="24" customHeight="1">
      <c r="A122" s="276" t="s">
        <v>132</v>
      </c>
      <c r="B122" s="473"/>
      <c r="C122" s="343" t="s">
        <v>1030</v>
      </c>
      <c r="D122" s="323" t="s">
        <v>2539</v>
      </c>
      <c r="E122" s="343" t="s">
        <v>1030</v>
      </c>
      <c r="F122" s="343"/>
      <c r="G122" s="343"/>
      <c r="H122" s="343" t="s">
        <v>2540</v>
      </c>
      <c r="I122" s="145">
        <v>12535</v>
      </c>
      <c r="J122" s="145">
        <v>198</v>
      </c>
      <c r="K122" s="145">
        <v>198.4</v>
      </c>
      <c r="L122" s="145">
        <v>145</v>
      </c>
      <c r="M122" s="145"/>
      <c r="N122" s="145">
        <v>3</v>
      </c>
      <c r="O122" s="145"/>
      <c r="P122" s="145"/>
      <c r="Q122" s="145"/>
      <c r="R122" s="343"/>
      <c r="S122" s="343"/>
      <c r="T122" s="429">
        <v>2008</v>
      </c>
      <c r="U122" s="343"/>
      <c r="V122" s="343"/>
      <c r="W122" s="343"/>
      <c r="X122" s="343"/>
      <c r="Y122" s="145">
        <v>220</v>
      </c>
      <c r="Z122" s="343"/>
      <c r="AA122" s="343"/>
      <c r="AB122" s="343"/>
      <c r="AC122" s="343"/>
      <c r="AD122" s="343"/>
      <c r="AE122" s="343"/>
      <c r="AF122" s="343"/>
      <c r="AG122" s="343"/>
      <c r="AH122" s="343"/>
      <c r="AI122" s="343"/>
      <c r="AJ122" s="343"/>
      <c r="AK122" s="343"/>
      <c r="AL122" s="343"/>
      <c r="AM122" s="343"/>
      <c r="AN122" s="343"/>
      <c r="AO122" s="343"/>
      <c r="AP122" s="343"/>
      <c r="AQ122" s="343"/>
      <c r="AR122" s="343"/>
      <c r="AS122" s="343"/>
      <c r="AT122" s="343"/>
      <c r="AU122" s="343"/>
      <c r="AV122" s="343"/>
      <c r="AW122" s="343"/>
    </row>
    <row r="123" spans="1:49" s="163" customFormat="1" ht="24" customHeight="1">
      <c r="A123" s="276"/>
      <c r="B123" s="473"/>
      <c r="C123" s="343" t="s">
        <v>1039</v>
      </c>
      <c r="D123" s="323" t="s">
        <v>2541</v>
      </c>
      <c r="E123" s="343" t="s">
        <v>1039</v>
      </c>
      <c r="F123" s="343"/>
      <c r="G123" s="343"/>
      <c r="H123" s="343" t="s">
        <v>10407</v>
      </c>
      <c r="I123" s="145">
        <v>94660</v>
      </c>
      <c r="J123" s="145">
        <v>224</v>
      </c>
      <c r="K123" s="145">
        <v>224</v>
      </c>
      <c r="L123" s="145">
        <v>145</v>
      </c>
      <c r="M123" s="145">
        <v>1</v>
      </c>
      <c r="N123" s="145">
        <v>21</v>
      </c>
      <c r="O123" s="145">
        <v>5800</v>
      </c>
      <c r="P123" s="145">
        <v>50</v>
      </c>
      <c r="Q123" s="145">
        <v>100</v>
      </c>
      <c r="R123" s="343" t="s">
        <v>233</v>
      </c>
      <c r="S123" s="343"/>
      <c r="T123" s="429">
        <v>2009</v>
      </c>
      <c r="U123" s="343"/>
      <c r="V123" s="343"/>
      <c r="W123" s="343"/>
      <c r="X123" s="343"/>
      <c r="Y123" s="145">
        <v>1200</v>
      </c>
      <c r="Z123" s="343"/>
      <c r="AA123" s="343"/>
      <c r="AB123" s="343"/>
      <c r="AC123" s="343"/>
      <c r="AD123" s="343"/>
      <c r="AE123" s="343"/>
      <c r="AF123" s="343"/>
      <c r="AG123" s="343"/>
      <c r="AH123" s="343"/>
      <c r="AI123" s="343"/>
      <c r="AJ123" s="343"/>
      <c r="AK123" s="343"/>
      <c r="AL123" s="343"/>
      <c r="AM123" s="343"/>
      <c r="AN123" s="343"/>
      <c r="AO123" s="343"/>
      <c r="AP123" s="343"/>
      <c r="AQ123" s="343"/>
      <c r="AR123" s="343"/>
      <c r="AS123" s="343"/>
      <c r="AT123" s="343"/>
      <c r="AU123" s="343"/>
      <c r="AV123" s="343"/>
      <c r="AW123" s="343"/>
    </row>
    <row r="124" spans="1:49" s="163" customFormat="1" ht="24" customHeight="1">
      <c r="A124" s="276" t="s">
        <v>340</v>
      </c>
      <c r="B124" s="466"/>
      <c r="C124" s="343" t="s">
        <v>1043</v>
      </c>
      <c r="D124" s="323" t="s">
        <v>2542</v>
      </c>
      <c r="E124" s="343" t="s">
        <v>1043</v>
      </c>
      <c r="F124" s="343" t="s">
        <v>2543</v>
      </c>
      <c r="G124" s="343"/>
      <c r="H124" s="438" t="s">
        <v>2508</v>
      </c>
      <c r="I124" s="145">
        <v>7020</v>
      </c>
      <c r="J124" s="145">
        <v>289</v>
      </c>
      <c r="K124" s="145">
        <v>332</v>
      </c>
      <c r="L124" s="145">
        <v>145</v>
      </c>
      <c r="M124" s="145">
        <v>8</v>
      </c>
      <c r="N124" s="145">
        <v>32</v>
      </c>
      <c r="O124" s="145">
        <v>2971</v>
      </c>
      <c r="P124" s="145"/>
      <c r="Q124" s="145"/>
      <c r="R124" s="343"/>
      <c r="S124" s="343"/>
      <c r="T124" s="429">
        <v>2000</v>
      </c>
      <c r="U124" s="343">
        <v>531</v>
      </c>
      <c r="V124" s="343">
        <v>150</v>
      </c>
      <c r="W124" s="343"/>
      <c r="X124" s="343"/>
      <c r="Y124" s="145">
        <v>681</v>
      </c>
      <c r="Z124" s="343"/>
      <c r="AA124" s="343"/>
      <c r="AB124" s="343"/>
      <c r="AC124" s="343"/>
      <c r="AD124" s="343"/>
      <c r="AE124" s="343"/>
      <c r="AF124" s="343"/>
      <c r="AG124" s="343"/>
      <c r="AH124" s="343"/>
      <c r="AI124" s="343"/>
      <c r="AJ124" s="343"/>
      <c r="AK124" s="343"/>
      <c r="AL124" s="343"/>
      <c r="AM124" s="343"/>
      <c r="AN124" s="343"/>
      <c r="AO124" s="343"/>
      <c r="AP124" s="343"/>
      <c r="AQ124" s="343"/>
      <c r="AR124" s="343"/>
      <c r="AS124" s="343"/>
      <c r="AT124" s="343"/>
      <c r="AU124" s="343"/>
      <c r="AV124" s="343"/>
      <c r="AW124" s="343"/>
    </row>
    <row r="125" spans="1:49" s="163" customFormat="1" ht="24" customHeight="1">
      <c r="A125" s="276"/>
      <c r="B125" s="431"/>
      <c r="C125" s="343" t="s">
        <v>1053</v>
      </c>
      <c r="D125" s="323" t="s">
        <v>2544</v>
      </c>
      <c r="E125" s="343" t="s">
        <v>1053</v>
      </c>
      <c r="F125" s="343" t="s">
        <v>2545</v>
      </c>
      <c r="G125" s="343"/>
      <c r="H125" s="438" t="s">
        <v>2508</v>
      </c>
      <c r="I125" s="145">
        <v>19170</v>
      </c>
      <c r="J125" s="145">
        <v>300</v>
      </c>
      <c r="K125" s="145">
        <v>300</v>
      </c>
      <c r="L125" s="145">
        <v>145</v>
      </c>
      <c r="M125" s="145">
        <v>3</v>
      </c>
      <c r="N125" s="145">
        <v>21</v>
      </c>
      <c r="O125" s="145">
        <v>4350</v>
      </c>
      <c r="P125" s="145"/>
      <c r="Q125" s="145"/>
      <c r="R125" s="343"/>
      <c r="S125" s="343"/>
      <c r="T125" s="429">
        <v>1993</v>
      </c>
      <c r="U125" s="343"/>
      <c r="V125" s="343"/>
      <c r="W125" s="343"/>
      <c r="X125" s="343"/>
      <c r="Y125" s="145">
        <v>60</v>
      </c>
      <c r="Z125" s="343">
        <v>19999</v>
      </c>
      <c r="AA125" s="343"/>
      <c r="AB125" s="343"/>
      <c r="AC125" s="343"/>
      <c r="AD125" s="343"/>
      <c r="AE125" s="343"/>
      <c r="AF125" s="343"/>
      <c r="AG125" s="343"/>
      <c r="AH125" s="343"/>
      <c r="AI125" s="343"/>
      <c r="AJ125" s="343"/>
      <c r="AK125" s="343"/>
      <c r="AL125" s="343"/>
      <c r="AM125" s="343"/>
      <c r="AN125" s="343"/>
      <c r="AO125" s="343"/>
      <c r="AP125" s="343"/>
      <c r="AQ125" s="343"/>
      <c r="AR125" s="343"/>
      <c r="AS125" s="343"/>
      <c r="AT125" s="343"/>
      <c r="AU125" s="343"/>
      <c r="AV125" s="343"/>
      <c r="AW125" s="343"/>
    </row>
    <row r="126" spans="1:49" s="163" customFormat="1" ht="24" customHeight="1">
      <c r="A126" s="269" t="s">
        <v>341</v>
      </c>
      <c r="B126" s="344" t="s">
        <v>3599</v>
      </c>
      <c r="C126" s="353" t="s">
        <v>3744</v>
      </c>
      <c r="D126" s="323">
        <f>COUNTA(D127:D140)</f>
        <v>14</v>
      </c>
      <c r="E126" s="343"/>
      <c r="F126" s="343"/>
      <c r="G126" s="343"/>
      <c r="H126" s="343"/>
      <c r="I126" s="145">
        <f>SUM(I127:I140)</f>
        <v>118710</v>
      </c>
      <c r="J126" s="145">
        <f>SUM(J127:J140)</f>
        <v>4134.33</v>
      </c>
      <c r="K126" s="145">
        <f>SUM(K127:K140)</f>
        <v>4118.09</v>
      </c>
      <c r="L126" s="145"/>
      <c r="M126" s="145"/>
      <c r="N126" s="145"/>
      <c r="O126" s="145"/>
      <c r="P126" s="145"/>
      <c r="Q126" s="145"/>
      <c r="R126" s="343"/>
      <c r="S126" s="343"/>
      <c r="T126" s="429"/>
      <c r="U126" s="343"/>
      <c r="V126" s="343"/>
      <c r="W126" s="343"/>
      <c r="X126" s="343"/>
      <c r="Y126" s="145"/>
      <c r="Z126" s="343"/>
      <c r="AA126" s="343"/>
      <c r="AB126" s="343"/>
      <c r="AC126" s="343"/>
      <c r="AD126" s="343"/>
      <c r="AE126" s="343"/>
      <c r="AF126" s="343"/>
      <c r="AG126" s="343"/>
      <c r="AH126" s="343"/>
      <c r="AI126" s="343"/>
      <c r="AJ126" s="343"/>
      <c r="AK126" s="343"/>
      <c r="AL126" s="343"/>
      <c r="AM126" s="343"/>
      <c r="AN126" s="343"/>
      <c r="AO126" s="343"/>
      <c r="AP126" s="343"/>
      <c r="AQ126" s="343"/>
      <c r="AR126" s="343"/>
      <c r="AS126" s="343"/>
      <c r="AT126" s="343"/>
      <c r="AU126" s="343"/>
      <c r="AV126" s="343"/>
      <c r="AW126" s="343"/>
    </row>
    <row r="127" spans="1:49" s="163" customFormat="1" ht="24" customHeight="1">
      <c r="A127" s="269"/>
      <c r="B127" s="344"/>
      <c r="C127" s="353" t="s">
        <v>3600</v>
      </c>
      <c r="D127" s="353" t="s">
        <v>5725</v>
      </c>
      <c r="E127" s="353" t="s">
        <v>5726</v>
      </c>
      <c r="F127" s="353" t="s">
        <v>5727</v>
      </c>
      <c r="G127" s="462" t="s">
        <v>4002</v>
      </c>
      <c r="H127" s="353" t="s">
        <v>5728</v>
      </c>
      <c r="I127" s="145">
        <v>4350</v>
      </c>
      <c r="J127" s="145">
        <v>132</v>
      </c>
      <c r="K127" s="145">
        <v>230</v>
      </c>
      <c r="L127" s="514">
        <v>145</v>
      </c>
      <c r="M127" s="145">
        <v>10</v>
      </c>
      <c r="N127" s="145">
        <v>15</v>
      </c>
      <c r="O127" s="145">
        <v>4350</v>
      </c>
      <c r="P127" s="145"/>
      <c r="Q127" s="145"/>
      <c r="R127" s="343"/>
      <c r="S127" s="343" t="s">
        <v>3299</v>
      </c>
      <c r="T127" s="429">
        <v>1990</v>
      </c>
      <c r="U127" s="343">
        <v>142</v>
      </c>
      <c r="V127" s="343">
        <v>142</v>
      </c>
      <c r="W127" s="343">
        <v>172</v>
      </c>
      <c r="X127" s="343"/>
      <c r="Y127" s="145">
        <v>314</v>
      </c>
      <c r="Z127" s="353">
        <v>1997</v>
      </c>
      <c r="AA127" s="353">
        <v>2003</v>
      </c>
      <c r="AB127" s="343"/>
      <c r="AC127" s="343"/>
      <c r="AD127" s="343"/>
      <c r="AE127" s="343"/>
      <c r="AF127" s="343"/>
      <c r="AG127" s="343"/>
      <c r="AH127" s="343"/>
      <c r="AI127" s="343"/>
      <c r="AJ127" s="343"/>
      <c r="AK127" s="343"/>
      <c r="AL127" s="343"/>
      <c r="AM127" s="343"/>
      <c r="AN127" s="343"/>
      <c r="AO127" s="343"/>
      <c r="AP127" s="343"/>
      <c r="AQ127" s="343"/>
      <c r="AR127" s="343"/>
      <c r="AS127" s="343"/>
      <c r="AT127" s="343"/>
      <c r="AU127" s="343"/>
      <c r="AV127" s="343"/>
      <c r="AW127" s="343"/>
    </row>
    <row r="128" spans="1:49" s="163" customFormat="1" ht="24" customHeight="1">
      <c r="A128" s="269"/>
      <c r="B128" s="344"/>
      <c r="C128" s="353" t="s">
        <v>582</v>
      </c>
      <c r="D128" s="353" t="s">
        <v>11188</v>
      </c>
      <c r="E128" s="353" t="s">
        <v>11189</v>
      </c>
      <c r="F128" s="353" t="s">
        <v>10720</v>
      </c>
      <c r="G128" s="462"/>
      <c r="H128" s="353" t="s">
        <v>10908</v>
      </c>
      <c r="I128" s="145">
        <v>1590</v>
      </c>
      <c r="J128" s="145">
        <v>456</v>
      </c>
      <c r="K128" s="145">
        <v>338</v>
      </c>
      <c r="L128" s="145">
        <v>145</v>
      </c>
      <c r="M128" s="145">
        <v>0.9</v>
      </c>
      <c r="N128" s="145">
        <v>21</v>
      </c>
      <c r="O128" s="145">
        <v>1590</v>
      </c>
      <c r="P128" s="145"/>
      <c r="Q128" s="145"/>
      <c r="R128" s="343"/>
      <c r="S128" s="343" t="s">
        <v>587</v>
      </c>
      <c r="T128" s="429">
        <v>1998</v>
      </c>
      <c r="U128" s="343">
        <v>95</v>
      </c>
      <c r="V128" s="343"/>
      <c r="W128" s="343"/>
      <c r="X128" s="343"/>
      <c r="Y128" s="145">
        <v>95</v>
      </c>
      <c r="Z128" s="353"/>
      <c r="AA128" s="353"/>
      <c r="AB128" s="343"/>
      <c r="AC128" s="343"/>
      <c r="AD128" s="343"/>
      <c r="AE128" s="343"/>
      <c r="AF128" s="343"/>
      <c r="AG128" s="343"/>
      <c r="AH128" s="343"/>
      <c r="AI128" s="343"/>
      <c r="AJ128" s="343"/>
      <c r="AK128" s="343"/>
      <c r="AL128" s="343"/>
      <c r="AM128" s="343"/>
      <c r="AN128" s="343"/>
      <c r="AO128" s="343"/>
      <c r="AP128" s="343"/>
      <c r="AQ128" s="343"/>
      <c r="AR128" s="343"/>
      <c r="AS128" s="343"/>
      <c r="AT128" s="343"/>
      <c r="AU128" s="343"/>
      <c r="AV128" s="343"/>
      <c r="AW128" s="353"/>
    </row>
    <row r="129" spans="1:49" s="163" customFormat="1" ht="24" customHeight="1">
      <c r="A129" s="269" t="s">
        <v>207</v>
      </c>
      <c r="B129" s="344"/>
      <c r="C129" s="353" t="s">
        <v>3602</v>
      </c>
      <c r="D129" s="353" t="s">
        <v>5729</v>
      </c>
      <c r="E129" s="353" t="s">
        <v>3602</v>
      </c>
      <c r="F129" s="353" t="s">
        <v>5730</v>
      </c>
      <c r="G129" s="353"/>
      <c r="H129" s="353" t="s">
        <v>5719</v>
      </c>
      <c r="I129" s="145">
        <v>4550</v>
      </c>
      <c r="J129" s="145">
        <v>398.76</v>
      </c>
      <c r="K129" s="145">
        <v>351</v>
      </c>
      <c r="L129" s="145">
        <v>145</v>
      </c>
      <c r="M129" s="145">
        <v>0.9</v>
      </c>
      <c r="N129" s="145">
        <v>21</v>
      </c>
      <c r="O129" s="145">
        <v>4550</v>
      </c>
      <c r="P129" s="145"/>
      <c r="Q129" s="145"/>
      <c r="R129" s="343"/>
      <c r="S129" s="343"/>
      <c r="T129" s="429">
        <v>1995</v>
      </c>
      <c r="U129" s="343">
        <v>409</v>
      </c>
      <c r="V129" s="343">
        <v>100</v>
      </c>
      <c r="W129" s="343"/>
      <c r="X129" s="343"/>
      <c r="Y129" s="145">
        <v>509</v>
      </c>
      <c r="Z129" s="353"/>
      <c r="AA129" s="353"/>
      <c r="AB129" s="343"/>
      <c r="AC129" s="343"/>
      <c r="AD129" s="343"/>
      <c r="AE129" s="343"/>
      <c r="AF129" s="343"/>
      <c r="AG129" s="343"/>
      <c r="AH129" s="343"/>
      <c r="AI129" s="343"/>
      <c r="AJ129" s="343"/>
      <c r="AK129" s="343"/>
      <c r="AL129" s="343"/>
      <c r="AM129" s="343"/>
      <c r="AN129" s="343"/>
      <c r="AO129" s="343"/>
      <c r="AP129" s="343"/>
      <c r="AQ129" s="343"/>
      <c r="AR129" s="343"/>
      <c r="AS129" s="343"/>
      <c r="AT129" s="343"/>
      <c r="AU129" s="343"/>
      <c r="AV129" s="343"/>
      <c r="AW129" s="343"/>
    </row>
    <row r="130" spans="1:49" s="163" customFormat="1" ht="24" customHeight="1">
      <c r="A130" s="269"/>
      <c r="B130" s="344"/>
      <c r="C130" s="353" t="s">
        <v>3603</v>
      </c>
      <c r="D130" s="353" t="s">
        <v>5731</v>
      </c>
      <c r="E130" s="353" t="s">
        <v>3603</v>
      </c>
      <c r="F130" s="353" t="s">
        <v>5732</v>
      </c>
      <c r="G130" s="462"/>
      <c r="H130" s="353" t="s">
        <v>5719</v>
      </c>
      <c r="I130" s="145">
        <v>11379</v>
      </c>
      <c r="J130" s="145">
        <v>316</v>
      </c>
      <c r="K130" s="145">
        <v>386</v>
      </c>
      <c r="L130" s="145">
        <v>145</v>
      </c>
      <c r="M130" s="145">
        <v>30</v>
      </c>
      <c r="N130" s="145">
        <v>28</v>
      </c>
      <c r="O130" s="145">
        <v>4350</v>
      </c>
      <c r="P130" s="145">
        <v>30</v>
      </c>
      <c r="Q130" s="145">
        <v>30</v>
      </c>
      <c r="R130" s="343" t="s">
        <v>3298</v>
      </c>
      <c r="S130" s="343" t="s">
        <v>3299</v>
      </c>
      <c r="T130" s="429">
        <v>1997</v>
      </c>
      <c r="U130" s="343">
        <v>700</v>
      </c>
      <c r="V130" s="343"/>
      <c r="W130" s="343"/>
      <c r="X130" s="343"/>
      <c r="Y130" s="145">
        <v>700</v>
      </c>
      <c r="Z130" s="353"/>
      <c r="AA130" s="353"/>
      <c r="AB130" s="343"/>
      <c r="AC130" s="343"/>
      <c r="AD130" s="343"/>
      <c r="AE130" s="343"/>
      <c r="AF130" s="343"/>
      <c r="AG130" s="343"/>
      <c r="AH130" s="343"/>
      <c r="AI130" s="343"/>
      <c r="AJ130" s="343"/>
      <c r="AK130" s="343"/>
      <c r="AL130" s="343"/>
      <c r="AM130" s="343"/>
      <c r="AN130" s="343"/>
      <c r="AO130" s="343"/>
      <c r="AP130" s="343"/>
      <c r="AQ130" s="343"/>
      <c r="AR130" s="343"/>
      <c r="AS130" s="343"/>
      <c r="AT130" s="343"/>
      <c r="AU130" s="343"/>
      <c r="AV130" s="343"/>
      <c r="AW130" s="343"/>
    </row>
    <row r="131" spans="1:49" s="163" customFormat="1" ht="24" customHeight="1">
      <c r="A131" s="269"/>
      <c r="B131" s="344"/>
      <c r="C131" s="353" t="s">
        <v>3604</v>
      </c>
      <c r="D131" s="353" t="s">
        <v>5733</v>
      </c>
      <c r="E131" s="353" t="s">
        <v>3604</v>
      </c>
      <c r="F131" s="353" t="s">
        <v>5734</v>
      </c>
      <c r="G131" s="462" t="s">
        <v>5735</v>
      </c>
      <c r="H131" s="353" t="s">
        <v>3605</v>
      </c>
      <c r="I131" s="145">
        <v>8765</v>
      </c>
      <c r="J131" s="145">
        <v>317</v>
      </c>
      <c r="K131" s="145">
        <v>384</v>
      </c>
      <c r="L131" s="145">
        <v>145</v>
      </c>
      <c r="M131" s="145">
        <v>0.9</v>
      </c>
      <c r="N131" s="145">
        <v>21</v>
      </c>
      <c r="O131" s="145">
        <v>4555</v>
      </c>
      <c r="P131" s="145" t="s">
        <v>3387</v>
      </c>
      <c r="Q131" s="145"/>
      <c r="R131" s="343"/>
      <c r="S131" s="343" t="s">
        <v>3299</v>
      </c>
      <c r="T131" s="429">
        <v>2008</v>
      </c>
      <c r="U131" s="343">
        <v>200</v>
      </c>
      <c r="V131" s="343">
        <v>200</v>
      </c>
      <c r="W131" s="343">
        <v>0</v>
      </c>
      <c r="X131" s="343">
        <v>0</v>
      </c>
      <c r="Y131" s="145">
        <v>1100</v>
      </c>
      <c r="Z131" s="353"/>
      <c r="AA131" s="353"/>
      <c r="AB131" s="343"/>
      <c r="AC131" s="343"/>
      <c r="AD131" s="343"/>
      <c r="AE131" s="343"/>
      <c r="AF131" s="343"/>
      <c r="AG131" s="343"/>
      <c r="AH131" s="343"/>
      <c r="AI131" s="343"/>
      <c r="AJ131" s="343"/>
      <c r="AK131" s="343"/>
      <c r="AL131" s="343"/>
      <c r="AM131" s="343"/>
      <c r="AN131" s="343"/>
      <c r="AO131" s="343"/>
      <c r="AP131" s="343"/>
      <c r="AQ131" s="343"/>
      <c r="AR131" s="343"/>
      <c r="AS131" s="343"/>
      <c r="AT131" s="343"/>
      <c r="AU131" s="343"/>
      <c r="AV131" s="343"/>
      <c r="AW131" s="343"/>
    </row>
    <row r="132" spans="1:49" s="163" customFormat="1" ht="24" customHeight="1">
      <c r="A132" s="269"/>
      <c r="B132" s="344"/>
      <c r="C132" s="353" t="s">
        <v>4003</v>
      </c>
      <c r="D132" s="353" t="s">
        <v>5736</v>
      </c>
      <c r="E132" s="353" t="s">
        <v>4003</v>
      </c>
      <c r="F132" s="353" t="s">
        <v>5734</v>
      </c>
      <c r="G132" s="462" t="s">
        <v>5735</v>
      </c>
      <c r="H132" s="353" t="s">
        <v>5719</v>
      </c>
      <c r="I132" s="145">
        <v>11688</v>
      </c>
      <c r="J132" s="145">
        <v>180</v>
      </c>
      <c r="K132" s="145">
        <v>291</v>
      </c>
      <c r="L132" s="145">
        <v>145</v>
      </c>
      <c r="M132" s="145">
        <v>0.9</v>
      </c>
      <c r="N132" s="145">
        <v>21</v>
      </c>
      <c r="O132" s="145">
        <v>4500</v>
      </c>
      <c r="P132" s="145" t="s">
        <v>3387</v>
      </c>
      <c r="Q132" s="145">
        <v>50</v>
      </c>
      <c r="R132" s="343" t="s">
        <v>3324</v>
      </c>
      <c r="S132" s="343" t="s">
        <v>3299</v>
      </c>
      <c r="T132" s="429">
        <v>2000</v>
      </c>
      <c r="U132" s="343">
        <v>200</v>
      </c>
      <c r="V132" s="343">
        <v>200</v>
      </c>
      <c r="W132" s="343">
        <v>0</v>
      </c>
      <c r="X132" s="343">
        <v>0</v>
      </c>
      <c r="Y132" s="145">
        <v>400</v>
      </c>
      <c r="Z132" s="353"/>
      <c r="AA132" s="353"/>
      <c r="AB132" s="343"/>
      <c r="AC132" s="343"/>
      <c r="AD132" s="343"/>
      <c r="AE132" s="343"/>
      <c r="AF132" s="343"/>
      <c r="AG132" s="343"/>
      <c r="AH132" s="343"/>
      <c r="AI132" s="343"/>
      <c r="AJ132" s="343"/>
      <c r="AK132" s="343"/>
      <c r="AL132" s="343"/>
      <c r="AM132" s="343"/>
      <c r="AN132" s="343"/>
      <c r="AO132" s="343"/>
      <c r="AP132" s="343"/>
      <c r="AQ132" s="343"/>
      <c r="AR132" s="343"/>
      <c r="AS132" s="343"/>
      <c r="AT132" s="343"/>
      <c r="AU132" s="343"/>
      <c r="AV132" s="343"/>
      <c r="AW132" s="343"/>
    </row>
    <row r="133" spans="1:49" s="163" customFormat="1" ht="24" customHeight="1">
      <c r="A133" s="269"/>
      <c r="B133" s="344"/>
      <c r="C133" s="353" t="s">
        <v>4003</v>
      </c>
      <c r="D133" s="353" t="s">
        <v>5737</v>
      </c>
      <c r="E133" s="353" t="s">
        <v>4003</v>
      </c>
      <c r="F133" s="353" t="s">
        <v>5734</v>
      </c>
      <c r="G133" s="462" t="s">
        <v>5735</v>
      </c>
      <c r="H133" s="353" t="s">
        <v>5719</v>
      </c>
      <c r="I133" s="145">
        <v>14645</v>
      </c>
      <c r="J133" s="145">
        <v>412.9</v>
      </c>
      <c r="K133" s="145">
        <v>399.47</v>
      </c>
      <c r="L133" s="145">
        <v>145</v>
      </c>
      <c r="M133" s="145">
        <v>1</v>
      </c>
      <c r="N133" s="145">
        <v>21</v>
      </c>
      <c r="O133" s="145">
        <v>8670</v>
      </c>
      <c r="P133" s="145" t="s">
        <v>3387</v>
      </c>
      <c r="Q133" s="145"/>
      <c r="R133" s="343"/>
      <c r="S133" s="343" t="s">
        <v>3299</v>
      </c>
      <c r="T133" s="429">
        <v>2013</v>
      </c>
      <c r="U133" s="343">
        <v>200</v>
      </c>
      <c r="V133" s="343">
        <v>200</v>
      </c>
      <c r="W133" s="343">
        <v>0</v>
      </c>
      <c r="X133" s="343">
        <v>0</v>
      </c>
      <c r="Y133" s="145">
        <v>800</v>
      </c>
      <c r="Z133" s="353"/>
      <c r="AA133" s="353"/>
      <c r="AB133" s="343"/>
      <c r="AC133" s="343"/>
      <c r="AD133" s="343"/>
      <c r="AE133" s="343"/>
      <c r="AF133" s="343"/>
      <c r="AG133" s="343"/>
      <c r="AH133" s="343"/>
      <c r="AI133" s="343"/>
      <c r="AJ133" s="343"/>
      <c r="AK133" s="343"/>
      <c r="AL133" s="343"/>
      <c r="AM133" s="343"/>
      <c r="AN133" s="343"/>
      <c r="AO133" s="343"/>
      <c r="AP133" s="343"/>
      <c r="AQ133" s="343"/>
      <c r="AR133" s="343"/>
      <c r="AS133" s="343"/>
      <c r="AT133" s="343"/>
      <c r="AU133" s="343"/>
      <c r="AV133" s="343"/>
      <c r="AW133" s="343"/>
    </row>
    <row r="134" spans="1:49" s="163" customFormat="1" ht="24" customHeight="1">
      <c r="A134" s="269" t="s">
        <v>172</v>
      </c>
      <c r="B134" s="344"/>
      <c r="C134" s="353" t="s">
        <v>4004</v>
      </c>
      <c r="D134" s="353" t="s">
        <v>5738</v>
      </c>
      <c r="E134" s="353" t="s">
        <v>4004</v>
      </c>
      <c r="F134" s="353"/>
      <c r="G134" s="462"/>
      <c r="H134" s="353" t="s">
        <v>5739</v>
      </c>
      <c r="I134" s="145">
        <v>8977</v>
      </c>
      <c r="J134" s="145">
        <v>401.67</v>
      </c>
      <c r="K134" s="145">
        <v>304.62</v>
      </c>
      <c r="L134" s="145">
        <v>145</v>
      </c>
      <c r="M134" s="145">
        <v>30</v>
      </c>
      <c r="N134" s="145">
        <v>3</v>
      </c>
      <c r="O134" s="145">
        <v>4350</v>
      </c>
      <c r="P134" s="145"/>
      <c r="Q134" s="145"/>
      <c r="R134" s="343"/>
      <c r="S134" s="343"/>
      <c r="T134" s="429">
        <v>2010</v>
      </c>
      <c r="U134" s="343"/>
      <c r="V134" s="343"/>
      <c r="W134" s="343"/>
      <c r="X134" s="343"/>
      <c r="Y134" s="145">
        <v>588</v>
      </c>
      <c r="Z134" s="353"/>
      <c r="AA134" s="353"/>
      <c r="AB134" s="343"/>
      <c r="AC134" s="343"/>
      <c r="AD134" s="343"/>
      <c r="AE134" s="343"/>
      <c r="AF134" s="343"/>
      <c r="AG134" s="343"/>
      <c r="AH134" s="343"/>
      <c r="AI134" s="343"/>
      <c r="AJ134" s="343"/>
      <c r="AK134" s="343"/>
      <c r="AL134" s="343"/>
      <c r="AM134" s="343"/>
      <c r="AN134" s="343"/>
      <c r="AO134" s="343"/>
      <c r="AP134" s="343"/>
      <c r="AQ134" s="343"/>
      <c r="AR134" s="343"/>
      <c r="AS134" s="343"/>
      <c r="AT134" s="343"/>
      <c r="AU134" s="343"/>
      <c r="AV134" s="343"/>
      <c r="AW134" s="343"/>
    </row>
    <row r="135" spans="1:49" s="163" customFormat="1" ht="24" customHeight="1">
      <c r="A135" s="269">
        <v>4</v>
      </c>
      <c r="B135" s="480"/>
      <c r="C135" s="353" t="s">
        <v>3606</v>
      </c>
      <c r="D135" s="353" t="s">
        <v>5740</v>
      </c>
      <c r="E135" s="353" t="s">
        <v>3606</v>
      </c>
      <c r="F135" s="353" t="s">
        <v>2572</v>
      </c>
      <c r="G135" s="462" t="s">
        <v>5735</v>
      </c>
      <c r="H135" s="353" t="s">
        <v>3606</v>
      </c>
      <c r="I135" s="145">
        <v>9200</v>
      </c>
      <c r="J135" s="145">
        <v>117</v>
      </c>
      <c r="K135" s="145">
        <v>117</v>
      </c>
      <c r="L135" s="145">
        <v>145</v>
      </c>
      <c r="M135" s="145">
        <v>0.9</v>
      </c>
      <c r="N135" s="145">
        <v>28</v>
      </c>
      <c r="O135" s="145">
        <v>7450</v>
      </c>
      <c r="P135" s="145" t="s">
        <v>3387</v>
      </c>
      <c r="Q135" s="145" t="s">
        <v>3387</v>
      </c>
      <c r="R135" s="343" t="s">
        <v>3387</v>
      </c>
      <c r="S135" s="343" t="s">
        <v>3299</v>
      </c>
      <c r="T135" s="429">
        <v>1992</v>
      </c>
      <c r="U135" s="343">
        <v>200</v>
      </c>
      <c r="V135" s="343">
        <v>200</v>
      </c>
      <c r="W135" s="343">
        <v>0</v>
      </c>
      <c r="X135" s="343">
        <v>0</v>
      </c>
      <c r="Y135" s="145">
        <v>130</v>
      </c>
      <c r="Z135" s="353"/>
      <c r="AA135" s="353"/>
      <c r="AB135" s="343"/>
      <c r="AC135" s="343"/>
      <c r="AD135" s="343"/>
      <c r="AE135" s="343"/>
      <c r="AF135" s="343"/>
      <c r="AG135" s="343"/>
      <c r="AH135" s="343"/>
      <c r="AI135" s="343"/>
      <c r="AJ135" s="343"/>
      <c r="AK135" s="343"/>
      <c r="AL135" s="343"/>
      <c r="AM135" s="343"/>
      <c r="AN135" s="343"/>
      <c r="AO135" s="343"/>
      <c r="AP135" s="343"/>
      <c r="AQ135" s="343"/>
      <c r="AR135" s="343"/>
      <c r="AS135" s="343"/>
      <c r="AT135" s="343"/>
      <c r="AU135" s="343"/>
      <c r="AV135" s="343"/>
      <c r="AW135" s="343"/>
    </row>
    <row r="136" spans="1:49" s="163" customFormat="1" ht="24" customHeight="1">
      <c r="A136" s="269">
        <v>6</v>
      </c>
      <c r="B136" s="344"/>
      <c r="C136" s="353" t="s">
        <v>3607</v>
      </c>
      <c r="D136" s="353" t="s">
        <v>5741</v>
      </c>
      <c r="E136" s="353" t="s">
        <v>3607</v>
      </c>
      <c r="F136" s="353" t="s">
        <v>5742</v>
      </c>
      <c r="G136" s="462" t="s">
        <v>4005</v>
      </c>
      <c r="H136" s="353" t="s">
        <v>3607</v>
      </c>
      <c r="I136" s="145">
        <v>13460</v>
      </c>
      <c r="J136" s="145">
        <v>431</v>
      </c>
      <c r="K136" s="145">
        <v>318</v>
      </c>
      <c r="L136" s="145">
        <v>145</v>
      </c>
      <c r="M136" s="145">
        <v>18.89</v>
      </c>
      <c r="N136" s="145">
        <v>21</v>
      </c>
      <c r="O136" s="145">
        <v>2740</v>
      </c>
      <c r="P136" s="145"/>
      <c r="Q136" s="145"/>
      <c r="R136" s="343"/>
      <c r="S136" s="343"/>
      <c r="T136" s="429">
        <v>1999</v>
      </c>
      <c r="U136" s="343">
        <v>240</v>
      </c>
      <c r="V136" s="343">
        <v>255</v>
      </c>
      <c r="W136" s="343"/>
      <c r="X136" s="343"/>
      <c r="Y136" s="145">
        <v>495</v>
      </c>
      <c r="Z136" s="353"/>
      <c r="AA136" s="353"/>
      <c r="AB136" s="343"/>
      <c r="AC136" s="343"/>
      <c r="AD136" s="343"/>
      <c r="AE136" s="343"/>
      <c r="AF136" s="343"/>
      <c r="AG136" s="343"/>
      <c r="AH136" s="343"/>
      <c r="AI136" s="343"/>
      <c r="AJ136" s="343"/>
      <c r="AK136" s="343"/>
      <c r="AL136" s="343"/>
      <c r="AM136" s="343"/>
      <c r="AN136" s="343"/>
      <c r="AO136" s="343"/>
      <c r="AP136" s="343"/>
      <c r="AQ136" s="343"/>
      <c r="AR136" s="343"/>
      <c r="AS136" s="343"/>
      <c r="AT136" s="343"/>
      <c r="AU136" s="343"/>
      <c r="AV136" s="343"/>
      <c r="AW136" s="343"/>
    </row>
    <row r="137" spans="1:49" s="163" customFormat="1" ht="24" customHeight="1">
      <c r="A137" s="269"/>
      <c r="B137" s="344"/>
      <c r="C137" s="353" t="s">
        <v>3607</v>
      </c>
      <c r="D137" s="353" t="s">
        <v>5743</v>
      </c>
      <c r="E137" s="353" t="s">
        <v>3607</v>
      </c>
      <c r="F137" s="353" t="s">
        <v>5744</v>
      </c>
      <c r="G137" s="462" t="s">
        <v>4005</v>
      </c>
      <c r="H137" s="353" t="s">
        <v>5719</v>
      </c>
      <c r="I137" s="145">
        <v>1322</v>
      </c>
      <c r="J137" s="145">
        <v>59</v>
      </c>
      <c r="K137" s="145">
        <v>59</v>
      </c>
      <c r="L137" s="145">
        <v>145</v>
      </c>
      <c r="M137" s="145">
        <v>9.1</v>
      </c>
      <c r="N137" s="145">
        <v>10</v>
      </c>
      <c r="O137" s="145">
        <v>1322</v>
      </c>
      <c r="P137" s="145"/>
      <c r="Q137" s="145"/>
      <c r="R137" s="343"/>
      <c r="S137" s="343"/>
      <c r="T137" s="429">
        <v>1991</v>
      </c>
      <c r="U137" s="343"/>
      <c r="V137" s="343"/>
      <c r="W137" s="343"/>
      <c r="X137" s="343"/>
      <c r="Y137" s="145">
        <v>23</v>
      </c>
      <c r="Z137" s="353"/>
      <c r="AA137" s="353"/>
      <c r="AB137" s="343"/>
      <c r="AC137" s="343"/>
      <c r="AD137" s="343"/>
      <c r="AE137" s="343"/>
      <c r="AF137" s="343"/>
      <c r="AG137" s="343"/>
      <c r="AH137" s="343"/>
      <c r="AI137" s="343"/>
      <c r="AJ137" s="343"/>
      <c r="AK137" s="343"/>
      <c r="AL137" s="343"/>
      <c r="AM137" s="343"/>
      <c r="AN137" s="343"/>
      <c r="AO137" s="343"/>
      <c r="AP137" s="343"/>
      <c r="AQ137" s="343"/>
      <c r="AR137" s="343"/>
      <c r="AS137" s="343"/>
      <c r="AT137" s="343"/>
      <c r="AU137" s="343"/>
      <c r="AV137" s="343"/>
      <c r="AW137" s="343"/>
    </row>
    <row r="138" spans="1:49" s="163" customFormat="1" ht="24" customHeight="1">
      <c r="A138" s="269">
        <v>10</v>
      </c>
      <c r="B138" s="344"/>
      <c r="C138" s="353" t="s">
        <v>3608</v>
      </c>
      <c r="D138" s="353" t="s">
        <v>5745</v>
      </c>
      <c r="E138" s="353" t="s">
        <v>3608</v>
      </c>
      <c r="F138" s="353" t="s">
        <v>5746</v>
      </c>
      <c r="G138" s="462" t="s">
        <v>5747</v>
      </c>
      <c r="H138" s="353" t="s">
        <v>3608</v>
      </c>
      <c r="I138" s="145">
        <v>7113</v>
      </c>
      <c r="J138" s="145">
        <v>364</v>
      </c>
      <c r="K138" s="145">
        <v>321</v>
      </c>
      <c r="L138" s="145">
        <v>200</v>
      </c>
      <c r="M138" s="145">
        <v>145</v>
      </c>
      <c r="N138" s="145">
        <v>21</v>
      </c>
      <c r="O138" s="145">
        <v>1279</v>
      </c>
      <c r="P138" s="145"/>
      <c r="Q138" s="145"/>
      <c r="R138" s="343"/>
      <c r="S138" s="343"/>
      <c r="T138" s="429">
        <v>1996</v>
      </c>
      <c r="U138" s="343">
        <v>120</v>
      </c>
      <c r="V138" s="343"/>
      <c r="W138" s="343"/>
      <c r="X138" s="343">
        <v>2</v>
      </c>
      <c r="Y138" s="145">
        <v>672</v>
      </c>
      <c r="Z138" s="353"/>
      <c r="AA138" s="353"/>
      <c r="AB138" s="343"/>
      <c r="AC138" s="343"/>
      <c r="AD138" s="343"/>
      <c r="AE138" s="343"/>
      <c r="AF138" s="343"/>
      <c r="AG138" s="343"/>
      <c r="AH138" s="343"/>
      <c r="AI138" s="343"/>
      <c r="AJ138" s="343"/>
      <c r="AK138" s="343"/>
      <c r="AL138" s="343"/>
      <c r="AM138" s="343"/>
      <c r="AN138" s="343"/>
      <c r="AO138" s="343"/>
      <c r="AP138" s="343"/>
      <c r="AQ138" s="343"/>
      <c r="AR138" s="343"/>
      <c r="AS138" s="343"/>
      <c r="AT138" s="343"/>
      <c r="AU138" s="343"/>
      <c r="AV138" s="343"/>
      <c r="AW138" s="343"/>
    </row>
    <row r="139" spans="1:49" s="163" customFormat="1" ht="24" customHeight="1">
      <c r="B139" s="344"/>
      <c r="C139" s="353" t="s">
        <v>3609</v>
      </c>
      <c r="D139" s="353" t="s">
        <v>5748</v>
      </c>
      <c r="E139" s="353" t="s">
        <v>3609</v>
      </c>
      <c r="F139" s="353" t="s">
        <v>5749</v>
      </c>
      <c r="G139" s="462" t="s">
        <v>4006</v>
      </c>
      <c r="H139" s="353" t="s">
        <v>3609</v>
      </c>
      <c r="I139" s="145">
        <v>11449</v>
      </c>
      <c r="J139" s="145">
        <v>295</v>
      </c>
      <c r="K139" s="145">
        <v>394</v>
      </c>
      <c r="L139" s="145">
        <v>145</v>
      </c>
      <c r="M139" s="145">
        <v>30.5</v>
      </c>
      <c r="N139" s="145">
        <v>21</v>
      </c>
      <c r="O139" s="145">
        <v>295</v>
      </c>
      <c r="P139" s="145"/>
      <c r="Q139" s="145"/>
      <c r="R139" s="343"/>
      <c r="S139" s="343"/>
      <c r="T139" s="429">
        <v>1996</v>
      </c>
      <c r="U139" s="343">
        <v>5</v>
      </c>
      <c r="V139" s="343"/>
      <c r="W139" s="343"/>
      <c r="X139" s="343"/>
      <c r="Y139" s="145">
        <v>13</v>
      </c>
      <c r="Z139" s="353" t="s">
        <v>5750</v>
      </c>
      <c r="AA139" s="353"/>
      <c r="AB139" s="343"/>
      <c r="AC139" s="343"/>
      <c r="AD139" s="343"/>
      <c r="AE139" s="343"/>
      <c r="AF139" s="343"/>
      <c r="AG139" s="343"/>
      <c r="AH139" s="343"/>
      <c r="AI139" s="343"/>
      <c r="AJ139" s="343"/>
      <c r="AK139" s="343"/>
      <c r="AL139" s="343"/>
      <c r="AM139" s="343"/>
      <c r="AN139" s="343"/>
      <c r="AO139" s="343"/>
      <c r="AP139" s="343"/>
      <c r="AQ139" s="343"/>
      <c r="AR139" s="343"/>
      <c r="AS139" s="343"/>
      <c r="AT139" s="343"/>
      <c r="AU139" s="343"/>
      <c r="AV139" s="343"/>
      <c r="AW139" s="343"/>
    </row>
    <row r="140" spans="1:49" s="163" customFormat="1" ht="24" customHeight="1">
      <c r="A140" s="269"/>
      <c r="B140" s="431"/>
      <c r="C140" s="353" t="s">
        <v>3610</v>
      </c>
      <c r="D140" s="353" t="s">
        <v>5751</v>
      </c>
      <c r="E140" s="353" t="s">
        <v>3610</v>
      </c>
      <c r="F140" s="353" t="s">
        <v>5752</v>
      </c>
      <c r="G140" s="462"/>
      <c r="H140" s="353" t="s">
        <v>5719</v>
      </c>
      <c r="I140" s="145">
        <v>10222</v>
      </c>
      <c r="J140" s="145">
        <v>254</v>
      </c>
      <c r="K140" s="145">
        <v>225</v>
      </c>
      <c r="L140" s="145">
        <v>145</v>
      </c>
      <c r="M140" s="145">
        <v>21</v>
      </c>
      <c r="N140" s="145">
        <v>28</v>
      </c>
      <c r="O140" s="145">
        <v>4500</v>
      </c>
      <c r="P140" s="145" t="s">
        <v>3387</v>
      </c>
      <c r="Q140" s="145">
        <v>100</v>
      </c>
      <c r="R140" s="343" t="s">
        <v>3324</v>
      </c>
      <c r="S140" s="343" t="s">
        <v>3299</v>
      </c>
      <c r="T140" s="429">
        <v>1999</v>
      </c>
      <c r="U140" s="343">
        <v>300</v>
      </c>
      <c r="V140" s="343"/>
      <c r="W140" s="343">
        <v>100</v>
      </c>
      <c r="X140" s="343"/>
      <c r="Y140" s="145">
        <v>400</v>
      </c>
      <c r="Z140" s="353"/>
      <c r="AA140" s="353"/>
      <c r="AB140" s="343"/>
      <c r="AC140" s="343"/>
      <c r="AD140" s="343">
        <v>1</v>
      </c>
      <c r="AE140" s="343">
        <v>150</v>
      </c>
      <c r="AF140" s="343">
        <v>5</v>
      </c>
      <c r="AG140" s="343"/>
      <c r="AH140" s="343"/>
      <c r="AI140" s="343"/>
      <c r="AJ140" s="343"/>
      <c r="AK140" s="343"/>
      <c r="AL140" s="343"/>
      <c r="AM140" s="343"/>
      <c r="AN140" s="343"/>
      <c r="AO140" s="343"/>
      <c r="AP140" s="343"/>
      <c r="AQ140" s="343"/>
      <c r="AR140" s="343"/>
      <c r="AS140" s="343"/>
      <c r="AT140" s="343"/>
      <c r="AU140" s="343"/>
      <c r="AV140" s="343"/>
      <c r="AW140" s="343"/>
    </row>
    <row r="141" spans="1:49" s="163" customFormat="1" ht="24" customHeight="1">
      <c r="A141" s="269" t="s">
        <v>341</v>
      </c>
      <c r="B141" s="344" t="s">
        <v>3611</v>
      </c>
      <c r="C141" s="421" t="s">
        <v>3303</v>
      </c>
      <c r="D141" s="497">
        <f>COUNTA(D142:D161)</f>
        <v>20</v>
      </c>
      <c r="E141" s="347"/>
      <c r="F141" s="347"/>
      <c r="G141" s="347"/>
      <c r="H141" s="347"/>
      <c r="I141" s="348">
        <f>SUM(I142:I161)</f>
        <v>162281</v>
      </c>
      <c r="J141" s="348">
        <f>SUM(J142:J161)</f>
        <v>5320.8799999999992</v>
      </c>
      <c r="K141" s="348">
        <f>SUM(K142:K161)</f>
        <v>6979.4800000000005</v>
      </c>
      <c r="L141" s="348"/>
      <c r="M141" s="348"/>
      <c r="N141" s="348"/>
      <c r="O141" s="348"/>
      <c r="P141" s="348"/>
      <c r="Q141" s="348"/>
      <c r="R141" s="347"/>
      <c r="S141" s="347"/>
      <c r="T141" s="424"/>
      <c r="U141" s="347"/>
      <c r="V141" s="347"/>
      <c r="W141" s="347"/>
      <c r="X141" s="347"/>
      <c r="Y141" s="348"/>
      <c r="Z141" s="347"/>
      <c r="AA141" s="347"/>
      <c r="AB141" s="347"/>
      <c r="AC141" s="347"/>
      <c r="AD141" s="347"/>
      <c r="AE141" s="347"/>
      <c r="AF141" s="347"/>
      <c r="AG141" s="347"/>
      <c r="AH141" s="347"/>
      <c r="AI141" s="347"/>
      <c r="AJ141" s="347"/>
      <c r="AK141" s="347"/>
      <c r="AL141" s="347"/>
      <c r="AM141" s="347"/>
      <c r="AN141" s="347"/>
      <c r="AO141" s="347"/>
      <c r="AP141" s="347"/>
      <c r="AQ141" s="347"/>
      <c r="AR141" s="347"/>
      <c r="AS141" s="347"/>
      <c r="AT141" s="347"/>
      <c r="AU141" s="347"/>
      <c r="AV141" s="347"/>
      <c r="AW141" s="347"/>
    </row>
    <row r="142" spans="1:49" s="163" customFormat="1" ht="24" customHeight="1">
      <c r="A142" s="269" t="s">
        <v>207</v>
      </c>
      <c r="B142" s="344"/>
      <c r="C142" s="353" t="s">
        <v>3612</v>
      </c>
      <c r="D142" s="353" t="s">
        <v>5753</v>
      </c>
      <c r="E142" s="353" t="s">
        <v>3612</v>
      </c>
      <c r="F142" s="353" t="s">
        <v>5754</v>
      </c>
      <c r="G142" s="515" t="s">
        <v>5755</v>
      </c>
      <c r="H142" s="353" t="s">
        <v>5756</v>
      </c>
      <c r="I142" s="145">
        <v>11349</v>
      </c>
      <c r="J142" s="145">
        <v>391</v>
      </c>
      <c r="K142" s="145">
        <v>454</v>
      </c>
      <c r="L142" s="145">
        <v>145</v>
      </c>
      <c r="M142" s="145"/>
      <c r="N142" s="145">
        <v>21</v>
      </c>
      <c r="O142" s="145">
        <v>5800</v>
      </c>
      <c r="P142" s="145"/>
      <c r="Q142" s="145">
        <v>200</v>
      </c>
      <c r="R142" s="145"/>
      <c r="S142" s="343"/>
      <c r="T142" s="429">
        <v>1996</v>
      </c>
      <c r="U142" s="343">
        <v>412</v>
      </c>
      <c r="V142" s="343">
        <v>200</v>
      </c>
      <c r="W142" s="343"/>
      <c r="X142" s="343"/>
      <c r="Y142" s="145">
        <v>612</v>
      </c>
      <c r="Z142" s="353"/>
      <c r="AA142" s="353"/>
      <c r="AB142" s="343"/>
      <c r="AC142" s="343"/>
      <c r="AD142" s="343"/>
      <c r="AE142" s="343"/>
      <c r="AF142" s="343"/>
      <c r="AG142" s="343"/>
      <c r="AH142" s="343"/>
      <c r="AI142" s="343"/>
      <c r="AJ142" s="343"/>
      <c r="AK142" s="343"/>
      <c r="AL142" s="343"/>
      <c r="AM142" s="343"/>
      <c r="AN142" s="343"/>
      <c r="AO142" s="343"/>
      <c r="AP142" s="343"/>
      <c r="AQ142" s="343"/>
      <c r="AR142" s="343"/>
      <c r="AS142" s="343"/>
      <c r="AT142" s="343"/>
      <c r="AU142" s="343"/>
      <c r="AV142" s="343"/>
      <c r="AW142" s="343"/>
    </row>
    <row r="143" spans="1:49" s="163" customFormat="1" ht="24" customHeight="1">
      <c r="A143" s="269" t="s">
        <v>412</v>
      </c>
      <c r="B143" s="344"/>
      <c r="C143" s="353" t="s">
        <v>3612</v>
      </c>
      <c r="D143" s="353" t="s">
        <v>5757</v>
      </c>
      <c r="E143" s="353" t="s">
        <v>3612</v>
      </c>
      <c r="F143" s="353" t="s">
        <v>5754</v>
      </c>
      <c r="G143" s="515" t="s">
        <v>5755</v>
      </c>
      <c r="H143" s="353" t="s">
        <v>5756</v>
      </c>
      <c r="I143" s="145">
        <v>10451</v>
      </c>
      <c r="J143" s="145"/>
      <c r="K143" s="145"/>
      <c r="L143" s="145">
        <v>145</v>
      </c>
      <c r="M143" s="145"/>
      <c r="N143" s="145">
        <v>21</v>
      </c>
      <c r="O143" s="145">
        <v>5800</v>
      </c>
      <c r="P143" s="145"/>
      <c r="Q143" s="145"/>
      <c r="R143" s="145"/>
      <c r="S143" s="343"/>
      <c r="T143" s="429">
        <v>2013</v>
      </c>
      <c r="U143" s="343">
        <v>412</v>
      </c>
      <c r="V143" s="343">
        <v>200</v>
      </c>
      <c r="W143" s="343"/>
      <c r="X143" s="343"/>
      <c r="Y143" s="145">
        <v>400</v>
      </c>
      <c r="Z143" s="353"/>
      <c r="AA143" s="353"/>
      <c r="AB143" s="343"/>
      <c r="AC143" s="343"/>
      <c r="AD143" s="343"/>
      <c r="AE143" s="343"/>
      <c r="AF143" s="343"/>
      <c r="AG143" s="343"/>
      <c r="AH143" s="343"/>
      <c r="AI143" s="343"/>
      <c r="AJ143" s="343"/>
      <c r="AK143" s="343"/>
      <c r="AL143" s="343"/>
      <c r="AM143" s="343"/>
      <c r="AN143" s="343"/>
      <c r="AO143" s="343"/>
      <c r="AP143" s="343"/>
      <c r="AQ143" s="343"/>
      <c r="AR143" s="343"/>
      <c r="AS143" s="343"/>
      <c r="AT143" s="343"/>
      <c r="AU143" s="343"/>
      <c r="AV143" s="343"/>
      <c r="AW143" s="343"/>
    </row>
    <row r="144" spans="1:49" s="163" customFormat="1" ht="24" customHeight="1">
      <c r="A144" s="269"/>
      <c r="B144" s="344"/>
      <c r="C144" s="353" t="s">
        <v>4008</v>
      </c>
      <c r="D144" s="353" t="s">
        <v>5758</v>
      </c>
      <c r="E144" s="353" t="s">
        <v>4008</v>
      </c>
      <c r="F144" s="353" t="s">
        <v>5759</v>
      </c>
      <c r="G144" s="462" t="s">
        <v>5760</v>
      </c>
      <c r="H144" s="353" t="s">
        <v>5761</v>
      </c>
      <c r="I144" s="145">
        <v>7590</v>
      </c>
      <c r="J144" s="145">
        <v>340</v>
      </c>
      <c r="K144" s="145">
        <v>488</v>
      </c>
      <c r="L144" s="145">
        <v>145</v>
      </c>
      <c r="M144" s="145">
        <v>2</v>
      </c>
      <c r="N144" s="145">
        <v>28</v>
      </c>
      <c r="O144" s="145">
        <v>7590</v>
      </c>
      <c r="P144" s="145"/>
      <c r="Q144" s="145"/>
      <c r="R144" s="145"/>
      <c r="S144" s="343"/>
      <c r="T144" s="429">
        <v>1991</v>
      </c>
      <c r="U144" s="343">
        <v>197</v>
      </c>
      <c r="V144" s="343">
        <v>150</v>
      </c>
      <c r="W144" s="343"/>
      <c r="X144" s="343"/>
      <c r="Y144" s="145">
        <v>320</v>
      </c>
      <c r="Z144" s="353"/>
      <c r="AA144" s="353"/>
      <c r="AB144" s="343"/>
      <c r="AC144" s="343"/>
      <c r="AD144" s="343"/>
      <c r="AE144" s="343"/>
      <c r="AF144" s="343"/>
      <c r="AG144" s="343"/>
      <c r="AH144" s="343"/>
      <c r="AI144" s="343"/>
      <c r="AJ144" s="343"/>
      <c r="AK144" s="343"/>
      <c r="AL144" s="343"/>
      <c r="AM144" s="343"/>
      <c r="AN144" s="343"/>
      <c r="AO144" s="343"/>
      <c r="AP144" s="343"/>
      <c r="AQ144" s="343"/>
      <c r="AR144" s="343"/>
      <c r="AS144" s="343"/>
      <c r="AT144" s="343"/>
      <c r="AU144" s="343"/>
      <c r="AV144" s="343"/>
      <c r="AW144" s="343"/>
    </row>
    <row r="145" spans="1:49" s="163" customFormat="1" ht="24" customHeight="1">
      <c r="A145" s="269"/>
      <c r="B145" s="344"/>
      <c r="C145" s="353" t="s">
        <v>4009</v>
      </c>
      <c r="D145" s="353" t="s">
        <v>5762</v>
      </c>
      <c r="E145" s="353" t="s">
        <v>4009</v>
      </c>
      <c r="F145" s="353"/>
      <c r="G145" s="462"/>
      <c r="H145" s="353" t="s">
        <v>4009</v>
      </c>
      <c r="I145" s="145">
        <v>9962</v>
      </c>
      <c r="J145" s="145">
        <v>661</v>
      </c>
      <c r="K145" s="145">
        <v>485</v>
      </c>
      <c r="L145" s="145">
        <v>145</v>
      </c>
      <c r="M145" s="145"/>
      <c r="N145" s="145">
        <v>28</v>
      </c>
      <c r="O145" s="145">
        <v>4060</v>
      </c>
      <c r="P145" s="145"/>
      <c r="Q145" s="145"/>
      <c r="R145" s="145"/>
      <c r="S145" s="343"/>
      <c r="T145" s="429">
        <v>2005</v>
      </c>
      <c r="U145" s="343"/>
      <c r="V145" s="343"/>
      <c r="W145" s="343"/>
      <c r="X145" s="343"/>
      <c r="Y145" s="145">
        <v>125</v>
      </c>
      <c r="Z145" s="353"/>
      <c r="AA145" s="353"/>
      <c r="AB145" s="343"/>
      <c r="AC145" s="343"/>
      <c r="AD145" s="343"/>
      <c r="AE145" s="343"/>
      <c r="AF145" s="343"/>
      <c r="AG145" s="343"/>
      <c r="AH145" s="343"/>
      <c r="AI145" s="343"/>
      <c r="AJ145" s="343"/>
      <c r="AK145" s="343"/>
      <c r="AL145" s="343"/>
      <c r="AM145" s="343"/>
      <c r="AN145" s="343"/>
      <c r="AO145" s="343"/>
      <c r="AP145" s="343"/>
      <c r="AQ145" s="343"/>
      <c r="AR145" s="343"/>
      <c r="AS145" s="343"/>
      <c r="AT145" s="343"/>
      <c r="AU145" s="343"/>
      <c r="AV145" s="343"/>
      <c r="AW145" s="343"/>
    </row>
    <row r="146" spans="1:49" s="163" customFormat="1" ht="24" customHeight="1">
      <c r="A146" s="269" t="s">
        <v>413</v>
      </c>
      <c r="B146" s="344"/>
      <c r="C146" s="353" t="s">
        <v>3613</v>
      </c>
      <c r="D146" s="353" t="s">
        <v>5763</v>
      </c>
      <c r="E146" s="353" t="s">
        <v>3613</v>
      </c>
      <c r="F146" s="353" t="s">
        <v>5764</v>
      </c>
      <c r="G146" s="462"/>
      <c r="H146" s="353" t="s">
        <v>5765</v>
      </c>
      <c r="I146" s="145">
        <v>2620</v>
      </c>
      <c r="J146" s="145">
        <v>449</v>
      </c>
      <c r="K146" s="145">
        <v>831</v>
      </c>
      <c r="L146" s="145">
        <v>145</v>
      </c>
      <c r="M146" s="145"/>
      <c r="N146" s="145">
        <v>20</v>
      </c>
      <c r="O146" s="145">
        <v>1450</v>
      </c>
      <c r="P146" s="145"/>
      <c r="Q146" s="145"/>
      <c r="R146" s="145"/>
      <c r="S146" s="343" t="s">
        <v>3694</v>
      </c>
      <c r="T146" s="429">
        <v>2010</v>
      </c>
      <c r="U146" s="343">
        <v>40</v>
      </c>
      <c r="V146" s="343"/>
      <c r="W146" s="343"/>
      <c r="X146" s="343"/>
      <c r="Y146" s="145">
        <v>700</v>
      </c>
      <c r="Z146" s="353">
        <v>1989</v>
      </c>
      <c r="AA146" s="353"/>
      <c r="AB146" s="343"/>
      <c r="AC146" s="343"/>
      <c r="AD146" s="343"/>
      <c r="AE146" s="343"/>
      <c r="AF146" s="343"/>
      <c r="AG146" s="343"/>
      <c r="AH146" s="343"/>
      <c r="AI146" s="343"/>
      <c r="AJ146" s="343"/>
      <c r="AK146" s="343"/>
      <c r="AL146" s="343"/>
      <c r="AM146" s="343"/>
      <c r="AN146" s="343"/>
      <c r="AO146" s="343"/>
      <c r="AP146" s="343"/>
      <c r="AQ146" s="343"/>
      <c r="AR146" s="343"/>
      <c r="AS146" s="343"/>
      <c r="AT146" s="343"/>
      <c r="AU146" s="343"/>
      <c r="AV146" s="343"/>
      <c r="AW146" s="439"/>
    </row>
    <row r="147" spans="1:49" s="163" customFormat="1" ht="24" customHeight="1">
      <c r="A147" s="269"/>
      <c r="B147" s="344"/>
      <c r="C147" s="353" t="s">
        <v>3613</v>
      </c>
      <c r="D147" s="353" t="s">
        <v>5766</v>
      </c>
      <c r="E147" s="353" t="s">
        <v>3613</v>
      </c>
      <c r="F147" s="353"/>
      <c r="G147" s="462"/>
      <c r="H147" s="353" t="s">
        <v>3613</v>
      </c>
      <c r="I147" s="145">
        <v>2200</v>
      </c>
      <c r="J147" s="145"/>
      <c r="K147" s="145"/>
      <c r="L147" s="145">
        <v>145</v>
      </c>
      <c r="M147" s="145"/>
      <c r="N147" s="145">
        <v>10</v>
      </c>
      <c r="O147" s="145">
        <v>2200</v>
      </c>
      <c r="P147" s="145"/>
      <c r="Q147" s="145"/>
      <c r="R147" s="145"/>
      <c r="S147" s="343"/>
      <c r="T147" s="429">
        <v>1997</v>
      </c>
      <c r="U147" s="343"/>
      <c r="V147" s="343"/>
      <c r="W147" s="343"/>
      <c r="X147" s="343"/>
      <c r="Y147" s="145">
        <v>40</v>
      </c>
      <c r="Z147" s="353"/>
      <c r="AA147" s="353"/>
      <c r="AB147" s="343"/>
      <c r="AC147" s="343"/>
      <c r="AD147" s="343"/>
      <c r="AE147" s="343"/>
      <c r="AF147" s="343"/>
      <c r="AG147" s="343"/>
      <c r="AH147" s="343"/>
      <c r="AI147" s="343"/>
      <c r="AJ147" s="343"/>
      <c r="AK147" s="343"/>
      <c r="AL147" s="343"/>
      <c r="AM147" s="343"/>
      <c r="AN147" s="343"/>
      <c r="AO147" s="343"/>
      <c r="AP147" s="343"/>
      <c r="AQ147" s="343"/>
      <c r="AR147" s="343"/>
      <c r="AS147" s="343"/>
      <c r="AT147" s="343"/>
      <c r="AU147" s="343"/>
      <c r="AV147" s="343"/>
      <c r="AW147" s="343"/>
    </row>
    <row r="148" spans="1:49" s="163" customFormat="1" ht="24" customHeight="1">
      <c r="A148" s="269"/>
      <c r="B148" s="344"/>
      <c r="C148" s="353" t="s">
        <v>3614</v>
      </c>
      <c r="D148" s="353" t="s">
        <v>5767</v>
      </c>
      <c r="E148" s="353" t="s">
        <v>3614</v>
      </c>
      <c r="F148" s="353" t="s">
        <v>5768</v>
      </c>
      <c r="G148" s="479" t="s">
        <v>5769</v>
      </c>
      <c r="H148" s="353" t="s">
        <v>3614</v>
      </c>
      <c r="I148" s="145">
        <v>15385</v>
      </c>
      <c r="J148" s="145">
        <v>290</v>
      </c>
      <c r="K148" s="489">
        <v>1720</v>
      </c>
      <c r="L148" s="145">
        <v>150</v>
      </c>
      <c r="M148" s="145">
        <v>1</v>
      </c>
      <c r="N148" s="145">
        <v>10</v>
      </c>
      <c r="O148" s="145">
        <v>290</v>
      </c>
      <c r="P148" s="145" t="s">
        <v>3387</v>
      </c>
      <c r="Q148" s="145" t="s">
        <v>3387</v>
      </c>
      <c r="R148" s="145"/>
      <c r="S148" s="343" t="s">
        <v>5770</v>
      </c>
      <c r="T148" s="429">
        <v>2002</v>
      </c>
      <c r="U148" s="343">
        <v>390</v>
      </c>
      <c r="V148" s="343">
        <v>200</v>
      </c>
      <c r="W148" s="343"/>
      <c r="X148" s="343"/>
      <c r="Y148" s="145">
        <v>590</v>
      </c>
      <c r="Z148" s="353"/>
      <c r="AA148" s="353"/>
      <c r="AB148" s="343"/>
      <c r="AC148" s="343"/>
      <c r="AD148" s="343"/>
      <c r="AE148" s="343"/>
      <c r="AF148" s="343"/>
      <c r="AG148" s="343"/>
      <c r="AH148" s="343"/>
      <c r="AI148" s="343"/>
      <c r="AJ148" s="343"/>
      <c r="AK148" s="343"/>
      <c r="AL148" s="343"/>
      <c r="AM148" s="343"/>
      <c r="AN148" s="343"/>
      <c r="AO148" s="343"/>
      <c r="AP148" s="343"/>
      <c r="AQ148" s="343"/>
      <c r="AR148" s="343"/>
      <c r="AS148" s="343"/>
      <c r="AT148" s="343"/>
      <c r="AU148" s="343"/>
      <c r="AV148" s="343"/>
      <c r="AW148" s="343"/>
    </row>
    <row r="149" spans="1:49" s="163" customFormat="1" ht="24" customHeight="1">
      <c r="A149" s="269"/>
      <c r="B149" s="344"/>
      <c r="C149" s="353" t="s">
        <v>3615</v>
      </c>
      <c r="D149" s="353" t="s">
        <v>5771</v>
      </c>
      <c r="E149" s="353" t="s">
        <v>3615</v>
      </c>
      <c r="F149" s="353"/>
      <c r="G149" s="479"/>
      <c r="H149" s="353" t="s">
        <v>3615</v>
      </c>
      <c r="I149" s="145">
        <v>15645</v>
      </c>
      <c r="J149" s="145">
        <v>507.75</v>
      </c>
      <c r="K149" s="489">
        <v>337.25</v>
      </c>
      <c r="L149" s="145">
        <v>145</v>
      </c>
      <c r="M149" s="145"/>
      <c r="N149" s="145">
        <v>21</v>
      </c>
      <c r="O149" s="145">
        <v>12733</v>
      </c>
      <c r="P149" s="145"/>
      <c r="Q149" s="145"/>
      <c r="R149" s="145"/>
      <c r="S149" s="343"/>
      <c r="T149" s="429">
        <v>2009</v>
      </c>
      <c r="U149" s="343"/>
      <c r="V149" s="343"/>
      <c r="W149" s="343"/>
      <c r="X149" s="343"/>
      <c r="Y149" s="145">
        <v>1379</v>
      </c>
      <c r="Z149" s="353"/>
      <c r="AA149" s="353"/>
      <c r="AB149" s="343"/>
      <c r="AC149" s="343"/>
      <c r="AD149" s="343"/>
      <c r="AE149" s="343"/>
      <c r="AF149" s="343"/>
      <c r="AG149" s="343"/>
      <c r="AH149" s="343"/>
      <c r="AI149" s="343"/>
      <c r="AJ149" s="343"/>
      <c r="AK149" s="343"/>
      <c r="AL149" s="343"/>
      <c r="AM149" s="343"/>
      <c r="AN149" s="343"/>
      <c r="AO149" s="343"/>
      <c r="AP149" s="343"/>
      <c r="AQ149" s="343"/>
      <c r="AR149" s="343"/>
      <c r="AS149" s="343"/>
      <c r="AT149" s="343"/>
      <c r="AU149" s="343"/>
      <c r="AV149" s="343"/>
      <c r="AW149" s="343"/>
    </row>
    <row r="150" spans="1:49" s="163" customFormat="1" ht="24" customHeight="1">
      <c r="A150" s="269"/>
      <c r="B150" s="344"/>
      <c r="C150" s="353" t="s">
        <v>3616</v>
      </c>
      <c r="D150" s="353" t="s">
        <v>5772</v>
      </c>
      <c r="E150" s="353" t="s">
        <v>3616</v>
      </c>
      <c r="F150" s="353" t="s">
        <v>5773</v>
      </c>
      <c r="G150" s="462"/>
      <c r="H150" s="353" t="s">
        <v>3616</v>
      </c>
      <c r="I150" s="145">
        <v>7040</v>
      </c>
      <c r="J150" s="145">
        <v>50</v>
      </c>
      <c r="K150" s="145">
        <v>50</v>
      </c>
      <c r="L150" s="145">
        <v>150</v>
      </c>
      <c r="M150" s="145"/>
      <c r="N150" s="145">
        <v>10</v>
      </c>
      <c r="O150" s="145">
        <v>7040</v>
      </c>
      <c r="P150" s="145"/>
      <c r="Q150" s="145"/>
      <c r="R150" s="145"/>
      <c r="S150" s="343"/>
      <c r="T150" s="429">
        <v>1998</v>
      </c>
      <c r="U150" s="343">
        <v>56</v>
      </c>
      <c r="V150" s="343"/>
      <c r="W150" s="343"/>
      <c r="X150" s="343"/>
      <c r="Y150" s="145">
        <v>159</v>
      </c>
      <c r="Z150" s="353"/>
      <c r="AA150" s="353"/>
      <c r="AB150" s="343"/>
      <c r="AC150" s="343"/>
      <c r="AD150" s="343"/>
      <c r="AE150" s="343"/>
      <c r="AF150" s="343"/>
      <c r="AG150" s="343"/>
      <c r="AH150" s="343"/>
      <c r="AI150" s="343"/>
      <c r="AJ150" s="343"/>
      <c r="AK150" s="343"/>
      <c r="AL150" s="343"/>
      <c r="AM150" s="343"/>
      <c r="AN150" s="343"/>
      <c r="AO150" s="343"/>
      <c r="AP150" s="343"/>
      <c r="AQ150" s="343"/>
      <c r="AR150" s="343"/>
      <c r="AS150" s="343"/>
      <c r="AT150" s="343"/>
      <c r="AU150" s="343"/>
      <c r="AV150" s="343"/>
      <c r="AW150" s="343"/>
    </row>
    <row r="151" spans="1:49" s="163" customFormat="1" ht="24" customHeight="1">
      <c r="A151" s="269" t="s">
        <v>414</v>
      </c>
      <c r="B151" s="344"/>
      <c r="C151" s="353" t="s">
        <v>3617</v>
      </c>
      <c r="D151" s="353" t="s">
        <v>5774</v>
      </c>
      <c r="E151" s="353" t="s">
        <v>3617</v>
      </c>
      <c r="F151" s="353" t="s">
        <v>5775</v>
      </c>
      <c r="G151" s="462" t="s">
        <v>5776</v>
      </c>
      <c r="H151" s="353" t="s">
        <v>3617</v>
      </c>
      <c r="I151" s="145">
        <v>2250</v>
      </c>
      <c r="J151" s="145">
        <v>352</v>
      </c>
      <c r="K151" s="145">
        <v>352</v>
      </c>
      <c r="L151" s="145">
        <v>145</v>
      </c>
      <c r="M151" s="145"/>
      <c r="N151" s="145">
        <v>21</v>
      </c>
      <c r="O151" s="145"/>
      <c r="P151" s="145"/>
      <c r="Q151" s="145"/>
      <c r="R151" s="145"/>
      <c r="S151" s="343"/>
      <c r="T151" s="429">
        <v>1990</v>
      </c>
      <c r="U151" s="343"/>
      <c r="V151" s="343"/>
      <c r="W151" s="343"/>
      <c r="X151" s="343"/>
      <c r="Y151" s="145"/>
      <c r="Z151" s="353"/>
      <c r="AA151" s="353"/>
      <c r="AB151" s="343"/>
      <c r="AC151" s="343"/>
      <c r="AD151" s="343"/>
      <c r="AE151" s="343"/>
      <c r="AF151" s="343"/>
      <c r="AG151" s="343"/>
      <c r="AH151" s="343"/>
      <c r="AI151" s="343"/>
      <c r="AJ151" s="343"/>
      <c r="AK151" s="343"/>
      <c r="AL151" s="343"/>
      <c r="AM151" s="343"/>
      <c r="AN151" s="343"/>
      <c r="AO151" s="343"/>
      <c r="AP151" s="343"/>
      <c r="AQ151" s="343"/>
      <c r="AR151" s="343"/>
      <c r="AS151" s="343"/>
      <c r="AT151" s="343"/>
      <c r="AU151" s="343"/>
      <c r="AV151" s="343"/>
      <c r="AW151" s="343"/>
    </row>
    <row r="152" spans="1:49" s="163" customFormat="1" ht="24" customHeight="1">
      <c r="A152" s="269" t="s">
        <v>415</v>
      </c>
      <c r="B152" s="344"/>
      <c r="C152" s="353" t="s">
        <v>3617</v>
      </c>
      <c r="D152" s="353" t="s">
        <v>5777</v>
      </c>
      <c r="E152" s="353" t="s">
        <v>3617</v>
      </c>
      <c r="F152" s="353" t="s">
        <v>5775</v>
      </c>
      <c r="G152" s="462" t="s">
        <v>5778</v>
      </c>
      <c r="H152" s="353" t="s">
        <v>3617</v>
      </c>
      <c r="I152" s="145">
        <v>1022</v>
      </c>
      <c r="J152" s="145">
        <v>213.37</v>
      </c>
      <c r="K152" s="145">
        <v>283.47000000000003</v>
      </c>
      <c r="L152" s="145">
        <v>145</v>
      </c>
      <c r="M152" s="145"/>
      <c r="N152" s="145">
        <v>15</v>
      </c>
      <c r="O152" s="145"/>
      <c r="P152" s="145"/>
      <c r="Q152" s="145"/>
      <c r="R152" s="145"/>
      <c r="S152" s="343"/>
      <c r="T152" s="429">
        <v>1995</v>
      </c>
      <c r="U152" s="343">
        <v>120</v>
      </c>
      <c r="V152" s="343">
        <v>100</v>
      </c>
      <c r="W152" s="343"/>
      <c r="X152" s="343"/>
      <c r="Y152" s="145">
        <v>220</v>
      </c>
      <c r="Z152" s="353"/>
      <c r="AA152" s="353"/>
      <c r="AB152" s="343"/>
      <c r="AC152" s="343"/>
      <c r="AD152" s="343"/>
      <c r="AE152" s="343"/>
      <c r="AF152" s="343"/>
      <c r="AG152" s="343"/>
      <c r="AH152" s="343"/>
      <c r="AI152" s="343"/>
      <c r="AJ152" s="343"/>
      <c r="AK152" s="343"/>
      <c r="AL152" s="343"/>
      <c r="AM152" s="343"/>
      <c r="AN152" s="343"/>
      <c r="AO152" s="343"/>
      <c r="AP152" s="343"/>
      <c r="AQ152" s="343"/>
      <c r="AR152" s="343"/>
      <c r="AS152" s="343"/>
      <c r="AT152" s="343"/>
      <c r="AU152" s="343"/>
      <c r="AV152" s="343"/>
      <c r="AW152" s="343"/>
    </row>
    <row r="153" spans="1:49" s="163" customFormat="1" ht="24" customHeight="1">
      <c r="A153" s="269" t="s">
        <v>416</v>
      </c>
      <c r="B153" s="344"/>
      <c r="C153" s="353" t="s">
        <v>3617</v>
      </c>
      <c r="D153" s="353" t="s">
        <v>5779</v>
      </c>
      <c r="E153" s="353" t="s">
        <v>3617</v>
      </c>
      <c r="F153" s="353" t="s">
        <v>5780</v>
      </c>
      <c r="G153" s="462" t="s">
        <v>5778</v>
      </c>
      <c r="H153" s="353" t="s">
        <v>3617</v>
      </c>
      <c r="I153" s="145">
        <v>1740</v>
      </c>
      <c r="J153" s="145">
        <v>88.56</v>
      </c>
      <c r="K153" s="145">
        <v>88.56</v>
      </c>
      <c r="L153" s="145">
        <v>145</v>
      </c>
      <c r="M153" s="145"/>
      <c r="N153" s="145">
        <v>12</v>
      </c>
      <c r="O153" s="145"/>
      <c r="P153" s="145"/>
      <c r="Q153" s="145"/>
      <c r="R153" s="145"/>
      <c r="S153" s="343"/>
      <c r="T153" s="429">
        <v>1992</v>
      </c>
      <c r="U153" s="343">
        <v>200</v>
      </c>
      <c r="V153" s="343"/>
      <c r="W153" s="343"/>
      <c r="X153" s="343"/>
      <c r="Y153" s="145">
        <v>200</v>
      </c>
      <c r="Z153" s="353"/>
      <c r="AA153" s="353"/>
      <c r="AB153" s="343"/>
      <c r="AC153" s="343"/>
      <c r="AD153" s="343"/>
      <c r="AE153" s="343"/>
      <c r="AF153" s="343"/>
      <c r="AG153" s="343"/>
      <c r="AH153" s="343"/>
      <c r="AI153" s="343"/>
      <c r="AJ153" s="343"/>
      <c r="AK153" s="343"/>
      <c r="AL153" s="343"/>
      <c r="AM153" s="343"/>
      <c r="AN153" s="343"/>
      <c r="AO153" s="343"/>
      <c r="AP153" s="343"/>
      <c r="AQ153" s="343"/>
      <c r="AR153" s="343"/>
      <c r="AS153" s="343"/>
      <c r="AT153" s="343"/>
      <c r="AU153" s="343"/>
      <c r="AV153" s="343"/>
      <c r="AW153" s="343"/>
    </row>
    <row r="154" spans="1:49" s="163" customFormat="1" ht="24" customHeight="1">
      <c r="A154" s="269" t="s">
        <v>417</v>
      </c>
      <c r="B154" s="344"/>
      <c r="C154" s="353" t="s">
        <v>3617</v>
      </c>
      <c r="D154" s="353" t="s">
        <v>5781</v>
      </c>
      <c r="E154" s="353" t="s">
        <v>3617</v>
      </c>
      <c r="F154" s="353" t="s">
        <v>5782</v>
      </c>
      <c r="G154" s="462" t="s">
        <v>5778</v>
      </c>
      <c r="H154" s="353" t="s">
        <v>3617</v>
      </c>
      <c r="I154" s="145">
        <v>6428</v>
      </c>
      <c r="J154" s="145">
        <v>189.2</v>
      </c>
      <c r="K154" s="145">
        <v>173.2</v>
      </c>
      <c r="L154" s="145">
        <v>145</v>
      </c>
      <c r="M154" s="145"/>
      <c r="N154" s="145">
        <v>10</v>
      </c>
      <c r="O154" s="145"/>
      <c r="P154" s="145"/>
      <c r="Q154" s="145"/>
      <c r="R154" s="145"/>
      <c r="S154" s="343"/>
      <c r="T154" s="429">
        <v>1997</v>
      </c>
      <c r="U154" s="343"/>
      <c r="V154" s="343"/>
      <c r="W154" s="343"/>
      <c r="X154" s="343"/>
      <c r="Y154" s="145"/>
      <c r="Z154" s="353"/>
      <c r="AA154" s="353"/>
      <c r="AB154" s="343"/>
      <c r="AC154" s="343"/>
      <c r="AD154" s="343"/>
      <c r="AE154" s="343"/>
      <c r="AF154" s="343"/>
      <c r="AG154" s="343"/>
      <c r="AH154" s="343"/>
      <c r="AI154" s="343"/>
      <c r="AJ154" s="343"/>
      <c r="AK154" s="343"/>
      <c r="AL154" s="343"/>
      <c r="AM154" s="343"/>
      <c r="AN154" s="343"/>
      <c r="AO154" s="343"/>
      <c r="AP154" s="343"/>
      <c r="AQ154" s="343"/>
      <c r="AR154" s="343"/>
      <c r="AS154" s="343"/>
      <c r="AT154" s="343"/>
      <c r="AU154" s="343"/>
      <c r="AV154" s="343"/>
      <c r="AW154" s="343"/>
    </row>
    <row r="155" spans="1:49" s="163" customFormat="1" ht="24" customHeight="1">
      <c r="A155" s="269" t="s">
        <v>418</v>
      </c>
      <c r="B155" s="344"/>
      <c r="C155" s="353" t="s">
        <v>3619</v>
      </c>
      <c r="D155" s="353" t="s">
        <v>5783</v>
      </c>
      <c r="E155" s="353" t="s">
        <v>3619</v>
      </c>
      <c r="F155" s="353" t="s">
        <v>5773</v>
      </c>
      <c r="G155" s="462"/>
      <c r="H155" s="353" t="s">
        <v>5784</v>
      </c>
      <c r="I155" s="145">
        <v>5145</v>
      </c>
      <c r="J155" s="145"/>
      <c r="K155" s="145"/>
      <c r="L155" s="145">
        <v>145</v>
      </c>
      <c r="M155" s="145">
        <v>20</v>
      </c>
      <c r="N155" s="145">
        <v>13</v>
      </c>
      <c r="O155" s="145"/>
      <c r="P155" s="145"/>
      <c r="Q155" s="145"/>
      <c r="R155" s="145"/>
      <c r="S155" s="343"/>
      <c r="T155" s="429">
        <v>1986</v>
      </c>
      <c r="U155" s="343">
        <v>56</v>
      </c>
      <c r="V155" s="343"/>
      <c r="W155" s="343"/>
      <c r="X155" s="343"/>
      <c r="Y155" s="145">
        <v>56</v>
      </c>
      <c r="Z155" s="353"/>
      <c r="AA155" s="353"/>
      <c r="AB155" s="343"/>
      <c r="AC155" s="343"/>
      <c r="AD155" s="343"/>
      <c r="AE155" s="343"/>
      <c r="AF155" s="343"/>
      <c r="AG155" s="343"/>
      <c r="AH155" s="343"/>
      <c r="AI155" s="343"/>
      <c r="AJ155" s="343"/>
      <c r="AK155" s="343"/>
      <c r="AL155" s="343"/>
      <c r="AM155" s="343"/>
      <c r="AN155" s="343"/>
      <c r="AO155" s="343"/>
      <c r="AP155" s="343"/>
      <c r="AQ155" s="343"/>
      <c r="AR155" s="343"/>
      <c r="AS155" s="343"/>
      <c r="AT155" s="343"/>
      <c r="AU155" s="343"/>
      <c r="AV155" s="343"/>
      <c r="AW155" s="343"/>
    </row>
    <row r="156" spans="1:49" s="163" customFormat="1" ht="24" customHeight="1">
      <c r="A156" s="269" t="s">
        <v>419</v>
      </c>
      <c r="B156" s="344"/>
      <c r="C156" s="353" t="s">
        <v>4010</v>
      </c>
      <c r="D156" s="353" t="s">
        <v>5785</v>
      </c>
      <c r="E156" s="353" t="s">
        <v>4010</v>
      </c>
      <c r="F156" s="353" t="s">
        <v>5786</v>
      </c>
      <c r="G156" s="462"/>
      <c r="H156" s="353" t="s">
        <v>11354</v>
      </c>
      <c r="I156" s="145">
        <v>26135</v>
      </c>
      <c r="J156" s="145">
        <v>160</v>
      </c>
      <c r="K156" s="145">
        <v>160</v>
      </c>
      <c r="L156" s="145">
        <v>145</v>
      </c>
      <c r="M156" s="145">
        <v>25</v>
      </c>
      <c r="N156" s="145">
        <v>16</v>
      </c>
      <c r="O156" s="145">
        <v>2100</v>
      </c>
      <c r="P156" s="145"/>
      <c r="Q156" s="145"/>
      <c r="R156" s="145"/>
      <c r="S156" s="343" t="s">
        <v>5787</v>
      </c>
      <c r="T156" s="429">
        <v>2002</v>
      </c>
      <c r="U156" s="343">
        <v>60</v>
      </c>
      <c r="V156" s="343">
        <v>60</v>
      </c>
      <c r="W156" s="343"/>
      <c r="X156" s="343"/>
      <c r="Y156" s="145">
        <v>120</v>
      </c>
      <c r="Z156" s="353"/>
      <c r="AA156" s="353"/>
      <c r="AB156" s="343"/>
      <c r="AC156" s="343"/>
      <c r="AD156" s="343"/>
      <c r="AE156" s="343"/>
      <c r="AF156" s="343"/>
      <c r="AG156" s="343"/>
      <c r="AH156" s="343"/>
      <c r="AI156" s="343"/>
      <c r="AJ156" s="343"/>
      <c r="AK156" s="343"/>
      <c r="AL156" s="343"/>
      <c r="AM156" s="343"/>
      <c r="AN156" s="343"/>
      <c r="AO156" s="343"/>
      <c r="AP156" s="343"/>
      <c r="AQ156" s="343"/>
      <c r="AR156" s="343"/>
      <c r="AS156" s="343"/>
      <c r="AT156" s="343"/>
      <c r="AU156" s="343"/>
      <c r="AV156" s="343"/>
      <c r="AW156" s="343"/>
    </row>
    <row r="157" spans="1:49" s="163" customFormat="1" ht="24" customHeight="1">
      <c r="A157" s="269" t="s">
        <v>420</v>
      </c>
      <c r="B157" s="344"/>
      <c r="C157" s="353" t="s">
        <v>4010</v>
      </c>
      <c r="D157" s="353" t="s">
        <v>5788</v>
      </c>
      <c r="E157" s="353" t="s">
        <v>4010</v>
      </c>
      <c r="F157" s="353" t="s">
        <v>5789</v>
      </c>
      <c r="G157" s="353"/>
      <c r="H157" s="353" t="s">
        <v>11354</v>
      </c>
      <c r="I157" s="145">
        <v>1488</v>
      </c>
      <c r="J157" s="145">
        <v>291</v>
      </c>
      <c r="K157" s="145">
        <v>291</v>
      </c>
      <c r="L157" s="145">
        <v>145</v>
      </c>
      <c r="M157" s="145">
        <v>15</v>
      </c>
      <c r="N157" s="145">
        <v>12</v>
      </c>
      <c r="O157" s="145">
        <v>503</v>
      </c>
      <c r="P157" s="145"/>
      <c r="Q157" s="145"/>
      <c r="R157" s="145"/>
      <c r="S157" s="343" t="s">
        <v>5790</v>
      </c>
      <c r="T157" s="429">
        <v>2000</v>
      </c>
      <c r="U157" s="343">
        <v>15</v>
      </c>
      <c r="V157" s="343"/>
      <c r="W157" s="343"/>
      <c r="X157" s="343"/>
      <c r="Y157" s="145">
        <v>40</v>
      </c>
      <c r="Z157" s="353"/>
      <c r="AA157" s="353"/>
      <c r="AB157" s="343"/>
      <c r="AC157" s="343"/>
      <c r="AD157" s="343"/>
      <c r="AE157" s="343"/>
      <c r="AF157" s="343"/>
      <c r="AG157" s="343"/>
      <c r="AH157" s="343"/>
      <c r="AI157" s="343"/>
      <c r="AJ157" s="343"/>
      <c r="AK157" s="343"/>
      <c r="AL157" s="343"/>
      <c r="AM157" s="343"/>
      <c r="AN157" s="343"/>
      <c r="AO157" s="343"/>
      <c r="AP157" s="343"/>
      <c r="AQ157" s="343"/>
      <c r="AR157" s="343"/>
      <c r="AS157" s="343"/>
      <c r="AT157" s="343"/>
      <c r="AU157" s="343"/>
      <c r="AV157" s="343"/>
      <c r="AW157" s="343"/>
    </row>
    <row r="158" spans="1:49" s="163" customFormat="1" ht="24" customHeight="1">
      <c r="A158" s="269" t="s">
        <v>169</v>
      </c>
      <c r="B158" s="344"/>
      <c r="C158" s="353" t="s">
        <v>3294</v>
      </c>
      <c r="D158" s="353" t="s">
        <v>5791</v>
      </c>
      <c r="E158" s="353" t="s">
        <v>3294</v>
      </c>
      <c r="F158" s="353" t="s">
        <v>5792</v>
      </c>
      <c r="G158" s="462"/>
      <c r="H158" s="353" t="s">
        <v>5793</v>
      </c>
      <c r="I158" s="145">
        <v>19757</v>
      </c>
      <c r="J158" s="145">
        <v>315</v>
      </c>
      <c r="K158" s="145">
        <v>264</v>
      </c>
      <c r="L158" s="145">
        <v>145</v>
      </c>
      <c r="M158" s="145">
        <v>30</v>
      </c>
      <c r="N158" s="145">
        <v>21</v>
      </c>
      <c r="O158" s="145">
        <v>5220</v>
      </c>
      <c r="P158" s="145"/>
      <c r="Q158" s="145"/>
      <c r="R158" s="145" t="s">
        <v>3387</v>
      </c>
      <c r="S158" s="343" t="s">
        <v>3299</v>
      </c>
      <c r="T158" s="429">
        <v>2009</v>
      </c>
      <c r="U158" s="343">
        <v>20</v>
      </c>
      <c r="V158" s="343">
        <v>20</v>
      </c>
      <c r="W158" s="343"/>
      <c r="X158" s="343"/>
      <c r="Y158" s="145">
        <v>20</v>
      </c>
      <c r="Z158" s="353">
        <v>2003</v>
      </c>
      <c r="AA158" s="353"/>
      <c r="AB158" s="343"/>
      <c r="AC158" s="343"/>
      <c r="AD158" s="343"/>
      <c r="AE158" s="343"/>
      <c r="AF158" s="343"/>
      <c r="AG158" s="343"/>
      <c r="AH158" s="343"/>
      <c r="AI158" s="343"/>
      <c r="AJ158" s="343"/>
      <c r="AK158" s="343"/>
      <c r="AL158" s="343"/>
      <c r="AM158" s="343"/>
      <c r="AN158" s="343"/>
      <c r="AO158" s="343"/>
      <c r="AP158" s="343"/>
      <c r="AQ158" s="343"/>
      <c r="AR158" s="343"/>
      <c r="AS158" s="343"/>
      <c r="AT158" s="343"/>
      <c r="AU158" s="343"/>
      <c r="AV158" s="343"/>
      <c r="AW158" s="433"/>
    </row>
    <row r="159" spans="1:49" s="163" customFormat="1" ht="24" customHeight="1">
      <c r="A159" s="269"/>
      <c r="B159" s="344"/>
      <c r="C159" s="353" t="s">
        <v>3296</v>
      </c>
      <c r="D159" s="353" t="s">
        <v>5794</v>
      </c>
      <c r="E159" s="353" t="s">
        <v>3296</v>
      </c>
      <c r="F159" s="353" t="s">
        <v>5773</v>
      </c>
      <c r="G159" s="462"/>
      <c r="H159" s="353" t="s">
        <v>3296</v>
      </c>
      <c r="I159" s="145">
        <v>1412</v>
      </c>
      <c r="J159" s="145">
        <v>221</v>
      </c>
      <c r="K159" s="145">
        <v>221</v>
      </c>
      <c r="L159" s="145">
        <v>145</v>
      </c>
      <c r="M159" s="145">
        <v>50</v>
      </c>
      <c r="N159" s="145">
        <v>25</v>
      </c>
      <c r="O159" s="145">
        <v>4800</v>
      </c>
      <c r="P159" s="145"/>
      <c r="Q159" s="145"/>
      <c r="R159" s="145"/>
      <c r="S159" s="343"/>
      <c r="T159" s="429">
        <v>1995</v>
      </c>
      <c r="U159" s="343">
        <v>56</v>
      </c>
      <c r="V159" s="343"/>
      <c r="W159" s="343"/>
      <c r="X159" s="343"/>
      <c r="Y159" s="145">
        <v>128</v>
      </c>
      <c r="Z159" s="353"/>
      <c r="AA159" s="353"/>
      <c r="AB159" s="343"/>
      <c r="AC159" s="343"/>
      <c r="AD159" s="343"/>
      <c r="AE159" s="343"/>
      <c r="AF159" s="343"/>
      <c r="AG159" s="343"/>
      <c r="AH159" s="343"/>
      <c r="AI159" s="343"/>
      <c r="AJ159" s="343"/>
      <c r="AK159" s="343"/>
      <c r="AL159" s="343"/>
      <c r="AM159" s="343"/>
      <c r="AN159" s="343"/>
      <c r="AO159" s="343"/>
      <c r="AP159" s="343"/>
      <c r="AQ159" s="343"/>
      <c r="AR159" s="343"/>
      <c r="AS159" s="343"/>
      <c r="AT159" s="343"/>
      <c r="AU159" s="343"/>
      <c r="AV159" s="343"/>
      <c r="AW159" s="343"/>
    </row>
    <row r="160" spans="1:49" s="163" customFormat="1" ht="24" customHeight="1">
      <c r="A160" s="269"/>
      <c r="B160" s="344"/>
      <c r="C160" s="353" t="s">
        <v>3296</v>
      </c>
      <c r="D160" s="353" t="s">
        <v>5795</v>
      </c>
      <c r="E160" s="353" t="s">
        <v>3296</v>
      </c>
      <c r="F160" s="353"/>
      <c r="G160" s="462"/>
      <c r="H160" s="353" t="s">
        <v>3296</v>
      </c>
      <c r="I160" s="145">
        <v>9361</v>
      </c>
      <c r="J160" s="145">
        <v>336</v>
      </c>
      <c r="K160" s="145">
        <v>336</v>
      </c>
      <c r="L160" s="145">
        <v>145</v>
      </c>
      <c r="M160" s="145"/>
      <c r="N160" s="145">
        <v>10</v>
      </c>
      <c r="O160" s="145">
        <v>9361</v>
      </c>
      <c r="P160" s="145"/>
      <c r="Q160" s="145"/>
      <c r="R160" s="145"/>
      <c r="S160" s="343"/>
      <c r="T160" s="429">
        <v>2009</v>
      </c>
      <c r="U160" s="343"/>
      <c r="V160" s="343"/>
      <c r="W160" s="343"/>
      <c r="X160" s="343"/>
      <c r="Y160" s="145">
        <v>480</v>
      </c>
      <c r="Z160" s="353"/>
      <c r="AA160" s="353"/>
      <c r="AB160" s="343"/>
      <c r="AC160" s="343"/>
      <c r="AD160" s="343"/>
      <c r="AE160" s="343"/>
      <c r="AF160" s="343"/>
      <c r="AG160" s="343"/>
      <c r="AH160" s="343"/>
      <c r="AI160" s="343"/>
      <c r="AJ160" s="343"/>
      <c r="AK160" s="343"/>
      <c r="AL160" s="343"/>
      <c r="AM160" s="343"/>
      <c r="AN160" s="343"/>
      <c r="AO160" s="343"/>
      <c r="AP160" s="343"/>
      <c r="AQ160" s="343"/>
      <c r="AR160" s="343"/>
      <c r="AS160" s="343"/>
      <c r="AT160" s="343"/>
      <c r="AU160" s="343"/>
      <c r="AV160" s="343"/>
      <c r="AW160" s="433"/>
    </row>
    <row r="161" spans="1:49" s="163" customFormat="1" ht="24" customHeight="1">
      <c r="A161" s="280" t="s">
        <v>207</v>
      </c>
      <c r="B161" s="344"/>
      <c r="C161" s="353" t="s">
        <v>3301</v>
      </c>
      <c r="D161" s="353" t="s">
        <v>5796</v>
      </c>
      <c r="E161" s="353" t="s">
        <v>3301</v>
      </c>
      <c r="F161" s="353" t="s">
        <v>5797</v>
      </c>
      <c r="G161" s="462"/>
      <c r="H161" s="353" t="s">
        <v>5798</v>
      </c>
      <c r="I161" s="145">
        <v>5301</v>
      </c>
      <c r="J161" s="145">
        <v>466</v>
      </c>
      <c r="K161" s="145">
        <v>445</v>
      </c>
      <c r="L161" s="145">
        <v>145</v>
      </c>
      <c r="M161" s="145">
        <v>0.7</v>
      </c>
      <c r="N161" s="145">
        <v>28</v>
      </c>
      <c r="O161" s="145">
        <v>4661</v>
      </c>
      <c r="P161" s="145"/>
      <c r="Q161" s="145"/>
      <c r="R161" s="145"/>
      <c r="S161" s="343"/>
      <c r="T161" s="429">
        <v>2013</v>
      </c>
      <c r="U161" s="343">
        <v>143</v>
      </c>
      <c r="V161" s="343"/>
      <c r="W161" s="343"/>
      <c r="X161" s="343"/>
      <c r="Y161" s="145">
        <v>1130</v>
      </c>
      <c r="Z161" s="353">
        <v>2003</v>
      </c>
      <c r="AA161" s="353"/>
      <c r="AB161" s="343"/>
      <c r="AC161" s="343"/>
      <c r="AD161" s="343"/>
      <c r="AE161" s="343"/>
      <c r="AF161" s="343"/>
      <c r="AG161" s="343"/>
      <c r="AH161" s="343"/>
      <c r="AI161" s="343"/>
      <c r="AJ161" s="343"/>
      <c r="AK161" s="343"/>
      <c r="AL161" s="343"/>
      <c r="AM161" s="343"/>
      <c r="AN161" s="343"/>
      <c r="AO161" s="343"/>
      <c r="AP161" s="343"/>
      <c r="AQ161" s="343"/>
      <c r="AR161" s="343"/>
      <c r="AS161" s="343"/>
      <c r="AT161" s="343"/>
      <c r="AU161" s="343"/>
      <c r="AV161" s="343"/>
      <c r="AW161" s="343"/>
    </row>
    <row r="162" spans="1:49" s="163" customFormat="1" ht="24" customHeight="1">
      <c r="A162" s="269" t="s">
        <v>172</v>
      </c>
      <c r="B162" s="425" t="s">
        <v>3302</v>
      </c>
      <c r="C162" s="353" t="s">
        <v>3744</v>
      </c>
      <c r="D162" s="323">
        <f>COUNTA(D163:D178)</f>
        <v>16</v>
      </c>
      <c r="E162" s="443"/>
      <c r="F162" s="443"/>
      <c r="G162" s="476"/>
      <c r="H162" s="443" t="s">
        <v>3387</v>
      </c>
      <c r="I162" s="145">
        <f>SUM(I163:I178)</f>
        <v>230190</v>
      </c>
      <c r="J162" s="145">
        <f>SUM(J163:J178)</f>
        <v>5191.05</v>
      </c>
      <c r="K162" s="145">
        <f>SUM(K163:K178)</f>
        <v>5000.05</v>
      </c>
      <c r="L162" s="145"/>
      <c r="M162" s="145"/>
      <c r="N162" s="145"/>
      <c r="O162" s="145"/>
      <c r="P162" s="145"/>
      <c r="Q162" s="145"/>
      <c r="R162" s="443"/>
      <c r="S162" s="443"/>
      <c r="T162" s="429"/>
      <c r="U162" s="443"/>
      <c r="V162" s="443"/>
      <c r="W162" s="443"/>
      <c r="X162" s="443"/>
      <c r="Y162" s="145"/>
      <c r="Z162" s="353"/>
      <c r="AA162" s="353"/>
      <c r="AB162" s="443"/>
      <c r="AC162" s="443"/>
      <c r="AD162" s="443"/>
      <c r="AE162" s="443"/>
      <c r="AF162" s="443"/>
      <c r="AG162" s="443"/>
      <c r="AH162" s="443"/>
      <c r="AI162" s="443"/>
      <c r="AJ162" s="443"/>
      <c r="AK162" s="443"/>
      <c r="AL162" s="443"/>
      <c r="AM162" s="443"/>
      <c r="AN162" s="443"/>
      <c r="AO162" s="443"/>
      <c r="AP162" s="443"/>
      <c r="AQ162" s="443"/>
      <c r="AR162" s="443"/>
      <c r="AS162" s="443"/>
      <c r="AT162" s="443"/>
      <c r="AU162" s="443"/>
      <c r="AV162" s="443"/>
      <c r="AW162" s="443"/>
    </row>
    <row r="163" spans="1:49" s="163" customFormat="1" ht="24" customHeight="1">
      <c r="A163" s="269"/>
      <c r="B163" s="344"/>
      <c r="C163" s="353" t="s">
        <v>11853</v>
      </c>
      <c r="D163" s="353" t="s">
        <v>12445</v>
      </c>
      <c r="E163" s="353" t="s">
        <v>11853</v>
      </c>
      <c r="F163" s="353" t="s">
        <v>12446</v>
      </c>
      <c r="G163" s="462"/>
      <c r="H163" s="353" t="s">
        <v>12447</v>
      </c>
      <c r="I163" s="145">
        <v>17698</v>
      </c>
      <c r="J163" s="145">
        <v>202</v>
      </c>
      <c r="K163" s="145">
        <v>387</v>
      </c>
      <c r="L163" s="145">
        <v>145</v>
      </c>
      <c r="M163" s="145">
        <v>1</v>
      </c>
      <c r="N163" s="145">
        <v>21</v>
      </c>
      <c r="O163" s="145">
        <v>4084</v>
      </c>
      <c r="P163" s="145">
        <v>50</v>
      </c>
      <c r="Q163" s="145">
        <v>300</v>
      </c>
      <c r="R163" s="443" t="s">
        <v>586</v>
      </c>
      <c r="S163" s="443"/>
      <c r="T163" s="429">
        <v>2006</v>
      </c>
      <c r="U163" s="346">
        <v>1486</v>
      </c>
      <c r="V163" s="346"/>
      <c r="W163" s="346"/>
      <c r="X163" s="346">
        <v>330</v>
      </c>
      <c r="Y163" s="145">
        <v>998</v>
      </c>
      <c r="Z163" s="353"/>
      <c r="AA163" s="353"/>
      <c r="AB163" s="443"/>
      <c r="AC163" s="443"/>
      <c r="AD163" s="443"/>
      <c r="AE163" s="443"/>
      <c r="AF163" s="443"/>
      <c r="AG163" s="443"/>
      <c r="AH163" s="443"/>
      <c r="AI163" s="443"/>
      <c r="AJ163" s="443"/>
      <c r="AK163" s="443"/>
      <c r="AL163" s="443"/>
      <c r="AM163" s="443"/>
      <c r="AN163" s="443"/>
      <c r="AO163" s="443"/>
      <c r="AP163" s="443"/>
      <c r="AQ163" s="443"/>
      <c r="AR163" s="443"/>
      <c r="AS163" s="443"/>
      <c r="AT163" s="443"/>
      <c r="AU163" s="443"/>
      <c r="AV163" s="443"/>
      <c r="AW163" s="443"/>
    </row>
    <row r="164" spans="1:49" s="163" customFormat="1" ht="24" customHeight="1">
      <c r="A164" s="269" t="s">
        <v>413</v>
      </c>
      <c r="B164" s="344"/>
      <c r="C164" s="353" t="s">
        <v>11861</v>
      </c>
      <c r="D164" s="353" t="s">
        <v>12448</v>
      </c>
      <c r="E164" s="353" t="s">
        <v>11861</v>
      </c>
      <c r="F164" s="353" t="s">
        <v>12446</v>
      </c>
      <c r="G164" s="462"/>
      <c r="H164" s="353" t="s">
        <v>12449</v>
      </c>
      <c r="I164" s="145">
        <v>15098</v>
      </c>
      <c r="J164" s="145">
        <v>591</v>
      </c>
      <c r="K164" s="145">
        <v>591</v>
      </c>
      <c r="L164" s="145">
        <v>145</v>
      </c>
      <c r="M164" s="145">
        <v>1</v>
      </c>
      <c r="N164" s="145">
        <v>28</v>
      </c>
      <c r="O164" s="145">
        <v>4640</v>
      </c>
      <c r="P164" s="145"/>
      <c r="Q164" s="145"/>
      <c r="R164" s="443"/>
      <c r="S164" s="443"/>
      <c r="T164" s="429">
        <v>2001</v>
      </c>
      <c r="U164" s="346">
        <v>1486</v>
      </c>
      <c r="V164" s="346"/>
      <c r="W164" s="346"/>
      <c r="X164" s="346">
        <v>330</v>
      </c>
      <c r="Y164" s="145">
        <v>1816</v>
      </c>
      <c r="Z164" s="353"/>
      <c r="AA164" s="353"/>
      <c r="AB164" s="443"/>
      <c r="AC164" s="443"/>
      <c r="AD164" s="443"/>
      <c r="AE164" s="443"/>
      <c r="AF164" s="443"/>
      <c r="AG164" s="443"/>
      <c r="AH164" s="443"/>
      <c r="AI164" s="443"/>
      <c r="AJ164" s="443"/>
      <c r="AK164" s="443"/>
      <c r="AL164" s="443"/>
      <c r="AM164" s="443"/>
      <c r="AN164" s="443"/>
      <c r="AO164" s="443"/>
      <c r="AP164" s="443"/>
      <c r="AQ164" s="443"/>
      <c r="AR164" s="443"/>
      <c r="AS164" s="443"/>
      <c r="AT164" s="443"/>
      <c r="AU164" s="443"/>
      <c r="AV164" s="443"/>
      <c r="AW164" s="443"/>
    </row>
    <row r="165" spans="1:49" s="163" customFormat="1" ht="24" customHeight="1">
      <c r="A165" s="269"/>
      <c r="B165" s="344"/>
      <c r="C165" s="353" t="s">
        <v>11880</v>
      </c>
      <c r="D165" s="353" t="s">
        <v>12450</v>
      </c>
      <c r="E165" s="353" t="s">
        <v>11880</v>
      </c>
      <c r="F165" s="353" t="s">
        <v>12451</v>
      </c>
      <c r="G165" s="462"/>
      <c r="H165" s="353" t="s">
        <v>11880</v>
      </c>
      <c r="I165" s="145">
        <v>12000</v>
      </c>
      <c r="J165" s="145">
        <v>528</v>
      </c>
      <c r="K165" s="145">
        <v>381</v>
      </c>
      <c r="L165" s="145">
        <v>145</v>
      </c>
      <c r="M165" s="145">
        <v>1</v>
      </c>
      <c r="N165" s="145">
        <v>28</v>
      </c>
      <c r="O165" s="145">
        <v>8250</v>
      </c>
      <c r="P165" s="145"/>
      <c r="Q165" s="145"/>
      <c r="R165" s="443"/>
      <c r="S165" s="443"/>
      <c r="T165" s="429">
        <v>2006</v>
      </c>
      <c r="U165" s="353" t="s">
        <v>12452</v>
      </c>
      <c r="V165" s="353"/>
      <c r="W165" s="353"/>
      <c r="X165" s="353"/>
      <c r="Y165" s="145">
        <v>562</v>
      </c>
      <c r="Z165" s="353">
        <v>2002</v>
      </c>
      <c r="AA165" s="353">
        <v>2003</v>
      </c>
      <c r="AB165" s="443"/>
      <c r="AC165" s="443"/>
      <c r="AD165" s="443"/>
      <c r="AE165" s="443"/>
      <c r="AF165" s="443"/>
      <c r="AG165" s="443"/>
      <c r="AH165" s="443"/>
      <c r="AI165" s="443"/>
      <c r="AJ165" s="443"/>
      <c r="AK165" s="443"/>
      <c r="AL165" s="443"/>
      <c r="AM165" s="443"/>
      <c r="AN165" s="443"/>
      <c r="AO165" s="443"/>
      <c r="AP165" s="443"/>
      <c r="AQ165" s="443"/>
      <c r="AR165" s="443"/>
      <c r="AS165" s="443"/>
      <c r="AT165" s="443"/>
      <c r="AU165" s="443"/>
      <c r="AV165" s="443"/>
      <c r="AW165" s="443"/>
    </row>
    <row r="166" spans="1:49" s="163" customFormat="1" ht="24" customHeight="1">
      <c r="A166" s="269"/>
      <c r="B166" s="344"/>
      <c r="C166" s="353" t="s">
        <v>11891</v>
      </c>
      <c r="D166" s="353" t="s">
        <v>7215</v>
      </c>
      <c r="E166" s="353" t="s">
        <v>11891</v>
      </c>
      <c r="F166" s="353" t="s">
        <v>12451</v>
      </c>
      <c r="G166" s="462"/>
      <c r="H166" s="353" t="s">
        <v>11891</v>
      </c>
      <c r="I166" s="145">
        <v>9877</v>
      </c>
      <c r="J166" s="145">
        <v>473</v>
      </c>
      <c r="K166" s="145">
        <v>473</v>
      </c>
      <c r="L166" s="145">
        <v>145</v>
      </c>
      <c r="M166" s="145">
        <v>1</v>
      </c>
      <c r="N166" s="145">
        <v>42</v>
      </c>
      <c r="O166" s="145">
        <v>3045</v>
      </c>
      <c r="P166" s="145"/>
      <c r="Q166" s="145">
        <v>50</v>
      </c>
      <c r="R166" s="443"/>
      <c r="S166" s="443"/>
      <c r="T166" s="429">
        <v>2000</v>
      </c>
      <c r="U166" s="353" t="s">
        <v>12452</v>
      </c>
      <c r="V166" s="353"/>
      <c r="W166" s="353"/>
      <c r="X166" s="353"/>
      <c r="Y166" s="145">
        <v>205</v>
      </c>
      <c r="Z166" s="353">
        <v>2002</v>
      </c>
      <c r="AA166" s="353">
        <v>2003</v>
      </c>
      <c r="AB166" s="443"/>
      <c r="AC166" s="443"/>
      <c r="AD166" s="443"/>
      <c r="AE166" s="443"/>
      <c r="AF166" s="443"/>
      <c r="AG166" s="443"/>
      <c r="AH166" s="443"/>
      <c r="AI166" s="443"/>
      <c r="AJ166" s="443"/>
      <c r="AK166" s="443"/>
      <c r="AL166" s="443"/>
      <c r="AM166" s="443"/>
      <c r="AN166" s="443"/>
      <c r="AO166" s="443"/>
      <c r="AP166" s="443"/>
      <c r="AQ166" s="443"/>
      <c r="AR166" s="443"/>
      <c r="AS166" s="443"/>
      <c r="AT166" s="443"/>
      <c r="AU166" s="443"/>
      <c r="AV166" s="443"/>
      <c r="AW166" s="443"/>
    </row>
    <row r="167" spans="1:49" s="163" customFormat="1" ht="24" customHeight="1">
      <c r="A167" s="269"/>
      <c r="B167" s="344"/>
      <c r="C167" s="353" t="s">
        <v>11891</v>
      </c>
      <c r="D167" s="353" t="s">
        <v>12453</v>
      </c>
      <c r="E167" s="353" t="s">
        <v>11891</v>
      </c>
      <c r="F167" s="353"/>
      <c r="G167" s="462"/>
      <c r="H167" s="353" t="s">
        <v>11891</v>
      </c>
      <c r="I167" s="145">
        <v>6430</v>
      </c>
      <c r="J167" s="145">
        <v>399</v>
      </c>
      <c r="K167" s="145">
        <v>399</v>
      </c>
      <c r="L167" s="145">
        <v>145</v>
      </c>
      <c r="M167" s="145">
        <v>1</v>
      </c>
      <c r="N167" s="145">
        <v>18</v>
      </c>
      <c r="O167" s="145">
        <v>4230</v>
      </c>
      <c r="P167" s="145"/>
      <c r="Q167" s="145"/>
      <c r="R167" s="443"/>
      <c r="S167" s="443"/>
      <c r="T167" s="429">
        <v>2007</v>
      </c>
      <c r="U167" s="353"/>
      <c r="V167" s="353"/>
      <c r="W167" s="353"/>
      <c r="X167" s="353"/>
      <c r="Y167" s="145">
        <v>793</v>
      </c>
      <c r="Z167" s="353"/>
      <c r="AA167" s="353"/>
      <c r="AB167" s="443"/>
      <c r="AC167" s="443"/>
      <c r="AD167" s="443"/>
      <c r="AE167" s="443"/>
      <c r="AF167" s="443"/>
      <c r="AG167" s="443"/>
      <c r="AH167" s="443"/>
      <c r="AI167" s="443"/>
      <c r="AJ167" s="443"/>
      <c r="AK167" s="443"/>
      <c r="AL167" s="443"/>
      <c r="AM167" s="443"/>
      <c r="AN167" s="443"/>
      <c r="AO167" s="443"/>
      <c r="AP167" s="443"/>
      <c r="AQ167" s="443"/>
      <c r="AR167" s="443"/>
      <c r="AS167" s="443"/>
      <c r="AT167" s="443"/>
      <c r="AU167" s="443"/>
      <c r="AV167" s="443"/>
      <c r="AW167" s="443"/>
    </row>
    <row r="168" spans="1:49" s="163" customFormat="1" ht="24" customHeight="1">
      <c r="A168" s="269"/>
      <c r="B168" s="344"/>
      <c r="C168" s="537" t="s">
        <v>11896</v>
      </c>
      <c r="D168" s="537" t="s">
        <v>12454</v>
      </c>
      <c r="E168" s="537" t="s">
        <v>11896</v>
      </c>
      <c r="F168" s="537" t="s">
        <v>12455</v>
      </c>
      <c r="G168" s="462" t="s">
        <v>12062</v>
      </c>
      <c r="H168" s="537" t="s">
        <v>11896</v>
      </c>
      <c r="I168" s="538">
        <v>9900</v>
      </c>
      <c r="J168" s="538">
        <v>350</v>
      </c>
      <c r="K168" s="538">
        <v>350</v>
      </c>
      <c r="L168" s="538">
        <v>145</v>
      </c>
      <c r="M168" s="538">
        <v>1</v>
      </c>
      <c r="N168" s="538">
        <v>27</v>
      </c>
      <c r="O168" s="538">
        <v>8500</v>
      </c>
      <c r="P168" s="538"/>
      <c r="Q168" s="538"/>
      <c r="R168" s="443"/>
      <c r="S168" s="443" t="s">
        <v>1319</v>
      </c>
      <c r="T168" s="429">
        <v>2002</v>
      </c>
      <c r="U168" s="537"/>
      <c r="V168" s="537"/>
      <c r="W168" s="537">
        <v>300</v>
      </c>
      <c r="X168" s="537" t="s">
        <v>1319</v>
      </c>
      <c r="Y168" s="538">
        <v>300</v>
      </c>
      <c r="Z168" s="537"/>
      <c r="AA168" s="537" t="s">
        <v>1319</v>
      </c>
      <c r="AB168" s="443" t="s">
        <v>1319</v>
      </c>
      <c r="AC168" s="443" t="s">
        <v>1319</v>
      </c>
      <c r="AD168" s="443"/>
      <c r="AE168" s="443"/>
      <c r="AF168" s="443" t="s">
        <v>1319</v>
      </c>
      <c r="AG168" s="443" t="s">
        <v>1319</v>
      </c>
      <c r="AH168" s="443"/>
      <c r="AI168" s="443"/>
      <c r="AJ168" s="443"/>
      <c r="AK168" s="443"/>
      <c r="AL168" s="443"/>
      <c r="AM168" s="443"/>
      <c r="AN168" s="443"/>
      <c r="AO168" s="443"/>
      <c r="AP168" s="443"/>
      <c r="AQ168" s="443"/>
      <c r="AR168" s="443"/>
      <c r="AS168" s="443"/>
      <c r="AT168" s="443"/>
      <c r="AU168" s="443"/>
      <c r="AV168" s="443"/>
      <c r="AW168" s="443"/>
    </row>
    <row r="169" spans="1:49" s="163" customFormat="1" ht="24" customHeight="1">
      <c r="A169" s="269"/>
      <c r="B169" s="344"/>
      <c r="C169" s="353" t="s">
        <v>11896</v>
      </c>
      <c r="D169" s="353" t="s">
        <v>12456</v>
      </c>
      <c r="E169" s="353" t="s">
        <v>11896</v>
      </c>
      <c r="F169" s="353"/>
      <c r="G169" s="462"/>
      <c r="H169" s="353" t="s">
        <v>11896</v>
      </c>
      <c r="I169" s="145">
        <v>24707</v>
      </c>
      <c r="J169" s="145">
        <v>626</v>
      </c>
      <c r="K169" s="145">
        <v>486</v>
      </c>
      <c r="L169" s="145">
        <v>145</v>
      </c>
      <c r="M169" s="145">
        <v>1</v>
      </c>
      <c r="N169" s="145">
        <v>5</v>
      </c>
      <c r="O169" s="145">
        <v>800</v>
      </c>
      <c r="P169" s="145"/>
      <c r="Q169" s="145"/>
      <c r="R169" s="443"/>
      <c r="S169" s="443"/>
      <c r="T169" s="429">
        <v>2016</v>
      </c>
      <c r="U169" s="346"/>
      <c r="V169" s="346"/>
      <c r="W169" s="346"/>
      <c r="X169" s="346"/>
      <c r="Y169" s="145">
        <v>300</v>
      </c>
      <c r="Z169" s="353"/>
      <c r="AA169" s="443"/>
      <c r="AB169" s="443"/>
      <c r="AC169" s="443"/>
      <c r="AD169" s="443"/>
      <c r="AE169" s="443"/>
      <c r="AF169" s="443"/>
      <c r="AG169" s="443"/>
      <c r="AH169" s="443"/>
      <c r="AI169" s="443"/>
      <c r="AJ169" s="443"/>
      <c r="AK169" s="443"/>
      <c r="AL169" s="443"/>
      <c r="AM169" s="443"/>
      <c r="AN169" s="443"/>
      <c r="AO169" s="443"/>
      <c r="AP169" s="443"/>
      <c r="AQ169" s="443"/>
      <c r="AR169" s="443"/>
      <c r="AS169" s="443"/>
      <c r="AT169" s="443"/>
      <c r="AU169" s="443"/>
      <c r="AV169" s="443"/>
      <c r="AW169" s="443"/>
    </row>
    <row r="170" spans="1:49" s="163" customFormat="1" ht="24" customHeight="1">
      <c r="A170" s="269" t="s">
        <v>414</v>
      </c>
      <c r="B170" s="344"/>
      <c r="C170" s="353" t="s">
        <v>463</v>
      </c>
      <c r="D170" s="353" t="s">
        <v>12457</v>
      </c>
      <c r="E170" s="353" t="s">
        <v>463</v>
      </c>
      <c r="F170" s="353" t="s">
        <v>12455</v>
      </c>
      <c r="G170" s="462" t="s">
        <v>12062</v>
      </c>
      <c r="H170" s="353" t="s">
        <v>463</v>
      </c>
      <c r="I170" s="145">
        <v>3670</v>
      </c>
      <c r="J170" s="145">
        <v>75</v>
      </c>
      <c r="K170" s="145">
        <v>75</v>
      </c>
      <c r="L170" s="145">
        <v>145</v>
      </c>
      <c r="M170" s="145">
        <v>1</v>
      </c>
      <c r="N170" s="145">
        <v>18</v>
      </c>
      <c r="O170" s="145">
        <v>3500</v>
      </c>
      <c r="P170" s="145"/>
      <c r="Q170" s="145"/>
      <c r="R170" s="443"/>
      <c r="S170" s="443" t="s">
        <v>1319</v>
      </c>
      <c r="T170" s="429">
        <v>2005</v>
      </c>
      <c r="U170" s="346"/>
      <c r="V170" s="346"/>
      <c r="W170" s="346">
        <v>300</v>
      </c>
      <c r="X170" s="346" t="s">
        <v>1319</v>
      </c>
      <c r="Y170" s="145">
        <v>200</v>
      </c>
      <c r="Z170" s="353"/>
      <c r="AA170" s="443" t="s">
        <v>1319</v>
      </c>
      <c r="AB170" s="443" t="s">
        <v>1319</v>
      </c>
      <c r="AC170" s="443" t="s">
        <v>1319</v>
      </c>
      <c r="AD170" s="443"/>
      <c r="AE170" s="443"/>
      <c r="AF170" s="443" t="s">
        <v>1319</v>
      </c>
      <c r="AG170" s="443" t="s">
        <v>1319</v>
      </c>
      <c r="AH170" s="443"/>
      <c r="AI170" s="443"/>
      <c r="AJ170" s="443"/>
      <c r="AK170" s="443"/>
      <c r="AL170" s="443"/>
      <c r="AM170" s="443"/>
      <c r="AN170" s="443"/>
      <c r="AO170" s="443"/>
      <c r="AP170" s="443"/>
      <c r="AQ170" s="443"/>
      <c r="AR170" s="443"/>
      <c r="AS170" s="443"/>
      <c r="AT170" s="443"/>
      <c r="AU170" s="443"/>
      <c r="AV170" s="443"/>
      <c r="AW170" s="443"/>
    </row>
    <row r="171" spans="1:49" s="163" customFormat="1" ht="24" customHeight="1">
      <c r="A171" s="269"/>
      <c r="B171" s="344"/>
      <c r="C171" s="353" t="s">
        <v>11956</v>
      </c>
      <c r="D171" s="353" t="s">
        <v>12458</v>
      </c>
      <c r="E171" s="353" t="s">
        <v>11956</v>
      </c>
      <c r="F171" s="353" t="s">
        <v>12459</v>
      </c>
      <c r="G171" s="462" t="s">
        <v>1319</v>
      </c>
      <c r="H171" s="353" t="s">
        <v>12460</v>
      </c>
      <c r="I171" s="145">
        <v>8300</v>
      </c>
      <c r="J171" s="145">
        <v>165</v>
      </c>
      <c r="K171" s="145">
        <v>165</v>
      </c>
      <c r="L171" s="145">
        <v>145</v>
      </c>
      <c r="M171" s="145">
        <v>1</v>
      </c>
      <c r="N171" s="145">
        <v>21</v>
      </c>
      <c r="O171" s="145">
        <v>5820</v>
      </c>
      <c r="P171" s="145"/>
      <c r="Q171" s="145"/>
      <c r="R171" s="443"/>
      <c r="S171" s="443"/>
      <c r="T171" s="429">
        <v>1997</v>
      </c>
      <c r="U171" s="346">
        <v>208</v>
      </c>
      <c r="V171" s="346"/>
      <c r="W171" s="346"/>
      <c r="X171" s="346"/>
      <c r="Y171" s="145">
        <v>208</v>
      </c>
      <c r="Z171" s="353"/>
      <c r="AA171" s="353"/>
      <c r="AB171" s="443"/>
      <c r="AC171" s="443"/>
      <c r="AD171" s="443">
        <v>2</v>
      </c>
      <c r="AE171" s="443" t="s">
        <v>11335</v>
      </c>
      <c r="AF171" s="443"/>
      <c r="AG171" s="443" t="s">
        <v>12461</v>
      </c>
      <c r="AH171" s="443"/>
      <c r="AI171" s="443"/>
      <c r="AJ171" s="443"/>
      <c r="AK171" s="443"/>
      <c r="AL171" s="443"/>
      <c r="AM171" s="443"/>
      <c r="AN171" s="443"/>
      <c r="AO171" s="443"/>
      <c r="AP171" s="443"/>
      <c r="AQ171" s="443"/>
      <c r="AR171" s="443"/>
      <c r="AS171" s="443"/>
      <c r="AT171" s="443"/>
      <c r="AU171" s="443"/>
      <c r="AV171" s="443"/>
      <c r="AW171" s="443"/>
    </row>
    <row r="172" spans="1:49" s="163" customFormat="1" ht="24" customHeight="1">
      <c r="A172" s="269" t="s">
        <v>415</v>
      </c>
      <c r="B172" s="344"/>
      <c r="C172" s="353" t="s">
        <v>11956</v>
      </c>
      <c r="D172" s="353" t="s">
        <v>12462</v>
      </c>
      <c r="E172" s="353" t="s">
        <v>11956</v>
      </c>
      <c r="F172" s="353" t="s">
        <v>2611</v>
      </c>
      <c r="G172" s="462" t="s">
        <v>12463</v>
      </c>
      <c r="H172" s="353" t="s">
        <v>11956</v>
      </c>
      <c r="I172" s="145">
        <v>45795</v>
      </c>
      <c r="J172" s="145">
        <v>125</v>
      </c>
      <c r="K172" s="145">
        <v>115</v>
      </c>
      <c r="L172" s="145">
        <v>145</v>
      </c>
      <c r="M172" s="145">
        <v>1</v>
      </c>
      <c r="N172" s="145">
        <v>21</v>
      </c>
      <c r="O172" s="145">
        <v>3088</v>
      </c>
      <c r="P172" s="145"/>
      <c r="Q172" s="145"/>
      <c r="R172" s="145"/>
      <c r="S172" s="145"/>
      <c r="T172" s="429">
        <v>2005</v>
      </c>
      <c r="U172" s="346">
        <v>300</v>
      </c>
      <c r="V172" s="346"/>
      <c r="W172" s="346"/>
      <c r="X172" s="346"/>
      <c r="Y172" s="145">
        <v>300</v>
      </c>
      <c r="Z172" s="145"/>
      <c r="AA172" s="145"/>
      <c r="AB172" s="443"/>
      <c r="AC172" s="443"/>
      <c r="AD172" s="443"/>
      <c r="AE172" s="443"/>
      <c r="AF172" s="443"/>
      <c r="AG172" s="145"/>
      <c r="AH172" s="145"/>
      <c r="AI172" s="145"/>
      <c r="AJ172" s="145"/>
      <c r="AK172" s="145"/>
      <c r="AL172" s="145"/>
      <c r="AM172" s="145"/>
      <c r="AN172" s="145"/>
      <c r="AO172" s="145"/>
      <c r="AP172" s="145"/>
      <c r="AQ172" s="145"/>
      <c r="AR172" s="145"/>
      <c r="AS172" s="145"/>
      <c r="AT172" s="145"/>
      <c r="AU172" s="145"/>
      <c r="AV172" s="145"/>
      <c r="AW172" s="145"/>
    </row>
    <row r="173" spans="1:49" s="163" customFormat="1" ht="24" customHeight="1">
      <c r="A173" s="280"/>
      <c r="B173" s="344"/>
      <c r="C173" s="353" t="s">
        <v>11972</v>
      </c>
      <c r="D173" s="353" t="s">
        <v>12464</v>
      </c>
      <c r="E173" s="353" t="s">
        <v>11972</v>
      </c>
      <c r="F173" s="353"/>
      <c r="G173" s="462"/>
      <c r="H173" s="353" t="s">
        <v>12465</v>
      </c>
      <c r="I173" s="145">
        <v>18519</v>
      </c>
      <c r="J173" s="145">
        <v>515</v>
      </c>
      <c r="K173" s="145">
        <v>515</v>
      </c>
      <c r="L173" s="145">
        <v>145</v>
      </c>
      <c r="M173" s="145">
        <v>1</v>
      </c>
      <c r="N173" s="145">
        <v>28</v>
      </c>
      <c r="O173" s="145">
        <v>15000</v>
      </c>
      <c r="P173" s="145"/>
      <c r="Q173" s="145"/>
      <c r="R173" s="145"/>
      <c r="S173" s="145"/>
      <c r="T173" s="429">
        <v>2010</v>
      </c>
      <c r="U173" s="346"/>
      <c r="V173" s="346"/>
      <c r="W173" s="346"/>
      <c r="X173" s="346"/>
      <c r="Y173" s="145">
        <v>1800</v>
      </c>
      <c r="Z173" s="145"/>
      <c r="AA173" s="145"/>
      <c r="AB173" s="443"/>
      <c r="AC173" s="443"/>
      <c r="AD173" s="443"/>
      <c r="AE173" s="443"/>
      <c r="AF173" s="443"/>
      <c r="AG173" s="145"/>
      <c r="AH173" s="145"/>
      <c r="AI173" s="145"/>
      <c r="AJ173" s="145"/>
      <c r="AK173" s="145"/>
      <c r="AL173" s="145"/>
      <c r="AM173" s="145"/>
      <c r="AN173" s="145"/>
      <c r="AO173" s="145"/>
      <c r="AP173" s="145"/>
      <c r="AQ173" s="145"/>
      <c r="AR173" s="145"/>
      <c r="AS173" s="145"/>
      <c r="AT173" s="145"/>
      <c r="AU173" s="145"/>
      <c r="AV173" s="145"/>
      <c r="AW173" s="145"/>
    </row>
    <row r="174" spans="1:49" s="163" customFormat="1" ht="24" customHeight="1">
      <c r="A174" s="280"/>
      <c r="B174" s="344"/>
      <c r="C174" s="353" t="s">
        <v>11975</v>
      </c>
      <c r="D174" s="353" t="s">
        <v>12466</v>
      </c>
      <c r="E174" s="353" t="s">
        <v>11975</v>
      </c>
      <c r="F174" s="353" t="s">
        <v>12467</v>
      </c>
      <c r="G174" s="462"/>
      <c r="H174" s="353" t="s">
        <v>12468</v>
      </c>
      <c r="I174" s="145">
        <v>5031</v>
      </c>
      <c r="J174" s="145">
        <v>325</v>
      </c>
      <c r="K174" s="145">
        <v>308</v>
      </c>
      <c r="L174" s="145">
        <v>145</v>
      </c>
      <c r="M174" s="145">
        <v>1</v>
      </c>
      <c r="N174" s="145">
        <v>21</v>
      </c>
      <c r="O174" s="145">
        <v>5000</v>
      </c>
      <c r="P174" s="145"/>
      <c r="Q174" s="145"/>
      <c r="R174" s="443"/>
      <c r="S174" s="443"/>
      <c r="T174" s="429">
        <v>2001</v>
      </c>
      <c r="U174" s="346"/>
      <c r="V174" s="346"/>
      <c r="W174" s="346"/>
      <c r="X174" s="346"/>
      <c r="Y174" s="145">
        <v>230</v>
      </c>
      <c r="Z174" s="353"/>
      <c r="AA174" s="353"/>
      <c r="AB174" s="443"/>
      <c r="AC174" s="443"/>
      <c r="AD174" s="443"/>
      <c r="AE174" s="443"/>
      <c r="AF174" s="443"/>
      <c r="AG174" s="443"/>
      <c r="AH174" s="443"/>
      <c r="AI174" s="443"/>
      <c r="AJ174" s="443"/>
      <c r="AK174" s="443"/>
      <c r="AL174" s="443"/>
      <c r="AM174" s="443"/>
      <c r="AN174" s="443"/>
      <c r="AO174" s="443"/>
      <c r="AP174" s="443"/>
      <c r="AQ174" s="443"/>
      <c r="AR174" s="443"/>
      <c r="AS174" s="443"/>
      <c r="AT174" s="443"/>
      <c r="AU174" s="443"/>
      <c r="AV174" s="443"/>
      <c r="AW174" s="443"/>
    </row>
    <row r="175" spans="1:49" s="163" customFormat="1" ht="24" customHeight="1">
      <c r="A175" s="280"/>
      <c r="B175" s="344"/>
      <c r="C175" s="353" t="s">
        <v>11979</v>
      </c>
      <c r="D175" s="353" t="s">
        <v>12469</v>
      </c>
      <c r="E175" s="353" t="s">
        <v>11979</v>
      </c>
      <c r="F175" s="353" t="s">
        <v>2611</v>
      </c>
      <c r="G175" s="462" t="s">
        <v>12463</v>
      </c>
      <c r="H175" s="353" t="s">
        <v>11981</v>
      </c>
      <c r="I175" s="145">
        <v>7735</v>
      </c>
      <c r="J175" s="345">
        <v>340.05</v>
      </c>
      <c r="K175" s="345">
        <v>340.05</v>
      </c>
      <c r="L175" s="145">
        <v>145</v>
      </c>
      <c r="M175" s="145">
        <v>1</v>
      </c>
      <c r="N175" s="145">
        <v>21</v>
      </c>
      <c r="O175" s="145">
        <v>5000</v>
      </c>
      <c r="P175" s="145"/>
      <c r="Q175" s="145"/>
      <c r="R175" s="145"/>
      <c r="S175" s="145"/>
      <c r="T175" s="429">
        <v>2001</v>
      </c>
      <c r="U175" s="346">
        <v>300</v>
      </c>
      <c r="V175" s="346"/>
      <c r="W175" s="346"/>
      <c r="X175" s="346"/>
      <c r="Y175" s="145">
        <v>300</v>
      </c>
      <c r="Z175" s="145"/>
      <c r="AA175" s="145"/>
      <c r="AB175" s="443"/>
      <c r="AC175" s="443"/>
      <c r="AD175" s="443"/>
      <c r="AE175" s="443"/>
      <c r="AF175" s="443"/>
      <c r="AG175" s="145"/>
      <c r="AH175" s="145"/>
      <c r="AI175" s="145"/>
      <c r="AJ175" s="145"/>
      <c r="AK175" s="145"/>
      <c r="AL175" s="145"/>
      <c r="AM175" s="145"/>
      <c r="AN175" s="145"/>
      <c r="AO175" s="145"/>
      <c r="AP175" s="145"/>
      <c r="AQ175" s="145"/>
      <c r="AR175" s="145"/>
      <c r="AS175" s="145"/>
      <c r="AT175" s="145"/>
      <c r="AU175" s="145"/>
      <c r="AV175" s="145"/>
      <c r="AW175" s="145"/>
    </row>
    <row r="176" spans="1:49" s="163" customFormat="1" ht="24" customHeight="1">
      <c r="A176" s="280"/>
      <c r="B176" s="344"/>
      <c r="C176" s="353" t="s">
        <v>11979</v>
      </c>
      <c r="D176" s="353" t="s">
        <v>12470</v>
      </c>
      <c r="E176" s="353" t="s">
        <v>11979</v>
      </c>
      <c r="F176" s="353"/>
      <c r="G176" s="462"/>
      <c r="H176" s="353" t="s">
        <v>11981</v>
      </c>
      <c r="I176" s="145">
        <v>13344</v>
      </c>
      <c r="J176" s="345"/>
      <c r="K176" s="345"/>
      <c r="L176" s="145">
        <v>145</v>
      </c>
      <c r="M176" s="145">
        <v>1</v>
      </c>
      <c r="N176" s="145">
        <v>21</v>
      </c>
      <c r="O176" s="145">
        <v>5000</v>
      </c>
      <c r="P176" s="145"/>
      <c r="Q176" s="145"/>
      <c r="R176" s="145"/>
      <c r="S176" s="145"/>
      <c r="T176" s="429">
        <v>2013</v>
      </c>
      <c r="U176" s="346"/>
      <c r="V176" s="346"/>
      <c r="W176" s="346"/>
      <c r="X176" s="346"/>
      <c r="Y176" s="145">
        <v>300</v>
      </c>
      <c r="Z176" s="145"/>
      <c r="AA176" s="145"/>
      <c r="AB176" s="443"/>
      <c r="AC176" s="443"/>
      <c r="AD176" s="443"/>
      <c r="AE176" s="443"/>
      <c r="AF176" s="443"/>
      <c r="AG176" s="145"/>
      <c r="AH176" s="145"/>
      <c r="AI176" s="145"/>
      <c r="AJ176" s="145"/>
      <c r="AK176" s="145"/>
      <c r="AL176" s="145"/>
      <c r="AM176" s="145"/>
      <c r="AN176" s="145"/>
      <c r="AO176" s="145"/>
      <c r="AP176" s="145"/>
      <c r="AQ176" s="145"/>
      <c r="AR176" s="145"/>
      <c r="AS176" s="145"/>
      <c r="AT176" s="145"/>
      <c r="AU176" s="145"/>
      <c r="AV176" s="145"/>
      <c r="AW176" s="145"/>
    </row>
    <row r="177" spans="1:49" s="163" customFormat="1" ht="24" customHeight="1">
      <c r="A177" s="280" t="s">
        <v>204</v>
      </c>
      <c r="B177" s="480"/>
      <c r="C177" s="353" t="s">
        <v>11979</v>
      </c>
      <c r="D177" s="353" t="s">
        <v>12471</v>
      </c>
      <c r="E177" s="353" t="s">
        <v>11979</v>
      </c>
      <c r="F177" s="353"/>
      <c r="G177" s="462"/>
      <c r="H177" s="353" t="s">
        <v>11981</v>
      </c>
      <c r="I177" s="145">
        <v>5303</v>
      </c>
      <c r="J177" s="345"/>
      <c r="K177" s="345"/>
      <c r="L177" s="145">
        <v>145</v>
      </c>
      <c r="M177" s="145">
        <v>1</v>
      </c>
      <c r="N177" s="145">
        <v>21</v>
      </c>
      <c r="O177" s="145">
        <v>5000</v>
      </c>
      <c r="P177" s="145"/>
      <c r="Q177" s="145"/>
      <c r="R177" s="145"/>
      <c r="S177" s="145"/>
      <c r="T177" s="429">
        <v>2013</v>
      </c>
      <c r="U177" s="346"/>
      <c r="V177" s="346"/>
      <c r="W177" s="346"/>
      <c r="X177" s="346"/>
      <c r="Y177" s="145">
        <v>120</v>
      </c>
      <c r="Z177" s="145"/>
      <c r="AA177" s="145"/>
      <c r="AB177" s="443"/>
      <c r="AC177" s="443"/>
      <c r="AD177" s="443"/>
      <c r="AE177" s="443"/>
      <c r="AF177" s="443"/>
      <c r="AG177" s="145"/>
      <c r="AH177" s="145"/>
      <c r="AI177" s="145"/>
      <c r="AJ177" s="145"/>
      <c r="AK177" s="145"/>
      <c r="AL177" s="145"/>
      <c r="AM177" s="145"/>
      <c r="AN177" s="145"/>
      <c r="AO177" s="145"/>
      <c r="AP177" s="145"/>
      <c r="AQ177" s="145"/>
      <c r="AR177" s="145"/>
      <c r="AS177" s="145"/>
      <c r="AT177" s="145"/>
      <c r="AU177" s="145"/>
      <c r="AV177" s="145"/>
      <c r="AW177" s="145"/>
    </row>
    <row r="178" spans="1:49" s="163" customFormat="1" ht="24" customHeight="1">
      <c r="A178" s="280"/>
      <c r="B178" s="431"/>
      <c r="C178" s="421" t="s">
        <v>11985</v>
      </c>
      <c r="D178" s="497" t="s">
        <v>12472</v>
      </c>
      <c r="E178" s="347" t="s">
        <v>11985</v>
      </c>
      <c r="F178" s="347"/>
      <c r="G178" s="347"/>
      <c r="H178" s="347" t="s">
        <v>11985</v>
      </c>
      <c r="I178" s="348">
        <v>26783</v>
      </c>
      <c r="J178" s="348">
        <v>477</v>
      </c>
      <c r="K178" s="348">
        <v>415</v>
      </c>
      <c r="L178" s="348">
        <v>145</v>
      </c>
      <c r="M178" s="436">
        <v>0.88</v>
      </c>
      <c r="N178" s="468">
        <v>28</v>
      </c>
      <c r="O178" s="468">
        <v>7250</v>
      </c>
      <c r="P178" s="348"/>
      <c r="Q178" s="348"/>
      <c r="R178" s="467"/>
      <c r="S178" s="467"/>
      <c r="T178" s="424">
        <v>2011</v>
      </c>
      <c r="U178" s="467"/>
      <c r="V178" s="467"/>
      <c r="W178" s="467"/>
      <c r="X178" s="467"/>
      <c r="Y178" s="348">
        <v>927</v>
      </c>
      <c r="Z178" s="94"/>
      <c r="AA178" s="94"/>
      <c r="AB178" s="94"/>
      <c r="AC178" s="94"/>
      <c r="AD178" s="94"/>
      <c r="AE178" s="94"/>
      <c r="AF178" s="94"/>
      <c r="AG178" s="94"/>
      <c r="AH178" s="94"/>
      <c r="AI178" s="94"/>
      <c r="AJ178" s="94"/>
      <c r="AK178" s="94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94"/>
      <c r="AW178" s="347"/>
    </row>
    <row r="179" spans="1:49" s="163" customFormat="1" ht="24" customHeight="1">
      <c r="A179" s="280"/>
      <c r="B179" s="344" t="s">
        <v>3410</v>
      </c>
      <c r="C179" s="353" t="s">
        <v>3744</v>
      </c>
      <c r="D179" s="323">
        <f>COUNTA(D180:D216)</f>
        <v>37</v>
      </c>
      <c r="E179" s="345"/>
      <c r="F179" s="345"/>
      <c r="G179" s="460"/>
      <c r="H179" s="145"/>
      <c r="I179" s="145">
        <f>SUM(I180:I216)</f>
        <v>257358</v>
      </c>
      <c r="J179" s="145">
        <f>SUM(J180:J216)</f>
        <v>8856.130000000001</v>
      </c>
      <c r="K179" s="145">
        <f>SUM(K180:K216)</f>
        <v>14959.72</v>
      </c>
      <c r="L179" s="145"/>
      <c r="M179" s="145"/>
      <c r="N179" s="145"/>
      <c r="O179" s="145"/>
      <c r="P179" s="145"/>
      <c r="Q179" s="145"/>
      <c r="R179" s="145"/>
      <c r="S179" s="145"/>
      <c r="T179" s="429"/>
      <c r="U179" s="346"/>
      <c r="V179" s="346"/>
      <c r="W179" s="346"/>
      <c r="X179" s="346"/>
      <c r="Y179" s="145"/>
      <c r="Z179" s="145"/>
      <c r="AA179" s="145"/>
      <c r="AB179" s="343"/>
      <c r="AC179" s="343"/>
      <c r="AD179" s="343"/>
      <c r="AE179" s="343"/>
      <c r="AF179" s="343"/>
      <c r="AG179" s="145"/>
      <c r="AH179" s="145"/>
      <c r="AI179" s="145"/>
      <c r="AJ179" s="145"/>
      <c r="AK179" s="145"/>
      <c r="AL179" s="145"/>
      <c r="AM179" s="145"/>
      <c r="AN179" s="145"/>
      <c r="AO179" s="145"/>
      <c r="AP179" s="145"/>
      <c r="AQ179" s="145"/>
      <c r="AR179" s="145"/>
      <c r="AS179" s="145"/>
      <c r="AT179" s="145"/>
      <c r="AU179" s="145"/>
      <c r="AV179" s="145"/>
      <c r="AW179" s="145"/>
    </row>
    <row r="180" spans="1:49" s="163" customFormat="1" ht="24" customHeight="1">
      <c r="A180" s="280" t="s">
        <v>412</v>
      </c>
      <c r="B180" s="344"/>
      <c r="C180" s="353" t="s">
        <v>3123</v>
      </c>
      <c r="D180" s="353" t="s">
        <v>13193</v>
      </c>
      <c r="E180" s="353" t="s">
        <v>3123</v>
      </c>
      <c r="F180" s="353" t="s">
        <v>13194</v>
      </c>
      <c r="G180" s="462"/>
      <c r="H180" s="353" t="s">
        <v>2519</v>
      </c>
      <c r="I180" s="145">
        <v>8415</v>
      </c>
      <c r="J180" s="145">
        <v>349</v>
      </c>
      <c r="K180" s="145">
        <v>501</v>
      </c>
      <c r="L180" s="145">
        <v>145</v>
      </c>
      <c r="M180" s="145">
        <v>0.7</v>
      </c>
      <c r="N180" s="145">
        <v>28</v>
      </c>
      <c r="O180" s="145">
        <v>8415</v>
      </c>
      <c r="P180" s="145"/>
      <c r="Q180" s="145"/>
      <c r="R180" s="343"/>
      <c r="S180" s="343"/>
      <c r="T180" s="429">
        <v>2002</v>
      </c>
      <c r="U180" s="343">
        <v>416</v>
      </c>
      <c r="V180" s="343"/>
      <c r="W180" s="343"/>
      <c r="X180" s="343"/>
      <c r="Y180" s="145">
        <v>416</v>
      </c>
      <c r="Z180" s="353"/>
      <c r="AA180" s="353"/>
      <c r="AB180" s="343"/>
      <c r="AC180" s="343"/>
      <c r="AD180" s="343"/>
      <c r="AE180" s="343"/>
      <c r="AF180" s="343"/>
      <c r="AG180" s="343"/>
      <c r="AH180" s="343"/>
      <c r="AI180" s="343"/>
      <c r="AJ180" s="343"/>
      <c r="AK180" s="343"/>
      <c r="AL180" s="343"/>
      <c r="AM180" s="343"/>
      <c r="AN180" s="343"/>
      <c r="AO180" s="343"/>
      <c r="AP180" s="343"/>
      <c r="AQ180" s="343"/>
      <c r="AR180" s="343"/>
      <c r="AS180" s="343"/>
      <c r="AT180" s="343"/>
      <c r="AU180" s="343"/>
      <c r="AV180" s="343"/>
      <c r="AW180" s="343"/>
    </row>
    <row r="181" spans="1:49" s="163" customFormat="1" ht="24" customHeight="1">
      <c r="A181" s="280" t="s">
        <v>413</v>
      </c>
      <c r="B181" s="344"/>
      <c r="C181" s="353" t="s">
        <v>2612</v>
      </c>
      <c r="D181" s="353" t="s">
        <v>13195</v>
      </c>
      <c r="E181" s="353" t="s">
        <v>2612</v>
      </c>
      <c r="F181" s="353" t="s">
        <v>3149</v>
      </c>
      <c r="G181" s="462"/>
      <c r="H181" s="353" t="s">
        <v>13196</v>
      </c>
      <c r="I181" s="145">
        <v>17116</v>
      </c>
      <c r="J181" s="145">
        <v>417</v>
      </c>
      <c r="K181" s="145">
        <v>417</v>
      </c>
      <c r="L181" s="145">
        <v>145</v>
      </c>
      <c r="M181" s="145">
        <v>0.7</v>
      </c>
      <c r="N181" s="145">
        <v>28</v>
      </c>
      <c r="O181" s="145">
        <v>16699</v>
      </c>
      <c r="P181" s="145"/>
      <c r="Q181" s="145">
        <v>100</v>
      </c>
      <c r="R181" s="343"/>
      <c r="S181" s="343"/>
      <c r="T181" s="429">
        <v>1999</v>
      </c>
      <c r="U181" s="343">
        <v>638</v>
      </c>
      <c r="V181" s="343"/>
      <c r="W181" s="343">
        <v>500</v>
      </c>
      <c r="X181" s="343"/>
      <c r="Y181" s="145">
        <v>1219</v>
      </c>
      <c r="Z181" s="353"/>
      <c r="AA181" s="353"/>
      <c r="AB181" s="343"/>
      <c r="AC181" s="343"/>
      <c r="AD181" s="343"/>
      <c r="AE181" s="343"/>
      <c r="AF181" s="343"/>
      <c r="AG181" s="343"/>
      <c r="AH181" s="343"/>
      <c r="AI181" s="343"/>
      <c r="AJ181" s="343"/>
      <c r="AK181" s="343"/>
      <c r="AL181" s="343"/>
      <c r="AM181" s="343"/>
      <c r="AN181" s="343"/>
      <c r="AO181" s="343"/>
      <c r="AP181" s="343"/>
      <c r="AQ181" s="343"/>
      <c r="AR181" s="343"/>
      <c r="AS181" s="343"/>
      <c r="AT181" s="343"/>
      <c r="AU181" s="343"/>
      <c r="AV181" s="343"/>
      <c r="AW181" s="343"/>
    </row>
    <row r="182" spans="1:49" s="163" customFormat="1" ht="24" customHeight="1">
      <c r="A182" s="280"/>
      <c r="B182" s="344"/>
      <c r="C182" s="353" t="s">
        <v>2612</v>
      </c>
      <c r="D182" s="353" t="s">
        <v>13197</v>
      </c>
      <c r="E182" s="353" t="s">
        <v>2612</v>
      </c>
      <c r="F182" s="353" t="s">
        <v>3149</v>
      </c>
      <c r="G182" s="353"/>
      <c r="H182" s="353" t="s">
        <v>13196</v>
      </c>
      <c r="I182" s="145">
        <v>17167</v>
      </c>
      <c r="J182" s="145">
        <v>423</v>
      </c>
      <c r="K182" s="145">
        <v>423</v>
      </c>
      <c r="L182" s="145">
        <v>145</v>
      </c>
      <c r="M182" s="145">
        <v>0.7</v>
      </c>
      <c r="N182" s="145">
        <v>24</v>
      </c>
      <c r="O182" s="145">
        <v>17167</v>
      </c>
      <c r="P182" s="145"/>
      <c r="Q182" s="145">
        <v>300</v>
      </c>
      <c r="R182" s="343"/>
      <c r="S182" s="343"/>
      <c r="T182" s="429">
        <v>1996</v>
      </c>
      <c r="U182" s="343">
        <v>685</v>
      </c>
      <c r="V182" s="343"/>
      <c r="W182" s="343"/>
      <c r="X182" s="343"/>
      <c r="Y182" s="145">
        <v>685</v>
      </c>
      <c r="Z182" s="353"/>
      <c r="AA182" s="353"/>
      <c r="AB182" s="343"/>
      <c r="AC182" s="343"/>
      <c r="AD182" s="343"/>
      <c r="AE182" s="343"/>
      <c r="AF182" s="343"/>
      <c r="AG182" s="343"/>
      <c r="AH182" s="343"/>
      <c r="AI182" s="343"/>
      <c r="AJ182" s="343"/>
      <c r="AK182" s="343"/>
      <c r="AL182" s="343"/>
      <c r="AM182" s="343"/>
      <c r="AN182" s="343"/>
      <c r="AO182" s="343"/>
      <c r="AP182" s="343"/>
      <c r="AQ182" s="343"/>
      <c r="AR182" s="343"/>
      <c r="AS182" s="343"/>
      <c r="AT182" s="343"/>
      <c r="AU182" s="343"/>
      <c r="AV182" s="343"/>
      <c r="AW182" s="343"/>
    </row>
    <row r="183" spans="1:49" s="163" customFormat="1" ht="24" customHeight="1">
      <c r="A183" s="280"/>
      <c r="B183" s="344"/>
      <c r="C183" s="353" t="s">
        <v>12483</v>
      </c>
      <c r="D183" s="353" t="s">
        <v>13198</v>
      </c>
      <c r="E183" s="353" t="s">
        <v>12483</v>
      </c>
      <c r="F183" s="353" t="s">
        <v>13199</v>
      </c>
      <c r="G183" s="462"/>
      <c r="H183" s="353" t="s">
        <v>13200</v>
      </c>
      <c r="I183" s="145">
        <v>3045</v>
      </c>
      <c r="J183" s="145">
        <v>45</v>
      </c>
      <c r="K183" s="145">
        <v>45</v>
      </c>
      <c r="L183" s="145">
        <v>145</v>
      </c>
      <c r="M183" s="145">
        <v>0.9</v>
      </c>
      <c r="N183" s="145">
        <v>21</v>
      </c>
      <c r="O183" s="145">
        <v>2900</v>
      </c>
      <c r="P183" s="145"/>
      <c r="Q183" s="145"/>
      <c r="R183" s="343"/>
      <c r="S183" s="343"/>
      <c r="T183" s="429">
        <v>1984</v>
      </c>
      <c r="U183" s="343">
        <v>5</v>
      </c>
      <c r="V183" s="343"/>
      <c r="W183" s="343"/>
      <c r="X183" s="343"/>
      <c r="Y183" s="145">
        <v>5</v>
      </c>
      <c r="Z183" s="353"/>
      <c r="AA183" s="353"/>
      <c r="AB183" s="343"/>
      <c r="AC183" s="343"/>
      <c r="AD183" s="343">
        <v>2</v>
      </c>
      <c r="AE183" s="343"/>
      <c r="AF183" s="343"/>
      <c r="AG183" s="343"/>
      <c r="AH183" s="343"/>
      <c r="AI183" s="343"/>
      <c r="AJ183" s="343"/>
      <c r="AK183" s="343"/>
      <c r="AL183" s="343"/>
      <c r="AM183" s="343"/>
      <c r="AN183" s="343"/>
      <c r="AO183" s="343"/>
      <c r="AP183" s="343"/>
      <c r="AQ183" s="343"/>
      <c r="AR183" s="343"/>
      <c r="AS183" s="343"/>
      <c r="AT183" s="343"/>
      <c r="AU183" s="343"/>
      <c r="AV183" s="343"/>
      <c r="AW183" s="343"/>
    </row>
    <row r="184" spans="1:49" s="163" customFormat="1" ht="24" customHeight="1">
      <c r="A184" s="280"/>
      <c r="B184" s="344"/>
      <c r="C184" s="353" t="s">
        <v>12483</v>
      </c>
      <c r="D184" s="353" t="s">
        <v>13201</v>
      </c>
      <c r="E184" s="353" t="s">
        <v>12483</v>
      </c>
      <c r="F184" s="353" t="s">
        <v>13202</v>
      </c>
      <c r="G184" s="462"/>
      <c r="H184" s="353" t="s">
        <v>13200</v>
      </c>
      <c r="I184" s="145">
        <v>4909</v>
      </c>
      <c r="J184" s="145">
        <v>90</v>
      </c>
      <c r="K184" s="145">
        <v>180</v>
      </c>
      <c r="L184" s="145">
        <v>145</v>
      </c>
      <c r="M184" s="145">
        <v>0.9</v>
      </c>
      <c r="N184" s="145">
        <v>21</v>
      </c>
      <c r="O184" s="145">
        <v>4518</v>
      </c>
      <c r="P184" s="145"/>
      <c r="Q184" s="145"/>
      <c r="R184" s="343"/>
      <c r="S184" s="343"/>
      <c r="T184" s="429">
        <v>1998</v>
      </c>
      <c r="U184" s="343">
        <v>169</v>
      </c>
      <c r="V184" s="343"/>
      <c r="W184" s="343"/>
      <c r="X184" s="343"/>
      <c r="Y184" s="145">
        <v>169</v>
      </c>
      <c r="Z184" s="353"/>
      <c r="AA184" s="353"/>
      <c r="AB184" s="343"/>
      <c r="AC184" s="343"/>
      <c r="AD184" s="343"/>
      <c r="AE184" s="343"/>
      <c r="AF184" s="343"/>
      <c r="AG184" s="343"/>
      <c r="AH184" s="343"/>
      <c r="AI184" s="343"/>
      <c r="AJ184" s="343"/>
      <c r="AK184" s="343"/>
      <c r="AL184" s="343"/>
      <c r="AM184" s="343"/>
      <c r="AN184" s="343"/>
      <c r="AO184" s="343"/>
      <c r="AP184" s="343"/>
      <c r="AQ184" s="343"/>
      <c r="AR184" s="343"/>
      <c r="AS184" s="343"/>
      <c r="AT184" s="343"/>
      <c r="AU184" s="343"/>
      <c r="AV184" s="343"/>
      <c r="AW184" s="343"/>
    </row>
    <row r="185" spans="1:49" s="163" customFormat="1" ht="24" customHeight="1">
      <c r="A185" s="280"/>
      <c r="B185" s="344"/>
      <c r="C185" s="353" t="s">
        <v>12488</v>
      </c>
      <c r="D185" s="353" t="s">
        <v>13203</v>
      </c>
      <c r="E185" s="353" t="s">
        <v>12488</v>
      </c>
      <c r="F185" s="353" t="s">
        <v>13204</v>
      </c>
      <c r="G185" s="462"/>
      <c r="H185" s="353" t="s">
        <v>12488</v>
      </c>
      <c r="I185" s="145">
        <v>9687</v>
      </c>
      <c r="J185" s="145">
        <v>332.52</v>
      </c>
      <c r="K185" s="145">
        <v>333</v>
      </c>
      <c r="L185" s="145">
        <v>145</v>
      </c>
      <c r="M185" s="145">
        <v>0.7</v>
      </c>
      <c r="N185" s="145">
        <v>21</v>
      </c>
      <c r="O185" s="145">
        <v>9687</v>
      </c>
      <c r="P185" s="145"/>
      <c r="Q185" s="145"/>
      <c r="R185" s="343"/>
      <c r="S185" s="343"/>
      <c r="T185" s="429">
        <v>2003</v>
      </c>
      <c r="U185" s="343">
        <v>400</v>
      </c>
      <c r="V185" s="343"/>
      <c r="W185" s="343"/>
      <c r="X185" s="343"/>
      <c r="Y185" s="145">
        <v>400</v>
      </c>
      <c r="Z185" s="353"/>
      <c r="AA185" s="353"/>
      <c r="AB185" s="343"/>
      <c r="AC185" s="343"/>
      <c r="AD185" s="343"/>
      <c r="AE185" s="343"/>
      <c r="AF185" s="343"/>
      <c r="AG185" s="343"/>
      <c r="AH185" s="343"/>
      <c r="AI185" s="343"/>
      <c r="AJ185" s="343"/>
      <c r="AK185" s="343"/>
      <c r="AL185" s="343"/>
      <c r="AM185" s="343"/>
      <c r="AN185" s="343"/>
      <c r="AO185" s="343"/>
      <c r="AP185" s="343"/>
      <c r="AQ185" s="343"/>
      <c r="AR185" s="343"/>
      <c r="AS185" s="343"/>
      <c r="AT185" s="343"/>
      <c r="AU185" s="343"/>
      <c r="AV185" s="343"/>
      <c r="AW185" s="343"/>
    </row>
    <row r="186" spans="1:49" s="163" customFormat="1" ht="24" customHeight="1">
      <c r="A186" s="280" t="s">
        <v>415</v>
      </c>
      <c r="B186" s="344"/>
      <c r="C186" s="353" t="s">
        <v>12488</v>
      </c>
      <c r="D186" s="353" t="s">
        <v>13205</v>
      </c>
      <c r="E186" s="353" t="s">
        <v>12488</v>
      </c>
      <c r="F186" s="353" t="s">
        <v>13204</v>
      </c>
      <c r="G186" s="462"/>
      <c r="H186" s="353" t="s">
        <v>12488</v>
      </c>
      <c r="I186" s="145">
        <v>1603</v>
      </c>
      <c r="J186" s="145">
        <v>283</v>
      </c>
      <c r="K186" s="145">
        <v>333</v>
      </c>
      <c r="L186" s="145">
        <v>145</v>
      </c>
      <c r="M186" s="145">
        <v>0.7</v>
      </c>
      <c r="N186" s="145">
        <v>18</v>
      </c>
      <c r="O186" s="145">
        <v>1603</v>
      </c>
      <c r="P186" s="343"/>
      <c r="Q186" s="343"/>
      <c r="R186" s="343"/>
      <c r="S186" s="343"/>
      <c r="T186" s="429">
        <v>2005</v>
      </c>
      <c r="U186" s="343">
        <v>400</v>
      </c>
      <c r="V186" s="343"/>
      <c r="W186" s="343"/>
      <c r="X186" s="343"/>
      <c r="Y186" s="145">
        <v>265</v>
      </c>
      <c r="Z186" s="353"/>
      <c r="AA186" s="353"/>
      <c r="AB186" s="343"/>
      <c r="AC186" s="343"/>
      <c r="AD186" s="343"/>
      <c r="AE186" s="343"/>
      <c r="AF186" s="343"/>
      <c r="AG186" s="343"/>
      <c r="AH186" s="343"/>
      <c r="AI186" s="343"/>
      <c r="AJ186" s="343"/>
      <c r="AK186" s="343"/>
      <c r="AL186" s="343"/>
      <c r="AM186" s="343"/>
      <c r="AN186" s="343"/>
      <c r="AO186" s="343"/>
      <c r="AP186" s="343"/>
      <c r="AQ186" s="343"/>
      <c r="AR186" s="343"/>
      <c r="AS186" s="343"/>
      <c r="AT186" s="343"/>
      <c r="AU186" s="343"/>
      <c r="AV186" s="343"/>
      <c r="AW186" s="343"/>
    </row>
    <row r="187" spans="1:49" s="163" customFormat="1" ht="24" customHeight="1">
      <c r="A187" s="280" t="s">
        <v>414</v>
      </c>
      <c r="B187" s="344"/>
      <c r="C187" s="353" t="s">
        <v>12491</v>
      </c>
      <c r="D187" s="353" t="s">
        <v>13206</v>
      </c>
      <c r="E187" s="353" t="s">
        <v>12491</v>
      </c>
      <c r="F187" s="353" t="s">
        <v>13207</v>
      </c>
      <c r="G187" s="462"/>
      <c r="H187" s="353" t="s">
        <v>13208</v>
      </c>
      <c r="I187" s="145">
        <v>2613</v>
      </c>
      <c r="J187" s="145">
        <v>387</v>
      </c>
      <c r="K187" s="145">
        <v>387</v>
      </c>
      <c r="L187" s="145">
        <v>145</v>
      </c>
      <c r="M187" s="145">
        <v>0.7</v>
      </c>
      <c r="N187" s="145">
        <v>28</v>
      </c>
      <c r="O187" s="145">
        <v>3190</v>
      </c>
      <c r="P187" s="145"/>
      <c r="Q187" s="145"/>
      <c r="R187" s="343"/>
      <c r="S187" s="343"/>
      <c r="T187" s="429">
        <v>1996</v>
      </c>
      <c r="U187" s="343">
        <v>280</v>
      </c>
      <c r="V187" s="343"/>
      <c r="W187" s="343"/>
      <c r="X187" s="343"/>
      <c r="Y187" s="145">
        <v>280</v>
      </c>
      <c r="Z187" s="353"/>
      <c r="AA187" s="353"/>
      <c r="AB187" s="343"/>
      <c r="AC187" s="343"/>
      <c r="AD187" s="343"/>
      <c r="AE187" s="343"/>
      <c r="AF187" s="343"/>
      <c r="AG187" s="343"/>
      <c r="AH187" s="343"/>
      <c r="AI187" s="343"/>
      <c r="AJ187" s="343"/>
      <c r="AK187" s="343"/>
      <c r="AL187" s="343"/>
      <c r="AM187" s="343"/>
      <c r="AN187" s="343"/>
      <c r="AO187" s="343"/>
      <c r="AP187" s="343"/>
      <c r="AQ187" s="343"/>
      <c r="AR187" s="343"/>
      <c r="AS187" s="343"/>
      <c r="AT187" s="343"/>
      <c r="AU187" s="343"/>
      <c r="AV187" s="343"/>
      <c r="AW187" s="343"/>
    </row>
    <row r="188" spans="1:49" s="163" customFormat="1" ht="24" customHeight="1">
      <c r="A188" s="280" t="s">
        <v>418</v>
      </c>
      <c r="B188" s="344"/>
      <c r="C188" s="353" t="s">
        <v>12491</v>
      </c>
      <c r="D188" s="353" t="s">
        <v>13209</v>
      </c>
      <c r="E188" s="353" t="s">
        <v>12491</v>
      </c>
      <c r="F188" s="353"/>
      <c r="G188" s="462"/>
      <c r="H188" s="353" t="s">
        <v>13210</v>
      </c>
      <c r="I188" s="145">
        <v>9935</v>
      </c>
      <c r="J188" s="145">
        <v>196</v>
      </c>
      <c r="K188" s="145">
        <v>196</v>
      </c>
      <c r="L188" s="145">
        <v>145</v>
      </c>
      <c r="M188" s="145">
        <v>0.7</v>
      </c>
      <c r="N188" s="145">
        <v>21</v>
      </c>
      <c r="O188" s="145">
        <v>9935</v>
      </c>
      <c r="P188" s="343"/>
      <c r="Q188" s="343"/>
      <c r="R188" s="343"/>
      <c r="S188" s="343"/>
      <c r="T188" s="429">
        <v>1998</v>
      </c>
      <c r="U188" s="343">
        <v>144</v>
      </c>
      <c r="V188" s="343"/>
      <c r="W188" s="343"/>
      <c r="X188" s="343"/>
      <c r="Y188" s="145">
        <v>144</v>
      </c>
      <c r="Z188" s="353"/>
      <c r="AA188" s="353"/>
      <c r="AB188" s="343"/>
      <c r="AC188" s="343"/>
      <c r="AD188" s="343"/>
      <c r="AE188" s="343"/>
      <c r="AF188" s="343"/>
      <c r="AG188" s="343"/>
      <c r="AH188" s="343"/>
      <c r="AI188" s="343"/>
      <c r="AJ188" s="343"/>
      <c r="AK188" s="343"/>
      <c r="AL188" s="343"/>
      <c r="AM188" s="343"/>
      <c r="AN188" s="343"/>
      <c r="AO188" s="343"/>
      <c r="AP188" s="343"/>
      <c r="AQ188" s="343"/>
      <c r="AR188" s="343"/>
      <c r="AS188" s="343"/>
      <c r="AT188" s="343"/>
      <c r="AU188" s="343"/>
      <c r="AV188" s="343"/>
      <c r="AW188" s="343"/>
    </row>
    <row r="189" spans="1:49" s="163" customFormat="1" ht="24" customHeight="1">
      <c r="A189" s="280" t="s">
        <v>419</v>
      </c>
      <c r="B189" s="344"/>
      <c r="C189" s="353" t="s">
        <v>12495</v>
      </c>
      <c r="D189" s="353" t="s">
        <v>13211</v>
      </c>
      <c r="E189" s="353" t="s">
        <v>12495</v>
      </c>
      <c r="F189" s="353" t="s">
        <v>13212</v>
      </c>
      <c r="G189" s="353"/>
      <c r="H189" s="353" t="s">
        <v>13213</v>
      </c>
      <c r="I189" s="145">
        <v>4347</v>
      </c>
      <c r="J189" s="145">
        <v>144</v>
      </c>
      <c r="K189" s="145">
        <v>144</v>
      </c>
      <c r="L189" s="145">
        <v>145</v>
      </c>
      <c r="M189" s="145">
        <v>1.2</v>
      </c>
      <c r="N189" s="145">
        <v>21</v>
      </c>
      <c r="O189" s="145">
        <v>4347</v>
      </c>
      <c r="P189" s="145"/>
      <c r="Q189" s="145"/>
      <c r="R189" s="343"/>
      <c r="S189" s="343"/>
      <c r="T189" s="429">
        <v>1976</v>
      </c>
      <c r="U189" s="343">
        <v>140</v>
      </c>
      <c r="V189" s="343"/>
      <c r="W189" s="343"/>
      <c r="X189" s="343"/>
      <c r="Y189" s="145">
        <v>140</v>
      </c>
      <c r="Z189" s="353"/>
      <c r="AA189" s="353"/>
      <c r="AB189" s="343"/>
      <c r="AC189" s="343"/>
      <c r="AD189" s="343">
        <v>2</v>
      </c>
      <c r="AE189" s="343"/>
      <c r="AF189" s="343">
        <v>20</v>
      </c>
      <c r="AG189" s="343"/>
      <c r="AH189" s="343"/>
      <c r="AI189" s="343"/>
      <c r="AJ189" s="343"/>
      <c r="AK189" s="343"/>
      <c r="AL189" s="343"/>
      <c r="AM189" s="343"/>
      <c r="AN189" s="343"/>
      <c r="AO189" s="343"/>
      <c r="AP189" s="343"/>
      <c r="AQ189" s="343"/>
      <c r="AR189" s="343"/>
      <c r="AS189" s="343"/>
      <c r="AT189" s="343"/>
      <c r="AU189" s="343"/>
      <c r="AV189" s="343"/>
      <c r="AW189" s="343"/>
    </row>
    <row r="190" spans="1:49" s="163" customFormat="1" ht="24" customHeight="1">
      <c r="A190" s="280" t="s">
        <v>169</v>
      </c>
      <c r="B190" s="344"/>
      <c r="C190" s="353" t="s">
        <v>12502</v>
      </c>
      <c r="D190" s="353" t="s">
        <v>13214</v>
      </c>
      <c r="E190" s="353" t="s">
        <v>12502</v>
      </c>
      <c r="F190" s="353"/>
      <c r="G190" s="462"/>
      <c r="H190" s="353" t="s">
        <v>13215</v>
      </c>
      <c r="I190" s="145">
        <v>4356</v>
      </c>
      <c r="J190" s="145">
        <v>84</v>
      </c>
      <c r="K190" s="145">
        <v>84</v>
      </c>
      <c r="L190" s="145">
        <v>145</v>
      </c>
      <c r="M190" s="145">
        <v>17</v>
      </c>
      <c r="N190" s="145">
        <v>21</v>
      </c>
      <c r="O190" s="145">
        <v>4356</v>
      </c>
      <c r="P190" s="145"/>
      <c r="Q190" s="145"/>
      <c r="R190" s="343"/>
      <c r="S190" s="343"/>
      <c r="T190" s="429">
        <v>1938</v>
      </c>
      <c r="U190" s="343"/>
      <c r="V190" s="343"/>
      <c r="W190" s="343"/>
      <c r="X190" s="343"/>
      <c r="Y190" s="145"/>
      <c r="Z190" s="353"/>
      <c r="AA190" s="353"/>
      <c r="AB190" s="343"/>
      <c r="AC190" s="343"/>
      <c r="AD190" s="343"/>
      <c r="AE190" s="343"/>
      <c r="AF190" s="343"/>
      <c r="AG190" s="343"/>
      <c r="AH190" s="343"/>
      <c r="AI190" s="343"/>
      <c r="AJ190" s="343"/>
      <c r="AK190" s="343"/>
      <c r="AL190" s="343"/>
      <c r="AM190" s="343"/>
      <c r="AN190" s="343"/>
      <c r="AO190" s="343"/>
      <c r="AP190" s="343"/>
      <c r="AQ190" s="343"/>
      <c r="AR190" s="343"/>
      <c r="AS190" s="343"/>
      <c r="AT190" s="343"/>
      <c r="AU190" s="343"/>
      <c r="AV190" s="343"/>
      <c r="AW190" s="343"/>
    </row>
    <row r="191" spans="1:49" s="163" customFormat="1" ht="24" customHeight="1">
      <c r="A191" s="280"/>
      <c r="B191" s="344"/>
      <c r="C191" s="353" t="s">
        <v>12502</v>
      </c>
      <c r="D191" s="353" t="s">
        <v>13216</v>
      </c>
      <c r="E191" s="353" t="s">
        <v>12502</v>
      </c>
      <c r="F191" s="353" t="s">
        <v>13217</v>
      </c>
      <c r="G191" s="462"/>
      <c r="H191" s="353" t="s">
        <v>13218</v>
      </c>
      <c r="I191" s="145">
        <v>701</v>
      </c>
      <c r="J191" s="145">
        <v>292</v>
      </c>
      <c r="K191" s="145">
        <v>292</v>
      </c>
      <c r="L191" s="145">
        <v>145</v>
      </c>
      <c r="M191" s="145">
        <v>17</v>
      </c>
      <c r="N191" s="145">
        <v>21</v>
      </c>
      <c r="O191" s="145">
        <v>3316</v>
      </c>
      <c r="P191" s="145"/>
      <c r="Q191" s="145"/>
      <c r="R191" s="343"/>
      <c r="S191" s="343"/>
      <c r="T191" s="429">
        <v>1999</v>
      </c>
      <c r="U191" s="343">
        <v>24</v>
      </c>
      <c r="V191" s="343"/>
      <c r="W191" s="343"/>
      <c r="X191" s="343"/>
      <c r="Y191" s="145">
        <v>24</v>
      </c>
      <c r="Z191" s="353">
        <v>2003</v>
      </c>
      <c r="AA191" s="353"/>
      <c r="AB191" s="343"/>
      <c r="AC191" s="343"/>
      <c r="AD191" s="343"/>
      <c r="AE191" s="343"/>
      <c r="AF191" s="343"/>
      <c r="AG191" s="343"/>
      <c r="AH191" s="343"/>
      <c r="AI191" s="343"/>
      <c r="AJ191" s="343"/>
      <c r="AK191" s="343"/>
      <c r="AL191" s="343"/>
      <c r="AM191" s="343"/>
      <c r="AN191" s="343"/>
      <c r="AO191" s="343"/>
      <c r="AP191" s="343"/>
      <c r="AQ191" s="343"/>
      <c r="AR191" s="343"/>
      <c r="AS191" s="343"/>
      <c r="AT191" s="343"/>
      <c r="AU191" s="343"/>
      <c r="AV191" s="343"/>
      <c r="AW191" s="343"/>
    </row>
    <row r="192" spans="1:49" s="163" customFormat="1" ht="24" customHeight="1">
      <c r="A192" s="280" t="s">
        <v>192</v>
      </c>
      <c r="B192" s="344"/>
      <c r="C192" s="353" t="s">
        <v>12504</v>
      </c>
      <c r="D192" s="353" t="s">
        <v>13219</v>
      </c>
      <c r="E192" s="353" t="s">
        <v>12504</v>
      </c>
      <c r="F192" s="353" t="s">
        <v>13220</v>
      </c>
      <c r="G192" s="462"/>
      <c r="H192" s="353" t="s">
        <v>13221</v>
      </c>
      <c r="I192" s="145">
        <v>2000</v>
      </c>
      <c r="J192" s="145">
        <v>99</v>
      </c>
      <c r="K192" s="145">
        <v>250</v>
      </c>
      <c r="L192" s="145">
        <v>145</v>
      </c>
      <c r="M192" s="145">
        <v>0.8</v>
      </c>
      <c r="N192" s="145">
        <v>21</v>
      </c>
      <c r="O192" s="145">
        <v>2000</v>
      </c>
      <c r="P192" s="145"/>
      <c r="Q192" s="145"/>
      <c r="R192" s="343"/>
      <c r="S192" s="343"/>
      <c r="T192" s="429">
        <v>1998</v>
      </c>
      <c r="U192" s="343">
        <v>50</v>
      </c>
      <c r="V192" s="343">
        <v>100</v>
      </c>
      <c r="W192" s="343"/>
      <c r="X192" s="343"/>
      <c r="Y192" s="145">
        <v>150</v>
      </c>
      <c r="Z192" s="353">
        <v>2003</v>
      </c>
      <c r="AA192" s="353"/>
      <c r="AB192" s="343"/>
      <c r="AC192" s="343"/>
      <c r="AD192" s="343"/>
      <c r="AE192" s="343"/>
      <c r="AF192" s="343"/>
      <c r="AG192" s="343"/>
      <c r="AH192" s="343"/>
      <c r="AI192" s="343"/>
      <c r="AJ192" s="343"/>
      <c r="AK192" s="343"/>
      <c r="AL192" s="343"/>
      <c r="AM192" s="343"/>
      <c r="AN192" s="343"/>
      <c r="AO192" s="343"/>
      <c r="AP192" s="343"/>
      <c r="AQ192" s="343"/>
      <c r="AR192" s="343"/>
      <c r="AS192" s="343"/>
      <c r="AT192" s="343"/>
      <c r="AU192" s="343"/>
      <c r="AV192" s="343"/>
      <c r="AW192" s="343"/>
    </row>
    <row r="193" spans="1:49" s="163" customFormat="1" ht="24" customHeight="1">
      <c r="A193" s="280" t="s">
        <v>193</v>
      </c>
      <c r="B193" s="344"/>
      <c r="C193" s="353" t="s">
        <v>12504</v>
      </c>
      <c r="D193" s="353" t="s">
        <v>13222</v>
      </c>
      <c r="E193" s="353" t="s">
        <v>12504</v>
      </c>
      <c r="F193" s="353" t="s">
        <v>13223</v>
      </c>
      <c r="G193" s="462"/>
      <c r="H193" s="353" t="s">
        <v>13224</v>
      </c>
      <c r="I193" s="145">
        <v>2500</v>
      </c>
      <c r="J193" s="145">
        <v>110</v>
      </c>
      <c r="K193" s="145">
        <v>150</v>
      </c>
      <c r="L193" s="145">
        <v>145</v>
      </c>
      <c r="M193" s="145">
        <v>0.8</v>
      </c>
      <c r="N193" s="145">
        <v>21</v>
      </c>
      <c r="O193" s="145">
        <v>2500</v>
      </c>
      <c r="P193" s="145"/>
      <c r="Q193" s="145"/>
      <c r="R193" s="343"/>
      <c r="S193" s="343"/>
      <c r="T193" s="516">
        <v>1996</v>
      </c>
      <c r="U193" s="343">
        <v>80</v>
      </c>
      <c r="V193" s="343"/>
      <c r="W193" s="343"/>
      <c r="X193" s="343"/>
      <c r="Y193" s="145">
        <v>80</v>
      </c>
      <c r="Z193" s="353">
        <v>2003</v>
      </c>
      <c r="AA193" s="353"/>
      <c r="AB193" s="343"/>
      <c r="AC193" s="343"/>
      <c r="AD193" s="343"/>
      <c r="AE193" s="343"/>
      <c r="AF193" s="343"/>
      <c r="AG193" s="343"/>
      <c r="AH193" s="343"/>
      <c r="AI193" s="343"/>
      <c r="AJ193" s="343"/>
      <c r="AK193" s="343"/>
      <c r="AL193" s="343"/>
      <c r="AM193" s="343"/>
      <c r="AN193" s="343"/>
      <c r="AO193" s="343"/>
      <c r="AP193" s="343"/>
      <c r="AQ193" s="343"/>
      <c r="AR193" s="343"/>
      <c r="AS193" s="343"/>
      <c r="AT193" s="343"/>
      <c r="AU193" s="343"/>
      <c r="AV193" s="343"/>
      <c r="AW193" s="343"/>
    </row>
    <row r="194" spans="1:49" s="163" customFormat="1" ht="24" customHeight="1">
      <c r="A194" s="280" t="s">
        <v>194</v>
      </c>
      <c r="B194" s="344"/>
      <c r="C194" s="353" t="s">
        <v>12504</v>
      </c>
      <c r="D194" s="353" t="s">
        <v>13225</v>
      </c>
      <c r="E194" s="353" t="s">
        <v>12504</v>
      </c>
      <c r="F194" s="353" t="s">
        <v>13226</v>
      </c>
      <c r="G194" s="353"/>
      <c r="H194" s="353" t="s">
        <v>13227</v>
      </c>
      <c r="I194" s="145">
        <v>833</v>
      </c>
      <c r="J194" s="145">
        <v>66</v>
      </c>
      <c r="K194" s="145">
        <v>120</v>
      </c>
      <c r="L194" s="145">
        <v>145</v>
      </c>
      <c r="M194" s="145">
        <v>0.8</v>
      </c>
      <c r="N194" s="145">
        <v>21</v>
      </c>
      <c r="O194" s="145">
        <v>833</v>
      </c>
      <c r="P194" s="145"/>
      <c r="Q194" s="145"/>
      <c r="R194" s="343"/>
      <c r="S194" s="343"/>
      <c r="T194" s="516">
        <v>1980</v>
      </c>
      <c r="U194" s="343">
        <v>20</v>
      </c>
      <c r="V194" s="343"/>
      <c r="W194" s="343"/>
      <c r="X194" s="343"/>
      <c r="Y194" s="145">
        <v>20</v>
      </c>
      <c r="Z194" s="353"/>
      <c r="AA194" s="353"/>
      <c r="AB194" s="343"/>
      <c r="AC194" s="343"/>
      <c r="AD194" s="343"/>
      <c r="AE194" s="343"/>
      <c r="AF194" s="343"/>
      <c r="AG194" s="343"/>
      <c r="AH194" s="343"/>
      <c r="AI194" s="343"/>
      <c r="AJ194" s="343"/>
      <c r="AK194" s="343"/>
      <c r="AL194" s="343"/>
      <c r="AM194" s="343"/>
      <c r="AN194" s="343"/>
      <c r="AO194" s="343"/>
      <c r="AP194" s="343"/>
      <c r="AQ194" s="343"/>
      <c r="AR194" s="343"/>
      <c r="AS194" s="343"/>
      <c r="AT194" s="343"/>
      <c r="AU194" s="343"/>
      <c r="AV194" s="343"/>
      <c r="AW194" s="343"/>
    </row>
    <row r="195" spans="1:49" s="163" customFormat="1" ht="24" customHeight="1">
      <c r="A195" s="280" t="s">
        <v>195</v>
      </c>
      <c r="B195" s="344"/>
      <c r="C195" s="353" t="s">
        <v>12504</v>
      </c>
      <c r="D195" s="353" t="s">
        <v>13228</v>
      </c>
      <c r="E195" s="353" t="s">
        <v>12504</v>
      </c>
      <c r="F195" s="353" t="s">
        <v>13229</v>
      </c>
      <c r="G195" s="353"/>
      <c r="H195" s="353" t="s">
        <v>13230</v>
      </c>
      <c r="I195" s="145">
        <v>2500</v>
      </c>
      <c r="J195" s="145">
        <v>120</v>
      </c>
      <c r="K195" s="145">
        <v>150</v>
      </c>
      <c r="L195" s="145">
        <v>145</v>
      </c>
      <c r="M195" s="145">
        <v>0.8</v>
      </c>
      <c r="N195" s="145">
        <v>21</v>
      </c>
      <c r="O195" s="145">
        <v>2500</v>
      </c>
      <c r="P195" s="145"/>
      <c r="Q195" s="145"/>
      <c r="R195" s="343"/>
      <c r="S195" s="343"/>
      <c r="T195" s="516">
        <v>2002</v>
      </c>
      <c r="U195" s="343">
        <v>30</v>
      </c>
      <c r="V195" s="343">
        <v>150</v>
      </c>
      <c r="W195" s="343"/>
      <c r="X195" s="343"/>
      <c r="Y195" s="145">
        <v>180</v>
      </c>
      <c r="Z195" s="353"/>
      <c r="AA195" s="353"/>
      <c r="AB195" s="343"/>
      <c r="AC195" s="343"/>
      <c r="AD195" s="343"/>
      <c r="AE195" s="343"/>
      <c r="AF195" s="343"/>
      <c r="AG195" s="343"/>
      <c r="AH195" s="343"/>
      <c r="AI195" s="343"/>
      <c r="AJ195" s="343"/>
      <c r="AK195" s="343"/>
      <c r="AL195" s="343"/>
      <c r="AM195" s="343"/>
      <c r="AN195" s="343"/>
      <c r="AO195" s="343"/>
      <c r="AP195" s="343"/>
      <c r="AQ195" s="343"/>
      <c r="AR195" s="343"/>
      <c r="AS195" s="343"/>
      <c r="AT195" s="343"/>
      <c r="AU195" s="343"/>
      <c r="AV195" s="343"/>
      <c r="AW195" s="343"/>
    </row>
    <row r="196" spans="1:49" s="163" customFormat="1" ht="24" customHeight="1">
      <c r="A196" s="280" t="s">
        <v>227</v>
      </c>
      <c r="B196" s="344"/>
      <c r="C196" s="353" t="s">
        <v>12504</v>
      </c>
      <c r="D196" s="353" t="s">
        <v>13231</v>
      </c>
      <c r="E196" s="353" t="s">
        <v>12504</v>
      </c>
      <c r="F196" s="353" t="s">
        <v>13232</v>
      </c>
      <c r="G196" s="353"/>
      <c r="H196" s="353" t="s">
        <v>13233</v>
      </c>
      <c r="I196" s="145">
        <v>2080</v>
      </c>
      <c r="J196" s="145">
        <v>66</v>
      </c>
      <c r="K196" s="145">
        <v>100</v>
      </c>
      <c r="L196" s="145">
        <v>145</v>
      </c>
      <c r="M196" s="145">
        <v>0.8</v>
      </c>
      <c r="N196" s="145">
        <v>21</v>
      </c>
      <c r="O196" s="145">
        <v>2080</v>
      </c>
      <c r="P196" s="145"/>
      <c r="Q196" s="145"/>
      <c r="R196" s="343"/>
      <c r="S196" s="343"/>
      <c r="T196" s="516">
        <v>1999</v>
      </c>
      <c r="U196" s="343">
        <v>50</v>
      </c>
      <c r="V196" s="343">
        <v>60</v>
      </c>
      <c r="W196" s="343"/>
      <c r="X196" s="343"/>
      <c r="Y196" s="145">
        <v>110</v>
      </c>
      <c r="Z196" s="343">
        <v>2003</v>
      </c>
      <c r="AA196" s="343"/>
      <c r="AB196" s="343"/>
      <c r="AC196" s="343"/>
      <c r="AD196" s="343"/>
      <c r="AE196" s="343"/>
      <c r="AF196" s="343"/>
      <c r="AG196" s="343"/>
      <c r="AH196" s="343"/>
      <c r="AI196" s="343"/>
      <c r="AJ196" s="343"/>
      <c r="AK196" s="343"/>
      <c r="AL196" s="343"/>
      <c r="AM196" s="343"/>
      <c r="AN196" s="343"/>
      <c r="AO196" s="343"/>
      <c r="AP196" s="343"/>
      <c r="AQ196" s="343"/>
      <c r="AR196" s="343"/>
      <c r="AS196" s="343"/>
      <c r="AT196" s="343"/>
      <c r="AU196" s="343"/>
      <c r="AV196" s="343"/>
      <c r="AW196" s="343"/>
    </row>
    <row r="197" spans="1:49" s="163" customFormat="1" ht="24" customHeight="1">
      <c r="A197" s="280" t="s">
        <v>228</v>
      </c>
      <c r="B197" s="344"/>
      <c r="C197" s="353" t="s">
        <v>12504</v>
      </c>
      <c r="D197" s="353" t="s">
        <v>13234</v>
      </c>
      <c r="E197" s="353" t="s">
        <v>12504</v>
      </c>
      <c r="F197" s="353" t="s">
        <v>13235</v>
      </c>
      <c r="G197" s="353"/>
      <c r="H197" s="353" t="s">
        <v>13236</v>
      </c>
      <c r="I197" s="145">
        <v>2500</v>
      </c>
      <c r="J197" s="145">
        <v>168</v>
      </c>
      <c r="K197" s="145">
        <v>240</v>
      </c>
      <c r="L197" s="145">
        <v>145</v>
      </c>
      <c r="M197" s="145">
        <v>0.8</v>
      </c>
      <c r="N197" s="145">
        <v>21</v>
      </c>
      <c r="O197" s="145">
        <v>2500</v>
      </c>
      <c r="P197" s="145"/>
      <c r="Q197" s="145"/>
      <c r="R197" s="343"/>
      <c r="S197" s="343"/>
      <c r="T197" s="516">
        <v>2003</v>
      </c>
      <c r="U197" s="343"/>
      <c r="V197" s="343">
        <v>100</v>
      </c>
      <c r="W197" s="343"/>
      <c r="X197" s="343"/>
      <c r="Y197" s="145">
        <v>100</v>
      </c>
      <c r="Z197" s="343">
        <v>2004</v>
      </c>
      <c r="AA197" s="343"/>
      <c r="AB197" s="343"/>
      <c r="AC197" s="343"/>
      <c r="AD197" s="343"/>
      <c r="AE197" s="343"/>
      <c r="AF197" s="343"/>
      <c r="AG197" s="343"/>
      <c r="AH197" s="343"/>
      <c r="AI197" s="343"/>
      <c r="AJ197" s="343"/>
      <c r="AK197" s="343"/>
      <c r="AL197" s="343"/>
      <c r="AM197" s="343"/>
      <c r="AN197" s="343"/>
      <c r="AO197" s="343"/>
      <c r="AP197" s="343"/>
      <c r="AQ197" s="343"/>
      <c r="AR197" s="343"/>
      <c r="AS197" s="343"/>
      <c r="AT197" s="343"/>
      <c r="AU197" s="343"/>
      <c r="AV197" s="343"/>
      <c r="AW197" s="343"/>
    </row>
    <row r="198" spans="1:49" s="163" customFormat="1" ht="24" customHeight="1">
      <c r="A198" s="280" t="s">
        <v>234</v>
      </c>
      <c r="B198" s="344"/>
      <c r="C198" s="353" t="s">
        <v>12509</v>
      </c>
      <c r="D198" s="353" t="s">
        <v>13237</v>
      </c>
      <c r="E198" s="353" t="s">
        <v>12509</v>
      </c>
      <c r="F198" s="353" t="s">
        <v>12512</v>
      </c>
      <c r="G198" s="353"/>
      <c r="H198" s="353" t="s">
        <v>12509</v>
      </c>
      <c r="I198" s="145">
        <v>4473</v>
      </c>
      <c r="J198" s="145">
        <v>309</v>
      </c>
      <c r="K198" s="145">
        <v>241</v>
      </c>
      <c r="L198" s="145">
        <v>145</v>
      </c>
      <c r="M198" s="145">
        <v>0.7</v>
      </c>
      <c r="N198" s="145">
        <v>21</v>
      </c>
      <c r="O198" s="145">
        <v>3480</v>
      </c>
      <c r="P198" s="145"/>
      <c r="Q198" s="145"/>
      <c r="R198" s="343"/>
      <c r="S198" s="343"/>
      <c r="T198" s="429">
        <v>2003</v>
      </c>
      <c r="U198" s="343">
        <v>656</v>
      </c>
      <c r="V198" s="343">
        <v>656</v>
      </c>
      <c r="W198" s="343"/>
      <c r="X198" s="343"/>
      <c r="Y198" s="145">
        <v>1312</v>
      </c>
      <c r="Z198" s="343"/>
      <c r="AA198" s="343"/>
      <c r="AB198" s="343"/>
      <c r="AC198" s="343"/>
      <c r="AD198" s="343"/>
      <c r="AE198" s="343"/>
      <c r="AF198" s="343"/>
      <c r="AG198" s="343"/>
      <c r="AH198" s="343"/>
      <c r="AI198" s="343"/>
      <c r="AJ198" s="343"/>
      <c r="AK198" s="343"/>
      <c r="AL198" s="343"/>
      <c r="AM198" s="343"/>
      <c r="AN198" s="343"/>
      <c r="AO198" s="343"/>
      <c r="AP198" s="343"/>
      <c r="AQ198" s="343"/>
      <c r="AR198" s="343"/>
      <c r="AS198" s="343"/>
      <c r="AT198" s="343"/>
      <c r="AU198" s="343"/>
      <c r="AV198" s="343"/>
      <c r="AW198" s="343"/>
    </row>
    <row r="199" spans="1:49" s="163" customFormat="1" ht="24" customHeight="1">
      <c r="A199" s="280"/>
      <c r="B199" s="344"/>
      <c r="C199" s="353" t="s">
        <v>12509</v>
      </c>
      <c r="D199" s="353" t="s">
        <v>7215</v>
      </c>
      <c r="E199" s="353" t="s">
        <v>12509</v>
      </c>
      <c r="F199" s="353"/>
      <c r="G199" s="462"/>
      <c r="H199" s="353" t="s">
        <v>12509</v>
      </c>
      <c r="I199" s="145">
        <v>1636</v>
      </c>
      <c r="J199" s="145">
        <v>248</v>
      </c>
      <c r="K199" s="145">
        <v>248</v>
      </c>
      <c r="L199" s="145">
        <v>145</v>
      </c>
      <c r="M199" s="145">
        <v>1</v>
      </c>
      <c r="N199" s="145">
        <v>21</v>
      </c>
      <c r="O199" s="145">
        <v>1636</v>
      </c>
      <c r="P199" s="145"/>
      <c r="Q199" s="145"/>
      <c r="R199" s="343"/>
      <c r="S199" s="343"/>
      <c r="T199" s="429">
        <v>2006</v>
      </c>
      <c r="U199" s="343"/>
      <c r="V199" s="343"/>
      <c r="W199" s="343"/>
      <c r="X199" s="343"/>
      <c r="Y199" s="145">
        <v>450</v>
      </c>
      <c r="Z199" s="353"/>
      <c r="AA199" s="353"/>
      <c r="AB199" s="343"/>
      <c r="AC199" s="343"/>
      <c r="AD199" s="343"/>
      <c r="AE199" s="343"/>
      <c r="AF199" s="343"/>
      <c r="AG199" s="343"/>
      <c r="AH199" s="343"/>
      <c r="AI199" s="343"/>
      <c r="AJ199" s="343"/>
      <c r="AK199" s="343"/>
      <c r="AL199" s="343"/>
      <c r="AM199" s="343"/>
      <c r="AN199" s="343"/>
      <c r="AO199" s="343"/>
      <c r="AP199" s="343"/>
      <c r="AQ199" s="343"/>
      <c r="AR199" s="343"/>
      <c r="AS199" s="343"/>
      <c r="AT199" s="343"/>
      <c r="AU199" s="343"/>
      <c r="AV199" s="343"/>
      <c r="AW199" s="343"/>
    </row>
    <row r="200" spans="1:49" s="163" customFormat="1" ht="24" customHeight="1">
      <c r="A200" s="280" t="s">
        <v>235</v>
      </c>
      <c r="B200" s="344"/>
      <c r="C200" s="353" t="s">
        <v>12515</v>
      </c>
      <c r="D200" s="353" t="s">
        <v>13238</v>
      </c>
      <c r="E200" s="353" t="s">
        <v>12515</v>
      </c>
      <c r="F200" s="353" t="s">
        <v>13239</v>
      </c>
      <c r="G200" s="462"/>
      <c r="H200" s="353" t="s">
        <v>12515</v>
      </c>
      <c r="I200" s="145">
        <v>3005</v>
      </c>
      <c r="J200" s="145">
        <v>299.92</v>
      </c>
      <c r="K200" s="145">
        <v>299.92</v>
      </c>
      <c r="L200" s="145">
        <v>145</v>
      </c>
      <c r="M200" s="145">
        <v>0.7</v>
      </c>
      <c r="N200" s="145">
        <v>21</v>
      </c>
      <c r="O200" s="145">
        <v>2430</v>
      </c>
      <c r="P200" s="145"/>
      <c r="Q200" s="145"/>
      <c r="R200" s="343"/>
      <c r="S200" s="343"/>
      <c r="T200" s="429">
        <v>1995</v>
      </c>
      <c r="U200" s="343">
        <v>100</v>
      </c>
      <c r="V200" s="343"/>
      <c r="W200" s="343"/>
      <c r="X200" s="343"/>
      <c r="Y200" s="145">
        <v>100</v>
      </c>
      <c r="Z200" s="353"/>
      <c r="AA200" s="353"/>
      <c r="AB200" s="343"/>
      <c r="AC200" s="343"/>
      <c r="AD200" s="343"/>
      <c r="AE200" s="343"/>
      <c r="AF200" s="343"/>
      <c r="AG200" s="343"/>
      <c r="AH200" s="343"/>
      <c r="AI200" s="343"/>
      <c r="AJ200" s="343"/>
      <c r="AK200" s="343"/>
      <c r="AL200" s="343"/>
      <c r="AM200" s="343"/>
      <c r="AN200" s="343"/>
      <c r="AO200" s="343"/>
      <c r="AP200" s="343"/>
      <c r="AQ200" s="343"/>
      <c r="AR200" s="343"/>
      <c r="AS200" s="343"/>
      <c r="AT200" s="343"/>
      <c r="AU200" s="343"/>
      <c r="AV200" s="343"/>
      <c r="AW200" s="343"/>
    </row>
    <row r="201" spans="1:49" s="163" customFormat="1" ht="24" customHeight="1">
      <c r="A201" s="280" t="s">
        <v>236</v>
      </c>
      <c r="B201" s="344"/>
      <c r="C201" s="353" t="s">
        <v>12515</v>
      </c>
      <c r="D201" s="353" t="s">
        <v>13195</v>
      </c>
      <c r="E201" s="353" t="s">
        <v>12515</v>
      </c>
      <c r="F201" s="353" t="s">
        <v>13240</v>
      </c>
      <c r="G201" s="462"/>
      <c r="H201" s="353" t="s">
        <v>12515</v>
      </c>
      <c r="I201" s="145">
        <v>3266</v>
      </c>
      <c r="J201" s="145">
        <v>180</v>
      </c>
      <c r="K201" s="145">
        <v>180</v>
      </c>
      <c r="L201" s="145">
        <v>145</v>
      </c>
      <c r="M201" s="145">
        <v>0.7</v>
      </c>
      <c r="N201" s="145">
        <v>24</v>
      </c>
      <c r="O201" s="145">
        <v>3266</v>
      </c>
      <c r="P201" s="145"/>
      <c r="Q201" s="145"/>
      <c r="R201" s="343"/>
      <c r="S201" s="343"/>
      <c r="T201" s="429">
        <v>1997</v>
      </c>
      <c r="U201" s="343">
        <v>101</v>
      </c>
      <c r="V201" s="343"/>
      <c r="W201" s="343"/>
      <c r="X201" s="343"/>
      <c r="Y201" s="145">
        <v>101</v>
      </c>
      <c r="Z201" s="353"/>
      <c r="AA201" s="353"/>
      <c r="AB201" s="343"/>
      <c r="AC201" s="343"/>
      <c r="AD201" s="343"/>
      <c r="AE201" s="343"/>
      <c r="AF201" s="343"/>
      <c r="AG201" s="343"/>
      <c r="AH201" s="343"/>
      <c r="AI201" s="343"/>
      <c r="AJ201" s="343"/>
      <c r="AK201" s="343"/>
      <c r="AL201" s="343"/>
      <c r="AM201" s="343"/>
      <c r="AN201" s="343"/>
      <c r="AO201" s="343"/>
      <c r="AP201" s="343"/>
      <c r="AQ201" s="343"/>
      <c r="AR201" s="343"/>
      <c r="AS201" s="343"/>
      <c r="AT201" s="343"/>
      <c r="AU201" s="343"/>
      <c r="AV201" s="343"/>
      <c r="AW201" s="343"/>
    </row>
    <row r="202" spans="1:49" s="163" customFormat="1" ht="24" customHeight="1">
      <c r="A202" s="280" t="s">
        <v>237</v>
      </c>
      <c r="B202" s="344"/>
      <c r="C202" s="353" t="s">
        <v>12515</v>
      </c>
      <c r="D202" s="353" t="s">
        <v>13241</v>
      </c>
      <c r="E202" s="353" t="s">
        <v>12515</v>
      </c>
      <c r="F202" s="353"/>
      <c r="G202" s="353"/>
      <c r="H202" s="353" t="s">
        <v>12515</v>
      </c>
      <c r="I202" s="145">
        <v>5000</v>
      </c>
      <c r="J202" s="445">
        <v>166</v>
      </c>
      <c r="K202" s="445">
        <v>166</v>
      </c>
      <c r="L202" s="145">
        <v>145</v>
      </c>
      <c r="M202" s="145">
        <v>1</v>
      </c>
      <c r="N202" s="145">
        <v>21</v>
      </c>
      <c r="O202" s="145">
        <v>4988</v>
      </c>
      <c r="P202" s="145"/>
      <c r="Q202" s="145"/>
      <c r="R202" s="343"/>
      <c r="S202" s="343"/>
      <c r="T202" s="429">
        <v>2002</v>
      </c>
      <c r="U202" s="343"/>
      <c r="V202" s="343"/>
      <c r="W202" s="343"/>
      <c r="X202" s="343"/>
      <c r="Y202" s="145">
        <v>130</v>
      </c>
      <c r="Z202" s="353"/>
      <c r="AA202" s="353"/>
      <c r="AB202" s="343"/>
      <c r="AC202" s="343"/>
      <c r="AD202" s="343"/>
      <c r="AE202" s="343"/>
      <c r="AF202" s="343"/>
      <c r="AG202" s="343"/>
      <c r="AH202" s="343"/>
      <c r="AI202" s="343"/>
      <c r="AJ202" s="343"/>
      <c r="AK202" s="343"/>
      <c r="AL202" s="343"/>
      <c r="AM202" s="343"/>
      <c r="AN202" s="343"/>
      <c r="AO202" s="343"/>
      <c r="AP202" s="343"/>
      <c r="AQ202" s="343"/>
      <c r="AR202" s="343"/>
      <c r="AS202" s="343"/>
      <c r="AT202" s="343"/>
      <c r="AU202" s="343"/>
      <c r="AV202" s="343"/>
      <c r="AW202" s="343"/>
    </row>
    <row r="203" spans="1:49" s="163" customFormat="1" ht="24" customHeight="1">
      <c r="A203" s="280" t="s">
        <v>238</v>
      </c>
      <c r="B203" s="344"/>
      <c r="C203" s="353" t="s">
        <v>12515</v>
      </c>
      <c r="D203" s="353" t="s">
        <v>13242</v>
      </c>
      <c r="E203" s="353" t="s">
        <v>12515</v>
      </c>
      <c r="F203" s="353"/>
      <c r="G203" s="353"/>
      <c r="H203" s="353" t="s">
        <v>12515</v>
      </c>
      <c r="I203" s="145">
        <v>2737</v>
      </c>
      <c r="J203" s="445">
        <v>128</v>
      </c>
      <c r="K203" s="445">
        <v>128</v>
      </c>
      <c r="L203" s="145">
        <v>145</v>
      </c>
      <c r="M203" s="145">
        <v>1</v>
      </c>
      <c r="N203" s="145">
        <v>21</v>
      </c>
      <c r="O203" s="145">
        <v>4988</v>
      </c>
      <c r="P203" s="145"/>
      <c r="Q203" s="145"/>
      <c r="R203" s="343"/>
      <c r="S203" s="343"/>
      <c r="T203" s="429">
        <v>1999</v>
      </c>
      <c r="U203" s="343"/>
      <c r="V203" s="343"/>
      <c r="W203" s="343"/>
      <c r="X203" s="343"/>
      <c r="Y203" s="145">
        <v>130</v>
      </c>
      <c r="Z203" s="353"/>
      <c r="AA203" s="353"/>
      <c r="AB203" s="343"/>
      <c r="AC203" s="343"/>
      <c r="AD203" s="343"/>
      <c r="AE203" s="343"/>
      <c r="AF203" s="343"/>
      <c r="AG203" s="343"/>
      <c r="AH203" s="343"/>
      <c r="AI203" s="343"/>
      <c r="AJ203" s="343"/>
      <c r="AK203" s="343"/>
      <c r="AL203" s="343"/>
      <c r="AM203" s="343"/>
      <c r="AN203" s="343"/>
      <c r="AO203" s="343"/>
      <c r="AP203" s="343"/>
      <c r="AQ203" s="343"/>
      <c r="AR203" s="343"/>
      <c r="AS203" s="343"/>
      <c r="AT203" s="343"/>
      <c r="AU203" s="343"/>
      <c r="AV203" s="343"/>
      <c r="AW203" s="343"/>
    </row>
    <row r="204" spans="1:49" s="163" customFormat="1" ht="24" customHeight="1">
      <c r="A204" s="280" t="s">
        <v>239</v>
      </c>
      <c r="B204" s="344"/>
      <c r="C204" s="353" t="s">
        <v>12522</v>
      </c>
      <c r="D204" s="353" t="s">
        <v>13243</v>
      </c>
      <c r="E204" s="353" t="s">
        <v>12522</v>
      </c>
      <c r="F204" s="353" t="s">
        <v>13204</v>
      </c>
      <c r="G204" s="353"/>
      <c r="H204" s="353" t="s">
        <v>12522</v>
      </c>
      <c r="I204" s="145">
        <v>19079</v>
      </c>
      <c r="J204" s="445">
        <v>573.47</v>
      </c>
      <c r="K204" s="445">
        <v>576</v>
      </c>
      <c r="L204" s="145">
        <v>145</v>
      </c>
      <c r="M204" s="145">
        <v>0.7</v>
      </c>
      <c r="N204" s="145">
        <v>21</v>
      </c>
      <c r="O204" s="145">
        <v>6500</v>
      </c>
      <c r="P204" s="145"/>
      <c r="Q204" s="145"/>
      <c r="R204" s="343"/>
      <c r="S204" s="343"/>
      <c r="T204" s="429">
        <v>2009</v>
      </c>
      <c r="U204" s="343"/>
      <c r="V204" s="343"/>
      <c r="W204" s="343"/>
      <c r="X204" s="343"/>
      <c r="Y204" s="145">
        <v>2000</v>
      </c>
      <c r="Z204" s="353"/>
      <c r="AA204" s="353"/>
      <c r="AB204" s="343"/>
      <c r="AC204" s="343"/>
      <c r="AD204" s="343"/>
      <c r="AE204" s="343"/>
      <c r="AF204" s="343"/>
      <c r="AG204" s="343"/>
      <c r="AH204" s="343"/>
      <c r="AI204" s="343"/>
      <c r="AJ204" s="343"/>
      <c r="AK204" s="343"/>
      <c r="AL204" s="343"/>
      <c r="AM204" s="343"/>
      <c r="AN204" s="343"/>
      <c r="AO204" s="343"/>
      <c r="AP204" s="343"/>
      <c r="AQ204" s="343"/>
      <c r="AR204" s="343"/>
      <c r="AS204" s="343"/>
      <c r="AT204" s="343"/>
      <c r="AU204" s="343"/>
      <c r="AV204" s="343"/>
      <c r="AW204" s="343"/>
    </row>
    <row r="205" spans="1:49" s="163" customFormat="1" ht="24" customHeight="1">
      <c r="A205" s="280" t="s">
        <v>240</v>
      </c>
      <c r="B205" s="344"/>
      <c r="C205" s="353" t="s">
        <v>12526</v>
      </c>
      <c r="D205" s="353" t="s">
        <v>13244</v>
      </c>
      <c r="E205" s="353" t="s">
        <v>12526</v>
      </c>
      <c r="F205" s="353" t="s">
        <v>13183</v>
      </c>
      <c r="G205" s="462"/>
      <c r="H205" s="353" t="s">
        <v>13245</v>
      </c>
      <c r="I205" s="145">
        <v>3742</v>
      </c>
      <c r="J205" s="145">
        <v>314</v>
      </c>
      <c r="K205" s="145">
        <v>314</v>
      </c>
      <c r="L205" s="145">
        <v>145</v>
      </c>
      <c r="M205" s="145">
        <v>0.7</v>
      </c>
      <c r="N205" s="145">
        <v>21</v>
      </c>
      <c r="O205" s="145">
        <v>7500</v>
      </c>
      <c r="P205" s="343"/>
      <c r="Q205" s="343"/>
      <c r="R205" s="343"/>
      <c r="S205" s="343"/>
      <c r="T205" s="429">
        <v>2001</v>
      </c>
      <c r="U205" s="343">
        <v>600</v>
      </c>
      <c r="V205" s="343"/>
      <c r="W205" s="343"/>
      <c r="X205" s="343"/>
      <c r="Y205" s="145">
        <v>600</v>
      </c>
      <c r="Z205" s="353"/>
      <c r="AA205" s="353"/>
      <c r="AB205" s="343"/>
      <c r="AC205" s="343"/>
      <c r="AD205" s="343"/>
      <c r="AE205" s="343"/>
      <c r="AF205" s="343"/>
      <c r="AG205" s="343"/>
      <c r="AH205" s="343"/>
      <c r="AI205" s="343"/>
      <c r="AJ205" s="343"/>
      <c r="AK205" s="343"/>
      <c r="AL205" s="343"/>
      <c r="AM205" s="343"/>
      <c r="AN205" s="343"/>
      <c r="AO205" s="343"/>
      <c r="AP205" s="343"/>
      <c r="AQ205" s="343"/>
      <c r="AR205" s="343"/>
      <c r="AS205" s="343"/>
      <c r="AT205" s="343"/>
      <c r="AU205" s="343"/>
      <c r="AV205" s="343"/>
      <c r="AW205" s="343"/>
    </row>
    <row r="206" spans="1:49" s="163" customFormat="1" ht="24" customHeight="1">
      <c r="A206" s="280" t="s">
        <v>165</v>
      </c>
      <c r="B206" s="344"/>
      <c r="C206" s="353" t="s">
        <v>260</v>
      </c>
      <c r="D206" s="353" t="s">
        <v>2616</v>
      </c>
      <c r="E206" s="353" t="s">
        <v>260</v>
      </c>
      <c r="F206" s="353" t="s">
        <v>2617</v>
      </c>
      <c r="G206" s="462"/>
      <c r="H206" s="353" t="s">
        <v>260</v>
      </c>
      <c r="I206" s="145">
        <v>2900</v>
      </c>
      <c r="J206" s="145">
        <v>104</v>
      </c>
      <c r="K206" s="145">
        <v>104</v>
      </c>
      <c r="L206" s="145">
        <v>145</v>
      </c>
      <c r="M206" s="145">
        <v>0.7</v>
      </c>
      <c r="N206" s="145">
        <v>24</v>
      </c>
      <c r="O206" s="145">
        <v>2900</v>
      </c>
      <c r="P206" s="145"/>
      <c r="Q206" s="145"/>
      <c r="R206" s="343"/>
      <c r="S206" s="343"/>
      <c r="T206" s="429">
        <v>1988</v>
      </c>
      <c r="U206" s="343">
        <v>175</v>
      </c>
      <c r="V206" s="343"/>
      <c r="W206" s="343"/>
      <c r="X206" s="343">
        <v>175</v>
      </c>
      <c r="Y206" s="145">
        <v>350</v>
      </c>
      <c r="Z206" s="353"/>
      <c r="AA206" s="353"/>
      <c r="AB206" s="343"/>
      <c r="AC206" s="343"/>
      <c r="AD206" s="343"/>
      <c r="AE206" s="343"/>
      <c r="AF206" s="343"/>
      <c r="AG206" s="343"/>
      <c r="AH206" s="343"/>
      <c r="AI206" s="343"/>
      <c r="AJ206" s="343"/>
      <c r="AK206" s="343"/>
      <c r="AL206" s="343"/>
      <c r="AM206" s="343"/>
      <c r="AN206" s="343"/>
      <c r="AO206" s="343"/>
      <c r="AP206" s="343"/>
      <c r="AQ206" s="343"/>
      <c r="AR206" s="343"/>
      <c r="AS206" s="343"/>
      <c r="AT206" s="343"/>
      <c r="AU206" s="343"/>
      <c r="AV206" s="343"/>
      <c r="AW206" s="343"/>
    </row>
    <row r="207" spans="1:49" s="163" customFormat="1" ht="24" customHeight="1">
      <c r="A207" s="280"/>
      <c r="B207" s="344"/>
      <c r="C207" s="353" t="s">
        <v>12531</v>
      </c>
      <c r="D207" s="353" t="s">
        <v>13246</v>
      </c>
      <c r="E207" s="353" t="s">
        <v>12531</v>
      </c>
      <c r="F207" s="353"/>
      <c r="G207" s="457"/>
      <c r="H207" s="353" t="s">
        <v>13247</v>
      </c>
      <c r="I207" s="145">
        <v>71104</v>
      </c>
      <c r="J207" s="145">
        <v>626</v>
      </c>
      <c r="K207" s="145">
        <v>626</v>
      </c>
      <c r="L207" s="145">
        <v>145</v>
      </c>
      <c r="M207" s="145">
        <v>1</v>
      </c>
      <c r="N207" s="145">
        <v>4</v>
      </c>
      <c r="O207" s="145">
        <v>7980</v>
      </c>
      <c r="P207" s="145"/>
      <c r="Q207" s="145"/>
      <c r="R207" s="343"/>
      <c r="S207" s="343"/>
      <c r="T207" s="429">
        <v>2014</v>
      </c>
      <c r="U207" s="343"/>
      <c r="V207" s="343"/>
      <c r="W207" s="343"/>
      <c r="X207" s="343"/>
      <c r="Y207" s="145">
        <v>850</v>
      </c>
      <c r="Z207" s="353"/>
      <c r="AA207" s="353"/>
      <c r="AB207" s="343"/>
      <c r="AC207" s="343"/>
      <c r="AD207" s="343"/>
      <c r="AE207" s="343"/>
      <c r="AF207" s="343"/>
      <c r="AG207" s="343"/>
      <c r="AH207" s="343"/>
      <c r="AI207" s="343"/>
      <c r="AJ207" s="343"/>
      <c r="AK207" s="343"/>
      <c r="AL207" s="343"/>
      <c r="AM207" s="343"/>
      <c r="AN207" s="343"/>
      <c r="AO207" s="343"/>
      <c r="AP207" s="343"/>
      <c r="AQ207" s="343"/>
      <c r="AR207" s="343"/>
      <c r="AS207" s="343"/>
      <c r="AT207" s="343"/>
      <c r="AU207" s="343"/>
      <c r="AV207" s="343"/>
      <c r="AW207" s="343"/>
    </row>
    <row r="208" spans="1:49" s="163" customFormat="1" ht="24" customHeight="1">
      <c r="A208" s="280" t="s">
        <v>166</v>
      </c>
      <c r="B208" s="344"/>
      <c r="C208" s="353" t="s">
        <v>12537</v>
      </c>
      <c r="D208" s="353" t="s">
        <v>13248</v>
      </c>
      <c r="E208" s="353" t="s">
        <v>12537</v>
      </c>
      <c r="F208" s="353" t="s">
        <v>13249</v>
      </c>
      <c r="G208" s="457"/>
      <c r="H208" s="353" t="s">
        <v>12537</v>
      </c>
      <c r="I208" s="145">
        <v>866</v>
      </c>
      <c r="J208" s="145">
        <v>96</v>
      </c>
      <c r="K208" s="145">
        <v>96</v>
      </c>
      <c r="L208" s="145">
        <v>145</v>
      </c>
      <c r="M208" s="145">
        <v>0.7</v>
      </c>
      <c r="N208" s="145">
        <v>21</v>
      </c>
      <c r="O208" s="145">
        <v>866</v>
      </c>
      <c r="P208" s="145"/>
      <c r="Q208" s="145"/>
      <c r="R208" s="343"/>
      <c r="S208" s="343"/>
      <c r="T208" s="429">
        <v>1995</v>
      </c>
      <c r="U208" s="343">
        <v>65</v>
      </c>
      <c r="V208" s="343"/>
      <c r="W208" s="343"/>
      <c r="X208" s="343"/>
      <c r="Y208" s="145">
        <v>65</v>
      </c>
      <c r="Z208" s="353"/>
      <c r="AA208" s="353"/>
      <c r="AB208" s="343"/>
      <c r="AC208" s="343"/>
      <c r="AD208" s="343"/>
      <c r="AE208" s="343"/>
      <c r="AF208" s="343"/>
      <c r="AG208" s="343"/>
      <c r="AH208" s="343"/>
      <c r="AI208" s="343"/>
      <c r="AJ208" s="343"/>
      <c r="AK208" s="343"/>
      <c r="AL208" s="343"/>
      <c r="AM208" s="343"/>
      <c r="AN208" s="343"/>
      <c r="AO208" s="343"/>
      <c r="AP208" s="343"/>
      <c r="AQ208" s="343"/>
      <c r="AR208" s="343"/>
      <c r="AS208" s="343"/>
      <c r="AT208" s="343"/>
      <c r="AU208" s="343"/>
      <c r="AV208" s="343"/>
      <c r="AW208" s="343"/>
    </row>
    <row r="209" spans="1:49" s="163" customFormat="1" ht="24" customHeight="1">
      <c r="A209" s="280"/>
      <c r="B209" s="344"/>
      <c r="C209" s="353" t="s">
        <v>12537</v>
      </c>
      <c r="D209" s="353" t="s">
        <v>13250</v>
      </c>
      <c r="E209" s="353" t="s">
        <v>12537</v>
      </c>
      <c r="F209" s="353" t="s">
        <v>13249</v>
      </c>
      <c r="G209" s="462"/>
      <c r="H209" s="353" t="s">
        <v>12537</v>
      </c>
      <c r="I209" s="145">
        <v>5902</v>
      </c>
      <c r="J209" s="145">
        <v>339</v>
      </c>
      <c r="K209" s="145">
        <v>5902</v>
      </c>
      <c r="L209" s="145">
        <v>145</v>
      </c>
      <c r="M209" s="145">
        <v>0.7</v>
      </c>
      <c r="N209" s="145">
        <v>21</v>
      </c>
      <c r="O209" s="145">
        <v>5902</v>
      </c>
      <c r="P209" s="145"/>
      <c r="Q209" s="145"/>
      <c r="R209" s="343"/>
      <c r="S209" s="343"/>
      <c r="T209" s="429">
        <v>2014</v>
      </c>
      <c r="U209" s="343">
        <v>66</v>
      </c>
      <c r="V209" s="343"/>
      <c r="W209" s="343"/>
      <c r="X209" s="343"/>
      <c r="Y209" s="145">
        <v>1100</v>
      </c>
      <c r="Z209" s="353"/>
      <c r="AA209" s="353"/>
      <c r="AB209" s="343"/>
      <c r="AC209" s="343"/>
      <c r="AD209" s="343"/>
      <c r="AE209" s="343"/>
      <c r="AF209" s="343"/>
      <c r="AG209" s="343"/>
      <c r="AH209" s="343"/>
      <c r="AI209" s="343"/>
      <c r="AJ209" s="343"/>
      <c r="AK209" s="343"/>
      <c r="AL209" s="343"/>
      <c r="AM209" s="343"/>
      <c r="AN209" s="343"/>
      <c r="AO209" s="343"/>
      <c r="AP209" s="343"/>
      <c r="AQ209" s="343"/>
      <c r="AR209" s="343"/>
      <c r="AS209" s="343"/>
      <c r="AT209" s="343"/>
      <c r="AU209" s="343"/>
      <c r="AV209" s="343"/>
      <c r="AW209" s="343"/>
    </row>
    <row r="210" spans="1:49" s="163" customFormat="1" ht="24" customHeight="1">
      <c r="A210" s="280" t="s">
        <v>167</v>
      </c>
      <c r="B210" s="344"/>
      <c r="C210" s="353" t="s">
        <v>12539</v>
      </c>
      <c r="D210" s="353" t="s">
        <v>13251</v>
      </c>
      <c r="E210" s="353" t="s">
        <v>12539</v>
      </c>
      <c r="F210" s="353"/>
      <c r="G210" s="462"/>
      <c r="H210" s="353" t="s">
        <v>13252</v>
      </c>
      <c r="I210" s="145">
        <v>567</v>
      </c>
      <c r="J210" s="145">
        <v>237</v>
      </c>
      <c r="K210" s="145">
        <v>237</v>
      </c>
      <c r="L210" s="145">
        <v>145</v>
      </c>
      <c r="M210" s="145">
        <v>4</v>
      </c>
      <c r="N210" s="145">
        <v>3</v>
      </c>
      <c r="O210" s="145">
        <v>330</v>
      </c>
      <c r="P210" s="145"/>
      <c r="Q210" s="145"/>
      <c r="R210" s="343"/>
      <c r="S210" s="343"/>
      <c r="T210" s="429">
        <v>2001</v>
      </c>
      <c r="U210" s="343"/>
      <c r="V210" s="343"/>
      <c r="W210" s="343"/>
      <c r="X210" s="343"/>
      <c r="Y210" s="145">
        <v>130</v>
      </c>
      <c r="Z210" s="353"/>
      <c r="AA210" s="353"/>
      <c r="AB210" s="343"/>
      <c r="AC210" s="343"/>
      <c r="AD210" s="343"/>
      <c r="AE210" s="343"/>
      <c r="AF210" s="343"/>
      <c r="AG210" s="343"/>
      <c r="AH210" s="343"/>
      <c r="AI210" s="343"/>
      <c r="AJ210" s="343"/>
      <c r="AK210" s="343"/>
      <c r="AL210" s="343"/>
      <c r="AM210" s="343"/>
      <c r="AN210" s="343"/>
      <c r="AO210" s="343"/>
      <c r="AP210" s="343"/>
      <c r="AQ210" s="343"/>
      <c r="AR210" s="343"/>
      <c r="AS210" s="343"/>
      <c r="AT210" s="343"/>
      <c r="AU210" s="343"/>
      <c r="AV210" s="343"/>
      <c r="AW210" s="343"/>
    </row>
    <row r="211" spans="1:49" s="163" customFormat="1" ht="24" customHeight="1">
      <c r="A211" s="280" t="s">
        <v>168</v>
      </c>
      <c r="B211" s="344"/>
      <c r="C211" s="353" t="s">
        <v>12550</v>
      </c>
      <c r="D211" s="353" t="s">
        <v>13253</v>
      </c>
      <c r="E211" s="353" t="s">
        <v>12550</v>
      </c>
      <c r="F211" s="353" t="s">
        <v>12553</v>
      </c>
      <c r="G211" s="462"/>
      <c r="H211" s="353" t="s">
        <v>12550</v>
      </c>
      <c r="I211" s="145">
        <v>1815</v>
      </c>
      <c r="J211" s="145">
        <v>19</v>
      </c>
      <c r="K211" s="145">
        <v>19</v>
      </c>
      <c r="L211" s="145">
        <v>145</v>
      </c>
      <c r="M211" s="145">
        <v>0.7</v>
      </c>
      <c r="N211" s="145">
        <v>14</v>
      </c>
      <c r="O211" s="145">
        <v>1815</v>
      </c>
      <c r="P211" s="145"/>
      <c r="Q211" s="145"/>
      <c r="R211" s="343"/>
      <c r="S211" s="343"/>
      <c r="T211" s="429">
        <v>1982</v>
      </c>
      <c r="U211" s="343">
        <v>4</v>
      </c>
      <c r="V211" s="343"/>
      <c r="W211" s="343"/>
      <c r="X211" s="343"/>
      <c r="Y211" s="145">
        <v>4</v>
      </c>
      <c r="Z211" s="353"/>
      <c r="AA211" s="353"/>
      <c r="AB211" s="343"/>
      <c r="AC211" s="343"/>
      <c r="AD211" s="343"/>
      <c r="AE211" s="343"/>
      <c r="AF211" s="343"/>
      <c r="AG211" s="343"/>
      <c r="AH211" s="343"/>
      <c r="AI211" s="343"/>
      <c r="AJ211" s="343"/>
      <c r="AK211" s="343"/>
      <c r="AL211" s="343"/>
      <c r="AM211" s="343"/>
      <c r="AN211" s="343"/>
      <c r="AO211" s="343"/>
      <c r="AP211" s="343"/>
      <c r="AQ211" s="343"/>
      <c r="AR211" s="343"/>
      <c r="AS211" s="343"/>
      <c r="AT211" s="343"/>
      <c r="AU211" s="343"/>
      <c r="AV211" s="343"/>
      <c r="AW211" s="343"/>
    </row>
    <row r="212" spans="1:49" s="163" customFormat="1" ht="24" customHeight="1">
      <c r="A212" s="280"/>
      <c r="B212" s="344"/>
      <c r="C212" s="353" t="s">
        <v>12544</v>
      </c>
      <c r="D212" s="353" t="s">
        <v>12466</v>
      </c>
      <c r="E212" s="353" t="s">
        <v>12544</v>
      </c>
      <c r="F212" s="353"/>
      <c r="G212" s="462"/>
      <c r="H212" s="353" t="s">
        <v>12544</v>
      </c>
      <c r="I212" s="145">
        <v>2073</v>
      </c>
      <c r="J212" s="145">
        <v>99</v>
      </c>
      <c r="K212" s="145">
        <v>99</v>
      </c>
      <c r="L212" s="145">
        <v>145</v>
      </c>
      <c r="M212" s="145">
        <v>0.7</v>
      </c>
      <c r="N212" s="145">
        <v>14</v>
      </c>
      <c r="O212" s="145">
        <v>2073</v>
      </c>
      <c r="P212" s="145"/>
      <c r="Q212" s="145"/>
      <c r="R212" s="343"/>
      <c r="S212" s="343"/>
      <c r="T212" s="429">
        <v>1985</v>
      </c>
      <c r="U212" s="343">
        <v>20</v>
      </c>
      <c r="V212" s="343"/>
      <c r="W212" s="343"/>
      <c r="X212" s="343"/>
      <c r="Y212" s="145">
        <v>20</v>
      </c>
      <c r="Z212" s="353"/>
      <c r="AA212" s="353"/>
      <c r="AB212" s="343"/>
      <c r="AC212" s="343"/>
      <c r="AD212" s="343"/>
      <c r="AE212" s="343"/>
      <c r="AF212" s="343"/>
      <c r="AG212" s="343"/>
      <c r="AH212" s="343"/>
      <c r="AI212" s="343"/>
      <c r="AJ212" s="343"/>
      <c r="AK212" s="343"/>
      <c r="AL212" s="343"/>
      <c r="AM212" s="343"/>
      <c r="AN212" s="343"/>
      <c r="AO212" s="343"/>
      <c r="AP212" s="343"/>
      <c r="AQ212" s="343"/>
      <c r="AR212" s="343"/>
      <c r="AS212" s="343"/>
      <c r="AT212" s="343"/>
      <c r="AU212" s="343"/>
      <c r="AV212" s="343"/>
      <c r="AW212" s="343"/>
    </row>
    <row r="213" spans="1:49" s="163" customFormat="1" ht="24" customHeight="1">
      <c r="A213" s="280"/>
      <c r="B213" s="344"/>
      <c r="C213" s="353" t="s">
        <v>12544</v>
      </c>
      <c r="D213" s="353" t="s">
        <v>13254</v>
      </c>
      <c r="E213" s="353" t="s">
        <v>12544</v>
      </c>
      <c r="F213" s="353"/>
      <c r="G213" s="462"/>
      <c r="H213" s="353" t="s">
        <v>13255</v>
      </c>
      <c r="I213" s="145">
        <v>9439</v>
      </c>
      <c r="J213" s="145">
        <v>455</v>
      </c>
      <c r="K213" s="145">
        <v>353</v>
      </c>
      <c r="L213" s="145">
        <v>145</v>
      </c>
      <c r="M213" s="145">
        <v>1</v>
      </c>
      <c r="N213" s="145">
        <v>3</v>
      </c>
      <c r="O213" s="145">
        <v>5510</v>
      </c>
      <c r="P213" s="145"/>
      <c r="Q213" s="145"/>
      <c r="R213" s="343"/>
      <c r="S213" s="343"/>
      <c r="T213" s="429">
        <v>2009</v>
      </c>
      <c r="U213" s="343"/>
      <c r="V213" s="343"/>
      <c r="W213" s="343"/>
      <c r="X213" s="343"/>
      <c r="Y213" s="145">
        <v>1611</v>
      </c>
      <c r="Z213" s="353"/>
      <c r="AA213" s="353"/>
      <c r="AB213" s="343"/>
      <c r="AC213" s="343"/>
      <c r="AD213" s="343"/>
      <c r="AE213" s="343"/>
      <c r="AF213" s="343"/>
      <c r="AG213" s="343"/>
      <c r="AH213" s="343"/>
      <c r="AI213" s="343"/>
      <c r="AJ213" s="343"/>
      <c r="AK213" s="343"/>
      <c r="AL213" s="343"/>
      <c r="AM213" s="343"/>
      <c r="AN213" s="343"/>
      <c r="AO213" s="343"/>
      <c r="AP213" s="343"/>
      <c r="AQ213" s="343"/>
      <c r="AR213" s="343"/>
      <c r="AS213" s="343"/>
      <c r="AT213" s="343"/>
      <c r="AU213" s="343"/>
      <c r="AV213" s="343"/>
      <c r="AW213" s="343"/>
    </row>
    <row r="214" spans="1:49" s="163" customFormat="1" ht="24" customHeight="1">
      <c r="A214" s="269" t="s">
        <v>204</v>
      </c>
      <c r="B214" s="344"/>
      <c r="C214" s="353" t="s">
        <v>12555</v>
      </c>
      <c r="D214" s="353" t="s">
        <v>13256</v>
      </c>
      <c r="E214" s="353" t="s">
        <v>12555</v>
      </c>
      <c r="F214" s="353"/>
      <c r="G214" s="462"/>
      <c r="H214" s="353" t="s">
        <v>13257</v>
      </c>
      <c r="I214" s="145">
        <v>1360</v>
      </c>
      <c r="J214" s="145">
        <v>299</v>
      </c>
      <c r="K214" s="145">
        <v>270</v>
      </c>
      <c r="L214" s="145">
        <v>145</v>
      </c>
      <c r="M214" s="145">
        <v>1</v>
      </c>
      <c r="N214" s="145">
        <v>21</v>
      </c>
      <c r="O214" s="145">
        <v>1360</v>
      </c>
      <c r="P214" s="145"/>
      <c r="Q214" s="145"/>
      <c r="R214" s="343"/>
      <c r="S214" s="343"/>
      <c r="T214" s="429">
        <v>2010</v>
      </c>
      <c r="U214" s="343"/>
      <c r="V214" s="343"/>
      <c r="W214" s="343"/>
      <c r="X214" s="343"/>
      <c r="Y214" s="145">
        <v>480</v>
      </c>
      <c r="Z214" s="353"/>
      <c r="AA214" s="353"/>
      <c r="AB214" s="343"/>
      <c r="AC214" s="343"/>
      <c r="AD214" s="343"/>
      <c r="AE214" s="343"/>
      <c r="AF214" s="343"/>
      <c r="AG214" s="343"/>
      <c r="AH214" s="343"/>
      <c r="AI214" s="343"/>
      <c r="AJ214" s="343"/>
      <c r="AK214" s="343"/>
      <c r="AL214" s="343"/>
      <c r="AM214" s="343"/>
      <c r="AN214" s="343"/>
      <c r="AO214" s="343"/>
      <c r="AP214" s="343"/>
      <c r="AQ214" s="343"/>
      <c r="AR214" s="343"/>
      <c r="AS214" s="343"/>
      <c r="AT214" s="343"/>
      <c r="AU214" s="343"/>
      <c r="AV214" s="343"/>
      <c r="AW214" s="433"/>
    </row>
    <row r="215" spans="1:49" s="163" customFormat="1" ht="24" customHeight="1">
      <c r="A215" s="269"/>
      <c r="B215" s="344"/>
      <c r="C215" s="353" t="s">
        <v>12560</v>
      </c>
      <c r="D215" s="353" t="s">
        <v>13258</v>
      </c>
      <c r="E215" s="353" t="s">
        <v>12560</v>
      </c>
      <c r="F215" s="353"/>
      <c r="G215" s="462"/>
      <c r="H215" s="353" t="s">
        <v>13259</v>
      </c>
      <c r="I215" s="145">
        <v>15833</v>
      </c>
      <c r="J215" s="145">
        <v>433.22</v>
      </c>
      <c r="K215" s="145">
        <v>496.8</v>
      </c>
      <c r="L215" s="145">
        <v>145</v>
      </c>
      <c r="M215" s="145">
        <v>30</v>
      </c>
      <c r="N215" s="145">
        <v>3</v>
      </c>
      <c r="O215" s="145">
        <v>1540</v>
      </c>
      <c r="P215" s="145"/>
      <c r="Q215" s="145"/>
      <c r="R215" s="343"/>
      <c r="S215" s="343"/>
      <c r="T215" s="429">
        <v>2012</v>
      </c>
      <c r="U215" s="343"/>
      <c r="V215" s="343"/>
      <c r="W215" s="343"/>
      <c r="X215" s="343"/>
      <c r="Y215" s="145">
        <v>1400</v>
      </c>
      <c r="Z215" s="353"/>
      <c r="AA215" s="353"/>
      <c r="AB215" s="343"/>
      <c r="AC215" s="343"/>
      <c r="AD215" s="343"/>
      <c r="AE215" s="343"/>
      <c r="AF215" s="343"/>
      <c r="AG215" s="343"/>
      <c r="AH215" s="343"/>
      <c r="AI215" s="343"/>
      <c r="AJ215" s="343"/>
      <c r="AK215" s="343"/>
      <c r="AL215" s="343"/>
      <c r="AM215" s="343"/>
      <c r="AN215" s="343"/>
      <c r="AO215" s="343"/>
      <c r="AP215" s="343"/>
      <c r="AQ215" s="343"/>
      <c r="AR215" s="343"/>
      <c r="AS215" s="343"/>
      <c r="AT215" s="343"/>
      <c r="AU215" s="343"/>
      <c r="AV215" s="343"/>
      <c r="AW215" s="343"/>
    </row>
    <row r="216" spans="1:49" s="163" customFormat="1" ht="24" customHeight="1">
      <c r="A216" s="269" t="s">
        <v>135</v>
      </c>
      <c r="B216" s="483"/>
      <c r="C216" s="353" t="s">
        <v>12562</v>
      </c>
      <c r="D216" s="353" t="s">
        <v>13260</v>
      </c>
      <c r="E216" s="353" t="s">
        <v>12562</v>
      </c>
      <c r="F216" s="353"/>
      <c r="G216" s="462"/>
      <c r="H216" s="353" t="s">
        <v>12562</v>
      </c>
      <c r="I216" s="145">
        <v>6254</v>
      </c>
      <c r="J216" s="145">
        <v>259</v>
      </c>
      <c r="K216" s="145">
        <v>259</v>
      </c>
      <c r="L216" s="145">
        <v>145</v>
      </c>
      <c r="M216" s="145">
        <v>0.7</v>
      </c>
      <c r="N216" s="145">
        <v>21</v>
      </c>
      <c r="O216" s="145">
        <v>6254</v>
      </c>
      <c r="P216" s="145"/>
      <c r="Q216" s="145"/>
      <c r="R216" s="343"/>
      <c r="S216" s="343"/>
      <c r="T216" s="429">
        <v>2005</v>
      </c>
      <c r="U216" s="343">
        <v>40</v>
      </c>
      <c r="V216" s="343"/>
      <c r="W216" s="343"/>
      <c r="X216" s="343"/>
      <c r="Y216" s="145">
        <v>336</v>
      </c>
      <c r="Z216" s="353"/>
      <c r="AA216" s="353"/>
      <c r="AB216" s="343"/>
      <c r="AC216" s="343"/>
      <c r="AD216" s="343"/>
      <c r="AE216" s="343"/>
      <c r="AF216" s="343"/>
      <c r="AG216" s="343"/>
      <c r="AH216" s="343"/>
      <c r="AI216" s="343"/>
      <c r="AJ216" s="343"/>
      <c r="AK216" s="343"/>
      <c r="AL216" s="343"/>
      <c r="AM216" s="343"/>
      <c r="AN216" s="343"/>
      <c r="AO216" s="343"/>
      <c r="AP216" s="343"/>
      <c r="AQ216" s="343"/>
      <c r="AR216" s="343"/>
      <c r="AS216" s="343"/>
      <c r="AT216" s="343"/>
      <c r="AU216" s="343"/>
      <c r="AV216" s="343"/>
      <c r="AW216" s="343"/>
    </row>
    <row r="217" spans="1:49" s="163" customFormat="1" ht="24" customHeight="1">
      <c r="A217" s="269" t="s">
        <v>412</v>
      </c>
      <c r="B217" s="344" t="s">
        <v>4322</v>
      </c>
      <c r="C217" s="353" t="s">
        <v>3744</v>
      </c>
      <c r="D217" s="323">
        <f>COUNTA(D218:D232)</f>
        <v>15</v>
      </c>
      <c r="E217" s="343"/>
      <c r="F217" s="343"/>
      <c r="G217" s="430"/>
      <c r="H217" s="343"/>
      <c r="I217" s="145">
        <f>SUM(I218:I232)</f>
        <v>155060</v>
      </c>
      <c r="J217" s="145">
        <f t="shared" ref="J217:K217" si="3">SUM(J218:J232)</f>
        <v>3768.6800000000003</v>
      </c>
      <c r="K217" s="145">
        <f t="shared" si="3"/>
        <v>4504.8999999999996</v>
      </c>
      <c r="L217" s="145"/>
      <c r="M217" s="145"/>
      <c r="N217" s="145"/>
      <c r="O217" s="145"/>
      <c r="P217" s="145"/>
      <c r="Q217" s="145"/>
      <c r="R217" s="343"/>
      <c r="S217" s="343"/>
      <c r="T217" s="429"/>
      <c r="U217" s="343"/>
      <c r="V217" s="343"/>
      <c r="W217" s="343"/>
      <c r="X217" s="343"/>
      <c r="Y217" s="145"/>
      <c r="Z217" s="353"/>
      <c r="AA217" s="353"/>
      <c r="AB217" s="343"/>
      <c r="AC217" s="343"/>
      <c r="AD217" s="343"/>
      <c r="AE217" s="343"/>
      <c r="AF217" s="343"/>
      <c r="AG217" s="343"/>
      <c r="AH217" s="343"/>
      <c r="AI217" s="343"/>
      <c r="AJ217" s="343"/>
      <c r="AK217" s="343"/>
      <c r="AL217" s="343"/>
      <c r="AM217" s="343"/>
      <c r="AN217" s="343"/>
      <c r="AO217" s="343"/>
      <c r="AP217" s="343"/>
      <c r="AQ217" s="343"/>
      <c r="AR217" s="343"/>
      <c r="AS217" s="343"/>
      <c r="AT217" s="343"/>
      <c r="AU217" s="343"/>
      <c r="AV217" s="343"/>
      <c r="AW217" s="343"/>
    </row>
    <row r="218" spans="1:49" s="163" customFormat="1" ht="24" customHeight="1">
      <c r="A218" s="269" t="s">
        <v>413</v>
      </c>
      <c r="B218" s="344"/>
      <c r="C218" s="353" t="s">
        <v>4323</v>
      </c>
      <c r="D218" s="353" t="s">
        <v>5799</v>
      </c>
      <c r="E218" s="353" t="s">
        <v>4323</v>
      </c>
      <c r="F218" s="353" t="s">
        <v>5800</v>
      </c>
      <c r="G218" s="462"/>
      <c r="H218" s="353" t="s">
        <v>4324</v>
      </c>
      <c r="I218" s="145">
        <v>5400</v>
      </c>
      <c r="J218" s="145">
        <v>206</v>
      </c>
      <c r="K218" s="145">
        <v>206</v>
      </c>
      <c r="L218" s="145">
        <v>140</v>
      </c>
      <c r="M218" s="145">
        <v>20</v>
      </c>
      <c r="N218" s="145">
        <v>3</v>
      </c>
      <c r="O218" s="145">
        <v>5200</v>
      </c>
      <c r="P218" s="145"/>
      <c r="Q218" s="145"/>
      <c r="R218" s="343"/>
      <c r="S218" s="343"/>
      <c r="T218" s="429">
        <v>1988</v>
      </c>
      <c r="U218" s="343">
        <v>117</v>
      </c>
      <c r="V218" s="343"/>
      <c r="W218" s="343"/>
      <c r="X218" s="343"/>
      <c r="Y218" s="145">
        <v>117</v>
      </c>
      <c r="Z218" s="353"/>
      <c r="AA218" s="353"/>
      <c r="AB218" s="343"/>
      <c r="AC218" s="343"/>
      <c r="AD218" s="343"/>
      <c r="AE218" s="343"/>
      <c r="AF218" s="343"/>
      <c r="AG218" s="343"/>
      <c r="AH218" s="343"/>
      <c r="AI218" s="343"/>
      <c r="AJ218" s="343"/>
      <c r="AK218" s="343"/>
      <c r="AL218" s="343"/>
      <c r="AM218" s="343"/>
      <c r="AN218" s="343"/>
      <c r="AO218" s="343"/>
      <c r="AP218" s="343"/>
      <c r="AQ218" s="343"/>
      <c r="AR218" s="343"/>
      <c r="AS218" s="343"/>
      <c r="AT218" s="343"/>
      <c r="AU218" s="343"/>
      <c r="AV218" s="343"/>
      <c r="AW218" s="343"/>
    </row>
    <row r="219" spans="1:49" s="163" customFormat="1" ht="24" customHeight="1">
      <c r="A219" s="269" t="s">
        <v>414</v>
      </c>
      <c r="B219" s="344"/>
      <c r="C219" s="353" t="s">
        <v>4323</v>
      </c>
      <c r="D219" s="353" t="s">
        <v>5801</v>
      </c>
      <c r="E219" s="353" t="s">
        <v>4323</v>
      </c>
      <c r="F219" s="353" t="s">
        <v>5800</v>
      </c>
      <c r="G219" s="462"/>
      <c r="H219" s="353" t="s">
        <v>5802</v>
      </c>
      <c r="I219" s="145">
        <v>4990</v>
      </c>
      <c r="J219" s="145">
        <v>252</v>
      </c>
      <c r="K219" s="145">
        <v>330</v>
      </c>
      <c r="L219" s="145">
        <v>140</v>
      </c>
      <c r="M219" s="145">
        <v>20</v>
      </c>
      <c r="N219" s="145">
        <v>3</v>
      </c>
      <c r="O219" s="145">
        <v>4800</v>
      </c>
      <c r="P219" s="145"/>
      <c r="Q219" s="145"/>
      <c r="R219" s="343"/>
      <c r="S219" s="343"/>
      <c r="T219" s="429">
        <v>2010</v>
      </c>
      <c r="U219" s="343"/>
      <c r="V219" s="343"/>
      <c r="W219" s="343"/>
      <c r="X219" s="343"/>
      <c r="Y219" s="145">
        <v>500</v>
      </c>
      <c r="Z219" s="353"/>
      <c r="AA219" s="353"/>
      <c r="AB219" s="343"/>
      <c r="AC219" s="343"/>
      <c r="AD219" s="343"/>
      <c r="AE219" s="343"/>
      <c r="AF219" s="343"/>
      <c r="AG219" s="343"/>
      <c r="AH219" s="343"/>
      <c r="AI219" s="343"/>
      <c r="AJ219" s="343"/>
      <c r="AK219" s="343"/>
      <c r="AL219" s="343"/>
      <c r="AM219" s="343"/>
      <c r="AN219" s="343"/>
      <c r="AO219" s="343"/>
      <c r="AP219" s="343"/>
      <c r="AQ219" s="343"/>
      <c r="AR219" s="343"/>
      <c r="AS219" s="343"/>
      <c r="AT219" s="343"/>
      <c r="AU219" s="343"/>
      <c r="AV219" s="343"/>
      <c r="AW219" s="343"/>
    </row>
    <row r="220" spans="1:49" s="163" customFormat="1" ht="24" customHeight="1">
      <c r="A220" s="269" t="s">
        <v>415</v>
      </c>
      <c r="B220" s="344"/>
      <c r="C220" s="353" t="s">
        <v>4325</v>
      </c>
      <c r="D220" s="353" t="s">
        <v>5803</v>
      </c>
      <c r="E220" s="353" t="s">
        <v>4325</v>
      </c>
      <c r="F220" s="353" t="s">
        <v>5804</v>
      </c>
      <c r="G220" s="462" t="s">
        <v>5805</v>
      </c>
      <c r="H220" s="353" t="s">
        <v>5806</v>
      </c>
      <c r="I220" s="145">
        <v>10700</v>
      </c>
      <c r="J220" s="145">
        <v>138.9</v>
      </c>
      <c r="K220" s="145">
        <v>138.9</v>
      </c>
      <c r="L220" s="145">
        <v>145</v>
      </c>
      <c r="M220" s="145">
        <v>30</v>
      </c>
      <c r="N220" s="145">
        <v>21</v>
      </c>
      <c r="O220" s="145">
        <v>4950</v>
      </c>
      <c r="P220" s="145"/>
      <c r="Q220" s="145"/>
      <c r="R220" s="343"/>
      <c r="S220" s="343"/>
      <c r="T220" s="429">
        <v>1974</v>
      </c>
      <c r="U220" s="343">
        <v>58</v>
      </c>
      <c r="V220" s="343"/>
      <c r="W220" s="343"/>
      <c r="X220" s="343"/>
      <c r="Y220" s="145">
        <v>32</v>
      </c>
      <c r="Z220" s="353"/>
      <c r="AA220" s="353"/>
      <c r="AB220" s="343"/>
      <c r="AC220" s="343"/>
      <c r="AD220" s="343"/>
      <c r="AE220" s="343"/>
      <c r="AF220" s="343"/>
      <c r="AG220" s="343"/>
      <c r="AH220" s="343"/>
      <c r="AI220" s="343"/>
      <c r="AJ220" s="343"/>
      <c r="AK220" s="343"/>
      <c r="AL220" s="343"/>
      <c r="AM220" s="343"/>
      <c r="AN220" s="343"/>
      <c r="AO220" s="343"/>
      <c r="AP220" s="343"/>
      <c r="AQ220" s="343"/>
      <c r="AR220" s="343"/>
      <c r="AS220" s="343"/>
      <c r="AT220" s="343"/>
      <c r="AU220" s="343"/>
      <c r="AV220" s="343"/>
      <c r="AW220" s="343"/>
    </row>
    <row r="221" spans="1:49" s="163" customFormat="1" ht="24" customHeight="1">
      <c r="A221" s="269"/>
      <c r="B221" s="344"/>
      <c r="C221" s="353" t="s">
        <v>4326</v>
      </c>
      <c r="D221" s="446" t="s">
        <v>5807</v>
      </c>
      <c r="E221" s="353" t="s">
        <v>4326</v>
      </c>
      <c r="F221" s="353" t="s">
        <v>5808</v>
      </c>
      <c r="G221" s="462"/>
      <c r="H221" s="353" t="s">
        <v>4326</v>
      </c>
      <c r="I221" s="145">
        <v>6700</v>
      </c>
      <c r="J221" s="145">
        <v>507</v>
      </c>
      <c r="K221" s="145">
        <v>615</v>
      </c>
      <c r="L221" s="145">
        <v>170</v>
      </c>
      <c r="M221" s="145">
        <v>40</v>
      </c>
      <c r="N221" s="145">
        <v>16</v>
      </c>
      <c r="O221" s="145">
        <v>6700</v>
      </c>
      <c r="P221" s="145"/>
      <c r="Q221" s="145">
        <v>100</v>
      </c>
      <c r="R221" s="343"/>
      <c r="S221" s="343"/>
      <c r="T221" s="429">
        <v>2000</v>
      </c>
      <c r="U221" s="343">
        <v>300</v>
      </c>
      <c r="V221" s="343"/>
      <c r="W221" s="343"/>
      <c r="X221" s="343"/>
      <c r="Y221" s="145">
        <v>300</v>
      </c>
      <c r="Z221" s="353"/>
      <c r="AA221" s="353"/>
      <c r="AB221" s="343"/>
      <c r="AC221" s="343"/>
      <c r="AD221" s="343"/>
      <c r="AE221" s="343"/>
      <c r="AF221" s="343"/>
      <c r="AG221" s="343"/>
      <c r="AH221" s="343"/>
      <c r="AI221" s="343"/>
      <c r="AJ221" s="343"/>
      <c r="AK221" s="343"/>
      <c r="AL221" s="343"/>
      <c r="AM221" s="343"/>
      <c r="AN221" s="343"/>
      <c r="AO221" s="343"/>
      <c r="AP221" s="343"/>
      <c r="AQ221" s="343"/>
      <c r="AR221" s="343"/>
      <c r="AS221" s="343"/>
      <c r="AT221" s="343"/>
      <c r="AU221" s="343"/>
      <c r="AV221" s="343"/>
      <c r="AW221" s="343"/>
    </row>
    <row r="222" spans="1:49" s="163" customFormat="1" ht="24" customHeight="1">
      <c r="A222" s="269"/>
      <c r="B222" s="344"/>
      <c r="C222" s="353" t="s">
        <v>4327</v>
      </c>
      <c r="D222" s="353" t="s">
        <v>5809</v>
      </c>
      <c r="E222" s="353" t="s">
        <v>4327</v>
      </c>
      <c r="F222" s="353"/>
      <c r="G222" s="462"/>
      <c r="H222" s="353" t="s">
        <v>5810</v>
      </c>
      <c r="I222" s="145">
        <v>15769</v>
      </c>
      <c r="J222" s="145">
        <v>430</v>
      </c>
      <c r="K222" s="145">
        <v>644</v>
      </c>
      <c r="L222" s="145">
        <v>145</v>
      </c>
      <c r="M222" s="145">
        <v>20</v>
      </c>
      <c r="N222" s="145">
        <v>4</v>
      </c>
      <c r="O222" s="145">
        <v>6000</v>
      </c>
      <c r="P222" s="145"/>
      <c r="Q222" s="145"/>
      <c r="R222" s="343"/>
      <c r="S222" s="343"/>
      <c r="T222" s="429">
        <v>2006</v>
      </c>
      <c r="U222" s="343"/>
      <c r="V222" s="343"/>
      <c r="W222" s="343"/>
      <c r="X222" s="343"/>
      <c r="Y222" s="145">
        <v>1300</v>
      </c>
      <c r="Z222" s="353"/>
      <c r="AA222" s="353"/>
      <c r="AB222" s="343"/>
      <c r="AC222" s="343"/>
      <c r="AD222" s="343"/>
      <c r="AE222" s="343"/>
      <c r="AF222" s="343"/>
      <c r="AG222" s="343"/>
      <c r="AH222" s="343"/>
      <c r="AI222" s="343"/>
      <c r="AJ222" s="343"/>
      <c r="AK222" s="343"/>
      <c r="AL222" s="343"/>
      <c r="AM222" s="343"/>
      <c r="AN222" s="343"/>
      <c r="AO222" s="343"/>
      <c r="AP222" s="343"/>
      <c r="AQ222" s="343"/>
      <c r="AR222" s="343"/>
      <c r="AS222" s="343"/>
      <c r="AT222" s="343"/>
      <c r="AU222" s="343"/>
      <c r="AV222" s="343"/>
      <c r="AW222" s="343"/>
    </row>
    <row r="223" spans="1:49" s="163" customFormat="1" ht="24" customHeight="1">
      <c r="A223" s="269"/>
      <c r="B223" s="344"/>
      <c r="C223" s="353" t="s">
        <v>4328</v>
      </c>
      <c r="D223" s="353" t="s">
        <v>5811</v>
      </c>
      <c r="E223" s="353" t="s">
        <v>4328</v>
      </c>
      <c r="F223" s="353"/>
      <c r="G223" s="462"/>
      <c r="H223" s="353" t="s">
        <v>5812</v>
      </c>
      <c r="I223" s="145">
        <v>6611</v>
      </c>
      <c r="J223" s="145">
        <v>302</v>
      </c>
      <c r="K223" s="145">
        <v>604</v>
      </c>
      <c r="L223" s="145">
        <v>145</v>
      </c>
      <c r="M223" s="145">
        <v>45</v>
      </c>
      <c r="N223" s="145">
        <v>21</v>
      </c>
      <c r="O223" s="145">
        <v>6611</v>
      </c>
      <c r="P223" s="145"/>
      <c r="Q223" s="145"/>
      <c r="R223" s="343"/>
      <c r="S223" s="343"/>
      <c r="T223" s="429">
        <v>2001</v>
      </c>
      <c r="U223" s="343"/>
      <c r="V223" s="343"/>
      <c r="W223" s="343"/>
      <c r="X223" s="343"/>
      <c r="Y223" s="145">
        <v>737</v>
      </c>
      <c r="Z223" s="353"/>
      <c r="AA223" s="353"/>
      <c r="AB223" s="343"/>
      <c r="AC223" s="343"/>
      <c r="AD223" s="343"/>
      <c r="AE223" s="343"/>
      <c r="AF223" s="343"/>
      <c r="AG223" s="343"/>
      <c r="AH223" s="343"/>
      <c r="AI223" s="343"/>
      <c r="AJ223" s="343"/>
      <c r="AK223" s="343"/>
      <c r="AL223" s="343"/>
      <c r="AM223" s="343"/>
      <c r="AN223" s="343"/>
      <c r="AO223" s="343"/>
      <c r="AP223" s="343"/>
      <c r="AQ223" s="343"/>
      <c r="AR223" s="343"/>
      <c r="AS223" s="343"/>
      <c r="AT223" s="343"/>
      <c r="AU223" s="343"/>
      <c r="AV223" s="343"/>
      <c r="AW223" s="343"/>
    </row>
    <row r="224" spans="1:49" s="163" customFormat="1" ht="24" customHeight="1">
      <c r="A224" s="269" t="s">
        <v>416</v>
      </c>
      <c r="B224" s="344"/>
      <c r="C224" s="353" t="s">
        <v>4329</v>
      </c>
      <c r="D224" s="353" t="s">
        <v>5763</v>
      </c>
      <c r="E224" s="353" t="s">
        <v>4329</v>
      </c>
      <c r="F224" s="353" t="s">
        <v>5813</v>
      </c>
      <c r="G224" s="462"/>
      <c r="H224" s="353" t="s">
        <v>5814</v>
      </c>
      <c r="I224" s="145">
        <v>4713</v>
      </c>
      <c r="J224" s="145">
        <v>338</v>
      </c>
      <c r="K224" s="145">
        <v>338</v>
      </c>
      <c r="L224" s="145">
        <v>145</v>
      </c>
      <c r="M224" s="145">
        <v>36</v>
      </c>
      <c r="N224" s="145">
        <v>21</v>
      </c>
      <c r="O224" s="145">
        <v>3915</v>
      </c>
      <c r="P224" s="145"/>
      <c r="Q224" s="145"/>
      <c r="R224" s="343"/>
      <c r="S224" s="343"/>
      <c r="T224" s="429">
        <v>1997</v>
      </c>
      <c r="U224" s="343">
        <v>202</v>
      </c>
      <c r="V224" s="343">
        <v>50</v>
      </c>
      <c r="W224" s="343"/>
      <c r="X224" s="343"/>
      <c r="Y224" s="145">
        <v>466</v>
      </c>
      <c r="Z224" s="353">
        <v>2002</v>
      </c>
      <c r="AA224" s="353">
        <v>2003</v>
      </c>
      <c r="AB224" s="343"/>
      <c r="AC224" s="343"/>
      <c r="AD224" s="343"/>
      <c r="AE224" s="343"/>
      <c r="AF224" s="343"/>
      <c r="AG224" s="343"/>
      <c r="AH224" s="343"/>
      <c r="AI224" s="343"/>
      <c r="AJ224" s="343"/>
      <c r="AK224" s="343"/>
      <c r="AL224" s="343"/>
      <c r="AM224" s="343"/>
      <c r="AN224" s="343"/>
      <c r="AO224" s="343"/>
      <c r="AP224" s="343"/>
      <c r="AQ224" s="343"/>
      <c r="AR224" s="343"/>
      <c r="AS224" s="343"/>
      <c r="AT224" s="343"/>
      <c r="AU224" s="343"/>
      <c r="AV224" s="343"/>
      <c r="AW224" s="423"/>
    </row>
    <row r="225" spans="1:49" s="163" customFormat="1" ht="24" customHeight="1">
      <c r="A225" s="269" t="s">
        <v>417</v>
      </c>
      <c r="B225" s="344"/>
      <c r="C225" s="353" t="s">
        <v>4330</v>
      </c>
      <c r="D225" s="353" t="s">
        <v>5815</v>
      </c>
      <c r="E225" s="353" t="s">
        <v>4330</v>
      </c>
      <c r="F225" s="353" t="s">
        <v>5816</v>
      </c>
      <c r="G225" s="462"/>
      <c r="H225" s="353" t="s">
        <v>5817</v>
      </c>
      <c r="I225" s="145">
        <v>8122</v>
      </c>
      <c r="J225" s="145">
        <v>151</v>
      </c>
      <c r="K225" s="145">
        <v>151</v>
      </c>
      <c r="L225" s="145">
        <v>145</v>
      </c>
      <c r="M225" s="145">
        <v>1</v>
      </c>
      <c r="N225" s="145">
        <v>21</v>
      </c>
      <c r="O225" s="145">
        <v>4500</v>
      </c>
      <c r="P225" s="145"/>
      <c r="Q225" s="145">
        <v>500</v>
      </c>
      <c r="R225" s="343"/>
      <c r="S225" s="343" t="s">
        <v>3618</v>
      </c>
      <c r="T225" s="429">
        <v>1997</v>
      </c>
      <c r="U225" s="343">
        <v>596</v>
      </c>
      <c r="V225" s="343"/>
      <c r="W225" s="343"/>
      <c r="X225" s="343"/>
      <c r="Y225" s="145">
        <v>596</v>
      </c>
      <c r="Z225" s="353"/>
      <c r="AA225" s="353"/>
      <c r="AB225" s="343"/>
      <c r="AC225" s="343"/>
      <c r="AD225" s="343">
        <v>1</v>
      </c>
      <c r="AE225" s="343"/>
      <c r="AF225" s="343"/>
      <c r="AG225" s="343"/>
      <c r="AH225" s="343"/>
      <c r="AI225" s="343"/>
      <c r="AJ225" s="343"/>
      <c r="AK225" s="343"/>
      <c r="AL225" s="343"/>
      <c r="AM225" s="343"/>
      <c r="AN225" s="343"/>
      <c r="AO225" s="343"/>
      <c r="AP225" s="343"/>
      <c r="AQ225" s="343"/>
      <c r="AR225" s="343"/>
      <c r="AS225" s="343"/>
      <c r="AT225" s="343"/>
      <c r="AU225" s="343"/>
      <c r="AV225" s="343"/>
      <c r="AW225" s="343"/>
    </row>
    <row r="226" spans="1:49" s="163" customFormat="1" ht="24" customHeight="1">
      <c r="A226" s="269"/>
      <c r="B226" s="344"/>
      <c r="C226" s="353" t="s">
        <v>4332</v>
      </c>
      <c r="D226" s="353" t="s">
        <v>5818</v>
      </c>
      <c r="E226" s="353" t="s">
        <v>4332</v>
      </c>
      <c r="F226" s="353"/>
      <c r="G226" s="462"/>
      <c r="H226" s="353" t="s">
        <v>3408</v>
      </c>
      <c r="I226" s="145">
        <v>9950</v>
      </c>
      <c r="J226" s="145">
        <v>270.52999999999997</v>
      </c>
      <c r="K226" s="145">
        <v>249</v>
      </c>
      <c r="L226" s="145">
        <v>150</v>
      </c>
      <c r="M226" s="145">
        <v>25</v>
      </c>
      <c r="N226" s="145">
        <v>21</v>
      </c>
      <c r="O226" s="145">
        <v>3750</v>
      </c>
      <c r="P226" s="145"/>
      <c r="Q226" s="145"/>
      <c r="R226" s="343"/>
      <c r="S226" s="343"/>
      <c r="T226" s="429">
        <v>2008</v>
      </c>
      <c r="U226" s="343"/>
      <c r="V226" s="343"/>
      <c r="W226" s="343"/>
      <c r="X226" s="343"/>
      <c r="Y226" s="145">
        <v>300</v>
      </c>
      <c r="Z226" s="353"/>
      <c r="AA226" s="353"/>
      <c r="AB226" s="343"/>
      <c r="AC226" s="343"/>
      <c r="AD226" s="343"/>
      <c r="AE226" s="343"/>
      <c r="AF226" s="343"/>
      <c r="AG226" s="343"/>
      <c r="AH226" s="343"/>
      <c r="AI226" s="343"/>
      <c r="AJ226" s="343"/>
      <c r="AK226" s="343"/>
      <c r="AL226" s="343"/>
      <c r="AM226" s="343"/>
      <c r="AN226" s="343"/>
      <c r="AO226" s="343"/>
      <c r="AP226" s="343"/>
      <c r="AQ226" s="343"/>
      <c r="AR226" s="343"/>
      <c r="AS226" s="343"/>
      <c r="AT226" s="343"/>
      <c r="AU226" s="343"/>
      <c r="AV226" s="343"/>
      <c r="AW226" s="343"/>
    </row>
    <row r="227" spans="1:49" s="163" customFormat="1" ht="24" customHeight="1">
      <c r="A227" s="269" t="s">
        <v>418</v>
      </c>
      <c r="B227" s="344"/>
      <c r="C227" s="353" t="s">
        <v>4794</v>
      </c>
      <c r="D227" s="353" t="s">
        <v>5819</v>
      </c>
      <c r="E227" s="353" t="s">
        <v>4794</v>
      </c>
      <c r="F227" s="353" t="s">
        <v>5820</v>
      </c>
      <c r="G227" s="462" t="s">
        <v>5821</v>
      </c>
      <c r="H227" s="353" t="s">
        <v>5822</v>
      </c>
      <c r="I227" s="145">
        <v>8000</v>
      </c>
      <c r="J227" s="145">
        <v>117.25</v>
      </c>
      <c r="K227" s="145">
        <v>117</v>
      </c>
      <c r="L227" s="145">
        <v>145</v>
      </c>
      <c r="M227" s="145">
        <v>23</v>
      </c>
      <c r="N227" s="145">
        <v>3</v>
      </c>
      <c r="O227" s="145">
        <v>7250</v>
      </c>
      <c r="P227" s="145"/>
      <c r="Q227" s="145">
        <v>500</v>
      </c>
      <c r="R227" s="343" t="s">
        <v>5823</v>
      </c>
      <c r="S227" s="343"/>
      <c r="T227" s="429">
        <v>2001</v>
      </c>
      <c r="U227" s="343"/>
      <c r="V227" s="343">
        <v>30</v>
      </c>
      <c r="W227" s="343"/>
      <c r="X227" s="343"/>
      <c r="Y227" s="145">
        <v>30</v>
      </c>
      <c r="Z227" s="353">
        <v>2003</v>
      </c>
      <c r="AA227" s="353"/>
      <c r="AB227" s="343"/>
      <c r="AC227" s="343"/>
      <c r="AD227" s="343"/>
      <c r="AE227" s="343"/>
      <c r="AF227" s="343"/>
      <c r="AG227" s="343"/>
      <c r="AH227" s="343"/>
      <c r="AI227" s="343"/>
      <c r="AJ227" s="343"/>
      <c r="AK227" s="343"/>
      <c r="AL227" s="343"/>
      <c r="AM227" s="343"/>
      <c r="AN227" s="343"/>
      <c r="AO227" s="343"/>
      <c r="AP227" s="343"/>
      <c r="AQ227" s="343"/>
      <c r="AR227" s="343"/>
      <c r="AS227" s="343"/>
      <c r="AT227" s="343"/>
      <c r="AU227" s="343"/>
      <c r="AV227" s="343"/>
      <c r="AW227" s="343"/>
    </row>
    <row r="228" spans="1:49" s="163" customFormat="1" ht="24" customHeight="1">
      <c r="A228" s="280"/>
      <c r="B228" s="344"/>
      <c r="C228" s="353" t="s">
        <v>4333</v>
      </c>
      <c r="D228" s="353" t="s">
        <v>5824</v>
      </c>
      <c r="E228" s="353" t="s">
        <v>4333</v>
      </c>
      <c r="F228" s="353"/>
      <c r="G228" s="353"/>
      <c r="H228" s="353" t="s">
        <v>5825</v>
      </c>
      <c r="I228" s="145">
        <v>10000</v>
      </c>
      <c r="J228" s="145"/>
      <c r="K228" s="145"/>
      <c r="L228" s="145">
        <v>145</v>
      </c>
      <c r="M228" s="145" t="s">
        <v>5826</v>
      </c>
      <c r="N228" s="145">
        <v>15</v>
      </c>
      <c r="O228" s="145">
        <v>4000</v>
      </c>
      <c r="P228" s="145"/>
      <c r="Q228" s="145"/>
      <c r="R228" s="343"/>
      <c r="S228" s="343"/>
      <c r="T228" s="429">
        <v>2013</v>
      </c>
      <c r="U228" s="343"/>
      <c r="V228" s="343"/>
      <c r="W228" s="343"/>
      <c r="X228" s="343"/>
      <c r="Y228" s="145">
        <v>40</v>
      </c>
      <c r="Z228" s="353"/>
      <c r="AA228" s="353"/>
      <c r="AB228" s="343"/>
      <c r="AC228" s="343"/>
      <c r="AD228" s="343"/>
      <c r="AE228" s="343"/>
      <c r="AF228" s="343"/>
      <c r="AG228" s="343"/>
      <c r="AH228" s="343"/>
      <c r="AI228" s="343"/>
      <c r="AJ228" s="343"/>
      <c r="AK228" s="343"/>
      <c r="AL228" s="343"/>
      <c r="AM228" s="343"/>
      <c r="AN228" s="343"/>
      <c r="AO228" s="343"/>
      <c r="AP228" s="343"/>
      <c r="AQ228" s="343"/>
      <c r="AR228" s="343"/>
      <c r="AS228" s="343"/>
      <c r="AT228" s="343"/>
      <c r="AU228" s="343"/>
      <c r="AV228" s="343"/>
      <c r="AW228" s="343" t="s">
        <v>5827</v>
      </c>
    </row>
    <row r="229" spans="1:49" s="163" customFormat="1" ht="24" customHeight="1">
      <c r="A229" s="280"/>
      <c r="B229" s="344"/>
      <c r="C229" s="353" t="s">
        <v>4795</v>
      </c>
      <c r="D229" s="353" t="s">
        <v>5828</v>
      </c>
      <c r="E229" s="353" t="s">
        <v>4795</v>
      </c>
      <c r="F229" s="353" t="s">
        <v>5829</v>
      </c>
      <c r="G229" s="462"/>
      <c r="H229" s="353" t="s">
        <v>4795</v>
      </c>
      <c r="I229" s="145">
        <v>17561</v>
      </c>
      <c r="J229" s="145">
        <v>364</v>
      </c>
      <c r="K229" s="145">
        <v>461</v>
      </c>
      <c r="L229" s="145">
        <v>145</v>
      </c>
      <c r="M229" s="145">
        <v>26</v>
      </c>
      <c r="N229" s="145">
        <v>4</v>
      </c>
      <c r="O229" s="145">
        <v>9000</v>
      </c>
      <c r="P229" s="145"/>
      <c r="Q229" s="145"/>
      <c r="R229" s="343"/>
      <c r="S229" s="343"/>
      <c r="T229" s="429">
        <v>2014</v>
      </c>
      <c r="U229" s="343">
        <v>87</v>
      </c>
      <c r="V229" s="343">
        <v>100</v>
      </c>
      <c r="W229" s="343"/>
      <c r="X229" s="343"/>
      <c r="Y229" s="145">
        <v>900</v>
      </c>
      <c r="Z229" s="353"/>
      <c r="AA229" s="353"/>
      <c r="AB229" s="343"/>
      <c r="AC229" s="343"/>
      <c r="AD229" s="343"/>
      <c r="AE229" s="343"/>
      <c r="AF229" s="343"/>
      <c r="AG229" s="343"/>
      <c r="AH229" s="343"/>
      <c r="AI229" s="343"/>
      <c r="AJ229" s="343"/>
      <c r="AK229" s="343"/>
      <c r="AL229" s="343"/>
      <c r="AM229" s="343"/>
      <c r="AN229" s="343"/>
      <c r="AO229" s="343"/>
      <c r="AP229" s="343"/>
      <c r="AQ229" s="343"/>
      <c r="AR229" s="343"/>
      <c r="AS229" s="343"/>
      <c r="AT229" s="343"/>
      <c r="AU229" s="343"/>
      <c r="AV229" s="343"/>
      <c r="AW229" s="343"/>
    </row>
    <row r="230" spans="1:49" s="163" customFormat="1" ht="24" customHeight="1">
      <c r="A230" s="280" t="s">
        <v>341</v>
      </c>
      <c r="B230" s="344"/>
      <c r="C230" s="353" t="s">
        <v>4335</v>
      </c>
      <c r="D230" s="353" t="s">
        <v>5830</v>
      </c>
      <c r="E230" s="353" t="s">
        <v>4335</v>
      </c>
      <c r="F230" s="353" t="s">
        <v>5829</v>
      </c>
      <c r="G230" s="462"/>
      <c r="H230" s="353" t="s">
        <v>5831</v>
      </c>
      <c r="I230" s="145">
        <v>33028</v>
      </c>
      <c r="J230" s="145">
        <v>314</v>
      </c>
      <c r="K230" s="145">
        <v>273</v>
      </c>
      <c r="L230" s="145">
        <v>105</v>
      </c>
      <c r="M230" s="145">
        <v>29</v>
      </c>
      <c r="N230" s="145">
        <v>3</v>
      </c>
      <c r="O230" s="145">
        <v>3053</v>
      </c>
      <c r="P230" s="145"/>
      <c r="Q230" s="145"/>
      <c r="R230" s="343"/>
      <c r="S230" s="343"/>
      <c r="T230" s="429">
        <v>2001</v>
      </c>
      <c r="U230" s="343">
        <v>87</v>
      </c>
      <c r="V230" s="343">
        <v>100</v>
      </c>
      <c r="W230" s="343"/>
      <c r="X230" s="343"/>
      <c r="Y230" s="145">
        <v>187</v>
      </c>
      <c r="Z230" s="353"/>
      <c r="AA230" s="353"/>
      <c r="AB230" s="343"/>
      <c r="AC230" s="343"/>
      <c r="AD230" s="343"/>
      <c r="AE230" s="343"/>
      <c r="AF230" s="343"/>
      <c r="AG230" s="343"/>
      <c r="AH230" s="343"/>
      <c r="AI230" s="343"/>
      <c r="AJ230" s="343"/>
      <c r="AK230" s="343"/>
      <c r="AL230" s="343"/>
      <c r="AM230" s="343"/>
      <c r="AN230" s="343"/>
      <c r="AO230" s="343"/>
      <c r="AP230" s="343"/>
      <c r="AQ230" s="343"/>
      <c r="AR230" s="343"/>
      <c r="AS230" s="343"/>
      <c r="AT230" s="343"/>
      <c r="AU230" s="343"/>
      <c r="AV230" s="343"/>
      <c r="AW230" s="343"/>
    </row>
    <row r="231" spans="1:49" s="163" customFormat="1" ht="24" customHeight="1">
      <c r="A231" s="280" t="s">
        <v>341</v>
      </c>
      <c r="B231" s="480"/>
      <c r="C231" s="353" t="s">
        <v>4796</v>
      </c>
      <c r="D231" s="353" t="s">
        <v>5832</v>
      </c>
      <c r="E231" s="353" t="s">
        <v>4796</v>
      </c>
      <c r="F231" s="353" t="s">
        <v>5833</v>
      </c>
      <c r="G231" s="462"/>
      <c r="H231" s="353" t="s">
        <v>5834</v>
      </c>
      <c r="I231" s="145">
        <v>6499</v>
      </c>
      <c r="J231" s="145">
        <v>189</v>
      </c>
      <c r="K231" s="145">
        <v>189</v>
      </c>
      <c r="L231" s="145">
        <v>145</v>
      </c>
      <c r="M231" s="145">
        <v>25</v>
      </c>
      <c r="N231" s="145">
        <v>21</v>
      </c>
      <c r="O231" s="145">
        <v>6286</v>
      </c>
      <c r="P231" s="145"/>
      <c r="Q231" s="145">
        <v>30</v>
      </c>
      <c r="R231" s="343"/>
      <c r="S231" s="343"/>
      <c r="T231" s="429">
        <v>1997</v>
      </c>
      <c r="U231" s="343">
        <v>230</v>
      </c>
      <c r="V231" s="343">
        <v>370</v>
      </c>
      <c r="W231" s="343"/>
      <c r="X231" s="343"/>
      <c r="Y231" s="145">
        <v>600</v>
      </c>
      <c r="Z231" s="353">
        <v>1998</v>
      </c>
      <c r="AA231" s="353">
        <v>2000</v>
      </c>
      <c r="AB231" s="343"/>
      <c r="AC231" s="343"/>
      <c r="AD231" s="343"/>
      <c r="AE231" s="343"/>
      <c r="AF231" s="343"/>
      <c r="AG231" s="343"/>
      <c r="AH231" s="343"/>
      <c r="AI231" s="343"/>
      <c r="AJ231" s="343"/>
      <c r="AK231" s="343"/>
      <c r="AL231" s="343"/>
      <c r="AM231" s="343"/>
      <c r="AN231" s="343"/>
      <c r="AO231" s="343"/>
      <c r="AP231" s="343"/>
      <c r="AQ231" s="343"/>
      <c r="AR231" s="343"/>
      <c r="AS231" s="343"/>
      <c r="AT231" s="343"/>
      <c r="AU231" s="343"/>
      <c r="AV231" s="343"/>
      <c r="AW231" s="343"/>
    </row>
    <row r="232" spans="1:49" s="163" customFormat="1" ht="24" customHeight="1">
      <c r="A232" s="269" t="s">
        <v>172</v>
      </c>
      <c r="B232" s="344"/>
      <c r="C232" s="353" t="s">
        <v>4796</v>
      </c>
      <c r="D232" s="353" t="s">
        <v>5835</v>
      </c>
      <c r="E232" s="353" t="s">
        <v>4796</v>
      </c>
      <c r="F232" s="353"/>
      <c r="G232" s="462"/>
      <c r="H232" s="353" t="s">
        <v>5836</v>
      </c>
      <c r="I232" s="145">
        <v>7017</v>
      </c>
      <c r="J232" s="145">
        <v>189</v>
      </c>
      <c r="K232" s="145">
        <v>189</v>
      </c>
      <c r="L232" s="145">
        <v>145</v>
      </c>
      <c r="M232" s="145">
        <v>25</v>
      </c>
      <c r="N232" s="145">
        <v>21</v>
      </c>
      <c r="O232" s="145">
        <v>3498</v>
      </c>
      <c r="P232" s="145"/>
      <c r="Q232" s="145">
        <v>30</v>
      </c>
      <c r="R232" s="343"/>
      <c r="S232" s="343"/>
      <c r="T232" s="429">
        <v>2005</v>
      </c>
      <c r="U232" s="343"/>
      <c r="V232" s="343"/>
      <c r="W232" s="343"/>
      <c r="X232" s="343"/>
      <c r="Y232" s="145">
        <v>340</v>
      </c>
      <c r="Z232" s="353"/>
      <c r="AA232" s="353"/>
      <c r="AB232" s="343"/>
      <c r="AC232" s="343"/>
      <c r="AD232" s="343"/>
      <c r="AE232" s="343"/>
      <c r="AF232" s="343"/>
      <c r="AG232" s="343"/>
      <c r="AH232" s="343"/>
      <c r="AI232" s="343"/>
      <c r="AJ232" s="343"/>
      <c r="AK232" s="343"/>
      <c r="AL232" s="343"/>
      <c r="AM232" s="343"/>
      <c r="AN232" s="343"/>
      <c r="AO232" s="343"/>
      <c r="AP232" s="343"/>
      <c r="AQ232" s="343"/>
      <c r="AR232" s="343"/>
      <c r="AS232" s="343"/>
      <c r="AT232" s="343"/>
      <c r="AU232" s="343"/>
      <c r="AV232" s="343"/>
      <c r="AW232" s="343"/>
    </row>
    <row r="233" spans="1:49" s="163" customFormat="1" ht="24" customHeight="1">
      <c r="A233" s="269" t="s">
        <v>243</v>
      </c>
      <c r="B233" s="425" t="s">
        <v>4336</v>
      </c>
      <c r="C233" s="353" t="s">
        <v>3744</v>
      </c>
      <c r="D233" s="323">
        <f>COUNTA(D234:D275)</f>
        <v>42</v>
      </c>
      <c r="E233" s="343"/>
      <c r="F233" s="343"/>
      <c r="G233" s="430"/>
      <c r="H233" s="343"/>
      <c r="I233" s="145">
        <f>SUM(I234:I275)</f>
        <v>350534</v>
      </c>
      <c r="J233" s="145">
        <f>SUM(J234:J275)</f>
        <v>13582.380000000001</v>
      </c>
      <c r="K233" s="145">
        <f>SUM(K234:K275)</f>
        <v>15373.090000000002</v>
      </c>
      <c r="L233" s="145"/>
      <c r="M233" s="145"/>
      <c r="N233" s="145"/>
      <c r="O233" s="145"/>
      <c r="P233" s="145"/>
      <c r="Q233" s="145"/>
      <c r="R233" s="343"/>
      <c r="S233" s="343"/>
      <c r="T233" s="429"/>
      <c r="U233" s="343"/>
      <c r="V233" s="343"/>
      <c r="W233" s="343"/>
      <c r="X233" s="343"/>
      <c r="Y233" s="145"/>
      <c r="Z233" s="353"/>
      <c r="AA233" s="353"/>
      <c r="AB233" s="343"/>
      <c r="AC233" s="343"/>
      <c r="AD233" s="343"/>
      <c r="AE233" s="343"/>
      <c r="AF233" s="343"/>
      <c r="AG233" s="343"/>
      <c r="AH233" s="343"/>
      <c r="AI233" s="343"/>
      <c r="AJ233" s="343"/>
      <c r="AK233" s="343"/>
      <c r="AL233" s="343"/>
      <c r="AM233" s="343"/>
      <c r="AN233" s="343"/>
      <c r="AO233" s="343"/>
      <c r="AP233" s="343"/>
      <c r="AQ233" s="343"/>
      <c r="AR233" s="343"/>
      <c r="AS233" s="343"/>
      <c r="AT233" s="343"/>
      <c r="AU233" s="343"/>
      <c r="AV233" s="343"/>
      <c r="AW233" s="343"/>
    </row>
    <row r="234" spans="1:49" s="163" customFormat="1" ht="24" customHeight="1">
      <c r="A234" s="280" t="s">
        <v>204</v>
      </c>
      <c r="B234" s="344"/>
      <c r="C234" s="353" t="s">
        <v>398</v>
      </c>
      <c r="D234" s="353" t="s">
        <v>14966</v>
      </c>
      <c r="E234" s="353" t="s">
        <v>398</v>
      </c>
      <c r="F234" s="353" t="s">
        <v>13869</v>
      </c>
      <c r="G234" s="462"/>
      <c r="H234" s="353" t="s">
        <v>401</v>
      </c>
      <c r="I234" s="145">
        <v>12504</v>
      </c>
      <c r="J234" s="145">
        <v>863</v>
      </c>
      <c r="K234" s="145">
        <v>1206</v>
      </c>
      <c r="L234" s="145">
        <v>145</v>
      </c>
      <c r="M234" s="145">
        <v>10</v>
      </c>
      <c r="N234" s="145">
        <v>28</v>
      </c>
      <c r="O234" s="145">
        <v>660</v>
      </c>
      <c r="P234" s="145"/>
      <c r="Q234" s="145">
        <v>150</v>
      </c>
      <c r="R234" s="343" t="s">
        <v>10468</v>
      </c>
      <c r="S234" s="343" t="s">
        <v>587</v>
      </c>
      <c r="T234" s="429">
        <v>1990</v>
      </c>
      <c r="U234" s="343">
        <v>350</v>
      </c>
      <c r="V234" s="343"/>
      <c r="W234" s="343"/>
      <c r="X234" s="343"/>
      <c r="Y234" s="145">
        <v>350</v>
      </c>
      <c r="Z234" s="353"/>
      <c r="AA234" s="353"/>
      <c r="AB234" s="343"/>
      <c r="AC234" s="343"/>
      <c r="AD234" s="343"/>
      <c r="AE234" s="343"/>
      <c r="AF234" s="343"/>
      <c r="AG234" s="343"/>
      <c r="AH234" s="343"/>
      <c r="AI234" s="343"/>
      <c r="AJ234" s="343"/>
      <c r="AK234" s="343"/>
      <c r="AL234" s="343"/>
      <c r="AM234" s="343"/>
      <c r="AN234" s="343"/>
      <c r="AO234" s="343"/>
      <c r="AP234" s="343"/>
      <c r="AQ234" s="343"/>
      <c r="AR234" s="343"/>
      <c r="AS234" s="343"/>
      <c r="AT234" s="343"/>
      <c r="AU234" s="343"/>
      <c r="AV234" s="343"/>
      <c r="AW234" s="343"/>
    </row>
    <row r="235" spans="1:49" s="163" customFormat="1" ht="24" customHeight="1">
      <c r="A235" s="280" t="s">
        <v>204</v>
      </c>
      <c r="B235" s="344"/>
      <c r="C235" s="353" t="s">
        <v>398</v>
      </c>
      <c r="D235" s="353" t="s">
        <v>14967</v>
      </c>
      <c r="E235" s="353" t="s">
        <v>398</v>
      </c>
      <c r="F235" s="353" t="s">
        <v>14968</v>
      </c>
      <c r="G235" s="462"/>
      <c r="H235" s="353" t="s">
        <v>14969</v>
      </c>
      <c r="I235" s="145">
        <v>9917</v>
      </c>
      <c r="J235" s="145">
        <v>494</v>
      </c>
      <c r="K235" s="145">
        <v>689</v>
      </c>
      <c r="L235" s="145">
        <v>145</v>
      </c>
      <c r="M235" s="145">
        <v>20</v>
      </c>
      <c r="N235" s="145">
        <v>4</v>
      </c>
      <c r="O235" s="145">
        <v>2900</v>
      </c>
      <c r="P235" s="145">
        <v>100</v>
      </c>
      <c r="Q235" s="145">
        <v>100</v>
      </c>
      <c r="R235" s="343" t="s">
        <v>586</v>
      </c>
      <c r="S235" s="343" t="s">
        <v>1060</v>
      </c>
      <c r="T235" s="429">
        <v>1969</v>
      </c>
      <c r="U235" s="343">
        <v>1500000</v>
      </c>
      <c r="V235" s="343"/>
      <c r="W235" s="343"/>
      <c r="X235" s="343"/>
      <c r="Y235" s="145">
        <v>107</v>
      </c>
      <c r="Z235" s="353"/>
      <c r="AA235" s="353"/>
      <c r="AB235" s="343"/>
      <c r="AC235" s="343"/>
      <c r="AD235" s="343"/>
      <c r="AE235" s="343"/>
      <c r="AF235" s="343"/>
      <c r="AG235" s="343"/>
      <c r="AH235" s="343"/>
      <c r="AI235" s="343"/>
      <c r="AJ235" s="343"/>
      <c r="AK235" s="343"/>
      <c r="AL235" s="343"/>
      <c r="AM235" s="343"/>
      <c r="AN235" s="343"/>
      <c r="AO235" s="343"/>
      <c r="AP235" s="343"/>
      <c r="AQ235" s="343"/>
      <c r="AR235" s="343"/>
      <c r="AS235" s="343"/>
      <c r="AT235" s="343"/>
      <c r="AU235" s="343"/>
      <c r="AV235" s="343"/>
      <c r="AW235" s="343"/>
    </row>
    <row r="236" spans="1:49" s="163" customFormat="1" ht="24" customHeight="1">
      <c r="A236" s="280" t="s">
        <v>135</v>
      </c>
      <c r="B236" s="344"/>
      <c r="C236" s="537" t="s">
        <v>398</v>
      </c>
      <c r="D236" s="537" t="s">
        <v>14970</v>
      </c>
      <c r="E236" s="537" t="s">
        <v>398</v>
      </c>
      <c r="F236" s="537" t="s">
        <v>14971</v>
      </c>
      <c r="G236" s="462"/>
      <c r="H236" s="537" t="s">
        <v>14969</v>
      </c>
      <c r="I236" s="538">
        <v>13916</v>
      </c>
      <c r="J236" s="538">
        <v>368</v>
      </c>
      <c r="K236" s="538">
        <v>368</v>
      </c>
      <c r="L236" s="538">
        <v>145</v>
      </c>
      <c r="M236" s="538">
        <v>20</v>
      </c>
      <c r="N236" s="538">
        <v>3</v>
      </c>
      <c r="O236" s="538">
        <v>2900</v>
      </c>
      <c r="P236" s="538"/>
      <c r="Q236" s="538"/>
      <c r="R236" s="540"/>
      <c r="S236" s="540"/>
      <c r="T236" s="429">
        <v>1982</v>
      </c>
      <c r="U236" s="540"/>
      <c r="V236" s="540"/>
      <c r="W236" s="540"/>
      <c r="X236" s="540"/>
      <c r="Y236" s="538">
        <v>20</v>
      </c>
      <c r="Z236" s="537"/>
      <c r="AA236" s="537"/>
      <c r="AB236" s="540"/>
      <c r="AC236" s="540"/>
      <c r="AD236" s="540"/>
      <c r="AE236" s="540"/>
      <c r="AF236" s="540"/>
      <c r="AG236" s="540"/>
      <c r="AH236" s="540"/>
      <c r="AI236" s="540"/>
      <c r="AJ236" s="540"/>
      <c r="AK236" s="540"/>
      <c r="AL236" s="540"/>
      <c r="AM236" s="540"/>
      <c r="AN236" s="540"/>
      <c r="AO236" s="540"/>
      <c r="AP236" s="540"/>
      <c r="AQ236" s="540"/>
      <c r="AR236" s="540"/>
      <c r="AS236" s="540"/>
      <c r="AT236" s="540"/>
      <c r="AU236" s="540"/>
      <c r="AV236" s="540"/>
      <c r="AW236" s="540"/>
    </row>
    <row r="237" spans="1:49" s="163" customFormat="1" ht="24" customHeight="1">
      <c r="A237" s="280"/>
      <c r="B237" s="344"/>
      <c r="C237" s="537" t="s">
        <v>13875</v>
      </c>
      <c r="D237" s="537" t="s">
        <v>14972</v>
      </c>
      <c r="E237" s="537" t="s">
        <v>13875</v>
      </c>
      <c r="F237" s="537" t="s">
        <v>13879</v>
      </c>
      <c r="G237" s="462" t="s">
        <v>13880</v>
      </c>
      <c r="H237" s="537" t="s">
        <v>14973</v>
      </c>
      <c r="I237" s="538">
        <v>4205</v>
      </c>
      <c r="J237" s="538">
        <v>300</v>
      </c>
      <c r="K237" s="538">
        <v>450</v>
      </c>
      <c r="L237" s="538">
        <v>145</v>
      </c>
      <c r="M237" s="538">
        <v>29</v>
      </c>
      <c r="N237" s="538">
        <v>28</v>
      </c>
      <c r="O237" s="538">
        <v>4205</v>
      </c>
      <c r="P237" s="538"/>
      <c r="Q237" s="538"/>
      <c r="R237" s="540"/>
      <c r="S237" s="540"/>
      <c r="T237" s="429">
        <v>2005</v>
      </c>
      <c r="U237" s="540"/>
      <c r="V237" s="540"/>
      <c r="W237" s="540"/>
      <c r="X237" s="540"/>
      <c r="Y237" s="538">
        <v>600</v>
      </c>
      <c r="Z237" s="537"/>
      <c r="AA237" s="537"/>
      <c r="AB237" s="540"/>
      <c r="AC237" s="540"/>
      <c r="AD237" s="540"/>
      <c r="AE237" s="540"/>
      <c r="AF237" s="540"/>
      <c r="AG237" s="540"/>
      <c r="AH237" s="540"/>
      <c r="AI237" s="540"/>
      <c r="AJ237" s="540"/>
      <c r="AK237" s="540"/>
      <c r="AL237" s="540"/>
      <c r="AM237" s="540"/>
      <c r="AN237" s="540"/>
      <c r="AO237" s="540"/>
      <c r="AP237" s="540"/>
      <c r="AQ237" s="540"/>
      <c r="AR237" s="540"/>
      <c r="AS237" s="540"/>
      <c r="AT237" s="540"/>
      <c r="AU237" s="540"/>
      <c r="AV237" s="540"/>
      <c r="AW237" s="540"/>
    </row>
    <row r="238" spans="1:49" s="163" customFormat="1" ht="24" customHeight="1">
      <c r="A238" s="280"/>
      <c r="B238" s="344"/>
      <c r="C238" s="537" t="s">
        <v>13881</v>
      </c>
      <c r="D238" s="537" t="s">
        <v>14974</v>
      </c>
      <c r="E238" s="537" t="s">
        <v>13881</v>
      </c>
      <c r="F238" s="537" t="s">
        <v>14975</v>
      </c>
      <c r="G238" s="462" t="s">
        <v>197</v>
      </c>
      <c r="H238" s="537" t="s">
        <v>14976</v>
      </c>
      <c r="I238" s="538">
        <v>3260</v>
      </c>
      <c r="J238" s="538">
        <v>330</v>
      </c>
      <c r="K238" s="538">
        <v>444</v>
      </c>
      <c r="L238" s="538">
        <v>145</v>
      </c>
      <c r="M238" s="538">
        <v>21</v>
      </c>
      <c r="N238" s="538">
        <v>3</v>
      </c>
      <c r="O238" s="538">
        <v>3260</v>
      </c>
      <c r="P238" s="538"/>
      <c r="Q238" s="538"/>
      <c r="R238" s="540"/>
      <c r="S238" s="540"/>
      <c r="T238" s="429">
        <v>1962</v>
      </c>
      <c r="U238" s="540">
        <v>214</v>
      </c>
      <c r="V238" s="540">
        <v>100</v>
      </c>
      <c r="W238" s="540"/>
      <c r="X238" s="540"/>
      <c r="Y238" s="538">
        <v>314</v>
      </c>
      <c r="Z238" s="537"/>
      <c r="AA238" s="537"/>
      <c r="AB238" s="540"/>
      <c r="AC238" s="540"/>
      <c r="AD238" s="540"/>
      <c r="AE238" s="540"/>
      <c r="AF238" s="540"/>
      <c r="AG238" s="540"/>
      <c r="AH238" s="540"/>
      <c r="AI238" s="540"/>
      <c r="AJ238" s="540"/>
      <c r="AK238" s="540"/>
      <c r="AL238" s="540"/>
      <c r="AM238" s="540"/>
      <c r="AN238" s="540"/>
      <c r="AO238" s="540"/>
      <c r="AP238" s="540"/>
      <c r="AQ238" s="540"/>
      <c r="AR238" s="540"/>
      <c r="AS238" s="540"/>
      <c r="AT238" s="540"/>
      <c r="AU238" s="540"/>
      <c r="AV238" s="540"/>
      <c r="AW238" s="540"/>
    </row>
    <row r="239" spans="1:49" s="163" customFormat="1" ht="24" customHeight="1">
      <c r="A239" s="280"/>
      <c r="B239" s="344"/>
      <c r="C239" s="537" t="s">
        <v>13881</v>
      </c>
      <c r="D239" s="537" t="s">
        <v>14977</v>
      </c>
      <c r="E239" s="537" t="s">
        <v>13881</v>
      </c>
      <c r="F239" s="537"/>
      <c r="G239" s="462"/>
      <c r="H239" s="537" t="s">
        <v>14976</v>
      </c>
      <c r="I239" s="538">
        <v>3200</v>
      </c>
      <c r="J239" s="538"/>
      <c r="K239" s="538"/>
      <c r="L239" s="538">
        <v>160</v>
      </c>
      <c r="M239" s="538">
        <v>20</v>
      </c>
      <c r="N239" s="538">
        <v>3</v>
      </c>
      <c r="O239" s="538">
        <v>3200</v>
      </c>
      <c r="P239" s="538"/>
      <c r="Q239" s="538"/>
      <c r="R239" s="540"/>
      <c r="S239" s="540"/>
      <c r="T239" s="429">
        <v>2016</v>
      </c>
      <c r="U239" s="540"/>
      <c r="V239" s="540"/>
      <c r="W239" s="540"/>
      <c r="X239" s="540"/>
      <c r="Y239" s="538">
        <v>61</v>
      </c>
      <c r="Z239" s="537"/>
      <c r="AA239" s="537"/>
      <c r="AB239" s="540"/>
      <c r="AC239" s="540"/>
      <c r="AD239" s="540"/>
      <c r="AE239" s="540"/>
      <c r="AF239" s="540"/>
      <c r="AG239" s="540"/>
      <c r="AH239" s="540"/>
      <c r="AI239" s="540"/>
      <c r="AJ239" s="540"/>
      <c r="AK239" s="540"/>
      <c r="AL239" s="540"/>
      <c r="AM239" s="540"/>
      <c r="AN239" s="540"/>
      <c r="AO239" s="540"/>
      <c r="AP239" s="540"/>
      <c r="AQ239" s="540"/>
      <c r="AR239" s="540"/>
      <c r="AS239" s="540"/>
      <c r="AT239" s="540"/>
      <c r="AU239" s="540"/>
      <c r="AV239" s="540"/>
      <c r="AW239" s="540"/>
    </row>
    <row r="240" spans="1:49" s="163" customFormat="1" ht="24" customHeight="1">
      <c r="A240" s="269"/>
      <c r="B240" s="344"/>
      <c r="C240" s="353" t="s">
        <v>13887</v>
      </c>
      <c r="D240" s="353" t="s">
        <v>7215</v>
      </c>
      <c r="E240" s="353" t="s">
        <v>13887</v>
      </c>
      <c r="F240" s="353" t="s">
        <v>14902</v>
      </c>
      <c r="G240" s="462"/>
      <c r="H240" s="353" t="s">
        <v>14978</v>
      </c>
      <c r="I240" s="145">
        <v>6213</v>
      </c>
      <c r="J240" s="145">
        <v>391</v>
      </c>
      <c r="K240" s="145">
        <v>640</v>
      </c>
      <c r="L240" s="145">
        <v>145</v>
      </c>
      <c r="M240" s="145">
        <v>25</v>
      </c>
      <c r="N240" s="145">
        <v>4</v>
      </c>
      <c r="O240" s="145">
        <v>5500</v>
      </c>
      <c r="P240" s="145"/>
      <c r="Q240" s="145">
        <v>300</v>
      </c>
      <c r="R240" s="343"/>
      <c r="S240" s="343" t="s">
        <v>13891</v>
      </c>
      <c r="T240" s="429">
        <v>2001</v>
      </c>
      <c r="U240" s="343" t="s">
        <v>14303</v>
      </c>
      <c r="V240" s="343" t="s">
        <v>14979</v>
      </c>
      <c r="W240" s="343"/>
      <c r="X240" s="343"/>
      <c r="Y240" s="145"/>
      <c r="Z240" s="353"/>
      <c r="AA240" s="353"/>
      <c r="AB240" s="343"/>
      <c r="AC240" s="343"/>
      <c r="AD240" s="343"/>
      <c r="AE240" s="343"/>
      <c r="AF240" s="343"/>
      <c r="AG240" s="343"/>
      <c r="AH240" s="343"/>
      <c r="AI240" s="343"/>
      <c r="AJ240" s="343"/>
      <c r="AK240" s="343"/>
      <c r="AL240" s="343"/>
      <c r="AM240" s="343"/>
      <c r="AN240" s="343"/>
      <c r="AO240" s="343"/>
      <c r="AP240" s="343"/>
      <c r="AQ240" s="343"/>
      <c r="AR240" s="343"/>
      <c r="AS240" s="343"/>
      <c r="AT240" s="343"/>
      <c r="AU240" s="343"/>
      <c r="AV240" s="343"/>
      <c r="AW240" s="343"/>
    </row>
    <row r="241" spans="1:49" s="163" customFormat="1" ht="24" customHeight="1">
      <c r="A241" s="269"/>
      <c r="B241" s="344"/>
      <c r="C241" s="353" t="s">
        <v>13887</v>
      </c>
      <c r="D241" s="353" t="s">
        <v>14980</v>
      </c>
      <c r="E241" s="353" t="s">
        <v>13887</v>
      </c>
      <c r="F241" s="353"/>
      <c r="G241" s="462"/>
      <c r="H241" s="353" t="s">
        <v>13887</v>
      </c>
      <c r="I241" s="145">
        <v>13949</v>
      </c>
      <c r="J241" s="145">
        <v>533</v>
      </c>
      <c r="K241" s="145">
        <v>513</v>
      </c>
      <c r="L241" s="145">
        <v>145</v>
      </c>
      <c r="M241" s="145">
        <v>25</v>
      </c>
      <c r="N241" s="145">
        <v>4</v>
      </c>
      <c r="O241" s="145">
        <v>5600</v>
      </c>
      <c r="P241" s="145"/>
      <c r="Q241" s="145">
        <v>300</v>
      </c>
      <c r="R241" s="343"/>
      <c r="S241" s="343"/>
      <c r="T241" s="429">
        <v>2013</v>
      </c>
      <c r="U241" s="343"/>
      <c r="V241" s="343"/>
      <c r="W241" s="343"/>
      <c r="X241" s="343"/>
      <c r="Y241" s="145">
        <v>2800</v>
      </c>
      <c r="Z241" s="353"/>
      <c r="AA241" s="353"/>
      <c r="AB241" s="343"/>
      <c r="AC241" s="343"/>
      <c r="AD241" s="343"/>
      <c r="AE241" s="343"/>
      <c r="AF241" s="343"/>
      <c r="AG241" s="343"/>
      <c r="AH241" s="343"/>
      <c r="AI241" s="343"/>
      <c r="AJ241" s="343"/>
      <c r="AK241" s="343"/>
      <c r="AL241" s="343"/>
      <c r="AM241" s="343"/>
      <c r="AN241" s="343"/>
      <c r="AO241" s="343"/>
      <c r="AP241" s="343"/>
      <c r="AQ241" s="343"/>
      <c r="AR241" s="343"/>
      <c r="AS241" s="343"/>
      <c r="AT241" s="343"/>
      <c r="AU241" s="343"/>
      <c r="AV241" s="343"/>
      <c r="AW241" s="343"/>
    </row>
    <row r="242" spans="1:49" s="163" customFormat="1" ht="24" customHeight="1">
      <c r="A242" s="269" t="s">
        <v>412</v>
      </c>
      <c r="B242" s="344"/>
      <c r="C242" s="353" t="s">
        <v>1061</v>
      </c>
      <c r="D242" s="353" t="s">
        <v>14981</v>
      </c>
      <c r="E242" s="353" t="s">
        <v>1061</v>
      </c>
      <c r="F242" s="353"/>
      <c r="G242" s="462"/>
      <c r="H242" s="353" t="s">
        <v>14982</v>
      </c>
      <c r="I242" s="145">
        <v>1953</v>
      </c>
      <c r="J242" s="145">
        <v>240</v>
      </c>
      <c r="K242" s="145">
        <v>224</v>
      </c>
      <c r="L242" s="145">
        <v>100</v>
      </c>
      <c r="M242" s="145">
        <v>10</v>
      </c>
      <c r="N242" s="145">
        <v>3</v>
      </c>
      <c r="O242" s="145"/>
      <c r="P242" s="145"/>
      <c r="Q242" s="145">
        <v>200</v>
      </c>
      <c r="R242" s="343"/>
      <c r="S242" s="343"/>
      <c r="T242" s="429">
        <v>1995</v>
      </c>
      <c r="U242" s="343" t="s">
        <v>14983</v>
      </c>
      <c r="V242" s="343"/>
      <c r="W242" s="343"/>
      <c r="X242" s="343"/>
      <c r="Y242" s="145">
        <v>217</v>
      </c>
      <c r="Z242" s="353"/>
      <c r="AA242" s="353"/>
      <c r="AB242" s="343"/>
      <c r="AC242" s="343"/>
      <c r="AD242" s="343"/>
      <c r="AE242" s="343"/>
      <c r="AF242" s="343"/>
      <c r="AG242" s="343"/>
      <c r="AH242" s="343"/>
      <c r="AI242" s="343"/>
      <c r="AJ242" s="343"/>
      <c r="AK242" s="343"/>
      <c r="AL242" s="343"/>
      <c r="AM242" s="343"/>
      <c r="AN242" s="343"/>
      <c r="AO242" s="343"/>
      <c r="AP242" s="343"/>
      <c r="AQ242" s="343"/>
      <c r="AR242" s="343"/>
      <c r="AS242" s="343"/>
      <c r="AT242" s="343"/>
      <c r="AU242" s="343"/>
      <c r="AV242" s="343"/>
      <c r="AW242" s="343"/>
    </row>
    <row r="243" spans="1:49" s="163" customFormat="1" ht="24" customHeight="1">
      <c r="A243" s="269"/>
      <c r="B243" s="344"/>
      <c r="C243" s="353" t="s">
        <v>1061</v>
      </c>
      <c r="D243" s="353" t="s">
        <v>14984</v>
      </c>
      <c r="E243" s="353" t="s">
        <v>1061</v>
      </c>
      <c r="F243" s="353"/>
      <c r="G243" s="462"/>
      <c r="H243" s="353" t="s">
        <v>14985</v>
      </c>
      <c r="I243" s="145">
        <v>13725</v>
      </c>
      <c r="J243" s="145">
        <v>0</v>
      </c>
      <c r="K243" s="145">
        <v>0</v>
      </c>
      <c r="L243" s="145">
        <v>145</v>
      </c>
      <c r="M243" s="145">
        <v>30</v>
      </c>
      <c r="N243" s="145">
        <v>4</v>
      </c>
      <c r="O243" s="145">
        <v>4350</v>
      </c>
      <c r="P243" s="145"/>
      <c r="Q243" s="145">
        <v>300</v>
      </c>
      <c r="R243" s="343"/>
      <c r="S243" s="343"/>
      <c r="T243" s="429">
        <v>2000</v>
      </c>
      <c r="U243" s="343"/>
      <c r="V243" s="343"/>
      <c r="W243" s="343"/>
      <c r="X243" s="343"/>
      <c r="Y243" s="145">
        <v>88</v>
      </c>
      <c r="Z243" s="353"/>
      <c r="AA243" s="353"/>
      <c r="AB243" s="343"/>
      <c r="AC243" s="343"/>
      <c r="AD243" s="343"/>
      <c r="AE243" s="343"/>
      <c r="AF243" s="343"/>
      <c r="AG243" s="343"/>
      <c r="AH243" s="343"/>
      <c r="AI243" s="343"/>
      <c r="AJ243" s="343"/>
      <c r="AK243" s="343"/>
      <c r="AL243" s="343"/>
      <c r="AM243" s="343"/>
      <c r="AN243" s="343"/>
      <c r="AO243" s="343"/>
      <c r="AP243" s="343"/>
      <c r="AQ243" s="343"/>
      <c r="AR243" s="343"/>
      <c r="AS243" s="343"/>
      <c r="AT243" s="343"/>
      <c r="AU243" s="343"/>
      <c r="AV243" s="343"/>
      <c r="AW243" s="343"/>
    </row>
    <row r="244" spans="1:49" s="163" customFormat="1" ht="24" customHeight="1">
      <c r="A244" s="269"/>
      <c r="B244" s="344"/>
      <c r="C244" s="353" t="s">
        <v>1061</v>
      </c>
      <c r="D244" s="353" t="s">
        <v>14986</v>
      </c>
      <c r="E244" s="353" t="s">
        <v>14221</v>
      </c>
      <c r="F244" s="353"/>
      <c r="G244" s="462"/>
      <c r="H244" s="353" t="s">
        <v>14987</v>
      </c>
      <c r="I244" s="145">
        <v>1421</v>
      </c>
      <c r="J244" s="145">
        <v>120</v>
      </c>
      <c r="K244" s="145">
        <v>120</v>
      </c>
      <c r="L244" s="145">
        <v>100</v>
      </c>
      <c r="M244" s="145">
        <v>8</v>
      </c>
      <c r="N244" s="145">
        <v>3</v>
      </c>
      <c r="O244" s="145">
        <v>800</v>
      </c>
      <c r="P244" s="145"/>
      <c r="Q244" s="145">
        <v>100</v>
      </c>
      <c r="R244" s="343"/>
      <c r="S244" s="343"/>
      <c r="T244" s="429">
        <v>1997</v>
      </c>
      <c r="U244" s="343" t="s">
        <v>14988</v>
      </c>
      <c r="V244" s="343" t="s">
        <v>14989</v>
      </c>
      <c r="W244" s="343"/>
      <c r="X244" s="343"/>
      <c r="Y244" s="145">
        <v>49</v>
      </c>
      <c r="Z244" s="353"/>
      <c r="AA244" s="353"/>
      <c r="AB244" s="343"/>
      <c r="AC244" s="343"/>
      <c r="AD244" s="343"/>
      <c r="AE244" s="343"/>
      <c r="AF244" s="343"/>
      <c r="AG244" s="343"/>
      <c r="AH244" s="343"/>
      <c r="AI244" s="343"/>
      <c r="AJ244" s="343"/>
      <c r="AK244" s="343"/>
      <c r="AL244" s="343"/>
      <c r="AM244" s="343"/>
      <c r="AN244" s="343"/>
      <c r="AO244" s="343"/>
      <c r="AP244" s="343"/>
      <c r="AQ244" s="343"/>
      <c r="AR244" s="343"/>
      <c r="AS244" s="343"/>
      <c r="AT244" s="343"/>
      <c r="AU244" s="343"/>
      <c r="AV244" s="343"/>
      <c r="AW244" s="343"/>
    </row>
    <row r="245" spans="1:49" s="163" customFormat="1" ht="24" customHeight="1">
      <c r="A245" s="269" t="s">
        <v>204</v>
      </c>
      <c r="B245" s="344"/>
      <c r="C245" s="353" t="s">
        <v>13914</v>
      </c>
      <c r="D245" s="353" t="s">
        <v>14990</v>
      </c>
      <c r="E245" s="353" t="s">
        <v>13914</v>
      </c>
      <c r="F245" s="353" t="s">
        <v>14991</v>
      </c>
      <c r="G245" s="462"/>
      <c r="H245" s="353" t="s">
        <v>14992</v>
      </c>
      <c r="I245" s="145">
        <v>9156</v>
      </c>
      <c r="J245" s="145">
        <v>420</v>
      </c>
      <c r="K245" s="145">
        <v>513</v>
      </c>
      <c r="L245" s="145">
        <v>145</v>
      </c>
      <c r="M245" s="145">
        <v>30</v>
      </c>
      <c r="N245" s="145">
        <v>28</v>
      </c>
      <c r="O245" s="145"/>
      <c r="P245" s="343"/>
      <c r="Q245" s="353"/>
      <c r="R245" s="343"/>
      <c r="S245" s="343"/>
      <c r="T245" s="429">
        <v>2011</v>
      </c>
      <c r="U245" s="343"/>
      <c r="V245" s="343">
        <v>59</v>
      </c>
      <c r="W245" s="343"/>
      <c r="X245" s="343"/>
      <c r="Y245" s="145">
        <v>1881</v>
      </c>
      <c r="Z245" s="353"/>
      <c r="AA245" s="353"/>
      <c r="AB245" s="343"/>
      <c r="AC245" s="343"/>
      <c r="AD245" s="343"/>
      <c r="AE245" s="343"/>
      <c r="AF245" s="343"/>
      <c r="AG245" s="343"/>
      <c r="AH245" s="343"/>
      <c r="AI245" s="343"/>
      <c r="AJ245" s="343"/>
      <c r="AK245" s="343"/>
      <c r="AL245" s="343"/>
      <c r="AM245" s="343"/>
      <c r="AN245" s="343"/>
      <c r="AO245" s="343"/>
      <c r="AP245" s="343"/>
      <c r="AQ245" s="343"/>
      <c r="AR245" s="343"/>
      <c r="AS245" s="343"/>
      <c r="AT245" s="343"/>
      <c r="AU245" s="343"/>
      <c r="AV245" s="343"/>
      <c r="AW245" s="343"/>
    </row>
    <row r="246" spans="1:49" s="163" customFormat="1" ht="24" customHeight="1">
      <c r="A246" s="280" t="s">
        <v>204</v>
      </c>
      <c r="B246" s="344"/>
      <c r="C246" s="353" t="s">
        <v>13914</v>
      </c>
      <c r="D246" s="353" t="s">
        <v>14993</v>
      </c>
      <c r="E246" s="353" t="s">
        <v>13914</v>
      </c>
      <c r="F246" s="353" t="s">
        <v>14994</v>
      </c>
      <c r="G246" s="353"/>
      <c r="H246" s="353" t="s">
        <v>14992</v>
      </c>
      <c r="I246" s="145">
        <v>9488</v>
      </c>
      <c r="J246" s="145">
        <v>340.48</v>
      </c>
      <c r="K246" s="145">
        <v>408.52</v>
      </c>
      <c r="L246" s="145">
        <v>145</v>
      </c>
      <c r="M246" s="145">
        <v>15</v>
      </c>
      <c r="N246" s="145">
        <v>21</v>
      </c>
      <c r="O246" s="145"/>
      <c r="P246" s="343"/>
      <c r="Q246" s="353"/>
      <c r="R246" s="343"/>
      <c r="S246" s="343"/>
      <c r="T246" s="429">
        <v>1997</v>
      </c>
      <c r="U246" s="343"/>
      <c r="V246" s="343">
        <v>60</v>
      </c>
      <c r="W246" s="343"/>
      <c r="X246" s="343"/>
      <c r="Y246" s="145">
        <v>60</v>
      </c>
      <c r="Z246" s="353"/>
      <c r="AA246" s="353"/>
      <c r="AB246" s="343"/>
      <c r="AC246" s="343"/>
      <c r="AD246" s="343"/>
      <c r="AE246" s="343"/>
      <c r="AF246" s="343"/>
      <c r="AG246" s="343"/>
      <c r="AH246" s="343"/>
      <c r="AI246" s="343"/>
      <c r="AJ246" s="343"/>
      <c r="AK246" s="343"/>
      <c r="AL246" s="343"/>
      <c r="AM246" s="343"/>
      <c r="AN246" s="343"/>
      <c r="AO246" s="343"/>
      <c r="AP246" s="343"/>
      <c r="AQ246" s="343"/>
      <c r="AR246" s="343"/>
      <c r="AS246" s="343"/>
      <c r="AT246" s="343"/>
      <c r="AU246" s="343"/>
      <c r="AV246" s="343"/>
      <c r="AW246" s="343"/>
    </row>
    <row r="247" spans="1:49" s="163" customFormat="1" ht="24" customHeight="1">
      <c r="A247" s="280" t="s">
        <v>204</v>
      </c>
      <c r="B247" s="344"/>
      <c r="C247" s="353" t="s">
        <v>13914</v>
      </c>
      <c r="D247" s="353" t="s">
        <v>14995</v>
      </c>
      <c r="E247" s="353" t="s">
        <v>13914</v>
      </c>
      <c r="F247" s="353" t="s">
        <v>14996</v>
      </c>
      <c r="G247" s="353"/>
      <c r="H247" s="353" t="s">
        <v>14992</v>
      </c>
      <c r="I247" s="145">
        <v>5975</v>
      </c>
      <c r="J247" s="145">
        <v>315</v>
      </c>
      <c r="K247" s="145">
        <v>463</v>
      </c>
      <c r="L247" s="145">
        <v>145</v>
      </c>
      <c r="M247" s="145">
        <v>15</v>
      </c>
      <c r="N247" s="145">
        <v>21</v>
      </c>
      <c r="O247" s="145"/>
      <c r="P247" s="343"/>
      <c r="Q247" s="353"/>
      <c r="R247" s="343"/>
      <c r="S247" s="343"/>
      <c r="T247" s="429">
        <v>1997</v>
      </c>
      <c r="U247" s="343"/>
      <c r="V247" s="343">
        <v>131</v>
      </c>
      <c r="W247" s="343"/>
      <c r="X247" s="343"/>
      <c r="Y247" s="145">
        <v>131</v>
      </c>
      <c r="Z247" s="353"/>
      <c r="AA247" s="353"/>
      <c r="AB247" s="343"/>
      <c r="AC247" s="343"/>
      <c r="AD247" s="343"/>
      <c r="AE247" s="343"/>
      <c r="AF247" s="343"/>
      <c r="AG247" s="343"/>
      <c r="AH247" s="343"/>
      <c r="AI247" s="343"/>
      <c r="AJ247" s="343"/>
      <c r="AK247" s="343"/>
      <c r="AL247" s="343"/>
      <c r="AM247" s="343"/>
      <c r="AN247" s="343"/>
      <c r="AO247" s="343"/>
      <c r="AP247" s="343"/>
      <c r="AQ247" s="343"/>
      <c r="AR247" s="343"/>
      <c r="AS247" s="343"/>
      <c r="AT247" s="343"/>
      <c r="AU247" s="343"/>
      <c r="AV247" s="343"/>
      <c r="AW247" s="343"/>
    </row>
    <row r="248" spans="1:49" s="163" customFormat="1" ht="24" customHeight="1">
      <c r="A248" s="280" t="s">
        <v>204</v>
      </c>
      <c r="B248" s="344"/>
      <c r="C248" s="353" t="s">
        <v>1063</v>
      </c>
      <c r="D248" s="353" t="s">
        <v>14997</v>
      </c>
      <c r="E248" s="353" t="s">
        <v>1063</v>
      </c>
      <c r="F248" s="353"/>
      <c r="G248" s="462"/>
      <c r="H248" s="353" t="s">
        <v>14998</v>
      </c>
      <c r="I248" s="145">
        <v>14512</v>
      </c>
      <c r="J248" s="145">
        <v>281</v>
      </c>
      <c r="K248" s="145">
        <v>497</v>
      </c>
      <c r="L248" s="145">
        <v>145</v>
      </c>
      <c r="M248" s="145">
        <v>24</v>
      </c>
      <c r="N248" s="145">
        <v>21</v>
      </c>
      <c r="O248" s="145"/>
      <c r="P248" s="145"/>
      <c r="Q248" s="145"/>
      <c r="R248" s="343"/>
      <c r="S248" s="343"/>
      <c r="T248" s="429">
        <v>2013</v>
      </c>
      <c r="U248" s="343"/>
      <c r="V248" s="343"/>
      <c r="W248" s="343"/>
      <c r="X248" s="343"/>
      <c r="Y248" s="145">
        <v>3859</v>
      </c>
      <c r="Z248" s="353"/>
      <c r="AA248" s="353"/>
      <c r="AB248" s="343"/>
      <c r="AC248" s="343"/>
      <c r="AD248" s="343"/>
      <c r="AE248" s="343"/>
      <c r="AF248" s="343"/>
      <c r="AG248" s="343"/>
      <c r="AH248" s="343"/>
      <c r="AI248" s="343"/>
      <c r="AJ248" s="343"/>
      <c r="AK248" s="343"/>
      <c r="AL248" s="343"/>
      <c r="AM248" s="343"/>
      <c r="AN248" s="343"/>
      <c r="AO248" s="343"/>
      <c r="AP248" s="343"/>
      <c r="AQ248" s="343"/>
      <c r="AR248" s="343"/>
      <c r="AS248" s="343"/>
      <c r="AT248" s="343"/>
      <c r="AU248" s="343"/>
      <c r="AV248" s="343"/>
      <c r="AW248" s="343"/>
    </row>
    <row r="249" spans="1:49" s="163" customFormat="1" ht="24" customHeight="1">
      <c r="A249" s="280"/>
      <c r="B249" s="344"/>
      <c r="C249" s="353" t="s">
        <v>1063</v>
      </c>
      <c r="D249" s="353" t="s">
        <v>14999</v>
      </c>
      <c r="E249" s="353" t="s">
        <v>1063</v>
      </c>
      <c r="F249" s="353"/>
      <c r="G249" s="353"/>
      <c r="H249" s="353" t="s">
        <v>6745</v>
      </c>
      <c r="I249" s="145">
        <v>6288</v>
      </c>
      <c r="J249" s="145">
        <v>267.36</v>
      </c>
      <c r="K249" s="145">
        <v>400.58</v>
      </c>
      <c r="L249" s="145">
        <v>145</v>
      </c>
      <c r="M249" s="145">
        <v>21</v>
      </c>
      <c r="N249" s="145">
        <v>4</v>
      </c>
      <c r="O249" s="145"/>
      <c r="P249" s="145"/>
      <c r="Q249" s="145"/>
      <c r="R249" s="343"/>
      <c r="S249" s="343"/>
      <c r="T249" s="429">
        <v>2016</v>
      </c>
      <c r="U249" s="343"/>
      <c r="V249" s="343"/>
      <c r="W249" s="343"/>
      <c r="X249" s="343"/>
      <c r="Y249" s="145">
        <v>851</v>
      </c>
      <c r="Z249" s="353"/>
      <c r="AA249" s="353"/>
      <c r="AB249" s="343"/>
      <c r="AC249" s="343"/>
      <c r="AD249" s="343"/>
      <c r="AE249" s="343"/>
      <c r="AF249" s="343"/>
      <c r="AG249" s="343"/>
      <c r="AH249" s="343"/>
      <c r="AI249" s="343"/>
      <c r="AJ249" s="343"/>
      <c r="AK249" s="343"/>
      <c r="AL249" s="343"/>
      <c r="AM249" s="343"/>
      <c r="AN249" s="343"/>
      <c r="AO249" s="343"/>
      <c r="AP249" s="343"/>
      <c r="AQ249" s="343"/>
      <c r="AR249" s="343"/>
      <c r="AS249" s="343"/>
      <c r="AT249" s="343"/>
      <c r="AU249" s="343"/>
      <c r="AV249" s="343"/>
      <c r="AW249" s="343"/>
    </row>
    <row r="250" spans="1:49" s="163" customFormat="1" ht="24" customHeight="1">
      <c r="A250" s="280" t="s">
        <v>135</v>
      </c>
      <c r="B250" s="344"/>
      <c r="C250" s="353" t="s">
        <v>1064</v>
      </c>
      <c r="D250" s="353" t="s">
        <v>15000</v>
      </c>
      <c r="E250" s="353" t="s">
        <v>1064</v>
      </c>
      <c r="F250" s="353" t="s">
        <v>15001</v>
      </c>
      <c r="G250" s="353"/>
      <c r="H250" s="353" t="s">
        <v>15002</v>
      </c>
      <c r="I250" s="145">
        <v>26640</v>
      </c>
      <c r="J250" s="145">
        <v>1080.08</v>
      </c>
      <c r="K250" s="145">
        <v>966.02</v>
      </c>
      <c r="L250" s="145">
        <v>145</v>
      </c>
      <c r="M250" s="145">
        <v>7</v>
      </c>
      <c r="N250" s="145">
        <v>6</v>
      </c>
      <c r="O250" s="145">
        <v>6090</v>
      </c>
      <c r="P250" s="145"/>
      <c r="Q250" s="145"/>
      <c r="R250" s="343"/>
      <c r="S250" s="343" t="s">
        <v>15003</v>
      </c>
      <c r="T250" s="429">
        <v>2010</v>
      </c>
      <c r="U250" s="343"/>
      <c r="V250" s="343"/>
      <c r="W250" s="343"/>
      <c r="X250" s="343"/>
      <c r="Y250" s="145">
        <v>4600</v>
      </c>
      <c r="Z250" s="353"/>
      <c r="AA250" s="353"/>
      <c r="AB250" s="343"/>
      <c r="AC250" s="343"/>
      <c r="AD250" s="343"/>
      <c r="AE250" s="343"/>
      <c r="AF250" s="343"/>
      <c r="AG250" s="343"/>
      <c r="AH250" s="343"/>
      <c r="AI250" s="343"/>
      <c r="AJ250" s="343"/>
      <c r="AK250" s="343"/>
      <c r="AL250" s="343"/>
      <c r="AM250" s="343"/>
      <c r="AN250" s="343"/>
      <c r="AO250" s="343"/>
      <c r="AP250" s="343"/>
      <c r="AQ250" s="343"/>
      <c r="AR250" s="343"/>
      <c r="AS250" s="343"/>
      <c r="AT250" s="343"/>
      <c r="AU250" s="343"/>
      <c r="AV250" s="343"/>
      <c r="AW250" s="343"/>
    </row>
    <row r="251" spans="1:49" s="163" customFormat="1" ht="24" customHeight="1">
      <c r="A251" s="280" t="s">
        <v>204</v>
      </c>
      <c r="B251" s="344"/>
      <c r="C251" s="353" t="s">
        <v>1064</v>
      </c>
      <c r="D251" s="353" t="s">
        <v>15004</v>
      </c>
      <c r="E251" s="353" t="s">
        <v>1064</v>
      </c>
      <c r="F251" s="353" t="s">
        <v>15005</v>
      </c>
      <c r="G251" s="353"/>
      <c r="H251" s="353" t="s">
        <v>15006</v>
      </c>
      <c r="I251" s="145">
        <v>5731</v>
      </c>
      <c r="J251" s="145">
        <v>181.63</v>
      </c>
      <c r="K251" s="145">
        <v>179.32</v>
      </c>
      <c r="L251" s="145">
        <v>145</v>
      </c>
      <c r="M251" s="145">
        <v>6.3</v>
      </c>
      <c r="N251" s="145">
        <v>3</v>
      </c>
      <c r="O251" s="145">
        <v>2740.5</v>
      </c>
      <c r="P251" s="145"/>
      <c r="Q251" s="145"/>
      <c r="R251" s="343"/>
      <c r="S251" s="343" t="s">
        <v>15003</v>
      </c>
      <c r="T251" s="429">
        <v>1996</v>
      </c>
      <c r="U251" s="343">
        <v>30</v>
      </c>
      <c r="V251" s="343"/>
      <c r="W251" s="343"/>
      <c r="X251" s="343"/>
      <c r="Y251" s="145">
        <v>30</v>
      </c>
      <c r="Z251" s="353"/>
      <c r="AA251" s="353"/>
      <c r="AB251" s="343"/>
      <c r="AC251" s="343"/>
      <c r="AD251" s="343"/>
      <c r="AE251" s="343"/>
      <c r="AF251" s="343"/>
      <c r="AG251" s="343"/>
      <c r="AH251" s="343"/>
      <c r="AI251" s="343"/>
      <c r="AJ251" s="343"/>
      <c r="AK251" s="343"/>
      <c r="AL251" s="343"/>
      <c r="AM251" s="343"/>
      <c r="AN251" s="343"/>
      <c r="AO251" s="343"/>
      <c r="AP251" s="343"/>
      <c r="AQ251" s="343"/>
      <c r="AR251" s="343"/>
      <c r="AS251" s="343"/>
      <c r="AT251" s="343"/>
      <c r="AU251" s="343"/>
      <c r="AV251" s="343"/>
      <c r="AW251" s="343"/>
    </row>
    <row r="252" spans="1:49" s="163" customFormat="1" ht="24" customHeight="1">
      <c r="A252" s="269" t="s">
        <v>204</v>
      </c>
      <c r="B252" s="344"/>
      <c r="C252" s="353" t="s">
        <v>13943</v>
      </c>
      <c r="D252" s="353" t="s">
        <v>15007</v>
      </c>
      <c r="E252" s="353" t="s">
        <v>13943</v>
      </c>
      <c r="F252" s="353"/>
      <c r="G252" s="462"/>
      <c r="H252" s="353" t="s">
        <v>15008</v>
      </c>
      <c r="I252" s="145">
        <v>16892</v>
      </c>
      <c r="J252" s="145">
        <v>334</v>
      </c>
      <c r="K252" s="145">
        <v>326</v>
      </c>
      <c r="L252" s="145">
        <v>145</v>
      </c>
      <c r="M252" s="145">
        <v>210</v>
      </c>
      <c r="N252" s="145">
        <v>21</v>
      </c>
      <c r="O252" s="145"/>
      <c r="P252" s="145"/>
      <c r="Q252" s="145"/>
      <c r="R252" s="343"/>
      <c r="S252" s="343"/>
      <c r="T252" s="429">
        <v>2008</v>
      </c>
      <c r="U252" s="343"/>
      <c r="V252" s="343"/>
      <c r="W252" s="343"/>
      <c r="X252" s="343"/>
      <c r="Y252" s="145">
        <v>292</v>
      </c>
      <c r="Z252" s="353"/>
      <c r="AA252" s="353"/>
      <c r="AB252" s="343"/>
      <c r="AC252" s="343"/>
      <c r="AD252" s="343"/>
      <c r="AE252" s="343"/>
      <c r="AF252" s="343"/>
      <c r="AG252" s="343"/>
      <c r="AH252" s="343"/>
      <c r="AI252" s="343"/>
      <c r="AJ252" s="343"/>
      <c r="AK252" s="343"/>
      <c r="AL252" s="343"/>
      <c r="AM252" s="343"/>
      <c r="AN252" s="343"/>
      <c r="AO252" s="343"/>
      <c r="AP252" s="343"/>
      <c r="AQ252" s="343"/>
      <c r="AR252" s="343"/>
      <c r="AS252" s="343"/>
      <c r="AT252" s="343"/>
      <c r="AU252" s="343"/>
      <c r="AV252" s="343"/>
      <c r="AW252" s="343"/>
    </row>
    <row r="253" spans="1:49" s="163" customFormat="1" ht="24" customHeight="1">
      <c r="A253" s="280" t="s">
        <v>204</v>
      </c>
      <c r="B253" s="480"/>
      <c r="C253" s="353" t="s">
        <v>13943</v>
      </c>
      <c r="D253" s="353" t="s">
        <v>10051</v>
      </c>
      <c r="E253" s="353" t="s">
        <v>13943</v>
      </c>
      <c r="F253" s="353"/>
      <c r="G253" s="462"/>
      <c r="H253" s="353" t="s">
        <v>15009</v>
      </c>
      <c r="I253" s="145">
        <v>7200</v>
      </c>
      <c r="J253" s="145">
        <v>318</v>
      </c>
      <c r="K253" s="145">
        <v>452</v>
      </c>
      <c r="L253" s="145">
        <v>140</v>
      </c>
      <c r="M253" s="145">
        <v>33</v>
      </c>
      <c r="N253" s="145">
        <v>4</v>
      </c>
      <c r="O253" s="145">
        <v>7200</v>
      </c>
      <c r="P253" s="145"/>
      <c r="Q253" s="145"/>
      <c r="R253" s="343"/>
      <c r="S253" s="343"/>
      <c r="T253" s="429">
        <v>2011</v>
      </c>
      <c r="U253" s="343"/>
      <c r="V253" s="343"/>
      <c r="W253" s="343"/>
      <c r="X253" s="343"/>
      <c r="Y253" s="145">
        <v>1034</v>
      </c>
      <c r="Z253" s="353"/>
      <c r="AA253" s="353"/>
      <c r="AB253" s="343"/>
      <c r="AC253" s="343"/>
      <c r="AD253" s="343"/>
      <c r="AE253" s="343"/>
      <c r="AF253" s="343"/>
      <c r="AG253" s="343"/>
      <c r="AH253" s="343"/>
      <c r="AI253" s="343"/>
      <c r="AJ253" s="343"/>
      <c r="AK253" s="343"/>
      <c r="AL253" s="343"/>
      <c r="AM253" s="343"/>
      <c r="AN253" s="343"/>
      <c r="AO253" s="343"/>
      <c r="AP253" s="343"/>
      <c r="AQ253" s="343"/>
      <c r="AR253" s="343"/>
      <c r="AS253" s="343"/>
      <c r="AT253" s="343"/>
      <c r="AU253" s="343"/>
      <c r="AV253" s="343"/>
      <c r="AW253" s="343"/>
    </row>
    <row r="254" spans="1:49" s="163" customFormat="1" ht="24" customHeight="1">
      <c r="A254" s="280" t="s">
        <v>135</v>
      </c>
      <c r="B254" s="344"/>
      <c r="C254" s="353" t="s">
        <v>13943</v>
      </c>
      <c r="D254" s="353" t="s">
        <v>15010</v>
      </c>
      <c r="E254" s="353" t="s">
        <v>15011</v>
      </c>
      <c r="F254" s="353"/>
      <c r="G254" s="462"/>
      <c r="H254" s="353" t="s">
        <v>15012</v>
      </c>
      <c r="I254" s="145">
        <v>840</v>
      </c>
      <c r="J254" s="145">
        <v>154.19999999999999</v>
      </c>
      <c r="K254" s="145">
        <v>285.85000000000002</v>
      </c>
      <c r="L254" s="145">
        <v>145</v>
      </c>
      <c r="M254" s="145">
        <v>8</v>
      </c>
      <c r="N254" s="145">
        <v>2</v>
      </c>
      <c r="O254" s="145">
        <v>448</v>
      </c>
      <c r="P254" s="145"/>
      <c r="Q254" s="145"/>
      <c r="R254" s="343"/>
      <c r="S254" s="343"/>
      <c r="T254" s="429">
        <v>1997</v>
      </c>
      <c r="U254" s="343"/>
      <c r="V254" s="343"/>
      <c r="W254" s="343"/>
      <c r="X254" s="343"/>
      <c r="Y254" s="145">
        <v>145</v>
      </c>
      <c r="Z254" s="353"/>
      <c r="AA254" s="353"/>
      <c r="AB254" s="343"/>
      <c r="AC254" s="343"/>
      <c r="AD254" s="343"/>
      <c r="AE254" s="343"/>
      <c r="AF254" s="343"/>
      <c r="AG254" s="343"/>
      <c r="AH254" s="343"/>
      <c r="AI254" s="343"/>
      <c r="AJ254" s="343"/>
      <c r="AK254" s="343"/>
      <c r="AL254" s="343"/>
      <c r="AM254" s="343"/>
      <c r="AN254" s="343"/>
      <c r="AO254" s="343"/>
      <c r="AP254" s="343"/>
      <c r="AQ254" s="343"/>
      <c r="AR254" s="343"/>
      <c r="AS254" s="343"/>
      <c r="AT254" s="343"/>
      <c r="AU254" s="343"/>
      <c r="AV254" s="343"/>
      <c r="AW254" s="343"/>
    </row>
    <row r="255" spans="1:49" s="163" customFormat="1" ht="24" customHeight="1">
      <c r="A255" s="280" t="s">
        <v>412</v>
      </c>
      <c r="B255" s="344"/>
      <c r="C255" s="353" t="s">
        <v>13943</v>
      </c>
      <c r="D255" s="353" t="s">
        <v>15013</v>
      </c>
      <c r="E255" s="353" t="s">
        <v>13943</v>
      </c>
      <c r="F255" s="353"/>
      <c r="G255" s="353"/>
      <c r="H255" s="353" t="s">
        <v>15014</v>
      </c>
      <c r="I255" s="145">
        <v>2755</v>
      </c>
      <c r="J255" s="145">
        <v>121.5</v>
      </c>
      <c r="K255" s="145">
        <v>121.5</v>
      </c>
      <c r="L255" s="145">
        <v>145</v>
      </c>
      <c r="M255" s="145">
        <v>19</v>
      </c>
      <c r="N255" s="145">
        <v>3</v>
      </c>
      <c r="O255" s="145">
        <v>2755</v>
      </c>
      <c r="P255" s="145"/>
      <c r="Q255" s="145"/>
      <c r="R255" s="343"/>
      <c r="S255" s="343"/>
      <c r="T255" s="429">
        <v>2007</v>
      </c>
      <c r="U255" s="343"/>
      <c r="V255" s="343"/>
      <c r="W255" s="343"/>
      <c r="X255" s="343"/>
      <c r="Y255" s="381">
        <v>170</v>
      </c>
      <c r="Z255" s="353"/>
      <c r="AA255" s="353"/>
      <c r="AB255" s="343"/>
      <c r="AC255" s="343"/>
      <c r="AD255" s="343"/>
      <c r="AE255" s="347"/>
      <c r="AF255" s="347"/>
      <c r="AG255" s="347"/>
      <c r="AH255" s="343"/>
      <c r="AI255" s="347"/>
      <c r="AJ255" s="347"/>
      <c r="AK255" s="347"/>
      <c r="AL255" s="347"/>
      <c r="AM255" s="343"/>
      <c r="AN255" s="347"/>
      <c r="AO255" s="347"/>
      <c r="AP255" s="347"/>
      <c r="AQ255" s="347"/>
      <c r="AR255" s="343"/>
      <c r="AS255" s="347"/>
      <c r="AT255" s="347"/>
      <c r="AU255" s="347"/>
      <c r="AV255" s="347"/>
      <c r="AW255" s="343"/>
    </row>
    <row r="256" spans="1:49" s="163" customFormat="1" ht="24" customHeight="1">
      <c r="A256" s="269"/>
      <c r="B256" s="344"/>
      <c r="C256" s="353" t="s">
        <v>13943</v>
      </c>
      <c r="D256" s="353" t="s">
        <v>15015</v>
      </c>
      <c r="E256" s="353" t="s">
        <v>15016</v>
      </c>
      <c r="F256" s="353"/>
      <c r="G256" s="353"/>
      <c r="H256" s="353" t="s">
        <v>15017</v>
      </c>
      <c r="I256" s="145">
        <v>9978</v>
      </c>
      <c r="J256" s="145">
        <v>416</v>
      </c>
      <c r="K256" s="145">
        <v>416</v>
      </c>
      <c r="L256" s="145">
        <v>145</v>
      </c>
      <c r="M256" s="145">
        <v>32</v>
      </c>
      <c r="N256" s="145">
        <v>3</v>
      </c>
      <c r="O256" s="145">
        <v>4640</v>
      </c>
      <c r="P256" s="145"/>
      <c r="Q256" s="145"/>
      <c r="R256" s="343"/>
      <c r="S256" s="343"/>
      <c r="T256" s="429">
        <v>2016</v>
      </c>
      <c r="U256" s="343"/>
      <c r="V256" s="343"/>
      <c r="W256" s="343"/>
      <c r="X256" s="343"/>
      <c r="Y256" s="381">
        <v>677</v>
      </c>
      <c r="Z256" s="353"/>
      <c r="AA256" s="353"/>
      <c r="AB256" s="343"/>
      <c r="AC256" s="343"/>
      <c r="AD256" s="343"/>
      <c r="AE256" s="347"/>
      <c r="AF256" s="347"/>
      <c r="AG256" s="347"/>
      <c r="AH256" s="343"/>
      <c r="AI256" s="347"/>
      <c r="AJ256" s="347"/>
      <c r="AK256" s="347"/>
      <c r="AL256" s="347"/>
      <c r="AM256" s="343"/>
      <c r="AN256" s="347"/>
      <c r="AO256" s="347"/>
      <c r="AP256" s="347"/>
      <c r="AQ256" s="347"/>
      <c r="AR256" s="343"/>
      <c r="AS256" s="347"/>
      <c r="AT256" s="347"/>
      <c r="AU256" s="347"/>
      <c r="AV256" s="347"/>
      <c r="AW256" s="343"/>
    </row>
    <row r="257" spans="1:49" s="163" customFormat="1" ht="24" customHeight="1">
      <c r="A257" s="269">
        <v>4</v>
      </c>
      <c r="B257" s="344"/>
      <c r="C257" s="353" t="s">
        <v>13950</v>
      </c>
      <c r="D257" s="353" t="s">
        <v>15018</v>
      </c>
      <c r="E257" s="353" t="s">
        <v>13950</v>
      </c>
      <c r="F257" s="353" t="s">
        <v>15019</v>
      </c>
      <c r="G257" s="353" t="s">
        <v>13954</v>
      </c>
      <c r="H257" s="353" t="s">
        <v>13955</v>
      </c>
      <c r="I257" s="145">
        <v>6017</v>
      </c>
      <c r="J257" s="145">
        <v>427</v>
      </c>
      <c r="K257" s="145">
        <v>427</v>
      </c>
      <c r="L257" s="145">
        <v>145</v>
      </c>
      <c r="M257" s="145">
        <v>28</v>
      </c>
      <c r="N257" s="145">
        <v>27</v>
      </c>
      <c r="O257" s="145">
        <v>4060</v>
      </c>
      <c r="P257" s="145"/>
      <c r="Q257" s="145">
        <v>700</v>
      </c>
      <c r="R257" s="343"/>
      <c r="S257" s="343" t="s">
        <v>15020</v>
      </c>
      <c r="T257" s="429">
        <v>2000</v>
      </c>
      <c r="U257" s="343">
        <v>5</v>
      </c>
      <c r="V257" s="343"/>
      <c r="W257" s="343"/>
      <c r="X257" s="343"/>
      <c r="Y257" s="381">
        <v>5</v>
      </c>
      <c r="Z257" s="353"/>
      <c r="AA257" s="353"/>
      <c r="AB257" s="343"/>
      <c r="AC257" s="343"/>
      <c r="AD257" s="343"/>
      <c r="AE257" s="347"/>
      <c r="AF257" s="347"/>
      <c r="AG257" s="347"/>
      <c r="AH257" s="343"/>
      <c r="AI257" s="347"/>
      <c r="AJ257" s="347"/>
      <c r="AK257" s="347"/>
      <c r="AL257" s="347"/>
      <c r="AM257" s="343"/>
      <c r="AN257" s="347"/>
      <c r="AO257" s="347"/>
      <c r="AP257" s="347"/>
      <c r="AQ257" s="347"/>
      <c r="AR257" s="343"/>
      <c r="AS257" s="347"/>
      <c r="AT257" s="347"/>
      <c r="AU257" s="347"/>
      <c r="AV257" s="347"/>
      <c r="AW257" s="343"/>
    </row>
    <row r="258" spans="1:49" s="163" customFormat="1" ht="24" customHeight="1">
      <c r="A258" s="269"/>
      <c r="B258" s="344"/>
      <c r="C258" s="353" t="s">
        <v>13950</v>
      </c>
      <c r="D258" s="353" t="s">
        <v>15021</v>
      </c>
      <c r="E258" s="353" t="s">
        <v>13950</v>
      </c>
      <c r="F258" s="353"/>
      <c r="G258" s="353"/>
      <c r="H258" s="353" t="s">
        <v>13955</v>
      </c>
      <c r="I258" s="145">
        <v>3444</v>
      </c>
      <c r="J258" s="145">
        <v>314</v>
      </c>
      <c r="K258" s="145">
        <v>332</v>
      </c>
      <c r="L258" s="145">
        <v>145</v>
      </c>
      <c r="M258" s="145">
        <v>28</v>
      </c>
      <c r="N258" s="145">
        <v>21</v>
      </c>
      <c r="O258" s="145">
        <v>4060</v>
      </c>
      <c r="P258" s="145"/>
      <c r="Q258" s="145">
        <v>100</v>
      </c>
      <c r="R258" s="343" t="s">
        <v>586</v>
      </c>
      <c r="S258" s="343"/>
      <c r="T258" s="429">
        <v>2009</v>
      </c>
      <c r="U258" s="343"/>
      <c r="V258" s="343"/>
      <c r="W258" s="343"/>
      <c r="X258" s="343"/>
      <c r="Y258" s="381">
        <v>660</v>
      </c>
      <c r="Z258" s="353"/>
      <c r="AA258" s="353"/>
      <c r="AB258" s="343"/>
      <c r="AC258" s="343"/>
      <c r="AD258" s="343"/>
      <c r="AE258" s="347"/>
      <c r="AF258" s="347"/>
      <c r="AG258" s="347"/>
      <c r="AH258" s="343"/>
      <c r="AI258" s="347"/>
      <c r="AJ258" s="347"/>
      <c r="AK258" s="347"/>
      <c r="AL258" s="347"/>
      <c r="AM258" s="343"/>
      <c r="AN258" s="347"/>
      <c r="AO258" s="347"/>
      <c r="AP258" s="347"/>
      <c r="AQ258" s="347"/>
      <c r="AR258" s="343"/>
      <c r="AS258" s="347"/>
      <c r="AT258" s="347"/>
      <c r="AU258" s="347"/>
      <c r="AV258" s="347"/>
      <c r="AW258" s="343"/>
    </row>
    <row r="259" spans="1:49" s="163" customFormat="1" ht="24" customHeight="1">
      <c r="A259" s="280" t="s">
        <v>204</v>
      </c>
      <c r="B259" s="344"/>
      <c r="C259" s="353" t="s">
        <v>13950</v>
      </c>
      <c r="D259" s="353" t="s">
        <v>15022</v>
      </c>
      <c r="E259" s="353" t="s">
        <v>13950</v>
      </c>
      <c r="F259" s="353"/>
      <c r="G259" s="462"/>
      <c r="H259" s="353" t="s">
        <v>13950</v>
      </c>
      <c r="I259" s="145">
        <v>9964</v>
      </c>
      <c r="J259" s="145">
        <v>424</v>
      </c>
      <c r="K259" s="145">
        <v>424</v>
      </c>
      <c r="L259" s="145">
        <v>145</v>
      </c>
      <c r="M259" s="145">
        <v>28</v>
      </c>
      <c r="N259" s="145">
        <v>28</v>
      </c>
      <c r="O259" s="145">
        <v>4060</v>
      </c>
      <c r="P259" s="145"/>
      <c r="Q259" s="145"/>
      <c r="R259" s="343"/>
      <c r="S259" s="343"/>
      <c r="T259" s="429">
        <v>2011</v>
      </c>
      <c r="U259" s="343"/>
      <c r="V259" s="343"/>
      <c r="W259" s="343"/>
      <c r="X259" s="343"/>
      <c r="Y259" s="145">
        <v>1230</v>
      </c>
      <c r="Z259" s="353"/>
      <c r="AA259" s="353"/>
      <c r="AB259" s="343"/>
      <c r="AC259" s="343"/>
      <c r="AD259" s="343"/>
      <c r="AE259" s="343"/>
      <c r="AF259" s="343"/>
      <c r="AG259" s="343"/>
      <c r="AH259" s="343"/>
      <c r="AI259" s="343"/>
      <c r="AJ259" s="343"/>
      <c r="AK259" s="343"/>
      <c r="AL259" s="343"/>
      <c r="AM259" s="343"/>
      <c r="AN259" s="343"/>
      <c r="AO259" s="343"/>
      <c r="AP259" s="343"/>
      <c r="AQ259" s="343"/>
      <c r="AR259" s="343"/>
      <c r="AS259" s="343"/>
      <c r="AT259" s="343"/>
      <c r="AU259" s="343"/>
      <c r="AV259" s="343"/>
      <c r="AW259" s="343"/>
    </row>
    <row r="260" spans="1:49" s="163" customFormat="1" ht="24" customHeight="1">
      <c r="A260" s="280" t="s">
        <v>204</v>
      </c>
      <c r="B260" s="344"/>
      <c r="C260" s="353" t="s">
        <v>13950</v>
      </c>
      <c r="D260" s="353" t="s">
        <v>15023</v>
      </c>
      <c r="E260" s="353" t="s">
        <v>13950</v>
      </c>
      <c r="F260" s="353"/>
      <c r="G260" s="462"/>
      <c r="H260" s="353" t="s">
        <v>13950</v>
      </c>
      <c r="I260" s="145">
        <v>7406</v>
      </c>
      <c r="J260" s="145">
        <v>330</v>
      </c>
      <c r="K260" s="145">
        <v>276</v>
      </c>
      <c r="L260" s="145">
        <v>145</v>
      </c>
      <c r="M260" s="145">
        <v>28</v>
      </c>
      <c r="N260" s="145">
        <v>28</v>
      </c>
      <c r="O260" s="145">
        <v>4060</v>
      </c>
      <c r="P260" s="145"/>
      <c r="Q260" s="145"/>
      <c r="R260" s="343"/>
      <c r="S260" s="343"/>
      <c r="T260" s="429">
        <v>2012</v>
      </c>
      <c r="U260" s="343"/>
      <c r="V260" s="343"/>
      <c r="W260" s="343"/>
      <c r="X260" s="343"/>
      <c r="Y260" s="145">
        <v>766</v>
      </c>
      <c r="Z260" s="353"/>
      <c r="AA260" s="353"/>
      <c r="AB260" s="343"/>
      <c r="AC260" s="343"/>
      <c r="AD260" s="343"/>
      <c r="AE260" s="343"/>
      <c r="AF260" s="343"/>
      <c r="AG260" s="343"/>
      <c r="AH260" s="343"/>
      <c r="AI260" s="343"/>
      <c r="AJ260" s="343"/>
      <c r="AK260" s="343"/>
      <c r="AL260" s="343"/>
      <c r="AM260" s="343"/>
      <c r="AN260" s="343"/>
      <c r="AO260" s="343"/>
      <c r="AP260" s="343"/>
      <c r="AQ260" s="343"/>
      <c r="AR260" s="343"/>
      <c r="AS260" s="343"/>
      <c r="AT260" s="343"/>
      <c r="AU260" s="343"/>
      <c r="AV260" s="343"/>
      <c r="AW260" s="343"/>
    </row>
    <row r="261" spans="1:49" s="163" customFormat="1" ht="24" customHeight="1">
      <c r="A261" s="269" t="s">
        <v>135</v>
      </c>
      <c r="B261" s="344"/>
      <c r="C261" s="353" t="s">
        <v>1043</v>
      </c>
      <c r="D261" s="353" t="s">
        <v>15024</v>
      </c>
      <c r="E261" s="353" t="s">
        <v>1043</v>
      </c>
      <c r="F261" s="353" t="s">
        <v>13959</v>
      </c>
      <c r="G261" s="462" t="s">
        <v>13960</v>
      </c>
      <c r="H261" s="353" t="s">
        <v>15025</v>
      </c>
      <c r="I261" s="145">
        <v>4336</v>
      </c>
      <c r="J261" s="145">
        <v>321</v>
      </c>
      <c r="K261" s="145">
        <v>373</v>
      </c>
      <c r="L261" s="145">
        <v>145</v>
      </c>
      <c r="M261" s="145"/>
      <c r="N261" s="145">
        <v>3</v>
      </c>
      <c r="O261" s="145"/>
      <c r="P261" s="343">
        <v>30</v>
      </c>
      <c r="Q261" s="343">
        <v>200</v>
      </c>
      <c r="R261" s="343" t="s">
        <v>586</v>
      </c>
      <c r="S261" s="343"/>
      <c r="T261" s="429">
        <v>1998</v>
      </c>
      <c r="U261" s="343"/>
      <c r="V261" s="343"/>
      <c r="W261" s="343"/>
      <c r="X261" s="343"/>
      <c r="Y261" s="145">
        <v>23</v>
      </c>
      <c r="Z261" s="353"/>
      <c r="AA261" s="353"/>
      <c r="AB261" s="343"/>
      <c r="AC261" s="343"/>
      <c r="AD261" s="343"/>
      <c r="AE261" s="343"/>
      <c r="AF261" s="343"/>
      <c r="AG261" s="343"/>
      <c r="AH261" s="343"/>
      <c r="AI261" s="343"/>
      <c r="AJ261" s="343"/>
      <c r="AK261" s="343"/>
      <c r="AL261" s="343"/>
      <c r="AM261" s="343"/>
      <c r="AN261" s="343"/>
      <c r="AO261" s="343"/>
      <c r="AP261" s="343"/>
      <c r="AQ261" s="343"/>
      <c r="AR261" s="343"/>
      <c r="AS261" s="343"/>
      <c r="AT261" s="343"/>
      <c r="AU261" s="343"/>
      <c r="AV261" s="343"/>
      <c r="AW261" s="343"/>
    </row>
    <row r="262" spans="1:49" s="163" customFormat="1" ht="24" customHeight="1">
      <c r="A262" s="280"/>
      <c r="B262" s="344"/>
      <c r="C262" s="353" t="s">
        <v>13963</v>
      </c>
      <c r="D262" s="353" t="s">
        <v>15026</v>
      </c>
      <c r="E262" s="353" t="s">
        <v>13963</v>
      </c>
      <c r="F262" s="353" t="s">
        <v>574</v>
      </c>
      <c r="G262" s="462" t="s">
        <v>13966</v>
      </c>
      <c r="H262" s="353" t="s">
        <v>13963</v>
      </c>
      <c r="I262" s="145">
        <v>13123</v>
      </c>
      <c r="J262" s="145">
        <v>436</v>
      </c>
      <c r="K262" s="145">
        <v>449</v>
      </c>
      <c r="L262" s="145">
        <v>140</v>
      </c>
      <c r="M262" s="145">
        <v>40</v>
      </c>
      <c r="N262" s="145">
        <v>28</v>
      </c>
      <c r="O262" s="145">
        <v>5600</v>
      </c>
      <c r="P262" s="343"/>
      <c r="Q262" s="343">
        <v>0</v>
      </c>
      <c r="R262" s="343"/>
      <c r="S262" s="343"/>
      <c r="T262" s="429">
        <v>2005</v>
      </c>
      <c r="U262" s="343">
        <v>17</v>
      </c>
      <c r="V262" s="343"/>
      <c r="W262" s="343"/>
      <c r="X262" s="343"/>
      <c r="Y262" s="145">
        <v>1500</v>
      </c>
      <c r="Z262" s="353"/>
      <c r="AA262" s="353"/>
      <c r="AB262" s="343"/>
      <c r="AC262" s="343"/>
      <c r="AD262" s="343"/>
      <c r="AE262" s="343"/>
      <c r="AF262" s="343"/>
      <c r="AG262" s="343"/>
      <c r="AH262" s="343"/>
      <c r="AI262" s="343"/>
      <c r="AJ262" s="343"/>
      <c r="AK262" s="343"/>
      <c r="AL262" s="343"/>
      <c r="AM262" s="343"/>
      <c r="AN262" s="343"/>
      <c r="AO262" s="343"/>
      <c r="AP262" s="343"/>
      <c r="AQ262" s="343"/>
      <c r="AR262" s="343"/>
      <c r="AS262" s="343"/>
      <c r="AT262" s="343"/>
      <c r="AU262" s="343"/>
      <c r="AV262" s="343"/>
      <c r="AW262" s="343"/>
    </row>
    <row r="263" spans="1:49" s="163" customFormat="1" ht="24" customHeight="1">
      <c r="A263" s="280"/>
      <c r="B263" s="344"/>
      <c r="C263" s="353" t="s">
        <v>13967</v>
      </c>
      <c r="D263" s="353" t="s">
        <v>15027</v>
      </c>
      <c r="E263" s="353" t="s">
        <v>13967</v>
      </c>
      <c r="F263" s="353" t="s">
        <v>11361</v>
      </c>
      <c r="G263" s="492"/>
      <c r="H263" s="353" t="s">
        <v>13969</v>
      </c>
      <c r="I263" s="145">
        <v>9847</v>
      </c>
      <c r="J263" s="145">
        <v>491</v>
      </c>
      <c r="K263" s="145">
        <v>491</v>
      </c>
      <c r="L263" s="145">
        <v>176</v>
      </c>
      <c r="M263" s="145">
        <v>1</v>
      </c>
      <c r="N263" s="145">
        <v>6</v>
      </c>
      <c r="O263" s="145">
        <v>7920</v>
      </c>
      <c r="P263" s="145"/>
      <c r="Q263" s="145">
        <v>300</v>
      </c>
      <c r="R263" s="343"/>
      <c r="S263" s="343" t="s">
        <v>587</v>
      </c>
      <c r="T263" s="429">
        <v>2003</v>
      </c>
      <c r="U263" s="343">
        <v>586</v>
      </c>
      <c r="V263" s="343">
        <v>270</v>
      </c>
      <c r="W263" s="343"/>
      <c r="X263" s="343"/>
      <c r="Y263" s="145">
        <v>856</v>
      </c>
      <c r="Z263" s="353"/>
      <c r="AA263" s="353"/>
      <c r="AB263" s="343"/>
      <c r="AC263" s="343"/>
      <c r="AD263" s="343"/>
      <c r="AE263" s="343"/>
      <c r="AF263" s="343"/>
      <c r="AG263" s="343"/>
      <c r="AH263" s="343"/>
      <c r="AI263" s="343"/>
      <c r="AJ263" s="343"/>
      <c r="AK263" s="343"/>
      <c r="AL263" s="343"/>
      <c r="AM263" s="343"/>
      <c r="AN263" s="343"/>
      <c r="AO263" s="343"/>
      <c r="AP263" s="343"/>
      <c r="AQ263" s="343"/>
      <c r="AR263" s="343"/>
      <c r="AS263" s="343"/>
      <c r="AT263" s="343"/>
      <c r="AU263" s="343"/>
      <c r="AV263" s="343"/>
      <c r="AW263" s="343"/>
    </row>
    <row r="264" spans="1:49" s="163" customFormat="1" ht="24" customHeight="1">
      <c r="A264" s="280" t="s">
        <v>204</v>
      </c>
      <c r="B264" s="344"/>
      <c r="C264" s="353" t="s">
        <v>13967</v>
      </c>
      <c r="D264" s="353" t="s">
        <v>15028</v>
      </c>
      <c r="E264" s="353" t="s">
        <v>13967</v>
      </c>
      <c r="F264" s="353" t="s">
        <v>11361</v>
      </c>
      <c r="G264" s="462"/>
      <c r="H264" s="353" t="s">
        <v>13969</v>
      </c>
      <c r="I264" s="145">
        <v>1232</v>
      </c>
      <c r="J264" s="145">
        <v>144</v>
      </c>
      <c r="K264" s="145">
        <v>218</v>
      </c>
      <c r="L264" s="145">
        <v>150</v>
      </c>
      <c r="M264" s="145">
        <v>1</v>
      </c>
      <c r="N264" s="145">
        <v>2</v>
      </c>
      <c r="O264" s="145">
        <v>2100</v>
      </c>
      <c r="P264" s="145"/>
      <c r="Q264" s="145">
        <v>200</v>
      </c>
      <c r="R264" s="343"/>
      <c r="S264" s="343" t="s">
        <v>587</v>
      </c>
      <c r="T264" s="429">
        <v>2005</v>
      </c>
      <c r="U264" s="343">
        <v>586</v>
      </c>
      <c r="V264" s="343">
        <v>270</v>
      </c>
      <c r="W264" s="343"/>
      <c r="X264" s="343"/>
      <c r="Y264" s="145">
        <v>350</v>
      </c>
      <c r="Z264" s="353"/>
      <c r="AA264" s="353"/>
      <c r="AB264" s="343"/>
      <c r="AC264" s="343"/>
      <c r="AD264" s="343"/>
      <c r="AE264" s="343"/>
      <c r="AF264" s="343"/>
      <c r="AG264" s="343"/>
      <c r="AH264" s="343"/>
      <c r="AI264" s="343"/>
      <c r="AJ264" s="343"/>
      <c r="AK264" s="343"/>
      <c r="AL264" s="343"/>
      <c r="AM264" s="343"/>
      <c r="AN264" s="343"/>
      <c r="AO264" s="343"/>
      <c r="AP264" s="343"/>
      <c r="AQ264" s="343"/>
      <c r="AR264" s="343"/>
      <c r="AS264" s="343"/>
      <c r="AT264" s="343"/>
      <c r="AU264" s="343"/>
      <c r="AV264" s="343"/>
      <c r="AW264" s="343"/>
    </row>
    <row r="265" spans="1:49" s="163" customFormat="1" ht="24" customHeight="1">
      <c r="A265" s="280"/>
      <c r="B265" s="344"/>
      <c r="C265" s="353" t="s">
        <v>13967</v>
      </c>
      <c r="D265" s="353" t="s">
        <v>15029</v>
      </c>
      <c r="E265" s="353" t="s">
        <v>13967</v>
      </c>
      <c r="F265" s="353" t="s">
        <v>11361</v>
      </c>
      <c r="G265" s="462"/>
      <c r="H265" s="353" t="s">
        <v>13969</v>
      </c>
      <c r="I265" s="145">
        <v>4725</v>
      </c>
      <c r="J265" s="145">
        <v>207</v>
      </c>
      <c r="K265" s="145">
        <v>198</v>
      </c>
      <c r="L265" s="145">
        <v>150</v>
      </c>
      <c r="M265" s="145">
        <v>1</v>
      </c>
      <c r="N265" s="145">
        <v>3</v>
      </c>
      <c r="O265" s="145">
        <v>3150</v>
      </c>
      <c r="P265" s="145"/>
      <c r="Q265" s="145">
        <v>200</v>
      </c>
      <c r="R265" s="343"/>
      <c r="S265" s="343" t="s">
        <v>587</v>
      </c>
      <c r="T265" s="429">
        <v>2006</v>
      </c>
      <c r="U265" s="343">
        <v>586</v>
      </c>
      <c r="V265" s="343">
        <v>270</v>
      </c>
      <c r="W265" s="343"/>
      <c r="X265" s="343"/>
      <c r="Y265" s="145">
        <v>350</v>
      </c>
      <c r="Z265" s="353"/>
      <c r="AA265" s="353"/>
      <c r="AB265" s="343"/>
      <c r="AC265" s="343"/>
      <c r="AD265" s="343"/>
      <c r="AE265" s="343"/>
      <c r="AF265" s="343"/>
      <c r="AG265" s="343"/>
      <c r="AH265" s="343"/>
      <c r="AI265" s="343"/>
      <c r="AJ265" s="343"/>
      <c r="AK265" s="343"/>
      <c r="AL265" s="343"/>
      <c r="AM265" s="343"/>
      <c r="AN265" s="343"/>
      <c r="AO265" s="343"/>
      <c r="AP265" s="343"/>
      <c r="AQ265" s="343"/>
      <c r="AR265" s="343"/>
      <c r="AS265" s="343"/>
      <c r="AT265" s="343"/>
      <c r="AU265" s="343"/>
      <c r="AV265" s="343"/>
      <c r="AW265" s="343"/>
    </row>
    <row r="266" spans="1:49" s="163" customFormat="1" ht="24" customHeight="1">
      <c r="A266" s="280"/>
      <c r="B266" s="344"/>
      <c r="C266" s="353" t="s">
        <v>13967</v>
      </c>
      <c r="D266" s="353" t="s">
        <v>15030</v>
      </c>
      <c r="E266" s="353" t="s">
        <v>13967</v>
      </c>
      <c r="F266" s="353" t="s">
        <v>11361</v>
      </c>
      <c r="G266" s="462"/>
      <c r="H266" s="353" t="s">
        <v>13969</v>
      </c>
      <c r="I266" s="145">
        <v>547</v>
      </c>
      <c r="J266" s="145">
        <v>140</v>
      </c>
      <c r="K266" s="145">
        <v>140</v>
      </c>
      <c r="L266" s="145">
        <v>150</v>
      </c>
      <c r="M266" s="145">
        <v>1</v>
      </c>
      <c r="N266" s="145">
        <v>3</v>
      </c>
      <c r="O266" s="145">
        <v>3150</v>
      </c>
      <c r="P266" s="145"/>
      <c r="Q266" s="145">
        <v>150</v>
      </c>
      <c r="R266" s="343"/>
      <c r="S266" s="343" t="s">
        <v>587</v>
      </c>
      <c r="T266" s="429">
        <v>2009</v>
      </c>
      <c r="U266" s="343">
        <v>586</v>
      </c>
      <c r="V266" s="343">
        <v>270</v>
      </c>
      <c r="W266" s="343"/>
      <c r="X266" s="343"/>
      <c r="Y266" s="145">
        <v>480</v>
      </c>
      <c r="Z266" s="353"/>
      <c r="AA266" s="353"/>
      <c r="AB266" s="343"/>
      <c r="AC266" s="343"/>
      <c r="AD266" s="343"/>
      <c r="AE266" s="343"/>
      <c r="AF266" s="343"/>
      <c r="AG266" s="343"/>
      <c r="AH266" s="343"/>
      <c r="AI266" s="343"/>
      <c r="AJ266" s="343"/>
      <c r="AK266" s="343"/>
      <c r="AL266" s="343"/>
      <c r="AM266" s="343"/>
      <c r="AN266" s="343"/>
      <c r="AO266" s="343"/>
      <c r="AP266" s="343"/>
      <c r="AQ266" s="343"/>
      <c r="AR266" s="343"/>
      <c r="AS266" s="343"/>
      <c r="AT266" s="343"/>
      <c r="AU266" s="343"/>
      <c r="AV266" s="343"/>
      <c r="AW266" s="343"/>
    </row>
    <row r="267" spans="1:49" s="163" customFormat="1" ht="24" customHeight="1">
      <c r="A267" s="280"/>
      <c r="B267" s="344"/>
      <c r="C267" s="353" t="s">
        <v>13967</v>
      </c>
      <c r="D267" s="353" t="s">
        <v>15031</v>
      </c>
      <c r="E267" s="353" t="s">
        <v>13967</v>
      </c>
      <c r="F267" s="353" t="s">
        <v>11361</v>
      </c>
      <c r="G267" s="462"/>
      <c r="H267" s="353" t="s">
        <v>13969</v>
      </c>
      <c r="I267" s="145">
        <v>13778</v>
      </c>
      <c r="J267" s="145">
        <v>497.82</v>
      </c>
      <c r="K267" s="145">
        <v>368.4</v>
      </c>
      <c r="L267" s="145">
        <v>145</v>
      </c>
      <c r="M267" s="145">
        <v>1</v>
      </c>
      <c r="N267" s="145">
        <v>4</v>
      </c>
      <c r="O267" s="145">
        <v>4060</v>
      </c>
      <c r="P267" s="145"/>
      <c r="Q267" s="145">
        <v>150</v>
      </c>
      <c r="R267" s="343"/>
      <c r="S267" s="343"/>
      <c r="T267" s="429">
        <v>2016</v>
      </c>
      <c r="U267" s="343"/>
      <c r="V267" s="343"/>
      <c r="W267" s="343"/>
      <c r="X267" s="343"/>
      <c r="Y267" s="145">
        <v>1800</v>
      </c>
      <c r="Z267" s="353"/>
      <c r="AA267" s="353"/>
      <c r="AB267" s="343"/>
      <c r="AC267" s="343"/>
      <c r="AD267" s="343"/>
      <c r="AE267" s="343"/>
      <c r="AF267" s="343"/>
      <c r="AG267" s="343"/>
      <c r="AH267" s="343"/>
      <c r="AI267" s="343"/>
      <c r="AJ267" s="343"/>
      <c r="AK267" s="343"/>
      <c r="AL267" s="343"/>
      <c r="AM267" s="343"/>
      <c r="AN267" s="343"/>
      <c r="AO267" s="343"/>
      <c r="AP267" s="343"/>
      <c r="AQ267" s="343"/>
      <c r="AR267" s="343"/>
      <c r="AS267" s="343"/>
      <c r="AT267" s="343"/>
      <c r="AU267" s="343"/>
      <c r="AV267" s="343"/>
      <c r="AW267" s="343"/>
    </row>
    <row r="268" spans="1:49" s="163" customFormat="1" ht="24" customHeight="1">
      <c r="A268" s="280"/>
      <c r="B268" s="344"/>
      <c r="C268" s="353" t="s">
        <v>13971</v>
      </c>
      <c r="D268" s="353" t="s">
        <v>15032</v>
      </c>
      <c r="E268" s="353" t="s">
        <v>13971</v>
      </c>
      <c r="F268" s="353" t="s">
        <v>15033</v>
      </c>
      <c r="G268" s="462"/>
      <c r="H268" s="353" t="s">
        <v>13971</v>
      </c>
      <c r="I268" s="145">
        <v>20322</v>
      </c>
      <c r="J268" s="145">
        <v>165.2</v>
      </c>
      <c r="K268" s="145">
        <v>165.2</v>
      </c>
      <c r="L268" s="145">
        <v>145</v>
      </c>
      <c r="M268" s="145">
        <v>80</v>
      </c>
      <c r="N268" s="145">
        <v>28</v>
      </c>
      <c r="O268" s="145">
        <v>20464</v>
      </c>
      <c r="P268" s="145">
        <v>50</v>
      </c>
      <c r="Q268" s="145">
        <v>100</v>
      </c>
      <c r="R268" s="343" t="s">
        <v>586</v>
      </c>
      <c r="S268" s="343"/>
      <c r="T268" s="429">
        <v>2007</v>
      </c>
      <c r="U268" s="343">
        <v>30000000</v>
      </c>
      <c r="V268" s="343"/>
      <c r="W268" s="343">
        <v>61000000</v>
      </c>
      <c r="X268" s="343"/>
      <c r="Y268" s="145">
        <v>213</v>
      </c>
      <c r="Z268" s="353"/>
      <c r="AA268" s="353"/>
      <c r="AB268" s="343"/>
      <c r="AC268" s="343"/>
      <c r="AD268" s="343"/>
      <c r="AE268" s="343"/>
      <c r="AF268" s="343"/>
      <c r="AG268" s="343"/>
      <c r="AH268" s="343"/>
      <c r="AI268" s="343"/>
      <c r="AJ268" s="343"/>
      <c r="AK268" s="343"/>
      <c r="AL268" s="343"/>
      <c r="AM268" s="343"/>
      <c r="AN268" s="343"/>
      <c r="AO268" s="343"/>
      <c r="AP268" s="343"/>
      <c r="AQ268" s="343"/>
      <c r="AR268" s="343"/>
      <c r="AS268" s="343"/>
      <c r="AT268" s="343"/>
      <c r="AU268" s="343"/>
      <c r="AV268" s="343"/>
      <c r="AW268" s="343"/>
    </row>
    <row r="269" spans="1:49" s="163" customFormat="1" ht="24" customHeight="1">
      <c r="A269" s="280"/>
      <c r="B269" s="344"/>
      <c r="C269" s="353" t="s">
        <v>13971</v>
      </c>
      <c r="D269" s="353" t="s">
        <v>15034</v>
      </c>
      <c r="E269" s="353" t="s">
        <v>13971</v>
      </c>
      <c r="F269" s="353"/>
      <c r="G269" s="462"/>
      <c r="H269" s="353" t="s">
        <v>13971</v>
      </c>
      <c r="I269" s="145">
        <v>17245</v>
      </c>
      <c r="J269" s="145">
        <v>235.5</v>
      </c>
      <c r="K269" s="145">
        <v>235.5</v>
      </c>
      <c r="L269" s="145">
        <v>145</v>
      </c>
      <c r="M269" s="145">
        <v>24</v>
      </c>
      <c r="N269" s="145">
        <v>21</v>
      </c>
      <c r="O269" s="145">
        <v>3480</v>
      </c>
      <c r="P269" s="145"/>
      <c r="Q269" s="145"/>
      <c r="R269" s="343"/>
      <c r="S269" s="343"/>
      <c r="T269" s="429">
        <v>2014</v>
      </c>
      <c r="U269" s="343"/>
      <c r="V269" s="343"/>
      <c r="W269" s="343"/>
      <c r="X269" s="343"/>
      <c r="Y269" s="145">
        <v>350</v>
      </c>
      <c r="Z269" s="353"/>
      <c r="AA269" s="353"/>
      <c r="AB269" s="343"/>
      <c r="AC269" s="343"/>
      <c r="AD269" s="343"/>
      <c r="AE269" s="343"/>
      <c r="AF269" s="343"/>
      <c r="AG269" s="343"/>
      <c r="AH269" s="343"/>
      <c r="AI269" s="343"/>
      <c r="AJ269" s="343"/>
      <c r="AK269" s="343"/>
      <c r="AL269" s="343"/>
      <c r="AM269" s="343"/>
      <c r="AN269" s="343"/>
      <c r="AO269" s="343"/>
      <c r="AP269" s="343"/>
      <c r="AQ269" s="343"/>
      <c r="AR269" s="343"/>
      <c r="AS269" s="343"/>
      <c r="AT269" s="343"/>
      <c r="AU269" s="343"/>
      <c r="AV269" s="343"/>
      <c r="AW269" s="343"/>
    </row>
    <row r="270" spans="1:49" s="163" customFormat="1" ht="24" customHeight="1">
      <c r="A270" s="280"/>
      <c r="B270" s="344"/>
      <c r="C270" s="353" t="s">
        <v>1065</v>
      </c>
      <c r="D270" s="353" t="s">
        <v>15035</v>
      </c>
      <c r="E270" s="353" t="s">
        <v>1065</v>
      </c>
      <c r="F270" s="353" t="s">
        <v>15036</v>
      </c>
      <c r="G270" s="462" t="s">
        <v>1066</v>
      </c>
      <c r="H270" s="353" t="s">
        <v>1065</v>
      </c>
      <c r="I270" s="145">
        <v>3000</v>
      </c>
      <c r="J270" s="145">
        <v>117</v>
      </c>
      <c r="K270" s="145">
        <v>234</v>
      </c>
      <c r="L270" s="145">
        <v>145</v>
      </c>
      <c r="M270" s="145">
        <v>1</v>
      </c>
      <c r="N270" s="145">
        <v>21</v>
      </c>
      <c r="O270" s="145">
        <v>1742</v>
      </c>
      <c r="P270" s="145"/>
      <c r="Q270" s="145">
        <v>200</v>
      </c>
      <c r="R270" s="343"/>
      <c r="S270" s="343" t="s">
        <v>587</v>
      </c>
      <c r="T270" s="429">
        <v>1995</v>
      </c>
      <c r="U270" s="343">
        <v>60</v>
      </c>
      <c r="V270" s="343"/>
      <c r="W270" s="343"/>
      <c r="X270" s="343"/>
      <c r="Y270" s="145">
        <v>60</v>
      </c>
      <c r="Z270" s="353"/>
      <c r="AA270" s="353"/>
      <c r="AB270" s="343"/>
      <c r="AC270" s="343"/>
      <c r="AD270" s="343"/>
      <c r="AE270" s="343"/>
      <c r="AF270" s="343"/>
      <c r="AG270" s="343"/>
      <c r="AH270" s="343"/>
      <c r="AI270" s="343"/>
      <c r="AJ270" s="343"/>
      <c r="AK270" s="343"/>
      <c r="AL270" s="343"/>
      <c r="AM270" s="343"/>
      <c r="AN270" s="343"/>
      <c r="AO270" s="343"/>
      <c r="AP270" s="343"/>
      <c r="AQ270" s="343"/>
      <c r="AR270" s="343"/>
      <c r="AS270" s="343"/>
      <c r="AT270" s="343"/>
      <c r="AU270" s="343"/>
      <c r="AV270" s="343"/>
      <c r="AW270" s="343"/>
    </row>
    <row r="271" spans="1:49" s="163" customFormat="1" ht="24" customHeight="1">
      <c r="A271" s="269"/>
      <c r="B271" s="344"/>
      <c r="C271" s="353" t="s">
        <v>1065</v>
      </c>
      <c r="D271" s="353" t="s">
        <v>7215</v>
      </c>
      <c r="E271" s="353" t="s">
        <v>1065</v>
      </c>
      <c r="F271" s="353" t="s">
        <v>15036</v>
      </c>
      <c r="G271" s="462" t="s">
        <v>1066</v>
      </c>
      <c r="H271" s="353" t="s">
        <v>1065</v>
      </c>
      <c r="I271" s="145">
        <v>5654</v>
      </c>
      <c r="J271" s="145">
        <v>200</v>
      </c>
      <c r="K271" s="145">
        <v>200</v>
      </c>
      <c r="L271" s="145">
        <v>145</v>
      </c>
      <c r="M271" s="145"/>
      <c r="N271" s="145">
        <v>15</v>
      </c>
      <c r="O271" s="145"/>
      <c r="P271" s="145"/>
      <c r="Q271" s="145">
        <v>150</v>
      </c>
      <c r="R271" s="343"/>
      <c r="S271" s="343" t="s">
        <v>587</v>
      </c>
      <c r="T271" s="429">
        <v>2015</v>
      </c>
      <c r="U271" s="343">
        <v>60</v>
      </c>
      <c r="V271" s="343"/>
      <c r="W271" s="343"/>
      <c r="X271" s="343"/>
      <c r="Y271" s="145">
        <v>50</v>
      </c>
      <c r="Z271" s="353"/>
      <c r="AA271" s="353"/>
      <c r="AB271" s="343"/>
      <c r="AC271" s="343"/>
      <c r="AD271" s="343"/>
      <c r="AE271" s="343"/>
      <c r="AF271" s="343"/>
      <c r="AG271" s="343"/>
      <c r="AH271" s="343"/>
      <c r="AI271" s="343"/>
      <c r="AJ271" s="343"/>
      <c r="AK271" s="343"/>
      <c r="AL271" s="343"/>
      <c r="AM271" s="343"/>
      <c r="AN271" s="343"/>
      <c r="AO271" s="343"/>
      <c r="AP271" s="343"/>
      <c r="AQ271" s="343"/>
      <c r="AR271" s="343"/>
      <c r="AS271" s="343"/>
      <c r="AT271" s="343"/>
      <c r="AU271" s="343"/>
      <c r="AV271" s="343"/>
      <c r="AW271" s="343"/>
    </row>
    <row r="272" spans="1:49" s="163" customFormat="1" ht="24" customHeight="1">
      <c r="B272" s="344"/>
      <c r="C272" s="353" t="s">
        <v>3044</v>
      </c>
      <c r="D272" s="353" t="s">
        <v>15037</v>
      </c>
      <c r="E272" s="353" t="s">
        <v>3044</v>
      </c>
      <c r="F272" s="353" t="s">
        <v>13982</v>
      </c>
      <c r="G272" s="462" t="s">
        <v>15038</v>
      </c>
      <c r="H272" s="353" t="s">
        <v>15039</v>
      </c>
      <c r="I272" s="145">
        <v>7420</v>
      </c>
      <c r="J272" s="145">
        <v>604</v>
      </c>
      <c r="K272" s="145">
        <v>469</v>
      </c>
      <c r="L272" s="145">
        <v>145</v>
      </c>
      <c r="M272" s="145">
        <v>32</v>
      </c>
      <c r="N272" s="145">
        <v>28</v>
      </c>
      <c r="O272" s="145">
        <v>5655</v>
      </c>
      <c r="P272" s="343"/>
      <c r="Q272" s="343"/>
      <c r="R272" s="343"/>
      <c r="S272" s="343"/>
      <c r="T272" s="429">
        <v>2008</v>
      </c>
      <c r="U272" s="343">
        <v>92</v>
      </c>
      <c r="V272" s="343"/>
      <c r="W272" s="343"/>
      <c r="X272" s="343"/>
      <c r="Y272" s="145">
        <v>900</v>
      </c>
      <c r="Z272" s="353"/>
      <c r="AA272" s="353"/>
      <c r="AB272" s="343"/>
      <c r="AC272" s="343"/>
      <c r="AD272" s="343"/>
      <c r="AE272" s="343"/>
      <c r="AF272" s="343"/>
      <c r="AG272" s="343"/>
      <c r="AH272" s="343"/>
      <c r="AI272" s="343"/>
      <c r="AJ272" s="343"/>
      <c r="AK272" s="343"/>
      <c r="AL272" s="343"/>
      <c r="AM272" s="343"/>
      <c r="AN272" s="343"/>
      <c r="AO272" s="343"/>
      <c r="AP272" s="343"/>
      <c r="AQ272" s="343"/>
      <c r="AR272" s="343"/>
      <c r="AS272" s="343"/>
      <c r="AT272" s="343"/>
      <c r="AU272" s="343"/>
      <c r="AV272" s="343"/>
      <c r="AW272" s="353"/>
    </row>
    <row r="273" spans="1:49" s="163" customFormat="1" ht="24" customHeight="1">
      <c r="B273" s="480"/>
      <c r="C273" s="353" t="s">
        <v>13985</v>
      </c>
      <c r="D273" s="353" t="s">
        <v>15040</v>
      </c>
      <c r="E273" s="353" t="s">
        <v>13985</v>
      </c>
      <c r="F273" s="353" t="s">
        <v>15041</v>
      </c>
      <c r="G273" s="462"/>
      <c r="H273" s="353" t="s">
        <v>15042</v>
      </c>
      <c r="I273" s="145">
        <v>4160</v>
      </c>
      <c r="J273" s="145">
        <v>231</v>
      </c>
      <c r="K273" s="145">
        <v>324</v>
      </c>
      <c r="L273" s="145">
        <v>145</v>
      </c>
      <c r="M273" s="145">
        <v>20</v>
      </c>
      <c r="N273" s="145">
        <v>2</v>
      </c>
      <c r="O273" s="145">
        <v>1652</v>
      </c>
      <c r="P273" s="145"/>
      <c r="Q273" s="145"/>
      <c r="R273" s="343"/>
      <c r="S273" s="343"/>
      <c r="T273" s="429">
        <v>1995</v>
      </c>
      <c r="U273" s="343">
        <v>150</v>
      </c>
      <c r="V273" s="343"/>
      <c r="W273" s="343"/>
      <c r="X273" s="343"/>
      <c r="Y273" s="145">
        <v>230</v>
      </c>
      <c r="Z273" s="353"/>
      <c r="AA273" s="353"/>
      <c r="AB273" s="343"/>
      <c r="AC273" s="343"/>
      <c r="AD273" s="343"/>
      <c r="AE273" s="343"/>
      <c r="AF273" s="343"/>
      <c r="AG273" s="343"/>
      <c r="AH273" s="343"/>
      <c r="AI273" s="343"/>
      <c r="AJ273" s="343"/>
      <c r="AK273" s="343"/>
      <c r="AL273" s="343"/>
      <c r="AM273" s="343"/>
      <c r="AN273" s="343"/>
      <c r="AO273" s="343"/>
      <c r="AP273" s="343"/>
      <c r="AQ273" s="343"/>
      <c r="AR273" s="343"/>
      <c r="AS273" s="343"/>
      <c r="AT273" s="343"/>
      <c r="AU273" s="343"/>
      <c r="AV273" s="343"/>
      <c r="AW273" s="343"/>
    </row>
    <row r="274" spans="1:49" s="163" customFormat="1" ht="24" customHeight="1">
      <c r="A274" s="163" t="s">
        <v>135</v>
      </c>
      <c r="B274" s="344"/>
      <c r="C274" s="353" t="s">
        <v>13985</v>
      </c>
      <c r="D274" s="353" t="s">
        <v>15043</v>
      </c>
      <c r="E274" s="353" t="s">
        <v>13985</v>
      </c>
      <c r="F274" s="353" t="s">
        <v>15044</v>
      </c>
      <c r="G274" s="353"/>
      <c r="H274" s="353" t="s">
        <v>15045</v>
      </c>
      <c r="I274" s="145">
        <v>10283</v>
      </c>
      <c r="J274" s="145">
        <v>248</v>
      </c>
      <c r="K274" s="145">
        <v>215</v>
      </c>
      <c r="L274" s="145">
        <v>145</v>
      </c>
      <c r="M274" s="145">
        <v>20</v>
      </c>
      <c r="N274" s="145">
        <v>2</v>
      </c>
      <c r="O274" s="145">
        <v>4000</v>
      </c>
      <c r="P274" s="145"/>
      <c r="Q274" s="145"/>
      <c r="R274" s="343"/>
      <c r="S274" s="343"/>
      <c r="T274" s="429">
        <v>2003</v>
      </c>
      <c r="U274" s="343">
        <v>102</v>
      </c>
      <c r="V274" s="343">
        <v>200</v>
      </c>
      <c r="W274" s="343"/>
      <c r="X274" s="343"/>
      <c r="Y274" s="145">
        <v>358</v>
      </c>
      <c r="Z274" s="353"/>
      <c r="AA274" s="353"/>
      <c r="AB274" s="343"/>
      <c r="AC274" s="343"/>
      <c r="AD274" s="343"/>
      <c r="AE274" s="343"/>
      <c r="AF274" s="343"/>
      <c r="AG274" s="343"/>
      <c r="AH274" s="343"/>
      <c r="AI274" s="343"/>
      <c r="AJ274" s="343"/>
      <c r="AK274" s="343"/>
      <c r="AL274" s="343"/>
      <c r="AM274" s="343"/>
      <c r="AN274" s="343"/>
      <c r="AO274" s="343"/>
      <c r="AP274" s="343"/>
      <c r="AQ274" s="343"/>
      <c r="AR274" s="343"/>
      <c r="AS274" s="343"/>
      <c r="AT274" s="343"/>
      <c r="AU274" s="343"/>
      <c r="AV274" s="343"/>
      <c r="AW274" s="343"/>
    </row>
    <row r="275" spans="1:49" s="163" customFormat="1" ht="24" customHeight="1">
      <c r="B275" s="344"/>
      <c r="C275" s="353" t="s">
        <v>13985</v>
      </c>
      <c r="D275" s="353" t="s">
        <v>15046</v>
      </c>
      <c r="E275" s="353" t="s">
        <v>13985</v>
      </c>
      <c r="F275" s="353"/>
      <c r="G275" s="353"/>
      <c r="H275" s="353" t="s">
        <v>13985</v>
      </c>
      <c r="I275" s="145">
        <v>8313</v>
      </c>
      <c r="J275" s="145">
        <v>181.61</v>
      </c>
      <c r="K275" s="145">
        <v>151.19999999999999</v>
      </c>
      <c r="L275" s="145">
        <v>140</v>
      </c>
      <c r="M275" s="145">
        <v>20</v>
      </c>
      <c r="N275" s="145">
        <v>3</v>
      </c>
      <c r="O275" s="145">
        <v>4000</v>
      </c>
      <c r="P275" s="145"/>
      <c r="Q275" s="145"/>
      <c r="R275" s="343"/>
      <c r="S275" s="343"/>
      <c r="T275" s="429">
        <v>2011</v>
      </c>
      <c r="U275" s="343"/>
      <c r="V275" s="343"/>
      <c r="W275" s="343"/>
      <c r="X275" s="343"/>
      <c r="Y275" s="145">
        <v>186</v>
      </c>
      <c r="Z275" s="353"/>
      <c r="AA275" s="353"/>
      <c r="AB275" s="343"/>
      <c r="AC275" s="343"/>
      <c r="AD275" s="343"/>
      <c r="AE275" s="343"/>
      <c r="AF275" s="343"/>
      <c r="AG275" s="343"/>
      <c r="AH275" s="343"/>
      <c r="AI275" s="343"/>
      <c r="AJ275" s="343"/>
      <c r="AK275" s="343"/>
      <c r="AL275" s="343"/>
      <c r="AM275" s="343"/>
      <c r="AN275" s="343"/>
      <c r="AO275" s="343"/>
      <c r="AP275" s="343"/>
      <c r="AQ275" s="343"/>
      <c r="AR275" s="343"/>
      <c r="AS275" s="343"/>
      <c r="AT275" s="343"/>
      <c r="AU275" s="343"/>
      <c r="AV275" s="343"/>
      <c r="AW275" s="343"/>
    </row>
    <row r="276" spans="1:49" s="163" customFormat="1" ht="24" customHeight="1">
      <c r="B276" s="425" t="s">
        <v>3637</v>
      </c>
      <c r="C276" s="353" t="s">
        <v>3744</v>
      </c>
      <c r="D276" s="323">
        <f>COUNTA(D277:D281)</f>
        <v>5</v>
      </c>
      <c r="E276" s="343"/>
      <c r="F276" s="343"/>
      <c r="G276" s="430"/>
      <c r="H276" s="343"/>
      <c r="I276" s="145">
        <f>SUM(I277:I281)</f>
        <v>26859</v>
      </c>
      <c r="J276" s="145">
        <f t="shared" ref="J276:K276" si="4">SUM(J277:J281)</f>
        <v>1185</v>
      </c>
      <c r="K276" s="145">
        <f t="shared" si="4"/>
        <v>1017</v>
      </c>
      <c r="L276" s="145"/>
      <c r="M276" s="145"/>
      <c r="N276" s="145"/>
      <c r="O276" s="145"/>
      <c r="P276" s="145"/>
      <c r="Q276" s="145"/>
      <c r="R276" s="343"/>
      <c r="S276" s="343"/>
      <c r="T276" s="429"/>
      <c r="U276" s="343"/>
      <c r="V276" s="343"/>
      <c r="W276" s="343"/>
      <c r="X276" s="343"/>
      <c r="Y276" s="145"/>
      <c r="Z276" s="353"/>
      <c r="AA276" s="353"/>
      <c r="AB276" s="343"/>
      <c r="AC276" s="343"/>
      <c r="AD276" s="343"/>
      <c r="AE276" s="343"/>
      <c r="AF276" s="343"/>
      <c r="AG276" s="343"/>
      <c r="AH276" s="343"/>
      <c r="AI276" s="343"/>
      <c r="AJ276" s="343"/>
      <c r="AK276" s="343"/>
      <c r="AL276" s="343"/>
      <c r="AM276" s="343"/>
      <c r="AN276" s="343"/>
      <c r="AO276" s="343"/>
      <c r="AP276" s="343"/>
      <c r="AQ276" s="343"/>
      <c r="AR276" s="343"/>
      <c r="AS276" s="343"/>
      <c r="AT276" s="343"/>
      <c r="AU276" s="343"/>
      <c r="AV276" s="343"/>
      <c r="AW276" s="343"/>
    </row>
    <row r="277" spans="1:49" s="163" customFormat="1" ht="24" customHeight="1">
      <c r="B277" s="480"/>
      <c r="C277" s="353" t="s">
        <v>3638</v>
      </c>
      <c r="D277" s="353" t="s">
        <v>5838</v>
      </c>
      <c r="E277" s="353" t="s">
        <v>3639</v>
      </c>
      <c r="F277" s="353" t="s">
        <v>5839</v>
      </c>
      <c r="G277" s="462" t="s">
        <v>5840</v>
      </c>
      <c r="H277" s="353" t="s">
        <v>15076</v>
      </c>
      <c r="I277" s="145">
        <v>5940</v>
      </c>
      <c r="J277" s="145">
        <v>151</v>
      </c>
      <c r="K277" s="145">
        <v>151</v>
      </c>
      <c r="L277" s="145">
        <v>145</v>
      </c>
      <c r="M277" s="145">
        <v>25</v>
      </c>
      <c r="N277" s="145">
        <v>3</v>
      </c>
      <c r="O277" s="145">
        <v>4350</v>
      </c>
      <c r="P277" s="145"/>
      <c r="Q277" s="145">
        <v>100</v>
      </c>
      <c r="R277" s="343"/>
      <c r="S277" s="343"/>
      <c r="T277" s="429">
        <v>1985</v>
      </c>
      <c r="U277" s="343" t="s">
        <v>5841</v>
      </c>
      <c r="V277" s="343"/>
      <c r="W277" s="343"/>
      <c r="X277" s="343"/>
      <c r="Y277" s="145">
        <v>32</v>
      </c>
      <c r="Z277" s="353">
        <v>2002</v>
      </c>
      <c r="AA277" s="353"/>
      <c r="AB277" s="343"/>
      <c r="AC277" s="343"/>
      <c r="AD277" s="343"/>
      <c r="AE277" s="343"/>
      <c r="AF277" s="343"/>
      <c r="AG277" s="343"/>
      <c r="AH277" s="343"/>
      <c r="AI277" s="343"/>
      <c r="AJ277" s="343"/>
      <c r="AK277" s="343"/>
      <c r="AL277" s="343"/>
      <c r="AM277" s="343"/>
      <c r="AN277" s="343"/>
      <c r="AO277" s="343"/>
      <c r="AP277" s="343"/>
      <c r="AQ277" s="343"/>
      <c r="AR277" s="343"/>
      <c r="AS277" s="343"/>
      <c r="AT277" s="343"/>
      <c r="AU277" s="343"/>
      <c r="AV277" s="343"/>
      <c r="AW277" s="343"/>
    </row>
    <row r="278" spans="1:49" s="163" customFormat="1" ht="24" customHeight="1">
      <c r="B278" s="480"/>
      <c r="C278" s="353" t="s">
        <v>3640</v>
      </c>
      <c r="D278" s="353" t="s">
        <v>5842</v>
      </c>
      <c r="E278" s="353" t="s">
        <v>3639</v>
      </c>
      <c r="F278" s="353" t="s">
        <v>5038</v>
      </c>
      <c r="G278" s="517" t="s">
        <v>5843</v>
      </c>
      <c r="H278" s="353" t="s">
        <v>15122</v>
      </c>
      <c r="I278" s="145">
        <v>10440</v>
      </c>
      <c r="J278" s="145">
        <v>504</v>
      </c>
      <c r="K278" s="145">
        <v>336</v>
      </c>
      <c r="L278" s="145">
        <v>145</v>
      </c>
      <c r="M278" s="145">
        <v>44</v>
      </c>
      <c r="N278" s="145">
        <v>30</v>
      </c>
      <c r="O278" s="145">
        <v>6380</v>
      </c>
      <c r="P278" s="145">
        <v>300</v>
      </c>
      <c r="Q278" s="145">
        <v>300</v>
      </c>
      <c r="R278" s="343" t="s">
        <v>3298</v>
      </c>
      <c r="S278" s="343" t="s">
        <v>3421</v>
      </c>
      <c r="T278" s="429">
        <v>1998</v>
      </c>
      <c r="U278" s="343" t="s">
        <v>4342</v>
      </c>
      <c r="V278" s="343" t="s">
        <v>4342</v>
      </c>
      <c r="W278" s="343" t="s">
        <v>4007</v>
      </c>
      <c r="X278" s="343"/>
      <c r="Y278" s="145">
        <v>1200</v>
      </c>
      <c r="Z278" s="353"/>
      <c r="AA278" s="353"/>
      <c r="AB278" s="343"/>
      <c r="AC278" s="343"/>
      <c r="AD278" s="343"/>
      <c r="AE278" s="343"/>
      <c r="AF278" s="343"/>
      <c r="AG278" s="343" t="s">
        <v>5844</v>
      </c>
      <c r="AH278" s="343"/>
      <c r="AI278" s="343"/>
      <c r="AJ278" s="343"/>
      <c r="AK278" s="343"/>
      <c r="AL278" s="343"/>
      <c r="AM278" s="343"/>
      <c r="AN278" s="343"/>
      <c r="AO278" s="343"/>
      <c r="AP278" s="343"/>
      <c r="AQ278" s="343"/>
      <c r="AR278" s="343"/>
      <c r="AS278" s="343"/>
      <c r="AT278" s="343"/>
      <c r="AU278" s="343"/>
      <c r="AV278" s="343"/>
      <c r="AW278" s="343"/>
    </row>
    <row r="279" spans="1:49" s="163" customFormat="1" ht="24" customHeight="1">
      <c r="B279" s="480"/>
      <c r="C279" s="353" t="s">
        <v>3640</v>
      </c>
      <c r="D279" s="353" t="s">
        <v>5845</v>
      </c>
      <c r="E279" s="353" t="s">
        <v>3639</v>
      </c>
      <c r="F279" s="353"/>
      <c r="G279" s="462"/>
      <c r="H279" s="353" t="s">
        <v>15122</v>
      </c>
      <c r="I279" s="145">
        <v>5344</v>
      </c>
      <c r="J279" s="145">
        <v>202</v>
      </c>
      <c r="K279" s="145">
        <v>202</v>
      </c>
      <c r="L279" s="145">
        <v>145</v>
      </c>
      <c r="M279" s="145">
        <v>22</v>
      </c>
      <c r="N279" s="145">
        <v>21</v>
      </c>
      <c r="O279" s="145">
        <v>3190</v>
      </c>
      <c r="P279" s="145"/>
      <c r="Q279" s="145"/>
      <c r="R279" s="343"/>
      <c r="S279" s="343"/>
      <c r="T279" s="429">
        <v>2010</v>
      </c>
      <c r="U279" s="343"/>
      <c r="V279" s="343"/>
      <c r="W279" s="343"/>
      <c r="X279" s="343"/>
      <c r="Y279" s="145">
        <v>154</v>
      </c>
      <c r="Z279" s="353"/>
      <c r="AA279" s="353"/>
      <c r="AB279" s="343"/>
      <c r="AC279" s="343"/>
      <c r="AD279" s="343"/>
      <c r="AE279" s="343"/>
      <c r="AF279" s="343"/>
      <c r="AG279" s="343"/>
      <c r="AH279" s="343"/>
      <c r="AI279" s="343"/>
      <c r="AJ279" s="343"/>
      <c r="AK279" s="343"/>
      <c r="AL279" s="343"/>
      <c r="AM279" s="343"/>
      <c r="AN279" s="343"/>
      <c r="AO279" s="343"/>
      <c r="AP279" s="343"/>
      <c r="AQ279" s="343"/>
      <c r="AR279" s="343"/>
      <c r="AS279" s="343"/>
      <c r="AT279" s="343"/>
      <c r="AU279" s="343"/>
      <c r="AV279" s="343"/>
      <c r="AW279" s="343"/>
    </row>
    <row r="280" spans="1:49" s="163" customFormat="1" ht="24" customHeight="1">
      <c r="B280" s="480"/>
      <c r="C280" s="353" t="s">
        <v>3640</v>
      </c>
      <c r="D280" s="353" t="s">
        <v>5846</v>
      </c>
      <c r="E280" s="353" t="s">
        <v>3639</v>
      </c>
      <c r="F280" s="353" t="s">
        <v>5038</v>
      </c>
      <c r="G280" s="517" t="s">
        <v>5843</v>
      </c>
      <c r="H280" s="353" t="s">
        <v>15122</v>
      </c>
      <c r="I280" s="145">
        <v>4890</v>
      </c>
      <c r="J280" s="145">
        <v>202</v>
      </c>
      <c r="K280" s="145">
        <v>202</v>
      </c>
      <c r="L280" s="145">
        <v>145</v>
      </c>
      <c r="M280" s="145">
        <v>22</v>
      </c>
      <c r="N280" s="145">
        <v>21</v>
      </c>
      <c r="O280" s="145">
        <v>3190</v>
      </c>
      <c r="P280" s="145"/>
      <c r="Q280" s="145"/>
      <c r="R280" s="343"/>
      <c r="S280" s="343" t="s">
        <v>3421</v>
      </c>
      <c r="T280" s="429">
        <v>2010</v>
      </c>
      <c r="U280" s="343" t="s">
        <v>4342</v>
      </c>
      <c r="V280" s="343" t="s">
        <v>4342</v>
      </c>
      <c r="W280" s="343" t="s">
        <v>4007</v>
      </c>
      <c r="X280" s="343"/>
      <c r="Y280" s="145">
        <v>84</v>
      </c>
      <c r="Z280" s="353"/>
      <c r="AA280" s="353"/>
      <c r="AB280" s="343"/>
      <c r="AC280" s="343"/>
      <c r="AD280" s="343"/>
      <c r="AE280" s="343"/>
      <c r="AF280" s="343"/>
      <c r="AG280" s="343" t="s">
        <v>5844</v>
      </c>
      <c r="AH280" s="343"/>
      <c r="AI280" s="343"/>
      <c r="AJ280" s="343"/>
      <c r="AK280" s="343"/>
      <c r="AL280" s="343"/>
      <c r="AM280" s="343"/>
      <c r="AN280" s="343"/>
      <c r="AO280" s="343"/>
      <c r="AP280" s="343"/>
      <c r="AQ280" s="343"/>
      <c r="AR280" s="343"/>
      <c r="AS280" s="343"/>
      <c r="AT280" s="343"/>
      <c r="AU280" s="343"/>
      <c r="AV280" s="343"/>
      <c r="AW280" s="343"/>
    </row>
    <row r="281" spans="1:49" s="163" customFormat="1" ht="24" customHeight="1">
      <c r="B281" s="483"/>
      <c r="C281" s="353" t="s">
        <v>3640</v>
      </c>
      <c r="D281" s="353" t="s">
        <v>5847</v>
      </c>
      <c r="E281" s="353" t="s">
        <v>3639</v>
      </c>
      <c r="F281" s="353" t="s">
        <v>5038</v>
      </c>
      <c r="G281" s="517" t="s">
        <v>5843</v>
      </c>
      <c r="H281" s="353" t="s">
        <v>15122</v>
      </c>
      <c r="I281" s="145">
        <v>245</v>
      </c>
      <c r="J281" s="145">
        <v>126</v>
      </c>
      <c r="K281" s="145">
        <v>126</v>
      </c>
      <c r="L281" s="145">
        <v>145</v>
      </c>
      <c r="M281" s="145">
        <v>20</v>
      </c>
      <c r="N281" s="145">
        <v>18</v>
      </c>
      <c r="O281" s="145">
        <v>3132</v>
      </c>
      <c r="P281" s="145"/>
      <c r="Q281" s="145"/>
      <c r="R281" s="343"/>
      <c r="S281" s="343" t="s">
        <v>3421</v>
      </c>
      <c r="T281" s="429">
        <v>2002</v>
      </c>
      <c r="U281" s="343" t="s">
        <v>4342</v>
      </c>
      <c r="V281" s="343" t="s">
        <v>4342</v>
      </c>
      <c r="W281" s="343" t="s">
        <v>4007</v>
      </c>
      <c r="X281" s="343"/>
      <c r="Y281" s="145">
        <v>30</v>
      </c>
      <c r="Z281" s="353"/>
      <c r="AA281" s="353"/>
      <c r="AB281" s="343"/>
      <c r="AC281" s="343"/>
      <c r="AD281" s="343"/>
      <c r="AE281" s="343"/>
      <c r="AF281" s="343"/>
      <c r="AG281" s="343" t="s">
        <v>5844</v>
      </c>
      <c r="AH281" s="343"/>
      <c r="AI281" s="343"/>
      <c r="AJ281" s="343"/>
      <c r="AK281" s="343"/>
      <c r="AL281" s="343"/>
      <c r="AM281" s="343"/>
      <c r="AN281" s="343"/>
      <c r="AO281" s="343"/>
      <c r="AP281" s="343"/>
      <c r="AQ281" s="343"/>
      <c r="AR281" s="343"/>
      <c r="AS281" s="343"/>
      <c r="AT281" s="343"/>
      <c r="AU281" s="343"/>
      <c r="AV281" s="343"/>
      <c r="AW281" s="343"/>
    </row>
    <row r="282" spans="1:49">
      <c r="B282" s="52"/>
    </row>
  </sheetData>
  <mergeCells count="24">
    <mergeCell ref="B1:D1"/>
    <mergeCell ref="AH3:AL3"/>
    <mergeCell ref="AB2:AG2"/>
    <mergeCell ref="AH2:AV2"/>
    <mergeCell ref="K2:K3"/>
    <mergeCell ref="L2:O2"/>
    <mergeCell ref="P2:S2"/>
    <mergeCell ref="AM3:AQ3"/>
    <mergeCell ref="J2:J3"/>
    <mergeCell ref="E2:E3"/>
    <mergeCell ref="F2:F3"/>
    <mergeCell ref="H2:H3"/>
    <mergeCell ref="I2:I3"/>
    <mergeCell ref="A2:A3"/>
    <mergeCell ref="B2:B3"/>
    <mergeCell ref="C2:C3"/>
    <mergeCell ref="D2:D3"/>
    <mergeCell ref="AW2:AW3"/>
    <mergeCell ref="T2:T3"/>
    <mergeCell ref="Z2:AA2"/>
    <mergeCell ref="AR3:AV3"/>
    <mergeCell ref="AB3:AC3"/>
    <mergeCell ref="AD3:AF3"/>
    <mergeCell ref="U2:Y3"/>
  </mergeCells>
  <phoneticPr fontId="2" type="noConversion"/>
  <hyperlinks>
    <hyperlink ref="G15" r:id="rId1" tooltip="http://www.stadium.busan.kr/"/>
    <hyperlink ref="G27" r:id="rId2"/>
    <hyperlink ref="G25" r:id="rId3"/>
    <hyperlink ref="G23" r:id="rId4"/>
    <hyperlink ref="G24" r:id="rId5"/>
    <hyperlink ref="G29" r:id="rId6"/>
    <hyperlink ref="G65" r:id="rId7" display="www.pyongta.go.kr"/>
    <hyperlink ref="G95" r:id="rId8"/>
    <hyperlink ref="G137" r:id="rId9"/>
    <hyperlink ref="G136" r:id="rId10"/>
    <hyperlink ref="G127" r:id="rId11"/>
    <hyperlink ref="G131" r:id="rId12"/>
    <hyperlink ref="G135" r:id="rId13"/>
    <hyperlink ref="G138" r:id="rId14"/>
    <hyperlink ref="G132" r:id="rId15"/>
    <hyperlink ref="G133" r:id="rId16"/>
    <hyperlink ref="G154" r:id="rId17" display="leeky119@dangin.go.kr"/>
    <hyperlink ref="G153" r:id="rId18" display="leeky119@dangin.go.kr"/>
    <hyperlink ref="G152" r:id="rId19" display="leeky119@dangin.go.kr"/>
    <hyperlink ref="G151" r:id="rId20" display="leeky119@dangin.go.kr"/>
    <hyperlink ref="G142" r:id="rId21" display="http://webpage.nate.com/srch_webresult.asp?query=%C3%B5%BE%C8%BD%C3%BB%FD%C8%B0%C3%BC%C0%B0%C7%F9%C0%C7%C8%B8 in:www.ca-sports.net"/>
    <hyperlink ref="G143" r:id="rId22" display="http://webpage.nate.com/srch_webresult.asp?query=%C3%B5%BE%C8%BD%C3%BB%FD%C8%B0%C3%BC%C0%B0%C7%F9%C0%C7%C8%B8 in:www.ca-sports.net"/>
    <hyperlink ref="G170" r:id="rId23"/>
    <hyperlink ref="G169" r:id="rId24" display="www.egimje.net"/>
    <hyperlink ref="G220" r:id="rId25"/>
    <hyperlink ref="G259" r:id="rId26" display="http://cng.go.kr"/>
    <hyperlink ref="G271" r:id="rId27"/>
    <hyperlink ref="G277" r:id="rId28" display="www.stadium.seoul.kr"/>
    <hyperlink ref="G139" r:id="rId29"/>
  </hyperlinks>
  <printOptions horizontalCentered="1"/>
  <pageMargins left="0.78740157480314965" right="0.78740157480314965" top="0.98425196850393704" bottom="0.98425196850393704" header="0.51181102362204722" footer="0.51181102362204722"/>
  <pageSetup paperSize="9" scale="86" orientation="landscape" horizontalDpi="300" verticalDpi="300" r:id="rId30"/>
  <headerFooter alignWithMargins="0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AY34"/>
  <sheetViews>
    <sheetView view="pageBreakPreview" topLeftCell="B1" zoomScaleNormal="100" zoomScaleSheetLayoutView="100" workbookViewId="0">
      <pane ySplit="5" topLeftCell="A6" activePane="bottomLeft" state="frozen"/>
      <selection activeCell="A17" sqref="A17:L17"/>
      <selection pane="bottomLeft" activeCell="B30" sqref="A30:XFD30"/>
    </sheetView>
  </sheetViews>
  <sheetFormatPr defaultColWidth="8.88671875" defaultRowHeight="10.5"/>
  <cols>
    <col min="1" max="1" width="8" style="30" hidden="1" customWidth="1"/>
    <col min="2" max="2" width="3.77734375" style="33" customWidth="1"/>
    <col min="3" max="3" width="5.77734375" style="33" customWidth="1"/>
    <col min="4" max="4" width="14.109375" style="30" hidden="1" customWidth="1"/>
    <col min="5" max="5" width="13.33203125" style="32" customWidth="1"/>
    <col min="6" max="6" width="7.44140625" style="33" bestFit="1" customWidth="1"/>
    <col min="7" max="7" width="25.109375" style="33" hidden="1" customWidth="1"/>
    <col min="8" max="8" width="22.21875" style="33" hidden="1" customWidth="1"/>
    <col min="9" max="9" width="11.33203125" style="33" customWidth="1"/>
    <col min="10" max="10" width="7.109375" style="30" customWidth="1"/>
    <col min="11" max="12" width="6" style="30" customWidth="1"/>
    <col min="13" max="13" width="9.77734375" style="30" hidden="1" customWidth="1"/>
    <col min="14" max="14" width="3.77734375" style="30" customWidth="1"/>
    <col min="15" max="16" width="5.33203125" style="30" bestFit="1" customWidth="1"/>
    <col min="17" max="17" width="6.44140625" style="30" bestFit="1" customWidth="1"/>
    <col min="18" max="18" width="6.6640625" style="33" bestFit="1" customWidth="1"/>
    <col min="19" max="19" width="3.77734375" style="30" hidden="1" customWidth="1"/>
    <col min="20" max="22" width="4.77734375" style="30" hidden="1" customWidth="1"/>
    <col min="23" max="23" width="5.88671875" style="30" hidden="1" customWidth="1"/>
    <col min="24" max="24" width="7.44140625" style="30" customWidth="1"/>
    <col min="25" max="25" width="6.5546875" style="30" customWidth="1"/>
    <col min="26" max="26" width="6.33203125" style="33" bestFit="1" customWidth="1"/>
    <col min="27" max="27" width="13.6640625" style="30" hidden="1" customWidth="1"/>
    <col min="28" max="28" width="14.88671875" style="30" hidden="1" customWidth="1"/>
    <col min="29" max="29" width="4.77734375" style="33" bestFit="1" customWidth="1"/>
    <col min="30" max="30" width="8" style="30" hidden="1" customWidth="1"/>
    <col min="31" max="32" width="8.6640625" style="30" hidden="1" customWidth="1"/>
    <col min="33" max="33" width="8" style="30" hidden="1" customWidth="1"/>
    <col min="34" max="34" width="6.44140625" style="30" bestFit="1" customWidth="1"/>
    <col min="35" max="35" width="4" style="30" hidden="1" customWidth="1"/>
    <col min="36" max="36" width="3.33203125" style="30" hidden="1" customWidth="1"/>
    <col min="37" max="37" width="10.44140625" style="30" hidden="1" customWidth="1"/>
    <col min="38" max="39" width="5.77734375" style="30" hidden="1" customWidth="1"/>
    <col min="40" max="40" width="4.44140625" style="30" hidden="1" customWidth="1"/>
    <col min="41" max="41" width="5.77734375" style="30" hidden="1" customWidth="1"/>
    <col min="42" max="42" width="19.5546875" style="30" hidden="1" customWidth="1"/>
    <col min="43" max="43" width="4" style="30" hidden="1" customWidth="1"/>
    <col min="44" max="45" width="4.44140625" style="30" hidden="1" customWidth="1"/>
    <col min="46" max="47" width="7.109375" style="30" hidden="1" customWidth="1"/>
    <col min="48" max="50" width="4.44140625" style="30" hidden="1" customWidth="1"/>
    <col min="51" max="51" width="10.44140625" style="30" customWidth="1"/>
    <col min="52" max="16384" width="8.88671875" style="30"/>
  </cols>
  <sheetData>
    <row r="1" spans="1:51" ht="22.9" customHeight="1">
      <c r="B1" s="1470" t="s">
        <v>466</v>
      </c>
      <c r="C1" s="1470"/>
      <c r="D1" s="1470"/>
      <c r="E1" s="1470"/>
      <c r="Z1" s="1467" t="s">
        <v>346</v>
      </c>
      <c r="AA1" s="1467"/>
      <c r="AB1" s="1467"/>
      <c r="AC1" s="1467"/>
      <c r="AD1" s="1467"/>
      <c r="AE1" s="1467"/>
      <c r="AF1" s="1467"/>
      <c r="AG1" s="1467"/>
      <c r="AH1" s="1467"/>
      <c r="AI1" s="1467"/>
      <c r="AJ1" s="1467"/>
      <c r="AK1" s="1467"/>
      <c r="AL1" s="1467"/>
      <c r="AM1" s="1467"/>
      <c r="AN1" s="1467"/>
      <c r="AO1" s="1467"/>
      <c r="AP1" s="1467"/>
      <c r="AQ1" s="1467"/>
      <c r="AR1" s="1467"/>
      <c r="AS1" s="1467"/>
      <c r="AT1" s="1467"/>
      <c r="AU1" s="1467"/>
      <c r="AV1" s="1467"/>
      <c r="AW1" s="1467"/>
      <c r="AX1" s="1467"/>
      <c r="AY1" s="1467"/>
    </row>
    <row r="2" spans="1:51" ht="18" customHeight="1">
      <c r="A2" s="1468" t="s">
        <v>475</v>
      </c>
      <c r="B2" s="1469" t="s">
        <v>476</v>
      </c>
      <c r="C2" s="1469" t="s">
        <v>477</v>
      </c>
      <c r="D2" s="1469" t="s">
        <v>478</v>
      </c>
      <c r="E2" s="1469" t="s">
        <v>479</v>
      </c>
      <c r="F2" s="1469" t="s">
        <v>480</v>
      </c>
      <c r="G2" s="1469" t="s">
        <v>481</v>
      </c>
      <c r="H2" s="97"/>
      <c r="I2" s="1469" t="s">
        <v>482</v>
      </c>
      <c r="J2" s="1469" t="s">
        <v>485</v>
      </c>
      <c r="K2" s="1469" t="s">
        <v>2626</v>
      </c>
      <c r="L2" s="1469" t="s">
        <v>487</v>
      </c>
      <c r="M2" s="1469" t="s">
        <v>108</v>
      </c>
      <c r="N2" s="1469" t="s">
        <v>488</v>
      </c>
      <c r="O2" s="1469"/>
      <c r="P2" s="1469"/>
      <c r="Q2" s="1469"/>
      <c r="R2" s="1469"/>
      <c r="S2" s="1469"/>
      <c r="T2" s="1469"/>
      <c r="U2" s="1469"/>
      <c r="V2" s="1469"/>
      <c r="W2" s="1469"/>
      <c r="X2" s="1469" t="s">
        <v>489</v>
      </c>
      <c r="Y2" s="1469"/>
      <c r="Z2" s="1469"/>
      <c r="AA2" s="1469"/>
      <c r="AB2" s="1469" t="s">
        <v>515</v>
      </c>
      <c r="AC2" s="1469" t="s">
        <v>212</v>
      </c>
      <c r="AD2" s="1472" t="s">
        <v>131</v>
      </c>
      <c r="AE2" s="1472"/>
      <c r="AF2" s="1472"/>
      <c r="AG2" s="1472"/>
      <c r="AH2" s="1472"/>
      <c r="AI2" s="1469" t="s">
        <v>491</v>
      </c>
      <c r="AJ2" s="1469"/>
      <c r="AK2" s="1469" t="s">
        <v>492</v>
      </c>
      <c r="AL2" s="1469"/>
      <c r="AM2" s="1469"/>
      <c r="AN2" s="1469"/>
      <c r="AO2" s="1469"/>
      <c r="AP2" s="1471"/>
      <c r="AQ2" s="1469" t="s">
        <v>493</v>
      </c>
      <c r="AR2" s="1471"/>
      <c r="AS2" s="1471"/>
      <c r="AT2" s="1471"/>
      <c r="AU2" s="1471"/>
      <c r="AV2" s="1471"/>
      <c r="AW2" s="1471"/>
      <c r="AX2" s="1471"/>
      <c r="AY2" s="1469" t="s">
        <v>494</v>
      </c>
    </row>
    <row r="3" spans="1:51" ht="18" customHeight="1">
      <c r="A3" s="1468"/>
      <c r="B3" s="1469"/>
      <c r="C3" s="1469"/>
      <c r="D3" s="1469"/>
      <c r="E3" s="1469"/>
      <c r="F3" s="1469"/>
      <c r="G3" s="1469"/>
      <c r="H3" s="97" t="s">
        <v>554</v>
      </c>
      <c r="I3" s="1469"/>
      <c r="J3" s="1469"/>
      <c r="K3" s="1469"/>
      <c r="L3" s="1469"/>
      <c r="M3" s="1469"/>
      <c r="N3" s="1469" t="s">
        <v>209</v>
      </c>
      <c r="O3" s="1471"/>
      <c r="P3" s="1471"/>
      <c r="Q3" s="1471"/>
      <c r="R3" s="1471"/>
      <c r="S3" s="1469" t="s">
        <v>210</v>
      </c>
      <c r="T3" s="1471"/>
      <c r="U3" s="1471"/>
      <c r="V3" s="1471"/>
      <c r="W3" s="1471"/>
      <c r="X3" s="1469" t="s">
        <v>557</v>
      </c>
      <c r="Y3" s="1469" t="s">
        <v>558</v>
      </c>
      <c r="Z3" s="1469" t="s">
        <v>559</v>
      </c>
      <c r="AA3" s="1469" t="s">
        <v>560</v>
      </c>
      <c r="AB3" s="1469"/>
      <c r="AC3" s="1469"/>
      <c r="AD3" s="1473"/>
      <c r="AE3" s="1473"/>
      <c r="AF3" s="1473"/>
      <c r="AG3" s="1473"/>
      <c r="AH3" s="1473"/>
      <c r="AI3" s="1469" t="s">
        <v>561</v>
      </c>
      <c r="AJ3" s="1469" t="s">
        <v>562</v>
      </c>
      <c r="AK3" s="1469" t="s">
        <v>563</v>
      </c>
      <c r="AL3" s="1469"/>
      <c r="AM3" s="1469" t="s">
        <v>564</v>
      </c>
      <c r="AN3" s="1471"/>
      <c r="AO3" s="1471"/>
      <c r="AP3" s="1471" t="s">
        <v>565</v>
      </c>
      <c r="AQ3" s="1469" t="s">
        <v>566</v>
      </c>
      <c r="AR3" s="1471"/>
      <c r="AS3" s="1471"/>
      <c r="AT3" s="1471"/>
      <c r="AU3" s="1471"/>
      <c r="AV3" s="1469" t="s">
        <v>567</v>
      </c>
      <c r="AW3" s="1471"/>
      <c r="AX3" s="1471"/>
      <c r="AY3" s="1469"/>
    </row>
    <row r="4" spans="1:51" ht="18" customHeight="1">
      <c r="A4" s="1468"/>
      <c r="B4" s="1469"/>
      <c r="C4" s="1469"/>
      <c r="D4" s="1469"/>
      <c r="E4" s="1469"/>
      <c r="F4" s="1469"/>
      <c r="G4" s="1469"/>
      <c r="H4" s="97"/>
      <c r="I4" s="1469"/>
      <c r="J4" s="1469"/>
      <c r="K4" s="1469"/>
      <c r="L4" s="1469"/>
      <c r="M4" s="1469"/>
      <c r="N4" s="97" t="s">
        <v>461</v>
      </c>
      <c r="O4" s="97" t="s">
        <v>208</v>
      </c>
      <c r="P4" s="97" t="s">
        <v>456</v>
      </c>
      <c r="Q4" s="97" t="s">
        <v>191</v>
      </c>
      <c r="R4" s="98" t="s">
        <v>216</v>
      </c>
      <c r="S4" s="97" t="s">
        <v>461</v>
      </c>
      <c r="T4" s="97" t="s">
        <v>208</v>
      </c>
      <c r="U4" s="97" t="s">
        <v>456</v>
      </c>
      <c r="V4" s="97" t="s">
        <v>191</v>
      </c>
      <c r="W4" s="97" t="s">
        <v>216</v>
      </c>
      <c r="X4" s="1469"/>
      <c r="Y4" s="1469"/>
      <c r="Z4" s="1469"/>
      <c r="AA4" s="1469"/>
      <c r="AB4" s="1469"/>
      <c r="AC4" s="1469"/>
      <c r="AD4" s="1474"/>
      <c r="AE4" s="1474"/>
      <c r="AF4" s="1474"/>
      <c r="AG4" s="1474"/>
      <c r="AH4" s="1474"/>
      <c r="AI4" s="1469"/>
      <c r="AJ4" s="1469"/>
      <c r="AK4" s="97" t="s">
        <v>218</v>
      </c>
      <c r="AL4" s="97" t="s">
        <v>219</v>
      </c>
      <c r="AM4" s="97" t="s">
        <v>218</v>
      </c>
      <c r="AN4" s="97" t="s">
        <v>220</v>
      </c>
      <c r="AO4" s="97" t="s">
        <v>219</v>
      </c>
      <c r="AP4" s="1471"/>
      <c r="AQ4" s="98" t="s">
        <v>221</v>
      </c>
      <c r="AR4" s="97" t="s">
        <v>222</v>
      </c>
      <c r="AS4" s="97" t="s">
        <v>191</v>
      </c>
      <c r="AT4" s="97" t="s">
        <v>223</v>
      </c>
      <c r="AU4" s="97" t="s">
        <v>224</v>
      </c>
      <c r="AV4" s="97" t="s">
        <v>221</v>
      </c>
      <c r="AW4" s="97" t="s">
        <v>222</v>
      </c>
      <c r="AX4" s="97" t="s">
        <v>191</v>
      </c>
      <c r="AY4" s="1469"/>
    </row>
    <row r="5" spans="1:51" s="307" customFormat="1" ht="27" customHeight="1">
      <c r="A5" s="183"/>
      <c r="B5" s="353" t="s">
        <v>51</v>
      </c>
      <c r="C5" s="353" t="s">
        <v>4</v>
      </c>
      <c r="D5" s="145"/>
      <c r="E5" s="323">
        <f>COUNTA(E6,E7,E9:E10,E12:E13,E15:E16,E17,E18,E20:E24,E26:E27,E29:E31,E32,E33,E34)</f>
        <v>23</v>
      </c>
      <c r="F5" s="353"/>
      <c r="G5" s="353"/>
      <c r="H5" s="353"/>
      <c r="I5" s="353"/>
      <c r="J5" s="145">
        <f>SUM(J6,J7,J9:J10,J12:J13,J15:J16,J17,J18,J20:J24,J26:J27,J29:J31,J32,J33,J34)</f>
        <v>574458</v>
      </c>
      <c r="K5" s="145">
        <f>SUM(K6,K7,K9:K10,K12:K13,K15:K16,K17,K18,K20:K24,K26:K27,K29:K31,K32,K33,K34)</f>
        <v>20669.060000000001</v>
      </c>
      <c r="L5" s="145">
        <f>SUM(L6,L7,L9:L10,L12:L13,L15:L16,L17,L18,L20:L24,L26:L27,L29:L31,L32,L33,L34)</f>
        <v>26647.759999999998</v>
      </c>
      <c r="M5" s="145"/>
      <c r="N5" s="145"/>
      <c r="O5" s="145"/>
      <c r="P5" s="145"/>
      <c r="Q5" s="145"/>
      <c r="R5" s="421"/>
      <c r="S5" s="145"/>
      <c r="T5" s="145"/>
      <c r="U5" s="145"/>
      <c r="V5" s="145"/>
      <c r="W5" s="145"/>
      <c r="X5" s="145"/>
      <c r="Y5" s="145"/>
      <c r="Z5" s="353"/>
      <c r="AA5" s="145"/>
      <c r="AB5" s="145"/>
      <c r="AC5" s="353"/>
      <c r="AD5" s="145"/>
      <c r="AE5" s="145"/>
      <c r="AF5" s="145"/>
      <c r="AG5" s="145"/>
      <c r="AH5" s="145"/>
      <c r="AI5" s="145"/>
      <c r="AJ5" s="145"/>
      <c r="AK5" s="145"/>
      <c r="AL5" s="145"/>
      <c r="AM5" s="145"/>
      <c r="AN5" s="145"/>
      <c r="AO5" s="145"/>
      <c r="AP5" s="348"/>
      <c r="AQ5" s="348"/>
      <c r="AR5" s="145"/>
      <c r="AS5" s="145"/>
      <c r="AT5" s="145"/>
      <c r="AU5" s="145"/>
      <c r="AV5" s="145"/>
      <c r="AW5" s="145"/>
      <c r="AX5" s="145"/>
      <c r="AY5" s="145"/>
    </row>
    <row r="6" spans="1:51" s="307" customFormat="1" ht="27" customHeight="1">
      <c r="A6" s="183"/>
      <c r="B6" s="353" t="s">
        <v>85</v>
      </c>
      <c r="C6" s="353" t="s">
        <v>74</v>
      </c>
      <c r="D6" s="145"/>
      <c r="E6" s="353" t="s">
        <v>2864</v>
      </c>
      <c r="F6" s="353" t="s">
        <v>1</v>
      </c>
      <c r="G6" s="353"/>
      <c r="H6" s="353"/>
      <c r="I6" s="353" t="s">
        <v>1</v>
      </c>
      <c r="J6" s="145">
        <v>2520</v>
      </c>
      <c r="K6" s="145">
        <v>208</v>
      </c>
      <c r="L6" s="145">
        <v>408</v>
      </c>
      <c r="M6" s="145"/>
      <c r="N6" s="145">
        <v>90</v>
      </c>
      <c r="O6" s="145">
        <v>4</v>
      </c>
      <c r="P6" s="145">
        <v>8</v>
      </c>
      <c r="Q6" s="145">
        <v>2520</v>
      </c>
      <c r="R6" s="421" t="s">
        <v>96</v>
      </c>
      <c r="S6" s="145"/>
      <c r="T6" s="145"/>
      <c r="U6" s="145"/>
      <c r="V6" s="145"/>
      <c r="W6" s="145"/>
      <c r="X6" s="145"/>
      <c r="Y6" s="145"/>
      <c r="Z6" s="353"/>
      <c r="AA6" s="145"/>
      <c r="AB6" s="145"/>
      <c r="AC6" s="353">
        <v>2005</v>
      </c>
      <c r="AD6" s="145"/>
      <c r="AE6" s="145"/>
      <c r="AF6" s="145"/>
      <c r="AG6" s="145"/>
      <c r="AH6" s="145">
        <v>1000</v>
      </c>
      <c r="AI6" s="145"/>
      <c r="AJ6" s="145"/>
      <c r="AK6" s="145"/>
      <c r="AL6" s="145"/>
      <c r="AM6" s="145"/>
      <c r="AN6" s="145"/>
      <c r="AO6" s="145"/>
      <c r="AP6" s="348"/>
      <c r="AQ6" s="348"/>
      <c r="AR6" s="145"/>
      <c r="AS6" s="145"/>
      <c r="AT6" s="145"/>
      <c r="AU6" s="145"/>
      <c r="AV6" s="145"/>
      <c r="AW6" s="145"/>
      <c r="AX6" s="145"/>
      <c r="AY6" s="145"/>
    </row>
    <row r="7" spans="1:51" s="307" customFormat="1" ht="27" customHeight="1">
      <c r="A7" s="308" t="s">
        <v>226</v>
      </c>
      <c r="B7" s="353" t="s">
        <v>2878</v>
      </c>
      <c r="C7" s="353" t="s">
        <v>1070</v>
      </c>
      <c r="D7" s="145" t="s">
        <v>1081</v>
      </c>
      <c r="E7" s="353" t="s">
        <v>2057</v>
      </c>
      <c r="F7" s="353" t="s">
        <v>906</v>
      </c>
      <c r="G7" s="353" t="s">
        <v>1253</v>
      </c>
      <c r="H7" s="493" t="s">
        <v>908</v>
      </c>
      <c r="I7" s="353" t="s">
        <v>1266</v>
      </c>
      <c r="J7" s="145">
        <v>20576</v>
      </c>
      <c r="K7" s="145">
        <v>801</v>
      </c>
      <c r="L7" s="145">
        <v>1195</v>
      </c>
      <c r="M7" s="145" t="s">
        <v>231</v>
      </c>
      <c r="N7" s="145">
        <v>140</v>
      </c>
      <c r="O7" s="145">
        <v>120</v>
      </c>
      <c r="P7" s="145">
        <v>40</v>
      </c>
      <c r="Q7" s="145">
        <v>16800</v>
      </c>
      <c r="R7" s="353" t="s">
        <v>202</v>
      </c>
      <c r="S7" s="145"/>
      <c r="T7" s="145"/>
      <c r="U7" s="145"/>
      <c r="V7" s="145"/>
      <c r="W7" s="145"/>
      <c r="X7" s="145"/>
      <c r="Y7" s="145">
        <v>432</v>
      </c>
      <c r="Z7" s="353" t="s">
        <v>586</v>
      </c>
      <c r="AA7" s="145"/>
      <c r="AB7" s="145"/>
      <c r="AC7" s="353">
        <v>2002</v>
      </c>
      <c r="AD7" s="145"/>
      <c r="AE7" s="145"/>
      <c r="AF7" s="145"/>
      <c r="AG7" s="145"/>
      <c r="AH7" s="145">
        <v>8220</v>
      </c>
      <c r="AI7" s="145"/>
      <c r="AJ7" s="145"/>
      <c r="AK7" s="145"/>
      <c r="AL7" s="145"/>
      <c r="AM7" s="145"/>
      <c r="AN7" s="145"/>
      <c r="AO7" s="145"/>
      <c r="AP7" s="145"/>
      <c r="AQ7" s="145"/>
      <c r="AR7" s="145"/>
      <c r="AS7" s="145"/>
      <c r="AT7" s="145"/>
      <c r="AU7" s="145"/>
      <c r="AV7" s="145"/>
      <c r="AW7" s="145"/>
      <c r="AX7" s="145"/>
      <c r="AY7" s="145"/>
    </row>
    <row r="8" spans="1:51" s="307" customFormat="1" ht="27" customHeight="1">
      <c r="A8" s="308" t="s">
        <v>226</v>
      </c>
      <c r="B8" s="425" t="s">
        <v>3643</v>
      </c>
      <c r="C8" s="353" t="s">
        <v>3248</v>
      </c>
      <c r="D8" s="145"/>
      <c r="E8" s="323">
        <f>COUNTA(E9:E10)</f>
        <v>2</v>
      </c>
      <c r="F8" s="353"/>
      <c r="G8" s="446"/>
      <c r="H8" s="462"/>
      <c r="I8" s="353"/>
      <c r="J8" s="145">
        <f>SUM(J9:J10)</f>
        <v>30891</v>
      </c>
      <c r="K8" s="145">
        <f>SUM(K9:K10)</f>
        <v>336</v>
      </c>
      <c r="L8" s="145">
        <f>SUM(L9:L10)</f>
        <v>458</v>
      </c>
      <c r="M8" s="145"/>
      <c r="N8" s="145"/>
      <c r="O8" s="145"/>
      <c r="P8" s="451"/>
      <c r="Q8" s="145"/>
      <c r="R8" s="353"/>
      <c r="S8" s="145"/>
      <c r="T8" s="145"/>
      <c r="U8" s="145"/>
      <c r="V8" s="145"/>
      <c r="W8" s="145"/>
      <c r="X8" s="145"/>
      <c r="Y8" s="145"/>
      <c r="Z8" s="353"/>
      <c r="AA8" s="145"/>
      <c r="AB8" s="145"/>
      <c r="AC8" s="353"/>
      <c r="AD8" s="145"/>
      <c r="AE8" s="145"/>
      <c r="AF8" s="145"/>
      <c r="AG8" s="145"/>
      <c r="AH8" s="145"/>
      <c r="AI8" s="145"/>
      <c r="AJ8" s="145"/>
      <c r="AK8" s="145"/>
      <c r="AL8" s="145"/>
      <c r="AM8" s="145"/>
      <c r="AN8" s="145"/>
      <c r="AO8" s="145"/>
      <c r="AP8" s="145"/>
      <c r="AQ8" s="145"/>
      <c r="AR8" s="145"/>
      <c r="AS8" s="145"/>
      <c r="AT8" s="145"/>
      <c r="AU8" s="145"/>
      <c r="AV8" s="145"/>
      <c r="AW8" s="145"/>
      <c r="AX8" s="145"/>
      <c r="AY8" s="145"/>
    </row>
    <row r="9" spans="1:51" s="307" customFormat="1" ht="27" customHeight="1">
      <c r="A9" s="308"/>
      <c r="B9" s="344"/>
      <c r="C9" s="353" t="s">
        <v>5848</v>
      </c>
      <c r="D9" s="145" t="s">
        <v>5849</v>
      </c>
      <c r="E9" s="353" t="s">
        <v>5850</v>
      </c>
      <c r="F9" s="353" t="s">
        <v>3438</v>
      </c>
      <c r="G9" s="353" t="s">
        <v>5851</v>
      </c>
      <c r="H9" s="462"/>
      <c r="I9" s="353" t="s">
        <v>5852</v>
      </c>
      <c r="J9" s="145">
        <v>25110</v>
      </c>
      <c r="K9" s="145">
        <v>132</v>
      </c>
      <c r="L9" s="145">
        <v>254</v>
      </c>
      <c r="M9" s="145" t="s">
        <v>3994</v>
      </c>
      <c r="N9" s="145">
        <v>110</v>
      </c>
      <c r="O9" s="145">
        <v>5</v>
      </c>
      <c r="P9" s="145">
        <v>20</v>
      </c>
      <c r="Q9" s="145">
        <v>10100</v>
      </c>
      <c r="R9" s="353" t="s">
        <v>5853</v>
      </c>
      <c r="S9" s="145"/>
      <c r="T9" s="145"/>
      <c r="U9" s="145"/>
      <c r="V9" s="145"/>
      <c r="W9" s="145"/>
      <c r="X9" s="145">
        <v>100</v>
      </c>
      <c r="Y9" s="145">
        <v>100</v>
      </c>
      <c r="Z9" s="353" t="s">
        <v>5854</v>
      </c>
      <c r="AA9" s="145"/>
      <c r="AB9" s="145"/>
      <c r="AC9" s="353">
        <v>2012</v>
      </c>
      <c r="AD9" s="145">
        <v>44209</v>
      </c>
      <c r="AE9" s="145"/>
      <c r="AF9" s="145"/>
      <c r="AG9" s="145"/>
      <c r="AH9" s="145">
        <v>3000</v>
      </c>
      <c r="AI9" s="145"/>
      <c r="AJ9" s="145"/>
      <c r="AK9" s="145"/>
      <c r="AL9" s="145"/>
      <c r="AM9" s="145"/>
      <c r="AN9" s="145"/>
      <c r="AO9" s="145"/>
      <c r="AP9" s="145"/>
      <c r="AQ9" s="145"/>
      <c r="AR9" s="145"/>
      <c r="AS9" s="145"/>
      <c r="AT9" s="145"/>
      <c r="AU9" s="145"/>
      <c r="AV9" s="145"/>
      <c r="AW9" s="475"/>
      <c r="AX9" s="475"/>
      <c r="AY9" s="348"/>
    </row>
    <row r="10" spans="1:51" s="307" customFormat="1" ht="27" customHeight="1">
      <c r="A10" s="308"/>
      <c r="B10" s="431"/>
      <c r="C10" s="353" t="s">
        <v>5855</v>
      </c>
      <c r="D10" s="145" t="s">
        <v>5856</v>
      </c>
      <c r="E10" s="353" t="s">
        <v>5857</v>
      </c>
      <c r="F10" s="353" t="s">
        <v>3645</v>
      </c>
      <c r="G10" s="353" t="s">
        <v>5858</v>
      </c>
      <c r="H10" s="462"/>
      <c r="I10" s="353" t="s">
        <v>5859</v>
      </c>
      <c r="J10" s="145">
        <v>5781</v>
      </c>
      <c r="K10" s="145">
        <v>204</v>
      </c>
      <c r="L10" s="145">
        <v>204</v>
      </c>
      <c r="M10" s="145" t="s">
        <v>3994</v>
      </c>
      <c r="N10" s="145">
        <v>95</v>
      </c>
      <c r="O10" s="145">
        <v>30</v>
      </c>
      <c r="P10" s="145">
        <v>5</v>
      </c>
      <c r="Q10" s="145">
        <v>2670</v>
      </c>
      <c r="R10" s="353" t="s">
        <v>3257</v>
      </c>
      <c r="S10" s="145"/>
      <c r="T10" s="145"/>
      <c r="U10" s="145"/>
      <c r="V10" s="145"/>
      <c r="W10" s="145"/>
      <c r="X10" s="145"/>
      <c r="Y10" s="145"/>
      <c r="Z10" s="353"/>
      <c r="AA10" s="145"/>
      <c r="AB10" s="145"/>
      <c r="AC10" s="353">
        <v>1982</v>
      </c>
      <c r="AD10" s="145">
        <v>670</v>
      </c>
      <c r="AE10" s="145"/>
      <c r="AF10" s="145"/>
      <c r="AG10" s="145"/>
      <c r="AH10" s="145">
        <v>241</v>
      </c>
      <c r="AI10" s="145"/>
      <c r="AJ10" s="145"/>
      <c r="AK10" s="145"/>
      <c r="AL10" s="145"/>
      <c r="AM10" s="145"/>
      <c r="AN10" s="145"/>
      <c r="AO10" s="145"/>
      <c r="AP10" s="145"/>
      <c r="AQ10" s="145"/>
      <c r="AR10" s="145"/>
      <c r="AS10" s="145"/>
      <c r="AT10" s="145"/>
      <c r="AU10" s="145"/>
      <c r="AV10" s="145"/>
      <c r="AW10" s="475"/>
      <c r="AX10" s="475"/>
      <c r="AY10" s="475"/>
    </row>
    <row r="11" spans="1:51" s="307" customFormat="1" ht="27" customHeight="1">
      <c r="A11" s="308" t="s">
        <v>226</v>
      </c>
      <c r="B11" s="425" t="s">
        <v>3648</v>
      </c>
      <c r="C11" s="353" t="s">
        <v>3248</v>
      </c>
      <c r="D11" s="145"/>
      <c r="E11" s="323">
        <f>COUNTA(E12:E13)</f>
        <v>2</v>
      </c>
      <c r="F11" s="353"/>
      <c r="G11" s="353"/>
      <c r="H11" s="462"/>
      <c r="I11" s="353"/>
      <c r="J11" s="145">
        <f>SUM(J12:J13)</f>
        <v>13061</v>
      </c>
      <c r="K11" s="145">
        <f>SUM(K12:K13)</f>
        <v>7129.4</v>
      </c>
      <c r="L11" s="145">
        <f>SUM(L12:L13)</f>
        <v>6073</v>
      </c>
      <c r="M11" s="145"/>
      <c r="N11" s="145"/>
      <c r="O11" s="145"/>
      <c r="P11" s="145"/>
      <c r="Q11" s="145"/>
      <c r="R11" s="353"/>
      <c r="S11" s="145"/>
      <c r="T11" s="145"/>
      <c r="U11" s="145"/>
      <c r="V11" s="145"/>
      <c r="W11" s="145"/>
      <c r="X11" s="145"/>
      <c r="Y11" s="145"/>
      <c r="Z11" s="353"/>
      <c r="AA11" s="145"/>
      <c r="AB11" s="145"/>
      <c r="AC11" s="353"/>
      <c r="AD11" s="145"/>
      <c r="AE11" s="145"/>
      <c r="AF11" s="145"/>
      <c r="AG11" s="145"/>
      <c r="AH11" s="145"/>
      <c r="AI11" s="145"/>
      <c r="AJ11" s="145"/>
      <c r="AK11" s="145"/>
      <c r="AL11" s="145"/>
      <c r="AM11" s="145"/>
      <c r="AN11" s="145"/>
      <c r="AO11" s="145"/>
      <c r="AP11" s="145"/>
      <c r="AQ11" s="145"/>
      <c r="AR11" s="145"/>
      <c r="AS11" s="145"/>
      <c r="AT11" s="145"/>
      <c r="AU11" s="145"/>
      <c r="AV11" s="145"/>
      <c r="AW11" s="145"/>
      <c r="AX11" s="145"/>
      <c r="AY11" s="145"/>
    </row>
    <row r="12" spans="1:51" s="307" customFormat="1" ht="27" customHeight="1">
      <c r="A12" s="308"/>
      <c r="B12" s="344"/>
      <c r="C12" s="353" t="s">
        <v>5860</v>
      </c>
      <c r="D12" s="145" t="s">
        <v>5861</v>
      </c>
      <c r="E12" s="353" t="s">
        <v>5862</v>
      </c>
      <c r="F12" s="353" t="s">
        <v>3435</v>
      </c>
      <c r="G12" s="353" t="s">
        <v>3849</v>
      </c>
      <c r="H12" s="462" t="s">
        <v>5863</v>
      </c>
      <c r="I12" s="353" t="s">
        <v>4087</v>
      </c>
      <c r="J12" s="145">
        <v>6152</v>
      </c>
      <c r="K12" s="145">
        <v>220.4</v>
      </c>
      <c r="L12" s="145">
        <v>370</v>
      </c>
      <c r="M12" s="145" t="s">
        <v>3994</v>
      </c>
      <c r="N12" s="145">
        <v>95</v>
      </c>
      <c r="O12" s="145">
        <v>30</v>
      </c>
      <c r="P12" s="145">
        <v>6</v>
      </c>
      <c r="Q12" s="145">
        <v>2580</v>
      </c>
      <c r="R12" s="353" t="s">
        <v>3834</v>
      </c>
      <c r="S12" s="145"/>
      <c r="T12" s="145"/>
      <c r="U12" s="145"/>
      <c r="V12" s="145"/>
      <c r="W12" s="145"/>
      <c r="X12" s="145"/>
      <c r="Y12" s="145" t="s">
        <v>3259</v>
      </c>
      <c r="Z12" s="353" t="s">
        <v>3259</v>
      </c>
      <c r="AA12" s="145" t="s">
        <v>3837</v>
      </c>
      <c r="AB12" s="145"/>
      <c r="AC12" s="353">
        <v>2007</v>
      </c>
      <c r="AD12" s="145"/>
      <c r="AE12" s="145">
        <v>101</v>
      </c>
      <c r="AF12" s="145"/>
      <c r="AG12" s="145"/>
      <c r="AH12" s="145">
        <v>575</v>
      </c>
      <c r="AI12" s="145"/>
      <c r="AJ12" s="145"/>
      <c r="AK12" s="145"/>
      <c r="AL12" s="145"/>
      <c r="AM12" s="145"/>
      <c r="AN12" s="145"/>
      <c r="AO12" s="145"/>
      <c r="AP12" s="145"/>
      <c r="AQ12" s="145"/>
      <c r="AR12" s="145"/>
      <c r="AS12" s="145"/>
      <c r="AT12" s="145"/>
      <c r="AU12" s="145"/>
      <c r="AV12" s="145"/>
      <c r="AW12" s="145"/>
      <c r="AX12" s="145"/>
      <c r="AY12" s="145"/>
    </row>
    <row r="13" spans="1:51" s="307" customFormat="1" ht="27" customHeight="1">
      <c r="A13" s="308"/>
      <c r="B13" s="431"/>
      <c r="C13" s="353" t="s">
        <v>3847</v>
      </c>
      <c r="D13" s="145"/>
      <c r="E13" s="353" t="s">
        <v>5864</v>
      </c>
      <c r="F13" s="353" t="s">
        <v>3435</v>
      </c>
      <c r="G13" s="353"/>
      <c r="H13" s="462"/>
      <c r="I13" s="353" t="s">
        <v>5865</v>
      </c>
      <c r="J13" s="145">
        <v>6909</v>
      </c>
      <c r="K13" s="145">
        <v>6909</v>
      </c>
      <c r="L13" s="145">
        <v>5703</v>
      </c>
      <c r="M13" s="145"/>
      <c r="N13" s="145"/>
      <c r="O13" s="145"/>
      <c r="P13" s="145"/>
      <c r="Q13" s="145">
        <v>6909</v>
      </c>
      <c r="R13" s="353" t="s">
        <v>3834</v>
      </c>
      <c r="S13" s="145"/>
      <c r="T13" s="145"/>
      <c r="U13" s="145"/>
      <c r="V13" s="145"/>
      <c r="W13" s="145"/>
      <c r="X13" s="145">
        <v>1181</v>
      </c>
      <c r="Y13" s="145"/>
      <c r="Z13" s="353" t="s">
        <v>3250</v>
      </c>
      <c r="AA13" s="145"/>
      <c r="AB13" s="145"/>
      <c r="AC13" s="353">
        <v>2013</v>
      </c>
      <c r="AD13" s="145"/>
      <c r="AE13" s="145"/>
      <c r="AF13" s="145"/>
      <c r="AG13" s="145"/>
      <c r="AH13" s="145"/>
      <c r="AI13" s="145"/>
      <c r="AJ13" s="145"/>
      <c r="AK13" s="145"/>
      <c r="AL13" s="145"/>
      <c r="AM13" s="145"/>
      <c r="AN13" s="145"/>
      <c r="AO13" s="145"/>
      <c r="AP13" s="145"/>
      <c r="AQ13" s="145"/>
      <c r="AR13" s="145"/>
      <c r="AS13" s="145"/>
      <c r="AT13" s="145"/>
      <c r="AU13" s="145"/>
      <c r="AV13" s="145"/>
      <c r="AW13" s="145"/>
      <c r="AX13" s="145"/>
      <c r="AY13" s="145"/>
    </row>
    <row r="14" spans="1:51" s="307" customFormat="1" ht="27" customHeight="1">
      <c r="A14" s="308"/>
      <c r="B14" s="425" t="s">
        <v>3436</v>
      </c>
      <c r="C14" s="353" t="s">
        <v>3248</v>
      </c>
      <c r="D14" s="145"/>
      <c r="E14" s="323">
        <f>COUNTA(E15:E16)</f>
        <v>2</v>
      </c>
      <c r="F14" s="353"/>
      <c r="G14" s="353"/>
      <c r="H14" s="462"/>
      <c r="I14" s="353"/>
      <c r="J14" s="145">
        <f>SUM(J15:J16)</f>
        <v>45109</v>
      </c>
      <c r="K14" s="145">
        <f>SUM(K15:K16)</f>
        <v>2464</v>
      </c>
      <c r="L14" s="145">
        <f>SUM(L15:L16)</f>
        <v>3433</v>
      </c>
      <c r="M14" s="145"/>
      <c r="N14" s="145"/>
      <c r="O14" s="145"/>
      <c r="P14" s="145"/>
      <c r="Q14" s="145"/>
      <c r="R14" s="353"/>
      <c r="S14" s="145"/>
      <c r="T14" s="145"/>
      <c r="U14" s="145"/>
      <c r="V14" s="145"/>
      <c r="W14" s="145"/>
      <c r="X14" s="145"/>
      <c r="Y14" s="145"/>
      <c r="Z14" s="353"/>
      <c r="AA14" s="145"/>
      <c r="AB14" s="145"/>
      <c r="AC14" s="353"/>
      <c r="AD14" s="145"/>
      <c r="AE14" s="145"/>
      <c r="AF14" s="145"/>
      <c r="AG14" s="145"/>
      <c r="AH14" s="145"/>
      <c r="AI14" s="145"/>
      <c r="AJ14" s="145"/>
      <c r="AK14" s="145"/>
      <c r="AL14" s="145"/>
      <c r="AM14" s="145"/>
      <c r="AN14" s="145"/>
      <c r="AO14" s="145"/>
      <c r="AP14" s="145"/>
      <c r="AQ14" s="145"/>
      <c r="AR14" s="145"/>
      <c r="AS14" s="145"/>
      <c r="AT14" s="145"/>
      <c r="AU14" s="145"/>
      <c r="AV14" s="145"/>
      <c r="AW14" s="145"/>
      <c r="AX14" s="145"/>
      <c r="AY14" s="145"/>
    </row>
    <row r="15" spans="1:51" s="307" customFormat="1" ht="27" customHeight="1">
      <c r="A15" s="308"/>
      <c r="B15" s="344"/>
      <c r="C15" s="353" t="s">
        <v>3852</v>
      </c>
      <c r="D15" s="145" t="s">
        <v>4110</v>
      </c>
      <c r="E15" s="353" t="s">
        <v>5866</v>
      </c>
      <c r="F15" s="353" t="s">
        <v>3266</v>
      </c>
      <c r="G15" s="353" t="s">
        <v>5867</v>
      </c>
      <c r="H15" s="462" t="s">
        <v>2126</v>
      </c>
      <c r="I15" s="353" t="s">
        <v>4111</v>
      </c>
      <c r="J15" s="469"/>
      <c r="K15" s="145">
        <v>479</v>
      </c>
      <c r="L15" s="145">
        <v>463</v>
      </c>
      <c r="M15" s="145" t="s">
        <v>3994</v>
      </c>
      <c r="N15" s="145">
        <v>95</v>
      </c>
      <c r="O15" s="145">
        <v>4</v>
      </c>
      <c r="P15" s="145">
        <v>48</v>
      </c>
      <c r="Q15" s="145">
        <v>13800</v>
      </c>
      <c r="R15" s="353" t="s">
        <v>3226</v>
      </c>
      <c r="S15" s="145"/>
      <c r="T15" s="145"/>
      <c r="U15" s="145"/>
      <c r="V15" s="145"/>
      <c r="W15" s="145"/>
      <c r="X15" s="145" t="s">
        <v>3259</v>
      </c>
      <c r="Y15" s="145">
        <v>500</v>
      </c>
      <c r="Z15" s="353" t="s">
        <v>3259</v>
      </c>
      <c r="AA15" s="145" t="s">
        <v>3251</v>
      </c>
      <c r="AB15" s="145"/>
      <c r="AC15" s="353">
        <v>2007</v>
      </c>
      <c r="AD15" s="145"/>
      <c r="AE15" s="145" t="s">
        <v>5868</v>
      </c>
      <c r="AF15" s="145" t="s">
        <v>3838</v>
      </c>
      <c r="AG15" s="145" t="s">
        <v>5869</v>
      </c>
      <c r="AH15" s="145">
        <v>414</v>
      </c>
      <c r="AI15" s="145"/>
      <c r="AJ15" s="145"/>
      <c r="AK15" s="145"/>
      <c r="AL15" s="145"/>
      <c r="AM15" s="145"/>
      <c r="AN15" s="145"/>
      <c r="AO15" s="145"/>
      <c r="AP15" s="145"/>
      <c r="AQ15" s="145"/>
      <c r="AR15" s="145"/>
      <c r="AS15" s="145"/>
      <c r="AT15" s="145"/>
      <c r="AU15" s="145"/>
      <c r="AV15" s="145"/>
      <c r="AW15" s="145"/>
      <c r="AX15" s="145"/>
      <c r="AY15" s="145" t="s">
        <v>5870</v>
      </c>
    </row>
    <row r="16" spans="1:51" s="307" customFormat="1" ht="27" customHeight="1">
      <c r="A16" s="308" t="s">
        <v>226</v>
      </c>
      <c r="B16" s="344"/>
      <c r="C16" s="353" t="s">
        <v>5860</v>
      </c>
      <c r="D16" s="145" t="s">
        <v>4110</v>
      </c>
      <c r="E16" s="353" t="s">
        <v>5871</v>
      </c>
      <c r="F16" s="353" t="s">
        <v>3266</v>
      </c>
      <c r="G16" s="353" t="s">
        <v>3078</v>
      </c>
      <c r="H16" s="462" t="s">
        <v>2126</v>
      </c>
      <c r="I16" s="353" t="s">
        <v>4111</v>
      </c>
      <c r="J16" s="469">
        <v>45109</v>
      </c>
      <c r="K16" s="145">
        <v>1985</v>
      </c>
      <c r="L16" s="145">
        <v>2970</v>
      </c>
      <c r="M16" s="145" t="s">
        <v>3994</v>
      </c>
      <c r="N16" s="145">
        <v>140</v>
      </c>
      <c r="O16" s="145">
        <v>4</v>
      </c>
      <c r="P16" s="145">
        <v>32</v>
      </c>
      <c r="Q16" s="145">
        <v>29400</v>
      </c>
      <c r="R16" s="353" t="s">
        <v>3226</v>
      </c>
      <c r="S16" s="145"/>
      <c r="T16" s="145"/>
      <c r="U16" s="145"/>
      <c r="V16" s="145"/>
      <c r="W16" s="145"/>
      <c r="X16" s="145">
        <v>1085</v>
      </c>
      <c r="Y16" s="145">
        <v>1100</v>
      </c>
      <c r="Z16" s="353" t="s">
        <v>5872</v>
      </c>
      <c r="AA16" s="145" t="s">
        <v>3251</v>
      </c>
      <c r="AB16" s="145"/>
      <c r="AC16" s="353">
        <v>2015</v>
      </c>
      <c r="AD16" s="145"/>
      <c r="AE16" s="145" t="s">
        <v>5868</v>
      </c>
      <c r="AF16" s="145" t="s">
        <v>3838</v>
      </c>
      <c r="AG16" s="145" t="s">
        <v>5869</v>
      </c>
      <c r="AH16" s="145">
        <v>23700</v>
      </c>
      <c r="AI16" s="145"/>
      <c r="AJ16" s="145"/>
      <c r="AK16" s="145"/>
      <c r="AL16" s="145"/>
      <c r="AM16" s="145"/>
      <c r="AN16" s="145"/>
      <c r="AO16" s="145"/>
      <c r="AP16" s="145"/>
      <c r="AQ16" s="145"/>
      <c r="AR16" s="145"/>
      <c r="AS16" s="145"/>
      <c r="AT16" s="145"/>
      <c r="AU16" s="145"/>
      <c r="AV16" s="145"/>
      <c r="AW16" s="145"/>
      <c r="AX16" s="145"/>
      <c r="AY16" s="145"/>
    </row>
    <row r="17" spans="1:51" s="307" customFormat="1" ht="27" customHeight="1">
      <c r="A17" s="308" t="s">
        <v>226</v>
      </c>
      <c r="B17" s="353" t="s">
        <v>3851</v>
      </c>
      <c r="C17" s="353" t="s">
        <v>3852</v>
      </c>
      <c r="D17" s="145" t="s">
        <v>5873</v>
      </c>
      <c r="E17" s="353" t="s">
        <v>5874</v>
      </c>
      <c r="F17" s="353" t="s">
        <v>3854</v>
      </c>
      <c r="G17" s="446" t="s">
        <v>5875</v>
      </c>
      <c r="H17" s="462"/>
      <c r="I17" s="353" t="s">
        <v>3224</v>
      </c>
      <c r="J17" s="145">
        <v>4116</v>
      </c>
      <c r="K17" s="145">
        <v>320</v>
      </c>
      <c r="L17" s="145">
        <v>433</v>
      </c>
      <c r="M17" s="145" t="s">
        <v>3994</v>
      </c>
      <c r="N17" s="145">
        <v>90</v>
      </c>
      <c r="O17" s="145">
        <v>4</v>
      </c>
      <c r="P17" s="145">
        <v>10</v>
      </c>
      <c r="Q17" s="145">
        <v>3600</v>
      </c>
      <c r="R17" s="353" t="s">
        <v>3226</v>
      </c>
      <c r="S17" s="145"/>
      <c r="T17" s="145"/>
      <c r="U17" s="145"/>
      <c r="V17" s="145"/>
      <c r="W17" s="145"/>
      <c r="X17" s="145">
        <v>100</v>
      </c>
      <c r="Y17" s="145">
        <v>100</v>
      </c>
      <c r="Z17" s="353" t="s">
        <v>3259</v>
      </c>
      <c r="AA17" s="145" t="s">
        <v>3251</v>
      </c>
      <c r="AB17" s="145"/>
      <c r="AC17" s="353">
        <v>1994</v>
      </c>
      <c r="AD17" s="145"/>
      <c r="AE17" s="145">
        <v>309</v>
      </c>
      <c r="AF17" s="145"/>
      <c r="AG17" s="145"/>
      <c r="AH17" s="145">
        <v>309</v>
      </c>
      <c r="AI17" s="145"/>
      <c r="AJ17" s="145"/>
      <c r="AK17" s="145"/>
      <c r="AL17" s="145"/>
      <c r="AM17" s="145"/>
      <c r="AN17" s="145"/>
      <c r="AO17" s="145"/>
      <c r="AP17" s="145"/>
      <c r="AQ17" s="145"/>
      <c r="AR17" s="145"/>
      <c r="AS17" s="145"/>
      <c r="AT17" s="145"/>
      <c r="AU17" s="145"/>
      <c r="AV17" s="145"/>
      <c r="AW17" s="145"/>
      <c r="AX17" s="145"/>
      <c r="AY17" s="145"/>
    </row>
    <row r="18" spans="1:51" s="307" customFormat="1" ht="37.9" customHeight="1">
      <c r="A18" s="308"/>
      <c r="B18" s="353" t="s">
        <v>3219</v>
      </c>
      <c r="C18" s="353" t="s">
        <v>5855</v>
      </c>
      <c r="D18" s="145"/>
      <c r="E18" s="353" t="s">
        <v>5876</v>
      </c>
      <c r="F18" s="353" t="s">
        <v>3976</v>
      </c>
      <c r="G18" s="446"/>
      <c r="H18" s="462"/>
      <c r="I18" s="353" t="s">
        <v>3976</v>
      </c>
      <c r="J18" s="145">
        <v>103117</v>
      </c>
      <c r="K18" s="145">
        <v>1776</v>
      </c>
      <c r="L18" s="145">
        <v>2814</v>
      </c>
      <c r="M18" s="145"/>
      <c r="N18" s="145">
        <v>245</v>
      </c>
      <c r="O18" s="145">
        <v>135</v>
      </c>
      <c r="P18" s="145">
        <v>80</v>
      </c>
      <c r="Q18" s="145">
        <v>33075</v>
      </c>
      <c r="R18" s="353" t="s">
        <v>3229</v>
      </c>
      <c r="S18" s="145"/>
      <c r="T18" s="145"/>
      <c r="U18" s="145"/>
      <c r="V18" s="145"/>
      <c r="W18" s="145"/>
      <c r="X18" s="145"/>
      <c r="Y18" s="145">
        <v>1176</v>
      </c>
      <c r="Z18" s="353" t="s">
        <v>3250</v>
      </c>
      <c r="AA18" s="145"/>
      <c r="AB18" s="145"/>
      <c r="AC18" s="353">
        <v>2009</v>
      </c>
      <c r="AD18" s="145"/>
      <c r="AE18" s="145"/>
      <c r="AF18" s="145"/>
      <c r="AG18" s="145"/>
      <c r="AH18" s="145">
        <v>18493</v>
      </c>
      <c r="AI18" s="145"/>
      <c r="AJ18" s="145"/>
      <c r="AK18" s="145"/>
      <c r="AL18" s="145"/>
      <c r="AM18" s="145"/>
      <c r="AN18" s="145"/>
      <c r="AO18" s="145"/>
      <c r="AP18" s="145"/>
      <c r="AQ18" s="145"/>
      <c r="AR18" s="145"/>
      <c r="AS18" s="145"/>
      <c r="AT18" s="145"/>
      <c r="AU18" s="145"/>
      <c r="AV18" s="145"/>
      <c r="AW18" s="145"/>
      <c r="AX18" s="145"/>
      <c r="AY18" s="145"/>
    </row>
    <row r="19" spans="1:51" s="307" customFormat="1" ht="27" customHeight="1">
      <c r="A19" s="308"/>
      <c r="B19" s="425" t="s">
        <v>3247</v>
      </c>
      <c r="C19" s="353" t="s">
        <v>3248</v>
      </c>
      <c r="D19" s="145"/>
      <c r="E19" s="323">
        <f>COUNTA(E20:E24)</f>
        <v>5</v>
      </c>
      <c r="F19" s="353"/>
      <c r="G19" s="446"/>
      <c r="H19" s="462"/>
      <c r="I19" s="353"/>
      <c r="J19" s="145">
        <f>SUM(J20:J24)</f>
        <v>36840</v>
      </c>
      <c r="K19" s="145">
        <f>SUM(K20:K24)</f>
        <v>1800.18</v>
      </c>
      <c r="L19" s="145">
        <f>SUM(L20:L24)</f>
        <v>4803</v>
      </c>
      <c r="M19" s="145"/>
      <c r="N19" s="145"/>
      <c r="O19" s="145"/>
      <c r="P19" s="451"/>
      <c r="Q19" s="145"/>
      <c r="R19" s="353"/>
      <c r="S19" s="145"/>
      <c r="T19" s="145"/>
      <c r="U19" s="145"/>
      <c r="V19" s="145"/>
      <c r="W19" s="145"/>
      <c r="X19" s="145"/>
      <c r="Y19" s="145"/>
      <c r="Z19" s="353"/>
      <c r="AA19" s="145"/>
      <c r="AB19" s="145"/>
      <c r="AC19" s="353"/>
      <c r="AD19" s="145"/>
      <c r="AE19" s="145"/>
      <c r="AF19" s="145"/>
      <c r="AG19" s="145"/>
      <c r="AH19" s="145"/>
      <c r="AI19" s="145"/>
      <c r="AJ19" s="145"/>
      <c r="AK19" s="145"/>
      <c r="AL19" s="145"/>
      <c r="AM19" s="145"/>
      <c r="AN19" s="145"/>
      <c r="AO19" s="145"/>
      <c r="AP19" s="145"/>
      <c r="AQ19" s="145"/>
      <c r="AR19" s="145"/>
      <c r="AS19" s="145"/>
      <c r="AT19" s="145"/>
      <c r="AU19" s="145"/>
      <c r="AV19" s="145"/>
      <c r="AW19" s="145"/>
      <c r="AX19" s="145"/>
      <c r="AY19" s="145"/>
    </row>
    <row r="20" spans="1:51" s="307" customFormat="1" ht="27" customHeight="1">
      <c r="A20" s="308" t="s">
        <v>226</v>
      </c>
      <c r="B20" s="344"/>
      <c r="C20" s="353" t="s">
        <v>3249</v>
      </c>
      <c r="D20" s="145" t="s">
        <v>5849</v>
      </c>
      <c r="E20" s="353" t="s">
        <v>5877</v>
      </c>
      <c r="F20" s="353" t="s">
        <v>3249</v>
      </c>
      <c r="G20" s="353" t="s">
        <v>5851</v>
      </c>
      <c r="H20" s="462"/>
      <c r="I20" s="353" t="s">
        <v>5878</v>
      </c>
      <c r="J20" s="145">
        <v>19109</v>
      </c>
      <c r="K20" s="145">
        <v>415.18</v>
      </c>
      <c r="L20" s="145">
        <v>415</v>
      </c>
      <c r="M20" s="145" t="s">
        <v>3994</v>
      </c>
      <c r="N20" s="145">
        <v>125</v>
      </c>
      <c r="O20" s="145">
        <v>6</v>
      </c>
      <c r="P20" s="145" t="s">
        <v>5879</v>
      </c>
      <c r="Q20" s="145">
        <v>415</v>
      </c>
      <c r="R20" s="353" t="s">
        <v>3834</v>
      </c>
      <c r="S20" s="145"/>
      <c r="T20" s="145"/>
      <c r="U20" s="145"/>
      <c r="V20" s="145"/>
      <c r="W20" s="145"/>
      <c r="X20" s="145"/>
      <c r="Y20" s="145">
        <v>100</v>
      </c>
      <c r="Z20" s="353" t="s">
        <v>3259</v>
      </c>
      <c r="AA20" s="145"/>
      <c r="AB20" s="145"/>
      <c r="AC20" s="353">
        <v>2004</v>
      </c>
      <c r="AD20" s="145">
        <v>44209</v>
      </c>
      <c r="AE20" s="145"/>
      <c r="AF20" s="145"/>
      <c r="AG20" s="145"/>
      <c r="AH20" s="145">
        <v>294</v>
      </c>
      <c r="AI20" s="145"/>
      <c r="AJ20" s="145"/>
      <c r="AK20" s="145"/>
      <c r="AL20" s="145"/>
      <c r="AM20" s="145"/>
      <c r="AN20" s="145"/>
      <c r="AO20" s="145"/>
      <c r="AP20" s="145"/>
      <c r="AQ20" s="145"/>
      <c r="AR20" s="145"/>
      <c r="AS20" s="145"/>
      <c r="AT20" s="145"/>
      <c r="AU20" s="145"/>
      <c r="AV20" s="145"/>
      <c r="AW20" s="475"/>
      <c r="AX20" s="475"/>
      <c r="AY20" s="348"/>
    </row>
    <row r="21" spans="1:51" s="307" customFormat="1" ht="38.450000000000003" customHeight="1">
      <c r="A21" s="308">
        <v>2</v>
      </c>
      <c r="B21" s="344"/>
      <c r="C21" s="353" t="s">
        <v>3253</v>
      </c>
      <c r="D21" s="145" t="s">
        <v>5880</v>
      </c>
      <c r="E21" s="353" t="s">
        <v>5881</v>
      </c>
      <c r="F21" s="353" t="s">
        <v>3253</v>
      </c>
      <c r="G21" s="353" t="s">
        <v>5858</v>
      </c>
      <c r="H21" s="462"/>
      <c r="I21" s="353" t="s">
        <v>5882</v>
      </c>
      <c r="J21" s="145">
        <v>3000</v>
      </c>
      <c r="K21" s="145"/>
      <c r="L21" s="145">
        <v>3000</v>
      </c>
      <c r="M21" s="145" t="s">
        <v>3994</v>
      </c>
      <c r="N21" s="145">
        <v>60</v>
      </c>
      <c r="O21" s="145">
        <v>30</v>
      </c>
      <c r="P21" s="145">
        <v>3</v>
      </c>
      <c r="Q21" s="145">
        <v>3000</v>
      </c>
      <c r="R21" s="353" t="s">
        <v>3226</v>
      </c>
      <c r="S21" s="145"/>
      <c r="T21" s="145"/>
      <c r="U21" s="145"/>
      <c r="V21" s="145"/>
      <c r="W21" s="145"/>
      <c r="X21" s="145"/>
      <c r="Y21" s="145"/>
      <c r="Z21" s="353"/>
      <c r="AA21" s="145"/>
      <c r="AB21" s="145"/>
      <c r="AC21" s="353">
        <v>2013</v>
      </c>
      <c r="AD21" s="145">
        <v>670</v>
      </c>
      <c r="AE21" s="145"/>
      <c r="AF21" s="145"/>
      <c r="AG21" s="145"/>
      <c r="AH21" s="145">
        <v>254</v>
      </c>
      <c r="AI21" s="145"/>
      <c r="AJ21" s="145"/>
      <c r="AK21" s="145"/>
      <c r="AL21" s="145"/>
      <c r="AM21" s="145"/>
      <c r="AN21" s="145"/>
      <c r="AO21" s="145"/>
      <c r="AP21" s="145"/>
      <c r="AQ21" s="145"/>
      <c r="AR21" s="145"/>
      <c r="AS21" s="145"/>
      <c r="AT21" s="145"/>
      <c r="AU21" s="145"/>
      <c r="AV21" s="145"/>
      <c r="AW21" s="475"/>
      <c r="AX21" s="475"/>
      <c r="AY21" s="348"/>
    </row>
    <row r="22" spans="1:51" s="307" customFormat="1" ht="25.15" customHeight="1">
      <c r="A22" s="308"/>
      <c r="B22" s="344"/>
      <c r="C22" s="353" t="s">
        <v>3260</v>
      </c>
      <c r="D22" s="145" t="s">
        <v>5883</v>
      </c>
      <c r="E22" s="353" t="s">
        <v>5884</v>
      </c>
      <c r="F22" s="353" t="s">
        <v>3260</v>
      </c>
      <c r="G22" s="353" t="s">
        <v>5885</v>
      </c>
      <c r="H22" s="462"/>
      <c r="I22" s="353" t="s">
        <v>5886</v>
      </c>
      <c r="J22" s="145">
        <v>6720</v>
      </c>
      <c r="K22" s="145">
        <v>687</v>
      </c>
      <c r="L22" s="145">
        <v>690</v>
      </c>
      <c r="M22" s="145" t="s">
        <v>3994</v>
      </c>
      <c r="N22" s="145">
        <v>112</v>
      </c>
      <c r="O22" s="145">
        <v>60</v>
      </c>
      <c r="P22" s="145">
        <v>25</v>
      </c>
      <c r="Q22" s="145">
        <v>6720</v>
      </c>
      <c r="R22" s="353" t="s">
        <v>3226</v>
      </c>
      <c r="S22" s="145"/>
      <c r="T22" s="145"/>
      <c r="U22" s="145"/>
      <c r="V22" s="145"/>
      <c r="W22" s="145"/>
      <c r="X22" s="145"/>
      <c r="Y22" s="145"/>
      <c r="Z22" s="353"/>
      <c r="AA22" s="145"/>
      <c r="AB22" s="145"/>
      <c r="AC22" s="353">
        <v>2002</v>
      </c>
      <c r="AD22" s="145">
        <v>670</v>
      </c>
      <c r="AE22" s="145"/>
      <c r="AF22" s="145"/>
      <c r="AG22" s="145"/>
      <c r="AH22" s="145">
        <f>AD22</f>
        <v>670</v>
      </c>
      <c r="AI22" s="145"/>
      <c r="AJ22" s="145"/>
      <c r="AK22" s="145"/>
      <c r="AL22" s="145"/>
      <c r="AM22" s="145"/>
      <c r="AN22" s="145"/>
      <c r="AO22" s="145"/>
      <c r="AP22" s="145"/>
      <c r="AQ22" s="145"/>
      <c r="AR22" s="145"/>
      <c r="AS22" s="145"/>
      <c r="AT22" s="145"/>
      <c r="AU22" s="145"/>
      <c r="AV22" s="145"/>
      <c r="AW22" s="475"/>
      <c r="AX22" s="475"/>
      <c r="AY22" s="475"/>
    </row>
    <row r="23" spans="1:51" s="307" customFormat="1" ht="25.15" customHeight="1">
      <c r="A23" s="308">
        <v>3</v>
      </c>
      <c r="B23" s="344"/>
      <c r="C23" s="353" t="s">
        <v>3278</v>
      </c>
      <c r="D23" s="145" t="s">
        <v>5887</v>
      </c>
      <c r="E23" s="353" t="s">
        <v>5888</v>
      </c>
      <c r="F23" s="353" t="s">
        <v>3278</v>
      </c>
      <c r="G23" s="353" t="s">
        <v>5851</v>
      </c>
      <c r="H23" s="462"/>
      <c r="I23" s="353" t="s">
        <v>3278</v>
      </c>
      <c r="J23" s="145">
        <v>7011</v>
      </c>
      <c r="K23" s="145">
        <v>298</v>
      </c>
      <c r="L23" s="145">
        <v>298</v>
      </c>
      <c r="M23" s="145" t="s">
        <v>3994</v>
      </c>
      <c r="N23" s="145">
        <v>75</v>
      </c>
      <c r="O23" s="145">
        <v>38</v>
      </c>
      <c r="P23" s="145">
        <v>4</v>
      </c>
      <c r="Q23" s="145">
        <v>2850</v>
      </c>
      <c r="R23" s="353" t="s">
        <v>3226</v>
      </c>
      <c r="S23" s="145"/>
      <c r="T23" s="145"/>
      <c r="U23" s="145"/>
      <c r="V23" s="145"/>
      <c r="W23" s="145"/>
      <c r="X23" s="145">
        <v>0</v>
      </c>
      <c r="Y23" s="145">
        <v>0</v>
      </c>
      <c r="Z23" s="353">
        <v>0</v>
      </c>
      <c r="AA23" s="145"/>
      <c r="AB23" s="145"/>
      <c r="AC23" s="353">
        <v>2013</v>
      </c>
      <c r="AD23" s="145">
        <v>44209</v>
      </c>
      <c r="AE23" s="145"/>
      <c r="AF23" s="145"/>
      <c r="AG23" s="145"/>
      <c r="AH23" s="145">
        <v>1000</v>
      </c>
      <c r="AI23" s="145"/>
      <c r="AJ23" s="145"/>
      <c r="AK23" s="145"/>
      <c r="AL23" s="145"/>
      <c r="AM23" s="145"/>
      <c r="AN23" s="145"/>
      <c r="AO23" s="145"/>
      <c r="AP23" s="145"/>
      <c r="AQ23" s="145"/>
      <c r="AR23" s="145"/>
      <c r="AS23" s="145"/>
      <c r="AT23" s="145"/>
      <c r="AU23" s="145"/>
      <c r="AV23" s="145"/>
      <c r="AW23" s="475"/>
      <c r="AX23" s="475"/>
      <c r="AY23" s="348"/>
    </row>
    <row r="24" spans="1:51" s="307" customFormat="1" ht="25.15" customHeight="1">
      <c r="A24" s="308"/>
      <c r="B24" s="344"/>
      <c r="C24" s="353" t="s">
        <v>3269</v>
      </c>
      <c r="D24" s="145"/>
      <c r="E24" s="353" t="s">
        <v>5889</v>
      </c>
      <c r="F24" s="1279" t="s">
        <v>15581</v>
      </c>
      <c r="G24" s="353"/>
      <c r="H24" s="462"/>
      <c r="I24" s="353" t="s">
        <v>3271</v>
      </c>
      <c r="J24" s="145">
        <v>1000</v>
      </c>
      <c r="K24" s="145">
        <v>400</v>
      </c>
      <c r="L24" s="145">
        <v>400</v>
      </c>
      <c r="M24" s="145"/>
      <c r="N24" s="145">
        <v>110</v>
      </c>
      <c r="O24" s="145">
        <v>5</v>
      </c>
      <c r="P24" s="145">
        <v>14</v>
      </c>
      <c r="Q24" s="145">
        <v>800</v>
      </c>
      <c r="R24" s="353" t="s">
        <v>3229</v>
      </c>
      <c r="S24" s="145"/>
      <c r="T24" s="145"/>
      <c r="U24" s="145"/>
      <c r="V24" s="145"/>
      <c r="W24" s="145"/>
      <c r="X24" s="145"/>
      <c r="Y24" s="145"/>
      <c r="Z24" s="353"/>
      <c r="AA24" s="145"/>
      <c r="AB24" s="145"/>
      <c r="AC24" s="353">
        <v>2013</v>
      </c>
      <c r="AD24" s="351"/>
      <c r="AE24" s="351"/>
      <c r="AF24" s="351"/>
      <c r="AG24" s="351"/>
      <c r="AH24" s="351">
        <v>4300</v>
      </c>
      <c r="AI24" s="145"/>
      <c r="AJ24" s="145"/>
      <c r="AK24" s="145"/>
      <c r="AL24" s="145"/>
      <c r="AM24" s="145"/>
      <c r="AN24" s="145"/>
      <c r="AO24" s="145"/>
      <c r="AP24" s="145"/>
      <c r="AQ24" s="145"/>
      <c r="AR24" s="145"/>
      <c r="AS24" s="145"/>
      <c r="AT24" s="145"/>
      <c r="AU24" s="145"/>
      <c r="AV24" s="145"/>
      <c r="AW24" s="475"/>
      <c r="AX24" s="475"/>
      <c r="AY24" s="348"/>
    </row>
    <row r="25" spans="1:51" s="307" customFormat="1" ht="25.15" customHeight="1">
      <c r="A25" s="308" t="s">
        <v>226</v>
      </c>
      <c r="B25" s="425" t="s">
        <v>3284</v>
      </c>
      <c r="C25" s="353" t="s">
        <v>3248</v>
      </c>
      <c r="D25" s="145"/>
      <c r="E25" s="323">
        <f>COUNTA(E26:E27)</f>
        <v>2</v>
      </c>
      <c r="F25" s="353"/>
      <c r="G25" s="353"/>
      <c r="H25" s="353"/>
      <c r="I25" s="353"/>
      <c r="J25" s="145">
        <f>SUM(J26:J27)</f>
        <v>124463</v>
      </c>
      <c r="K25" s="145">
        <f>SUM(K26:K27)</f>
        <v>1429</v>
      </c>
      <c r="L25" s="145">
        <f>SUM(L26:L27)</f>
        <v>2131</v>
      </c>
      <c r="M25" s="145">
        <f>SUM(M26:M27)</f>
        <v>0</v>
      </c>
      <c r="N25" s="145"/>
      <c r="O25" s="145"/>
      <c r="P25" s="145"/>
      <c r="Q25" s="145"/>
      <c r="R25" s="421"/>
      <c r="S25" s="145"/>
      <c r="T25" s="145"/>
      <c r="U25" s="145"/>
      <c r="V25" s="145"/>
      <c r="W25" s="145"/>
      <c r="X25" s="145"/>
      <c r="Y25" s="145"/>
      <c r="Z25" s="353"/>
      <c r="AA25" s="145"/>
      <c r="AB25" s="145"/>
      <c r="AC25" s="353"/>
      <c r="AD25" s="351"/>
      <c r="AE25" s="351"/>
      <c r="AF25" s="351"/>
      <c r="AG25" s="351"/>
      <c r="AH25" s="351"/>
      <c r="AI25" s="145"/>
      <c r="AJ25" s="145"/>
      <c r="AK25" s="145"/>
      <c r="AL25" s="145"/>
      <c r="AM25" s="145"/>
      <c r="AN25" s="145"/>
      <c r="AO25" s="145"/>
      <c r="AP25" s="348"/>
      <c r="AQ25" s="348"/>
      <c r="AR25" s="145"/>
      <c r="AS25" s="145"/>
      <c r="AT25" s="145"/>
      <c r="AU25" s="145"/>
      <c r="AV25" s="145"/>
      <c r="AW25" s="145"/>
      <c r="AX25" s="145"/>
      <c r="AY25" s="145"/>
    </row>
    <row r="26" spans="1:51" s="307" customFormat="1" ht="25.15" customHeight="1">
      <c r="A26" s="308"/>
      <c r="B26" s="344"/>
      <c r="C26" s="353" t="s">
        <v>4396</v>
      </c>
      <c r="D26" s="145" t="s">
        <v>5890</v>
      </c>
      <c r="E26" s="353" t="s">
        <v>5891</v>
      </c>
      <c r="F26" s="353" t="s">
        <v>4396</v>
      </c>
      <c r="G26" s="353" t="s">
        <v>134</v>
      </c>
      <c r="H26" s="462" t="s">
        <v>3740</v>
      </c>
      <c r="I26" s="353" t="s">
        <v>3833</v>
      </c>
      <c r="J26" s="145">
        <v>119463</v>
      </c>
      <c r="K26" s="145">
        <v>984</v>
      </c>
      <c r="L26" s="145">
        <v>1407</v>
      </c>
      <c r="M26" s="145" t="s">
        <v>3994</v>
      </c>
      <c r="N26" s="145">
        <v>120</v>
      </c>
      <c r="O26" s="145" t="s">
        <v>5892</v>
      </c>
      <c r="P26" s="145">
        <v>60</v>
      </c>
      <c r="Q26" s="145">
        <v>16160</v>
      </c>
      <c r="R26" s="353" t="s">
        <v>3226</v>
      </c>
      <c r="S26" s="145">
        <v>100</v>
      </c>
      <c r="T26" s="145">
        <v>5</v>
      </c>
      <c r="U26" s="145">
        <v>12</v>
      </c>
      <c r="V26" s="145">
        <v>5472</v>
      </c>
      <c r="W26" s="145" t="s">
        <v>3257</v>
      </c>
      <c r="X26" s="145">
        <v>1000</v>
      </c>
      <c r="Y26" s="145">
        <v>1000</v>
      </c>
      <c r="Z26" s="353" t="s">
        <v>3258</v>
      </c>
      <c r="AA26" s="145" t="s">
        <v>5893</v>
      </c>
      <c r="AB26" s="145" t="s">
        <v>5894</v>
      </c>
      <c r="AC26" s="353">
        <v>1998</v>
      </c>
      <c r="AD26" s="145">
        <v>2735</v>
      </c>
      <c r="AE26" s="145">
        <v>2037</v>
      </c>
      <c r="AF26" s="145">
        <v>1000</v>
      </c>
      <c r="AG26" s="145"/>
      <c r="AH26" s="145">
        <v>5772</v>
      </c>
      <c r="AI26" s="145"/>
      <c r="AJ26" s="145"/>
      <c r="AK26" s="145"/>
      <c r="AL26" s="145"/>
      <c r="AM26" s="145"/>
      <c r="AN26" s="145"/>
      <c r="AO26" s="145"/>
      <c r="AP26" s="145"/>
      <c r="AQ26" s="145"/>
      <c r="AR26" s="145"/>
      <c r="AS26" s="145"/>
      <c r="AT26" s="145"/>
      <c r="AU26" s="145"/>
      <c r="AV26" s="145"/>
      <c r="AW26" s="145"/>
      <c r="AX26" s="145"/>
      <c r="AY26" s="145"/>
    </row>
    <row r="27" spans="1:51" s="307" customFormat="1" ht="25.15" customHeight="1">
      <c r="A27" s="308"/>
      <c r="B27" s="344"/>
      <c r="C27" s="353" t="s">
        <v>4396</v>
      </c>
      <c r="D27" s="145" t="s">
        <v>5890</v>
      </c>
      <c r="E27" s="353" t="s">
        <v>5895</v>
      </c>
      <c r="F27" s="353" t="s">
        <v>4396</v>
      </c>
      <c r="G27" s="353" t="s">
        <v>134</v>
      </c>
      <c r="H27" s="462" t="s">
        <v>3740</v>
      </c>
      <c r="I27" s="353" t="s">
        <v>3833</v>
      </c>
      <c r="J27" s="145">
        <v>5000</v>
      </c>
      <c r="K27" s="145">
        <v>445</v>
      </c>
      <c r="L27" s="145">
        <v>724</v>
      </c>
      <c r="M27" s="145" t="s">
        <v>3994</v>
      </c>
      <c r="N27" s="145">
        <v>90</v>
      </c>
      <c r="O27" s="145" t="s">
        <v>5896</v>
      </c>
      <c r="P27" s="145">
        <v>28</v>
      </c>
      <c r="Q27" s="145">
        <v>5000</v>
      </c>
      <c r="R27" s="353" t="s">
        <v>3226</v>
      </c>
      <c r="S27" s="145">
        <v>100</v>
      </c>
      <c r="T27" s="145">
        <v>5</v>
      </c>
      <c r="U27" s="145">
        <v>12</v>
      </c>
      <c r="V27" s="145">
        <v>5472</v>
      </c>
      <c r="W27" s="145" t="s">
        <v>3257</v>
      </c>
      <c r="X27" s="145">
        <v>1000</v>
      </c>
      <c r="Y27" s="145"/>
      <c r="Z27" s="353"/>
      <c r="AA27" s="145" t="s">
        <v>5893</v>
      </c>
      <c r="AB27" s="145" t="s">
        <v>5894</v>
      </c>
      <c r="AC27" s="353">
        <v>2008</v>
      </c>
      <c r="AD27" s="145">
        <v>2735</v>
      </c>
      <c r="AE27" s="145">
        <v>2037</v>
      </c>
      <c r="AF27" s="145">
        <v>1000</v>
      </c>
      <c r="AG27" s="145"/>
      <c r="AH27" s="145">
        <v>730</v>
      </c>
      <c r="AI27" s="145"/>
      <c r="AJ27" s="145"/>
      <c r="AK27" s="145"/>
      <c r="AL27" s="145"/>
      <c r="AM27" s="145"/>
      <c r="AN27" s="145"/>
      <c r="AO27" s="145"/>
      <c r="AP27" s="145"/>
      <c r="AQ27" s="145"/>
      <c r="AR27" s="145"/>
      <c r="AS27" s="145"/>
      <c r="AT27" s="145"/>
      <c r="AU27" s="145"/>
      <c r="AV27" s="145"/>
      <c r="AW27" s="145"/>
      <c r="AX27" s="145"/>
      <c r="AY27" s="145"/>
    </row>
    <row r="28" spans="1:51" s="307" customFormat="1" ht="25.15" customHeight="1">
      <c r="A28" s="308" t="s">
        <v>226</v>
      </c>
      <c r="B28" s="425" t="s">
        <v>5897</v>
      </c>
      <c r="C28" s="353" t="s">
        <v>3248</v>
      </c>
      <c r="D28" s="145"/>
      <c r="E28" s="323">
        <f>COUNTA(E29:E31)</f>
        <v>3</v>
      </c>
      <c r="F28" s="353"/>
      <c r="G28" s="353"/>
      <c r="H28" s="353"/>
      <c r="I28" s="353"/>
      <c r="J28" s="145">
        <f>SUM(J29:J31)</f>
        <v>84092</v>
      </c>
      <c r="K28" s="145">
        <f>SUM(K29:K31)</f>
        <v>2013</v>
      </c>
      <c r="L28" s="145">
        <f>SUM(L29:L31)</f>
        <v>1811.6</v>
      </c>
      <c r="M28" s="145">
        <f>SUM(M29:M31)</f>
        <v>0</v>
      </c>
      <c r="N28" s="145"/>
      <c r="O28" s="145"/>
      <c r="P28" s="145"/>
      <c r="Q28" s="145"/>
      <c r="R28" s="421"/>
      <c r="S28" s="145"/>
      <c r="T28" s="145"/>
      <c r="U28" s="145"/>
      <c r="V28" s="145"/>
      <c r="W28" s="145"/>
      <c r="X28" s="145"/>
      <c r="Y28" s="145"/>
      <c r="Z28" s="353"/>
      <c r="AA28" s="145"/>
      <c r="AB28" s="145"/>
      <c r="AC28" s="353"/>
      <c r="AD28" s="351"/>
      <c r="AE28" s="351"/>
      <c r="AF28" s="351"/>
      <c r="AG28" s="351"/>
      <c r="AH28" s="351"/>
      <c r="AI28" s="145"/>
      <c r="AJ28" s="145"/>
      <c r="AK28" s="145"/>
      <c r="AL28" s="145"/>
      <c r="AM28" s="145"/>
      <c r="AN28" s="145"/>
      <c r="AO28" s="145"/>
      <c r="AP28" s="348"/>
      <c r="AQ28" s="348"/>
      <c r="AR28" s="145"/>
      <c r="AS28" s="145"/>
      <c r="AT28" s="145"/>
      <c r="AU28" s="145"/>
      <c r="AV28" s="145"/>
      <c r="AW28" s="145"/>
      <c r="AX28" s="145"/>
      <c r="AY28" s="145"/>
    </row>
    <row r="29" spans="1:51" s="307" customFormat="1" ht="25.15" customHeight="1">
      <c r="A29" s="308"/>
      <c r="B29" s="344"/>
      <c r="C29" s="353" t="s">
        <v>582</v>
      </c>
      <c r="D29" s="145" t="s">
        <v>11190</v>
      </c>
      <c r="E29" s="353" t="s">
        <v>11191</v>
      </c>
      <c r="F29" s="353" t="s">
        <v>582</v>
      </c>
      <c r="G29" s="353" t="s">
        <v>11192</v>
      </c>
      <c r="H29" s="462" t="s">
        <v>585</v>
      </c>
      <c r="I29" s="353" t="s">
        <v>11179</v>
      </c>
      <c r="J29" s="145">
        <v>72928</v>
      </c>
      <c r="K29" s="145">
        <v>1518</v>
      </c>
      <c r="L29" s="145">
        <v>1316</v>
      </c>
      <c r="M29" s="145" t="s">
        <v>231</v>
      </c>
      <c r="N29" s="145">
        <v>160</v>
      </c>
      <c r="O29" s="145">
        <v>5</v>
      </c>
      <c r="P29" s="145">
        <v>32</v>
      </c>
      <c r="Q29" s="145">
        <v>35200</v>
      </c>
      <c r="R29" s="353" t="s">
        <v>202</v>
      </c>
      <c r="S29" s="145">
        <v>120</v>
      </c>
      <c r="T29" s="145">
        <v>5</v>
      </c>
      <c r="U29" s="145">
        <v>20</v>
      </c>
      <c r="V29" s="145">
        <v>1200</v>
      </c>
      <c r="W29" s="145" t="s">
        <v>406</v>
      </c>
      <c r="X29" s="145">
        <v>128</v>
      </c>
      <c r="Y29" s="145">
        <v>2000</v>
      </c>
      <c r="Z29" s="353" t="s">
        <v>586</v>
      </c>
      <c r="AA29" s="145" t="s">
        <v>587</v>
      </c>
      <c r="AB29" s="145"/>
      <c r="AC29" s="353">
        <v>1994</v>
      </c>
      <c r="AD29" s="145">
        <v>1424</v>
      </c>
      <c r="AE29" s="145">
        <v>300</v>
      </c>
      <c r="AF29" s="145">
        <v>800</v>
      </c>
      <c r="AG29" s="145">
        <v>1500</v>
      </c>
      <c r="AH29" s="145">
        <v>4724</v>
      </c>
      <c r="AI29" s="145">
        <v>1998</v>
      </c>
      <c r="AJ29" s="145"/>
      <c r="AK29" s="145"/>
      <c r="AL29" s="145"/>
      <c r="AM29" s="145"/>
      <c r="AN29" s="145"/>
      <c r="AO29" s="145"/>
      <c r="AP29" s="145" t="s">
        <v>11193</v>
      </c>
      <c r="AQ29" s="145"/>
      <c r="AR29" s="145"/>
      <c r="AS29" s="145"/>
      <c r="AT29" s="145"/>
      <c r="AU29" s="145"/>
      <c r="AV29" s="145"/>
      <c r="AW29" s="145"/>
      <c r="AX29" s="145"/>
      <c r="AY29" s="145"/>
    </row>
    <row r="30" spans="1:51" s="307" customFormat="1" ht="25.15" customHeight="1">
      <c r="A30" s="308"/>
      <c r="B30" s="344"/>
      <c r="C30" s="353" t="s">
        <v>582</v>
      </c>
      <c r="D30" s="145"/>
      <c r="E30" s="353" t="s">
        <v>11194</v>
      </c>
      <c r="F30" s="353" t="s">
        <v>582</v>
      </c>
      <c r="G30" s="353"/>
      <c r="H30" s="462"/>
      <c r="I30" s="353" t="s">
        <v>3154</v>
      </c>
      <c r="J30" s="145">
        <v>3101</v>
      </c>
      <c r="K30" s="145">
        <v>495</v>
      </c>
      <c r="L30" s="145">
        <v>495.6</v>
      </c>
      <c r="M30" s="145" t="s">
        <v>231</v>
      </c>
      <c r="N30" s="145">
        <v>100</v>
      </c>
      <c r="O30" s="145">
        <v>5</v>
      </c>
      <c r="P30" s="145">
        <v>7</v>
      </c>
      <c r="Q30" s="145">
        <v>3000</v>
      </c>
      <c r="R30" s="353" t="s">
        <v>202</v>
      </c>
      <c r="S30" s="145">
        <v>120</v>
      </c>
      <c r="T30" s="145">
        <v>5</v>
      </c>
      <c r="U30" s="145">
        <v>20</v>
      </c>
      <c r="V30" s="145">
        <v>1200</v>
      </c>
      <c r="W30" s="145" t="s">
        <v>406</v>
      </c>
      <c r="X30" s="145">
        <v>0</v>
      </c>
      <c r="Y30" s="145">
        <v>200</v>
      </c>
      <c r="Z30" s="353">
        <v>0</v>
      </c>
      <c r="AA30" s="145" t="s">
        <v>587</v>
      </c>
      <c r="AB30" s="145"/>
      <c r="AC30" s="353">
        <v>2010</v>
      </c>
      <c r="AD30" s="145">
        <v>1424</v>
      </c>
      <c r="AE30" s="145">
        <v>300</v>
      </c>
      <c r="AF30" s="145">
        <v>800</v>
      </c>
      <c r="AG30" s="145">
        <v>1500</v>
      </c>
      <c r="AH30" s="145">
        <v>550</v>
      </c>
      <c r="AI30" s="145">
        <v>1998</v>
      </c>
      <c r="AJ30" s="145"/>
      <c r="AK30" s="145"/>
      <c r="AL30" s="145"/>
      <c r="AM30" s="145"/>
      <c r="AN30" s="145"/>
      <c r="AO30" s="145"/>
      <c r="AP30" s="145" t="s">
        <v>11193</v>
      </c>
      <c r="AQ30" s="145"/>
      <c r="AR30" s="145"/>
      <c r="AS30" s="145"/>
      <c r="AT30" s="145"/>
      <c r="AU30" s="145"/>
      <c r="AV30" s="145"/>
      <c r="AW30" s="145"/>
      <c r="AX30" s="145"/>
      <c r="AY30" s="353"/>
    </row>
    <row r="31" spans="1:51" s="307" customFormat="1" ht="25.15" customHeight="1">
      <c r="A31" s="308"/>
      <c r="B31" s="431"/>
      <c r="C31" s="353" t="s">
        <v>5899</v>
      </c>
      <c r="D31" s="145" t="s">
        <v>2573</v>
      </c>
      <c r="E31" s="353" t="s">
        <v>5900</v>
      </c>
      <c r="F31" s="353" t="s">
        <v>5899</v>
      </c>
      <c r="G31" s="353" t="s">
        <v>2574</v>
      </c>
      <c r="H31" s="462" t="s">
        <v>3751</v>
      </c>
      <c r="I31" s="353" t="s">
        <v>5899</v>
      </c>
      <c r="J31" s="145">
        <v>8063</v>
      </c>
      <c r="K31" s="345" t="s">
        <v>5901</v>
      </c>
      <c r="L31" s="345" t="s">
        <v>5902</v>
      </c>
      <c r="M31" s="145" t="s">
        <v>3994</v>
      </c>
      <c r="N31" s="145">
        <v>110</v>
      </c>
      <c r="O31" s="145">
        <v>5</v>
      </c>
      <c r="P31" s="145">
        <v>12</v>
      </c>
      <c r="Q31" s="145">
        <v>4400</v>
      </c>
      <c r="R31" s="353" t="s">
        <v>3257</v>
      </c>
      <c r="S31" s="145">
        <v>120</v>
      </c>
      <c r="T31" s="145">
        <v>5</v>
      </c>
      <c r="U31" s="145">
        <v>20</v>
      </c>
      <c r="V31" s="145">
        <v>1200</v>
      </c>
      <c r="W31" s="145" t="s">
        <v>3257</v>
      </c>
      <c r="X31" s="145">
        <v>128</v>
      </c>
      <c r="Y31" s="145">
        <v>200</v>
      </c>
      <c r="Z31" s="353" t="s">
        <v>3276</v>
      </c>
      <c r="AA31" s="145" t="s">
        <v>3251</v>
      </c>
      <c r="AB31" s="145"/>
      <c r="AC31" s="353">
        <v>2011</v>
      </c>
      <c r="AD31" s="145">
        <v>1424</v>
      </c>
      <c r="AE31" s="145">
        <v>300</v>
      </c>
      <c r="AF31" s="145">
        <v>800</v>
      </c>
      <c r="AG31" s="145">
        <v>1500</v>
      </c>
      <c r="AH31" s="145">
        <v>504</v>
      </c>
      <c r="AI31" s="145">
        <v>1998</v>
      </c>
      <c r="AJ31" s="145"/>
      <c r="AK31" s="145"/>
      <c r="AL31" s="145"/>
      <c r="AM31" s="145"/>
      <c r="AN31" s="145"/>
      <c r="AO31" s="145"/>
      <c r="AP31" s="145" t="s">
        <v>5898</v>
      </c>
      <c r="AQ31" s="145"/>
      <c r="AR31" s="145"/>
      <c r="AS31" s="145"/>
      <c r="AT31" s="145"/>
      <c r="AU31" s="145"/>
      <c r="AV31" s="145"/>
      <c r="AW31" s="145"/>
      <c r="AX31" s="145"/>
      <c r="AY31" s="145"/>
    </row>
    <row r="32" spans="1:51" s="307" customFormat="1" ht="25.15" customHeight="1">
      <c r="A32" s="308"/>
      <c r="B32" s="421" t="s">
        <v>3767</v>
      </c>
      <c r="C32" s="421" t="s">
        <v>5903</v>
      </c>
      <c r="D32" s="347" t="s">
        <v>5904</v>
      </c>
      <c r="E32" s="421" t="s">
        <v>5905</v>
      </c>
      <c r="F32" s="421" t="s">
        <v>4154</v>
      </c>
      <c r="G32" s="421" t="s">
        <v>5906</v>
      </c>
      <c r="H32" s="462"/>
      <c r="I32" s="421" t="s">
        <v>4154</v>
      </c>
      <c r="J32" s="145">
        <v>28765</v>
      </c>
      <c r="K32" s="145">
        <v>173</v>
      </c>
      <c r="L32" s="145">
        <v>173</v>
      </c>
      <c r="M32" s="347" t="s">
        <v>5907</v>
      </c>
      <c r="N32" s="347"/>
      <c r="O32" s="347"/>
      <c r="P32" s="347">
        <v>6</v>
      </c>
      <c r="Q32" s="347"/>
      <c r="R32" s="421"/>
      <c r="S32" s="347" t="s">
        <v>4173</v>
      </c>
      <c r="T32" s="347"/>
      <c r="U32" s="347"/>
      <c r="V32" s="347">
        <v>0</v>
      </c>
      <c r="W32" s="347">
        <v>54</v>
      </c>
      <c r="X32" s="347"/>
      <c r="Y32" s="347"/>
      <c r="Z32" s="421"/>
      <c r="AA32" s="424">
        <v>80</v>
      </c>
      <c r="AB32" s="347">
        <v>10</v>
      </c>
      <c r="AC32" s="347">
        <v>2009</v>
      </c>
      <c r="AD32" s="347"/>
      <c r="AE32" s="347">
        <v>3</v>
      </c>
      <c r="AF32" s="347"/>
      <c r="AG32" s="347">
        <v>2</v>
      </c>
      <c r="AH32" s="347">
        <v>70</v>
      </c>
      <c r="AI32" s="347"/>
      <c r="AJ32" s="347"/>
      <c r="AK32" s="145">
        <v>7245</v>
      </c>
      <c r="AL32" s="347"/>
      <c r="AM32" s="347">
        <v>647</v>
      </c>
      <c r="AN32" s="347">
        <v>647</v>
      </c>
      <c r="AO32" s="347" t="s">
        <v>3250</v>
      </c>
      <c r="AP32" s="347" t="s">
        <v>5908</v>
      </c>
      <c r="AQ32" s="347"/>
      <c r="AR32" s="347"/>
      <c r="AS32" s="347"/>
      <c r="AT32" s="347"/>
      <c r="AU32" s="347"/>
      <c r="AV32" s="347"/>
      <c r="AW32" s="347"/>
      <c r="AX32" s="347"/>
      <c r="AY32" s="347"/>
    </row>
    <row r="33" spans="1:51" s="307" customFormat="1" ht="25.15" customHeight="1">
      <c r="A33" s="308" t="s">
        <v>226</v>
      </c>
      <c r="B33" s="353" t="s">
        <v>3780</v>
      </c>
      <c r="C33" s="353" t="s">
        <v>3782</v>
      </c>
      <c r="D33" s="145" t="s">
        <v>5440</v>
      </c>
      <c r="E33" s="353" t="s">
        <v>5909</v>
      </c>
      <c r="F33" s="353" t="s">
        <v>3782</v>
      </c>
      <c r="G33" s="353" t="s">
        <v>4011</v>
      </c>
      <c r="H33" s="462"/>
      <c r="I33" s="353" t="s">
        <v>5910</v>
      </c>
      <c r="J33" s="145">
        <v>939</v>
      </c>
      <c r="K33" s="145">
        <v>117.48</v>
      </c>
      <c r="L33" s="145">
        <v>83.16</v>
      </c>
      <c r="M33" s="145" t="s">
        <v>3994</v>
      </c>
      <c r="N33" s="145">
        <v>70</v>
      </c>
      <c r="O33" s="145">
        <v>3</v>
      </c>
      <c r="P33" s="145">
        <v>3</v>
      </c>
      <c r="Q33" s="145">
        <v>700</v>
      </c>
      <c r="R33" s="353" t="s">
        <v>3439</v>
      </c>
      <c r="S33" s="145"/>
      <c r="T33" s="145"/>
      <c r="U33" s="145"/>
      <c r="V33" s="145"/>
      <c r="W33" s="145"/>
      <c r="X33" s="145">
        <v>8</v>
      </c>
      <c r="Y33" s="145"/>
      <c r="Z33" s="353" t="s">
        <v>3250</v>
      </c>
      <c r="AA33" s="145"/>
      <c r="AB33" s="145"/>
      <c r="AC33" s="353">
        <v>2002</v>
      </c>
      <c r="AD33" s="145">
        <v>20</v>
      </c>
      <c r="AE33" s="145">
        <v>30</v>
      </c>
      <c r="AF33" s="145"/>
      <c r="AG33" s="145"/>
      <c r="AH33" s="145">
        <v>50</v>
      </c>
      <c r="AI33" s="145"/>
      <c r="AJ33" s="145"/>
      <c r="AK33" s="145"/>
      <c r="AL33" s="145"/>
      <c r="AM33" s="145"/>
      <c r="AN33" s="145"/>
      <c r="AO33" s="145"/>
      <c r="AP33" s="145"/>
      <c r="AQ33" s="145"/>
      <c r="AR33" s="145"/>
      <c r="AS33" s="145"/>
      <c r="AT33" s="145"/>
      <c r="AU33" s="145"/>
      <c r="AV33" s="145"/>
      <c r="AW33" s="145"/>
      <c r="AX33" s="145"/>
      <c r="AY33" s="145"/>
    </row>
    <row r="34" spans="1:51" s="307" customFormat="1" ht="36.75" customHeight="1">
      <c r="A34" s="308" t="s">
        <v>204</v>
      </c>
      <c r="B34" s="353" t="s">
        <v>3786</v>
      </c>
      <c r="C34" s="353" t="s">
        <v>3829</v>
      </c>
      <c r="D34" s="145" t="s">
        <v>5911</v>
      </c>
      <c r="E34" s="353" t="s">
        <v>5912</v>
      </c>
      <c r="F34" s="353" t="s">
        <v>3829</v>
      </c>
      <c r="G34" s="353" t="s">
        <v>5913</v>
      </c>
      <c r="H34" s="462" t="s">
        <v>5914</v>
      </c>
      <c r="I34" s="353" t="s">
        <v>3829</v>
      </c>
      <c r="J34" s="145">
        <v>79969</v>
      </c>
      <c r="K34" s="145">
        <v>2102</v>
      </c>
      <c r="L34" s="145">
        <v>2832</v>
      </c>
      <c r="M34" s="145"/>
      <c r="N34" s="145">
        <v>135</v>
      </c>
      <c r="O34" s="145">
        <v>220</v>
      </c>
      <c r="P34" s="145">
        <v>100</v>
      </c>
      <c r="Q34" s="145">
        <v>49850</v>
      </c>
      <c r="R34" s="353" t="s">
        <v>3226</v>
      </c>
      <c r="S34" s="145">
        <v>100</v>
      </c>
      <c r="T34" s="145">
        <v>55</v>
      </c>
      <c r="U34" s="145"/>
      <c r="V34" s="145">
        <v>9900</v>
      </c>
      <c r="W34" s="145" t="s">
        <v>3226</v>
      </c>
      <c r="X34" s="145" t="s">
        <v>5915</v>
      </c>
      <c r="Y34" s="145">
        <v>3000</v>
      </c>
      <c r="Z34" s="353" t="s">
        <v>5916</v>
      </c>
      <c r="AA34" s="145" t="s">
        <v>3837</v>
      </c>
      <c r="AB34" s="145" t="s">
        <v>5917</v>
      </c>
      <c r="AC34" s="353">
        <v>1996</v>
      </c>
      <c r="AD34" s="145">
        <v>750</v>
      </c>
      <c r="AE34" s="145">
        <v>1400</v>
      </c>
      <c r="AF34" s="145">
        <v>2000</v>
      </c>
      <c r="AG34" s="145"/>
      <c r="AH34" s="145">
        <v>4150</v>
      </c>
      <c r="AI34" s="145"/>
      <c r="AJ34" s="145"/>
      <c r="AK34" s="145" t="s">
        <v>5918</v>
      </c>
      <c r="AL34" s="145">
        <v>900</v>
      </c>
      <c r="AM34" s="145"/>
      <c r="AN34" s="145"/>
      <c r="AO34" s="145"/>
      <c r="AP34" s="145" t="s">
        <v>5919</v>
      </c>
      <c r="AQ34" s="145"/>
      <c r="AR34" s="145"/>
      <c r="AS34" s="145"/>
      <c r="AT34" s="145"/>
      <c r="AU34" s="145"/>
      <c r="AV34" s="145"/>
      <c r="AW34" s="145"/>
      <c r="AX34" s="145"/>
      <c r="AY34" s="145"/>
    </row>
  </sheetData>
  <mergeCells count="36">
    <mergeCell ref="AQ2:AX2"/>
    <mergeCell ref="AI3:AI4"/>
    <mergeCell ref="AQ3:AU3"/>
    <mergeCell ref="AV3:AX3"/>
    <mergeCell ref="AJ3:AJ4"/>
    <mergeCell ref="AK3:AL3"/>
    <mergeCell ref="AM3:AO3"/>
    <mergeCell ref="AP3:AP4"/>
    <mergeCell ref="J2:J4"/>
    <mergeCell ref="K2:K4"/>
    <mergeCell ref="AA3:AA4"/>
    <mergeCell ref="AB2:AB4"/>
    <mergeCell ref="L2:L4"/>
    <mergeCell ref="M2:M4"/>
    <mergeCell ref="N2:W2"/>
    <mergeCell ref="X2:AA2"/>
    <mergeCell ref="S3:W3"/>
    <mergeCell ref="X3:X4"/>
    <mergeCell ref="Y3:Y4"/>
    <mergeCell ref="Z3:Z4"/>
    <mergeCell ref="Z1:AY1"/>
    <mergeCell ref="A2:A4"/>
    <mergeCell ref="B2:B4"/>
    <mergeCell ref="C2:C4"/>
    <mergeCell ref="D2:D4"/>
    <mergeCell ref="E2:E4"/>
    <mergeCell ref="AC2:AC4"/>
    <mergeCell ref="AI2:AJ2"/>
    <mergeCell ref="B1:E1"/>
    <mergeCell ref="AY2:AY4"/>
    <mergeCell ref="N3:R3"/>
    <mergeCell ref="F2:F4"/>
    <mergeCell ref="G2:G4"/>
    <mergeCell ref="I2:I4"/>
    <mergeCell ref="AD2:AH4"/>
    <mergeCell ref="AK2:AP2"/>
  </mergeCells>
  <phoneticPr fontId="2" type="noConversion"/>
  <hyperlinks>
    <hyperlink ref="H7" r:id="rId1" tooltip="http://www.stadium.busan.kr/"/>
    <hyperlink ref="H12" r:id="rId2"/>
    <hyperlink ref="H26" r:id="rId3"/>
    <hyperlink ref="H27" r:id="rId4"/>
    <hyperlink ref="H31" r:id="rId5"/>
    <hyperlink ref="H29" r:id="rId6"/>
  </hyperlinks>
  <printOptions horizontalCentered="1"/>
  <pageMargins left="0.78740157480314965" right="0.78740157480314965" top="0.98425196850393704" bottom="0.98425196850393704" header="0.51181102362204722" footer="0.51181102362204722"/>
  <pageSetup paperSize="9" scale="86" orientation="landscape" horizontalDpi="300" verticalDpi="300" r:id="rId7"/>
  <headerFooter alignWithMargins="0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BG30"/>
  <sheetViews>
    <sheetView view="pageBreakPreview" topLeftCell="B1" zoomScaleNormal="100" zoomScaleSheetLayoutView="100" workbookViewId="0">
      <pane ySplit="5" topLeftCell="A6" activePane="bottomLeft" state="frozen"/>
      <selection activeCell="A17" sqref="A17:L17"/>
      <selection pane="bottomLeft" activeCell="C7" sqref="C7"/>
    </sheetView>
  </sheetViews>
  <sheetFormatPr defaultColWidth="8.88671875" defaultRowHeight="10.5"/>
  <cols>
    <col min="1" max="1" width="0" style="31" hidden="1" customWidth="1"/>
    <col min="2" max="2" width="3.77734375" style="33" customWidth="1"/>
    <col min="3" max="3" width="5.77734375" style="33" customWidth="1"/>
    <col min="4" max="4" width="0" style="31" hidden="1" customWidth="1"/>
    <col min="5" max="5" width="10.33203125" style="35" customWidth="1"/>
    <col min="6" max="6" width="7.77734375" style="31" customWidth="1"/>
    <col min="7" max="8" width="0" style="31" hidden="1" customWidth="1"/>
    <col min="9" max="9" width="13.21875" style="31" customWidth="1"/>
    <col min="10" max="10" width="0" style="31" hidden="1" customWidth="1"/>
    <col min="11" max="11" width="1" style="31" hidden="1" customWidth="1"/>
    <col min="12" max="12" width="7.33203125" style="30" customWidth="1"/>
    <col min="13" max="14" width="6.44140625" style="30" customWidth="1"/>
    <col min="15" max="15" width="0" style="30" hidden="1" customWidth="1"/>
    <col min="16" max="21" width="3.77734375" style="30" customWidth="1"/>
    <col min="22" max="22" width="5.44140625" style="30" customWidth="1"/>
    <col min="23" max="23" width="5.109375" style="30" customWidth="1"/>
    <col min="24" max="24" width="6.109375" style="30" customWidth="1"/>
    <col min="25" max="25" width="7.109375" style="30" customWidth="1"/>
    <col min="26" max="26" width="0" style="30" hidden="1" customWidth="1"/>
    <col min="27" max="27" width="0" style="31" hidden="1" customWidth="1"/>
    <col min="28" max="28" width="5.44140625" style="33" bestFit="1" customWidth="1"/>
    <col min="29" max="34" width="0" style="31" hidden="1" customWidth="1"/>
    <col min="35" max="35" width="6.109375" style="29" customWidth="1"/>
    <col min="36" max="58" width="0" style="31" hidden="1" customWidth="1"/>
    <col min="59" max="59" width="11.21875" style="31" customWidth="1"/>
    <col min="60" max="16384" width="8.88671875" style="31"/>
  </cols>
  <sheetData>
    <row r="1" spans="1:59" ht="22.9" customHeight="1">
      <c r="B1" s="1380" t="s">
        <v>467</v>
      </c>
      <c r="C1" s="1380"/>
      <c r="D1" s="1380"/>
      <c r="E1" s="1380"/>
      <c r="AB1" s="1377" t="s">
        <v>346</v>
      </c>
      <c r="AC1" s="1377"/>
      <c r="AD1" s="1377"/>
      <c r="AE1" s="1377"/>
      <c r="AF1" s="1377"/>
      <c r="AG1" s="1377"/>
      <c r="AH1" s="1377"/>
      <c r="AI1" s="1377"/>
      <c r="AJ1" s="1377"/>
      <c r="AK1" s="1377"/>
      <c r="AL1" s="1377"/>
      <c r="AM1" s="1377"/>
      <c r="AN1" s="1377"/>
      <c r="AO1" s="1377"/>
      <c r="AP1" s="1377"/>
      <c r="AQ1" s="1377"/>
      <c r="AR1" s="1377"/>
      <c r="AS1" s="1377"/>
      <c r="AT1" s="1377"/>
      <c r="AU1" s="1377"/>
      <c r="AV1" s="1377"/>
      <c r="AW1" s="1377"/>
      <c r="AX1" s="1377"/>
      <c r="AY1" s="1377"/>
      <c r="AZ1" s="1377"/>
      <c r="BA1" s="1377"/>
      <c r="BB1" s="1377"/>
      <c r="BC1" s="1377"/>
      <c r="BD1" s="1377"/>
      <c r="BE1" s="1377"/>
      <c r="BF1" s="1377"/>
      <c r="BG1" s="1377"/>
    </row>
    <row r="2" spans="1:59" ht="18.75" customHeight="1">
      <c r="A2" s="1482" t="s">
        <v>475</v>
      </c>
      <c r="B2" s="1469" t="s">
        <v>476</v>
      </c>
      <c r="C2" s="1469" t="s">
        <v>477</v>
      </c>
      <c r="D2" s="1475" t="s">
        <v>478</v>
      </c>
      <c r="E2" s="1477" t="s">
        <v>479</v>
      </c>
      <c r="F2" s="1475" t="s">
        <v>480</v>
      </c>
      <c r="G2" s="1475" t="s">
        <v>481</v>
      </c>
      <c r="H2" s="131"/>
      <c r="I2" s="1475" t="s">
        <v>106</v>
      </c>
      <c r="J2" s="1475" t="s">
        <v>483</v>
      </c>
      <c r="K2" s="1475" t="s">
        <v>484</v>
      </c>
      <c r="L2" s="1481" t="s">
        <v>485</v>
      </c>
      <c r="M2" s="1481" t="s">
        <v>486</v>
      </c>
      <c r="N2" s="1481" t="s">
        <v>487</v>
      </c>
      <c r="O2" s="1481" t="s">
        <v>108</v>
      </c>
      <c r="P2" s="1481" t="s">
        <v>488</v>
      </c>
      <c r="Q2" s="1481"/>
      <c r="R2" s="1481"/>
      <c r="S2" s="1481"/>
      <c r="T2" s="1481"/>
      <c r="U2" s="1481"/>
      <c r="V2" s="1481"/>
      <c r="W2" s="1481" t="s">
        <v>489</v>
      </c>
      <c r="X2" s="1481"/>
      <c r="Y2" s="1481"/>
      <c r="Z2" s="1481"/>
      <c r="AA2" s="1475" t="s">
        <v>515</v>
      </c>
      <c r="AB2" s="1469" t="s">
        <v>212</v>
      </c>
      <c r="AC2" s="1478" t="s">
        <v>131</v>
      </c>
      <c r="AD2" s="1478"/>
      <c r="AE2" s="1478"/>
      <c r="AF2" s="1478"/>
      <c r="AG2" s="1478"/>
      <c r="AH2" s="1478"/>
      <c r="AI2" s="1478"/>
      <c r="AJ2" s="1469" t="s">
        <v>491</v>
      </c>
      <c r="AK2" s="1469"/>
      <c r="AL2" s="1475" t="s">
        <v>492</v>
      </c>
      <c r="AM2" s="1475"/>
      <c r="AN2" s="1475"/>
      <c r="AO2" s="1475"/>
      <c r="AP2" s="1475"/>
      <c r="AQ2" s="1476"/>
      <c r="AR2" s="1475" t="s">
        <v>493</v>
      </c>
      <c r="AS2" s="1476"/>
      <c r="AT2" s="1476"/>
      <c r="AU2" s="1476"/>
      <c r="AV2" s="1476"/>
      <c r="AW2" s="1476"/>
      <c r="AX2" s="1476"/>
      <c r="AY2" s="1476"/>
      <c r="AZ2" s="1476"/>
      <c r="BA2" s="1476"/>
      <c r="BB2" s="1476"/>
      <c r="BC2" s="1476"/>
      <c r="BD2" s="1476"/>
      <c r="BE2" s="1476"/>
      <c r="BF2" s="1476"/>
      <c r="BG2" s="1475" t="s">
        <v>494</v>
      </c>
    </row>
    <row r="3" spans="1:59" ht="18.75" customHeight="1">
      <c r="A3" s="1482"/>
      <c r="B3" s="1469"/>
      <c r="C3" s="1469"/>
      <c r="D3" s="1475"/>
      <c r="E3" s="1477"/>
      <c r="F3" s="1475"/>
      <c r="G3" s="1475"/>
      <c r="H3" s="131" t="s">
        <v>554</v>
      </c>
      <c r="I3" s="1475"/>
      <c r="J3" s="1475"/>
      <c r="K3" s="1475"/>
      <c r="L3" s="1481"/>
      <c r="M3" s="1481"/>
      <c r="N3" s="1481"/>
      <c r="O3" s="1481"/>
      <c r="P3" s="1481" t="s">
        <v>107</v>
      </c>
      <c r="Q3" s="1483"/>
      <c r="R3" s="1483" t="s">
        <v>247</v>
      </c>
      <c r="S3" s="1483"/>
      <c r="T3" s="1481" t="s">
        <v>248</v>
      </c>
      <c r="U3" s="1483"/>
      <c r="V3" s="1481" t="s">
        <v>191</v>
      </c>
      <c r="W3" s="1481" t="s">
        <v>557</v>
      </c>
      <c r="X3" s="1481" t="s">
        <v>558</v>
      </c>
      <c r="Y3" s="1481" t="s">
        <v>559</v>
      </c>
      <c r="Z3" s="1481" t="s">
        <v>560</v>
      </c>
      <c r="AA3" s="1475"/>
      <c r="AB3" s="1469"/>
      <c r="AC3" s="1479"/>
      <c r="AD3" s="1479"/>
      <c r="AE3" s="1479"/>
      <c r="AF3" s="1479"/>
      <c r="AG3" s="1479"/>
      <c r="AH3" s="1479"/>
      <c r="AI3" s="1479"/>
      <c r="AJ3" s="1469" t="s">
        <v>561</v>
      </c>
      <c r="AK3" s="1469" t="s">
        <v>562</v>
      </c>
      <c r="AL3" s="1475" t="s">
        <v>563</v>
      </c>
      <c r="AM3" s="1475"/>
      <c r="AN3" s="1475" t="s">
        <v>564</v>
      </c>
      <c r="AO3" s="1476"/>
      <c r="AP3" s="1476"/>
      <c r="AQ3" s="1476" t="s">
        <v>565</v>
      </c>
      <c r="AR3" s="1475" t="s">
        <v>566</v>
      </c>
      <c r="AS3" s="1476"/>
      <c r="AT3" s="1476"/>
      <c r="AU3" s="1476"/>
      <c r="AV3" s="1476"/>
      <c r="AW3" s="1475" t="s">
        <v>567</v>
      </c>
      <c r="AX3" s="1476"/>
      <c r="AY3" s="1476"/>
      <c r="AZ3" s="1476"/>
      <c r="BA3" s="1476"/>
      <c r="BB3" s="1475" t="s">
        <v>215</v>
      </c>
      <c r="BC3" s="1476"/>
      <c r="BD3" s="1476"/>
      <c r="BE3" s="1476"/>
      <c r="BF3" s="1476"/>
      <c r="BG3" s="1475"/>
    </row>
    <row r="4" spans="1:59" ht="18.75" customHeight="1">
      <c r="A4" s="1482"/>
      <c r="B4" s="1469"/>
      <c r="C4" s="1469"/>
      <c r="D4" s="1475"/>
      <c r="E4" s="1477"/>
      <c r="F4" s="1475"/>
      <c r="G4" s="1475"/>
      <c r="H4" s="131"/>
      <c r="I4" s="1475"/>
      <c r="J4" s="1475"/>
      <c r="K4" s="1475"/>
      <c r="L4" s="1481"/>
      <c r="M4" s="1481"/>
      <c r="N4" s="1481"/>
      <c r="O4" s="1481"/>
      <c r="P4" s="133" t="s">
        <v>206</v>
      </c>
      <c r="Q4" s="133" t="s">
        <v>205</v>
      </c>
      <c r="R4" s="133" t="s">
        <v>206</v>
      </c>
      <c r="S4" s="133" t="s">
        <v>205</v>
      </c>
      <c r="T4" s="133" t="s">
        <v>206</v>
      </c>
      <c r="U4" s="133" t="s">
        <v>205</v>
      </c>
      <c r="V4" s="1481"/>
      <c r="W4" s="1481"/>
      <c r="X4" s="1481"/>
      <c r="Y4" s="1481"/>
      <c r="Z4" s="1481"/>
      <c r="AA4" s="1475"/>
      <c r="AB4" s="1469"/>
      <c r="AC4" s="1480"/>
      <c r="AD4" s="1480"/>
      <c r="AE4" s="1480"/>
      <c r="AF4" s="1480"/>
      <c r="AG4" s="1480"/>
      <c r="AH4" s="1480"/>
      <c r="AI4" s="1480"/>
      <c r="AJ4" s="1469"/>
      <c r="AK4" s="1469"/>
      <c r="AL4" s="131" t="s">
        <v>218</v>
      </c>
      <c r="AM4" s="131" t="s">
        <v>219</v>
      </c>
      <c r="AN4" s="131" t="s">
        <v>218</v>
      </c>
      <c r="AO4" s="131" t="s">
        <v>220</v>
      </c>
      <c r="AP4" s="131" t="s">
        <v>219</v>
      </c>
      <c r="AQ4" s="1476"/>
      <c r="AR4" s="132" t="s">
        <v>221</v>
      </c>
      <c r="AS4" s="131" t="s">
        <v>222</v>
      </c>
      <c r="AT4" s="131" t="s">
        <v>191</v>
      </c>
      <c r="AU4" s="131" t="s">
        <v>223</v>
      </c>
      <c r="AV4" s="131" t="s">
        <v>224</v>
      </c>
      <c r="AW4" s="131" t="s">
        <v>221</v>
      </c>
      <c r="AX4" s="131" t="s">
        <v>222</v>
      </c>
      <c r="AY4" s="131" t="s">
        <v>191</v>
      </c>
      <c r="AZ4" s="131" t="s">
        <v>223</v>
      </c>
      <c r="BA4" s="131" t="s">
        <v>224</v>
      </c>
      <c r="BB4" s="131" t="s">
        <v>221</v>
      </c>
      <c r="BC4" s="131" t="s">
        <v>222</v>
      </c>
      <c r="BD4" s="131" t="s">
        <v>191</v>
      </c>
      <c r="BE4" s="131" t="s">
        <v>223</v>
      </c>
      <c r="BF4" s="131" t="s">
        <v>224</v>
      </c>
      <c r="BG4" s="1475"/>
    </row>
    <row r="5" spans="1:59" s="309" customFormat="1" ht="26.1" customHeight="1">
      <c r="A5" s="180"/>
      <c r="B5" s="353" t="s">
        <v>51</v>
      </c>
      <c r="C5" s="353" t="s">
        <v>4</v>
      </c>
      <c r="D5" s="343"/>
      <c r="E5" s="323">
        <f>COUNTA(E6,E8:E9,E11:E13,E14,E15,E16,E18:E20,E21,E23:E24,E26:E26,E28:E30)</f>
        <v>19</v>
      </c>
      <c r="F5" s="343"/>
      <c r="G5" s="343"/>
      <c r="H5" s="343"/>
      <c r="I5" s="343"/>
      <c r="J5" s="343"/>
      <c r="K5" s="343"/>
      <c r="L5" s="145">
        <f>SUM(L6,L8:L9,L11:L13,L14,L15,L16,L18:L20,L21,L23:L24,L26:L26,L28:L30)</f>
        <v>839836.12</v>
      </c>
      <c r="M5" s="145">
        <f>SUM(M6,M7,M10,M14,M15,M16,M17,M21,M22,M25,M27)</f>
        <v>61079.26</v>
      </c>
      <c r="N5" s="145">
        <f>SUM(N6,N7,N10,N14,N15,N16,N17,N21,N22,N25,N27)</f>
        <v>132043.9</v>
      </c>
      <c r="O5" s="145"/>
      <c r="P5" s="145"/>
      <c r="Q5" s="145"/>
      <c r="R5" s="145"/>
      <c r="S5" s="145"/>
      <c r="T5" s="145"/>
      <c r="U5" s="145"/>
      <c r="V5" s="145"/>
      <c r="W5" s="145"/>
      <c r="X5" s="145"/>
      <c r="Y5" s="145"/>
      <c r="Z5" s="145"/>
      <c r="AA5" s="343"/>
      <c r="AB5" s="353"/>
      <c r="AC5" s="343"/>
      <c r="AD5" s="343"/>
      <c r="AE5" s="343"/>
      <c r="AF5" s="343"/>
      <c r="AG5" s="343"/>
      <c r="AH5" s="343"/>
      <c r="AI5" s="145"/>
      <c r="AJ5" s="353"/>
      <c r="AK5" s="353"/>
      <c r="AL5" s="343"/>
      <c r="AM5" s="343"/>
      <c r="AN5" s="343"/>
      <c r="AO5" s="343"/>
      <c r="AP5" s="343"/>
      <c r="AQ5" s="347"/>
      <c r="AR5" s="347"/>
      <c r="AS5" s="343"/>
      <c r="AT5" s="343"/>
      <c r="AU5" s="343"/>
      <c r="AV5" s="343"/>
      <c r="AW5" s="343"/>
      <c r="AX5" s="343"/>
      <c r="AY5" s="343"/>
      <c r="AZ5" s="343"/>
      <c r="BA5" s="343"/>
      <c r="BB5" s="343"/>
      <c r="BC5" s="343"/>
      <c r="BD5" s="343"/>
      <c r="BE5" s="343"/>
      <c r="BF5" s="343"/>
      <c r="BG5" s="343"/>
    </row>
    <row r="6" spans="1:59" s="309" customFormat="1" ht="26.1" customHeight="1">
      <c r="A6" s="247" t="s">
        <v>2629</v>
      </c>
      <c r="B6" s="425" t="s">
        <v>85</v>
      </c>
      <c r="C6" s="353" t="s">
        <v>70</v>
      </c>
      <c r="D6" s="343" t="s">
        <v>2865</v>
      </c>
      <c r="E6" s="353" t="s">
        <v>2866</v>
      </c>
      <c r="F6" s="353" t="s">
        <v>72</v>
      </c>
      <c r="G6" s="353" t="s">
        <v>1340</v>
      </c>
      <c r="H6" s="462" t="s">
        <v>1341</v>
      </c>
      <c r="I6" s="353" t="s">
        <v>2867</v>
      </c>
      <c r="J6" s="343"/>
      <c r="K6" s="343"/>
      <c r="L6" s="145">
        <v>12692</v>
      </c>
      <c r="M6" s="145">
        <v>1960</v>
      </c>
      <c r="N6" s="145">
        <v>2318</v>
      </c>
      <c r="O6" s="145" t="s">
        <v>68</v>
      </c>
      <c r="P6" s="145">
        <v>67</v>
      </c>
      <c r="Q6" s="145">
        <v>69</v>
      </c>
      <c r="R6" s="145">
        <v>38</v>
      </c>
      <c r="S6" s="145">
        <v>52</v>
      </c>
      <c r="T6" s="145"/>
      <c r="U6" s="145"/>
      <c r="V6" s="145">
        <v>6599</v>
      </c>
      <c r="W6" s="145" t="s">
        <v>145</v>
      </c>
      <c r="X6" s="145"/>
      <c r="Y6" s="145"/>
      <c r="Z6" s="145"/>
      <c r="AA6" s="343"/>
      <c r="AB6" s="353">
        <v>2005</v>
      </c>
      <c r="AC6" s="343"/>
      <c r="AD6" s="343"/>
      <c r="AE6" s="343"/>
      <c r="AF6" s="343"/>
      <c r="AG6" s="343"/>
      <c r="AH6" s="343"/>
      <c r="AI6" s="145">
        <v>3600</v>
      </c>
      <c r="AJ6" s="353"/>
      <c r="AK6" s="353"/>
      <c r="AL6" s="343"/>
      <c r="AM6" s="343"/>
      <c r="AN6" s="343"/>
      <c r="AO6" s="343"/>
      <c r="AP6" s="343"/>
      <c r="AQ6" s="343"/>
      <c r="AR6" s="343"/>
      <c r="AS6" s="343"/>
      <c r="AT6" s="343"/>
      <c r="AU6" s="343"/>
      <c r="AV6" s="343"/>
      <c r="AW6" s="343"/>
      <c r="AX6" s="343"/>
      <c r="AY6" s="343"/>
      <c r="AZ6" s="343"/>
      <c r="BA6" s="343"/>
      <c r="BB6" s="343"/>
      <c r="BC6" s="343"/>
      <c r="BD6" s="343"/>
      <c r="BE6" s="343"/>
      <c r="BF6" s="343"/>
      <c r="BG6" s="343"/>
    </row>
    <row r="7" spans="1:59" s="309" customFormat="1" ht="26.1" customHeight="1">
      <c r="A7" s="247"/>
      <c r="B7" s="425" t="s">
        <v>2878</v>
      </c>
      <c r="C7" s="353" t="s">
        <v>880</v>
      </c>
      <c r="D7" s="51"/>
      <c r="E7" s="323">
        <f>COUNTA(E8:E9)</f>
        <v>2</v>
      </c>
      <c r="F7" s="51"/>
      <c r="G7" s="51"/>
      <c r="H7" s="463"/>
      <c r="I7" s="51"/>
      <c r="J7" s="51"/>
      <c r="K7" s="51"/>
      <c r="L7" s="145">
        <f>SUM(L8:L9)</f>
        <v>27381.119999999999</v>
      </c>
      <c r="M7" s="145">
        <f>SUM(M8:M9)</f>
        <v>1490.37</v>
      </c>
      <c r="N7" s="145">
        <f>SUM(N8:N9)</f>
        <v>1838.5</v>
      </c>
      <c r="O7" s="145"/>
      <c r="P7" s="145"/>
      <c r="Q7" s="145"/>
      <c r="R7" s="145"/>
      <c r="S7" s="145"/>
      <c r="T7" s="145"/>
      <c r="U7" s="145"/>
      <c r="V7" s="145"/>
      <c r="W7" s="145"/>
      <c r="X7" s="145"/>
      <c r="Y7" s="145"/>
      <c r="Z7" s="145"/>
      <c r="AA7" s="51"/>
      <c r="AB7" s="353"/>
      <c r="AC7" s="51"/>
      <c r="AD7" s="51"/>
      <c r="AE7" s="51"/>
      <c r="AF7" s="51"/>
      <c r="AG7" s="51"/>
      <c r="AH7" s="51"/>
      <c r="AI7" s="145"/>
      <c r="AJ7" s="353"/>
      <c r="AK7" s="353"/>
      <c r="AL7" s="51"/>
      <c r="AM7" s="51"/>
      <c r="AN7" s="51"/>
      <c r="AO7" s="51"/>
      <c r="AP7" s="51"/>
      <c r="AQ7" s="51"/>
      <c r="AR7" s="51"/>
      <c r="AS7" s="51"/>
      <c r="AT7" s="51"/>
      <c r="AU7" s="51"/>
      <c r="AV7" s="51"/>
      <c r="AW7" s="51"/>
      <c r="AX7" s="51"/>
      <c r="AY7" s="51"/>
      <c r="AZ7" s="51"/>
      <c r="BA7" s="51"/>
      <c r="BB7" s="51"/>
      <c r="BC7" s="51"/>
      <c r="BD7" s="51"/>
      <c r="BE7" s="51"/>
      <c r="BF7" s="51"/>
      <c r="BG7" s="51"/>
    </row>
    <row r="8" spans="1:59" s="309" customFormat="1" ht="26.1" customHeight="1">
      <c r="A8" s="247"/>
      <c r="B8" s="344"/>
      <c r="C8" s="353" t="s">
        <v>1070</v>
      </c>
      <c r="D8" s="51" t="s">
        <v>2058</v>
      </c>
      <c r="E8" s="353" t="s">
        <v>2059</v>
      </c>
      <c r="F8" s="353" t="s">
        <v>2060</v>
      </c>
      <c r="G8" s="353" t="s">
        <v>884</v>
      </c>
      <c r="H8" s="493" t="s">
        <v>885</v>
      </c>
      <c r="I8" s="353" t="s">
        <v>2060</v>
      </c>
      <c r="J8" s="51"/>
      <c r="K8" s="51"/>
      <c r="L8" s="145">
        <v>21920.12</v>
      </c>
      <c r="M8" s="145">
        <v>1020.12</v>
      </c>
      <c r="N8" s="145">
        <v>1318.3</v>
      </c>
      <c r="O8" s="145" t="s">
        <v>231</v>
      </c>
      <c r="P8" s="145">
        <v>110</v>
      </c>
      <c r="Q8" s="145">
        <v>100</v>
      </c>
      <c r="R8" s="145">
        <v>110</v>
      </c>
      <c r="S8" s="145">
        <v>90</v>
      </c>
      <c r="T8" s="145"/>
      <c r="U8" s="145"/>
      <c r="V8" s="145">
        <v>20900</v>
      </c>
      <c r="W8" s="145">
        <v>2139</v>
      </c>
      <c r="X8" s="145"/>
      <c r="Y8" s="145" t="s">
        <v>233</v>
      </c>
      <c r="Z8" s="145"/>
      <c r="AA8" s="51"/>
      <c r="AB8" s="353">
        <v>2002</v>
      </c>
      <c r="AC8" s="51"/>
      <c r="AD8" s="51"/>
      <c r="AE8" s="51"/>
      <c r="AF8" s="51"/>
      <c r="AG8" s="51"/>
      <c r="AH8" s="51"/>
      <c r="AI8" s="145"/>
      <c r="AJ8" s="353"/>
      <c r="AK8" s="353"/>
      <c r="AL8" s="51"/>
      <c r="AM8" s="51"/>
      <c r="AN8" s="51"/>
      <c r="AO8" s="51"/>
      <c r="AP8" s="51"/>
      <c r="AQ8" s="51"/>
      <c r="AR8" s="51"/>
      <c r="AS8" s="51"/>
      <c r="AT8" s="51"/>
      <c r="AU8" s="51"/>
      <c r="AV8" s="51"/>
      <c r="AW8" s="51"/>
      <c r="AX8" s="51"/>
      <c r="AY8" s="51"/>
      <c r="AZ8" s="51"/>
      <c r="BA8" s="51"/>
      <c r="BB8" s="51"/>
      <c r="BC8" s="51"/>
      <c r="BD8" s="51"/>
      <c r="BE8" s="51"/>
      <c r="BF8" s="51"/>
      <c r="BG8" s="51"/>
    </row>
    <row r="9" spans="1:59" s="309" customFormat="1" ht="26.1" customHeight="1">
      <c r="A9" s="247"/>
      <c r="B9" s="481"/>
      <c r="C9" s="421" t="s">
        <v>1083</v>
      </c>
      <c r="D9" s="421"/>
      <c r="E9" s="421" t="s">
        <v>2061</v>
      </c>
      <c r="F9" s="421" t="s">
        <v>2062</v>
      </c>
      <c r="G9" s="421"/>
      <c r="H9" s="421"/>
      <c r="I9" s="421" t="s">
        <v>2063</v>
      </c>
      <c r="J9" s="421"/>
      <c r="K9" s="421"/>
      <c r="L9" s="348">
        <v>5461</v>
      </c>
      <c r="M9" s="348">
        <v>470.25</v>
      </c>
      <c r="N9" s="348">
        <v>520.20000000000005</v>
      </c>
      <c r="O9" s="348"/>
      <c r="P9" s="348"/>
      <c r="Q9" s="348"/>
      <c r="R9" s="348">
        <v>210</v>
      </c>
      <c r="S9" s="348">
        <v>200</v>
      </c>
      <c r="T9" s="348"/>
      <c r="U9" s="348"/>
      <c r="V9" s="348"/>
      <c r="W9" s="348"/>
      <c r="X9" s="348"/>
      <c r="Y9" s="348"/>
      <c r="Z9" s="348"/>
      <c r="AA9" s="421"/>
      <c r="AB9" s="421">
        <v>1971</v>
      </c>
      <c r="AC9" s="421"/>
      <c r="AD9" s="421"/>
      <c r="AE9" s="421"/>
      <c r="AF9" s="421"/>
      <c r="AG9" s="421"/>
      <c r="AH9" s="421"/>
      <c r="AI9" s="348"/>
      <c r="AJ9" s="421"/>
      <c r="AK9" s="421"/>
      <c r="AL9" s="421"/>
      <c r="AM9" s="421"/>
      <c r="AN9" s="421"/>
      <c r="AO9" s="421"/>
      <c r="AP9" s="421"/>
      <c r="AQ9" s="421"/>
      <c r="AR9" s="421"/>
      <c r="AS9" s="421"/>
      <c r="AT9" s="421"/>
      <c r="AU9" s="421"/>
      <c r="AV9" s="421"/>
      <c r="AW9" s="421"/>
      <c r="AX9" s="421"/>
      <c r="AY9" s="421"/>
      <c r="AZ9" s="421"/>
      <c r="BA9" s="421"/>
      <c r="BB9" s="421"/>
      <c r="BC9" s="421"/>
      <c r="BD9" s="421"/>
      <c r="BE9" s="421"/>
      <c r="BF9" s="421"/>
      <c r="BG9" s="421"/>
    </row>
    <row r="10" spans="1:59" s="309" customFormat="1" ht="26.1" customHeight="1">
      <c r="A10" s="247"/>
      <c r="B10" s="425" t="s">
        <v>5300</v>
      </c>
      <c r="C10" s="353" t="s">
        <v>3443</v>
      </c>
      <c r="D10" s="343"/>
      <c r="E10" s="323">
        <f>COUNTA(E11:E13)</f>
        <v>3</v>
      </c>
      <c r="F10" s="343"/>
      <c r="G10" s="343"/>
      <c r="H10" s="430"/>
      <c r="I10" s="343"/>
      <c r="J10" s="343"/>
      <c r="K10" s="343"/>
      <c r="L10" s="145">
        <f>SUM(L11:L13)</f>
        <v>37049</v>
      </c>
      <c r="M10" s="145">
        <f>SUM(M11:M13)</f>
        <v>5410.71</v>
      </c>
      <c r="N10" s="145">
        <f>SUM(N11:N13)</f>
        <v>6072.62</v>
      </c>
      <c r="O10" s="145"/>
      <c r="P10" s="145"/>
      <c r="Q10" s="145"/>
      <c r="R10" s="145"/>
      <c r="S10" s="145"/>
      <c r="T10" s="145"/>
      <c r="U10" s="145"/>
      <c r="V10" s="145"/>
      <c r="W10" s="145"/>
      <c r="X10" s="145"/>
      <c r="Y10" s="145"/>
      <c r="Z10" s="145"/>
      <c r="AA10" s="343"/>
      <c r="AB10" s="353"/>
      <c r="AC10" s="343"/>
      <c r="AD10" s="343"/>
      <c r="AE10" s="343"/>
      <c r="AF10" s="343"/>
      <c r="AG10" s="343"/>
      <c r="AH10" s="343"/>
      <c r="AI10" s="145"/>
      <c r="AJ10" s="353"/>
      <c r="AK10" s="353"/>
      <c r="AL10" s="343"/>
      <c r="AM10" s="343"/>
      <c r="AN10" s="343"/>
      <c r="AO10" s="343"/>
      <c r="AP10" s="343"/>
      <c r="AQ10" s="343"/>
      <c r="AR10" s="343"/>
      <c r="AS10" s="343"/>
      <c r="AT10" s="343"/>
      <c r="AU10" s="343"/>
      <c r="AV10" s="343"/>
      <c r="AW10" s="343"/>
      <c r="AX10" s="343"/>
      <c r="AY10" s="343"/>
      <c r="AZ10" s="343"/>
      <c r="BA10" s="343"/>
      <c r="BB10" s="343"/>
      <c r="BC10" s="343"/>
      <c r="BD10" s="343"/>
      <c r="BE10" s="343"/>
      <c r="BF10" s="343"/>
      <c r="BG10" s="343"/>
    </row>
    <row r="11" spans="1:59" s="309" customFormat="1" ht="26.1" customHeight="1">
      <c r="A11" s="247" t="s">
        <v>226</v>
      </c>
      <c r="B11" s="344"/>
      <c r="C11" s="353" t="s">
        <v>5920</v>
      </c>
      <c r="D11" s="343" t="s">
        <v>5921</v>
      </c>
      <c r="E11" s="353" t="s">
        <v>5922</v>
      </c>
      <c r="F11" s="353" t="s">
        <v>5923</v>
      </c>
      <c r="G11" s="353"/>
      <c r="H11" s="353"/>
      <c r="I11" s="353" t="s">
        <v>5924</v>
      </c>
      <c r="J11" s="353"/>
      <c r="K11" s="343" t="s">
        <v>5925</v>
      </c>
      <c r="L11" s="145">
        <v>5276</v>
      </c>
      <c r="M11" s="145">
        <v>376</v>
      </c>
      <c r="N11" s="145">
        <v>376</v>
      </c>
      <c r="O11" s="145"/>
      <c r="P11" s="145">
        <v>70</v>
      </c>
      <c r="Q11" s="145">
        <v>70</v>
      </c>
      <c r="R11" s="145"/>
      <c r="S11" s="145"/>
      <c r="T11" s="145"/>
      <c r="U11" s="145"/>
      <c r="V11" s="145">
        <v>4900</v>
      </c>
      <c r="W11" s="145"/>
      <c r="X11" s="145"/>
      <c r="Y11" s="145"/>
      <c r="Z11" s="145"/>
      <c r="AA11" s="343"/>
      <c r="AB11" s="353">
        <v>1975</v>
      </c>
      <c r="AC11" s="343"/>
      <c r="AD11" s="343"/>
      <c r="AE11" s="343"/>
      <c r="AF11" s="343"/>
      <c r="AG11" s="343"/>
      <c r="AH11" s="343"/>
      <c r="AI11" s="145"/>
      <c r="AJ11" s="353"/>
      <c r="AK11" s="353"/>
      <c r="AL11" s="343"/>
      <c r="AM11" s="343"/>
      <c r="AN11" s="343"/>
      <c r="AO11" s="343"/>
      <c r="AP11" s="343"/>
      <c r="AQ11" s="343"/>
      <c r="AR11" s="343"/>
      <c r="AS11" s="343"/>
      <c r="AT11" s="343"/>
      <c r="AU11" s="343"/>
      <c r="AV11" s="343"/>
      <c r="AW11" s="343"/>
      <c r="AX11" s="343"/>
      <c r="AY11" s="343"/>
      <c r="AZ11" s="343"/>
      <c r="BA11" s="343"/>
      <c r="BB11" s="343"/>
      <c r="BC11" s="343"/>
      <c r="BD11" s="343"/>
      <c r="BE11" s="343"/>
      <c r="BF11" s="343"/>
      <c r="BG11" s="343"/>
    </row>
    <row r="12" spans="1:59" s="309" customFormat="1" ht="26.1" customHeight="1">
      <c r="A12" s="247"/>
      <c r="B12" s="344"/>
      <c r="C12" s="353" t="s">
        <v>5926</v>
      </c>
      <c r="D12" s="343"/>
      <c r="E12" s="353" t="s">
        <v>5927</v>
      </c>
      <c r="F12" s="353" t="s">
        <v>3965</v>
      </c>
      <c r="G12" s="353"/>
      <c r="H12" s="353"/>
      <c r="I12" s="353" t="s">
        <v>5928</v>
      </c>
      <c r="J12" s="353"/>
      <c r="K12" s="343"/>
      <c r="L12" s="145"/>
      <c r="M12" s="145">
        <v>901</v>
      </c>
      <c r="N12" s="145">
        <v>901</v>
      </c>
      <c r="O12" s="145"/>
      <c r="P12" s="145"/>
      <c r="Q12" s="145"/>
      <c r="R12" s="145"/>
      <c r="S12" s="145"/>
      <c r="T12" s="145">
        <v>45</v>
      </c>
      <c r="U12" s="145">
        <v>17</v>
      </c>
      <c r="V12" s="145">
        <v>765</v>
      </c>
      <c r="W12" s="145"/>
      <c r="X12" s="145"/>
      <c r="Y12" s="145"/>
      <c r="Z12" s="145"/>
      <c r="AA12" s="343"/>
      <c r="AB12" s="353">
        <v>2015</v>
      </c>
      <c r="AC12" s="343"/>
      <c r="AD12" s="343"/>
      <c r="AE12" s="343"/>
      <c r="AF12" s="343"/>
      <c r="AG12" s="343"/>
      <c r="AH12" s="343"/>
      <c r="AI12" s="145">
        <v>850</v>
      </c>
      <c r="AJ12" s="353"/>
      <c r="AK12" s="353"/>
      <c r="AL12" s="343"/>
      <c r="AM12" s="343"/>
      <c r="AN12" s="343"/>
      <c r="AO12" s="343"/>
      <c r="AP12" s="343"/>
      <c r="AQ12" s="343"/>
      <c r="AR12" s="343"/>
      <c r="AS12" s="343"/>
      <c r="AT12" s="343"/>
      <c r="AU12" s="343"/>
      <c r="AV12" s="343"/>
      <c r="AW12" s="343"/>
      <c r="AX12" s="343"/>
      <c r="AY12" s="343"/>
      <c r="AZ12" s="343"/>
      <c r="BA12" s="343"/>
      <c r="BB12" s="343"/>
      <c r="BC12" s="343"/>
      <c r="BD12" s="343"/>
      <c r="BE12" s="343"/>
      <c r="BF12" s="343"/>
      <c r="BG12" s="343"/>
    </row>
    <row r="13" spans="1:59" s="309" customFormat="1" ht="26.1" customHeight="1">
      <c r="A13" s="247">
        <v>2</v>
      </c>
      <c r="B13" s="431"/>
      <c r="C13" s="353" t="s">
        <v>5926</v>
      </c>
      <c r="D13" s="343" t="s">
        <v>5929</v>
      </c>
      <c r="E13" s="353" t="s">
        <v>5930</v>
      </c>
      <c r="F13" s="353" t="s">
        <v>3965</v>
      </c>
      <c r="G13" s="353" t="s">
        <v>5931</v>
      </c>
      <c r="H13" s="353" t="s">
        <v>5932</v>
      </c>
      <c r="I13" s="353" t="s">
        <v>3483</v>
      </c>
      <c r="J13" s="353">
        <v>9</v>
      </c>
      <c r="K13" s="343" t="s">
        <v>5933</v>
      </c>
      <c r="L13" s="145">
        <v>31773</v>
      </c>
      <c r="M13" s="145">
        <v>4133.71</v>
      </c>
      <c r="N13" s="145">
        <v>4795.62</v>
      </c>
      <c r="O13" s="145" t="s">
        <v>5934</v>
      </c>
      <c r="P13" s="145">
        <v>90</v>
      </c>
      <c r="Q13" s="145">
        <v>70</v>
      </c>
      <c r="R13" s="145">
        <v>70</v>
      </c>
      <c r="S13" s="145">
        <v>28</v>
      </c>
      <c r="T13" s="145">
        <v>70</v>
      </c>
      <c r="U13" s="145">
        <v>30</v>
      </c>
      <c r="V13" s="145">
        <v>10360</v>
      </c>
      <c r="W13" s="145">
        <v>500</v>
      </c>
      <c r="X13" s="145">
        <v>1000</v>
      </c>
      <c r="Y13" s="145" t="s">
        <v>3464</v>
      </c>
      <c r="Z13" s="145"/>
      <c r="AA13" s="343"/>
      <c r="AB13" s="353">
        <v>1992</v>
      </c>
      <c r="AC13" s="343"/>
      <c r="AD13" s="343" t="s">
        <v>5935</v>
      </c>
      <c r="AE13" s="343" t="s">
        <v>5936</v>
      </c>
      <c r="AF13" s="343"/>
      <c r="AG13" s="343"/>
      <c r="AH13" s="343"/>
      <c r="AI13" s="145">
        <v>4500</v>
      </c>
      <c r="AJ13" s="353"/>
      <c r="AK13" s="353"/>
      <c r="AL13" s="343"/>
      <c r="AM13" s="343"/>
      <c r="AN13" s="343"/>
      <c r="AO13" s="343"/>
      <c r="AP13" s="343"/>
      <c r="AQ13" s="343"/>
      <c r="AR13" s="343"/>
      <c r="AS13" s="343"/>
      <c r="AT13" s="343"/>
      <c r="AU13" s="343"/>
      <c r="AV13" s="343"/>
      <c r="AW13" s="343"/>
      <c r="AX13" s="343"/>
      <c r="AY13" s="343"/>
      <c r="AZ13" s="343"/>
      <c r="BA13" s="343"/>
      <c r="BB13" s="343"/>
      <c r="BC13" s="343"/>
      <c r="BD13" s="343"/>
      <c r="BE13" s="343"/>
      <c r="BF13" s="343"/>
      <c r="BG13" s="343"/>
    </row>
    <row r="14" spans="1:59" s="309" customFormat="1" ht="26.1" customHeight="1">
      <c r="A14" s="247" t="s">
        <v>226</v>
      </c>
      <c r="B14" s="353" t="s">
        <v>3968</v>
      </c>
      <c r="C14" s="353" t="s">
        <v>5937</v>
      </c>
      <c r="D14" s="343" t="s">
        <v>5938</v>
      </c>
      <c r="E14" s="353" t="s">
        <v>5939</v>
      </c>
      <c r="F14" s="353" t="s">
        <v>3440</v>
      </c>
      <c r="G14" s="353" t="s">
        <v>5940</v>
      </c>
      <c r="H14" s="462" t="s">
        <v>267</v>
      </c>
      <c r="I14" s="353" t="s">
        <v>3969</v>
      </c>
      <c r="J14" s="343"/>
      <c r="K14" s="343" t="s">
        <v>5941</v>
      </c>
      <c r="L14" s="469"/>
      <c r="M14" s="145">
        <v>2580</v>
      </c>
      <c r="N14" s="145">
        <v>2825</v>
      </c>
      <c r="O14" s="145" t="s">
        <v>5942</v>
      </c>
      <c r="P14" s="145">
        <v>90</v>
      </c>
      <c r="Q14" s="145">
        <v>70</v>
      </c>
      <c r="R14" s="145">
        <v>70</v>
      </c>
      <c r="S14" s="145">
        <v>40</v>
      </c>
      <c r="T14" s="145">
        <v>60</v>
      </c>
      <c r="U14" s="145">
        <v>30</v>
      </c>
      <c r="V14" s="145">
        <v>10900</v>
      </c>
      <c r="W14" s="145">
        <v>500</v>
      </c>
      <c r="X14" s="145">
        <v>1500</v>
      </c>
      <c r="Y14" s="145" t="s">
        <v>3429</v>
      </c>
      <c r="Z14" s="145"/>
      <c r="AA14" s="343"/>
      <c r="AB14" s="353">
        <v>1987</v>
      </c>
      <c r="AC14" s="343"/>
      <c r="AD14" s="343" t="s">
        <v>5943</v>
      </c>
      <c r="AE14" s="343"/>
      <c r="AF14" s="343"/>
      <c r="AG14" s="343"/>
      <c r="AH14" s="343"/>
      <c r="AI14" s="145">
        <v>1252</v>
      </c>
      <c r="AJ14" s="353"/>
      <c r="AK14" s="353"/>
      <c r="AL14" s="343"/>
      <c r="AM14" s="343"/>
      <c r="AN14" s="343"/>
      <c r="AO14" s="343"/>
      <c r="AP14" s="343"/>
      <c r="AQ14" s="343"/>
      <c r="AR14" s="343"/>
      <c r="AS14" s="343"/>
      <c r="AT14" s="343"/>
      <c r="AU14" s="343"/>
      <c r="AV14" s="343"/>
      <c r="AW14" s="343"/>
      <c r="AX14" s="343"/>
      <c r="AY14" s="343"/>
      <c r="AZ14" s="343"/>
      <c r="BA14" s="343"/>
      <c r="BB14" s="343"/>
      <c r="BC14" s="343"/>
      <c r="BD14" s="343"/>
      <c r="BE14" s="343"/>
      <c r="BF14" s="343"/>
      <c r="BG14" s="343" t="s">
        <v>5944</v>
      </c>
    </row>
    <row r="15" spans="1:59" s="309" customFormat="1" ht="26.1" customHeight="1">
      <c r="A15" s="247" t="s">
        <v>226</v>
      </c>
      <c r="B15" s="353" t="s">
        <v>3442</v>
      </c>
      <c r="C15" s="353" t="s">
        <v>3461</v>
      </c>
      <c r="D15" s="343" t="s">
        <v>5945</v>
      </c>
      <c r="E15" s="353" t="s">
        <v>5946</v>
      </c>
      <c r="F15" s="353" t="s">
        <v>3447</v>
      </c>
      <c r="G15" s="353" t="s">
        <v>5947</v>
      </c>
      <c r="H15" s="462" t="s">
        <v>5948</v>
      </c>
      <c r="I15" s="353" t="s">
        <v>3483</v>
      </c>
      <c r="J15" s="343">
        <v>65</v>
      </c>
      <c r="K15" s="343" t="s">
        <v>5941</v>
      </c>
      <c r="L15" s="145">
        <v>28991</v>
      </c>
      <c r="M15" s="145">
        <v>2818</v>
      </c>
      <c r="N15" s="145">
        <v>3674</v>
      </c>
      <c r="O15" s="145" t="s">
        <v>5949</v>
      </c>
      <c r="P15" s="145">
        <v>85</v>
      </c>
      <c r="Q15" s="145">
        <v>75</v>
      </c>
      <c r="R15" s="145">
        <v>25</v>
      </c>
      <c r="S15" s="145">
        <v>75</v>
      </c>
      <c r="T15" s="145"/>
      <c r="U15" s="145"/>
      <c r="V15" s="145">
        <v>7700</v>
      </c>
      <c r="W15" s="145">
        <v>770</v>
      </c>
      <c r="X15" s="145">
        <v>1000</v>
      </c>
      <c r="Y15" s="145" t="s">
        <v>3429</v>
      </c>
      <c r="Z15" s="145" t="s">
        <v>5950</v>
      </c>
      <c r="AA15" s="343"/>
      <c r="AB15" s="353">
        <v>1994</v>
      </c>
      <c r="AC15" s="343"/>
      <c r="AD15" s="343">
        <v>3621</v>
      </c>
      <c r="AE15" s="343"/>
      <c r="AF15" s="343"/>
      <c r="AG15" s="343"/>
      <c r="AH15" s="343"/>
      <c r="AI15" s="145">
        <v>3621</v>
      </c>
      <c r="AJ15" s="353"/>
      <c r="AK15" s="353"/>
      <c r="AL15" s="343"/>
      <c r="AM15" s="343"/>
      <c r="AN15" s="343"/>
      <c r="AO15" s="343"/>
      <c r="AP15" s="343"/>
      <c r="AQ15" s="343"/>
      <c r="AR15" s="343"/>
      <c r="AS15" s="343"/>
      <c r="AT15" s="343"/>
      <c r="AU15" s="343"/>
      <c r="AV15" s="343"/>
      <c r="AW15" s="343"/>
      <c r="AX15" s="343"/>
      <c r="AY15" s="343"/>
      <c r="AZ15" s="343"/>
      <c r="BA15" s="343"/>
      <c r="BB15" s="343"/>
      <c r="BC15" s="343"/>
      <c r="BD15" s="343"/>
      <c r="BE15" s="343"/>
      <c r="BF15" s="343"/>
      <c r="BG15" s="343"/>
    </row>
    <row r="16" spans="1:59" s="309" customFormat="1" ht="26.1" customHeight="1">
      <c r="A16" s="247"/>
      <c r="B16" s="353" t="s">
        <v>5710</v>
      </c>
      <c r="C16" s="353" t="s">
        <v>5951</v>
      </c>
      <c r="D16" s="343" t="s">
        <v>5945</v>
      </c>
      <c r="E16" s="353" t="s">
        <v>5952</v>
      </c>
      <c r="F16" s="353" t="s">
        <v>5953</v>
      </c>
      <c r="G16" s="353" t="s">
        <v>5947</v>
      </c>
      <c r="H16" s="462" t="s">
        <v>5948</v>
      </c>
      <c r="I16" s="353" t="s">
        <v>5953</v>
      </c>
      <c r="J16" s="343">
        <v>65</v>
      </c>
      <c r="K16" s="343" t="s">
        <v>5941</v>
      </c>
      <c r="L16" s="145">
        <v>39318</v>
      </c>
      <c r="M16" s="145">
        <v>3087</v>
      </c>
      <c r="N16" s="145">
        <v>3674</v>
      </c>
      <c r="O16" s="145" t="s">
        <v>5949</v>
      </c>
      <c r="P16" s="145">
        <v>100</v>
      </c>
      <c r="Q16" s="145">
        <v>100</v>
      </c>
      <c r="R16" s="145">
        <v>100</v>
      </c>
      <c r="S16" s="145">
        <v>120</v>
      </c>
      <c r="T16" s="145">
        <v>40</v>
      </c>
      <c r="U16" s="145">
        <v>80</v>
      </c>
      <c r="V16" s="145"/>
      <c r="W16" s="145">
        <v>9002</v>
      </c>
      <c r="X16" s="145">
        <v>9002</v>
      </c>
      <c r="Y16" s="145" t="s">
        <v>3464</v>
      </c>
      <c r="Z16" s="145" t="s">
        <v>5950</v>
      </c>
      <c r="AA16" s="343"/>
      <c r="AB16" s="353">
        <v>1986</v>
      </c>
      <c r="AC16" s="343"/>
      <c r="AD16" s="343">
        <v>3621</v>
      </c>
      <c r="AE16" s="343"/>
      <c r="AF16" s="343"/>
      <c r="AG16" s="343"/>
      <c r="AH16" s="343"/>
      <c r="AI16" s="145"/>
      <c r="AJ16" s="353"/>
      <c r="AK16" s="353"/>
      <c r="AL16" s="343"/>
      <c r="AM16" s="343"/>
      <c r="AN16" s="343"/>
      <c r="AO16" s="343"/>
      <c r="AP16" s="343"/>
      <c r="AQ16" s="343"/>
      <c r="AR16" s="343"/>
      <c r="AS16" s="343"/>
      <c r="AT16" s="343"/>
      <c r="AU16" s="343"/>
      <c r="AV16" s="343"/>
      <c r="AW16" s="343"/>
      <c r="AX16" s="343"/>
      <c r="AY16" s="343"/>
      <c r="AZ16" s="343"/>
      <c r="BA16" s="343"/>
      <c r="BB16" s="343"/>
      <c r="BC16" s="343"/>
      <c r="BD16" s="343"/>
      <c r="BE16" s="343"/>
      <c r="BF16" s="343"/>
      <c r="BG16" s="343"/>
    </row>
    <row r="17" spans="1:59" s="309" customFormat="1" ht="26.1" customHeight="1">
      <c r="A17" s="247"/>
      <c r="B17" s="425" t="s">
        <v>5711</v>
      </c>
      <c r="C17" s="353" t="s">
        <v>3443</v>
      </c>
      <c r="D17" s="343"/>
      <c r="E17" s="323">
        <f>COUNTA(E18:E20)</f>
        <v>3</v>
      </c>
      <c r="F17" s="343"/>
      <c r="G17" s="343"/>
      <c r="H17" s="430"/>
      <c r="I17" s="343"/>
      <c r="J17" s="343"/>
      <c r="K17" s="343"/>
      <c r="L17" s="145">
        <f>SUM(L18:L20)</f>
        <v>83391</v>
      </c>
      <c r="M17" s="145">
        <f>SUM(M18:M20)</f>
        <v>8306</v>
      </c>
      <c r="N17" s="145">
        <f>SUM(N18:N20)</f>
        <v>8616</v>
      </c>
      <c r="O17" s="145">
        <f>SUM(O18:O20)</f>
        <v>0</v>
      </c>
      <c r="P17" s="145"/>
      <c r="Q17" s="145"/>
      <c r="R17" s="145"/>
      <c r="S17" s="145"/>
      <c r="T17" s="145"/>
      <c r="U17" s="145"/>
      <c r="V17" s="145"/>
      <c r="W17" s="145"/>
      <c r="X17" s="145"/>
      <c r="Y17" s="145"/>
      <c r="Z17" s="145"/>
      <c r="AA17" s="343"/>
      <c r="AB17" s="353"/>
      <c r="AC17" s="343"/>
      <c r="AD17" s="343"/>
      <c r="AE17" s="343"/>
      <c r="AF17" s="343"/>
      <c r="AG17" s="343"/>
      <c r="AH17" s="343"/>
      <c r="AI17" s="145"/>
      <c r="AJ17" s="353"/>
      <c r="AK17" s="353"/>
      <c r="AL17" s="343"/>
      <c r="AM17" s="343"/>
      <c r="AN17" s="343"/>
      <c r="AO17" s="343"/>
      <c r="AP17" s="343"/>
      <c r="AQ17" s="343"/>
      <c r="AR17" s="343"/>
      <c r="AS17" s="343"/>
      <c r="AT17" s="343"/>
      <c r="AU17" s="343"/>
      <c r="AV17" s="343"/>
      <c r="AW17" s="343"/>
      <c r="AX17" s="343"/>
      <c r="AY17" s="343"/>
      <c r="AZ17" s="343"/>
      <c r="BA17" s="343"/>
      <c r="BB17" s="343"/>
      <c r="BC17" s="343"/>
      <c r="BD17" s="343"/>
      <c r="BE17" s="343"/>
      <c r="BF17" s="343"/>
      <c r="BG17" s="343"/>
    </row>
    <row r="18" spans="1:59" s="309" customFormat="1" ht="26.1" customHeight="1">
      <c r="A18" s="249" t="s">
        <v>226</v>
      </c>
      <c r="B18" s="344"/>
      <c r="C18" s="353" t="s">
        <v>5954</v>
      </c>
      <c r="D18" s="438" t="s">
        <v>5955</v>
      </c>
      <c r="E18" s="353" t="s">
        <v>5956</v>
      </c>
      <c r="F18" s="353" t="s">
        <v>5954</v>
      </c>
      <c r="G18" s="353" t="s">
        <v>5957</v>
      </c>
      <c r="H18" s="462"/>
      <c r="I18" s="343" t="s">
        <v>5958</v>
      </c>
      <c r="J18" s="145">
        <v>1</v>
      </c>
      <c r="K18" s="438"/>
      <c r="L18" s="145">
        <v>36911</v>
      </c>
      <c r="M18" s="145">
        <v>1108</v>
      </c>
      <c r="N18" s="145">
        <v>1108</v>
      </c>
      <c r="O18" s="145" t="s">
        <v>5949</v>
      </c>
      <c r="P18" s="145">
        <v>168</v>
      </c>
      <c r="Q18" s="145">
        <v>54</v>
      </c>
      <c r="R18" s="145"/>
      <c r="S18" s="145"/>
      <c r="T18" s="145"/>
      <c r="U18" s="145"/>
      <c r="V18" s="145">
        <v>9100</v>
      </c>
      <c r="W18" s="145"/>
      <c r="X18" s="145">
        <v>500</v>
      </c>
      <c r="Y18" s="145" t="s">
        <v>3429</v>
      </c>
      <c r="Z18" s="145" t="s">
        <v>3475</v>
      </c>
      <c r="AA18" s="429">
        <v>1996</v>
      </c>
      <c r="AB18" s="353">
        <v>1985</v>
      </c>
      <c r="AC18" s="438"/>
      <c r="AD18" s="438"/>
      <c r="AE18" s="438"/>
      <c r="AF18" s="438"/>
      <c r="AG18" s="438" t="s">
        <v>5959</v>
      </c>
      <c r="AH18" s="438" t="s">
        <v>5960</v>
      </c>
      <c r="AI18" s="145">
        <v>654</v>
      </c>
      <c r="AJ18" s="438"/>
      <c r="AK18" s="438"/>
      <c r="AL18" s="438"/>
      <c r="AM18" s="438"/>
      <c r="AN18" s="438"/>
      <c r="AO18" s="438"/>
      <c r="AP18" s="438"/>
      <c r="AQ18" s="438"/>
      <c r="AR18" s="438"/>
      <c r="AS18" s="438"/>
      <c r="AT18" s="438"/>
      <c r="AU18" s="438"/>
      <c r="AV18" s="438"/>
      <c r="AW18" s="438"/>
      <c r="AX18" s="438"/>
      <c r="AY18" s="438"/>
      <c r="AZ18" s="438"/>
      <c r="BA18" s="438"/>
      <c r="BB18" s="438"/>
      <c r="BC18" s="438"/>
      <c r="BD18" s="438"/>
      <c r="BE18" s="438"/>
      <c r="BF18" s="438"/>
      <c r="BG18" s="438"/>
    </row>
    <row r="19" spans="1:59" s="309" customFormat="1" ht="26.1" customHeight="1">
      <c r="A19" s="249"/>
      <c r="B19" s="344"/>
      <c r="C19" s="438" t="s">
        <v>5961</v>
      </c>
      <c r="D19" s="438" t="s">
        <v>5962</v>
      </c>
      <c r="E19" s="323" t="s">
        <v>5963</v>
      </c>
      <c r="F19" s="438" t="s">
        <v>5961</v>
      </c>
      <c r="G19" s="438" t="s">
        <v>5964</v>
      </c>
      <c r="H19" s="438"/>
      <c r="I19" s="438" t="s">
        <v>5965</v>
      </c>
      <c r="J19" s="145">
        <v>5</v>
      </c>
      <c r="K19" s="438" t="s">
        <v>5966</v>
      </c>
      <c r="L19" s="145">
        <v>25940</v>
      </c>
      <c r="M19" s="145">
        <v>3897</v>
      </c>
      <c r="N19" s="145">
        <v>3934</v>
      </c>
      <c r="O19" s="145" t="s">
        <v>5967</v>
      </c>
      <c r="P19" s="145">
        <v>64</v>
      </c>
      <c r="Q19" s="145">
        <v>25</v>
      </c>
      <c r="R19" s="145">
        <v>100</v>
      </c>
      <c r="S19" s="145">
        <v>50</v>
      </c>
      <c r="T19" s="145"/>
      <c r="U19" s="145"/>
      <c r="V19" s="145">
        <v>8040</v>
      </c>
      <c r="W19" s="145"/>
      <c r="X19" s="145"/>
      <c r="Y19" s="145"/>
      <c r="Z19" s="145"/>
      <c r="AA19" s="429">
        <v>1998</v>
      </c>
      <c r="AB19" s="353">
        <v>1998</v>
      </c>
      <c r="AC19" s="145">
        <v>1210</v>
      </c>
      <c r="AD19" s="145">
        <v>500</v>
      </c>
      <c r="AE19" s="145"/>
      <c r="AF19" s="145"/>
      <c r="AG19" s="145"/>
      <c r="AH19" s="145"/>
      <c r="AI19" s="145">
        <v>1710</v>
      </c>
      <c r="AJ19" s="438"/>
      <c r="AK19" s="438"/>
      <c r="AL19" s="438"/>
      <c r="AM19" s="438"/>
      <c r="AN19" s="438"/>
      <c r="AO19" s="438"/>
      <c r="AP19" s="438"/>
      <c r="AQ19" s="438"/>
      <c r="AR19" s="438"/>
      <c r="AS19" s="438"/>
      <c r="AT19" s="438"/>
      <c r="AU19" s="438"/>
      <c r="AV19" s="438"/>
      <c r="AW19" s="438"/>
      <c r="AX19" s="438"/>
      <c r="AY19" s="438"/>
      <c r="AZ19" s="438"/>
      <c r="BA19" s="438"/>
      <c r="BB19" s="438"/>
      <c r="BC19" s="438"/>
      <c r="BD19" s="438"/>
      <c r="BE19" s="438"/>
      <c r="BF19" s="438"/>
      <c r="BG19" s="438"/>
    </row>
    <row r="20" spans="1:59" s="309" customFormat="1" ht="26.1" customHeight="1">
      <c r="A20" s="249" t="s">
        <v>495</v>
      </c>
      <c r="B20" s="431"/>
      <c r="C20" s="421" t="s">
        <v>5968</v>
      </c>
      <c r="D20" s="347"/>
      <c r="E20" s="421" t="s">
        <v>5969</v>
      </c>
      <c r="F20" s="421" t="s">
        <v>5968</v>
      </c>
      <c r="G20" s="421"/>
      <c r="H20" s="421"/>
      <c r="I20" s="353" t="s">
        <v>5970</v>
      </c>
      <c r="J20" s="347"/>
      <c r="K20" s="347"/>
      <c r="L20" s="348">
        <v>20540</v>
      </c>
      <c r="M20" s="348">
        <v>3301</v>
      </c>
      <c r="N20" s="348">
        <v>3574</v>
      </c>
      <c r="O20" s="348"/>
      <c r="P20" s="348">
        <v>60</v>
      </c>
      <c r="Q20" s="348">
        <v>55</v>
      </c>
      <c r="R20" s="348">
        <v>35</v>
      </c>
      <c r="S20" s="348">
        <v>15</v>
      </c>
      <c r="T20" s="348">
        <v>70</v>
      </c>
      <c r="U20" s="348">
        <v>35</v>
      </c>
      <c r="V20" s="348">
        <v>6275</v>
      </c>
      <c r="W20" s="348"/>
      <c r="X20" s="348">
        <v>1000</v>
      </c>
      <c r="Y20" s="348" t="s">
        <v>3429</v>
      </c>
      <c r="Z20" s="348"/>
      <c r="AA20" s="347"/>
      <c r="AB20" s="421">
        <v>2009</v>
      </c>
      <c r="AC20" s="347"/>
      <c r="AD20" s="347"/>
      <c r="AE20" s="347"/>
      <c r="AF20" s="347"/>
      <c r="AG20" s="347"/>
      <c r="AH20" s="347"/>
      <c r="AI20" s="348">
        <v>3597</v>
      </c>
      <c r="AJ20" s="347"/>
      <c r="AK20" s="347"/>
      <c r="AL20" s="347"/>
      <c r="AM20" s="347"/>
      <c r="AN20" s="347"/>
      <c r="AO20" s="347"/>
      <c r="AP20" s="347"/>
      <c r="AQ20" s="347"/>
      <c r="AR20" s="347"/>
      <c r="AS20" s="347"/>
      <c r="AT20" s="347"/>
      <c r="AU20" s="347"/>
      <c r="AV20" s="347"/>
      <c r="AW20" s="347"/>
      <c r="AX20" s="347"/>
      <c r="AY20" s="347"/>
      <c r="AZ20" s="347"/>
      <c r="BA20" s="347"/>
      <c r="BB20" s="347"/>
      <c r="BC20" s="347"/>
      <c r="BD20" s="347"/>
      <c r="BE20" s="347"/>
      <c r="BF20" s="347"/>
      <c r="BG20" s="347"/>
    </row>
    <row r="21" spans="1:59" s="309" customFormat="1" ht="26.1" customHeight="1">
      <c r="A21" s="249"/>
      <c r="B21" s="353" t="s">
        <v>5971</v>
      </c>
      <c r="C21" s="421" t="s">
        <v>5972</v>
      </c>
      <c r="D21" s="347"/>
      <c r="E21" s="497" t="s">
        <v>5973</v>
      </c>
      <c r="F21" s="347" t="s">
        <v>5972</v>
      </c>
      <c r="G21" s="347"/>
      <c r="H21" s="347"/>
      <c r="I21" s="347" t="s">
        <v>5974</v>
      </c>
      <c r="J21" s="347"/>
      <c r="K21" s="347"/>
      <c r="L21" s="348">
        <v>22763</v>
      </c>
      <c r="M21" s="348">
        <v>2120.58</v>
      </c>
      <c r="N21" s="348">
        <v>2197.7800000000002</v>
      </c>
      <c r="O21" s="348"/>
      <c r="P21" s="348">
        <v>80</v>
      </c>
      <c r="Q21" s="348">
        <v>50</v>
      </c>
      <c r="R21" s="348">
        <v>20</v>
      </c>
      <c r="S21" s="348">
        <v>20</v>
      </c>
      <c r="T21" s="348">
        <v>41</v>
      </c>
      <c r="U21" s="348">
        <v>38</v>
      </c>
      <c r="V21" s="348">
        <v>5958</v>
      </c>
      <c r="W21" s="348">
        <v>100</v>
      </c>
      <c r="X21" s="348">
        <v>100</v>
      </c>
      <c r="Y21" s="348" t="s">
        <v>3429</v>
      </c>
      <c r="Z21" s="348"/>
      <c r="AA21" s="347"/>
      <c r="AB21" s="421">
        <v>2011</v>
      </c>
      <c r="AC21" s="347"/>
      <c r="AD21" s="347"/>
      <c r="AE21" s="347"/>
      <c r="AF21" s="347"/>
      <c r="AG21" s="347"/>
      <c r="AH21" s="347"/>
      <c r="AI21" s="348">
        <v>3000</v>
      </c>
      <c r="AJ21" s="467"/>
      <c r="AK21" s="467"/>
      <c r="AL21" s="467"/>
      <c r="AM21" s="467"/>
      <c r="AN21" s="467"/>
      <c r="AO21" s="467"/>
      <c r="AP21" s="467"/>
      <c r="AQ21" s="467"/>
      <c r="AR21" s="467"/>
      <c r="AS21" s="467"/>
      <c r="AT21" s="467"/>
      <c r="AU21" s="467"/>
      <c r="AV21" s="467"/>
      <c r="AW21" s="467"/>
      <c r="AX21" s="467"/>
      <c r="AY21" s="467"/>
      <c r="AZ21" s="467"/>
      <c r="BA21" s="467"/>
      <c r="BB21" s="467"/>
      <c r="BC21" s="467"/>
      <c r="BD21" s="467"/>
      <c r="BE21" s="467"/>
      <c r="BF21" s="467"/>
      <c r="BG21" s="467"/>
    </row>
    <row r="22" spans="1:59" s="309" customFormat="1" ht="26.1" customHeight="1">
      <c r="A22" s="249"/>
      <c r="B22" s="344" t="s">
        <v>5975</v>
      </c>
      <c r="C22" s="353" t="s">
        <v>3443</v>
      </c>
      <c r="D22" s="438"/>
      <c r="E22" s="323">
        <f>COUNTA(E23:E24)</f>
        <v>2</v>
      </c>
      <c r="F22" s="438"/>
      <c r="G22" s="438"/>
      <c r="H22" s="438"/>
      <c r="I22" s="438" t="s">
        <v>4786</v>
      </c>
      <c r="J22" s="145"/>
      <c r="K22" s="438"/>
      <c r="L22" s="145">
        <f t="shared" ref="L22:X22" si="0">SUM(L23:L24)</f>
        <v>133898</v>
      </c>
      <c r="M22" s="145">
        <f t="shared" si="0"/>
        <v>17091</v>
      </c>
      <c r="N22" s="145">
        <f t="shared" si="0"/>
        <v>20590</v>
      </c>
      <c r="O22" s="145">
        <f t="shared" si="0"/>
        <v>0</v>
      </c>
      <c r="P22" s="145">
        <f t="shared" si="0"/>
        <v>203</v>
      </c>
      <c r="Q22" s="145">
        <f t="shared" si="0"/>
        <v>127.2</v>
      </c>
      <c r="R22" s="145">
        <f t="shared" si="0"/>
        <v>20.5</v>
      </c>
      <c r="S22" s="145">
        <f t="shared" si="0"/>
        <v>62.2</v>
      </c>
      <c r="T22" s="145">
        <f t="shared" si="0"/>
        <v>154.5</v>
      </c>
      <c r="U22" s="145">
        <f t="shared" si="0"/>
        <v>87</v>
      </c>
      <c r="V22" s="145">
        <f t="shared" si="0"/>
        <v>14641</v>
      </c>
      <c r="W22" s="145">
        <f t="shared" si="0"/>
        <v>1968</v>
      </c>
      <c r="X22" s="145">
        <f t="shared" si="0"/>
        <v>3080</v>
      </c>
      <c r="Y22" s="145"/>
      <c r="Z22" s="145">
        <f t="shared" ref="Z22:AI22" si="1">SUM(Z23:Z24)</f>
        <v>0</v>
      </c>
      <c r="AA22" s="145">
        <f t="shared" si="1"/>
        <v>0</v>
      </c>
      <c r="AB22" s="145">
        <f t="shared" si="1"/>
        <v>3998</v>
      </c>
      <c r="AC22" s="145">
        <f t="shared" si="1"/>
        <v>5710</v>
      </c>
      <c r="AD22" s="145">
        <f t="shared" si="1"/>
        <v>0</v>
      </c>
      <c r="AE22" s="145">
        <f t="shared" si="1"/>
        <v>1000</v>
      </c>
      <c r="AF22" s="145">
        <f t="shared" si="1"/>
        <v>0</v>
      </c>
      <c r="AG22" s="145">
        <f t="shared" si="1"/>
        <v>0</v>
      </c>
      <c r="AH22" s="145">
        <f t="shared" si="1"/>
        <v>0</v>
      </c>
      <c r="AI22" s="145">
        <f t="shared" si="1"/>
        <v>20355</v>
      </c>
      <c r="AJ22" s="353"/>
      <c r="AK22" s="353"/>
      <c r="AL22" s="443"/>
      <c r="AM22" s="443"/>
      <c r="AN22" s="443"/>
      <c r="AO22" s="443"/>
      <c r="AP22" s="443"/>
      <c r="AQ22" s="347"/>
      <c r="AR22" s="347"/>
      <c r="AS22" s="443"/>
      <c r="AT22" s="443"/>
      <c r="AU22" s="443"/>
      <c r="AV22" s="443"/>
      <c r="AW22" s="443"/>
      <c r="AX22" s="443"/>
      <c r="AY22" s="443"/>
      <c r="AZ22" s="443"/>
      <c r="BA22" s="443"/>
      <c r="BB22" s="443"/>
      <c r="BC22" s="443"/>
      <c r="BD22" s="443"/>
      <c r="BE22" s="443"/>
      <c r="BF22" s="443"/>
      <c r="BG22" s="443"/>
    </row>
    <row r="23" spans="1:59" s="309" customFormat="1" ht="26.1" customHeight="1">
      <c r="A23" s="249"/>
      <c r="B23" s="344"/>
      <c r="C23" s="353" t="s">
        <v>5976</v>
      </c>
      <c r="D23" s="443" t="s">
        <v>5977</v>
      </c>
      <c r="E23" s="353" t="s">
        <v>5978</v>
      </c>
      <c r="F23" s="353" t="s">
        <v>5976</v>
      </c>
      <c r="G23" s="353" t="s">
        <v>5979</v>
      </c>
      <c r="H23" s="462" t="s">
        <v>5980</v>
      </c>
      <c r="I23" s="353" t="s">
        <v>5981</v>
      </c>
      <c r="J23" s="443" t="s">
        <v>5982</v>
      </c>
      <c r="K23" s="443" t="s">
        <v>5983</v>
      </c>
      <c r="L23" s="145">
        <v>23478</v>
      </c>
      <c r="M23" s="145">
        <v>4818</v>
      </c>
      <c r="N23" s="145">
        <v>4818</v>
      </c>
      <c r="O23" s="145" t="s">
        <v>5984</v>
      </c>
      <c r="P23" s="145">
        <v>85</v>
      </c>
      <c r="Q23" s="145">
        <v>65</v>
      </c>
      <c r="R23" s="145"/>
      <c r="S23" s="145"/>
      <c r="T23" s="145">
        <v>72</v>
      </c>
      <c r="U23" s="145">
        <v>25</v>
      </c>
      <c r="V23" s="145">
        <v>7325</v>
      </c>
      <c r="W23" s="145">
        <v>1080</v>
      </c>
      <c r="X23" s="145">
        <v>1080</v>
      </c>
      <c r="Y23" s="145" t="s">
        <v>3429</v>
      </c>
      <c r="Z23" s="145" t="s">
        <v>5985</v>
      </c>
      <c r="AA23" s="443" t="s">
        <v>5986</v>
      </c>
      <c r="AB23" s="353">
        <v>1991</v>
      </c>
      <c r="AC23" s="346">
        <v>2855</v>
      </c>
      <c r="AD23" s="346"/>
      <c r="AE23" s="346">
        <v>500</v>
      </c>
      <c r="AF23" s="346"/>
      <c r="AG23" s="346"/>
      <c r="AH23" s="443"/>
      <c r="AI23" s="145">
        <v>3355</v>
      </c>
      <c r="AJ23" s="353">
        <v>2003</v>
      </c>
      <c r="AK23" s="353"/>
      <c r="AL23" s="443"/>
      <c r="AM23" s="443"/>
      <c r="AN23" s="443"/>
      <c r="AO23" s="443"/>
      <c r="AP23" s="443"/>
      <c r="AQ23" s="443"/>
      <c r="AR23" s="443"/>
      <c r="AS23" s="443"/>
      <c r="AT23" s="443"/>
      <c r="AU23" s="443"/>
      <c r="AV23" s="443"/>
      <c r="AW23" s="443"/>
      <c r="AX23" s="443"/>
      <c r="AY23" s="443"/>
      <c r="AZ23" s="443"/>
      <c r="BA23" s="443"/>
      <c r="BB23" s="443"/>
      <c r="BC23" s="443"/>
      <c r="BD23" s="443"/>
      <c r="BE23" s="443"/>
      <c r="BF23" s="443"/>
      <c r="BG23" s="443"/>
    </row>
    <row r="24" spans="1:59" s="309" customFormat="1" ht="26.1" customHeight="1">
      <c r="A24" s="247" t="s">
        <v>226</v>
      </c>
      <c r="B24" s="431"/>
      <c r="C24" s="353" t="s">
        <v>5987</v>
      </c>
      <c r="D24" s="443" t="s">
        <v>5977</v>
      </c>
      <c r="E24" s="353" t="s">
        <v>5988</v>
      </c>
      <c r="F24" s="353" t="s">
        <v>5987</v>
      </c>
      <c r="G24" s="353" t="s">
        <v>5979</v>
      </c>
      <c r="H24" s="462" t="s">
        <v>5980</v>
      </c>
      <c r="I24" s="353" t="s">
        <v>5987</v>
      </c>
      <c r="J24" s="443" t="s">
        <v>5982</v>
      </c>
      <c r="K24" s="443" t="s">
        <v>5983</v>
      </c>
      <c r="L24" s="145">
        <v>110420</v>
      </c>
      <c r="M24" s="145">
        <v>12273</v>
      </c>
      <c r="N24" s="145">
        <v>15772</v>
      </c>
      <c r="O24" s="145" t="s">
        <v>5984</v>
      </c>
      <c r="P24" s="145">
        <v>118</v>
      </c>
      <c r="Q24" s="145">
        <v>62.2</v>
      </c>
      <c r="R24" s="145">
        <v>20.5</v>
      </c>
      <c r="S24" s="145">
        <v>62.2</v>
      </c>
      <c r="T24" s="145">
        <v>82.5</v>
      </c>
      <c r="U24" s="145">
        <v>62</v>
      </c>
      <c r="V24" s="145">
        <v>7316</v>
      </c>
      <c r="W24" s="145">
        <v>888</v>
      </c>
      <c r="X24" s="145">
        <v>2000</v>
      </c>
      <c r="Y24" s="145" t="s">
        <v>3464</v>
      </c>
      <c r="Z24" s="145" t="s">
        <v>5985</v>
      </c>
      <c r="AA24" s="443" t="s">
        <v>5986</v>
      </c>
      <c r="AB24" s="353">
        <v>2007</v>
      </c>
      <c r="AC24" s="346">
        <v>2855</v>
      </c>
      <c r="AD24" s="346"/>
      <c r="AE24" s="346">
        <v>500</v>
      </c>
      <c r="AF24" s="346"/>
      <c r="AG24" s="346"/>
      <c r="AH24" s="443"/>
      <c r="AI24" s="145">
        <v>17000</v>
      </c>
      <c r="AJ24" s="353">
        <v>2003</v>
      </c>
      <c r="AK24" s="353"/>
      <c r="AL24" s="443"/>
      <c r="AM24" s="443"/>
      <c r="AN24" s="443"/>
      <c r="AO24" s="443"/>
      <c r="AP24" s="443"/>
      <c r="AQ24" s="443"/>
      <c r="AR24" s="443"/>
      <c r="AS24" s="443"/>
      <c r="AT24" s="443"/>
      <c r="AU24" s="443"/>
      <c r="AV24" s="443"/>
      <c r="AW24" s="443"/>
      <c r="AX24" s="443"/>
      <c r="AY24" s="443"/>
      <c r="AZ24" s="443"/>
      <c r="BA24" s="443"/>
      <c r="BB24" s="443"/>
      <c r="BC24" s="443"/>
      <c r="BD24" s="443"/>
      <c r="BE24" s="443"/>
      <c r="BF24" s="443"/>
      <c r="BG24" s="443"/>
    </row>
    <row r="25" spans="1:59" s="309" customFormat="1" ht="26.1" customHeight="1">
      <c r="A25" s="247"/>
      <c r="B25" s="344" t="s">
        <v>5989</v>
      </c>
      <c r="C25" s="353" t="s">
        <v>3443</v>
      </c>
      <c r="D25" s="341"/>
      <c r="E25" s="323">
        <f>COUNTA(E26:E26)</f>
        <v>1</v>
      </c>
      <c r="F25" s="353"/>
      <c r="G25" s="353"/>
      <c r="H25" s="462"/>
      <c r="I25" s="353"/>
      <c r="J25" s="343"/>
      <c r="K25" s="343"/>
      <c r="L25" s="145">
        <f>SUM(L26:L26)</f>
        <v>21812</v>
      </c>
      <c r="M25" s="145">
        <f>SUM(M26:M26)</f>
        <v>628.6</v>
      </c>
      <c r="N25" s="145">
        <f>SUM(N26:N26)</f>
        <v>62836</v>
      </c>
      <c r="O25" s="145"/>
      <c r="P25" s="145"/>
      <c r="Q25" s="145"/>
      <c r="R25" s="145"/>
      <c r="S25" s="145"/>
      <c r="T25" s="145"/>
      <c r="U25" s="145"/>
      <c r="V25" s="145"/>
      <c r="W25" s="145"/>
      <c r="X25" s="145"/>
      <c r="Y25" s="145"/>
      <c r="Z25" s="145"/>
      <c r="AA25" s="343"/>
      <c r="AB25" s="353"/>
      <c r="AC25" s="346"/>
      <c r="AD25" s="346"/>
      <c r="AE25" s="346"/>
      <c r="AF25" s="346"/>
      <c r="AG25" s="346"/>
      <c r="AH25" s="343"/>
      <c r="AI25" s="145"/>
      <c r="AJ25" s="353"/>
      <c r="AK25" s="353"/>
      <c r="AL25" s="343"/>
      <c r="AM25" s="343"/>
      <c r="AN25" s="343"/>
      <c r="AO25" s="343"/>
      <c r="AP25" s="343"/>
      <c r="AQ25" s="343"/>
      <c r="AR25" s="343"/>
      <c r="AS25" s="343"/>
      <c r="AT25" s="343"/>
      <c r="AU25" s="343"/>
      <c r="AV25" s="343"/>
      <c r="AW25" s="343"/>
      <c r="AX25" s="343"/>
      <c r="AY25" s="343"/>
      <c r="AZ25" s="343"/>
      <c r="BA25" s="343"/>
      <c r="BB25" s="343"/>
      <c r="BC25" s="343"/>
      <c r="BD25" s="343"/>
      <c r="BE25" s="343"/>
      <c r="BF25" s="343"/>
      <c r="BG25" s="343"/>
    </row>
    <row r="26" spans="1:59" s="309" customFormat="1" ht="26.1" customHeight="1">
      <c r="A26" s="247"/>
      <c r="B26" s="344"/>
      <c r="C26" s="421" t="s">
        <v>5990</v>
      </c>
      <c r="D26" s="518"/>
      <c r="E26" s="497" t="s">
        <v>5991</v>
      </c>
      <c r="F26" s="347" t="s">
        <v>5990</v>
      </c>
      <c r="G26" s="347"/>
      <c r="H26" s="347"/>
      <c r="I26" s="347" t="s">
        <v>5992</v>
      </c>
      <c r="J26" s="347"/>
      <c r="K26" s="347"/>
      <c r="L26" s="348">
        <v>21812</v>
      </c>
      <c r="M26" s="348">
        <v>628.6</v>
      </c>
      <c r="N26" s="348">
        <v>62836</v>
      </c>
      <c r="O26" s="348"/>
      <c r="P26" s="348"/>
      <c r="Q26" s="348"/>
      <c r="R26" s="348"/>
      <c r="S26" s="348"/>
      <c r="T26" s="348"/>
      <c r="U26" s="348"/>
      <c r="V26" s="348">
        <v>21812</v>
      </c>
      <c r="W26" s="348"/>
      <c r="X26" s="348"/>
      <c r="Y26" s="348"/>
      <c r="Z26" s="348"/>
      <c r="AA26" s="347"/>
      <c r="AB26" s="421">
        <v>2014</v>
      </c>
      <c r="AC26" s="347"/>
      <c r="AD26" s="347"/>
      <c r="AE26" s="347"/>
      <c r="AF26" s="347"/>
      <c r="AG26" s="347"/>
      <c r="AH26" s="347"/>
      <c r="AI26" s="348"/>
      <c r="AJ26" s="94"/>
      <c r="AK26" s="94"/>
      <c r="AL26" s="94"/>
      <c r="AM26" s="94"/>
      <c r="AN26" s="94"/>
      <c r="AO26" s="94"/>
      <c r="AP26" s="94"/>
      <c r="AQ26" s="94"/>
      <c r="AR26" s="94"/>
      <c r="AS26" s="94"/>
      <c r="AT26" s="94"/>
      <c r="AU26" s="94"/>
      <c r="AV26" s="94"/>
      <c r="AW26" s="94"/>
      <c r="AX26" s="94"/>
      <c r="AY26" s="94"/>
      <c r="AZ26" s="94"/>
      <c r="BA26" s="94"/>
      <c r="BB26" s="94"/>
      <c r="BC26" s="94"/>
      <c r="BD26" s="94"/>
      <c r="BE26" s="94"/>
      <c r="BF26" s="94"/>
      <c r="BG26" s="438"/>
    </row>
    <row r="27" spans="1:59" s="309" customFormat="1" ht="26.1" customHeight="1">
      <c r="B27" s="425" t="s">
        <v>5993</v>
      </c>
      <c r="C27" s="353" t="s">
        <v>3443</v>
      </c>
      <c r="D27" s="341"/>
      <c r="E27" s="323">
        <f>COUNTA(E28:E30)</f>
        <v>3</v>
      </c>
      <c r="F27" s="353"/>
      <c r="G27" s="353"/>
      <c r="H27" s="462"/>
      <c r="I27" s="353"/>
      <c r="J27" s="343"/>
      <c r="K27" s="343"/>
      <c r="L27" s="145">
        <f>SUM(L28:L30)</f>
        <v>432541</v>
      </c>
      <c r="M27" s="145">
        <f>SUM(M28:M30)</f>
        <v>15587</v>
      </c>
      <c r="N27" s="145">
        <f>SUM(N28:N30)</f>
        <v>17402</v>
      </c>
      <c r="O27" s="145"/>
      <c r="P27" s="145"/>
      <c r="Q27" s="145"/>
      <c r="R27" s="145"/>
      <c r="S27" s="145"/>
      <c r="T27" s="145"/>
      <c r="U27" s="145"/>
      <c r="V27" s="145"/>
      <c r="W27" s="145"/>
      <c r="X27" s="145"/>
      <c r="Y27" s="145"/>
      <c r="Z27" s="145"/>
      <c r="AA27" s="343"/>
      <c r="AB27" s="353"/>
      <c r="AC27" s="346"/>
      <c r="AD27" s="346"/>
      <c r="AE27" s="346"/>
      <c r="AF27" s="346"/>
      <c r="AG27" s="346"/>
      <c r="AH27" s="343"/>
      <c r="AI27" s="145"/>
      <c r="AJ27" s="353"/>
      <c r="AK27" s="353"/>
      <c r="AL27" s="343"/>
      <c r="AM27" s="343"/>
      <c r="AN27" s="343"/>
      <c r="AO27" s="343"/>
      <c r="AP27" s="343"/>
      <c r="AQ27" s="343"/>
      <c r="AR27" s="343"/>
      <c r="AS27" s="343"/>
      <c r="AT27" s="343"/>
      <c r="AU27" s="343"/>
      <c r="AV27" s="343"/>
      <c r="AW27" s="343"/>
      <c r="AX27" s="343"/>
      <c r="AY27" s="343"/>
      <c r="AZ27" s="343"/>
      <c r="BA27" s="343"/>
      <c r="BB27" s="343"/>
      <c r="BC27" s="343"/>
      <c r="BD27" s="343"/>
      <c r="BE27" s="343"/>
      <c r="BF27" s="343"/>
      <c r="BG27" s="343"/>
    </row>
    <row r="28" spans="1:59" s="309" customFormat="1" ht="26.1" customHeight="1">
      <c r="B28" s="344"/>
      <c r="C28" s="421" t="s">
        <v>5994</v>
      </c>
      <c r="D28" s="518"/>
      <c r="E28" s="497" t="s">
        <v>5995</v>
      </c>
      <c r="F28" s="347" t="s">
        <v>5994</v>
      </c>
      <c r="G28" s="347"/>
      <c r="H28" s="347"/>
      <c r="I28" s="347" t="s">
        <v>5996</v>
      </c>
      <c r="J28" s="347"/>
      <c r="K28" s="347"/>
      <c r="L28" s="348">
        <v>177122</v>
      </c>
      <c r="M28" s="348">
        <v>6895</v>
      </c>
      <c r="N28" s="348">
        <v>7850</v>
      </c>
      <c r="O28" s="348"/>
      <c r="P28" s="348">
        <v>90</v>
      </c>
      <c r="Q28" s="348">
        <v>80</v>
      </c>
      <c r="R28" s="348">
        <v>80</v>
      </c>
      <c r="S28" s="348">
        <v>80</v>
      </c>
      <c r="T28" s="348">
        <v>86</v>
      </c>
      <c r="U28" s="348">
        <v>30</v>
      </c>
      <c r="V28" s="348">
        <v>16180</v>
      </c>
      <c r="W28" s="348">
        <v>1270</v>
      </c>
      <c r="X28" s="348">
        <v>1270</v>
      </c>
      <c r="Y28" s="348" t="s">
        <v>3464</v>
      </c>
      <c r="Z28" s="348"/>
      <c r="AA28" s="347"/>
      <c r="AB28" s="421">
        <v>2010</v>
      </c>
      <c r="AC28" s="347"/>
      <c r="AD28" s="347"/>
      <c r="AE28" s="347"/>
      <c r="AF28" s="347"/>
      <c r="AG28" s="347"/>
      <c r="AH28" s="347"/>
      <c r="AI28" s="348">
        <v>21500</v>
      </c>
      <c r="AJ28" s="347"/>
      <c r="AK28" s="347"/>
      <c r="AL28" s="347"/>
      <c r="AM28" s="347"/>
      <c r="AN28" s="347"/>
      <c r="AO28" s="347"/>
      <c r="AP28" s="347"/>
      <c r="AQ28" s="347"/>
      <c r="AR28" s="347"/>
      <c r="AS28" s="347"/>
      <c r="AT28" s="347"/>
      <c r="AU28" s="347"/>
      <c r="AV28" s="347"/>
      <c r="AW28" s="347"/>
      <c r="AX28" s="347"/>
      <c r="AY28" s="347"/>
      <c r="AZ28" s="347"/>
      <c r="BA28" s="347"/>
      <c r="BB28" s="347"/>
      <c r="BC28" s="347"/>
      <c r="BD28" s="347"/>
      <c r="BE28" s="347"/>
      <c r="BF28" s="347"/>
      <c r="BG28" s="347"/>
    </row>
    <row r="29" spans="1:59" s="309" customFormat="1" ht="26.1" customHeight="1">
      <c r="B29" s="480"/>
      <c r="C29" s="421" t="s">
        <v>5997</v>
      </c>
      <c r="D29" s="347"/>
      <c r="E29" s="497" t="s">
        <v>5998</v>
      </c>
      <c r="F29" s="347" t="s">
        <v>5997</v>
      </c>
      <c r="G29" s="347"/>
      <c r="H29" s="347"/>
      <c r="I29" s="347" t="s">
        <v>5999</v>
      </c>
      <c r="J29" s="347"/>
      <c r="K29" s="347"/>
      <c r="L29" s="348">
        <v>90129</v>
      </c>
      <c r="M29" s="348">
        <v>4693</v>
      </c>
      <c r="N29" s="348">
        <v>5278</v>
      </c>
      <c r="O29" s="348"/>
      <c r="P29" s="348">
        <v>80</v>
      </c>
      <c r="Q29" s="348">
        <v>100</v>
      </c>
      <c r="R29" s="348">
        <v>75</v>
      </c>
      <c r="S29" s="348">
        <v>100</v>
      </c>
      <c r="T29" s="348">
        <v>72</v>
      </c>
      <c r="U29" s="348">
        <v>36</v>
      </c>
      <c r="V29" s="348">
        <v>18092</v>
      </c>
      <c r="W29" s="348">
        <v>1080</v>
      </c>
      <c r="X29" s="348">
        <v>1080</v>
      </c>
      <c r="Y29" s="348" t="s">
        <v>3464</v>
      </c>
      <c r="Z29" s="468"/>
      <c r="AA29" s="467"/>
      <c r="AB29" s="421">
        <v>2011</v>
      </c>
      <c r="AC29" s="347"/>
      <c r="AD29" s="347"/>
      <c r="AE29" s="347"/>
      <c r="AF29" s="347"/>
      <c r="AG29" s="347"/>
      <c r="AH29" s="347"/>
      <c r="AI29" s="348">
        <v>7000</v>
      </c>
      <c r="AJ29" s="467"/>
      <c r="AK29" s="467"/>
      <c r="AL29" s="467"/>
      <c r="AM29" s="467"/>
      <c r="AN29" s="467"/>
      <c r="AO29" s="467"/>
      <c r="AP29" s="467"/>
      <c r="AQ29" s="467"/>
      <c r="AR29" s="467"/>
      <c r="AS29" s="467"/>
      <c r="AT29" s="467"/>
      <c r="AU29" s="467"/>
      <c r="AV29" s="467"/>
      <c r="AW29" s="467"/>
      <c r="AX29" s="467"/>
      <c r="AY29" s="467"/>
      <c r="AZ29" s="467"/>
      <c r="BA29" s="467"/>
      <c r="BB29" s="467"/>
      <c r="BC29" s="467"/>
      <c r="BD29" s="467"/>
      <c r="BE29" s="467"/>
      <c r="BF29" s="467"/>
      <c r="BG29" s="467"/>
    </row>
    <row r="30" spans="1:59" s="309" customFormat="1" ht="26.1" customHeight="1">
      <c r="A30" s="310"/>
      <c r="B30" s="483"/>
      <c r="C30" s="421" t="s">
        <v>6000</v>
      </c>
      <c r="D30" s="519"/>
      <c r="E30" s="497" t="s">
        <v>6001</v>
      </c>
      <c r="F30" s="347" t="s">
        <v>6000</v>
      </c>
      <c r="G30" s="347"/>
      <c r="H30" s="347"/>
      <c r="I30" s="347" t="s">
        <v>6000</v>
      </c>
      <c r="J30" s="347"/>
      <c r="K30" s="347"/>
      <c r="L30" s="348">
        <v>165290</v>
      </c>
      <c r="M30" s="348">
        <v>3999</v>
      </c>
      <c r="N30" s="348">
        <v>4274</v>
      </c>
      <c r="O30" s="348"/>
      <c r="P30" s="348">
        <v>110</v>
      </c>
      <c r="Q30" s="348">
        <v>80</v>
      </c>
      <c r="R30" s="348">
        <v>60</v>
      </c>
      <c r="S30" s="348">
        <v>40</v>
      </c>
      <c r="T30" s="348">
        <v>70</v>
      </c>
      <c r="U30" s="348">
        <v>27</v>
      </c>
      <c r="V30" s="348">
        <v>14352</v>
      </c>
      <c r="W30" s="348">
        <v>300</v>
      </c>
      <c r="X30" s="348">
        <v>500</v>
      </c>
      <c r="Y30" s="348" t="s">
        <v>3464</v>
      </c>
      <c r="Z30" s="348"/>
      <c r="AA30" s="347"/>
      <c r="AB30" s="421">
        <v>2009</v>
      </c>
      <c r="AC30" s="347"/>
      <c r="AD30" s="347"/>
      <c r="AE30" s="347"/>
      <c r="AF30" s="347"/>
      <c r="AG30" s="347"/>
      <c r="AH30" s="347"/>
      <c r="AI30" s="348">
        <v>4700</v>
      </c>
      <c r="AJ30" s="347"/>
      <c r="AK30" s="347"/>
      <c r="AL30" s="347"/>
      <c r="AM30" s="347"/>
      <c r="AN30" s="347"/>
      <c r="AO30" s="347"/>
      <c r="AP30" s="347"/>
      <c r="AQ30" s="347"/>
      <c r="AR30" s="347"/>
      <c r="AS30" s="347"/>
      <c r="AT30" s="347"/>
      <c r="AU30" s="347"/>
      <c r="AV30" s="347"/>
      <c r="AW30" s="347"/>
      <c r="AX30" s="347"/>
      <c r="AY30" s="347"/>
      <c r="AZ30" s="347"/>
      <c r="BA30" s="347"/>
      <c r="BB30" s="347"/>
      <c r="BC30" s="347"/>
      <c r="BD30" s="347"/>
      <c r="BE30" s="347"/>
      <c r="BF30" s="347"/>
      <c r="BG30" s="347"/>
    </row>
  </sheetData>
  <mergeCells count="41">
    <mergeCell ref="AR3:AV3"/>
    <mergeCell ref="AW3:BA3"/>
    <mergeCell ref="F2:F4"/>
    <mergeCell ref="J2:J4"/>
    <mergeCell ref="K2:K4"/>
    <mergeCell ref="Y3:Y4"/>
    <mergeCell ref="L2:L4"/>
    <mergeCell ref="M2:M4"/>
    <mergeCell ref="N2:N4"/>
    <mergeCell ref="O2:O4"/>
    <mergeCell ref="P2:V2"/>
    <mergeCell ref="W2:Z2"/>
    <mergeCell ref="P3:Q3"/>
    <mergeCell ref="R3:S3"/>
    <mergeCell ref="T3:U3"/>
    <mergeCell ref="A2:A4"/>
    <mergeCell ref="B2:B4"/>
    <mergeCell ref="C2:C4"/>
    <mergeCell ref="D2:D4"/>
    <mergeCell ref="AL2:AQ2"/>
    <mergeCell ref="AK3:AK4"/>
    <mergeCell ref="AN3:AP3"/>
    <mergeCell ref="V3:V4"/>
    <mergeCell ref="W3:W4"/>
    <mergeCell ref="X3:X4"/>
    <mergeCell ref="BB3:BF3"/>
    <mergeCell ref="AJ2:AK2"/>
    <mergeCell ref="B1:E1"/>
    <mergeCell ref="E2:E4"/>
    <mergeCell ref="AB1:BG1"/>
    <mergeCell ref="G2:G4"/>
    <mergeCell ref="I2:I4"/>
    <mergeCell ref="AA2:AA4"/>
    <mergeCell ref="AB2:AB4"/>
    <mergeCell ref="AJ3:AJ4"/>
    <mergeCell ref="AC2:AI4"/>
    <mergeCell ref="BG2:BG4"/>
    <mergeCell ref="AL3:AM3"/>
    <mergeCell ref="Z3:Z4"/>
    <mergeCell ref="AR2:BF2"/>
    <mergeCell ref="AQ3:AQ4"/>
  </mergeCells>
  <phoneticPr fontId="2" type="noConversion"/>
  <hyperlinks>
    <hyperlink ref="H6" r:id="rId1" display="www.stadium.seoul.kr"/>
    <hyperlink ref="H8" r:id="rId2" tooltip="http://www.stadium.seoul.kr/"/>
    <hyperlink ref="H15" r:id="rId3"/>
    <hyperlink ref="H16" r:id="rId4"/>
  </hyperlinks>
  <printOptions horizontalCentered="1"/>
  <pageMargins left="0.78740157480314965" right="0.78740157480314965" top="0.98425196850393704" bottom="0.98425196850393704" header="0.51181102362204722" footer="0.51181102362204722"/>
  <pageSetup paperSize="9" scale="86" orientation="landscape" horizontalDpi="300" verticalDpi="300" r:id="rId5"/>
  <headerFooter alignWithMargins="0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AQ95"/>
  <sheetViews>
    <sheetView view="pageBreakPreview" zoomScaleNormal="70" zoomScaleSheetLayoutView="100" workbookViewId="0">
      <pane ySplit="5" topLeftCell="A6" activePane="bottomLeft" state="frozen"/>
      <selection activeCell="A17" sqref="A17:L17"/>
      <selection pane="bottomLeft" activeCell="AU89" sqref="AU89"/>
    </sheetView>
  </sheetViews>
  <sheetFormatPr defaultColWidth="8.88671875" defaultRowHeight="10.5"/>
  <cols>
    <col min="1" max="1" width="0" style="163" hidden="1" customWidth="1"/>
    <col min="2" max="2" width="4.33203125" style="165" customWidth="1"/>
    <col min="3" max="3" width="6.44140625" style="165" customWidth="1"/>
    <col min="4" max="4" width="0" style="163" hidden="1" customWidth="1"/>
    <col min="5" max="5" width="15.5546875" style="175" customWidth="1"/>
    <col min="6" max="6" width="6.6640625" style="163" bestFit="1" customWidth="1"/>
    <col min="7" max="8" width="0" style="163" hidden="1" customWidth="1"/>
    <col min="9" max="9" width="12.88671875" style="163" customWidth="1"/>
    <col min="10" max="10" width="6.6640625" style="167" customWidth="1"/>
    <col min="11" max="11" width="7" style="167" customWidth="1"/>
    <col min="12" max="12" width="6.33203125" style="167" customWidth="1"/>
    <col min="13" max="18" width="5.33203125" style="167" customWidth="1"/>
    <col min="19" max="19" width="6.88671875" style="163" customWidth="1"/>
    <col min="20" max="25" width="0" style="163" hidden="1" customWidth="1"/>
    <col min="26" max="26" width="6.21875" style="168" customWidth="1"/>
    <col min="27" max="42" width="0" style="163" hidden="1" customWidth="1"/>
    <col min="43" max="43" width="12.21875" style="163" customWidth="1"/>
    <col min="44" max="16384" width="8.88671875" style="163"/>
  </cols>
  <sheetData>
    <row r="1" spans="1:43" ht="22.9" customHeight="1">
      <c r="B1" s="1433" t="s">
        <v>497</v>
      </c>
      <c r="C1" s="1433"/>
      <c r="D1" s="1433"/>
      <c r="E1" s="1433"/>
      <c r="S1" s="1434" t="s">
        <v>346</v>
      </c>
      <c r="T1" s="1434"/>
      <c r="U1" s="1434"/>
      <c r="V1" s="1434"/>
      <c r="W1" s="1434"/>
      <c r="X1" s="1434"/>
      <c r="Y1" s="1434"/>
      <c r="Z1" s="1434"/>
      <c r="AA1" s="1434"/>
      <c r="AB1" s="1434"/>
      <c r="AC1" s="1434"/>
      <c r="AD1" s="1434"/>
      <c r="AE1" s="1434"/>
      <c r="AF1" s="1434"/>
      <c r="AG1" s="1434"/>
      <c r="AH1" s="1434"/>
      <c r="AI1" s="1434"/>
      <c r="AJ1" s="1434"/>
      <c r="AK1" s="1434"/>
      <c r="AL1" s="1434"/>
      <c r="AM1" s="1434"/>
      <c r="AN1" s="1434"/>
      <c r="AO1" s="1434"/>
      <c r="AP1" s="1434"/>
      <c r="AQ1" s="1434"/>
    </row>
    <row r="2" spans="1:43" ht="17.25" customHeight="1">
      <c r="A2" s="1484" t="s">
        <v>475</v>
      </c>
      <c r="B2" s="1458" t="s">
        <v>476</v>
      </c>
      <c r="C2" s="1458" t="s">
        <v>477</v>
      </c>
      <c r="D2" s="1458" t="s">
        <v>478</v>
      </c>
      <c r="E2" s="1458" t="s">
        <v>479</v>
      </c>
      <c r="F2" s="1458" t="s">
        <v>480</v>
      </c>
      <c r="G2" s="1458" t="s">
        <v>481</v>
      </c>
      <c r="H2" s="737"/>
      <c r="I2" s="1458" t="s">
        <v>482</v>
      </c>
      <c r="J2" s="1458" t="s">
        <v>485</v>
      </c>
      <c r="K2" s="1458" t="s">
        <v>486</v>
      </c>
      <c r="L2" s="1458" t="s">
        <v>487</v>
      </c>
      <c r="M2" s="1458" t="s">
        <v>488</v>
      </c>
      <c r="N2" s="1458"/>
      <c r="O2" s="1458"/>
      <c r="P2" s="1458"/>
      <c r="Q2" s="1458"/>
      <c r="R2" s="1458"/>
      <c r="S2" s="1458" t="s">
        <v>490</v>
      </c>
      <c r="T2" s="1459" t="s">
        <v>131</v>
      </c>
      <c r="U2" s="1459"/>
      <c r="V2" s="1459"/>
      <c r="W2" s="1459"/>
      <c r="X2" s="1459"/>
      <c r="Y2" s="1459"/>
      <c r="Z2" s="1459"/>
      <c r="AA2" s="1458" t="s">
        <v>491</v>
      </c>
      <c r="AB2" s="1458"/>
      <c r="AC2" s="1458" t="s">
        <v>493</v>
      </c>
      <c r="AD2" s="1462"/>
      <c r="AE2" s="1462"/>
      <c r="AF2" s="1462"/>
      <c r="AG2" s="1462"/>
      <c r="AH2" s="1462"/>
      <c r="AI2" s="1462"/>
      <c r="AJ2" s="1462"/>
      <c r="AK2" s="1462"/>
      <c r="AL2" s="1462"/>
      <c r="AM2" s="1462"/>
      <c r="AN2" s="1462"/>
      <c r="AO2" s="1462"/>
      <c r="AP2" s="1462"/>
      <c r="AQ2" s="1458" t="s">
        <v>494</v>
      </c>
    </row>
    <row r="3" spans="1:43" ht="17.25" customHeight="1">
      <c r="A3" s="1484"/>
      <c r="B3" s="1458"/>
      <c r="C3" s="1458"/>
      <c r="D3" s="1458"/>
      <c r="E3" s="1458"/>
      <c r="F3" s="1458"/>
      <c r="G3" s="1458"/>
      <c r="H3" s="737" t="s">
        <v>554</v>
      </c>
      <c r="I3" s="1458"/>
      <c r="J3" s="1458"/>
      <c r="K3" s="1458"/>
      <c r="L3" s="1458"/>
      <c r="M3" s="1458" t="s">
        <v>249</v>
      </c>
      <c r="N3" s="1462"/>
      <c r="O3" s="1462"/>
      <c r="P3" s="1462"/>
      <c r="Q3" s="1458" t="s">
        <v>250</v>
      </c>
      <c r="R3" s="1462"/>
      <c r="S3" s="1458"/>
      <c r="T3" s="1460"/>
      <c r="U3" s="1460"/>
      <c r="V3" s="1460"/>
      <c r="W3" s="1460"/>
      <c r="X3" s="1460"/>
      <c r="Y3" s="1460"/>
      <c r="Z3" s="1460"/>
      <c r="AA3" s="1458" t="s">
        <v>561</v>
      </c>
      <c r="AB3" s="1458" t="s">
        <v>562</v>
      </c>
      <c r="AC3" s="1458" t="s">
        <v>566</v>
      </c>
      <c r="AD3" s="1462"/>
      <c r="AE3" s="1462"/>
      <c r="AF3" s="1462"/>
      <c r="AG3" s="1462"/>
      <c r="AH3" s="1458" t="s">
        <v>567</v>
      </c>
      <c r="AI3" s="1462"/>
      <c r="AJ3" s="1462"/>
      <c r="AK3" s="1462"/>
      <c r="AL3" s="1462"/>
      <c r="AM3" s="1458" t="s">
        <v>215</v>
      </c>
      <c r="AN3" s="1462"/>
      <c r="AO3" s="1462"/>
      <c r="AP3" s="1462"/>
      <c r="AQ3" s="1458"/>
    </row>
    <row r="4" spans="1:43" ht="17.25" customHeight="1">
      <c r="A4" s="1484"/>
      <c r="B4" s="1458"/>
      <c r="C4" s="1458"/>
      <c r="D4" s="1458"/>
      <c r="E4" s="1458"/>
      <c r="F4" s="1458"/>
      <c r="G4" s="1458"/>
      <c r="H4" s="737"/>
      <c r="I4" s="1458"/>
      <c r="J4" s="1458"/>
      <c r="K4" s="1458"/>
      <c r="L4" s="1458"/>
      <c r="M4" s="737" t="s">
        <v>251</v>
      </c>
      <c r="N4" s="737" t="s">
        <v>205</v>
      </c>
      <c r="O4" s="737" t="s">
        <v>206</v>
      </c>
      <c r="P4" s="737" t="s">
        <v>191</v>
      </c>
      <c r="Q4" s="737" t="s">
        <v>252</v>
      </c>
      <c r="R4" s="737" t="s">
        <v>191</v>
      </c>
      <c r="S4" s="1458"/>
      <c r="T4" s="1461"/>
      <c r="U4" s="1461"/>
      <c r="V4" s="1461"/>
      <c r="W4" s="1461"/>
      <c r="X4" s="1461"/>
      <c r="Y4" s="1461"/>
      <c r="Z4" s="1461"/>
      <c r="AA4" s="1458"/>
      <c r="AB4" s="1458"/>
      <c r="AC4" s="738" t="s">
        <v>221</v>
      </c>
      <c r="AD4" s="737" t="s">
        <v>222</v>
      </c>
      <c r="AE4" s="737" t="s">
        <v>191</v>
      </c>
      <c r="AF4" s="737" t="s">
        <v>223</v>
      </c>
      <c r="AG4" s="737" t="s">
        <v>224</v>
      </c>
      <c r="AH4" s="737" t="s">
        <v>221</v>
      </c>
      <c r="AI4" s="737" t="s">
        <v>222</v>
      </c>
      <c r="AJ4" s="737" t="s">
        <v>191</v>
      </c>
      <c r="AK4" s="737" t="s">
        <v>223</v>
      </c>
      <c r="AL4" s="737" t="s">
        <v>224</v>
      </c>
      <c r="AM4" s="737" t="s">
        <v>221</v>
      </c>
      <c r="AN4" s="737" t="s">
        <v>222</v>
      </c>
      <c r="AO4" s="737" t="s">
        <v>191</v>
      </c>
      <c r="AP4" s="737" t="s">
        <v>223</v>
      </c>
      <c r="AQ4" s="1458"/>
    </row>
    <row r="5" spans="1:43" ht="25.35" customHeight="1">
      <c r="A5" s="268"/>
      <c r="B5" s="320" t="s">
        <v>51</v>
      </c>
      <c r="C5" s="320" t="s">
        <v>4</v>
      </c>
      <c r="D5" s="177"/>
      <c r="E5" s="544">
        <f>COUNTA(E7:E40,E42:E47,E49:E52,E54:E55,E57:E63,E65:E70,E72:E73,E75:E76,E78:E82,E84:E88,E90:E94,E95)</f>
        <v>79</v>
      </c>
      <c r="F5" s="177"/>
      <c r="G5" s="177"/>
      <c r="H5" s="177"/>
      <c r="I5" s="177"/>
      <c r="J5" s="319">
        <f>SUM(J7:J40,J42:J47,J49:J52,J54:J55,J57:J63,J65:J70,J72:J73,J75:J76,J78:J82,J84:J88,J90:J94,J95)</f>
        <v>741507.89999999991</v>
      </c>
      <c r="K5" s="319">
        <f>SUM(K6,K41,K48,K53,K56,K64,K71,K74,K77,K83,K89,K95)</f>
        <v>180102.27</v>
      </c>
      <c r="L5" s="319">
        <f>SUM(L6,L41,L48,L53,L56,L64,L71,L74,L77,L83,L89,L95)</f>
        <v>344377.95</v>
      </c>
      <c r="M5" s="319"/>
      <c r="N5" s="319"/>
      <c r="O5" s="319"/>
      <c r="P5" s="319"/>
      <c r="Q5" s="319"/>
      <c r="R5" s="319"/>
      <c r="S5" s="320"/>
      <c r="T5" s="177"/>
      <c r="U5" s="177"/>
      <c r="V5" s="177"/>
      <c r="W5" s="177"/>
      <c r="X5" s="177"/>
      <c r="Y5" s="177"/>
      <c r="Z5" s="319"/>
      <c r="AA5" s="320"/>
      <c r="AB5" s="320"/>
      <c r="AC5" s="99"/>
      <c r="AD5" s="177"/>
      <c r="AE5" s="177"/>
      <c r="AF5" s="177"/>
      <c r="AG5" s="177"/>
      <c r="AH5" s="177"/>
      <c r="AI5" s="177"/>
      <c r="AJ5" s="177"/>
      <c r="AK5" s="177"/>
      <c r="AL5" s="177"/>
      <c r="AM5" s="177"/>
      <c r="AN5" s="177"/>
      <c r="AO5" s="177"/>
      <c r="AP5" s="177"/>
      <c r="AQ5" s="177"/>
    </row>
    <row r="6" spans="1:43" ht="25.35" customHeight="1">
      <c r="A6" s="268"/>
      <c r="B6" s="566" t="s">
        <v>85</v>
      </c>
      <c r="C6" s="320" t="s">
        <v>84</v>
      </c>
      <c r="D6" s="177"/>
      <c r="E6" s="544">
        <f>COUNTA(E7:E40)</f>
        <v>34</v>
      </c>
      <c r="F6" s="177"/>
      <c r="G6" s="177"/>
      <c r="H6" s="177"/>
      <c r="I6" s="177"/>
      <c r="J6" s="319">
        <f>SUM(J7:J40)</f>
        <v>182093</v>
      </c>
      <c r="K6" s="319">
        <f t="shared" ref="K6:L6" si="0">SUM(K7:K40)</f>
        <v>125393.61</v>
      </c>
      <c r="L6" s="319">
        <f t="shared" si="0"/>
        <v>230304.69</v>
      </c>
      <c r="M6" s="319"/>
      <c r="N6" s="319"/>
      <c r="O6" s="319"/>
      <c r="P6" s="319"/>
      <c r="Q6" s="319"/>
      <c r="R6" s="319"/>
      <c r="S6" s="320"/>
      <c r="T6" s="177"/>
      <c r="U6" s="177"/>
      <c r="V6" s="177"/>
      <c r="W6" s="177"/>
      <c r="X6" s="177"/>
      <c r="Y6" s="177"/>
      <c r="Z6" s="319"/>
      <c r="AA6" s="320"/>
      <c r="AB6" s="320"/>
      <c r="AC6" s="99"/>
      <c r="AD6" s="177"/>
      <c r="AE6" s="177"/>
      <c r="AF6" s="177"/>
      <c r="AG6" s="177"/>
      <c r="AH6" s="177"/>
      <c r="AI6" s="177"/>
      <c r="AJ6" s="177"/>
      <c r="AK6" s="177"/>
      <c r="AL6" s="177"/>
      <c r="AM6" s="177"/>
      <c r="AN6" s="177"/>
      <c r="AO6" s="177"/>
      <c r="AP6" s="177"/>
      <c r="AQ6" s="177"/>
    </row>
    <row r="7" spans="1:43" ht="25.35" customHeight="1">
      <c r="A7" s="269">
        <v>1</v>
      </c>
      <c r="B7" s="1041"/>
      <c r="C7" s="320" t="s">
        <v>69</v>
      </c>
      <c r="D7" s="177"/>
      <c r="E7" s="320" t="s">
        <v>1844</v>
      </c>
      <c r="F7" s="320" t="s">
        <v>69</v>
      </c>
      <c r="G7" s="320"/>
      <c r="H7" s="928"/>
      <c r="I7" s="320" t="s">
        <v>744</v>
      </c>
      <c r="J7" s="640"/>
      <c r="K7" s="640"/>
      <c r="L7" s="640"/>
      <c r="M7" s="640">
        <v>37</v>
      </c>
      <c r="N7" s="640">
        <v>33.6</v>
      </c>
      <c r="O7" s="640">
        <v>40</v>
      </c>
      <c r="P7" s="640">
        <v>1345</v>
      </c>
      <c r="Q7" s="640"/>
      <c r="R7" s="1177"/>
      <c r="S7" s="320">
        <v>2005</v>
      </c>
      <c r="T7" s="177"/>
      <c r="U7" s="177"/>
      <c r="V7" s="177"/>
      <c r="W7" s="177"/>
      <c r="X7" s="177"/>
      <c r="Y7" s="177"/>
      <c r="Z7" s="640"/>
      <c r="AA7" s="320"/>
      <c r="AB7" s="320"/>
      <c r="AC7" s="177"/>
      <c r="AD7" s="177"/>
      <c r="AE7" s="177"/>
      <c r="AF7" s="177"/>
      <c r="AG7" s="177"/>
      <c r="AH7" s="177"/>
      <c r="AI7" s="177"/>
      <c r="AJ7" s="177"/>
      <c r="AK7" s="177"/>
      <c r="AL7" s="177"/>
      <c r="AM7" s="177"/>
      <c r="AN7" s="177"/>
      <c r="AO7" s="177"/>
      <c r="AP7" s="177"/>
      <c r="AQ7" s="177" t="s">
        <v>1845</v>
      </c>
    </row>
    <row r="8" spans="1:43" ht="25.35" customHeight="1">
      <c r="A8" s="269"/>
      <c r="B8" s="1041"/>
      <c r="C8" s="320" t="s">
        <v>69</v>
      </c>
      <c r="D8" s="177"/>
      <c r="E8" s="320" t="s">
        <v>1846</v>
      </c>
      <c r="F8" s="320" t="s">
        <v>69</v>
      </c>
      <c r="G8" s="320"/>
      <c r="H8" s="928"/>
      <c r="I8" s="320" t="s">
        <v>744</v>
      </c>
      <c r="J8" s="640"/>
      <c r="K8" s="640">
        <v>609</v>
      </c>
      <c r="L8" s="640">
        <v>1077</v>
      </c>
      <c r="M8" s="640">
        <v>10</v>
      </c>
      <c r="N8" s="640">
        <v>27</v>
      </c>
      <c r="O8" s="640">
        <v>6</v>
      </c>
      <c r="P8" s="640">
        <v>232</v>
      </c>
      <c r="Q8" s="640"/>
      <c r="R8" s="1177"/>
      <c r="S8" s="320">
        <v>2004</v>
      </c>
      <c r="T8" s="177"/>
      <c r="U8" s="177"/>
      <c r="V8" s="177"/>
      <c r="W8" s="177"/>
      <c r="X8" s="177"/>
      <c r="Y8" s="177"/>
      <c r="Z8" s="640"/>
      <c r="AA8" s="320"/>
      <c r="AB8" s="320"/>
      <c r="AC8" s="177"/>
      <c r="AD8" s="177"/>
      <c r="AE8" s="177"/>
      <c r="AF8" s="177"/>
      <c r="AG8" s="177"/>
      <c r="AH8" s="177"/>
      <c r="AI8" s="177"/>
      <c r="AJ8" s="177"/>
      <c r="AK8" s="177"/>
      <c r="AL8" s="177"/>
      <c r="AM8" s="177"/>
      <c r="AN8" s="177"/>
      <c r="AO8" s="177"/>
      <c r="AP8" s="177"/>
      <c r="AQ8" s="177" t="s">
        <v>1847</v>
      </c>
    </row>
    <row r="9" spans="1:43" ht="25.35" customHeight="1">
      <c r="A9" s="269"/>
      <c r="B9" s="1041"/>
      <c r="C9" s="320" t="s">
        <v>69</v>
      </c>
      <c r="D9" s="177"/>
      <c r="E9" s="320" t="s">
        <v>1848</v>
      </c>
      <c r="F9" s="320" t="s">
        <v>69</v>
      </c>
      <c r="G9" s="320"/>
      <c r="H9" s="928"/>
      <c r="I9" s="320" t="s">
        <v>744</v>
      </c>
      <c r="J9" s="640"/>
      <c r="K9" s="640"/>
      <c r="L9" s="640"/>
      <c r="M9" s="640">
        <v>12</v>
      </c>
      <c r="N9" s="640">
        <v>33</v>
      </c>
      <c r="O9" s="640">
        <v>22</v>
      </c>
      <c r="P9" s="640">
        <v>726</v>
      </c>
      <c r="Q9" s="640"/>
      <c r="R9" s="1177"/>
      <c r="S9" s="320">
        <v>2008</v>
      </c>
      <c r="T9" s="177"/>
      <c r="U9" s="177"/>
      <c r="V9" s="177"/>
      <c r="W9" s="177"/>
      <c r="X9" s="177"/>
      <c r="Y9" s="177"/>
      <c r="Z9" s="640"/>
      <c r="AA9" s="320"/>
      <c r="AB9" s="320"/>
      <c r="AC9" s="177"/>
      <c r="AD9" s="177"/>
      <c r="AE9" s="177"/>
      <c r="AF9" s="177"/>
      <c r="AG9" s="177"/>
      <c r="AH9" s="177"/>
      <c r="AI9" s="177"/>
      <c r="AJ9" s="177"/>
      <c r="AK9" s="177"/>
      <c r="AL9" s="177"/>
      <c r="AM9" s="177"/>
      <c r="AN9" s="177"/>
      <c r="AO9" s="177"/>
      <c r="AP9" s="177"/>
      <c r="AQ9" s="177" t="s">
        <v>1849</v>
      </c>
    </row>
    <row r="10" spans="1:43" ht="25.35" customHeight="1">
      <c r="A10" s="269"/>
      <c r="B10" s="1041"/>
      <c r="C10" s="320" t="s">
        <v>1850</v>
      </c>
      <c r="D10" s="177"/>
      <c r="E10" s="320" t="s">
        <v>1851</v>
      </c>
      <c r="F10" s="320" t="s">
        <v>1852</v>
      </c>
      <c r="G10" s="320"/>
      <c r="H10" s="928"/>
      <c r="I10" s="320" t="s">
        <v>2668</v>
      </c>
      <c r="J10" s="319"/>
      <c r="K10" s="319">
        <v>2520</v>
      </c>
      <c r="L10" s="319">
        <v>18860</v>
      </c>
      <c r="M10" s="319">
        <v>12</v>
      </c>
      <c r="N10" s="319">
        <v>21.9</v>
      </c>
      <c r="O10" s="319">
        <v>12</v>
      </c>
      <c r="P10" s="319">
        <v>304</v>
      </c>
      <c r="Q10" s="319"/>
      <c r="R10" s="1178"/>
      <c r="S10" s="320">
        <v>2006</v>
      </c>
      <c r="T10" s="177"/>
      <c r="U10" s="177"/>
      <c r="V10" s="177"/>
      <c r="W10" s="177"/>
      <c r="X10" s="177"/>
      <c r="Y10" s="177"/>
      <c r="Z10" s="319">
        <v>61</v>
      </c>
      <c r="AA10" s="320"/>
      <c r="AB10" s="320"/>
      <c r="AC10" s="177"/>
      <c r="AD10" s="177"/>
      <c r="AE10" s="177"/>
      <c r="AF10" s="177"/>
      <c r="AG10" s="177"/>
      <c r="AH10" s="177"/>
      <c r="AI10" s="177"/>
      <c r="AJ10" s="177"/>
      <c r="AK10" s="177"/>
      <c r="AL10" s="177"/>
      <c r="AM10" s="177"/>
      <c r="AN10" s="177"/>
      <c r="AO10" s="177"/>
      <c r="AP10" s="177"/>
      <c r="AQ10" s="177" t="s">
        <v>2671</v>
      </c>
    </row>
    <row r="11" spans="1:43" ht="25.35" customHeight="1">
      <c r="A11" s="269"/>
      <c r="B11" s="1041"/>
      <c r="C11" s="320" t="s">
        <v>1850</v>
      </c>
      <c r="D11" s="177"/>
      <c r="E11" s="320" t="s">
        <v>1853</v>
      </c>
      <c r="F11" s="320" t="s">
        <v>1852</v>
      </c>
      <c r="G11" s="320"/>
      <c r="H11" s="928"/>
      <c r="I11" s="320" t="s">
        <v>2668</v>
      </c>
      <c r="J11" s="319"/>
      <c r="K11" s="319">
        <v>2077</v>
      </c>
      <c r="L11" s="319">
        <v>7914</v>
      </c>
      <c r="M11" s="319">
        <v>11</v>
      </c>
      <c r="N11" s="319">
        <v>24.1</v>
      </c>
      <c r="O11" s="319">
        <v>9.1</v>
      </c>
      <c r="P11" s="319">
        <v>220</v>
      </c>
      <c r="Q11" s="319"/>
      <c r="R11" s="1178"/>
      <c r="S11" s="320">
        <v>2012</v>
      </c>
      <c r="T11" s="177"/>
      <c r="U11" s="177"/>
      <c r="V11" s="177"/>
      <c r="W11" s="177"/>
      <c r="X11" s="177"/>
      <c r="Y11" s="177"/>
      <c r="Z11" s="319">
        <v>24</v>
      </c>
      <c r="AA11" s="320"/>
      <c r="AB11" s="320"/>
      <c r="AC11" s="177"/>
      <c r="AD11" s="177"/>
      <c r="AE11" s="177"/>
      <c r="AF11" s="177"/>
      <c r="AG11" s="177"/>
      <c r="AH11" s="177"/>
      <c r="AI11" s="177"/>
      <c r="AJ11" s="177"/>
      <c r="AK11" s="177"/>
      <c r="AL11" s="177"/>
      <c r="AM11" s="177"/>
      <c r="AN11" s="177"/>
      <c r="AO11" s="177"/>
      <c r="AP11" s="177"/>
      <c r="AQ11" s="177" t="s">
        <v>2672</v>
      </c>
    </row>
    <row r="12" spans="1:43" ht="25.35" customHeight="1">
      <c r="A12" s="269"/>
      <c r="B12" s="1041"/>
      <c r="C12" s="320" t="s">
        <v>633</v>
      </c>
      <c r="D12" s="177"/>
      <c r="E12" s="320" t="s">
        <v>1854</v>
      </c>
      <c r="F12" s="320" t="s">
        <v>72</v>
      </c>
      <c r="G12" s="320"/>
      <c r="H12" s="928"/>
      <c r="I12" s="320" t="s">
        <v>15421</v>
      </c>
      <c r="J12" s="319">
        <v>7347</v>
      </c>
      <c r="K12" s="690">
        <v>1065.8800000000001</v>
      </c>
      <c r="L12" s="319">
        <v>4296</v>
      </c>
      <c r="M12" s="319">
        <v>8</v>
      </c>
      <c r="N12" s="577">
        <v>2.4</v>
      </c>
      <c r="O12" s="577">
        <v>4.5</v>
      </c>
      <c r="P12" s="319">
        <v>175</v>
      </c>
      <c r="Q12" s="319"/>
      <c r="R12" s="1178"/>
      <c r="S12" s="320">
        <v>1993</v>
      </c>
      <c r="T12" s="177"/>
      <c r="U12" s="177"/>
      <c r="V12" s="177"/>
      <c r="W12" s="177"/>
      <c r="X12" s="177"/>
      <c r="Y12" s="177"/>
      <c r="Z12" s="319"/>
      <c r="AA12" s="320"/>
      <c r="AB12" s="320"/>
      <c r="AC12" s="177"/>
      <c r="AD12" s="177"/>
      <c r="AE12" s="177"/>
      <c r="AF12" s="177"/>
      <c r="AG12" s="177"/>
      <c r="AH12" s="177"/>
      <c r="AI12" s="177"/>
      <c r="AJ12" s="177"/>
      <c r="AK12" s="177"/>
      <c r="AL12" s="177"/>
      <c r="AM12" s="177"/>
      <c r="AN12" s="177"/>
      <c r="AO12" s="177"/>
      <c r="AP12" s="177"/>
      <c r="AQ12" s="896"/>
    </row>
    <row r="13" spans="1:43" ht="25.35" customHeight="1">
      <c r="A13" s="269"/>
      <c r="B13" s="1041"/>
      <c r="C13" s="320" t="s">
        <v>642</v>
      </c>
      <c r="D13" s="177"/>
      <c r="E13" s="320" t="s">
        <v>1855</v>
      </c>
      <c r="F13" s="320" t="s">
        <v>642</v>
      </c>
      <c r="G13" s="320"/>
      <c r="H13" s="928"/>
      <c r="I13" s="320" t="s">
        <v>2669</v>
      </c>
      <c r="J13" s="640">
        <v>35016</v>
      </c>
      <c r="K13" s="640">
        <v>570</v>
      </c>
      <c r="L13" s="640">
        <v>946</v>
      </c>
      <c r="M13" s="640">
        <v>52</v>
      </c>
      <c r="N13" s="640">
        <v>65</v>
      </c>
      <c r="O13" s="640">
        <v>201</v>
      </c>
      <c r="P13" s="640">
        <v>13065</v>
      </c>
      <c r="Q13" s="640"/>
      <c r="R13" s="1177"/>
      <c r="S13" s="320">
        <v>1971</v>
      </c>
      <c r="T13" s="177"/>
      <c r="U13" s="177"/>
      <c r="V13" s="177"/>
      <c r="W13" s="177"/>
      <c r="X13" s="177"/>
      <c r="Y13" s="177"/>
      <c r="Z13" s="640"/>
      <c r="AA13" s="320"/>
      <c r="AB13" s="320"/>
      <c r="AC13" s="177"/>
      <c r="AD13" s="177"/>
      <c r="AE13" s="177"/>
      <c r="AF13" s="177"/>
      <c r="AG13" s="177"/>
      <c r="AH13" s="177"/>
      <c r="AI13" s="177"/>
      <c r="AJ13" s="177"/>
      <c r="AK13" s="177"/>
      <c r="AL13" s="177"/>
      <c r="AM13" s="177"/>
      <c r="AN13" s="177"/>
      <c r="AO13" s="177"/>
      <c r="AP13" s="177"/>
      <c r="AQ13" s="896"/>
    </row>
    <row r="14" spans="1:43" ht="25.35" customHeight="1">
      <c r="A14" s="269"/>
      <c r="B14" s="1041"/>
      <c r="C14" s="320" t="s">
        <v>642</v>
      </c>
      <c r="D14" s="177"/>
      <c r="E14" s="320" t="s">
        <v>1856</v>
      </c>
      <c r="F14" s="320" t="s">
        <v>642</v>
      </c>
      <c r="G14" s="320"/>
      <c r="H14" s="928"/>
      <c r="I14" s="320" t="s">
        <v>2669</v>
      </c>
      <c r="J14" s="640">
        <v>2973</v>
      </c>
      <c r="K14" s="640">
        <v>1086</v>
      </c>
      <c r="L14" s="640">
        <v>8479</v>
      </c>
      <c r="M14" s="640">
        <v>29</v>
      </c>
      <c r="N14" s="640">
        <v>72</v>
      </c>
      <c r="O14" s="640">
        <v>40</v>
      </c>
      <c r="P14" s="640">
        <v>2900</v>
      </c>
      <c r="Q14" s="640"/>
      <c r="R14" s="1177"/>
      <c r="S14" s="320">
        <v>2001</v>
      </c>
      <c r="T14" s="177"/>
      <c r="U14" s="177"/>
      <c r="V14" s="177"/>
      <c r="W14" s="177"/>
      <c r="X14" s="177"/>
      <c r="Y14" s="177"/>
      <c r="Z14" s="640"/>
      <c r="AA14" s="320"/>
      <c r="AB14" s="320"/>
      <c r="AC14" s="177"/>
      <c r="AD14" s="177"/>
      <c r="AE14" s="177"/>
      <c r="AF14" s="177"/>
      <c r="AG14" s="177"/>
      <c r="AH14" s="177"/>
      <c r="AI14" s="177"/>
      <c r="AJ14" s="177"/>
      <c r="AK14" s="177"/>
      <c r="AL14" s="177"/>
      <c r="AM14" s="177"/>
      <c r="AN14" s="177"/>
      <c r="AO14" s="177"/>
      <c r="AP14" s="177"/>
      <c r="AQ14" s="896"/>
    </row>
    <row r="15" spans="1:43" ht="25.35" customHeight="1">
      <c r="A15" s="269"/>
      <c r="B15" s="1041"/>
      <c r="C15" s="105" t="s">
        <v>646</v>
      </c>
      <c r="D15" s="99" t="s">
        <v>1857</v>
      </c>
      <c r="E15" s="105" t="s">
        <v>1858</v>
      </c>
      <c r="F15" s="105" t="s">
        <v>646</v>
      </c>
      <c r="G15" s="105" t="s">
        <v>1859</v>
      </c>
      <c r="H15" s="928" t="s">
        <v>1842</v>
      </c>
      <c r="I15" s="105" t="s">
        <v>649</v>
      </c>
      <c r="J15" s="642">
        <v>2121</v>
      </c>
      <c r="K15" s="642">
        <v>2121</v>
      </c>
      <c r="L15" s="642">
        <v>2121</v>
      </c>
      <c r="M15" s="640">
        <v>72</v>
      </c>
      <c r="N15" s="640">
        <v>57</v>
      </c>
      <c r="O15" s="640">
        <v>150</v>
      </c>
      <c r="P15" s="640">
        <v>2121</v>
      </c>
      <c r="Q15" s="640"/>
      <c r="R15" s="640"/>
      <c r="S15" s="582">
        <v>1999</v>
      </c>
      <c r="T15" s="99" t="s">
        <v>1860</v>
      </c>
      <c r="U15" s="177"/>
      <c r="V15" s="177"/>
      <c r="W15" s="177"/>
      <c r="X15" s="177"/>
      <c r="Y15" s="177"/>
      <c r="Z15" s="642">
        <v>7124</v>
      </c>
      <c r="AA15" s="320"/>
      <c r="AB15" s="320"/>
      <c r="AC15" s="177"/>
      <c r="AD15" s="177"/>
      <c r="AE15" s="177"/>
      <c r="AF15" s="177"/>
      <c r="AG15" s="177"/>
      <c r="AH15" s="177"/>
      <c r="AI15" s="177"/>
      <c r="AJ15" s="177"/>
      <c r="AK15" s="177"/>
      <c r="AL15" s="177"/>
      <c r="AM15" s="177"/>
      <c r="AN15" s="177"/>
      <c r="AO15" s="177"/>
      <c r="AP15" s="177"/>
      <c r="AQ15" s="177"/>
    </row>
    <row r="16" spans="1:43" ht="25.35" customHeight="1">
      <c r="A16" s="269"/>
      <c r="B16" s="1041"/>
      <c r="C16" s="320" t="s">
        <v>658</v>
      </c>
      <c r="D16" s="177" t="s">
        <v>1861</v>
      </c>
      <c r="E16" s="320" t="s">
        <v>1862</v>
      </c>
      <c r="F16" s="320" t="s">
        <v>658</v>
      </c>
      <c r="G16" s="320" t="s">
        <v>1349</v>
      </c>
      <c r="H16" s="928" t="s">
        <v>1350</v>
      </c>
      <c r="I16" s="320" t="s">
        <v>660</v>
      </c>
      <c r="J16" s="640"/>
      <c r="K16" s="640">
        <v>2488.54</v>
      </c>
      <c r="L16" s="640">
        <v>8847.27</v>
      </c>
      <c r="M16" s="640">
        <v>12</v>
      </c>
      <c r="N16" s="640">
        <v>2.2999999999999998</v>
      </c>
      <c r="O16" s="640">
        <v>3.6</v>
      </c>
      <c r="P16" s="640">
        <v>292</v>
      </c>
      <c r="Q16" s="640"/>
      <c r="R16" s="640"/>
      <c r="S16" s="320">
        <v>2003</v>
      </c>
      <c r="T16" s="177"/>
      <c r="U16" s="177"/>
      <c r="V16" s="177"/>
      <c r="W16" s="177"/>
      <c r="X16" s="177"/>
      <c r="Y16" s="177"/>
      <c r="Z16" s="640"/>
      <c r="AA16" s="320"/>
      <c r="AB16" s="320"/>
      <c r="AC16" s="177"/>
      <c r="AD16" s="177"/>
      <c r="AE16" s="177"/>
      <c r="AF16" s="177"/>
      <c r="AG16" s="177"/>
      <c r="AH16" s="177"/>
      <c r="AI16" s="177"/>
      <c r="AJ16" s="177"/>
      <c r="AK16" s="177"/>
      <c r="AL16" s="177"/>
      <c r="AM16" s="177"/>
      <c r="AN16" s="177"/>
      <c r="AO16" s="177"/>
      <c r="AP16" s="177"/>
      <c r="AQ16" s="177" t="s">
        <v>1863</v>
      </c>
    </row>
    <row r="17" spans="1:43" ht="25.35" customHeight="1">
      <c r="A17" s="269"/>
      <c r="B17" s="1041"/>
      <c r="C17" s="320" t="s">
        <v>658</v>
      </c>
      <c r="D17" s="177"/>
      <c r="E17" s="320" t="s">
        <v>1864</v>
      </c>
      <c r="F17" s="320" t="s">
        <v>72</v>
      </c>
      <c r="G17" s="320"/>
      <c r="H17" s="928"/>
      <c r="I17" s="320" t="s">
        <v>1865</v>
      </c>
      <c r="J17" s="319"/>
      <c r="K17" s="319">
        <v>2154</v>
      </c>
      <c r="L17" s="319">
        <v>4963</v>
      </c>
      <c r="M17" s="319">
        <v>10</v>
      </c>
      <c r="N17" s="319">
        <v>11</v>
      </c>
      <c r="O17" s="319">
        <v>33</v>
      </c>
      <c r="P17" s="319">
        <v>350</v>
      </c>
      <c r="Q17" s="319"/>
      <c r="R17" s="1178"/>
      <c r="S17" s="320">
        <v>2005</v>
      </c>
      <c r="T17" s="177"/>
      <c r="U17" s="177"/>
      <c r="V17" s="177"/>
      <c r="W17" s="177"/>
      <c r="X17" s="177"/>
      <c r="Y17" s="177"/>
      <c r="Z17" s="319"/>
      <c r="AA17" s="320"/>
      <c r="AB17" s="320"/>
      <c r="AC17" s="177"/>
      <c r="AD17" s="177"/>
      <c r="AE17" s="177"/>
      <c r="AF17" s="177"/>
      <c r="AG17" s="177"/>
      <c r="AH17" s="177"/>
      <c r="AI17" s="177"/>
      <c r="AJ17" s="177"/>
      <c r="AK17" s="177"/>
      <c r="AL17" s="177"/>
      <c r="AM17" s="177"/>
      <c r="AN17" s="177"/>
      <c r="AO17" s="177"/>
      <c r="AP17" s="177"/>
      <c r="AQ17" s="177" t="s">
        <v>3055</v>
      </c>
    </row>
    <row r="18" spans="1:43" ht="25.35" customHeight="1">
      <c r="A18" s="269"/>
      <c r="B18" s="1041"/>
      <c r="C18" s="320" t="s">
        <v>661</v>
      </c>
      <c r="D18" s="578" t="s">
        <v>1866</v>
      </c>
      <c r="E18" s="320" t="s">
        <v>1867</v>
      </c>
      <c r="F18" s="320" t="s">
        <v>661</v>
      </c>
      <c r="G18" s="928"/>
      <c r="H18" s="320" t="s">
        <v>1868</v>
      </c>
      <c r="I18" s="320" t="s">
        <v>1831</v>
      </c>
      <c r="J18" s="640"/>
      <c r="K18" s="640">
        <v>3689</v>
      </c>
      <c r="L18" s="640">
        <v>5031</v>
      </c>
      <c r="M18" s="319">
        <v>9</v>
      </c>
      <c r="N18" s="319">
        <v>8</v>
      </c>
      <c r="O18" s="319">
        <v>34</v>
      </c>
      <c r="P18" s="319">
        <v>250</v>
      </c>
      <c r="Q18" s="319"/>
      <c r="R18" s="1178"/>
      <c r="S18" s="320">
        <v>2009</v>
      </c>
      <c r="T18" s="177"/>
      <c r="U18" s="177"/>
      <c r="V18" s="177"/>
      <c r="W18" s="177"/>
      <c r="X18" s="177"/>
      <c r="Y18" s="177"/>
      <c r="Z18" s="319"/>
      <c r="AA18" s="320"/>
      <c r="AB18" s="320"/>
      <c r="AC18" s="177"/>
      <c r="AD18" s="177"/>
      <c r="AE18" s="177"/>
      <c r="AF18" s="177"/>
      <c r="AG18" s="177"/>
      <c r="AH18" s="177"/>
      <c r="AI18" s="177"/>
      <c r="AJ18" s="177"/>
      <c r="AK18" s="177"/>
      <c r="AL18" s="177"/>
      <c r="AM18" s="177"/>
      <c r="AN18" s="177"/>
      <c r="AO18" s="177"/>
      <c r="AP18" s="177"/>
      <c r="AQ18" s="177" t="s">
        <v>1869</v>
      </c>
    </row>
    <row r="19" spans="1:43" ht="25.35" customHeight="1">
      <c r="A19" s="269"/>
      <c r="B19" s="1041"/>
      <c r="C19" s="320" t="s">
        <v>662</v>
      </c>
      <c r="D19" s="177"/>
      <c r="E19" s="320" t="s">
        <v>1870</v>
      </c>
      <c r="F19" s="320" t="s">
        <v>662</v>
      </c>
      <c r="G19" s="320"/>
      <c r="H19" s="928"/>
      <c r="I19" s="320" t="s">
        <v>1871</v>
      </c>
      <c r="J19" s="319">
        <v>4236</v>
      </c>
      <c r="K19" s="319">
        <v>4236</v>
      </c>
      <c r="L19" s="319">
        <v>19261.419999999998</v>
      </c>
      <c r="M19" s="319">
        <v>21</v>
      </c>
      <c r="N19" s="319"/>
      <c r="O19" s="319"/>
      <c r="P19" s="319"/>
      <c r="Q19" s="319"/>
      <c r="R19" s="1178"/>
      <c r="S19" s="320">
        <v>2002</v>
      </c>
      <c r="T19" s="177"/>
      <c r="U19" s="177"/>
      <c r="V19" s="177"/>
      <c r="W19" s="177"/>
      <c r="X19" s="177"/>
      <c r="Y19" s="177"/>
      <c r="Z19" s="319"/>
      <c r="AA19" s="320"/>
      <c r="AB19" s="320"/>
      <c r="AC19" s="177"/>
      <c r="AD19" s="177"/>
      <c r="AE19" s="177"/>
      <c r="AF19" s="177"/>
      <c r="AG19" s="177"/>
      <c r="AH19" s="177"/>
      <c r="AI19" s="177"/>
      <c r="AJ19" s="177"/>
      <c r="AK19" s="177"/>
      <c r="AL19" s="177"/>
      <c r="AM19" s="177"/>
      <c r="AN19" s="177"/>
      <c r="AO19" s="177"/>
      <c r="AP19" s="177"/>
      <c r="AQ19" s="177" t="s">
        <v>1872</v>
      </c>
    </row>
    <row r="20" spans="1:43" ht="25.35" customHeight="1">
      <c r="A20" s="269"/>
      <c r="B20" s="1041"/>
      <c r="C20" s="320" t="s">
        <v>662</v>
      </c>
      <c r="D20" s="177"/>
      <c r="E20" s="1179" t="s">
        <v>1873</v>
      </c>
      <c r="F20" s="320" t="s">
        <v>72</v>
      </c>
      <c r="G20" s="320"/>
      <c r="H20" s="928"/>
      <c r="I20" s="320" t="s">
        <v>2670</v>
      </c>
      <c r="J20" s="319">
        <v>1524</v>
      </c>
      <c r="K20" s="319">
        <v>716</v>
      </c>
      <c r="L20" s="319">
        <v>4708</v>
      </c>
      <c r="M20" s="319">
        <v>7</v>
      </c>
      <c r="N20" s="319">
        <v>5</v>
      </c>
      <c r="O20" s="319">
        <v>21</v>
      </c>
      <c r="P20" s="319">
        <v>410</v>
      </c>
      <c r="Q20" s="319"/>
      <c r="R20" s="1178"/>
      <c r="S20" s="320">
        <v>2009</v>
      </c>
      <c r="T20" s="177"/>
      <c r="U20" s="147"/>
      <c r="V20" s="147"/>
      <c r="W20" s="147"/>
      <c r="X20" s="147"/>
      <c r="Y20" s="147"/>
      <c r="Z20" s="319"/>
      <c r="AA20" s="543"/>
      <c r="AB20" s="543"/>
      <c r="AC20" s="147"/>
      <c r="AD20" s="147"/>
      <c r="AE20" s="147"/>
      <c r="AF20" s="147"/>
      <c r="AG20" s="147"/>
      <c r="AH20" s="147"/>
      <c r="AI20" s="147"/>
      <c r="AJ20" s="147"/>
      <c r="AK20" s="147"/>
      <c r="AL20" s="147"/>
      <c r="AM20" s="147"/>
      <c r="AN20" s="147"/>
      <c r="AO20" s="147"/>
      <c r="AP20" s="147"/>
      <c r="AQ20" s="177"/>
    </row>
    <row r="21" spans="1:43" ht="25.35" customHeight="1">
      <c r="A21" s="269"/>
      <c r="B21" s="1041"/>
      <c r="C21" s="320" t="s">
        <v>604</v>
      </c>
      <c r="D21" s="177"/>
      <c r="E21" s="320" t="s">
        <v>1874</v>
      </c>
      <c r="F21" s="320" t="s">
        <v>604</v>
      </c>
      <c r="G21" s="320"/>
      <c r="H21" s="928"/>
      <c r="I21" s="320" t="s">
        <v>680</v>
      </c>
      <c r="J21" s="319"/>
      <c r="K21" s="319">
        <v>1062</v>
      </c>
      <c r="L21" s="319">
        <v>3059</v>
      </c>
      <c r="M21" s="319">
        <v>9</v>
      </c>
      <c r="N21" s="319">
        <v>23.4</v>
      </c>
      <c r="O21" s="319">
        <v>6</v>
      </c>
      <c r="P21" s="319">
        <v>276</v>
      </c>
      <c r="Q21" s="319"/>
      <c r="R21" s="1178"/>
      <c r="S21" s="320">
        <v>2007</v>
      </c>
      <c r="T21" s="177"/>
      <c r="U21" s="177"/>
      <c r="V21" s="177"/>
      <c r="W21" s="177"/>
      <c r="X21" s="177"/>
      <c r="Y21" s="177"/>
      <c r="Z21" s="319"/>
      <c r="AA21" s="320"/>
      <c r="AB21" s="320"/>
      <c r="AC21" s="177"/>
      <c r="AD21" s="177"/>
      <c r="AE21" s="177"/>
      <c r="AF21" s="177"/>
      <c r="AG21" s="177"/>
      <c r="AH21" s="177"/>
      <c r="AI21" s="177"/>
      <c r="AJ21" s="177"/>
      <c r="AK21" s="177"/>
      <c r="AL21" s="177"/>
      <c r="AM21" s="177"/>
      <c r="AN21" s="177"/>
      <c r="AO21" s="177"/>
      <c r="AP21" s="177"/>
      <c r="AQ21" s="177" t="s">
        <v>1875</v>
      </c>
    </row>
    <row r="22" spans="1:43" ht="25.35" customHeight="1">
      <c r="A22" s="269"/>
      <c r="B22" s="1041"/>
      <c r="C22" s="320" t="s">
        <v>75</v>
      </c>
      <c r="D22" s="177"/>
      <c r="E22" s="320" t="s">
        <v>1876</v>
      </c>
      <c r="F22" s="320" t="s">
        <v>75</v>
      </c>
      <c r="G22" s="320"/>
      <c r="H22" s="928"/>
      <c r="I22" s="320" t="s">
        <v>1832</v>
      </c>
      <c r="J22" s="319"/>
      <c r="K22" s="319">
        <v>1796</v>
      </c>
      <c r="L22" s="319">
        <v>11357</v>
      </c>
      <c r="M22" s="319">
        <v>9</v>
      </c>
      <c r="N22" s="319">
        <v>22.5</v>
      </c>
      <c r="O22" s="319">
        <v>10.3</v>
      </c>
      <c r="P22" s="319">
        <v>289.45999999999998</v>
      </c>
      <c r="Q22" s="319"/>
      <c r="R22" s="319"/>
      <c r="S22" s="320">
        <v>2007</v>
      </c>
      <c r="T22" s="177"/>
      <c r="U22" s="177"/>
      <c r="V22" s="177"/>
      <c r="W22" s="177"/>
      <c r="X22" s="177"/>
      <c r="Y22" s="177"/>
      <c r="Z22" s="319">
        <v>80</v>
      </c>
      <c r="AA22" s="320"/>
      <c r="AB22" s="320"/>
      <c r="AC22" s="177"/>
      <c r="AD22" s="177"/>
      <c r="AE22" s="177"/>
      <c r="AF22" s="177"/>
      <c r="AG22" s="177"/>
      <c r="AH22" s="177"/>
      <c r="AI22" s="177"/>
      <c r="AJ22" s="177"/>
      <c r="AK22" s="177"/>
      <c r="AL22" s="177"/>
      <c r="AM22" s="177"/>
      <c r="AN22" s="177"/>
      <c r="AO22" s="177"/>
      <c r="AP22" s="177"/>
      <c r="AQ22" s="177" t="s">
        <v>1877</v>
      </c>
    </row>
    <row r="23" spans="1:43" ht="25.35" customHeight="1">
      <c r="A23" s="269"/>
      <c r="B23" s="1041"/>
      <c r="C23" s="320" t="s">
        <v>6397</v>
      </c>
      <c r="D23" s="177"/>
      <c r="E23" s="544" t="s">
        <v>6456</v>
      </c>
      <c r="F23" s="177" t="s">
        <v>6397</v>
      </c>
      <c r="G23" s="177"/>
      <c r="H23" s="177"/>
      <c r="I23" s="177" t="s">
        <v>6399</v>
      </c>
      <c r="J23" s="552">
        <v>5090</v>
      </c>
      <c r="K23" s="552">
        <v>2159</v>
      </c>
      <c r="L23" s="552">
        <v>9115</v>
      </c>
      <c r="M23" s="319">
        <v>9</v>
      </c>
      <c r="N23" s="319">
        <v>16</v>
      </c>
      <c r="O23" s="319">
        <v>16</v>
      </c>
      <c r="P23" s="319">
        <v>290.89999999999998</v>
      </c>
      <c r="Q23" s="319"/>
      <c r="R23" s="319"/>
      <c r="S23" s="983">
        <v>2000</v>
      </c>
      <c r="T23" s="985"/>
      <c r="U23" s="985" t="s">
        <v>6457</v>
      </c>
      <c r="V23" s="985"/>
      <c r="W23" s="985"/>
      <c r="X23" s="985"/>
      <c r="Y23" s="985"/>
      <c r="Z23" s="988">
        <v>15432</v>
      </c>
      <c r="AA23" s="320"/>
      <c r="AB23" s="320"/>
      <c r="AC23" s="99"/>
      <c r="AD23" s="177"/>
      <c r="AE23" s="177"/>
      <c r="AF23" s="177"/>
      <c r="AG23" s="177"/>
      <c r="AH23" s="177"/>
      <c r="AI23" s="177"/>
      <c r="AJ23" s="177"/>
      <c r="AK23" s="177"/>
      <c r="AL23" s="177"/>
      <c r="AM23" s="177"/>
      <c r="AN23" s="177"/>
      <c r="AO23" s="177"/>
      <c r="AP23" s="177"/>
      <c r="AQ23" s="177" t="s">
        <v>6461</v>
      </c>
    </row>
    <row r="24" spans="1:43" ht="25.35" customHeight="1">
      <c r="A24" s="269"/>
      <c r="B24" s="1041"/>
      <c r="C24" s="320" t="s">
        <v>6397</v>
      </c>
      <c r="D24" s="177"/>
      <c r="E24" s="544" t="s">
        <v>6458</v>
      </c>
      <c r="F24" s="177" t="s">
        <v>6397</v>
      </c>
      <c r="G24" s="177"/>
      <c r="H24" s="177"/>
      <c r="I24" s="177" t="s">
        <v>6399</v>
      </c>
      <c r="J24" s="552">
        <v>5972</v>
      </c>
      <c r="K24" s="552">
        <v>2990</v>
      </c>
      <c r="L24" s="552">
        <v>3066</v>
      </c>
      <c r="M24" s="319">
        <v>12</v>
      </c>
      <c r="N24" s="319">
        <v>15</v>
      </c>
      <c r="O24" s="319">
        <v>17</v>
      </c>
      <c r="P24" s="319">
        <v>365</v>
      </c>
      <c r="Q24" s="319"/>
      <c r="R24" s="319"/>
      <c r="S24" s="239">
        <v>2006</v>
      </c>
      <c r="T24" s="321"/>
      <c r="U24" s="321"/>
      <c r="V24" s="321"/>
      <c r="W24" s="321"/>
      <c r="X24" s="321"/>
      <c r="Y24" s="321"/>
      <c r="Z24" s="552">
        <v>2100</v>
      </c>
      <c r="AA24" s="320"/>
      <c r="AB24" s="320"/>
      <c r="AC24" s="99"/>
      <c r="AD24" s="177"/>
      <c r="AE24" s="177"/>
      <c r="AF24" s="177"/>
      <c r="AG24" s="177"/>
      <c r="AH24" s="177"/>
      <c r="AI24" s="177"/>
      <c r="AJ24" s="177"/>
      <c r="AK24" s="177"/>
      <c r="AL24" s="177"/>
      <c r="AM24" s="177"/>
      <c r="AN24" s="177"/>
      <c r="AO24" s="177"/>
      <c r="AP24" s="177"/>
      <c r="AQ24" s="177" t="s">
        <v>6461</v>
      </c>
    </row>
    <row r="25" spans="1:43" ht="25.35" customHeight="1">
      <c r="A25" s="269"/>
      <c r="B25" s="1041"/>
      <c r="C25" s="105" t="s">
        <v>698</v>
      </c>
      <c r="D25" s="99"/>
      <c r="E25" s="105" t="s">
        <v>2868</v>
      </c>
      <c r="F25" s="105" t="s">
        <v>698</v>
      </c>
      <c r="G25" s="105"/>
      <c r="H25" s="105"/>
      <c r="I25" s="105" t="s">
        <v>1878</v>
      </c>
      <c r="J25" s="642"/>
      <c r="K25" s="642">
        <v>1456</v>
      </c>
      <c r="L25" s="642">
        <v>9131</v>
      </c>
      <c r="M25" s="642">
        <v>10</v>
      </c>
      <c r="N25" s="642">
        <v>11</v>
      </c>
      <c r="O25" s="642">
        <v>22.5</v>
      </c>
      <c r="P25" s="642">
        <v>269.83999999999997</v>
      </c>
      <c r="Q25" s="642"/>
      <c r="R25" s="642"/>
      <c r="S25" s="99">
        <v>2004</v>
      </c>
      <c r="T25" s="99"/>
      <c r="U25" s="99"/>
      <c r="V25" s="99"/>
      <c r="W25" s="99"/>
      <c r="X25" s="99"/>
      <c r="Y25" s="99"/>
      <c r="Z25" s="642">
        <v>15888</v>
      </c>
      <c r="AA25" s="99"/>
      <c r="AB25" s="99"/>
      <c r="AC25" s="99"/>
      <c r="AD25" s="99"/>
      <c r="AE25" s="99"/>
      <c r="AF25" s="99"/>
      <c r="AG25" s="99"/>
      <c r="AH25" s="99"/>
      <c r="AI25" s="99"/>
      <c r="AJ25" s="99"/>
      <c r="AK25" s="99"/>
      <c r="AL25" s="99"/>
      <c r="AM25" s="99"/>
      <c r="AN25" s="99"/>
      <c r="AO25" s="99"/>
      <c r="AP25" s="99"/>
      <c r="AQ25" s="99" t="s">
        <v>1879</v>
      </c>
    </row>
    <row r="26" spans="1:43" ht="25.35" customHeight="1">
      <c r="A26" s="269"/>
      <c r="B26" s="1041"/>
      <c r="C26" s="105" t="s">
        <v>121</v>
      </c>
      <c r="D26" s="99"/>
      <c r="E26" s="105" t="s">
        <v>1880</v>
      </c>
      <c r="F26" s="105" t="s">
        <v>121</v>
      </c>
      <c r="G26" s="105"/>
      <c r="H26" s="105"/>
      <c r="I26" s="105" t="s">
        <v>1881</v>
      </c>
      <c r="J26" s="642"/>
      <c r="K26" s="642">
        <v>2597</v>
      </c>
      <c r="L26" s="640">
        <v>8650</v>
      </c>
      <c r="M26" s="642">
        <v>25</v>
      </c>
      <c r="N26" s="642">
        <v>17</v>
      </c>
      <c r="O26" s="642">
        <v>54.5</v>
      </c>
      <c r="P26" s="642">
        <v>1163</v>
      </c>
      <c r="Q26" s="642"/>
      <c r="R26" s="642"/>
      <c r="S26" s="99">
        <v>2002</v>
      </c>
      <c r="T26" s="99"/>
      <c r="U26" s="99"/>
      <c r="V26" s="99"/>
      <c r="W26" s="99"/>
      <c r="X26" s="99"/>
      <c r="Y26" s="99"/>
      <c r="Z26" s="642">
        <v>19300</v>
      </c>
      <c r="AA26" s="99"/>
      <c r="AB26" s="99"/>
      <c r="AC26" s="99"/>
      <c r="AD26" s="99"/>
      <c r="AE26" s="99"/>
      <c r="AF26" s="99"/>
      <c r="AG26" s="99"/>
      <c r="AH26" s="99"/>
      <c r="AI26" s="99"/>
      <c r="AJ26" s="99"/>
      <c r="AK26" s="99"/>
      <c r="AL26" s="99"/>
      <c r="AM26" s="99"/>
      <c r="AN26" s="99"/>
      <c r="AO26" s="99"/>
      <c r="AP26" s="99"/>
      <c r="AQ26" s="99" t="s">
        <v>1877</v>
      </c>
    </row>
    <row r="27" spans="1:43" ht="25.35" customHeight="1">
      <c r="A27" s="269"/>
      <c r="B27" s="1041"/>
      <c r="C27" s="105" t="s">
        <v>720</v>
      </c>
      <c r="D27" s="99"/>
      <c r="E27" s="105" t="s">
        <v>1882</v>
      </c>
      <c r="F27" s="105" t="s">
        <v>720</v>
      </c>
      <c r="G27" s="105"/>
      <c r="H27" s="105"/>
      <c r="I27" s="105" t="s">
        <v>1883</v>
      </c>
      <c r="J27" s="319"/>
      <c r="K27" s="319">
        <v>1924.19</v>
      </c>
      <c r="L27" s="319">
        <v>6985</v>
      </c>
      <c r="M27" s="642">
        <v>6</v>
      </c>
      <c r="N27" s="642"/>
      <c r="O27" s="642"/>
      <c r="P27" s="642">
        <v>158</v>
      </c>
      <c r="Q27" s="642"/>
      <c r="R27" s="642"/>
      <c r="S27" s="99">
        <v>2011</v>
      </c>
      <c r="T27" s="99"/>
      <c r="U27" s="99"/>
      <c r="V27" s="99"/>
      <c r="W27" s="99"/>
      <c r="X27" s="99"/>
      <c r="Y27" s="99"/>
      <c r="Z27" s="642">
        <v>60</v>
      </c>
      <c r="AA27" s="99"/>
      <c r="AB27" s="99"/>
      <c r="AC27" s="99"/>
      <c r="AD27" s="99"/>
      <c r="AE27" s="99"/>
      <c r="AF27" s="99"/>
      <c r="AG27" s="99"/>
      <c r="AH27" s="99"/>
      <c r="AI27" s="99"/>
      <c r="AJ27" s="99"/>
      <c r="AK27" s="99"/>
      <c r="AL27" s="99"/>
      <c r="AM27" s="99"/>
      <c r="AN27" s="99"/>
      <c r="AO27" s="99"/>
      <c r="AP27" s="99"/>
      <c r="AQ27" s="99" t="s">
        <v>1877</v>
      </c>
    </row>
    <row r="28" spans="1:43" ht="25.35" customHeight="1">
      <c r="A28" s="269">
        <v>2</v>
      </c>
      <c r="B28" s="1041"/>
      <c r="C28" s="105" t="s">
        <v>724</v>
      </c>
      <c r="D28" s="99"/>
      <c r="E28" s="105" t="s">
        <v>1884</v>
      </c>
      <c r="F28" s="105" t="s">
        <v>724</v>
      </c>
      <c r="G28" s="105"/>
      <c r="H28" s="105"/>
      <c r="I28" s="105" t="s">
        <v>3060</v>
      </c>
      <c r="J28" s="642">
        <v>766</v>
      </c>
      <c r="K28" s="642">
        <v>766</v>
      </c>
      <c r="L28" s="642">
        <v>1501</v>
      </c>
      <c r="M28" s="642">
        <v>16</v>
      </c>
      <c r="N28" s="642"/>
      <c r="O28" s="642">
        <v>5</v>
      </c>
      <c r="P28" s="642">
        <v>748</v>
      </c>
      <c r="Q28" s="642"/>
      <c r="R28" s="642"/>
      <c r="S28" s="99">
        <v>2008</v>
      </c>
      <c r="T28" s="99"/>
      <c r="U28" s="99"/>
      <c r="V28" s="99"/>
      <c r="W28" s="99"/>
      <c r="X28" s="99"/>
      <c r="Y28" s="99"/>
      <c r="Z28" s="642">
        <v>1180</v>
      </c>
      <c r="AA28" s="99"/>
      <c r="AB28" s="99"/>
      <c r="AC28" s="99"/>
      <c r="AD28" s="99"/>
      <c r="AE28" s="99"/>
      <c r="AF28" s="99"/>
      <c r="AG28" s="99"/>
      <c r="AH28" s="99"/>
      <c r="AI28" s="99"/>
      <c r="AJ28" s="99"/>
      <c r="AK28" s="99"/>
      <c r="AL28" s="99"/>
      <c r="AM28" s="99"/>
      <c r="AN28" s="99"/>
      <c r="AO28" s="99"/>
      <c r="AP28" s="99"/>
      <c r="AQ28" s="99"/>
    </row>
    <row r="29" spans="1:43" ht="25.35" customHeight="1">
      <c r="A29" s="269"/>
      <c r="B29" s="1041"/>
      <c r="C29" s="105" t="s">
        <v>724</v>
      </c>
      <c r="D29" s="99"/>
      <c r="E29" s="105" t="s">
        <v>1885</v>
      </c>
      <c r="F29" s="105" t="s">
        <v>724</v>
      </c>
      <c r="G29" s="105"/>
      <c r="H29" s="105"/>
      <c r="I29" s="105" t="s">
        <v>1886</v>
      </c>
      <c r="J29" s="642">
        <v>26092</v>
      </c>
      <c r="K29" s="642">
        <v>1724</v>
      </c>
      <c r="L29" s="642">
        <v>7380</v>
      </c>
      <c r="M29" s="642">
        <v>18</v>
      </c>
      <c r="N29" s="642"/>
      <c r="O29" s="642">
        <v>8</v>
      </c>
      <c r="P29" s="642">
        <v>750</v>
      </c>
      <c r="Q29" s="642"/>
      <c r="R29" s="642"/>
      <c r="S29" s="99">
        <v>2009</v>
      </c>
      <c r="T29" s="99"/>
      <c r="U29" s="99"/>
      <c r="V29" s="99"/>
      <c r="W29" s="99"/>
      <c r="X29" s="99"/>
      <c r="Y29" s="99"/>
      <c r="Z29" s="642">
        <v>7290</v>
      </c>
      <c r="AA29" s="99"/>
      <c r="AB29" s="99"/>
      <c r="AC29" s="99"/>
      <c r="AD29" s="99"/>
      <c r="AE29" s="99"/>
      <c r="AF29" s="99"/>
      <c r="AG29" s="99"/>
      <c r="AH29" s="99"/>
      <c r="AI29" s="99"/>
      <c r="AJ29" s="99"/>
      <c r="AK29" s="99"/>
      <c r="AL29" s="99"/>
      <c r="AM29" s="99"/>
      <c r="AN29" s="99"/>
      <c r="AO29" s="99"/>
      <c r="AP29" s="99"/>
      <c r="AQ29" s="99"/>
    </row>
    <row r="30" spans="1:43" ht="25.35" customHeight="1">
      <c r="A30" s="269"/>
      <c r="B30" s="1041"/>
      <c r="C30" s="105" t="s">
        <v>724</v>
      </c>
      <c r="D30" s="99"/>
      <c r="E30" s="105" t="s">
        <v>1887</v>
      </c>
      <c r="F30" s="105" t="s">
        <v>724</v>
      </c>
      <c r="G30" s="105"/>
      <c r="H30" s="105"/>
      <c r="I30" s="105" t="s">
        <v>15422</v>
      </c>
      <c r="J30" s="642">
        <v>13886</v>
      </c>
      <c r="K30" s="642">
        <v>10140</v>
      </c>
      <c r="L30" s="642">
        <v>14317</v>
      </c>
      <c r="M30" s="642">
        <v>15</v>
      </c>
      <c r="N30" s="642"/>
      <c r="O30" s="642">
        <v>4</v>
      </c>
      <c r="P30" s="642">
        <v>742</v>
      </c>
      <c r="Q30" s="642"/>
      <c r="R30" s="642"/>
      <c r="S30" s="99">
        <v>2010</v>
      </c>
      <c r="T30" s="99"/>
      <c r="U30" s="99"/>
      <c r="V30" s="99"/>
      <c r="W30" s="99"/>
      <c r="X30" s="99"/>
      <c r="Y30" s="99"/>
      <c r="Z30" s="642">
        <v>18549</v>
      </c>
      <c r="AA30" s="99"/>
      <c r="AB30" s="99"/>
      <c r="AC30" s="99"/>
      <c r="AD30" s="99"/>
      <c r="AE30" s="99"/>
      <c r="AF30" s="99"/>
      <c r="AG30" s="99"/>
      <c r="AH30" s="99"/>
      <c r="AI30" s="99"/>
      <c r="AJ30" s="99"/>
      <c r="AK30" s="99"/>
      <c r="AL30" s="99"/>
      <c r="AM30" s="99"/>
      <c r="AN30" s="99"/>
      <c r="AO30" s="99"/>
      <c r="AP30" s="99"/>
      <c r="AQ30" s="99"/>
    </row>
    <row r="31" spans="1:43" ht="25.35" customHeight="1">
      <c r="A31" s="269"/>
      <c r="B31" s="1041"/>
      <c r="C31" s="105" t="s">
        <v>724</v>
      </c>
      <c r="D31" s="99"/>
      <c r="E31" s="105" t="s">
        <v>1888</v>
      </c>
      <c r="F31" s="105" t="s">
        <v>724</v>
      </c>
      <c r="G31" s="105"/>
      <c r="H31" s="105"/>
      <c r="I31" s="105" t="s">
        <v>15423</v>
      </c>
      <c r="J31" s="642">
        <v>2262</v>
      </c>
      <c r="K31" s="642"/>
      <c r="L31" s="642">
        <v>13713</v>
      </c>
      <c r="M31" s="642">
        <v>15</v>
      </c>
      <c r="N31" s="642">
        <v>19.5</v>
      </c>
      <c r="O31" s="642">
        <v>28.3</v>
      </c>
      <c r="P31" s="642">
        <v>552.05999999999995</v>
      </c>
      <c r="Q31" s="642"/>
      <c r="R31" s="642"/>
      <c r="S31" s="99">
        <v>2013</v>
      </c>
      <c r="T31" s="99"/>
      <c r="U31" s="99"/>
      <c r="V31" s="99"/>
      <c r="W31" s="99"/>
      <c r="X31" s="99"/>
      <c r="Y31" s="99"/>
      <c r="Z31" s="642">
        <v>72708</v>
      </c>
      <c r="AA31" s="99"/>
      <c r="AB31" s="99"/>
      <c r="AC31" s="99"/>
      <c r="AD31" s="99"/>
      <c r="AE31" s="99"/>
      <c r="AF31" s="99"/>
      <c r="AG31" s="99"/>
      <c r="AH31" s="99"/>
      <c r="AI31" s="99"/>
      <c r="AJ31" s="99"/>
      <c r="AK31" s="99"/>
      <c r="AL31" s="99"/>
      <c r="AM31" s="99"/>
      <c r="AN31" s="99"/>
      <c r="AO31" s="99"/>
      <c r="AP31" s="99"/>
      <c r="AQ31" s="99" t="s">
        <v>1843</v>
      </c>
    </row>
    <row r="32" spans="1:43" ht="25.35" customHeight="1">
      <c r="A32" s="269"/>
      <c r="B32" s="1041"/>
      <c r="C32" s="320" t="s">
        <v>730</v>
      </c>
      <c r="D32" s="177" t="s">
        <v>1889</v>
      </c>
      <c r="E32" s="320" t="s">
        <v>1890</v>
      </c>
      <c r="F32" s="320" t="s">
        <v>730</v>
      </c>
      <c r="G32" s="320" t="s">
        <v>1891</v>
      </c>
      <c r="H32" s="1180" t="s">
        <v>1892</v>
      </c>
      <c r="I32" s="320" t="s">
        <v>6459</v>
      </c>
      <c r="J32" s="319">
        <v>1571</v>
      </c>
      <c r="K32" s="319">
        <v>1571</v>
      </c>
      <c r="L32" s="319">
        <v>9914</v>
      </c>
      <c r="M32" s="319">
        <v>8</v>
      </c>
      <c r="N32" s="319">
        <v>13</v>
      </c>
      <c r="O32" s="319">
        <v>15</v>
      </c>
      <c r="P32" s="319">
        <v>195</v>
      </c>
      <c r="Q32" s="319"/>
      <c r="R32" s="319"/>
      <c r="S32" s="320">
        <v>2005</v>
      </c>
      <c r="T32" s="1431">
        <v>19000</v>
      </c>
      <c r="U32" s="1431"/>
      <c r="V32" s="1431"/>
      <c r="W32" s="1431"/>
      <c r="X32" s="1431"/>
      <c r="Y32" s="177"/>
      <c r="Z32" s="319"/>
      <c r="AA32" s="320"/>
      <c r="AB32" s="177"/>
      <c r="AC32" s="174"/>
      <c r="AD32" s="174"/>
      <c r="AE32" s="174"/>
      <c r="AF32" s="174"/>
      <c r="AG32" s="174"/>
      <c r="AH32" s="174"/>
      <c r="AI32" s="174"/>
      <c r="AJ32" s="174"/>
      <c r="AK32" s="174"/>
      <c r="AL32" s="174"/>
      <c r="AM32" s="174"/>
      <c r="AN32" s="174"/>
      <c r="AO32" s="174"/>
      <c r="AP32" s="174"/>
      <c r="AQ32" s="174"/>
    </row>
    <row r="33" spans="1:43" ht="25.35" customHeight="1">
      <c r="A33" s="269"/>
      <c r="B33" s="1041"/>
      <c r="C33" s="320" t="s">
        <v>730</v>
      </c>
      <c r="D33" s="177" t="s">
        <v>1893</v>
      </c>
      <c r="E33" s="320" t="s">
        <v>1894</v>
      </c>
      <c r="F33" s="320" t="s">
        <v>730</v>
      </c>
      <c r="G33" s="320" t="s">
        <v>1895</v>
      </c>
      <c r="H33" s="1180" t="s">
        <v>1892</v>
      </c>
      <c r="I33" s="320" t="s">
        <v>6460</v>
      </c>
      <c r="J33" s="319">
        <v>1087</v>
      </c>
      <c r="K33" s="319">
        <v>1087</v>
      </c>
      <c r="L33" s="319">
        <v>4030</v>
      </c>
      <c r="M33" s="319">
        <v>4</v>
      </c>
      <c r="N33" s="319">
        <v>12</v>
      </c>
      <c r="O33" s="319">
        <v>11</v>
      </c>
      <c r="P33" s="319">
        <v>132</v>
      </c>
      <c r="Q33" s="319"/>
      <c r="R33" s="320"/>
      <c r="S33" s="1375">
        <v>2004</v>
      </c>
      <c r="T33" s="1375"/>
      <c r="U33" s="1375"/>
      <c r="V33" s="1375"/>
      <c r="W33" s="1375"/>
      <c r="X33" s="177">
        <v>7469</v>
      </c>
      <c r="Y33" s="319"/>
      <c r="Z33" s="320"/>
      <c r="AA33" s="177"/>
      <c r="AB33" s="177"/>
      <c r="AC33" s="174"/>
      <c r="AD33" s="174"/>
      <c r="AE33" s="174"/>
      <c r="AF33" s="174"/>
      <c r="AG33" s="174"/>
      <c r="AH33" s="174"/>
      <c r="AI33" s="174"/>
      <c r="AJ33" s="174"/>
      <c r="AK33" s="174"/>
      <c r="AL33" s="174"/>
      <c r="AM33" s="174"/>
      <c r="AN33" s="174"/>
      <c r="AO33" s="174"/>
      <c r="AP33" s="174"/>
      <c r="AQ33" s="174"/>
    </row>
    <row r="34" spans="1:43" ht="25.35" customHeight="1">
      <c r="A34" s="269"/>
      <c r="B34" s="1041"/>
      <c r="C34" s="320" t="s">
        <v>730</v>
      </c>
      <c r="D34" s="177"/>
      <c r="E34" s="320" t="s">
        <v>1896</v>
      </c>
      <c r="F34" s="320" t="s">
        <v>72</v>
      </c>
      <c r="G34" s="320"/>
      <c r="H34" s="928"/>
      <c r="I34" s="320" t="s">
        <v>6450</v>
      </c>
      <c r="J34" s="319">
        <v>41328</v>
      </c>
      <c r="K34" s="319">
        <v>41328</v>
      </c>
      <c r="L34" s="319">
        <v>2095</v>
      </c>
      <c r="M34" s="319">
        <v>7</v>
      </c>
      <c r="N34" s="319">
        <v>12</v>
      </c>
      <c r="O34" s="319">
        <v>10</v>
      </c>
      <c r="P34" s="319">
        <v>115</v>
      </c>
      <c r="Q34" s="319"/>
      <c r="R34" s="1178"/>
      <c r="S34" s="320">
        <v>2002</v>
      </c>
      <c r="T34" s="177"/>
      <c r="U34" s="177"/>
      <c r="V34" s="177"/>
      <c r="W34" s="177"/>
      <c r="X34" s="177"/>
      <c r="Y34" s="177"/>
      <c r="Z34" s="319"/>
      <c r="AA34" s="320"/>
      <c r="AB34" s="320"/>
      <c r="AC34" s="177"/>
      <c r="AD34" s="177"/>
      <c r="AE34" s="177"/>
      <c r="AF34" s="177"/>
      <c r="AG34" s="177"/>
      <c r="AH34" s="177"/>
      <c r="AI34" s="177"/>
      <c r="AJ34" s="177"/>
      <c r="AK34" s="177"/>
      <c r="AL34" s="177"/>
      <c r="AM34" s="177"/>
      <c r="AN34" s="177"/>
      <c r="AO34" s="177"/>
      <c r="AP34" s="177"/>
      <c r="AQ34" s="896"/>
    </row>
    <row r="35" spans="1:43" ht="25.35" customHeight="1">
      <c r="A35" s="269"/>
      <c r="B35" s="1041"/>
      <c r="C35" s="320" t="s">
        <v>2</v>
      </c>
      <c r="D35" s="177"/>
      <c r="E35" s="320" t="s">
        <v>1897</v>
      </c>
      <c r="F35" s="320" t="s">
        <v>3</v>
      </c>
      <c r="G35" s="320"/>
      <c r="H35" s="928"/>
      <c r="I35" s="320" t="s">
        <v>1354</v>
      </c>
      <c r="J35" s="319"/>
      <c r="K35" s="319">
        <v>702</v>
      </c>
      <c r="L35" s="319">
        <v>702</v>
      </c>
      <c r="M35" s="319">
        <v>21</v>
      </c>
      <c r="N35" s="319">
        <v>13</v>
      </c>
      <c r="O35" s="319">
        <v>44</v>
      </c>
      <c r="P35" s="319">
        <v>348</v>
      </c>
      <c r="Q35" s="319"/>
      <c r="R35" s="1178"/>
      <c r="S35" s="320">
        <v>1996</v>
      </c>
      <c r="T35" s="177"/>
      <c r="U35" s="177"/>
      <c r="V35" s="177"/>
      <c r="W35" s="177"/>
      <c r="X35" s="177"/>
      <c r="Y35" s="177"/>
      <c r="Z35" s="319"/>
      <c r="AA35" s="320"/>
      <c r="AB35" s="320"/>
      <c r="AC35" s="177"/>
      <c r="AD35" s="177"/>
      <c r="AE35" s="177"/>
      <c r="AF35" s="177"/>
      <c r="AG35" s="177"/>
      <c r="AH35" s="177"/>
      <c r="AI35" s="177"/>
      <c r="AJ35" s="177"/>
      <c r="AK35" s="177"/>
      <c r="AL35" s="177"/>
      <c r="AM35" s="177"/>
      <c r="AN35" s="177"/>
      <c r="AO35" s="177"/>
      <c r="AP35" s="177"/>
      <c r="AQ35" s="177" t="s">
        <v>2673</v>
      </c>
    </row>
    <row r="36" spans="1:43" ht="25.35" customHeight="1">
      <c r="A36" s="269"/>
      <c r="B36" s="1041"/>
      <c r="C36" s="320" t="s">
        <v>2</v>
      </c>
      <c r="D36" s="177"/>
      <c r="E36" s="320" t="s">
        <v>1898</v>
      </c>
      <c r="F36" s="320" t="s">
        <v>3</v>
      </c>
      <c r="G36" s="320"/>
      <c r="H36" s="928"/>
      <c r="I36" s="320" t="s">
        <v>830</v>
      </c>
      <c r="J36" s="319"/>
      <c r="K36" s="319">
        <v>300</v>
      </c>
      <c r="L36" s="319">
        <v>300</v>
      </c>
      <c r="M36" s="319">
        <v>6</v>
      </c>
      <c r="N36" s="319"/>
      <c r="O36" s="319"/>
      <c r="P36" s="319"/>
      <c r="Q36" s="319"/>
      <c r="R36" s="1178"/>
      <c r="S36" s="320"/>
      <c r="T36" s="177"/>
      <c r="U36" s="177"/>
      <c r="V36" s="177"/>
      <c r="W36" s="177"/>
      <c r="X36" s="177"/>
      <c r="Y36" s="177"/>
      <c r="Z36" s="319"/>
      <c r="AA36" s="320"/>
      <c r="AB36" s="320"/>
      <c r="AC36" s="177"/>
      <c r="AD36" s="177"/>
      <c r="AE36" s="177"/>
      <c r="AF36" s="177"/>
      <c r="AG36" s="177"/>
      <c r="AH36" s="177"/>
      <c r="AI36" s="177"/>
      <c r="AJ36" s="177"/>
      <c r="AK36" s="177"/>
      <c r="AL36" s="177"/>
      <c r="AM36" s="177"/>
      <c r="AN36" s="177"/>
      <c r="AO36" s="177"/>
      <c r="AP36" s="177"/>
      <c r="AQ36" s="177" t="s">
        <v>1899</v>
      </c>
    </row>
    <row r="37" spans="1:43" ht="25.35" customHeight="1">
      <c r="A37" s="269"/>
      <c r="B37" s="1041"/>
      <c r="C37" s="320" t="s">
        <v>2</v>
      </c>
      <c r="D37" s="177"/>
      <c r="E37" s="320" t="s">
        <v>1900</v>
      </c>
      <c r="F37" s="320" t="s">
        <v>2</v>
      </c>
      <c r="G37" s="320"/>
      <c r="H37" s="928"/>
      <c r="I37" s="320" t="s">
        <v>1833</v>
      </c>
      <c r="J37" s="640"/>
      <c r="K37" s="640">
        <v>2620</v>
      </c>
      <c r="L37" s="640">
        <v>8690</v>
      </c>
      <c r="M37" s="640">
        <v>9</v>
      </c>
      <c r="N37" s="640">
        <v>28</v>
      </c>
      <c r="O37" s="640">
        <v>11</v>
      </c>
      <c r="P37" s="640">
        <v>308</v>
      </c>
      <c r="Q37" s="640">
        <v>1</v>
      </c>
      <c r="R37" s="1177">
        <v>18</v>
      </c>
      <c r="S37" s="320">
        <v>2004</v>
      </c>
      <c r="T37" s="177"/>
      <c r="U37" s="177"/>
      <c r="V37" s="177"/>
      <c r="W37" s="177"/>
      <c r="X37" s="177"/>
      <c r="Y37" s="177"/>
      <c r="Z37" s="640">
        <v>19123</v>
      </c>
      <c r="AA37" s="320"/>
      <c r="AB37" s="320"/>
      <c r="AC37" s="177"/>
      <c r="AD37" s="177"/>
      <c r="AE37" s="177"/>
      <c r="AF37" s="177"/>
      <c r="AG37" s="177"/>
      <c r="AH37" s="177"/>
      <c r="AI37" s="177"/>
      <c r="AJ37" s="177"/>
      <c r="AK37" s="177"/>
      <c r="AL37" s="177"/>
      <c r="AM37" s="177"/>
      <c r="AN37" s="177"/>
      <c r="AO37" s="177"/>
      <c r="AP37" s="177"/>
      <c r="AQ37" s="177" t="s">
        <v>1901</v>
      </c>
    </row>
    <row r="38" spans="1:43" ht="25.35" customHeight="1">
      <c r="A38" s="269"/>
      <c r="B38" s="924"/>
      <c r="C38" s="320" t="s">
        <v>2</v>
      </c>
      <c r="D38" s="177"/>
      <c r="E38" s="320" t="s">
        <v>1902</v>
      </c>
      <c r="F38" s="320" t="s">
        <v>72</v>
      </c>
      <c r="G38" s="320"/>
      <c r="H38" s="928"/>
      <c r="I38" s="320" t="s">
        <v>1903</v>
      </c>
      <c r="J38" s="640">
        <v>1873</v>
      </c>
      <c r="K38" s="640">
        <v>1873</v>
      </c>
      <c r="L38" s="640">
        <v>7603</v>
      </c>
      <c r="M38" s="640">
        <v>10</v>
      </c>
      <c r="N38" s="640"/>
      <c r="O38" s="640"/>
      <c r="P38" s="640">
        <v>247</v>
      </c>
      <c r="Q38" s="640"/>
      <c r="R38" s="1177"/>
      <c r="S38" s="320">
        <v>1995</v>
      </c>
      <c r="T38" s="177"/>
      <c r="U38" s="177"/>
      <c r="V38" s="177"/>
      <c r="W38" s="177"/>
      <c r="X38" s="177"/>
      <c r="Y38" s="177"/>
      <c r="Z38" s="640"/>
      <c r="AA38" s="320"/>
      <c r="AB38" s="320"/>
      <c r="AC38" s="177"/>
      <c r="AD38" s="177"/>
      <c r="AE38" s="177"/>
      <c r="AF38" s="177"/>
      <c r="AG38" s="177"/>
      <c r="AH38" s="177"/>
      <c r="AI38" s="177"/>
      <c r="AJ38" s="177"/>
      <c r="AK38" s="177"/>
      <c r="AL38" s="177"/>
      <c r="AM38" s="177"/>
      <c r="AN38" s="177"/>
      <c r="AO38" s="177"/>
      <c r="AP38" s="177"/>
      <c r="AQ38" s="149"/>
    </row>
    <row r="39" spans="1:43" ht="25.35" customHeight="1">
      <c r="A39" s="269"/>
      <c r="B39" s="543"/>
      <c r="C39" s="320" t="s">
        <v>736</v>
      </c>
      <c r="D39" s="177"/>
      <c r="E39" s="320" t="s">
        <v>1904</v>
      </c>
      <c r="F39" s="320" t="s">
        <v>736</v>
      </c>
      <c r="G39" s="320"/>
      <c r="H39" s="928"/>
      <c r="I39" s="320" t="s">
        <v>1834</v>
      </c>
      <c r="J39" s="640">
        <v>3654</v>
      </c>
      <c r="K39" s="640">
        <v>671</v>
      </c>
      <c r="L39" s="640">
        <v>1263</v>
      </c>
      <c r="M39" s="640">
        <v>40</v>
      </c>
      <c r="N39" s="640">
        <v>31</v>
      </c>
      <c r="O39" s="640">
        <v>53</v>
      </c>
      <c r="P39" s="640">
        <v>3091</v>
      </c>
      <c r="Q39" s="640">
        <v>6</v>
      </c>
      <c r="R39" s="640">
        <v>67</v>
      </c>
      <c r="S39" s="320">
        <v>2004</v>
      </c>
      <c r="T39" s="177"/>
      <c r="U39" s="177"/>
      <c r="V39" s="177"/>
      <c r="W39" s="177"/>
      <c r="X39" s="177"/>
      <c r="Y39" s="177"/>
      <c r="Z39" s="640"/>
      <c r="AA39" s="320"/>
      <c r="AB39" s="320"/>
      <c r="AC39" s="177"/>
      <c r="AD39" s="177"/>
      <c r="AE39" s="177"/>
      <c r="AF39" s="177"/>
      <c r="AG39" s="177"/>
      <c r="AH39" s="177"/>
      <c r="AI39" s="177"/>
      <c r="AJ39" s="177"/>
      <c r="AK39" s="177"/>
      <c r="AL39" s="177"/>
      <c r="AM39" s="177"/>
      <c r="AN39" s="177"/>
      <c r="AO39" s="177"/>
      <c r="AP39" s="177"/>
      <c r="AQ39" s="177"/>
    </row>
    <row r="40" spans="1:43" ht="25.35" customHeight="1">
      <c r="A40" s="269"/>
      <c r="B40" s="543"/>
      <c r="C40" s="566" t="s">
        <v>67</v>
      </c>
      <c r="D40" s="594"/>
      <c r="E40" s="566" t="s">
        <v>1905</v>
      </c>
      <c r="F40" s="566" t="s">
        <v>72</v>
      </c>
      <c r="G40" s="566"/>
      <c r="H40" s="1181"/>
      <c r="I40" s="566" t="s">
        <v>741</v>
      </c>
      <c r="J40" s="567">
        <v>25295</v>
      </c>
      <c r="K40" s="567">
        <v>25295</v>
      </c>
      <c r="L40" s="567">
        <v>20930</v>
      </c>
      <c r="M40" s="567">
        <v>9</v>
      </c>
      <c r="N40" s="567">
        <v>69071</v>
      </c>
      <c r="O40" s="567">
        <v>25295</v>
      </c>
      <c r="P40" s="567">
        <v>20930</v>
      </c>
      <c r="Q40" s="567"/>
      <c r="R40" s="1182"/>
      <c r="S40" s="566">
        <v>2004</v>
      </c>
      <c r="T40" s="594"/>
      <c r="U40" s="594"/>
      <c r="V40" s="594"/>
      <c r="W40" s="594"/>
      <c r="X40" s="594"/>
      <c r="Y40" s="594"/>
      <c r="Z40" s="567"/>
      <c r="AA40" s="566"/>
      <c r="AB40" s="566"/>
      <c r="AC40" s="594"/>
      <c r="AD40" s="594"/>
      <c r="AE40" s="594"/>
      <c r="AF40" s="594"/>
      <c r="AG40" s="594"/>
      <c r="AH40" s="594"/>
      <c r="AI40" s="594"/>
      <c r="AJ40" s="594"/>
      <c r="AK40" s="594"/>
      <c r="AL40" s="594"/>
      <c r="AM40" s="594"/>
      <c r="AN40" s="594"/>
      <c r="AO40" s="594"/>
      <c r="AP40" s="594"/>
      <c r="AQ40" s="177"/>
    </row>
    <row r="41" spans="1:43" ht="25.35" customHeight="1">
      <c r="A41" s="269"/>
      <c r="B41" s="1092" t="s">
        <v>2878</v>
      </c>
      <c r="C41" s="320" t="s">
        <v>932</v>
      </c>
      <c r="D41" s="1183"/>
      <c r="E41" s="1184">
        <f>COUNTA(E42:E47)</f>
        <v>6</v>
      </c>
      <c r="F41" s="566"/>
      <c r="G41" s="566"/>
      <c r="H41" s="1185"/>
      <c r="I41" s="566"/>
      <c r="J41" s="567">
        <f>SUM(J42:J47)</f>
        <v>805</v>
      </c>
      <c r="K41" s="567">
        <f>SUM(K42:K47)</f>
        <v>14814</v>
      </c>
      <c r="L41" s="567">
        <f>SUM(L42:L47)</f>
        <v>8295</v>
      </c>
      <c r="M41" s="567"/>
      <c r="N41" s="567"/>
      <c r="O41" s="567"/>
      <c r="P41" s="567"/>
      <c r="Q41" s="567"/>
      <c r="R41" s="1186"/>
      <c r="S41" s="566"/>
      <c r="T41" s="1183"/>
      <c r="U41" s="1183"/>
      <c r="V41" s="1183"/>
      <c r="W41" s="1183"/>
      <c r="X41" s="1183"/>
      <c r="Y41" s="1183"/>
      <c r="Z41" s="567"/>
      <c r="AA41" s="566"/>
      <c r="AB41" s="566"/>
      <c r="AC41" s="1183"/>
      <c r="AD41" s="1183"/>
      <c r="AE41" s="1183"/>
      <c r="AF41" s="1183"/>
      <c r="AG41" s="1183"/>
      <c r="AH41" s="1183"/>
      <c r="AI41" s="1183"/>
      <c r="AJ41" s="1183"/>
      <c r="AK41" s="1183"/>
      <c r="AL41" s="1183"/>
      <c r="AM41" s="1183"/>
      <c r="AN41" s="1183"/>
      <c r="AO41" s="1183"/>
      <c r="AP41" s="1183"/>
      <c r="AQ41" s="652"/>
    </row>
    <row r="42" spans="1:43" ht="25.35" customHeight="1">
      <c r="A42" s="269"/>
      <c r="B42" s="543"/>
      <c r="C42" s="320" t="s">
        <v>1092</v>
      </c>
      <c r="D42" s="652"/>
      <c r="E42" s="320" t="s">
        <v>2064</v>
      </c>
      <c r="F42" s="320" t="s">
        <v>906</v>
      </c>
      <c r="G42" s="320"/>
      <c r="H42" s="320"/>
      <c r="I42" s="320" t="s">
        <v>2931</v>
      </c>
      <c r="J42" s="319">
        <v>590</v>
      </c>
      <c r="K42" s="319">
        <v>590</v>
      </c>
      <c r="L42" s="319">
        <v>590</v>
      </c>
      <c r="M42" s="319">
        <v>15</v>
      </c>
      <c r="N42" s="319">
        <v>22</v>
      </c>
      <c r="O42" s="577">
        <v>3.8</v>
      </c>
      <c r="P42" s="319">
        <v>590</v>
      </c>
      <c r="Q42" s="319"/>
      <c r="R42" s="319"/>
      <c r="S42" s="320">
        <v>2008</v>
      </c>
      <c r="T42" s="652"/>
      <c r="U42" s="652"/>
      <c r="V42" s="652"/>
      <c r="W42" s="652"/>
      <c r="X42" s="652"/>
      <c r="Y42" s="652"/>
      <c r="Z42" s="319"/>
      <c r="AA42" s="320"/>
      <c r="AB42" s="320"/>
      <c r="AC42" s="105"/>
      <c r="AD42" s="652"/>
      <c r="AE42" s="652"/>
      <c r="AF42" s="652"/>
      <c r="AG42" s="652"/>
      <c r="AH42" s="652"/>
      <c r="AI42" s="652"/>
      <c r="AJ42" s="652"/>
      <c r="AK42" s="652"/>
      <c r="AL42" s="652"/>
      <c r="AM42" s="652"/>
      <c r="AN42" s="652"/>
      <c r="AO42" s="652"/>
      <c r="AP42" s="652"/>
      <c r="AQ42" s="1187"/>
    </row>
    <row r="43" spans="1:43" ht="25.35" customHeight="1">
      <c r="A43" s="269"/>
      <c r="B43" s="543"/>
      <c r="C43" s="320" t="s">
        <v>1079</v>
      </c>
      <c r="D43" s="652"/>
      <c r="E43" s="320" t="s">
        <v>2065</v>
      </c>
      <c r="F43" s="320" t="s">
        <v>906</v>
      </c>
      <c r="G43" s="320"/>
      <c r="H43" s="320"/>
      <c r="I43" s="320" t="s">
        <v>1962</v>
      </c>
      <c r="J43" s="319">
        <v>215</v>
      </c>
      <c r="K43" s="319"/>
      <c r="L43" s="319">
        <v>215</v>
      </c>
      <c r="M43" s="319">
        <v>8</v>
      </c>
      <c r="N43" s="1188">
        <v>22.5</v>
      </c>
      <c r="O43" s="1188">
        <v>4.2</v>
      </c>
      <c r="P43" s="578">
        <v>215</v>
      </c>
      <c r="Q43" s="319"/>
      <c r="R43" s="319"/>
      <c r="S43" s="320">
        <v>2012</v>
      </c>
      <c r="T43" s="652"/>
      <c r="U43" s="652"/>
      <c r="V43" s="652"/>
      <c r="W43" s="652"/>
      <c r="X43" s="652"/>
      <c r="Y43" s="652"/>
      <c r="Z43" s="319"/>
      <c r="AA43" s="320"/>
      <c r="AB43" s="320"/>
      <c r="AC43" s="105"/>
      <c r="AD43" s="652"/>
      <c r="AE43" s="652"/>
      <c r="AF43" s="652"/>
      <c r="AG43" s="652"/>
      <c r="AH43" s="652"/>
      <c r="AI43" s="652"/>
      <c r="AJ43" s="652"/>
      <c r="AK43" s="652"/>
      <c r="AL43" s="652"/>
      <c r="AM43" s="652"/>
      <c r="AN43" s="652"/>
      <c r="AO43" s="652"/>
      <c r="AP43" s="652"/>
      <c r="AQ43" s="652"/>
    </row>
    <row r="44" spans="1:43" ht="25.35" customHeight="1">
      <c r="A44" s="269"/>
      <c r="B44" s="543"/>
      <c r="C44" s="320" t="s">
        <v>1079</v>
      </c>
      <c r="D44" s="652"/>
      <c r="E44" s="320" t="s">
        <v>2066</v>
      </c>
      <c r="F44" s="320" t="s">
        <v>906</v>
      </c>
      <c r="G44" s="320"/>
      <c r="H44" s="320"/>
      <c r="I44" s="320" t="s">
        <v>2067</v>
      </c>
      <c r="J44" s="319"/>
      <c r="K44" s="319">
        <v>4164</v>
      </c>
      <c r="L44" s="319">
        <v>6005</v>
      </c>
      <c r="M44" s="319">
        <v>9</v>
      </c>
      <c r="N44" s="319">
        <v>12.9</v>
      </c>
      <c r="O44" s="577">
        <v>21</v>
      </c>
      <c r="P44" s="319">
        <v>272</v>
      </c>
      <c r="Q44" s="319"/>
      <c r="R44" s="319"/>
      <c r="S44" s="320">
        <v>1998</v>
      </c>
      <c r="T44" s="652"/>
      <c r="U44" s="652"/>
      <c r="V44" s="652"/>
      <c r="W44" s="652"/>
      <c r="X44" s="652"/>
      <c r="Y44" s="652"/>
      <c r="Z44" s="319"/>
      <c r="AA44" s="320"/>
      <c r="AB44" s="320"/>
      <c r="AC44" s="105"/>
      <c r="AD44" s="652"/>
      <c r="AE44" s="652"/>
      <c r="AF44" s="652"/>
      <c r="AG44" s="652"/>
      <c r="AH44" s="652"/>
      <c r="AI44" s="652"/>
      <c r="AJ44" s="652"/>
      <c r="AK44" s="652"/>
      <c r="AL44" s="652"/>
      <c r="AM44" s="652"/>
      <c r="AN44" s="652"/>
      <c r="AO44" s="652"/>
      <c r="AP44" s="652"/>
      <c r="AQ44" s="652" t="s">
        <v>15582</v>
      </c>
    </row>
    <row r="45" spans="1:43" ht="25.35" customHeight="1">
      <c r="A45" s="269"/>
      <c r="B45" s="924"/>
      <c r="C45" s="320" t="s">
        <v>1115</v>
      </c>
      <c r="D45" s="652"/>
      <c r="E45" s="320" t="s">
        <v>2068</v>
      </c>
      <c r="F45" s="320" t="s">
        <v>1115</v>
      </c>
      <c r="G45" s="320"/>
      <c r="H45" s="320"/>
      <c r="I45" s="320" t="s">
        <v>15583</v>
      </c>
      <c r="J45" s="319"/>
      <c r="K45" s="319">
        <v>7692</v>
      </c>
      <c r="L45" s="319">
        <v>845</v>
      </c>
      <c r="M45" s="319">
        <v>12</v>
      </c>
      <c r="N45" s="319"/>
      <c r="O45" s="577"/>
      <c r="P45" s="319"/>
      <c r="Q45" s="319"/>
      <c r="R45" s="319"/>
      <c r="S45" s="320">
        <v>2012</v>
      </c>
      <c r="T45" s="652"/>
      <c r="U45" s="652"/>
      <c r="V45" s="652"/>
      <c r="W45" s="652"/>
      <c r="X45" s="652"/>
      <c r="Y45" s="652"/>
      <c r="Z45" s="319"/>
      <c r="AA45" s="320"/>
      <c r="AB45" s="320"/>
      <c r="AC45" s="105"/>
      <c r="AD45" s="652"/>
      <c r="AE45" s="652"/>
      <c r="AF45" s="652"/>
      <c r="AG45" s="652"/>
      <c r="AH45" s="652"/>
      <c r="AI45" s="652"/>
      <c r="AJ45" s="652"/>
      <c r="AK45" s="652"/>
      <c r="AL45" s="652"/>
      <c r="AM45" s="652"/>
      <c r="AN45" s="652"/>
      <c r="AO45" s="652"/>
      <c r="AP45" s="652"/>
      <c r="AQ45" s="652" t="s">
        <v>6510</v>
      </c>
    </row>
    <row r="46" spans="1:43" ht="25.35" customHeight="1">
      <c r="A46" s="269"/>
      <c r="B46" s="924"/>
      <c r="C46" s="320" t="s">
        <v>1128</v>
      </c>
      <c r="D46" s="652"/>
      <c r="E46" s="320" t="s">
        <v>2069</v>
      </c>
      <c r="F46" s="320" t="s">
        <v>1128</v>
      </c>
      <c r="G46" s="320"/>
      <c r="H46" s="320"/>
      <c r="I46" s="320" t="s">
        <v>1128</v>
      </c>
      <c r="J46" s="319"/>
      <c r="K46" s="319">
        <v>1942</v>
      </c>
      <c r="L46" s="319">
        <v>213</v>
      </c>
      <c r="M46" s="319">
        <v>7</v>
      </c>
      <c r="N46" s="319">
        <v>18.75</v>
      </c>
      <c r="O46" s="577">
        <v>8.1</v>
      </c>
      <c r="P46" s="319">
        <v>151.9</v>
      </c>
      <c r="Q46" s="319"/>
      <c r="R46" s="319"/>
      <c r="S46" s="320">
        <v>2006</v>
      </c>
      <c r="T46" s="652"/>
      <c r="U46" s="652"/>
      <c r="V46" s="652"/>
      <c r="W46" s="652"/>
      <c r="X46" s="652"/>
      <c r="Y46" s="652"/>
      <c r="Z46" s="319"/>
      <c r="AA46" s="320"/>
      <c r="AB46" s="320"/>
      <c r="AC46" s="105"/>
      <c r="AD46" s="652"/>
      <c r="AE46" s="652"/>
      <c r="AF46" s="652"/>
      <c r="AG46" s="652"/>
      <c r="AH46" s="652"/>
      <c r="AI46" s="652"/>
      <c r="AJ46" s="652"/>
      <c r="AK46" s="652"/>
      <c r="AL46" s="652"/>
      <c r="AM46" s="652"/>
      <c r="AN46" s="652"/>
      <c r="AO46" s="652"/>
      <c r="AP46" s="652"/>
      <c r="AQ46" s="652" t="s">
        <v>2070</v>
      </c>
    </row>
    <row r="47" spans="1:43" ht="25.35" customHeight="1">
      <c r="A47" s="269" t="s">
        <v>226</v>
      </c>
      <c r="B47" s="543"/>
      <c r="C47" s="320" t="s">
        <v>920</v>
      </c>
      <c r="D47" s="652"/>
      <c r="E47" s="320" t="s">
        <v>2071</v>
      </c>
      <c r="F47" s="320" t="s">
        <v>920</v>
      </c>
      <c r="G47" s="320"/>
      <c r="H47" s="320"/>
      <c r="I47" s="320" t="s">
        <v>920</v>
      </c>
      <c r="J47" s="319"/>
      <c r="K47" s="319">
        <v>426</v>
      </c>
      <c r="L47" s="319">
        <v>427</v>
      </c>
      <c r="M47" s="319">
        <v>16</v>
      </c>
      <c r="N47" s="319">
        <v>49</v>
      </c>
      <c r="O47" s="577">
        <v>17</v>
      </c>
      <c r="P47" s="319">
        <v>427</v>
      </c>
      <c r="Q47" s="319"/>
      <c r="R47" s="319"/>
      <c r="S47" s="320">
        <v>2012</v>
      </c>
      <c r="T47" s="652"/>
      <c r="U47" s="652"/>
      <c r="V47" s="652"/>
      <c r="W47" s="652"/>
      <c r="X47" s="652"/>
      <c r="Y47" s="652"/>
      <c r="Z47" s="319">
        <v>81</v>
      </c>
      <c r="AA47" s="320"/>
      <c r="AB47" s="320"/>
      <c r="AC47" s="105"/>
      <c r="AD47" s="652"/>
      <c r="AE47" s="652"/>
      <c r="AF47" s="652"/>
      <c r="AG47" s="652"/>
      <c r="AH47" s="652"/>
      <c r="AI47" s="652"/>
      <c r="AJ47" s="652"/>
      <c r="AK47" s="652"/>
      <c r="AL47" s="652"/>
      <c r="AM47" s="652"/>
      <c r="AN47" s="652"/>
      <c r="AO47" s="652"/>
      <c r="AP47" s="652"/>
      <c r="AQ47" s="652" t="s">
        <v>2072</v>
      </c>
    </row>
    <row r="48" spans="1:43" ht="25.35" customHeight="1">
      <c r="A48" s="269"/>
      <c r="B48" s="566" t="s">
        <v>6002</v>
      </c>
      <c r="C48" s="320" t="s">
        <v>5698</v>
      </c>
      <c r="D48" s="177"/>
      <c r="E48" s="544">
        <f>COUNTA(E49:E52)</f>
        <v>4</v>
      </c>
      <c r="F48" s="320"/>
      <c r="G48" s="320"/>
      <c r="H48" s="928"/>
      <c r="I48" s="320"/>
      <c r="J48" s="319">
        <f>SUM(J49:J52)</f>
        <v>160634</v>
      </c>
      <c r="K48" s="319">
        <f>SUM(K49:K52)</f>
        <v>1243</v>
      </c>
      <c r="L48" s="319">
        <f>SUM(L49:L52)</f>
        <v>4288</v>
      </c>
      <c r="M48" s="319"/>
      <c r="N48" s="319"/>
      <c r="O48" s="319"/>
      <c r="P48" s="319"/>
      <c r="Q48" s="319"/>
      <c r="R48" s="1178"/>
      <c r="S48" s="320"/>
      <c r="T48" s="177"/>
      <c r="U48" s="177"/>
      <c r="V48" s="177"/>
      <c r="W48" s="177"/>
      <c r="X48" s="177"/>
      <c r="Y48" s="177"/>
      <c r="Z48" s="319"/>
      <c r="AA48" s="320"/>
      <c r="AB48" s="320"/>
      <c r="AC48" s="177"/>
      <c r="AD48" s="177"/>
      <c r="AE48" s="177"/>
      <c r="AF48" s="177"/>
      <c r="AG48" s="177"/>
      <c r="AH48" s="177"/>
      <c r="AI48" s="177"/>
      <c r="AJ48" s="177"/>
      <c r="AK48" s="177"/>
      <c r="AL48" s="177"/>
      <c r="AM48" s="177"/>
      <c r="AN48" s="177"/>
      <c r="AO48" s="177"/>
      <c r="AP48" s="177"/>
      <c r="AQ48" s="896"/>
    </row>
    <row r="49" spans="1:43" ht="25.35" customHeight="1">
      <c r="A49" s="269"/>
      <c r="B49" s="543"/>
      <c r="C49" s="320" t="s">
        <v>1142</v>
      </c>
      <c r="D49" s="177"/>
      <c r="E49" s="320" t="s">
        <v>7002</v>
      </c>
      <c r="F49" s="320" t="s">
        <v>1142</v>
      </c>
      <c r="G49" s="320"/>
      <c r="H49" s="928"/>
      <c r="I49" s="320" t="s">
        <v>1538</v>
      </c>
      <c r="J49" s="319">
        <v>27069</v>
      </c>
      <c r="K49" s="319">
        <v>1243</v>
      </c>
      <c r="L49" s="319">
        <v>4288</v>
      </c>
      <c r="M49" s="319">
        <v>121</v>
      </c>
      <c r="N49" s="319">
        <v>100</v>
      </c>
      <c r="O49" s="319">
        <v>190</v>
      </c>
      <c r="P49" s="319">
        <v>4283</v>
      </c>
      <c r="Q49" s="319"/>
      <c r="R49" s="1178"/>
      <c r="S49" s="320">
        <v>2009</v>
      </c>
      <c r="T49" s="177"/>
      <c r="U49" s="177"/>
      <c r="V49" s="177"/>
      <c r="W49" s="177"/>
      <c r="X49" s="177"/>
      <c r="Y49" s="177"/>
      <c r="Z49" s="319">
        <v>7000</v>
      </c>
      <c r="AA49" s="320"/>
      <c r="AB49" s="320"/>
      <c r="AC49" s="177"/>
      <c r="AD49" s="177"/>
      <c r="AE49" s="177"/>
      <c r="AF49" s="177"/>
      <c r="AG49" s="177"/>
      <c r="AH49" s="177"/>
      <c r="AI49" s="177"/>
      <c r="AJ49" s="177"/>
      <c r="AK49" s="177"/>
      <c r="AL49" s="177"/>
      <c r="AM49" s="177"/>
      <c r="AN49" s="177"/>
      <c r="AO49" s="177"/>
      <c r="AP49" s="177"/>
      <c r="AQ49" s="896"/>
    </row>
    <row r="50" spans="1:43" ht="25.35" customHeight="1">
      <c r="A50" s="269"/>
      <c r="B50" s="543"/>
      <c r="C50" s="320" t="s">
        <v>939</v>
      </c>
      <c r="D50" s="177"/>
      <c r="E50" s="320" t="s">
        <v>7003</v>
      </c>
      <c r="F50" s="320" t="s">
        <v>939</v>
      </c>
      <c r="G50" s="320"/>
      <c r="H50" s="928"/>
      <c r="I50" s="320" t="s">
        <v>6908</v>
      </c>
      <c r="J50" s="319"/>
      <c r="K50" s="319"/>
      <c r="L50" s="319"/>
      <c r="M50" s="319">
        <v>5</v>
      </c>
      <c r="N50" s="319">
        <v>18.7</v>
      </c>
      <c r="O50" s="319">
        <v>27.04</v>
      </c>
      <c r="P50" s="319">
        <v>420.91</v>
      </c>
      <c r="Q50" s="319"/>
      <c r="R50" s="1178"/>
      <c r="S50" s="320">
        <v>2012</v>
      </c>
      <c r="T50" s="177"/>
      <c r="U50" s="177"/>
      <c r="V50" s="177"/>
      <c r="W50" s="177"/>
      <c r="X50" s="177"/>
      <c r="Y50" s="177"/>
      <c r="Z50" s="1082"/>
      <c r="AA50" s="320"/>
      <c r="AB50" s="320"/>
      <c r="AC50" s="177"/>
      <c r="AD50" s="177"/>
      <c r="AE50" s="177"/>
      <c r="AF50" s="177"/>
      <c r="AG50" s="177"/>
      <c r="AH50" s="177"/>
      <c r="AI50" s="177"/>
      <c r="AJ50" s="177"/>
      <c r="AK50" s="177"/>
      <c r="AL50" s="177"/>
      <c r="AM50" s="177"/>
      <c r="AN50" s="177"/>
      <c r="AO50" s="177"/>
      <c r="AP50" s="177"/>
      <c r="AQ50" s="1288" t="s">
        <v>15584</v>
      </c>
    </row>
    <row r="51" spans="1:43" ht="25.35" customHeight="1">
      <c r="A51" s="269"/>
      <c r="B51" s="543"/>
      <c r="C51" s="320" t="s">
        <v>1173</v>
      </c>
      <c r="D51" s="177"/>
      <c r="E51" s="320" t="s">
        <v>7004</v>
      </c>
      <c r="F51" s="320" t="s">
        <v>1173</v>
      </c>
      <c r="G51" s="320"/>
      <c r="H51" s="928"/>
      <c r="I51" s="320" t="s">
        <v>1173</v>
      </c>
      <c r="J51" s="319">
        <v>53249</v>
      </c>
      <c r="K51" s="319"/>
      <c r="L51" s="319"/>
      <c r="M51" s="319">
        <v>4</v>
      </c>
      <c r="N51" s="319">
        <v>10.7</v>
      </c>
      <c r="O51" s="319">
        <v>6.5</v>
      </c>
      <c r="P51" s="319">
        <v>70</v>
      </c>
      <c r="Q51" s="319"/>
      <c r="R51" s="1178"/>
      <c r="S51" s="320">
        <v>2015</v>
      </c>
      <c r="T51" s="177"/>
      <c r="U51" s="177"/>
      <c r="V51" s="177"/>
      <c r="W51" s="177"/>
      <c r="X51" s="177"/>
      <c r="Y51" s="177"/>
      <c r="Z51" s="1082">
        <v>90</v>
      </c>
      <c r="AA51" s="320"/>
      <c r="AB51" s="320"/>
      <c r="AC51" s="177"/>
      <c r="AD51" s="177"/>
      <c r="AE51" s="177"/>
      <c r="AF51" s="177"/>
      <c r="AG51" s="177"/>
      <c r="AH51" s="177"/>
      <c r="AI51" s="177"/>
      <c r="AJ51" s="177"/>
      <c r="AK51" s="177"/>
      <c r="AL51" s="177"/>
      <c r="AM51" s="177"/>
      <c r="AN51" s="177"/>
      <c r="AO51" s="177"/>
      <c r="AP51" s="177"/>
      <c r="AQ51" s="896"/>
    </row>
    <row r="52" spans="1:43" ht="25.35" customHeight="1">
      <c r="A52" s="269"/>
      <c r="B52" s="678"/>
      <c r="C52" s="105" t="s">
        <v>1173</v>
      </c>
      <c r="D52" s="99"/>
      <c r="E52" s="1151" t="s">
        <v>7005</v>
      </c>
      <c r="F52" s="99" t="s">
        <v>1173</v>
      </c>
      <c r="G52" s="99"/>
      <c r="H52" s="99"/>
      <c r="I52" s="99" t="s">
        <v>1173</v>
      </c>
      <c r="J52" s="100">
        <v>80316</v>
      </c>
      <c r="K52" s="100"/>
      <c r="L52" s="100"/>
      <c r="M52" s="100">
        <v>5</v>
      </c>
      <c r="N52" s="100">
        <v>12.8</v>
      </c>
      <c r="O52" s="100">
        <v>5.8</v>
      </c>
      <c r="P52" s="100">
        <v>74</v>
      </c>
      <c r="Q52" s="100"/>
      <c r="R52" s="100"/>
      <c r="S52" s="99">
        <v>2016</v>
      </c>
      <c r="T52" s="99"/>
      <c r="U52" s="99"/>
      <c r="V52" s="99"/>
      <c r="W52" s="99"/>
      <c r="X52" s="99"/>
      <c r="Y52" s="99"/>
      <c r="Z52" s="958">
        <v>119</v>
      </c>
      <c r="AA52" s="99"/>
      <c r="AB52" s="99"/>
      <c r="AC52" s="99"/>
      <c r="AD52" s="99"/>
      <c r="AE52" s="99"/>
      <c r="AF52" s="99"/>
      <c r="AG52" s="99"/>
      <c r="AH52" s="99"/>
      <c r="AI52" s="99"/>
      <c r="AJ52" s="99"/>
      <c r="AK52" s="99"/>
      <c r="AL52" s="99"/>
      <c r="AM52" s="99"/>
      <c r="AN52" s="99"/>
      <c r="AO52" s="99"/>
      <c r="AP52" s="99"/>
      <c r="AQ52" s="99"/>
    </row>
    <row r="53" spans="1:43" ht="25.35" customHeight="1">
      <c r="A53" s="269" t="s">
        <v>495</v>
      </c>
      <c r="B53" s="1092" t="s">
        <v>3968</v>
      </c>
      <c r="C53" s="320" t="s">
        <v>3443</v>
      </c>
      <c r="D53" s="177"/>
      <c r="E53" s="544">
        <f>COUNTA(E54:E55)</f>
        <v>2</v>
      </c>
      <c r="F53" s="177"/>
      <c r="G53" s="177"/>
      <c r="H53" s="148"/>
      <c r="I53" s="177"/>
      <c r="J53" s="319">
        <f>SUM(J54:J55)</f>
        <v>0</v>
      </c>
      <c r="K53" s="319">
        <f>SUM(K54:K55)</f>
        <v>3390</v>
      </c>
      <c r="L53" s="319">
        <f>SUM(L54:L55)</f>
        <v>11434</v>
      </c>
      <c r="M53" s="319"/>
      <c r="N53" s="319"/>
      <c r="O53" s="319"/>
      <c r="P53" s="319"/>
      <c r="Q53" s="319"/>
      <c r="R53" s="319"/>
      <c r="S53" s="320"/>
      <c r="T53" s="177"/>
      <c r="U53" s="177"/>
      <c r="V53" s="177"/>
      <c r="W53" s="177"/>
      <c r="X53" s="177"/>
      <c r="Y53" s="177"/>
      <c r="Z53" s="319"/>
      <c r="AA53" s="320"/>
      <c r="AB53" s="320"/>
      <c r="AC53" s="177"/>
      <c r="AD53" s="177"/>
      <c r="AE53" s="177"/>
      <c r="AF53" s="177"/>
      <c r="AG53" s="177"/>
      <c r="AH53" s="177"/>
      <c r="AI53" s="177"/>
      <c r="AJ53" s="177"/>
      <c r="AK53" s="177"/>
      <c r="AL53" s="177"/>
      <c r="AM53" s="177"/>
      <c r="AN53" s="177"/>
      <c r="AO53" s="177"/>
      <c r="AP53" s="177"/>
      <c r="AQ53" s="177"/>
    </row>
    <row r="54" spans="1:43" ht="25.35" customHeight="1">
      <c r="A54" s="269"/>
      <c r="B54" s="543"/>
      <c r="C54" s="320" t="s">
        <v>5937</v>
      </c>
      <c r="D54" s="177" t="s">
        <v>5938</v>
      </c>
      <c r="E54" s="320" t="s">
        <v>6003</v>
      </c>
      <c r="F54" s="320" t="s">
        <v>3440</v>
      </c>
      <c r="G54" s="320" t="s">
        <v>6004</v>
      </c>
      <c r="H54" s="847" t="s">
        <v>2126</v>
      </c>
      <c r="I54" s="320" t="s">
        <v>6005</v>
      </c>
      <c r="J54" s="864"/>
      <c r="K54" s="319">
        <v>767</v>
      </c>
      <c r="L54" s="319">
        <v>1572</v>
      </c>
      <c r="M54" s="319">
        <v>50</v>
      </c>
      <c r="N54" s="319">
        <v>75</v>
      </c>
      <c r="O54" s="319">
        <v>142</v>
      </c>
      <c r="P54" s="319">
        <v>9063</v>
      </c>
      <c r="Q54" s="319"/>
      <c r="R54" s="1189"/>
      <c r="S54" s="320">
        <v>1996</v>
      </c>
      <c r="T54" s="177"/>
      <c r="U54" s="177" t="s">
        <v>6006</v>
      </c>
      <c r="V54" s="177"/>
      <c r="W54" s="177"/>
      <c r="X54" s="177"/>
      <c r="Y54" s="177"/>
      <c r="Z54" s="319">
        <v>2662</v>
      </c>
      <c r="AA54" s="320"/>
      <c r="AB54" s="320"/>
      <c r="AC54" s="177"/>
      <c r="AD54" s="177"/>
      <c r="AE54" s="177"/>
      <c r="AF54" s="177"/>
      <c r="AG54" s="177"/>
      <c r="AH54" s="177"/>
      <c r="AI54" s="177"/>
      <c r="AJ54" s="177"/>
      <c r="AK54" s="177"/>
      <c r="AL54" s="177"/>
      <c r="AM54" s="177"/>
      <c r="AN54" s="177"/>
      <c r="AO54" s="177"/>
      <c r="AP54" s="177"/>
      <c r="AQ54" s="177" t="s">
        <v>6007</v>
      </c>
    </row>
    <row r="55" spans="1:43" ht="25.35" customHeight="1">
      <c r="A55" s="269"/>
      <c r="B55" s="543"/>
      <c r="C55" s="320" t="s">
        <v>5937</v>
      </c>
      <c r="D55" s="177" t="s">
        <v>6008</v>
      </c>
      <c r="E55" s="320" t="s">
        <v>6009</v>
      </c>
      <c r="F55" s="320" t="s">
        <v>3440</v>
      </c>
      <c r="G55" s="320" t="s">
        <v>6004</v>
      </c>
      <c r="H55" s="847" t="s">
        <v>2126</v>
      </c>
      <c r="I55" s="320" t="s">
        <v>6010</v>
      </c>
      <c r="J55" s="864"/>
      <c r="K55" s="319">
        <v>2623</v>
      </c>
      <c r="L55" s="319">
        <v>9862</v>
      </c>
      <c r="M55" s="319">
        <v>120</v>
      </c>
      <c r="N55" s="319">
        <v>172</v>
      </c>
      <c r="O55" s="319">
        <v>225</v>
      </c>
      <c r="P55" s="319">
        <v>8100</v>
      </c>
      <c r="Q55" s="319"/>
      <c r="R55" s="319"/>
      <c r="S55" s="320">
        <v>2006</v>
      </c>
      <c r="T55" s="177"/>
      <c r="U55" s="177"/>
      <c r="V55" s="177"/>
      <c r="W55" s="177"/>
      <c r="X55" s="177"/>
      <c r="Y55" s="177"/>
      <c r="Z55" s="319">
        <v>10400</v>
      </c>
      <c r="AA55" s="320"/>
      <c r="AB55" s="320"/>
      <c r="AC55" s="177"/>
      <c r="AD55" s="177"/>
      <c r="AE55" s="177"/>
      <c r="AF55" s="177"/>
      <c r="AG55" s="177"/>
      <c r="AH55" s="177"/>
      <c r="AI55" s="177"/>
      <c r="AJ55" s="177"/>
      <c r="AK55" s="177"/>
      <c r="AL55" s="177"/>
      <c r="AM55" s="177"/>
      <c r="AN55" s="177"/>
      <c r="AO55" s="177"/>
      <c r="AP55" s="177"/>
      <c r="AQ55" s="177" t="s">
        <v>6007</v>
      </c>
    </row>
    <row r="56" spans="1:43" ht="25.35" customHeight="1">
      <c r="A56" s="269"/>
      <c r="B56" s="566" t="s">
        <v>5710</v>
      </c>
      <c r="C56" s="320" t="s">
        <v>3443</v>
      </c>
      <c r="D56" s="177"/>
      <c r="E56" s="544">
        <f>COUNTA(E57:E63)</f>
        <v>7</v>
      </c>
      <c r="F56" s="177"/>
      <c r="G56" s="177"/>
      <c r="H56" s="1190"/>
      <c r="I56" s="177"/>
      <c r="J56" s="319">
        <f>SUM(J57:J63)</f>
        <v>199532.2</v>
      </c>
      <c r="K56" s="319">
        <f t="shared" ref="K56:L56" si="1">SUM(K57:K63)</f>
        <v>10171.6</v>
      </c>
      <c r="L56" s="319">
        <f t="shared" si="1"/>
        <v>58701.77</v>
      </c>
      <c r="M56" s="319"/>
      <c r="N56" s="319"/>
      <c r="O56" s="319"/>
      <c r="P56" s="319"/>
      <c r="Q56" s="319"/>
      <c r="R56" s="319"/>
      <c r="S56" s="320"/>
      <c r="T56" s="177"/>
      <c r="U56" s="177"/>
      <c r="V56" s="177"/>
      <c r="W56" s="177"/>
      <c r="X56" s="177"/>
      <c r="Y56" s="177"/>
      <c r="Z56" s="319"/>
      <c r="AA56" s="320"/>
      <c r="AB56" s="320"/>
      <c r="AC56" s="177"/>
      <c r="AD56" s="177"/>
      <c r="AE56" s="177"/>
      <c r="AF56" s="177"/>
      <c r="AG56" s="177"/>
      <c r="AH56" s="177"/>
      <c r="AI56" s="177"/>
      <c r="AJ56" s="177"/>
      <c r="AK56" s="177"/>
      <c r="AL56" s="177"/>
      <c r="AM56" s="177"/>
      <c r="AN56" s="177"/>
      <c r="AO56" s="177"/>
      <c r="AP56" s="177"/>
      <c r="AQ56" s="177"/>
    </row>
    <row r="57" spans="1:43" ht="25.35" customHeight="1">
      <c r="A57" s="269"/>
      <c r="B57" s="543"/>
      <c r="C57" s="320" t="s">
        <v>7359</v>
      </c>
      <c r="D57" s="177"/>
      <c r="E57" s="320" t="s">
        <v>10064</v>
      </c>
      <c r="F57" s="320" t="s">
        <v>7359</v>
      </c>
      <c r="G57" s="320"/>
      <c r="H57" s="320"/>
      <c r="I57" s="320" t="s">
        <v>6745</v>
      </c>
      <c r="J57" s="319">
        <v>43660</v>
      </c>
      <c r="K57" s="319"/>
      <c r="L57" s="319">
        <v>2767</v>
      </c>
      <c r="M57" s="319">
        <v>62</v>
      </c>
      <c r="N57" s="319">
        <v>80</v>
      </c>
      <c r="O57" s="319">
        <v>200</v>
      </c>
      <c r="P57" s="319">
        <v>16000</v>
      </c>
      <c r="Q57" s="319">
        <v>3</v>
      </c>
      <c r="R57" s="319">
        <v>30215</v>
      </c>
      <c r="S57" s="320">
        <v>2005</v>
      </c>
      <c r="T57" s="101"/>
      <c r="U57" s="101"/>
      <c r="V57" s="101"/>
      <c r="W57" s="101"/>
      <c r="X57" s="101"/>
      <c r="Y57" s="101"/>
      <c r="Z57" s="187">
        <v>6845</v>
      </c>
      <c r="AA57" s="320"/>
      <c r="AB57" s="320"/>
      <c r="AC57" s="99"/>
      <c r="AD57" s="177"/>
      <c r="AE57" s="177"/>
      <c r="AF57" s="177"/>
      <c r="AG57" s="177"/>
      <c r="AH57" s="177"/>
      <c r="AI57" s="177"/>
      <c r="AJ57" s="177"/>
      <c r="AK57" s="177"/>
      <c r="AL57" s="177"/>
      <c r="AM57" s="177"/>
      <c r="AN57" s="177"/>
      <c r="AO57" s="177"/>
      <c r="AP57" s="177"/>
      <c r="AQ57" s="177"/>
    </row>
    <row r="58" spans="1:43" ht="25.35" customHeight="1">
      <c r="A58" s="269"/>
      <c r="B58" s="543"/>
      <c r="C58" s="320" t="s">
        <v>7369</v>
      </c>
      <c r="D58" s="177"/>
      <c r="E58" s="320" t="s">
        <v>10065</v>
      </c>
      <c r="F58" s="320" t="s">
        <v>7369</v>
      </c>
      <c r="G58" s="320"/>
      <c r="H58" s="320"/>
      <c r="I58" s="320" t="s">
        <v>10066</v>
      </c>
      <c r="J58" s="319">
        <v>487</v>
      </c>
      <c r="K58" s="319"/>
      <c r="L58" s="319">
        <v>486.85</v>
      </c>
      <c r="M58" s="319">
        <v>15</v>
      </c>
      <c r="N58" s="319">
        <v>6.7</v>
      </c>
      <c r="O58" s="319">
        <v>38</v>
      </c>
      <c r="P58" s="319">
        <v>254.6</v>
      </c>
      <c r="Q58" s="319"/>
      <c r="R58" s="319"/>
      <c r="S58" s="320">
        <v>2009</v>
      </c>
      <c r="T58" s="101"/>
      <c r="U58" s="101"/>
      <c r="V58" s="101"/>
      <c r="W58" s="101"/>
      <c r="X58" s="101"/>
      <c r="Y58" s="101"/>
      <c r="Z58" s="187"/>
      <c r="AA58" s="320"/>
      <c r="AB58" s="320"/>
      <c r="AC58" s="99"/>
      <c r="AD58" s="177"/>
      <c r="AE58" s="177"/>
      <c r="AF58" s="177"/>
      <c r="AG58" s="177"/>
      <c r="AH58" s="177"/>
      <c r="AI58" s="177"/>
      <c r="AJ58" s="177"/>
      <c r="AK58" s="177"/>
      <c r="AL58" s="177"/>
      <c r="AM58" s="177"/>
      <c r="AN58" s="177"/>
      <c r="AO58" s="177"/>
      <c r="AP58" s="177"/>
      <c r="AQ58" s="177"/>
    </row>
    <row r="59" spans="1:43" ht="25.35" customHeight="1">
      <c r="A59" s="269"/>
      <c r="B59" s="924"/>
      <c r="C59" s="320" t="s">
        <v>7369</v>
      </c>
      <c r="D59" s="177" t="s">
        <v>10067</v>
      </c>
      <c r="E59" s="320" t="s">
        <v>10067</v>
      </c>
      <c r="F59" s="320" t="s">
        <v>7369</v>
      </c>
      <c r="G59" s="320" t="s">
        <v>10066</v>
      </c>
      <c r="H59" s="320">
        <v>5301.59</v>
      </c>
      <c r="I59" s="320" t="s">
        <v>10066</v>
      </c>
      <c r="J59" s="319">
        <v>122221.2</v>
      </c>
      <c r="K59" s="319">
        <v>5301.59</v>
      </c>
      <c r="L59" s="319">
        <v>33471.919999999998</v>
      </c>
      <c r="M59" s="319">
        <v>11</v>
      </c>
      <c r="N59" s="577">
        <v>5.8</v>
      </c>
      <c r="O59" s="319">
        <v>29.6</v>
      </c>
      <c r="P59" s="577">
        <v>648.75</v>
      </c>
      <c r="Q59" s="319"/>
      <c r="R59" s="319"/>
      <c r="S59" s="320">
        <v>2016</v>
      </c>
      <c r="T59" s="101">
        <v>79170</v>
      </c>
      <c r="U59" s="101" t="s">
        <v>10068</v>
      </c>
      <c r="V59" s="101"/>
      <c r="W59" s="101"/>
      <c r="X59" s="101"/>
      <c r="Y59" s="101"/>
      <c r="Z59" s="187">
        <v>79170</v>
      </c>
      <c r="AA59" s="320" t="s">
        <v>10068</v>
      </c>
      <c r="AB59" s="320"/>
      <c r="AC59" s="99"/>
      <c r="AD59" s="177"/>
      <c r="AE59" s="177"/>
      <c r="AF59" s="177"/>
      <c r="AG59" s="177"/>
      <c r="AH59" s="177"/>
      <c r="AI59" s="177"/>
      <c r="AJ59" s="177"/>
      <c r="AK59" s="177"/>
      <c r="AL59" s="177"/>
      <c r="AM59" s="177"/>
      <c r="AN59" s="177"/>
      <c r="AO59" s="177"/>
      <c r="AP59" s="177"/>
      <c r="AQ59" s="177" t="s">
        <v>10068</v>
      </c>
    </row>
    <row r="60" spans="1:43" ht="25.35" customHeight="1">
      <c r="A60" s="269"/>
      <c r="B60" s="543"/>
      <c r="C60" s="320" t="s">
        <v>7413</v>
      </c>
      <c r="D60" s="177" t="s">
        <v>10069</v>
      </c>
      <c r="E60" s="320" t="s">
        <v>10070</v>
      </c>
      <c r="F60" s="320" t="s">
        <v>7413</v>
      </c>
      <c r="G60" s="320"/>
      <c r="H60" s="320"/>
      <c r="I60" s="177" t="s">
        <v>8319</v>
      </c>
      <c r="J60" s="319">
        <v>11560</v>
      </c>
      <c r="K60" s="319">
        <v>1032</v>
      </c>
      <c r="L60" s="319">
        <v>3096</v>
      </c>
      <c r="M60" s="319">
        <v>96</v>
      </c>
      <c r="N60" s="319">
        <v>60</v>
      </c>
      <c r="O60" s="319">
        <v>170</v>
      </c>
      <c r="P60" s="319">
        <v>10200</v>
      </c>
      <c r="Q60" s="319"/>
      <c r="R60" s="319"/>
      <c r="S60" s="320">
        <v>2002</v>
      </c>
      <c r="T60" s="101"/>
      <c r="U60" s="101"/>
      <c r="V60" s="101"/>
      <c r="W60" s="101"/>
      <c r="X60" s="101"/>
      <c r="Y60" s="101"/>
      <c r="Z60" s="187">
        <v>4100</v>
      </c>
      <c r="AA60" s="320"/>
      <c r="AB60" s="320"/>
      <c r="AC60" s="1191"/>
      <c r="AD60" s="177"/>
      <c r="AE60" s="177"/>
      <c r="AF60" s="177"/>
      <c r="AG60" s="177"/>
      <c r="AH60" s="177"/>
      <c r="AI60" s="177"/>
      <c r="AJ60" s="177"/>
      <c r="AK60" s="177"/>
      <c r="AL60" s="177"/>
      <c r="AM60" s="177"/>
      <c r="AN60" s="177"/>
      <c r="AO60" s="177"/>
      <c r="AP60" s="177"/>
      <c r="AQ60" s="177"/>
    </row>
    <row r="61" spans="1:43" ht="25.35" customHeight="1">
      <c r="A61" s="269"/>
      <c r="B61" s="543"/>
      <c r="C61" s="320" t="s">
        <v>7525</v>
      </c>
      <c r="D61" s="177"/>
      <c r="E61" s="320" t="s">
        <v>10071</v>
      </c>
      <c r="F61" s="320" t="s">
        <v>7525</v>
      </c>
      <c r="G61" s="320"/>
      <c r="H61" s="928"/>
      <c r="I61" s="320" t="s">
        <v>401</v>
      </c>
      <c r="J61" s="319">
        <v>108</v>
      </c>
      <c r="K61" s="319"/>
      <c r="L61" s="319"/>
      <c r="M61" s="319">
        <v>4</v>
      </c>
      <c r="N61" s="319">
        <v>9</v>
      </c>
      <c r="O61" s="319">
        <v>12</v>
      </c>
      <c r="P61" s="319">
        <v>108</v>
      </c>
      <c r="Q61" s="319"/>
      <c r="R61" s="1178"/>
      <c r="S61" s="320">
        <v>2010</v>
      </c>
      <c r="T61" s="101"/>
      <c r="U61" s="101"/>
      <c r="V61" s="101"/>
      <c r="W61" s="101"/>
      <c r="X61" s="101"/>
      <c r="Y61" s="101"/>
      <c r="Z61" s="187">
        <v>5237</v>
      </c>
      <c r="AA61" s="320"/>
      <c r="AB61" s="320"/>
      <c r="AC61" s="177"/>
      <c r="AD61" s="177"/>
      <c r="AE61" s="177"/>
      <c r="AF61" s="177"/>
      <c r="AG61" s="177"/>
      <c r="AH61" s="177"/>
      <c r="AI61" s="177"/>
      <c r="AJ61" s="177"/>
      <c r="AK61" s="177"/>
      <c r="AL61" s="177"/>
      <c r="AM61" s="177"/>
      <c r="AN61" s="177"/>
      <c r="AO61" s="177"/>
      <c r="AP61" s="177"/>
      <c r="AQ61" s="896"/>
    </row>
    <row r="62" spans="1:43" ht="25.35" customHeight="1">
      <c r="A62" s="269"/>
      <c r="B62" s="543"/>
      <c r="C62" s="320" t="s">
        <v>7472</v>
      </c>
      <c r="D62" s="177"/>
      <c r="E62" s="320" t="s">
        <v>10072</v>
      </c>
      <c r="F62" s="320" t="s">
        <v>7472</v>
      </c>
      <c r="G62" s="320"/>
      <c r="H62" s="928"/>
      <c r="I62" s="320" t="s">
        <v>401</v>
      </c>
      <c r="J62" s="319">
        <v>3159</v>
      </c>
      <c r="K62" s="319">
        <v>3159</v>
      </c>
      <c r="L62" s="319">
        <v>17263</v>
      </c>
      <c r="M62" s="319">
        <v>78</v>
      </c>
      <c r="N62" s="319">
        <v>10</v>
      </c>
      <c r="O62" s="319">
        <v>72</v>
      </c>
      <c r="P62" s="319">
        <v>720</v>
      </c>
      <c r="Q62" s="319">
        <v>1</v>
      </c>
      <c r="R62" s="1178">
        <v>45</v>
      </c>
      <c r="S62" s="320">
        <v>2000</v>
      </c>
      <c r="T62" s="177"/>
      <c r="U62" s="177"/>
      <c r="V62" s="177"/>
      <c r="W62" s="177"/>
      <c r="X62" s="177"/>
      <c r="Y62" s="177"/>
      <c r="Z62" s="319"/>
      <c r="AA62" s="320"/>
      <c r="AB62" s="320"/>
      <c r="AC62" s="177"/>
      <c r="AD62" s="177"/>
      <c r="AE62" s="177"/>
      <c r="AF62" s="177"/>
      <c r="AG62" s="177"/>
      <c r="AH62" s="177"/>
      <c r="AI62" s="177"/>
      <c r="AJ62" s="177"/>
      <c r="AK62" s="177"/>
      <c r="AL62" s="177"/>
      <c r="AM62" s="177"/>
      <c r="AN62" s="177"/>
      <c r="AO62" s="177"/>
      <c r="AP62" s="177"/>
      <c r="AQ62" s="896"/>
    </row>
    <row r="63" spans="1:43" ht="25.35" customHeight="1">
      <c r="A63" s="269"/>
      <c r="B63" s="543"/>
      <c r="C63" s="320" t="s">
        <v>7594</v>
      </c>
      <c r="D63" s="177"/>
      <c r="E63" s="320" t="s">
        <v>10073</v>
      </c>
      <c r="F63" s="320" t="s">
        <v>7594</v>
      </c>
      <c r="G63" s="320"/>
      <c r="H63" s="928"/>
      <c r="I63" s="320" t="s">
        <v>401</v>
      </c>
      <c r="J63" s="319">
        <v>18337</v>
      </c>
      <c r="K63" s="319">
        <v>679.01</v>
      </c>
      <c r="L63" s="319">
        <v>1617</v>
      </c>
      <c r="M63" s="319">
        <v>40</v>
      </c>
      <c r="N63" s="319">
        <v>51</v>
      </c>
      <c r="O63" s="319">
        <v>180</v>
      </c>
      <c r="P63" s="319">
        <v>7700</v>
      </c>
      <c r="Q63" s="319"/>
      <c r="R63" s="1178"/>
      <c r="S63" s="320">
        <v>2010</v>
      </c>
      <c r="T63" s="101"/>
      <c r="U63" s="101"/>
      <c r="V63" s="101"/>
      <c r="W63" s="101"/>
      <c r="X63" s="101"/>
      <c r="Y63" s="101"/>
      <c r="Z63" s="187">
        <v>4298</v>
      </c>
      <c r="AA63" s="320"/>
      <c r="AB63" s="320"/>
      <c r="AC63" s="177"/>
      <c r="AD63" s="177"/>
      <c r="AE63" s="177"/>
      <c r="AF63" s="177"/>
      <c r="AG63" s="177"/>
      <c r="AH63" s="177"/>
      <c r="AI63" s="177"/>
      <c r="AJ63" s="177"/>
      <c r="AK63" s="177"/>
      <c r="AL63" s="177"/>
      <c r="AM63" s="177"/>
      <c r="AN63" s="177"/>
      <c r="AO63" s="177"/>
      <c r="AP63" s="177"/>
      <c r="AQ63" s="896"/>
    </row>
    <row r="64" spans="1:43" ht="25.35" customHeight="1">
      <c r="A64" s="269"/>
      <c r="B64" s="566" t="s">
        <v>5711</v>
      </c>
      <c r="C64" s="320" t="s">
        <v>3443</v>
      </c>
      <c r="D64" s="320"/>
      <c r="E64" s="544">
        <f>COUNTA(E65:E70)</f>
        <v>6</v>
      </c>
      <c r="F64" s="320"/>
      <c r="G64" s="320"/>
      <c r="H64" s="928"/>
      <c r="I64" s="320"/>
      <c r="J64" s="319">
        <f>SUM(J65:J70)</f>
        <v>59329</v>
      </c>
      <c r="K64" s="319">
        <f t="shared" ref="K64:L64" si="2">SUM(K65:K70)</f>
        <v>2506.6799999999998</v>
      </c>
      <c r="L64" s="319">
        <f t="shared" si="2"/>
        <v>3382.7200000000003</v>
      </c>
      <c r="M64" s="319"/>
      <c r="N64" s="319"/>
      <c r="O64" s="319"/>
      <c r="P64" s="319"/>
      <c r="Q64" s="319"/>
      <c r="R64" s="319"/>
      <c r="S64" s="320"/>
      <c r="T64" s="177"/>
      <c r="U64" s="177"/>
      <c r="V64" s="177"/>
      <c r="W64" s="177"/>
      <c r="X64" s="177"/>
      <c r="Y64" s="177"/>
      <c r="Z64" s="319"/>
      <c r="AA64" s="320"/>
      <c r="AB64" s="320"/>
      <c r="AC64" s="177"/>
      <c r="AD64" s="177"/>
      <c r="AE64" s="177"/>
      <c r="AF64" s="177"/>
      <c r="AG64" s="177"/>
      <c r="AH64" s="177"/>
      <c r="AI64" s="177"/>
      <c r="AJ64" s="177"/>
      <c r="AK64" s="177"/>
      <c r="AL64" s="177"/>
      <c r="AM64" s="177"/>
      <c r="AN64" s="177"/>
      <c r="AO64" s="177"/>
      <c r="AP64" s="177"/>
      <c r="AQ64" s="177"/>
    </row>
    <row r="65" spans="1:43" ht="25.35" customHeight="1">
      <c r="A65" s="269"/>
      <c r="B65" s="543"/>
      <c r="C65" s="320" t="s">
        <v>6011</v>
      </c>
      <c r="D65" s="320"/>
      <c r="E65" s="320" t="s">
        <v>6012</v>
      </c>
      <c r="F65" s="320" t="s">
        <v>6011</v>
      </c>
      <c r="G65" s="320"/>
      <c r="H65" s="928"/>
      <c r="I65" s="320" t="s">
        <v>6011</v>
      </c>
      <c r="J65" s="319">
        <v>5357</v>
      </c>
      <c r="K65" s="319">
        <v>189</v>
      </c>
      <c r="L65" s="319">
        <v>189</v>
      </c>
      <c r="M65" s="319">
        <v>6</v>
      </c>
      <c r="N65" s="319">
        <v>20</v>
      </c>
      <c r="O65" s="319">
        <v>10</v>
      </c>
      <c r="P65" s="319">
        <v>200</v>
      </c>
      <c r="Q65" s="319"/>
      <c r="R65" s="319"/>
      <c r="S65" s="320">
        <v>2005</v>
      </c>
      <c r="T65" s="177"/>
      <c r="U65" s="177"/>
      <c r="V65" s="177"/>
      <c r="W65" s="177"/>
      <c r="X65" s="177"/>
      <c r="Y65" s="177"/>
      <c r="Z65" s="319">
        <v>107</v>
      </c>
      <c r="AA65" s="320"/>
      <c r="AB65" s="320"/>
      <c r="AC65" s="177"/>
      <c r="AD65" s="177"/>
      <c r="AE65" s="177"/>
      <c r="AF65" s="177"/>
      <c r="AG65" s="177"/>
      <c r="AH65" s="177"/>
      <c r="AI65" s="177"/>
      <c r="AJ65" s="177"/>
      <c r="AK65" s="177"/>
      <c r="AL65" s="177"/>
      <c r="AM65" s="177"/>
      <c r="AN65" s="177"/>
      <c r="AO65" s="177"/>
      <c r="AP65" s="177"/>
      <c r="AQ65" s="177" t="s">
        <v>4786</v>
      </c>
    </row>
    <row r="66" spans="1:43" ht="25.35" customHeight="1">
      <c r="A66" s="269"/>
      <c r="B66" s="924"/>
      <c r="C66" s="320" t="s">
        <v>6013</v>
      </c>
      <c r="D66" s="320" t="s">
        <v>6014</v>
      </c>
      <c r="E66" s="320" t="s">
        <v>6015</v>
      </c>
      <c r="F66" s="320" t="s">
        <v>6013</v>
      </c>
      <c r="G66" s="320" t="s">
        <v>6016</v>
      </c>
      <c r="H66" s="928"/>
      <c r="I66" s="320" t="s">
        <v>6013</v>
      </c>
      <c r="J66" s="319">
        <v>22300</v>
      </c>
      <c r="K66" s="319">
        <v>1108</v>
      </c>
      <c r="L66" s="319">
        <v>1692</v>
      </c>
      <c r="M66" s="319">
        <v>40</v>
      </c>
      <c r="N66" s="319">
        <v>55</v>
      </c>
      <c r="O66" s="319">
        <v>250</v>
      </c>
      <c r="P66" s="319">
        <v>1692</v>
      </c>
      <c r="Q66" s="319"/>
      <c r="R66" s="319"/>
      <c r="S66" s="578">
        <v>2013</v>
      </c>
      <c r="T66" s="578">
        <v>4901</v>
      </c>
      <c r="U66" s="577" t="s">
        <v>6017</v>
      </c>
      <c r="V66" s="577"/>
      <c r="W66" s="577"/>
      <c r="X66" s="577"/>
      <c r="Y66" s="577"/>
      <c r="Z66" s="319">
        <v>4901</v>
      </c>
      <c r="AA66" s="577"/>
      <c r="AB66" s="577"/>
      <c r="AC66" s="577"/>
      <c r="AD66" s="577"/>
      <c r="AE66" s="577"/>
      <c r="AF66" s="577"/>
      <c r="AG66" s="577"/>
      <c r="AH66" s="577"/>
      <c r="AI66" s="577"/>
      <c r="AJ66" s="577"/>
      <c r="AK66" s="577"/>
      <c r="AL66" s="577"/>
      <c r="AM66" s="577"/>
      <c r="AN66" s="577"/>
      <c r="AO66" s="577"/>
      <c r="AP66" s="577"/>
      <c r="AQ66" s="577"/>
    </row>
    <row r="67" spans="1:43" ht="25.35" customHeight="1">
      <c r="A67" s="269"/>
      <c r="B67" s="543"/>
      <c r="C67" s="320" t="s">
        <v>6018</v>
      </c>
      <c r="D67" s="320" t="s">
        <v>6014</v>
      </c>
      <c r="E67" s="320" t="s">
        <v>6019</v>
      </c>
      <c r="F67" s="320" t="s">
        <v>6018</v>
      </c>
      <c r="G67" s="320" t="s">
        <v>6016</v>
      </c>
      <c r="H67" s="928"/>
      <c r="I67" s="320" t="s">
        <v>6018</v>
      </c>
      <c r="J67" s="319">
        <v>16896</v>
      </c>
      <c r="K67" s="319">
        <v>206</v>
      </c>
      <c r="L67" s="319">
        <v>206</v>
      </c>
      <c r="M67" s="319">
        <v>8</v>
      </c>
      <c r="N67" s="319">
        <v>20</v>
      </c>
      <c r="O67" s="319">
        <v>150</v>
      </c>
      <c r="P67" s="319">
        <v>3000</v>
      </c>
      <c r="Q67" s="319"/>
      <c r="R67" s="319"/>
      <c r="S67" s="578">
        <v>2000</v>
      </c>
      <c r="T67" s="319">
        <v>655</v>
      </c>
      <c r="U67" s="577"/>
      <c r="V67" s="577"/>
      <c r="W67" s="577"/>
      <c r="X67" s="577"/>
      <c r="Y67" s="577"/>
      <c r="Z67" s="319">
        <v>145</v>
      </c>
      <c r="AA67" s="577"/>
      <c r="AB67" s="577"/>
      <c r="AC67" s="577"/>
      <c r="AD67" s="577"/>
      <c r="AE67" s="577"/>
      <c r="AF67" s="577"/>
      <c r="AG67" s="577"/>
      <c r="AH67" s="577"/>
      <c r="AI67" s="577"/>
      <c r="AJ67" s="577"/>
      <c r="AK67" s="577"/>
      <c r="AL67" s="577"/>
      <c r="AM67" s="577"/>
      <c r="AN67" s="577"/>
      <c r="AO67" s="577"/>
      <c r="AP67" s="577"/>
      <c r="AQ67" s="577"/>
    </row>
    <row r="68" spans="1:43" ht="25.35" customHeight="1">
      <c r="A68" s="269"/>
      <c r="B68" s="543"/>
      <c r="C68" s="594" t="s">
        <v>6018</v>
      </c>
      <c r="D68" s="566"/>
      <c r="E68" s="1192" t="s">
        <v>6020</v>
      </c>
      <c r="F68" s="594" t="s">
        <v>6018</v>
      </c>
      <c r="G68" s="566"/>
      <c r="H68" s="1181"/>
      <c r="I68" s="594" t="s">
        <v>6018</v>
      </c>
      <c r="J68" s="567">
        <v>3865</v>
      </c>
      <c r="K68" s="567">
        <v>262</v>
      </c>
      <c r="L68" s="567">
        <v>302</v>
      </c>
      <c r="M68" s="567">
        <v>8</v>
      </c>
      <c r="N68" s="567">
        <v>20</v>
      </c>
      <c r="O68" s="567">
        <v>150</v>
      </c>
      <c r="P68" s="567">
        <v>3000</v>
      </c>
      <c r="Q68" s="567"/>
      <c r="R68" s="567"/>
      <c r="S68" s="566">
        <v>2009</v>
      </c>
      <c r="T68" s="567"/>
      <c r="U68" s="592"/>
      <c r="V68" s="592"/>
      <c r="W68" s="592"/>
      <c r="X68" s="592"/>
      <c r="Y68" s="592"/>
      <c r="Z68" s="567">
        <v>397</v>
      </c>
      <c r="AA68" s="592"/>
      <c r="AB68" s="592"/>
      <c r="AC68" s="592"/>
      <c r="AD68" s="592"/>
      <c r="AE68" s="592"/>
      <c r="AF68" s="592"/>
      <c r="AG68" s="592"/>
      <c r="AH68" s="592"/>
      <c r="AI68" s="592"/>
      <c r="AJ68" s="592"/>
      <c r="AK68" s="592"/>
      <c r="AL68" s="592"/>
      <c r="AM68" s="592"/>
      <c r="AN68" s="592"/>
      <c r="AO68" s="592"/>
      <c r="AP68" s="592"/>
      <c r="AQ68" s="592"/>
    </row>
    <row r="69" spans="1:43" ht="25.35" customHeight="1">
      <c r="A69" s="269"/>
      <c r="B69" s="543"/>
      <c r="C69" s="320" t="s">
        <v>6021</v>
      </c>
      <c r="D69" s="320"/>
      <c r="E69" s="320" t="s">
        <v>6022</v>
      </c>
      <c r="F69" s="320" t="s">
        <v>6021</v>
      </c>
      <c r="G69" s="320"/>
      <c r="H69" s="928"/>
      <c r="I69" s="320" t="s">
        <v>6021</v>
      </c>
      <c r="J69" s="319">
        <v>1740</v>
      </c>
      <c r="K69" s="319">
        <v>237</v>
      </c>
      <c r="L69" s="319">
        <v>237</v>
      </c>
      <c r="M69" s="319">
        <v>9</v>
      </c>
      <c r="N69" s="319">
        <v>20</v>
      </c>
      <c r="O69" s="319">
        <v>12</v>
      </c>
      <c r="P69" s="319">
        <v>240</v>
      </c>
      <c r="Q69" s="319"/>
      <c r="R69" s="319"/>
      <c r="S69" s="320">
        <v>2003</v>
      </c>
      <c r="T69" s="177"/>
      <c r="U69" s="177"/>
      <c r="V69" s="177"/>
      <c r="W69" s="177"/>
      <c r="X69" s="177"/>
      <c r="Y69" s="177"/>
      <c r="Z69" s="319">
        <v>191</v>
      </c>
      <c r="AA69" s="320"/>
      <c r="AB69" s="320"/>
      <c r="AC69" s="177"/>
      <c r="AD69" s="177"/>
      <c r="AE69" s="177"/>
      <c r="AF69" s="177"/>
      <c r="AG69" s="177"/>
      <c r="AH69" s="177"/>
      <c r="AI69" s="177"/>
      <c r="AJ69" s="177"/>
      <c r="AK69" s="177"/>
      <c r="AL69" s="177"/>
      <c r="AM69" s="177"/>
      <c r="AN69" s="177"/>
      <c r="AO69" s="177"/>
      <c r="AP69" s="177"/>
      <c r="AQ69" s="177"/>
    </row>
    <row r="70" spans="1:43" ht="25.35" customHeight="1">
      <c r="A70" s="276" t="s">
        <v>226</v>
      </c>
      <c r="B70" s="543"/>
      <c r="C70" s="678" t="s">
        <v>6023</v>
      </c>
      <c r="D70" s="678" t="s">
        <v>6014</v>
      </c>
      <c r="E70" s="678" t="s">
        <v>6024</v>
      </c>
      <c r="F70" s="678" t="s">
        <v>6023</v>
      </c>
      <c r="G70" s="678" t="s">
        <v>6016</v>
      </c>
      <c r="H70" s="1193"/>
      <c r="I70" s="678" t="s">
        <v>6023</v>
      </c>
      <c r="J70" s="187">
        <v>9171</v>
      </c>
      <c r="K70" s="187">
        <v>504.68</v>
      </c>
      <c r="L70" s="187">
        <v>756.72</v>
      </c>
      <c r="M70" s="187">
        <v>30</v>
      </c>
      <c r="N70" s="187">
        <v>38</v>
      </c>
      <c r="O70" s="187">
        <v>150</v>
      </c>
      <c r="P70" s="187">
        <v>5780</v>
      </c>
      <c r="Q70" s="187"/>
      <c r="R70" s="187"/>
      <c r="S70" s="1194">
        <v>2001</v>
      </c>
      <c r="T70" s="187">
        <v>655</v>
      </c>
      <c r="U70" s="894"/>
      <c r="V70" s="894"/>
      <c r="W70" s="894"/>
      <c r="X70" s="894"/>
      <c r="Y70" s="894"/>
      <c r="Z70" s="187">
        <v>1155</v>
      </c>
      <c r="AA70" s="894"/>
      <c r="AB70" s="894"/>
      <c r="AC70" s="894"/>
      <c r="AD70" s="894"/>
      <c r="AE70" s="894"/>
      <c r="AF70" s="894"/>
      <c r="AG70" s="894"/>
      <c r="AH70" s="894"/>
      <c r="AI70" s="894"/>
      <c r="AJ70" s="894"/>
      <c r="AK70" s="894"/>
      <c r="AL70" s="894"/>
      <c r="AM70" s="894"/>
      <c r="AN70" s="894"/>
      <c r="AO70" s="894"/>
      <c r="AP70" s="894"/>
      <c r="AQ70" s="1195"/>
    </row>
    <row r="71" spans="1:43" ht="25.35" customHeight="1">
      <c r="A71" s="276"/>
      <c r="B71" s="566" t="s">
        <v>6025</v>
      </c>
      <c r="C71" s="320" t="s">
        <v>5698</v>
      </c>
      <c r="D71" s="320"/>
      <c r="E71" s="544">
        <f>COUNTA(E72:E73)</f>
        <v>2</v>
      </c>
      <c r="F71" s="320"/>
      <c r="G71" s="320"/>
      <c r="H71" s="928"/>
      <c r="I71" s="320"/>
      <c r="J71" s="319">
        <f>SUM(J72:J73)</f>
        <v>10234</v>
      </c>
      <c r="K71" s="319">
        <f t="shared" ref="K71:L71" si="3">SUM(K72:K73)</f>
        <v>559.5</v>
      </c>
      <c r="L71" s="319">
        <f t="shared" si="3"/>
        <v>1154.5</v>
      </c>
      <c r="M71" s="319"/>
      <c r="N71" s="319"/>
      <c r="O71" s="319"/>
      <c r="P71" s="319"/>
      <c r="Q71" s="319"/>
      <c r="R71" s="319"/>
      <c r="S71" s="578"/>
      <c r="T71" s="319"/>
      <c r="U71" s="577"/>
      <c r="V71" s="577"/>
      <c r="W71" s="577"/>
      <c r="X71" s="577"/>
      <c r="Y71" s="577"/>
      <c r="Z71" s="319"/>
      <c r="AA71" s="577"/>
      <c r="AB71" s="577"/>
      <c r="AC71" s="577"/>
      <c r="AD71" s="577"/>
      <c r="AE71" s="577"/>
      <c r="AF71" s="577"/>
      <c r="AG71" s="577"/>
      <c r="AH71" s="577"/>
      <c r="AI71" s="577"/>
      <c r="AJ71" s="577"/>
      <c r="AK71" s="577"/>
      <c r="AL71" s="577"/>
      <c r="AM71" s="577"/>
      <c r="AN71" s="577"/>
      <c r="AO71" s="577"/>
      <c r="AP71" s="577"/>
      <c r="AQ71" s="182"/>
    </row>
    <row r="72" spans="1:43" ht="25.35" customHeight="1">
      <c r="A72" s="276"/>
      <c r="B72" s="543"/>
      <c r="C72" s="320" t="s">
        <v>6026</v>
      </c>
      <c r="D72" s="320"/>
      <c r="E72" s="320" t="s">
        <v>6027</v>
      </c>
      <c r="F72" s="320" t="s">
        <v>6026</v>
      </c>
      <c r="G72" s="320"/>
      <c r="H72" s="320"/>
      <c r="I72" s="320" t="s">
        <v>6028</v>
      </c>
      <c r="J72" s="319">
        <v>9250</v>
      </c>
      <c r="K72" s="319">
        <v>472</v>
      </c>
      <c r="L72" s="319">
        <v>1067</v>
      </c>
      <c r="M72" s="319">
        <v>45</v>
      </c>
      <c r="N72" s="319">
        <v>37.5</v>
      </c>
      <c r="O72" s="319">
        <v>130</v>
      </c>
      <c r="P72" s="319">
        <v>3997</v>
      </c>
      <c r="Q72" s="319">
        <v>6</v>
      </c>
      <c r="R72" s="319">
        <v>4637</v>
      </c>
      <c r="S72" s="320">
        <v>2008</v>
      </c>
      <c r="T72" s="177"/>
      <c r="U72" s="177"/>
      <c r="V72" s="177"/>
      <c r="W72" s="177"/>
      <c r="X72" s="177"/>
      <c r="Y72" s="177"/>
      <c r="Z72" s="319"/>
      <c r="AA72" s="320"/>
      <c r="AB72" s="320"/>
      <c r="AC72" s="99"/>
      <c r="AD72" s="177"/>
      <c r="AE72" s="177"/>
      <c r="AF72" s="177"/>
      <c r="AG72" s="177"/>
      <c r="AH72" s="177"/>
      <c r="AI72" s="177"/>
      <c r="AJ72" s="177"/>
      <c r="AK72" s="177"/>
      <c r="AL72" s="177"/>
      <c r="AM72" s="177"/>
      <c r="AN72" s="177"/>
      <c r="AO72" s="177"/>
      <c r="AP72" s="177"/>
      <c r="AQ72" s="177"/>
    </row>
    <row r="73" spans="1:43" ht="25.35" customHeight="1">
      <c r="A73" s="276"/>
      <c r="B73" s="678"/>
      <c r="C73" s="320" t="s">
        <v>3021</v>
      </c>
      <c r="D73" s="320"/>
      <c r="E73" s="320" t="s">
        <v>3022</v>
      </c>
      <c r="F73" s="320" t="s">
        <v>3021</v>
      </c>
      <c r="G73" s="320"/>
      <c r="H73" s="928"/>
      <c r="I73" s="320" t="s">
        <v>3021</v>
      </c>
      <c r="J73" s="319">
        <v>984</v>
      </c>
      <c r="K73" s="319">
        <v>87.5</v>
      </c>
      <c r="L73" s="319">
        <v>87.5</v>
      </c>
      <c r="M73" s="319">
        <v>6</v>
      </c>
      <c r="N73" s="319">
        <v>18</v>
      </c>
      <c r="O73" s="319">
        <v>21</v>
      </c>
      <c r="P73" s="319">
        <v>378</v>
      </c>
      <c r="Q73" s="319"/>
      <c r="R73" s="319"/>
      <c r="S73" s="578">
        <v>2014</v>
      </c>
      <c r="T73" s="319"/>
      <c r="U73" s="577"/>
      <c r="V73" s="577"/>
      <c r="W73" s="577"/>
      <c r="X73" s="577"/>
      <c r="Y73" s="577"/>
      <c r="Z73" s="319">
        <v>70</v>
      </c>
      <c r="AA73" s="577"/>
      <c r="AB73" s="577"/>
      <c r="AC73" s="577"/>
      <c r="AD73" s="577"/>
      <c r="AE73" s="577"/>
      <c r="AF73" s="577"/>
      <c r="AG73" s="577"/>
      <c r="AH73" s="577"/>
      <c r="AI73" s="577"/>
      <c r="AJ73" s="577"/>
      <c r="AK73" s="577"/>
      <c r="AL73" s="577"/>
      <c r="AM73" s="577"/>
      <c r="AN73" s="577"/>
      <c r="AO73" s="577"/>
      <c r="AP73" s="577"/>
      <c r="AQ73" s="577" t="s">
        <v>3023</v>
      </c>
    </row>
    <row r="74" spans="1:43" ht="25.35" customHeight="1">
      <c r="A74" s="269" t="s">
        <v>226</v>
      </c>
      <c r="B74" s="543" t="s">
        <v>3302</v>
      </c>
      <c r="C74" s="320" t="s">
        <v>3744</v>
      </c>
      <c r="D74" s="320"/>
      <c r="E74" s="544">
        <f>COUNTA(E75:E76)</f>
        <v>2</v>
      </c>
      <c r="F74" s="320"/>
      <c r="G74" s="320"/>
      <c r="H74" s="320"/>
      <c r="I74" s="320" t="s">
        <v>3387</v>
      </c>
      <c r="J74" s="319">
        <f>SUM(J75:J76)</f>
        <v>13518</v>
      </c>
      <c r="K74" s="319">
        <f t="shared" ref="K74:L74" si="4">SUM(K75:K76)</f>
        <v>13517.64</v>
      </c>
      <c r="L74" s="319">
        <f t="shared" si="4"/>
        <v>3719.09</v>
      </c>
      <c r="M74" s="319"/>
      <c r="N74" s="319"/>
      <c r="O74" s="319"/>
      <c r="P74" s="319"/>
      <c r="Q74" s="319"/>
      <c r="R74" s="319"/>
      <c r="S74" s="319"/>
      <c r="T74" s="319">
        <f t="shared" ref="T74:Y74" si="5">SUM(T75:T76)</f>
        <v>0</v>
      </c>
      <c r="U74" s="319">
        <f t="shared" si="5"/>
        <v>0</v>
      </c>
      <c r="V74" s="319">
        <f t="shared" si="5"/>
        <v>0</v>
      </c>
      <c r="W74" s="319">
        <f t="shared" si="5"/>
        <v>0</v>
      </c>
      <c r="X74" s="319">
        <f t="shared" si="5"/>
        <v>0</v>
      </c>
      <c r="Y74" s="319">
        <f t="shared" si="5"/>
        <v>0</v>
      </c>
      <c r="Z74" s="319"/>
      <c r="AA74" s="320"/>
      <c r="AB74" s="320"/>
      <c r="AC74" s="99"/>
      <c r="AD74" s="702"/>
      <c r="AE74" s="702"/>
      <c r="AF74" s="702"/>
      <c r="AG74" s="702"/>
      <c r="AH74" s="702"/>
      <c r="AI74" s="702"/>
      <c r="AJ74" s="702"/>
      <c r="AK74" s="702"/>
      <c r="AL74" s="702"/>
      <c r="AM74" s="702"/>
      <c r="AN74" s="702"/>
      <c r="AO74" s="702"/>
      <c r="AP74" s="702"/>
      <c r="AQ74" s="702"/>
    </row>
    <row r="75" spans="1:43" ht="25.35" customHeight="1">
      <c r="A75" s="269"/>
      <c r="B75" s="924"/>
      <c r="C75" s="320" t="s">
        <v>3305</v>
      </c>
      <c r="D75" s="320"/>
      <c r="E75" s="320" t="s">
        <v>6029</v>
      </c>
      <c r="F75" s="320" t="s">
        <v>3305</v>
      </c>
      <c r="G75" s="320"/>
      <c r="H75" s="320"/>
      <c r="I75" s="320" t="s">
        <v>3620</v>
      </c>
      <c r="J75" s="319">
        <v>10493</v>
      </c>
      <c r="K75" s="319">
        <v>10492.64</v>
      </c>
      <c r="L75" s="319">
        <v>694.09</v>
      </c>
      <c r="M75" s="319">
        <v>11</v>
      </c>
      <c r="N75" s="319">
        <v>29.04</v>
      </c>
      <c r="O75" s="319">
        <v>4.0780000000000003</v>
      </c>
      <c r="P75" s="319">
        <v>138.72</v>
      </c>
      <c r="Q75" s="319">
        <v>1</v>
      </c>
      <c r="R75" s="319">
        <v>28.46</v>
      </c>
      <c r="S75" s="320">
        <v>2009</v>
      </c>
      <c r="T75" s="1196"/>
      <c r="U75" s="1196"/>
      <c r="V75" s="1196"/>
      <c r="W75" s="1196"/>
      <c r="X75" s="1196"/>
      <c r="Y75" s="1196"/>
      <c r="Z75" s="187">
        <v>235</v>
      </c>
      <c r="AA75" s="320"/>
      <c r="AB75" s="320"/>
      <c r="AC75" s="99"/>
      <c r="AD75" s="702"/>
      <c r="AE75" s="702"/>
      <c r="AF75" s="702"/>
      <c r="AG75" s="702"/>
      <c r="AH75" s="702"/>
      <c r="AI75" s="702"/>
      <c r="AJ75" s="702"/>
      <c r="AK75" s="702"/>
      <c r="AL75" s="702"/>
      <c r="AM75" s="702"/>
      <c r="AN75" s="702"/>
      <c r="AO75" s="702"/>
      <c r="AP75" s="702"/>
      <c r="AQ75" s="702"/>
    </row>
    <row r="76" spans="1:43" ht="25.35" customHeight="1">
      <c r="A76" s="269"/>
      <c r="B76" s="543"/>
      <c r="C76" s="320" t="s">
        <v>3305</v>
      </c>
      <c r="D76" s="320"/>
      <c r="E76" s="320" t="s">
        <v>6030</v>
      </c>
      <c r="F76" s="320" t="s">
        <v>3305</v>
      </c>
      <c r="G76" s="320"/>
      <c r="H76" s="320"/>
      <c r="I76" s="320" t="s">
        <v>3620</v>
      </c>
      <c r="J76" s="319">
        <v>3025</v>
      </c>
      <c r="K76" s="319">
        <v>3025</v>
      </c>
      <c r="L76" s="319">
        <v>3025</v>
      </c>
      <c r="M76" s="319">
        <v>18</v>
      </c>
      <c r="N76" s="319">
        <v>50</v>
      </c>
      <c r="O76" s="319">
        <v>120</v>
      </c>
      <c r="P76" s="319">
        <v>3025</v>
      </c>
      <c r="Q76" s="319"/>
      <c r="R76" s="319"/>
      <c r="S76" s="320">
        <v>2011</v>
      </c>
      <c r="T76" s="1196"/>
      <c r="U76" s="1196"/>
      <c r="V76" s="1196"/>
      <c r="W76" s="1196"/>
      <c r="X76" s="1196"/>
      <c r="Y76" s="1196"/>
      <c r="Z76" s="187">
        <v>120</v>
      </c>
      <c r="AA76" s="320"/>
      <c r="AB76" s="320"/>
      <c r="AC76" s="99"/>
      <c r="AD76" s="702"/>
      <c r="AE76" s="702"/>
      <c r="AF76" s="702"/>
      <c r="AG76" s="702"/>
      <c r="AH76" s="702"/>
      <c r="AI76" s="702"/>
      <c r="AJ76" s="702"/>
      <c r="AK76" s="702"/>
      <c r="AL76" s="702"/>
      <c r="AM76" s="702"/>
      <c r="AN76" s="702"/>
      <c r="AO76" s="702"/>
      <c r="AP76" s="702"/>
      <c r="AQ76" s="702"/>
    </row>
    <row r="77" spans="1:43" ht="25.35" customHeight="1">
      <c r="A77" s="269"/>
      <c r="B77" s="566" t="s">
        <v>3410</v>
      </c>
      <c r="C77" s="320" t="s">
        <v>3744</v>
      </c>
      <c r="D77" s="177"/>
      <c r="E77" s="544">
        <f>COUNTA(E78:E82)</f>
        <v>5</v>
      </c>
      <c r="F77" s="177"/>
      <c r="G77" s="177"/>
      <c r="H77" s="177"/>
      <c r="I77" s="177"/>
      <c r="J77" s="319">
        <f>SUM(J78:J82)</f>
        <v>27349.7</v>
      </c>
      <c r="K77" s="319">
        <f>SUM(K78:K82)</f>
        <v>1071.26</v>
      </c>
      <c r="L77" s="319">
        <f>SUM(L78:L82)</f>
        <v>3791.96</v>
      </c>
      <c r="M77" s="319"/>
      <c r="N77" s="319"/>
      <c r="O77" s="319"/>
      <c r="P77" s="319"/>
      <c r="Q77" s="319"/>
      <c r="R77" s="319"/>
      <c r="S77" s="320"/>
      <c r="T77" s="101"/>
      <c r="U77" s="101"/>
      <c r="V77" s="101"/>
      <c r="W77" s="101"/>
      <c r="X77" s="101"/>
      <c r="Y77" s="101"/>
      <c r="Z77" s="101"/>
      <c r="AA77" s="320"/>
      <c r="AB77" s="320"/>
      <c r="AC77" s="99"/>
      <c r="AD77" s="177"/>
      <c r="AE77" s="177"/>
      <c r="AF77" s="177"/>
      <c r="AG77" s="177"/>
      <c r="AH77" s="177"/>
      <c r="AI77" s="177"/>
      <c r="AJ77" s="177"/>
      <c r="AK77" s="177"/>
      <c r="AL77" s="177"/>
      <c r="AM77" s="177"/>
      <c r="AN77" s="177"/>
      <c r="AO77" s="177"/>
      <c r="AP77" s="177"/>
      <c r="AQ77" s="177"/>
    </row>
    <row r="78" spans="1:43" ht="25.35" customHeight="1">
      <c r="A78" s="269"/>
      <c r="B78" s="924"/>
      <c r="C78" s="320" t="s">
        <v>3412</v>
      </c>
      <c r="D78" s="177" t="s">
        <v>6031</v>
      </c>
      <c r="E78" s="320" t="s">
        <v>6032</v>
      </c>
      <c r="F78" s="320" t="s">
        <v>3412</v>
      </c>
      <c r="G78" s="320" t="s">
        <v>6033</v>
      </c>
      <c r="H78" s="928"/>
      <c r="I78" s="320" t="s">
        <v>6034</v>
      </c>
      <c r="J78" s="319">
        <v>8145.7</v>
      </c>
      <c r="K78" s="319">
        <v>475.26</v>
      </c>
      <c r="L78" s="319">
        <v>903.96</v>
      </c>
      <c r="M78" s="319">
        <v>26</v>
      </c>
      <c r="N78" s="319">
        <v>50</v>
      </c>
      <c r="O78" s="319">
        <v>170</v>
      </c>
      <c r="P78" s="319">
        <v>6759</v>
      </c>
      <c r="Q78" s="319"/>
      <c r="R78" s="319"/>
      <c r="S78" s="320">
        <v>2000</v>
      </c>
      <c r="T78" s="177"/>
      <c r="U78" s="177"/>
      <c r="V78" s="177"/>
      <c r="W78" s="177"/>
      <c r="X78" s="177">
        <v>161</v>
      </c>
      <c r="Y78" s="177" t="s">
        <v>6035</v>
      </c>
      <c r="Z78" s="319">
        <v>969</v>
      </c>
      <c r="AA78" s="320"/>
      <c r="AB78" s="320"/>
      <c r="AC78" s="177"/>
      <c r="AD78" s="177"/>
      <c r="AE78" s="177"/>
      <c r="AF78" s="177"/>
      <c r="AG78" s="177"/>
      <c r="AH78" s="177"/>
      <c r="AI78" s="177"/>
      <c r="AJ78" s="177"/>
      <c r="AK78" s="177"/>
      <c r="AL78" s="177"/>
      <c r="AM78" s="177"/>
      <c r="AN78" s="177"/>
      <c r="AO78" s="177"/>
      <c r="AP78" s="177"/>
      <c r="AQ78" s="177"/>
    </row>
    <row r="79" spans="1:43" ht="25.35" customHeight="1">
      <c r="A79" s="269"/>
      <c r="B79" s="924"/>
      <c r="C79" s="865" t="s">
        <v>3413</v>
      </c>
      <c r="D79" s="865"/>
      <c r="E79" s="865" t="s">
        <v>6036</v>
      </c>
      <c r="F79" s="865" t="s">
        <v>3413</v>
      </c>
      <c r="G79" s="865"/>
      <c r="H79" s="865"/>
      <c r="I79" s="865" t="s">
        <v>3413</v>
      </c>
      <c r="J79" s="568">
        <v>4588</v>
      </c>
      <c r="K79" s="567">
        <v>68</v>
      </c>
      <c r="L79" s="567">
        <v>68</v>
      </c>
      <c r="M79" s="1059">
        <v>0</v>
      </c>
      <c r="N79" s="1059">
        <v>50</v>
      </c>
      <c r="O79" s="1059">
        <v>80</v>
      </c>
      <c r="P79" s="567">
        <v>3856</v>
      </c>
      <c r="Q79" s="865">
        <v>0</v>
      </c>
      <c r="R79" s="865">
        <v>0</v>
      </c>
      <c r="S79" s="865">
        <v>2011</v>
      </c>
      <c r="T79" s="865"/>
      <c r="U79" s="865"/>
      <c r="V79" s="591"/>
      <c r="W79" s="591"/>
      <c r="X79" s="591"/>
      <c r="Y79" s="591"/>
      <c r="Z79" s="865">
        <v>340</v>
      </c>
      <c r="AA79" s="320"/>
      <c r="AB79" s="320"/>
      <c r="AC79" s="177"/>
      <c r="AD79" s="177"/>
      <c r="AE79" s="177"/>
      <c r="AF79" s="177"/>
      <c r="AG79" s="177"/>
      <c r="AH79" s="177"/>
      <c r="AI79" s="177"/>
      <c r="AJ79" s="177"/>
      <c r="AK79" s="177"/>
      <c r="AL79" s="177"/>
      <c r="AM79" s="177"/>
      <c r="AN79" s="177"/>
      <c r="AO79" s="177"/>
      <c r="AP79" s="177"/>
      <c r="AQ79" s="177" t="s">
        <v>6037</v>
      </c>
    </row>
    <row r="80" spans="1:43" ht="25.35" customHeight="1">
      <c r="A80" s="269"/>
      <c r="B80" s="543"/>
      <c r="C80" s="320" t="s">
        <v>3414</v>
      </c>
      <c r="D80" s="177"/>
      <c r="E80" s="320" t="s">
        <v>6038</v>
      </c>
      <c r="F80" s="320" t="s">
        <v>3414</v>
      </c>
      <c r="G80" s="320"/>
      <c r="H80" s="928"/>
      <c r="I80" s="320" t="s">
        <v>6034</v>
      </c>
      <c r="J80" s="319"/>
      <c r="K80" s="319">
        <v>228</v>
      </c>
      <c r="L80" s="319">
        <v>228</v>
      </c>
      <c r="M80" s="319">
        <v>4</v>
      </c>
      <c r="N80" s="319">
        <v>10</v>
      </c>
      <c r="O80" s="319">
        <v>10</v>
      </c>
      <c r="P80" s="319">
        <v>228</v>
      </c>
      <c r="Q80" s="319"/>
      <c r="R80" s="319"/>
      <c r="S80" s="320">
        <v>2010</v>
      </c>
      <c r="T80" s="177"/>
      <c r="U80" s="177"/>
      <c r="V80" s="177"/>
      <c r="W80" s="177"/>
      <c r="X80" s="177"/>
      <c r="Y80" s="177"/>
      <c r="Z80" s="319"/>
      <c r="AA80" s="320"/>
      <c r="AB80" s="320"/>
      <c r="AC80" s="177"/>
      <c r="AD80" s="177"/>
      <c r="AE80" s="177"/>
      <c r="AF80" s="177"/>
      <c r="AG80" s="177"/>
      <c r="AH80" s="177"/>
      <c r="AI80" s="177"/>
      <c r="AJ80" s="177"/>
      <c r="AK80" s="177"/>
      <c r="AL80" s="177"/>
      <c r="AM80" s="177"/>
      <c r="AN80" s="177"/>
      <c r="AO80" s="177"/>
      <c r="AP80" s="177"/>
      <c r="AQ80" s="177" t="s">
        <v>6039</v>
      </c>
    </row>
    <row r="81" spans="1:43" ht="25.35" customHeight="1">
      <c r="A81" s="269"/>
      <c r="B81" s="543"/>
      <c r="C81" s="320" t="s">
        <v>4791</v>
      </c>
      <c r="D81" s="177" t="s">
        <v>6031</v>
      </c>
      <c r="E81" s="320" t="s">
        <v>6040</v>
      </c>
      <c r="F81" s="320" t="s">
        <v>4791</v>
      </c>
      <c r="G81" s="320" t="s">
        <v>6033</v>
      </c>
      <c r="H81" s="928"/>
      <c r="I81" s="320" t="s">
        <v>4791</v>
      </c>
      <c r="J81" s="319">
        <v>6938</v>
      </c>
      <c r="K81" s="654" t="s">
        <v>6041</v>
      </c>
      <c r="L81" s="319">
        <v>2292</v>
      </c>
      <c r="M81" s="319">
        <v>60</v>
      </c>
      <c r="N81" s="654">
        <v>53.6</v>
      </c>
      <c r="O81" s="319">
        <v>166</v>
      </c>
      <c r="P81" s="319">
        <v>6938</v>
      </c>
      <c r="Q81" s="319"/>
      <c r="R81" s="319"/>
      <c r="S81" s="320">
        <v>2012</v>
      </c>
      <c r="T81" s="177"/>
      <c r="U81" s="177"/>
      <c r="V81" s="177"/>
      <c r="W81" s="177"/>
      <c r="X81" s="177">
        <v>161</v>
      </c>
      <c r="Y81" s="177" t="s">
        <v>6035</v>
      </c>
      <c r="Z81" s="319">
        <v>4900</v>
      </c>
      <c r="AA81" s="320"/>
      <c r="AB81" s="320"/>
      <c r="AC81" s="177"/>
      <c r="AD81" s="177"/>
      <c r="AE81" s="177"/>
      <c r="AF81" s="177"/>
      <c r="AG81" s="177"/>
      <c r="AH81" s="177"/>
      <c r="AI81" s="177"/>
      <c r="AJ81" s="177"/>
      <c r="AK81" s="177"/>
      <c r="AL81" s="177"/>
      <c r="AM81" s="177"/>
      <c r="AN81" s="177"/>
      <c r="AO81" s="177"/>
      <c r="AP81" s="177"/>
      <c r="AQ81" s="177"/>
    </row>
    <row r="82" spans="1:43" ht="25.35" customHeight="1">
      <c r="A82" s="269"/>
      <c r="B82" s="543"/>
      <c r="C82" s="865" t="s">
        <v>4792</v>
      </c>
      <c r="D82" s="865"/>
      <c r="E82" s="865" t="s">
        <v>6042</v>
      </c>
      <c r="F82" s="865" t="s">
        <v>4792</v>
      </c>
      <c r="G82" s="865"/>
      <c r="H82" s="865"/>
      <c r="I82" s="865" t="s">
        <v>6043</v>
      </c>
      <c r="J82" s="568">
        <v>7678</v>
      </c>
      <c r="K82" s="567">
        <v>300</v>
      </c>
      <c r="L82" s="567">
        <v>300</v>
      </c>
      <c r="M82" s="1059">
        <v>20</v>
      </c>
      <c r="N82" s="1059">
        <v>60</v>
      </c>
      <c r="O82" s="1059">
        <v>150</v>
      </c>
      <c r="P82" s="567">
        <v>7205</v>
      </c>
      <c r="Q82" s="865"/>
      <c r="R82" s="865"/>
      <c r="S82" s="865">
        <v>2009</v>
      </c>
      <c r="T82" s="865"/>
      <c r="U82" s="865"/>
      <c r="V82" s="865"/>
      <c r="W82" s="865"/>
      <c r="X82" s="865"/>
      <c r="Y82" s="865"/>
      <c r="Z82" s="865">
        <v>464</v>
      </c>
      <c r="AA82" s="320"/>
      <c r="AB82" s="320"/>
      <c r="AC82" s="177"/>
      <c r="AD82" s="177"/>
      <c r="AE82" s="177"/>
      <c r="AF82" s="177"/>
      <c r="AG82" s="177"/>
      <c r="AH82" s="177"/>
      <c r="AI82" s="177"/>
      <c r="AJ82" s="177"/>
      <c r="AK82" s="177"/>
      <c r="AL82" s="177"/>
      <c r="AM82" s="177"/>
      <c r="AN82" s="177"/>
      <c r="AO82" s="177"/>
      <c r="AP82" s="177"/>
      <c r="AQ82" s="177"/>
    </row>
    <row r="83" spans="1:43" ht="25.35" customHeight="1">
      <c r="A83" s="269"/>
      <c r="B83" s="566" t="s">
        <v>4322</v>
      </c>
      <c r="C83" s="1136" t="s">
        <v>3744</v>
      </c>
      <c r="D83" s="177"/>
      <c r="E83" s="544">
        <f>COUNTA(E84:E88)</f>
        <v>5</v>
      </c>
      <c r="F83" s="319"/>
      <c r="G83" s="319">
        <f>SUM(G86:G87)</f>
        <v>0</v>
      </c>
      <c r="H83" s="319">
        <f>SUM(H86:H87)</f>
        <v>0</v>
      </c>
      <c r="I83" s="177"/>
      <c r="J83" s="100">
        <f>SUM(J84:J88)</f>
        <v>28534</v>
      </c>
      <c r="K83" s="100">
        <f>SUM(K84:K88)</f>
        <v>2601</v>
      </c>
      <c r="L83" s="100">
        <f>SUM(L84:L88)</f>
        <v>12481</v>
      </c>
      <c r="M83" s="319"/>
      <c r="N83" s="319"/>
      <c r="O83" s="319"/>
      <c r="P83" s="319"/>
      <c r="Q83" s="319"/>
      <c r="R83" s="177"/>
      <c r="S83" s="578"/>
      <c r="T83" s="319"/>
      <c r="U83" s="177"/>
      <c r="V83" s="1156"/>
      <c r="W83" s="1156"/>
      <c r="X83" s="1156"/>
      <c r="Y83" s="1156"/>
      <c r="Z83" s="1197"/>
      <c r="AA83" s="1197"/>
      <c r="AB83" s="1197"/>
      <c r="AC83" s="1197"/>
      <c r="AD83" s="1197"/>
      <c r="AE83" s="1197"/>
      <c r="AF83" s="1197"/>
      <c r="AG83" s="1197"/>
      <c r="AH83" s="1197"/>
      <c r="AI83" s="1197"/>
      <c r="AJ83" s="1197"/>
      <c r="AK83" s="1197"/>
      <c r="AL83" s="1197"/>
      <c r="AM83" s="1197"/>
      <c r="AN83" s="1197"/>
      <c r="AO83" s="1197"/>
      <c r="AP83" s="1197"/>
      <c r="AQ83" s="1197"/>
    </row>
    <row r="84" spans="1:43" ht="25.35" customHeight="1">
      <c r="A84" s="269"/>
      <c r="B84" s="924"/>
      <c r="C84" s="105" t="s">
        <v>4331</v>
      </c>
      <c r="D84" s="99"/>
      <c r="E84" s="1151" t="s">
        <v>6044</v>
      </c>
      <c r="F84" s="99" t="s">
        <v>4331</v>
      </c>
      <c r="G84" s="99"/>
      <c r="H84" s="99"/>
      <c r="I84" s="99" t="s">
        <v>4331</v>
      </c>
      <c r="J84" s="100">
        <v>600</v>
      </c>
      <c r="K84" s="100"/>
      <c r="L84" s="100"/>
      <c r="M84" s="100">
        <v>5</v>
      </c>
      <c r="N84" s="100">
        <v>15</v>
      </c>
      <c r="O84" s="100">
        <v>40</v>
      </c>
      <c r="P84" s="100">
        <v>600</v>
      </c>
      <c r="Q84" s="100"/>
      <c r="R84" s="100"/>
      <c r="S84" s="99">
        <v>2010</v>
      </c>
      <c r="T84" s="99"/>
      <c r="U84" s="99"/>
      <c r="V84" s="99"/>
      <c r="W84" s="99"/>
      <c r="X84" s="99"/>
      <c r="Y84" s="99"/>
      <c r="Z84" s="100">
        <v>30</v>
      </c>
      <c r="AA84" s="99"/>
      <c r="AB84" s="99"/>
      <c r="AC84" s="99"/>
      <c r="AD84" s="99"/>
      <c r="AE84" s="99"/>
      <c r="AF84" s="99"/>
      <c r="AG84" s="99"/>
      <c r="AH84" s="99"/>
      <c r="AI84" s="99"/>
      <c r="AJ84" s="99"/>
      <c r="AK84" s="99"/>
      <c r="AL84" s="99"/>
      <c r="AM84" s="99"/>
      <c r="AN84" s="99"/>
      <c r="AO84" s="99"/>
      <c r="AP84" s="99"/>
      <c r="AQ84" s="99" t="s">
        <v>6045</v>
      </c>
    </row>
    <row r="85" spans="1:43" ht="25.35" customHeight="1">
      <c r="A85" s="269"/>
      <c r="B85" s="1056"/>
      <c r="C85" s="105" t="s">
        <v>4331</v>
      </c>
      <c r="D85" s="99"/>
      <c r="E85" s="1151" t="s">
        <v>6046</v>
      </c>
      <c r="F85" s="99" t="s">
        <v>4331</v>
      </c>
      <c r="G85" s="99"/>
      <c r="H85" s="99"/>
      <c r="I85" s="99" t="s">
        <v>4331</v>
      </c>
      <c r="J85" s="100">
        <v>609</v>
      </c>
      <c r="K85" s="100"/>
      <c r="L85" s="100"/>
      <c r="M85" s="100">
        <v>6</v>
      </c>
      <c r="N85" s="100">
        <v>20</v>
      </c>
      <c r="O85" s="100">
        <v>50</v>
      </c>
      <c r="P85" s="100">
        <v>608</v>
      </c>
      <c r="Q85" s="100"/>
      <c r="R85" s="100"/>
      <c r="S85" s="99">
        <v>2012</v>
      </c>
      <c r="T85" s="838"/>
      <c r="U85" s="838"/>
      <c r="V85" s="838"/>
      <c r="W85" s="838"/>
      <c r="X85" s="838"/>
      <c r="Y85" s="838"/>
      <c r="Z85" s="1062">
        <v>28</v>
      </c>
      <c r="AA85" s="838"/>
      <c r="AB85" s="838"/>
      <c r="AC85" s="838"/>
      <c r="AD85" s="838"/>
      <c r="AE85" s="838"/>
      <c r="AF85" s="838"/>
      <c r="AG85" s="838"/>
      <c r="AH85" s="838"/>
      <c r="AI85" s="838"/>
      <c r="AJ85" s="838"/>
      <c r="AK85" s="838"/>
      <c r="AL85" s="838"/>
      <c r="AM85" s="838"/>
      <c r="AN85" s="838"/>
      <c r="AO85" s="838"/>
      <c r="AP85" s="838"/>
      <c r="AQ85" s="838" t="s">
        <v>6047</v>
      </c>
    </row>
    <row r="86" spans="1:43" ht="25.35" customHeight="1">
      <c r="A86" s="269"/>
      <c r="B86" s="1056"/>
      <c r="C86" s="320" t="s">
        <v>4335</v>
      </c>
      <c r="D86" s="177"/>
      <c r="E86" s="320" t="s">
        <v>6048</v>
      </c>
      <c r="F86" s="320" t="s">
        <v>4335</v>
      </c>
      <c r="G86" s="320"/>
      <c r="H86" s="320"/>
      <c r="I86" s="320" t="s">
        <v>6049</v>
      </c>
      <c r="J86" s="319">
        <v>16267</v>
      </c>
      <c r="K86" s="319">
        <v>465</v>
      </c>
      <c r="L86" s="319">
        <v>1423</v>
      </c>
      <c r="M86" s="319">
        <v>42</v>
      </c>
      <c r="N86" s="319">
        <v>36</v>
      </c>
      <c r="O86" s="319">
        <v>180</v>
      </c>
      <c r="P86" s="319">
        <v>6480</v>
      </c>
      <c r="Q86" s="319"/>
      <c r="R86" s="319"/>
      <c r="S86" s="320">
        <v>2009</v>
      </c>
      <c r="T86" s="101"/>
      <c r="U86" s="101"/>
      <c r="V86" s="101"/>
      <c r="W86" s="101"/>
      <c r="X86" s="101"/>
      <c r="Y86" s="101"/>
      <c r="Z86" s="1079">
        <v>3405</v>
      </c>
      <c r="AA86" s="678"/>
      <c r="AB86" s="678"/>
      <c r="AC86" s="838"/>
      <c r="AD86" s="101"/>
      <c r="AE86" s="101"/>
      <c r="AF86" s="101"/>
      <c r="AG86" s="101"/>
      <c r="AH86" s="101"/>
      <c r="AI86" s="101"/>
      <c r="AJ86" s="101"/>
      <c r="AK86" s="101"/>
      <c r="AL86" s="101"/>
      <c r="AM86" s="101"/>
      <c r="AN86" s="101"/>
      <c r="AO86" s="101"/>
      <c r="AP86" s="101"/>
      <c r="AQ86" s="101"/>
    </row>
    <row r="87" spans="1:43" ht="25.35" customHeight="1">
      <c r="A87" s="269"/>
      <c r="B87" s="1056"/>
      <c r="C87" s="105" t="s">
        <v>4793</v>
      </c>
      <c r="D87" s="99"/>
      <c r="E87" s="105" t="s">
        <v>6050</v>
      </c>
      <c r="F87" s="105" t="s">
        <v>4793</v>
      </c>
      <c r="G87" s="105"/>
      <c r="H87" s="928"/>
      <c r="I87" s="105" t="s">
        <v>4793</v>
      </c>
      <c r="J87" s="100">
        <v>7306</v>
      </c>
      <c r="K87" s="100">
        <v>2136</v>
      </c>
      <c r="L87" s="100">
        <v>7306</v>
      </c>
      <c r="M87" s="319">
        <v>4</v>
      </c>
      <c r="N87" s="319">
        <v>14</v>
      </c>
      <c r="O87" s="319">
        <v>6</v>
      </c>
      <c r="P87" s="319">
        <v>84</v>
      </c>
      <c r="Q87" s="881"/>
      <c r="R87" s="319"/>
      <c r="S87" s="320">
        <v>2007</v>
      </c>
      <c r="T87" s="99"/>
      <c r="U87" s="177"/>
      <c r="V87" s="177"/>
      <c r="W87" s="177"/>
      <c r="X87" s="177"/>
      <c r="Y87" s="177"/>
      <c r="Z87" s="100">
        <v>174</v>
      </c>
      <c r="AA87" s="320"/>
      <c r="AB87" s="320"/>
      <c r="AC87" s="177"/>
      <c r="AD87" s="177"/>
      <c r="AE87" s="177"/>
      <c r="AF87" s="177"/>
      <c r="AG87" s="177"/>
      <c r="AH87" s="177"/>
      <c r="AI87" s="177"/>
      <c r="AJ87" s="177"/>
      <c r="AK87" s="177"/>
      <c r="AL87" s="177"/>
      <c r="AM87" s="177"/>
      <c r="AN87" s="177"/>
      <c r="AO87" s="177"/>
      <c r="AP87" s="177"/>
      <c r="AQ87" s="912"/>
    </row>
    <row r="88" spans="1:43" ht="25.35" customHeight="1">
      <c r="A88" s="269"/>
      <c r="B88" s="678"/>
      <c r="C88" s="100" t="s">
        <v>4334</v>
      </c>
      <c r="D88" s="100"/>
      <c r="E88" s="100" t="s">
        <v>6051</v>
      </c>
      <c r="F88" s="100" t="s">
        <v>4334</v>
      </c>
      <c r="G88" s="100">
        <v>3752</v>
      </c>
      <c r="H88" s="100"/>
      <c r="I88" s="100" t="s">
        <v>4334</v>
      </c>
      <c r="J88" s="100">
        <v>3752</v>
      </c>
      <c r="K88" s="100"/>
      <c r="L88" s="100">
        <v>3752</v>
      </c>
      <c r="M88" s="100"/>
      <c r="N88" s="100"/>
      <c r="O88" s="100"/>
      <c r="P88" s="100">
        <v>100</v>
      </c>
      <c r="Q88" s="100"/>
      <c r="R88" s="100"/>
      <c r="S88" s="100">
        <v>2012</v>
      </c>
      <c r="T88" s="105">
        <v>2012</v>
      </c>
      <c r="U88" s="100"/>
      <c r="V88" s="100"/>
      <c r="W88" s="100"/>
      <c r="X88" s="100"/>
      <c r="Y88" s="100"/>
      <c r="Z88" s="100">
        <v>254</v>
      </c>
      <c r="AA88" s="100"/>
      <c r="AB88" s="100"/>
      <c r="AC88" s="100"/>
      <c r="AD88" s="100"/>
      <c r="AE88" s="100"/>
      <c r="AF88" s="100"/>
      <c r="AG88" s="100"/>
      <c r="AH88" s="100"/>
      <c r="AI88" s="100"/>
      <c r="AJ88" s="100"/>
      <c r="AK88" s="100"/>
      <c r="AL88" s="100"/>
      <c r="AM88" s="100"/>
      <c r="AN88" s="100"/>
      <c r="AO88" s="100"/>
      <c r="AP88" s="100"/>
      <c r="AQ88" s="100"/>
    </row>
    <row r="89" spans="1:43" ht="25.35" customHeight="1">
      <c r="A89" s="269"/>
      <c r="B89" s="543" t="s">
        <v>4336</v>
      </c>
      <c r="C89" s="320" t="s">
        <v>3303</v>
      </c>
      <c r="D89" s="320"/>
      <c r="E89" s="544">
        <f>COUNTA(E90:E94)</f>
        <v>5</v>
      </c>
      <c r="F89" s="320"/>
      <c r="G89" s="320"/>
      <c r="H89" s="928"/>
      <c r="I89" s="320"/>
      <c r="J89" s="319">
        <f>SUM(J90:J94)</f>
        <v>36339</v>
      </c>
      <c r="K89" s="319">
        <f t="shared" ref="K89:L89" si="6">SUM(K90:K94)</f>
        <v>4563.9799999999996</v>
      </c>
      <c r="L89" s="319">
        <f t="shared" si="6"/>
        <v>6555.22</v>
      </c>
      <c r="M89" s="319"/>
      <c r="N89" s="319"/>
      <c r="O89" s="319"/>
      <c r="P89" s="319"/>
      <c r="Q89" s="319"/>
      <c r="R89" s="319"/>
      <c r="S89" s="320"/>
      <c r="T89" s="177"/>
      <c r="U89" s="177"/>
      <c r="V89" s="177"/>
      <c r="W89" s="177"/>
      <c r="X89" s="177"/>
      <c r="Y89" s="177"/>
      <c r="Z89" s="319"/>
      <c r="AA89" s="320"/>
      <c r="AB89" s="320"/>
      <c r="AC89" s="177"/>
      <c r="AD89" s="177"/>
      <c r="AE89" s="177"/>
      <c r="AF89" s="177"/>
      <c r="AG89" s="177"/>
      <c r="AH89" s="177"/>
      <c r="AI89" s="177"/>
      <c r="AJ89" s="177"/>
      <c r="AK89" s="177"/>
      <c r="AL89" s="177"/>
      <c r="AM89" s="177"/>
      <c r="AN89" s="177"/>
      <c r="AO89" s="177"/>
      <c r="AP89" s="177"/>
      <c r="AQ89" s="177"/>
    </row>
    <row r="90" spans="1:43" ht="25.35" customHeight="1">
      <c r="A90" s="273"/>
      <c r="B90" s="543"/>
      <c r="C90" s="320" t="s">
        <v>4337</v>
      </c>
      <c r="D90" s="177"/>
      <c r="E90" s="320" t="s">
        <v>6052</v>
      </c>
      <c r="F90" s="320" t="s">
        <v>4337</v>
      </c>
      <c r="G90" s="320"/>
      <c r="H90" s="928"/>
      <c r="I90" s="320" t="s">
        <v>4337</v>
      </c>
      <c r="J90" s="640">
        <v>3592</v>
      </c>
      <c r="K90" s="640">
        <v>2766</v>
      </c>
      <c r="L90" s="640">
        <v>3592</v>
      </c>
      <c r="M90" s="640">
        <v>48</v>
      </c>
      <c r="N90" s="640">
        <v>80</v>
      </c>
      <c r="O90" s="640">
        <v>210</v>
      </c>
      <c r="P90" s="640">
        <v>16800</v>
      </c>
      <c r="Q90" s="640"/>
      <c r="R90" s="1177"/>
      <c r="S90" s="320">
        <v>2010</v>
      </c>
      <c r="T90" s="177"/>
      <c r="U90" s="177"/>
      <c r="V90" s="177"/>
      <c r="W90" s="177"/>
      <c r="X90" s="177"/>
      <c r="Y90" s="177"/>
      <c r="Z90" s="640"/>
      <c r="AA90" s="320"/>
      <c r="AB90" s="320"/>
      <c r="AC90" s="177"/>
      <c r="AD90" s="177"/>
      <c r="AE90" s="177"/>
      <c r="AF90" s="177"/>
      <c r="AG90" s="177"/>
      <c r="AH90" s="177"/>
      <c r="AI90" s="177"/>
      <c r="AJ90" s="177"/>
      <c r="AK90" s="177"/>
      <c r="AL90" s="177"/>
      <c r="AM90" s="177"/>
      <c r="AN90" s="177"/>
      <c r="AO90" s="177"/>
      <c r="AP90" s="177"/>
      <c r="AQ90" s="177"/>
    </row>
    <row r="91" spans="1:43" ht="25.35" customHeight="1">
      <c r="A91" s="273"/>
      <c r="B91" s="543"/>
      <c r="C91" s="320" t="s">
        <v>4338</v>
      </c>
      <c r="D91" s="177"/>
      <c r="E91" s="320" t="s">
        <v>6053</v>
      </c>
      <c r="F91" s="320" t="s">
        <v>4338</v>
      </c>
      <c r="G91" s="320"/>
      <c r="H91" s="928"/>
      <c r="I91" s="320" t="s">
        <v>6054</v>
      </c>
      <c r="J91" s="319">
        <v>536</v>
      </c>
      <c r="K91" s="319">
        <v>395</v>
      </c>
      <c r="L91" s="319">
        <v>536</v>
      </c>
      <c r="M91" s="319">
        <v>10</v>
      </c>
      <c r="N91" s="319">
        <v>5</v>
      </c>
      <c r="O91" s="319">
        <v>18</v>
      </c>
      <c r="P91" s="319">
        <v>90</v>
      </c>
      <c r="Q91" s="319">
        <v>4</v>
      </c>
      <c r="R91" s="319">
        <v>168</v>
      </c>
      <c r="S91" s="320">
        <v>2003</v>
      </c>
      <c r="T91" s="177"/>
      <c r="U91" s="177"/>
      <c r="V91" s="177"/>
      <c r="W91" s="177"/>
      <c r="X91" s="177"/>
      <c r="Y91" s="177"/>
      <c r="Z91" s="319">
        <v>1070</v>
      </c>
      <c r="AA91" s="320"/>
      <c r="AB91" s="320"/>
      <c r="AC91" s="177"/>
      <c r="AD91" s="177"/>
      <c r="AE91" s="177"/>
      <c r="AF91" s="177"/>
      <c r="AG91" s="177"/>
      <c r="AH91" s="177"/>
      <c r="AI91" s="177"/>
      <c r="AJ91" s="177"/>
      <c r="AK91" s="177"/>
      <c r="AL91" s="177"/>
      <c r="AM91" s="177"/>
      <c r="AN91" s="177"/>
      <c r="AO91" s="177"/>
      <c r="AP91" s="177"/>
      <c r="AQ91" s="177" t="s">
        <v>6055</v>
      </c>
    </row>
    <row r="92" spans="1:43" ht="25.35" customHeight="1">
      <c r="A92" s="273"/>
      <c r="B92" s="543"/>
      <c r="C92" s="320" t="s">
        <v>3634</v>
      </c>
      <c r="D92" s="177"/>
      <c r="E92" s="320" t="s">
        <v>6056</v>
      </c>
      <c r="F92" s="320" t="s">
        <v>3634</v>
      </c>
      <c r="G92" s="320"/>
      <c r="H92" s="928"/>
      <c r="I92" s="320" t="s">
        <v>6057</v>
      </c>
      <c r="J92" s="319">
        <v>21104</v>
      </c>
      <c r="K92" s="319">
        <v>885</v>
      </c>
      <c r="L92" s="319">
        <v>1867</v>
      </c>
      <c r="M92" s="319">
        <v>40</v>
      </c>
      <c r="N92" s="319">
        <v>54</v>
      </c>
      <c r="O92" s="319">
        <v>220</v>
      </c>
      <c r="P92" s="319">
        <v>11340</v>
      </c>
      <c r="Q92" s="319">
        <v>3</v>
      </c>
      <c r="R92" s="319"/>
      <c r="S92" s="320">
        <v>2007</v>
      </c>
      <c r="T92" s="177"/>
      <c r="U92" s="177"/>
      <c r="V92" s="177"/>
      <c r="W92" s="177"/>
      <c r="X92" s="177"/>
      <c r="Y92" s="177"/>
      <c r="Z92" s="319">
        <v>3030</v>
      </c>
      <c r="AA92" s="320"/>
      <c r="AB92" s="320"/>
      <c r="AC92" s="177"/>
      <c r="AD92" s="177"/>
      <c r="AE92" s="177"/>
      <c r="AF92" s="177"/>
      <c r="AG92" s="177"/>
      <c r="AH92" s="177"/>
      <c r="AI92" s="177"/>
      <c r="AJ92" s="177"/>
      <c r="AK92" s="177"/>
      <c r="AL92" s="177"/>
      <c r="AM92" s="177"/>
      <c r="AN92" s="177"/>
      <c r="AO92" s="177"/>
      <c r="AP92" s="177"/>
      <c r="AQ92" s="177"/>
    </row>
    <row r="93" spans="1:43" ht="25.35" customHeight="1">
      <c r="A93" s="273" t="s">
        <v>226</v>
      </c>
      <c r="B93" s="543"/>
      <c r="C93" s="320" t="s">
        <v>3635</v>
      </c>
      <c r="D93" s="177" t="s">
        <v>4341</v>
      </c>
      <c r="E93" s="320" t="s">
        <v>6058</v>
      </c>
      <c r="F93" s="320" t="s">
        <v>3635</v>
      </c>
      <c r="G93" s="320" t="s">
        <v>5837</v>
      </c>
      <c r="H93" s="928" t="s">
        <v>6059</v>
      </c>
      <c r="I93" s="320" t="s">
        <v>6060</v>
      </c>
      <c r="J93" s="319">
        <v>300</v>
      </c>
      <c r="K93" s="319">
        <v>258</v>
      </c>
      <c r="L93" s="319">
        <v>300.22000000000003</v>
      </c>
      <c r="M93" s="319">
        <v>10</v>
      </c>
      <c r="N93" s="319">
        <v>33</v>
      </c>
      <c r="O93" s="319">
        <v>100</v>
      </c>
      <c r="P93" s="319">
        <v>3300</v>
      </c>
      <c r="Q93" s="319"/>
      <c r="R93" s="319"/>
      <c r="S93" s="320">
        <v>2008</v>
      </c>
      <c r="T93" s="177"/>
      <c r="U93" s="177"/>
      <c r="V93" s="177"/>
      <c r="W93" s="177"/>
      <c r="X93" s="177"/>
      <c r="Y93" s="177" t="s">
        <v>6035</v>
      </c>
      <c r="Z93" s="319">
        <v>800</v>
      </c>
      <c r="AA93" s="320"/>
      <c r="AB93" s="320"/>
      <c r="AC93" s="177"/>
      <c r="AD93" s="177"/>
      <c r="AE93" s="177"/>
      <c r="AF93" s="177"/>
      <c r="AG93" s="177"/>
      <c r="AH93" s="177"/>
      <c r="AI93" s="177"/>
      <c r="AJ93" s="177"/>
      <c r="AK93" s="177"/>
      <c r="AL93" s="177"/>
      <c r="AM93" s="177"/>
      <c r="AN93" s="177"/>
      <c r="AO93" s="177"/>
      <c r="AP93" s="177"/>
      <c r="AQ93" s="320"/>
    </row>
    <row r="94" spans="1:43" ht="25.35" customHeight="1">
      <c r="A94" s="269" t="s">
        <v>226</v>
      </c>
      <c r="B94" s="678"/>
      <c r="C94" s="320" t="s">
        <v>3636</v>
      </c>
      <c r="D94" s="177" t="s">
        <v>6061</v>
      </c>
      <c r="E94" s="320" t="s">
        <v>6062</v>
      </c>
      <c r="F94" s="320" t="s">
        <v>3636</v>
      </c>
      <c r="G94" s="320" t="s">
        <v>6063</v>
      </c>
      <c r="H94" s="928"/>
      <c r="I94" s="320" t="s">
        <v>6057</v>
      </c>
      <c r="J94" s="319">
        <v>10807</v>
      </c>
      <c r="K94" s="319">
        <v>259.98</v>
      </c>
      <c r="L94" s="319">
        <v>260</v>
      </c>
      <c r="M94" s="319">
        <v>10</v>
      </c>
      <c r="N94" s="319">
        <v>30</v>
      </c>
      <c r="O94" s="319">
        <v>90</v>
      </c>
      <c r="P94" s="319">
        <v>3688</v>
      </c>
      <c r="Q94" s="319">
        <v>3</v>
      </c>
      <c r="R94" s="319">
        <v>5760</v>
      </c>
      <c r="S94" s="320">
        <v>2003</v>
      </c>
      <c r="T94" s="177">
        <v>405</v>
      </c>
      <c r="U94" s="177">
        <v>23</v>
      </c>
      <c r="V94" s="177"/>
      <c r="W94" s="177"/>
      <c r="X94" s="177"/>
      <c r="Y94" s="177"/>
      <c r="Z94" s="319">
        <v>585</v>
      </c>
      <c r="AA94" s="320">
        <v>2003</v>
      </c>
      <c r="AB94" s="320"/>
      <c r="AC94" s="177"/>
      <c r="AD94" s="177"/>
      <c r="AE94" s="177"/>
      <c r="AF94" s="177"/>
      <c r="AG94" s="177">
        <v>0</v>
      </c>
      <c r="AH94" s="177"/>
      <c r="AI94" s="177"/>
      <c r="AJ94" s="177"/>
      <c r="AK94" s="177"/>
      <c r="AL94" s="177"/>
      <c r="AM94" s="177"/>
      <c r="AN94" s="177"/>
      <c r="AO94" s="177"/>
      <c r="AP94" s="177"/>
      <c r="AQ94" s="177"/>
    </row>
    <row r="95" spans="1:43" ht="25.35" customHeight="1">
      <c r="B95" s="320" t="s">
        <v>3637</v>
      </c>
      <c r="C95" s="320" t="s">
        <v>3638</v>
      </c>
      <c r="D95" s="320" t="s">
        <v>6064</v>
      </c>
      <c r="E95" s="320" t="s">
        <v>6065</v>
      </c>
      <c r="F95" s="320" t="s">
        <v>3639</v>
      </c>
      <c r="G95" s="320" t="s">
        <v>6066</v>
      </c>
      <c r="H95" s="928"/>
      <c r="I95" s="320" t="s">
        <v>15396</v>
      </c>
      <c r="J95" s="319">
        <v>23140</v>
      </c>
      <c r="K95" s="319">
        <v>270</v>
      </c>
      <c r="L95" s="319">
        <v>270</v>
      </c>
      <c r="M95" s="319">
        <v>9</v>
      </c>
      <c r="N95" s="319">
        <v>24</v>
      </c>
      <c r="O95" s="319">
        <v>60</v>
      </c>
      <c r="P95" s="319">
        <v>1440</v>
      </c>
      <c r="Q95" s="319"/>
      <c r="R95" s="319"/>
      <c r="S95" s="320">
        <v>1996</v>
      </c>
      <c r="T95" s="177"/>
      <c r="U95" s="177"/>
      <c r="V95" s="177" t="s">
        <v>4797</v>
      </c>
      <c r="W95" s="177"/>
      <c r="X95" s="177"/>
      <c r="Y95" s="177"/>
      <c r="Z95" s="319">
        <v>200</v>
      </c>
      <c r="AA95" s="320"/>
      <c r="AB95" s="320"/>
      <c r="AC95" s="177"/>
      <c r="AD95" s="177"/>
      <c r="AE95" s="177"/>
      <c r="AF95" s="177"/>
      <c r="AG95" s="177"/>
      <c r="AH95" s="177"/>
      <c r="AI95" s="177"/>
      <c r="AJ95" s="177"/>
      <c r="AK95" s="177"/>
      <c r="AL95" s="177"/>
      <c r="AM95" s="177"/>
      <c r="AN95" s="177"/>
      <c r="AO95" s="177"/>
      <c r="AP95" s="177"/>
      <c r="AQ95" s="680"/>
    </row>
  </sheetData>
  <mergeCells count="28">
    <mergeCell ref="B1:E1"/>
    <mergeCell ref="S1:AQ1"/>
    <mergeCell ref="F2:F4"/>
    <mergeCell ref="G2:G4"/>
    <mergeCell ref="I2:I4"/>
    <mergeCell ref="J2:J4"/>
    <mergeCell ref="AQ2:AQ4"/>
    <mergeCell ref="L2:L4"/>
    <mergeCell ref="M2:R2"/>
    <mergeCell ref="S2:S4"/>
    <mergeCell ref="M3:P3"/>
    <mergeCell ref="Q3:R3"/>
    <mergeCell ref="AM3:AP3"/>
    <mergeCell ref="AA2:AB2"/>
    <mergeCell ref="AC2:AP2"/>
    <mergeCell ref="AA3:AA4"/>
    <mergeCell ref="T32:X32"/>
    <mergeCell ref="S33:W33"/>
    <mergeCell ref="AB3:AB4"/>
    <mergeCell ref="AC3:AG3"/>
    <mergeCell ref="AH3:AL3"/>
    <mergeCell ref="K2:K4"/>
    <mergeCell ref="T2:Z4"/>
    <mergeCell ref="A2:A4"/>
    <mergeCell ref="B2:B4"/>
    <mergeCell ref="C2:C4"/>
    <mergeCell ref="D2:D4"/>
    <mergeCell ref="E2:E4"/>
  </mergeCells>
  <phoneticPr fontId="2" type="noConversion"/>
  <hyperlinks>
    <hyperlink ref="H15" r:id="rId1"/>
    <hyperlink ref="H16" r:id="rId2"/>
    <hyperlink ref="H32" r:id="rId3"/>
    <hyperlink ref="H33" r:id="rId4"/>
    <hyperlink ref="G18" r:id="rId5" display="www.stadium.busan.kr"/>
  </hyperlinks>
  <printOptions horizontalCentered="1"/>
  <pageMargins left="0.78740157480314965" right="0.78740157480314965" top="0.98425196850393704" bottom="0.98425196850393704" header="0.51181102362204722" footer="0.51181102362204722"/>
  <pageSetup paperSize="9" scale="91" orientation="landscape" horizontalDpi="300" verticalDpi="300" r:id="rId6"/>
  <headerFooter alignWithMargins="0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BA19"/>
  <sheetViews>
    <sheetView view="pageBreakPreview" topLeftCell="B1" zoomScaleNormal="85" zoomScaleSheetLayoutView="100" workbookViewId="0">
      <pane ySplit="5" topLeftCell="A6" activePane="bottomLeft" state="frozen"/>
      <selection activeCell="A17" sqref="A17:L17"/>
      <selection pane="bottomLeft" activeCell="E5" sqref="E5"/>
    </sheetView>
  </sheetViews>
  <sheetFormatPr defaultColWidth="8.88671875" defaultRowHeight="10.5"/>
  <cols>
    <col min="1" max="1" width="0" style="3" hidden="1" customWidth="1"/>
    <col min="2" max="2" width="4.33203125" style="3" customWidth="1"/>
    <col min="3" max="3" width="5.44140625" style="3" customWidth="1"/>
    <col min="4" max="4" width="0" style="3" hidden="1" customWidth="1"/>
    <col min="5" max="5" width="13.6640625" style="17" customWidth="1"/>
    <col min="6" max="6" width="6.6640625" style="3" bestFit="1" customWidth="1"/>
    <col min="7" max="8" width="0" style="3" hidden="1" customWidth="1"/>
    <col min="9" max="9" width="10.109375" style="3" customWidth="1"/>
    <col min="10" max="10" width="9.33203125" style="9" bestFit="1" customWidth="1"/>
    <col min="11" max="11" width="6" style="9" customWidth="1"/>
    <col min="12" max="12" width="7.109375" style="9" bestFit="1" customWidth="1"/>
    <col min="13" max="13" width="6.6640625" style="7" customWidth="1"/>
    <col min="14" max="15" width="5.109375" style="9" customWidth="1"/>
    <col min="16" max="16" width="7.6640625" style="9" customWidth="1"/>
    <col min="17" max="17" width="3.88671875" style="9" customWidth="1"/>
    <col min="18" max="18" width="4.77734375" style="9" hidden="1" customWidth="1"/>
    <col min="19" max="19" width="4.33203125" style="9" customWidth="1"/>
    <col min="20" max="20" width="5.33203125" style="41" customWidth="1"/>
    <col min="21" max="22" width="0" style="41" hidden="1" customWidth="1"/>
    <col min="23" max="23" width="5.33203125" style="41" customWidth="1"/>
    <col min="24" max="29" width="0" style="3" hidden="1" customWidth="1"/>
    <col min="30" max="30" width="6.21875" style="9" customWidth="1"/>
    <col min="31" max="52" width="0" style="3" hidden="1" customWidth="1"/>
    <col min="53" max="53" width="8.21875" style="3" customWidth="1"/>
    <col min="54" max="16384" width="8.88671875" style="3"/>
  </cols>
  <sheetData>
    <row r="1" spans="1:53" ht="22.9" customHeight="1">
      <c r="B1" s="1420" t="s">
        <v>127</v>
      </c>
      <c r="C1" s="1420"/>
      <c r="D1" s="1420"/>
      <c r="E1" s="1420"/>
      <c r="W1" s="1421" t="s">
        <v>346</v>
      </c>
      <c r="X1" s="1421"/>
      <c r="Y1" s="1421"/>
      <c r="Z1" s="1421"/>
      <c r="AA1" s="1421"/>
      <c r="AB1" s="1421"/>
      <c r="AC1" s="1421"/>
      <c r="AD1" s="1421"/>
      <c r="AE1" s="1421"/>
      <c r="AF1" s="1421"/>
      <c r="AG1" s="1421"/>
      <c r="AH1" s="1421"/>
      <c r="AI1" s="1421"/>
      <c r="AJ1" s="1421"/>
      <c r="AK1" s="1421"/>
      <c r="AL1" s="1421"/>
      <c r="AM1" s="1421"/>
      <c r="AN1" s="1421"/>
      <c r="AO1" s="1421"/>
      <c r="AP1" s="1421"/>
      <c r="AQ1" s="1421"/>
      <c r="AR1" s="1421"/>
      <c r="AS1" s="1421"/>
      <c r="AT1" s="1421"/>
      <c r="AU1" s="1421"/>
      <c r="AV1" s="1421"/>
      <c r="AW1" s="1421"/>
      <c r="AX1" s="1421"/>
      <c r="AY1" s="1421"/>
      <c r="AZ1" s="1421"/>
      <c r="BA1" s="1421"/>
    </row>
    <row r="2" spans="1:53" ht="24.95" customHeight="1">
      <c r="A2" s="1485" t="s">
        <v>126</v>
      </c>
      <c r="B2" s="1347" t="s">
        <v>476</v>
      </c>
      <c r="C2" s="1347" t="s">
        <v>477</v>
      </c>
      <c r="D2" s="1346" t="s">
        <v>478</v>
      </c>
      <c r="E2" s="1346" t="s">
        <v>479</v>
      </c>
      <c r="F2" s="1346" t="s">
        <v>480</v>
      </c>
      <c r="G2" s="1346" t="s">
        <v>481</v>
      </c>
      <c r="H2" s="95"/>
      <c r="I2" s="1346" t="s">
        <v>482</v>
      </c>
      <c r="J2" s="1346" t="s">
        <v>485</v>
      </c>
      <c r="K2" s="1346" t="s">
        <v>2674</v>
      </c>
      <c r="L2" s="1346" t="s">
        <v>487</v>
      </c>
      <c r="M2" s="1346" t="s">
        <v>488</v>
      </c>
      <c r="N2" s="1346"/>
      <c r="O2" s="1346"/>
      <c r="P2" s="1346"/>
      <c r="Q2" s="1346"/>
      <c r="R2" s="1346" t="s">
        <v>489</v>
      </c>
      <c r="S2" s="1346"/>
      <c r="T2" s="1346"/>
      <c r="U2" s="1346"/>
      <c r="V2" s="1346" t="s">
        <v>515</v>
      </c>
      <c r="W2" s="1346" t="s">
        <v>212</v>
      </c>
      <c r="X2" s="1347" t="s">
        <v>131</v>
      </c>
      <c r="Y2" s="1347"/>
      <c r="Z2" s="1347"/>
      <c r="AA2" s="1347"/>
      <c r="AB2" s="1347"/>
      <c r="AC2" s="1347"/>
      <c r="AD2" s="1347"/>
      <c r="AE2" s="1346" t="s">
        <v>491</v>
      </c>
      <c r="AF2" s="1346"/>
      <c r="AG2" s="1346" t="s">
        <v>492</v>
      </c>
      <c r="AH2" s="1346"/>
      <c r="AI2" s="1346"/>
      <c r="AJ2" s="1346"/>
      <c r="AK2" s="1346"/>
      <c r="AL2" s="1419"/>
      <c r="AM2" s="1346" t="s">
        <v>493</v>
      </c>
      <c r="AN2" s="1419"/>
      <c r="AO2" s="1419"/>
      <c r="AP2" s="1419"/>
      <c r="AQ2" s="1419"/>
      <c r="AR2" s="1419"/>
      <c r="AS2" s="1419"/>
      <c r="AT2" s="1419"/>
      <c r="AU2" s="1419"/>
      <c r="AV2" s="1419"/>
      <c r="AW2" s="1419"/>
      <c r="AX2" s="1419"/>
      <c r="AY2" s="1419"/>
      <c r="AZ2" s="1419"/>
      <c r="BA2" s="1346" t="s">
        <v>494</v>
      </c>
    </row>
    <row r="3" spans="1:53" ht="23.25" customHeight="1">
      <c r="A3" s="1485"/>
      <c r="B3" s="1348"/>
      <c r="C3" s="1348"/>
      <c r="D3" s="1346"/>
      <c r="E3" s="1346"/>
      <c r="F3" s="1346"/>
      <c r="G3" s="1346"/>
      <c r="H3" s="95" t="s">
        <v>554</v>
      </c>
      <c r="I3" s="1346"/>
      <c r="J3" s="1346"/>
      <c r="K3" s="1346"/>
      <c r="L3" s="1346"/>
      <c r="M3" s="1346" t="s">
        <v>112</v>
      </c>
      <c r="N3" s="96" t="s">
        <v>113</v>
      </c>
      <c r="O3" s="96" t="s">
        <v>114</v>
      </c>
      <c r="P3" s="1346" t="s">
        <v>115</v>
      </c>
      <c r="Q3" s="1346" t="s">
        <v>153</v>
      </c>
      <c r="R3" s="1346" t="s">
        <v>557</v>
      </c>
      <c r="S3" s="1346" t="s">
        <v>116</v>
      </c>
      <c r="T3" s="1346" t="s">
        <v>117</v>
      </c>
      <c r="U3" s="1346" t="s">
        <v>560</v>
      </c>
      <c r="V3" s="1346"/>
      <c r="W3" s="1346"/>
      <c r="X3" s="1348"/>
      <c r="Y3" s="1348"/>
      <c r="Z3" s="1348"/>
      <c r="AA3" s="1348"/>
      <c r="AB3" s="1348"/>
      <c r="AC3" s="1348"/>
      <c r="AD3" s="1348"/>
      <c r="AE3" s="1346" t="s">
        <v>561</v>
      </c>
      <c r="AF3" s="1346" t="s">
        <v>562</v>
      </c>
      <c r="AG3" s="1346" t="s">
        <v>563</v>
      </c>
      <c r="AH3" s="1346"/>
      <c r="AI3" s="1346" t="s">
        <v>564</v>
      </c>
      <c r="AJ3" s="1419"/>
      <c r="AK3" s="1419"/>
      <c r="AL3" s="1419" t="s">
        <v>565</v>
      </c>
      <c r="AM3" s="1346" t="s">
        <v>566</v>
      </c>
      <c r="AN3" s="1419"/>
      <c r="AO3" s="1419"/>
      <c r="AP3" s="1419"/>
      <c r="AQ3" s="1419"/>
      <c r="AR3" s="1346" t="s">
        <v>567</v>
      </c>
      <c r="AS3" s="1419"/>
      <c r="AT3" s="1419"/>
      <c r="AU3" s="1419"/>
      <c r="AV3" s="1419"/>
      <c r="AW3" s="1346" t="s">
        <v>215</v>
      </c>
      <c r="AX3" s="1419"/>
      <c r="AY3" s="1419"/>
      <c r="AZ3" s="1419"/>
      <c r="BA3" s="1346"/>
    </row>
    <row r="4" spans="1:53" ht="21" customHeight="1">
      <c r="A4" s="1485"/>
      <c r="B4" s="1349"/>
      <c r="C4" s="1349"/>
      <c r="D4" s="1346"/>
      <c r="E4" s="1346"/>
      <c r="F4" s="1346"/>
      <c r="G4" s="1346"/>
      <c r="H4" s="95"/>
      <c r="I4" s="1346"/>
      <c r="J4" s="1346"/>
      <c r="K4" s="1346"/>
      <c r="L4" s="1346"/>
      <c r="M4" s="1346"/>
      <c r="N4" s="95" t="s">
        <v>118</v>
      </c>
      <c r="O4" s="95" t="s">
        <v>118</v>
      </c>
      <c r="P4" s="1346"/>
      <c r="Q4" s="1346"/>
      <c r="R4" s="1346"/>
      <c r="S4" s="1346"/>
      <c r="T4" s="1346"/>
      <c r="U4" s="1346"/>
      <c r="V4" s="1346"/>
      <c r="W4" s="1346"/>
      <c r="X4" s="1349"/>
      <c r="Y4" s="1349"/>
      <c r="Z4" s="1349"/>
      <c r="AA4" s="1349"/>
      <c r="AB4" s="1349"/>
      <c r="AC4" s="1349"/>
      <c r="AD4" s="1349"/>
      <c r="AE4" s="1346"/>
      <c r="AF4" s="1346"/>
      <c r="AG4" s="95" t="s">
        <v>218</v>
      </c>
      <c r="AH4" s="95" t="s">
        <v>219</v>
      </c>
      <c r="AI4" s="95" t="s">
        <v>218</v>
      </c>
      <c r="AJ4" s="95" t="s">
        <v>220</v>
      </c>
      <c r="AK4" s="95" t="s">
        <v>219</v>
      </c>
      <c r="AL4" s="1419"/>
      <c r="AM4" s="96" t="s">
        <v>221</v>
      </c>
      <c r="AN4" s="95" t="s">
        <v>222</v>
      </c>
      <c r="AO4" s="95" t="s">
        <v>191</v>
      </c>
      <c r="AP4" s="95" t="s">
        <v>223</v>
      </c>
      <c r="AQ4" s="95" t="s">
        <v>224</v>
      </c>
      <c r="AR4" s="95" t="s">
        <v>221</v>
      </c>
      <c r="AS4" s="95" t="s">
        <v>222</v>
      </c>
      <c r="AT4" s="95" t="s">
        <v>191</v>
      </c>
      <c r="AU4" s="95" t="s">
        <v>223</v>
      </c>
      <c r="AV4" s="95" t="s">
        <v>224</v>
      </c>
      <c r="AW4" s="95" t="s">
        <v>221</v>
      </c>
      <c r="AX4" s="95" t="s">
        <v>222</v>
      </c>
      <c r="AY4" s="95" t="s">
        <v>191</v>
      </c>
      <c r="AZ4" s="95" t="s">
        <v>223</v>
      </c>
      <c r="BA4" s="1346"/>
    </row>
    <row r="5" spans="1:53" s="252" customFormat="1" ht="24.95" customHeight="1">
      <c r="A5" s="321"/>
      <c r="B5" s="380" t="s">
        <v>51</v>
      </c>
      <c r="C5" s="380" t="s">
        <v>4</v>
      </c>
      <c r="D5" s="380"/>
      <c r="E5" s="357">
        <f>COUNTA(E6,E8:E9,E10,E12:E15,E17:E18,E19)</f>
        <v>11</v>
      </c>
      <c r="F5" s="380"/>
      <c r="G5" s="380"/>
      <c r="H5" s="380"/>
      <c r="I5" s="380"/>
      <c r="J5" s="359">
        <f>SUM(J6,J8:J9,J10,J12:J15,J17:J18,J19)</f>
        <v>1203094</v>
      </c>
      <c r="K5" s="359">
        <f t="shared" ref="K5:L5" si="0">SUM(K6,K7,K10,K11,K16,K19)</f>
        <v>31696.489999999998</v>
      </c>
      <c r="L5" s="359">
        <f t="shared" si="0"/>
        <v>51432.020000000004</v>
      </c>
      <c r="M5" s="356"/>
      <c r="N5" s="359"/>
      <c r="O5" s="359"/>
      <c r="P5" s="359"/>
      <c r="Q5" s="359"/>
      <c r="R5" s="359"/>
      <c r="S5" s="359"/>
      <c r="T5" s="356"/>
      <c r="U5" s="356"/>
      <c r="V5" s="356"/>
      <c r="W5" s="356"/>
      <c r="X5" s="380"/>
      <c r="Y5" s="380"/>
      <c r="Z5" s="380"/>
      <c r="AA5" s="380"/>
      <c r="AB5" s="380"/>
      <c r="AC5" s="380"/>
      <c r="AD5" s="359"/>
      <c r="AE5" s="356"/>
      <c r="AF5" s="356"/>
      <c r="AG5" s="380"/>
      <c r="AH5" s="380"/>
      <c r="AI5" s="380"/>
      <c r="AJ5" s="380"/>
      <c r="AK5" s="380"/>
      <c r="AL5" s="394"/>
      <c r="AM5" s="394"/>
      <c r="AN5" s="380"/>
      <c r="AO5" s="380"/>
      <c r="AP5" s="380"/>
      <c r="AQ5" s="380"/>
      <c r="AR5" s="380"/>
      <c r="AS5" s="380"/>
      <c r="AT5" s="380"/>
      <c r="AU5" s="380"/>
      <c r="AV5" s="380"/>
      <c r="AW5" s="380"/>
      <c r="AX5" s="380"/>
      <c r="AY5" s="380"/>
      <c r="AZ5" s="380"/>
      <c r="BA5" s="380"/>
    </row>
    <row r="6" spans="1:53" s="252" customFormat="1" ht="24.95" customHeight="1">
      <c r="A6" s="243" t="s">
        <v>2629</v>
      </c>
      <c r="B6" s="356" t="s">
        <v>2878</v>
      </c>
      <c r="C6" s="356" t="s">
        <v>1070</v>
      </c>
      <c r="D6" s="356" t="s">
        <v>2073</v>
      </c>
      <c r="E6" s="356" t="s">
        <v>2074</v>
      </c>
      <c r="F6" s="356" t="s">
        <v>906</v>
      </c>
      <c r="G6" s="356" t="s">
        <v>2075</v>
      </c>
      <c r="H6" s="520"/>
      <c r="I6" s="356" t="s">
        <v>2076</v>
      </c>
      <c r="J6" s="359">
        <v>25252</v>
      </c>
      <c r="K6" s="359">
        <v>841</v>
      </c>
      <c r="L6" s="359">
        <v>1273</v>
      </c>
      <c r="M6" s="356" t="s">
        <v>2077</v>
      </c>
      <c r="N6" s="359">
        <v>8</v>
      </c>
      <c r="O6" s="359">
        <v>11</v>
      </c>
      <c r="P6" s="359">
        <v>251020</v>
      </c>
      <c r="Q6" s="359">
        <v>2</v>
      </c>
      <c r="R6" s="359"/>
      <c r="S6" s="359"/>
      <c r="T6" s="356"/>
      <c r="U6" s="356"/>
      <c r="V6" s="356" t="s">
        <v>2078</v>
      </c>
      <c r="W6" s="356">
        <v>2003</v>
      </c>
      <c r="X6" s="448"/>
      <c r="Y6" s="448">
        <v>6046000</v>
      </c>
      <c r="Z6" s="448"/>
      <c r="AA6" s="448"/>
      <c r="AB6" s="448"/>
      <c r="AC6" s="448"/>
      <c r="AD6" s="359">
        <v>6046</v>
      </c>
      <c r="AE6" s="356"/>
      <c r="AF6" s="356"/>
      <c r="AG6" s="448"/>
      <c r="AH6" s="448"/>
      <c r="AI6" s="448"/>
      <c r="AJ6" s="448"/>
      <c r="AK6" s="448"/>
      <c r="AL6" s="448"/>
      <c r="AM6" s="448"/>
      <c r="AN6" s="448"/>
      <c r="AO6" s="448"/>
      <c r="AP6" s="448"/>
      <c r="AQ6" s="448"/>
      <c r="AR6" s="448"/>
      <c r="AS6" s="448"/>
      <c r="AT6" s="448"/>
      <c r="AU6" s="448"/>
      <c r="AV6" s="448"/>
      <c r="AW6" s="448"/>
      <c r="AX6" s="448"/>
      <c r="AY6" s="448"/>
      <c r="AZ6" s="448"/>
      <c r="BA6" s="448"/>
    </row>
    <row r="7" spans="1:53" s="252" customFormat="1" ht="24.95" customHeight="1">
      <c r="A7" s="243"/>
      <c r="B7" s="360" t="s">
        <v>3653</v>
      </c>
      <c r="C7" s="380" t="s">
        <v>5614</v>
      </c>
      <c r="D7" s="380"/>
      <c r="E7" s="357">
        <f>COUNTA(E8:E9)</f>
        <v>2</v>
      </c>
      <c r="F7" s="380"/>
      <c r="G7" s="380"/>
      <c r="H7" s="380"/>
      <c r="I7" s="380"/>
      <c r="J7" s="359">
        <f>SUM(J8:J9)</f>
        <v>1013565</v>
      </c>
      <c r="K7" s="359">
        <f t="shared" ref="K7:L7" si="1">SUM(K8:K9)</f>
        <v>21172.45</v>
      </c>
      <c r="L7" s="359">
        <f t="shared" si="1"/>
        <v>34100.550000000003</v>
      </c>
      <c r="M7" s="356"/>
      <c r="N7" s="359"/>
      <c r="O7" s="359"/>
      <c r="P7" s="359"/>
      <c r="Q7" s="359"/>
      <c r="R7" s="359"/>
      <c r="S7" s="359"/>
      <c r="T7" s="356"/>
      <c r="U7" s="356"/>
      <c r="V7" s="356"/>
      <c r="W7" s="356"/>
      <c r="X7" s="380"/>
      <c r="Y7" s="380"/>
      <c r="Z7" s="380"/>
      <c r="AA7" s="380"/>
      <c r="AB7" s="380"/>
      <c r="AC7" s="380"/>
      <c r="AD7" s="359"/>
      <c r="AE7" s="356"/>
      <c r="AF7" s="356"/>
      <c r="AG7" s="380"/>
      <c r="AH7" s="380"/>
      <c r="AI7" s="380"/>
      <c r="AJ7" s="380"/>
      <c r="AK7" s="380"/>
      <c r="AL7" s="394"/>
      <c r="AM7" s="394"/>
      <c r="AN7" s="380"/>
      <c r="AO7" s="380"/>
      <c r="AP7" s="380"/>
      <c r="AQ7" s="380"/>
      <c r="AR7" s="380"/>
      <c r="AS7" s="380"/>
      <c r="AT7" s="380"/>
      <c r="AU7" s="380"/>
      <c r="AV7" s="380"/>
      <c r="AW7" s="380"/>
      <c r="AX7" s="380"/>
      <c r="AY7" s="380"/>
      <c r="AZ7" s="380"/>
      <c r="BA7" s="380"/>
    </row>
    <row r="8" spans="1:53" s="252" customFormat="1" ht="37.9" customHeight="1">
      <c r="A8" s="243"/>
      <c r="B8" s="361"/>
      <c r="C8" s="356" t="s">
        <v>3590</v>
      </c>
      <c r="D8" s="356"/>
      <c r="E8" s="356" t="s">
        <v>6067</v>
      </c>
      <c r="F8" s="356" t="s">
        <v>3591</v>
      </c>
      <c r="G8" s="356"/>
      <c r="H8" s="413"/>
      <c r="I8" s="356" t="s">
        <v>6068</v>
      </c>
      <c r="J8" s="359">
        <v>984910</v>
      </c>
      <c r="K8" s="359">
        <v>17729</v>
      </c>
      <c r="L8" s="359">
        <v>27814</v>
      </c>
      <c r="M8" s="356" t="s">
        <v>6069</v>
      </c>
      <c r="N8" s="359">
        <v>8</v>
      </c>
      <c r="O8" s="359">
        <v>12</v>
      </c>
      <c r="P8" s="359">
        <v>340000</v>
      </c>
      <c r="Q8" s="359">
        <v>4</v>
      </c>
      <c r="R8" s="359"/>
      <c r="S8" s="359">
        <v>2756</v>
      </c>
      <c r="T8" s="356" t="s">
        <v>3576</v>
      </c>
      <c r="U8" s="356"/>
      <c r="V8" s="356"/>
      <c r="W8" s="356" t="s">
        <v>6070</v>
      </c>
      <c r="X8" s="380"/>
      <c r="Y8" s="380"/>
      <c r="Z8" s="380"/>
      <c r="AA8" s="380"/>
      <c r="AB8" s="380"/>
      <c r="AC8" s="380"/>
      <c r="AD8" s="359">
        <v>34926</v>
      </c>
      <c r="AE8" s="356"/>
      <c r="AF8" s="356"/>
      <c r="AG8" s="380"/>
      <c r="AH8" s="380"/>
      <c r="AI8" s="380"/>
      <c r="AJ8" s="380"/>
      <c r="AK8" s="380"/>
      <c r="AL8" s="380"/>
      <c r="AM8" s="380"/>
      <c r="AN8" s="380"/>
      <c r="AO8" s="380"/>
      <c r="AP8" s="380"/>
      <c r="AQ8" s="380"/>
      <c r="AR8" s="380"/>
      <c r="AS8" s="380"/>
      <c r="AT8" s="380"/>
      <c r="AU8" s="380"/>
      <c r="AV8" s="380"/>
      <c r="AW8" s="380"/>
      <c r="AX8" s="380"/>
      <c r="AY8" s="380"/>
      <c r="AZ8" s="380"/>
      <c r="BA8" s="380" t="s">
        <v>6071</v>
      </c>
    </row>
    <row r="9" spans="1:53" s="252" customFormat="1" ht="24.95" customHeight="1">
      <c r="A9" s="243"/>
      <c r="B9" s="365"/>
      <c r="C9" s="356" t="s">
        <v>3997</v>
      </c>
      <c r="D9" s="356"/>
      <c r="E9" s="356" t="s">
        <v>6072</v>
      </c>
      <c r="F9" s="356" t="s">
        <v>3997</v>
      </c>
      <c r="G9" s="356"/>
      <c r="H9" s="413"/>
      <c r="I9" s="356" t="s">
        <v>6073</v>
      </c>
      <c r="J9" s="359">
        <v>28655</v>
      </c>
      <c r="K9" s="359">
        <v>3443.45</v>
      </c>
      <c r="L9" s="359">
        <v>6286.55</v>
      </c>
      <c r="M9" s="356" t="s">
        <v>6074</v>
      </c>
      <c r="N9" s="359">
        <v>8</v>
      </c>
      <c r="O9" s="359"/>
      <c r="P9" s="359">
        <v>216000</v>
      </c>
      <c r="Q9" s="359">
        <v>2</v>
      </c>
      <c r="R9" s="359"/>
      <c r="S9" s="359"/>
      <c r="T9" s="356"/>
      <c r="U9" s="356"/>
      <c r="V9" s="356"/>
      <c r="W9" s="356">
        <v>2011</v>
      </c>
      <c r="X9" s="380"/>
      <c r="Y9" s="380"/>
      <c r="Z9" s="380"/>
      <c r="AA9" s="380"/>
      <c r="AB9" s="380"/>
      <c r="AC9" s="380"/>
      <c r="AD9" s="359">
        <v>11000</v>
      </c>
      <c r="AE9" s="356"/>
      <c r="AF9" s="356"/>
      <c r="AG9" s="380"/>
      <c r="AH9" s="380"/>
      <c r="AI9" s="380"/>
      <c r="AJ9" s="380"/>
      <c r="AK9" s="380"/>
      <c r="AL9" s="380"/>
      <c r="AM9" s="380"/>
      <c r="AN9" s="380"/>
      <c r="AO9" s="380"/>
      <c r="AP9" s="380"/>
      <c r="AQ9" s="380"/>
      <c r="AR9" s="380"/>
      <c r="AS9" s="380"/>
      <c r="AT9" s="380"/>
      <c r="AU9" s="380"/>
      <c r="AV9" s="380"/>
      <c r="AW9" s="380"/>
      <c r="AX9" s="380"/>
      <c r="AY9" s="380"/>
      <c r="AZ9" s="380"/>
      <c r="BA9" s="380"/>
    </row>
    <row r="10" spans="1:53" s="252" customFormat="1" ht="24.95" customHeight="1">
      <c r="A10" s="243"/>
      <c r="B10" s="380" t="s">
        <v>3594</v>
      </c>
      <c r="C10" s="380" t="s">
        <v>5028</v>
      </c>
      <c r="D10" s="380"/>
      <c r="E10" s="357" t="s">
        <v>6075</v>
      </c>
      <c r="F10" s="380" t="s">
        <v>5028</v>
      </c>
      <c r="G10" s="380"/>
      <c r="H10" s="386"/>
      <c r="I10" s="380" t="s">
        <v>5028</v>
      </c>
      <c r="J10" s="359">
        <v>4191</v>
      </c>
      <c r="K10" s="359">
        <v>749</v>
      </c>
      <c r="L10" s="359">
        <v>718</v>
      </c>
      <c r="M10" s="359"/>
      <c r="N10" s="359"/>
      <c r="O10" s="359">
        <v>9</v>
      </c>
      <c r="P10" s="359">
        <v>1045261</v>
      </c>
      <c r="Q10" s="359">
        <v>1</v>
      </c>
      <c r="R10" s="359"/>
      <c r="S10" s="359">
        <v>200</v>
      </c>
      <c r="T10" s="380" t="s">
        <v>3423</v>
      </c>
      <c r="U10" s="380"/>
      <c r="V10" s="380"/>
      <c r="W10" s="356">
        <v>1996</v>
      </c>
      <c r="X10" s="380"/>
      <c r="Y10" s="380"/>
      <c r="Z10" s="380"/>
      <c r="AA10" s="380"/>
      <c r="AB10" s="380"/>
      <c r="AC10" s="380"/>
      <c r="AD10" s="359">
        <v>244</v>
      </c>
      <c r="AE10" s="356"/>
      <c r="AF10" s="356"/>
      <c r="AG10" s="380"/>
      <c r="AH10" s="380"/>
      <c r="AI10" s="380"/>
      <c r="AJ10" s="380"/>
      <c r="AK10" s="380"/>
      <c r="AL10" s="380"/>
      <c r="AM10" s="380"/>
      <c r="AN10" s="380"/>
      <c r="AO10" s="380"/>
      <c r="AP10" s="380"/>
      <c r="AQ10" s="380"/>
      <c r="AR10" s="380"/>
      <c r="AS10" s="380"/>
      <c r="AT10" s="380"/>
      <c r="AU10" s="380"/>
      <c r="AV10" s="380"/>
      <c r="AW10" s="380"/>
      <c r="AX10" s="380"/>
      <c r="AY10" s="380"/>
      <c r="AZ10" s="380"/>
      <c r="BA10" s="380"/>
    </row>
    <row r="11" spans="1:53" s="252" customFormat="1" ht="24.95" customHeight="1">
      <c r="A11" s="243" t="s">
        <v>226</v>
      </c>
      <c r="B11" s="360" t="s">
        <v>3680</v>
      </c>
      <c r="C11" s="380" t="s">
        <v>5614</v>
      </c>
      <c r="D11" s="380" t="s">
        <v>6076</v>
      </c>
      <c r="E11" s="357">
        <f>COUNTA(E12:E15)</f>
        <v>4</v>
      </c>
      <c r="F11" s="380"/>
      <c r="G11" s="380" t="s">
        <v>6077</v>
      </c>
      <c r="H11" s="386" t="s">
        <v>6078</v>
      </c>
      <c r="I11" s="380"/>
      <c r="J11" s="359">
        <f>SUM(J12:J15)</f>
        <v>125973</v>
      </c>
      <c r="K11" s="359">
        <f>SUM(K12:K15)</f>
        <v>7410.4</v>
      </c>
      <c r="L11" s="359">
        <f>SUM(L12:L15)</f>
        <v>12984</v>
      </c>
      <c r="M11" s="356"/>
      <c r="N11" s="359"/>
      <c r="O11" s="359"/>
      <c r="P11" s="359"/>
      <c r="Q11" s="359"/>
      <c r="R11" s="359">
        <f>SUM(R12:R15)</f>
        <v>100</v>
      </c>
      <c r="S11" s="359"/>
      <c r="T11" s="356"/>
      <c r="U11" s="356">
        <f>SUM(U12:U15)</f>
        <v>0</v>
      </c>
      <c r="V11" s="356">
        <f>SUM(V12:V15)</f>
        <v>0</v>
      </c>
      <c r="W11" s="356"/>
      <c r="X11" s="359">
        <f t="shared" ref="X11:AC11" si="2">SUM(X12:X15)</f>
        <v>3</v>
      </c>
      <c r="Y11" s="359">
        <f t="shared" si="2"/>
        <v>142</v>
      </c>
      <c r="Z11" s="359">
        <f t="shared" si="2"/>
        <v>0</v>
      </c>
      <c r="AA11" s="359">
        <f t="shared" si="2"/>
        <v>0</v>
      </c>
      <c r="AB11" s="359">
        <f t="shared" si="2"/>
        <v>0</v>
      </c>
      <c r="AC11" s="359">
        <f t="shared" si="2"/>
        <v>0</v>
      </c>
      <c r="AD11" s="359"/>
      <c r="AE11" s="359">
        <f t="shared" ref="AE11:AZ11" si="3">SUM(AE12:AE15)</f>
        <v>0</v>
      </c>
      <c r="AF11" s="359">
        <f t="shared" si="3"/>
        <v>0</v>
      </c>
      <c r="AG11" s="359">
        <f t="shared" si="3"/>
        <v>0</v>
      </c>
      <c r="AH11" s="359">
        <f t="shared" si="3"/>
        <v>0</v>
      </c>
      <c r="AI11" s="359">
        <f t="shared" si="3"/>
        <v>0</v>
      </c>
      <c r="AJ11" s="359">
        <f t="shared" si="3"/>
        <v>0</v>
      </c>
      <c r="AK11" s="359">
        <f t="shared" si="3"/>
        <v>0</v>
      </c>
      <c r="AL11" s="359">
        <f t="shared" si="3"/>
        <v>0</v>
      </c>
      <c r="AM11" s="359">
        <f t="shared" si="3"/>
        <v>0</v>
      </c>
      <c r="AN11" s="359">
        <f t="shared" si="3"/>
        <v>0</v>
      </c>
      <c r="AO11" s="359">
        <f t="shared" si="3"/>
        <v>0</v>
      </c>
      <c r="AP11" s="359">
        <f t="shared" si="3"/>
        <v>0</v>
      </c>
      <c r="AQ11" s="359">
        <f t="shared" si="3"/>
        <v>0</v>
      </c>
      <c r="AR11" s="359">
        <f t="shared" si="3"/>
        <v>0</v>
      </c>
      <c r="AS11" s="359">
        <f t="shared" si="3"/>
        <v>0</v>
      </c>
      <c r="AT11" s="359">
        <f t="shared" si="3"/>
        <v>0</v>
      </c>
      <c r="AU11" s="359">
        <f t="shared" si="3"/>
        <v>0</v>
      </c>
      <c r="AV11" s="359">
        <f t="shared" si="3"/>
        <v>0</v>
      </c>
      <c r="AW11" s="359">
        <f t="shared" si="3"/>
        <v>0</v>
      </c>
      <c r="AX11" s="359">
        <f t="shared" si="3"/>
        <v>0</v>
      </c>
      <c r="AY11" s="359">
        <f t="shared" si="3"/>
        <v>0</v>
      </c>
      <c r="AZ11" s="359">
        <f t="shared" si="3"/>
        <v>0</v>
      </c>
      <c r="BA11" s="380"/>
    </row>
    <row r="12" spans="1:53" s="252" customFormat="1" ht="24.95" customHeight="1">
      <c r="A12" s="243"/>
      <c r="B12" s="361"/>
      <c r="C12" s="356" t="s">
        <v>5376</v>
      </c>
      <c r="D12" s="356"/>
      <c r="E12" s="356" t="s">
        <v>6079</v>
      </c>
      <c r="F12" s="356" t="s">
        <v>5376</v>
      </c>
      <c r="G12" s="356"/>
      <c r="H12" s="356"/>
      <c r="I12" s="356" t="s">
        <v>5376</v>
      </c>
      <c r="J12" s="359">
        <v>5815</v>
      </c>
      <c r="K12" s="359">
        <v>648</v>
      </c>
      <c r="L12" s="359">
        <v>882</v>
      </c>
      <c r="M12" s="356" t="s">
        <v>6080</v>
      </c>
      <c r="N12" s="359"/>
      <c r="O12" s="359"/>
      <c r="P12" s="359">
        <v>450000</v>
      </c>
      <c r="Q12" s="359">
        <v>1</v>
      </c>
      <c r="R12" s="359"/>
      <c r="S12" s="359">
        <v>600</v>
      </c>
      <c r="T12" s="356" t="s">
        <v>3423</v>
      </c>
      <c r="U12" s="356"/>
      <c r="V12" s="356"/>
      <c r="W12" s="356">
        <v>2007</v>
      </c>
      <c r="X12" s="380"/>
      <c r="Y12" s="380"/>
      <c r="Z12" s="380"/>
      <c r="AA12" s="380"/>
      <c r="AB12" s="380"/>
      <c r="AC12" s="380"/>
      <c r="AD12" s="359">
        <v>1504</v>
      </c>
      <c r="AE12" s="356"/>
      <c r="AF12" s="356"/>
      <c r="AG12" s="380"/>
      <c r="AH12" s="380"/>
      <c r="AI12" s="380"/>
      <c r="AJ12" s="380"/>
      <c r="AK12" s="380"/>
      <c r="AL12" s="394"/>
      <c r="AM12" s="394"/>
      <c r="AN12" s="380"/>
      <c r="AO12" s="380"/>
      <c r="AP12" s="380"/>
      <c r="AQ12" s="380"/>
      <c r="AR12" s="380"/>
      <c r="AS12" s="380"/>
      <c r="AT12" s="380"/>
      <c r="AU12" s="380"/>
      <c r="AV12" s="380"/>
      <c r="AW12" s="380"/>
      <c r="AX12" s="380"/>
      <c r="AY12" s="380"/>
      <c r="AZ12" s="380"/>
      <c r="BA12" s="380"/>
    </row>
    <row r="13" spans="1:53" s="252" customFormat="1" ht="24.95" customHeight="1">
      <c r="A13" s="243"/>
      <c r="B13" s="361"/>
      <c r="C13" s="356" t="s">
        <v>5376</v>
      </c>
      <c r="D13" s="356"/>
      <c r="E13" s="356" t="s">
        <v>6081</v>
      </c>
      <c r="F13" s="356" t="s">
        <v>5376</v>
      </c>
      <c r="G13" s="356"/>
      <c r="H13" s="356"/>
      <c r="I13" s="356" t="s">
        <v>5376</v>
      </c>
      <c r="J13" s="359">
        <v>118239</v>
      </c>
      <c r="K13" s="359">
        <v>5788</v>
      </c>
      <c r="L13" s="359">
        <v>9877</v>
      </c>
      <c r="M13" s="356" t="s">
        <v>6080</v>
      </c>
      <c r="N13" s="359">
        <v>8</v>
      </c>
      <c r="O13" s="359"/>
      <c r="P13" s="359">
        <v>810000</v>
      </c>
      <c r="Q13" s="359">
        <v>1</v>
      </c>
      <c r="R13" s="359"/>
      <c r="S13" s="359">
        <v>1100</v>
      </c>
      <c r="T13" s="356" t="s">
        <v>3576</v>
      </c>
      <c r="U13" s="356"/>
      <c r="V13" s="356"/>
      <c r="W13" s="356">
        <v>2012</v>
      </c>
      <c r="X13" s="380"/>
      <c r="Y13" s="380"/>
      <c r="Z13" s="380"/>
      <c r="AA13" s="380"/>
      <c r="AB13" s="380"/>
      <c r="AC13" s="380"/>
      <c r="AD13" s="359">
        <v>67200</v>
      </c>
      <c r="AE13" s="356"/>
      <c r="AF13" s="356"/>
      <c r="AG13" s="380"/>
      <c r="AH13" s="380"/>
      <c r="AI13" s="380"/>
      <c r="AJ13" s="380"/>
      <c r="AK13" s="380"/>
      <c r="AL13" s="394"/>
      <c r="AM13" s="394"/>
      <c r="AN13" s="380"/>
      <c r="AO13" s="380"/>
      <c r="AP13" s="380"/>
      <c r="AQ13" s="380"/>
      <c r="AR13" s="380"/>
      <c r="AS13" s="380"/>
      <c r="AT13" s="380"/>
      <c r="AU13" s="380"/>
      <c r="AV13" s="380"/>
      <c r="AW13" s="380"/>
      <c r="AX13" s="380"/>
      <c r="AY13" s="380"/>
      <c r="AZ13" s="380"/>
      <c r="BA13" s="380"/>
    </row>
    <row r="14" spans="1:53" s="252" customFormat="1" ht="24.95" customHeight="1">
      <c r="A14" s="243"/>
      <c r="B14" s="361"/>
      <c r="C14" s="356" t="s">
        <v>5378</v>
      </c>
      <c r="D14" s="356"/>
      <c r="E14" s="356" t="s">
        <v>6082</v>
      </c>
      <c r="F14" s="356" t="s">
        <v>5379</v>
      </c>
      <c r="G14" s="356"/>
      <c r="H14" s="413"/>
      <c r="I14" s="356" t="s">
        <v>5633</v>
      </c>
      <c r="J14" s="359">
        <v>734</v>
      </c>
      <c r="K14" s="359">
        <v>734.4</v>
      </c>
      <c r="L14" s="359">
        <v>1657</v>
      </c>
      <c r="M14" s="356" t="s">
        <v>6083</v>
      </c>
      <c r="N14" s="359"/>
      <c r="O14" s="359"/>
      <c r="P14" s="359"/>
      <c r="Q14" s="359"/>
      <c r="R14" s="359"/>
      <c r="S14" s="359"/>
      <c r="T14" s="356"/>
      <c r="U14" s="356"/>
      <c r="V14" s="356"/>
      <c r="W14" s="356">
        <v>2011</v>
      </c>
      <c r="X14" s="453"/>
      <c r="Y14" s="453"/>
      <c r="Z14" s="453"/>
      <c r="AA14" s="453"/>
      <c r="AB14" s="453"/>
      <c r="AC14" s="453"/>
      <c r="AD14" s="397"/>
      <c r="AE14" s="356"/>
      <c r="AF14" s="356"/>
      <c r="AG14" s="380"/>
      <c r="AH14" s="380"/>
      <c r="AI14" s="380"/>
      <c r="AJ14" s="380"/>
      <c r="AK14" s="380"/>
      <c r="AL14" s="380"/>
      <c r="AM14" s="380"/>
      <c r="AN14" s="380"/>
      <c r="AO14" s="380"/>
      <c r="AP14" s="380"/>
      <c r="AQ14" s="380"/>
      <c r="AR14" s="380"/>
      <c r="AS14" s="380"/>
      <c r="AT14" s="380"/>
      <c r="AU14" s="380"/>
      <c r="AV14" s="380"/>
      <c r="AW14" s="380"/>
      <c r="AX14" s="380"/>
      <c r="AY14" s="380"/>
      <c r="AZ14" s="380"/>
      <c r="BA14" s="380"/>
    </row>
    <row r="15" spans="1:53" s="252" customFormat="1" ht="24.95" customHeight="1">
      <c r="A15" s="243"/>
      <c r="B15" s="365"/>
      <c r="C15" s="356" t="s">
        <v>5378</v>
      </c>
      <c r="D15" s="356" t="s">
        <v>6076</v>
      </c>
      <c r="E15" s="356" t="s">
        <v>6084</v>
      </c>
      <c r="F15" s="356" t="s">
        <v>5378</v>
      </c>
      <c r="G15" s="356" t="s">
        <v>6077</v>
      </c>
      <c r="H15" s="413" t="s">
        <v>6078</v>
      </c>
      <c r="I15" s="356" t="s">
        <v>6085</v>
      </c>
      <c r="J15" s="359">
        <v>1185</v>
      </c>
      <c r="K15" s="359">
        <v>240</v>
      </c>
      <c r="L15" s="359">
        <v>568</v>
      </c>
      <c r="M15" s="356" t="s">
        <v>6074</v>
      </c>
      <c r="N15" s="359" t="s">
        <v>3581</v>
      </c>
      <c r="O15" s="359">
        <v>9</v>
      </c>
      <c r="P15" s="359">
        <v>100000</v>
      </c>
      <c r="Q15" s="359">
        <v>1</v>
      </c>
      <c r="R15" s="359">
        <v>100</v>
      </c>
      <c r="S15" s="359">
        <v>150</v>
      </c>
      <c r="T15" s="356" t="s">
        <v>3423</v>
      </c>
      <c r="U15" s="356" t="s">
        <v>3578</v>
      </c>
      <c r="V15" s="356" t="s">
        <v>3582</v>
      </c>
      <c r="W15" s="356">
        <v>2004</v>
      </c>
      <c r="X15" s="380">
        <v>3</v>
      </c>
      <c r="Y15" s="380">
        <v>142</v>
      </c>
      <c r="Z15" s="380"/>
      <c r="AA15" s="380"/>
      <c r="AB15" s="380"/>
      <c r="AC15" s="380"/>
      <c r="AD15" s="359">
        <v>1145</v>
      </c>
      <c r="AE15" s="356"/>
      <c r="AF15" s="356"/>
      <c r="AG15" s="380"/>
      <c r="AH15" s="380"/>
      <c r="AI15" s="380"/>
      <c r="AJ15" s="380"/>
      <c r="AK15" s="380"/>
      <c r="AL15" s="380" t="s">
        <v>6086</v>
      </c>
      <c r="AM15" s="380"/>
      <c r="AN15" s="380"/>
      <c r="AO15" s="380"/>
      <c r="AP15" s="380"/>
      <c r="AQ15" s="380"/>
      <c r="AR15" s="380"/>
      <c r="AS15" s="380"/>
      <c r="AT15" s="380"/>
      <c r="AU15" s="380"/>
      <c r="AV15" s="380"/>
      <c r="AW15" s="380"/>
      <c r="AX15" s="380"/>
      <c r="AY15" s="380"/>
      <c r="AZ15" s="380"/>
      <c r="BA15" s="380"/>
    </row>
    <row r="16" spans="1:53" s="252" customFormat="1" ht="24.95" customHeight="1">
      <c r="A16" s="243"/>
      <c r="B16" s="360" t="s">
        <v>3683</v>
      </c>
      <c r="C16" s="380" t="s">
        <v>5614</v>
      </c>
      <c r="D16" s="380"/>
      <c r="E16" s="357">
        <f>COUNTA(E17:E18)</f>
        <v>2</v>
      </c>
      <c r="F16" s="380"/>
      <c r="G16" s="380"/>
      <c r="H16" s="380"/>
      <c r="I16" s="380"/>
      <c r="J16" s="359">
        <f>SUM(J17:J18)</f>
        <v>33447</v>
      </c>
      <c r="K16" s="359">
        <f>SUM(K17:K18)</f>
        <v>1156.03</v>
      </c>
      <c r="L16" s="359">
        <f>SUM(L17:L18)</f>
        <v>1274.79</v>
      </c>
      <c r="M16" s="356"/>
      <c r="N16" s="359"/>
      <c r="O16" s="359"/>
      <c r="P16" s="359"/>
      <c r="Q16" s="359"/>
      <c r="R16" s="359"/>
      <c r="S16" s="359"/>
      <c r="T16" s="356"/>
      <c r="U16" s="356"/>
      <c r="V16" s="356"/>
      <c r="W16" s="356"/>
      <c r="X16" s="453"/>
      <c r="Y16" s="453"/>
      <c r="Z16" s="453"/>
      <c r="AA16" s="453"/>
      <c r="AB16" s="453"/>
      <c r="AC16" s="453"/>
      <c r="AD16" s="453"/>
      <c r="AE16" s="356"/>
      <c r="AF16" s="356"/>
      <c r="AG16" s="380"/>
      <c r="AH16" s="380"/>
      <c r="AI16" s="380"/>
      <c r="AJ16" s="380"/>
      <c r="AK16" s="380"/>
      <c r="AL16" s="394"/>
      <c r="AM16" s="394"/>
      <c r="AN16" s="380"/>
      <c r="AO16" s="380"/>
      <c r="AP16" s="380"/>
      <c r="AQ16" s="380"/>
      <c r="AR16" s="380"/>
      <c r="AS16" s="380"/>
      <c r="AT16" s="380"/>
      <c r="AU16" s="380"/>
      <c r="AV16" s="380"/>
      <c r="AW16" s="380"/>
      <c r="AX16" s="380"/>
      <c r="AY16" s="380"/>
      <c r="AZ16" s="380"/>
      <c r="BA16" s="380"/>
    </row>
    <row r="17" spans="1:53" s="252" customFormat="1" ht="24.95" customHeight="1">
      <c r="A17" s="243"/>
      <c r="B17" s="361"/>
      <c r="C17" s="356" t="s">
        <v>5035</v>
      </c>
      <c r="D17" s="356" t="s">
        <v>6087</v>
      </c>
      <c r="E17" s="356" t="s">
        <v>6088</v>
      </c>
      <c r="F17" s="356" t="s">
        <v>5035</v>
      </c>
      <c r="G17" s="356" t="s">
        <v>6089</v>
      </c>
      <c r="H17" s="413"/>
      <c r="I17" s="356" t="s">
        <v>6090</v>
      </c>
      <c r="J17" s="359">
        <v>18447</v>
      </c>
      <c r="K17" s="359">
        <v>801</v>
      </c>
      <c r="L17" s="359">
        <v>801</v>
      </c>
      <c r="M17" s="356" t="s">
        <v>6091</v>
      </c>
      <c r="N17" s="359">
        <v>7</v>
      </c>
      <c r="O17" s="359">
        <v>9</v>
      </c>
      <c r="P17" s="359">
        <v>31000</v>
      </c>
      <c r="Q17" s="359">
        <v>661</v>
      </c>
      <c r="R17" s="359"/>
      <c r="S17" s="359"/>
      <c r="T17" s="356"/>
      <c r="U17" s="356"/>
      <c r="V17" s="356" t="s">
        <v>6092</v>
      </c>
      <c r="W17" s="356">
        <v>1987</v>
      </c>
      <c r="X17" s="380"/>
      <c r="Y17" s="380">
        <v>270</v>
      </c>
      <c r="Z17" s="380"/>
      <c r="AA17" s="380"/>
      <c r="AB17" s="380"/>
      <c r="AC17" s="380"/>
      <c r="AD17" s="359">
        <v>270</v>
      </c>
      <c r="AE17" s="356"/>
      <c r="AF17" s="356"/>
      <c r="AG17" s="380"/>
      <c r="AH17" s="380"/>
      <c r="AI17" s="380"/>
      <c r="AJ17" s="380"/>
      <c r="AK17" s="380"/>
      <c r="AL17" s="380"/>
      <c r="AM17" s="380"/>
      <c r="AN17" s="380"/>
      <c r="AO17" s="380"/>
      <c r="AP17" s="380"/>
      <c r="AQ17" s="380"/>
      <c r="AR17" s="380"/>
      <c r="AS17" s="380"/>
      <c r="AT17" s="380"/>
      <c r="AU17" s="380"/>
      <c r="AV17" s="380"/>
      <c r="AW17" s="380"/>
      <c r="AX17" s="380"/>
      <c r="AY17" s="380"/>
      <c r="AZ17" s="380"/>
      <c r="BA17" s="380"/>
    </row>
    <row r="18" spans="1:53" s="252" customFormat="1" ht="24.95" customHeight="1">
      <c r="A18" s="243" t="s">
        <v>226</v>
      </c>
      <c r="B18" s="521"/>
      <c r="C18" s="419" t="s">
        <v>6093</v>
      </c>
      <c r="D18" s="419"/>
      <c r="E18" s="419" t="s">
        <v>6094</v>
      </c>
      <c r="F18" s="419" t="s">
        <v>6093</v>
      </c>
      <c r="G18" s="419"/>
      <c r="H18" s="419"/>
      <c r="I18" s="419" t="s">
        <v>6093</v>
      </c>
      <c r="J18" s="418">
        <v>15000</v>
      </c>
      <c r="K18" s="418">
        <v>355.03</v>
      </c>
      <c r="L18" s="418">
        <v>473.79</v>
      </c>
      <c r="M18" s="419" t="s">
        <v>6095</v>
      </c>
      <c r="N18" s="418">
        <v>8</v>
      </c>
      <c r="O18" s="418"/>
      <c r="P18" s="418">
        <v>495867</v>
      </c>
      <c r="Q18" s="418">
        <v>1</v>
      </c>
      <c r="R18" s="418"/>
      <c r="S18" s="418"/>
      <c r="T18" s="419"/>
      <c r="U18" s="419"/>
      <c r="V18" s="419"/>
      <c r="W18" s="419">
        <v>2009</v>
      </c>
      <c r="X18" s="394"/>
      <c r="Y18" s="394"/>
      <c r="Z18" s="394"/>
      <c r="AA18" s="394"/>
      <c r="AB18" s="394"/>
      <c r="AC18" s="394"/>
      <c r="AD18" s="418">
        <v>1400</v>
      </c>
      <c r="AE18" s="394"/>
      <c r="AF18" s="394"/>
      <c r="AG18" s="394"/>
      <c r="AH18" s="394"/>
      <c r="AI18" s="394"/>
      <c r="AJ18" s="394"/>
      <c r="AK18" s="394"/>
      <c r="AL18" s="394"/>
      <c r="AM18" s="394"/>
      <c r="AN18" s="394"/>
      <c r="AO18" s="394"/>
      <c r="AP18" s="394"/>
      <c r="AQ18" s="394"/>
      <c r="AR18" s="394"/>
      <c r="AS18" s="394"/>
      <c r="AT18" s="394"/>
      <c r="AU18" s="394"/>
      <c r="AV18" s="394"/>
      <c r="AW18" s="394"/>
      <c r="AX18" s="394"/>
      <c r="AY18" s="394"/>
      <c r="AZ18" s="394"/>
      <c r="BA18" s="394"/>
    </row>
    <row r="19" spans="1:53" s="252" customFormat="1" ht="24.95" customHeight="1">
      <c r="A19" s="254" t="s">
        <v>388</v>
      </c>
      <c r="B19" s="359" t="s">
        <v>5676</v>
      </c>
      <c r="C19" s="419" t="s">
        <v>3632</v>
      </c>
      <c r="D19" s="419"/>
      <c r="E19" s="419" t="s">
        <v>6096</v>
      </c>
      <c r="F19" s="419" t="s">
        <v>3632</v>
      </c>
      <c r="G19" s="419"/>
      <c r="H19" s="419"/>
      <c r="I19" s="419" t="s">
        <v>6097</v>
      </c>
      <c r="J19" s="418">
        <v>666</v>
      </c>
      <c r="K19" s="418">
        <v>367.61</v>
      </c>
      <c r="L19" s="418">
        <v>1081.68</v>
      </c>
      <c r="M19" s="418" t="s">
        <v>6098</v>
      </c>
      <c r="N19" s="418"/>
      <c r="O19" s="418">
        <v>9</v>
      </c>
      <c r="P19" s="418">
        <v>81000</v>
      </c>
      <c r="Q19" s="418"/>
      <c r="R19" s="418"/>
      <c r="S19" s="418"/>
      <c r="T19" s="419"/>
      <c r="U19" s="419"/>
      <c r="V19" s="419"/>
      <c r="W19" s="419">
        <v>2010</v>
      </c>
      <c r="X19" s="394"/>
      <c r="Y19" s="394"/>
      <c r="Z19" s="394"/>
      <c r="AA19" s="394"/>
      <c r="AB19" s="394"/>
      <c r="AC19" s="394"/>
      <c r="AD19" s="418">
        <v>3000</v>
      </c>
      <c r="AE19" s="394"/>
      <c r="AF19" s="394"/>
      <c r="AG19" s="394"/>
      <c r="AH19" s="394"/>
      <c r="AI19" s="394"/>
      <c r="AJ19" s="394"/>
      <c r="AK19" s="394"/>
      <c r="AL19" s="394"/>
      <c r="AM19" s="394"/>
      <c r="AN19" s="394"/>
      <c r="AO19" s="394"/>
      <c r="AP19" s="394"/>
      <c r="AQ19" s="394"/>
      <c r="AR19" s="394"/>
      <c r="AS19" s="394"/>
      <c r="AT19" s="394"/>
      <c r="AU19" s="394"/>
      <c r="AV19" s="394"/>
      <c r="AW19" s="394"/>
      <c r="AX19" s="394"/>
      <c r="AY19" s="394"/>
      <c r="AZ19" s="394"/>
      <c r="BA19" s="394"/>
    </row>
  </sheetData>
  <mergeCells count="37">
    <mergeCell ref="W1:BA1"/>
    <mergeCell ref="AM2:AZ2"/>
    <mergeCell ref="AG2:AL2"/>
    <mergeCell ref="AM3:AQ3"/>
    <mergeCell ref="AR3:AV3"/>
    <mergeCell ref="AW3:AZ3"/>
    <mergeCell ref="AF3:AF4"/>
    <mergeCell ref="AG3:AH3"/>
    <mergeCell ref="AI3:AK3"/>
    <mergeCell ref="AL3:AL4"/>
    <mergeCell ref="BA2:BA4"/>
    <mergeCell ref="AE3:AE4"/>
    <mergeCell ref="AE2:AF2"/>
    <mergeCell ref="M3:M4"/>
    <mergeCell ref="P3:P4"/>
    <mergeCell ref="Q3:Q4"/>
    <mergeCell ref="R3:R4"/>
    <mergeCell ref="J2:J4"/>
    <mergeCell ref="K2:K4"/>
    <mergeCell ref="L2:L4"/>
    <mergeCell ref="M2:Q2"/>
    <mergeCell ref="R2:U2"/>
    <mergeCell ref="V2:V4"/>
    <mergeCell ref="X2:AD4"/>
    <mergeCell ref="S3:S4"/>
    <mergeCell ref="T3:T4"/>
    <mergeCell ref="U3:U4"/>
    <mergeCell ref="W2:W4"/>
    <mergeCell ref="I2:I4"/>
    <mergeCell ref="B1:E1"/>
    <mergeCell ref="E2:E4"/>
    <mergeCell ref="A2:A4"/>
    <mergeCell ref="B2:B4"/>
    <mergeCell ref="C2:C4"/>
    <mergeCell ref="D2:D4"/>
    <mergeCell ref="F2:F4"/>
    <mergeCell ref="G2:G4"/>
  </mergeCells>
  <phoneticPr fontId="2" type="noConversion"/>
  <hyperlinks>
    <hyperlink ref="H11" r:id="rId1"/>
    <hyperlink ref="H15" r:id="rId2"/>
  </hyperlinks>
  <printOptions horizontalCentered="1"/>
  <pageMargins left="0.78740157480314965" right="0.78740157480314965" top="0.98425196850393704" bottom="0.98425196850393704" header="0.51181102362204722" footer="0.51181102362204722"/>
  <pageSetup paperSize="9" scale="93" orientation="landscape" horizontalDpi="300" verticalDpi="300" r:id="rId3"/>
  <headerFooter alignWithMargins="0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>
    <tabColor theme="0" tint="-0.14999847407452621"/>
  </sheetPr>
  <dimension ref="A1:BC25"/>
  <sheetViews>
    <sheetView view="pageBreakPreview" zoomScaleNormal="85" zoomScaleSheetLayoutView="100" workbookViewId="0">
      <pane ySplit="5" topLeftCell="A6" activePane="bottomLeft" state="frozen"/>
      <selection activeCell="A17" sqref="A17:L17"/>
      <selection pane="bottomLeft" activeCell="D5" sqref="D5"/>
    </sheetView>
  </sheetViews>
  <sheetFormatPr defaultColWidth="8.88671875" defaultRowHeight="10.5"/>
  <cols>
    <col min="1" max="1" width="0" style="12" hidden="1" customWidth="1"/>
    <col min="2" max="2" width="4.6640625" style="12" customWidth="1"/>
    <col min="3" max="3" width="6.21875" style="12" customWidth="1"/>
    <col min="4" max="4" width="14.44140625" style="18" customWidth="1"/>
    <col min="5" max="5" width="7.44140625" style="12" bestFit="1" customWidth="1"/>
    <col min="6" max="7" width="0" style="12" hidden="1" customWidth="1"/>
    <col min="8" max="8" width="13.21875" style="12" customWidth="1"/>
    <col min="9" max="9" width="0" style="12" hidden="1" customWidth="1"/>
    <col min="10" max="10" width="7.77734375" style="13" customWidth="1"/>
    <col min="11" max="11" width="7.44140625" style="13" customWidth="1"/>
    <col min="12" max="12" width="6.21875" style="13" customWidth="1"/>
    <col min="13" max="13" width="4.6640625" style="12" hidden="1" customWidth="1"/>
    <col min="14" max="14" width="6" style="12" customWidth="1"/>
    <col min="15" max="15" width="5.6640625" style="12" bestFit="1" customWidth="1"/>
    <col min="16" max="16" width="6.21875" style="12" customWidth="1"/>
    <col min="17" max="17" width="5.6640625" style="14" bestFit="1" customWidth="1"/>
    <col min="18" max="18" width="8.44140625" style="14" bestFit="1" customWidth="1"/>
    <col min="19" max="19" width="5.21875" style="12" hidden="1" customWidth="1"/>
    <col min="20" max="23" width="0" style="12" hidden="1" customWidth="1"/>
    <col min="24" max="24" width="6.44140625" style="12" bestFit="1" customWidth="1"/>
    <col min="25" max="30" width="0" style="12" hidden="1" customWidth="1"/>
    <col min="31" max="31" width="7.5546875" style="13" customWidth="1"/>
    <col min="32" max="54" width="0" style="12" hidden="1" customWidth="1"/>
    <col min="55" max="55" width="9.77734375" style="12" customWidth="1"/>
    <col min="56" max="16384" width="8.88671875" style="12"/>
  </cols>
  <sheetData>
    <row r="1" spans="1:55" ht="22.9" customHeight="1">
      <c r="B1" s="1489" t="s">
        <v>146</v>
      </c>
      <c r="C1" s="1489"/>
      <c r="D1" s="1489"/>
      <c r="X1" s="1490" t="s">
        <v>346</v>
      </c>
      <c r="Y1" s="1491"/>
      <c r="Z1" s="1491"/>
      <c r="AA1" s="1491"/>
      <c r="AB1" s="1491"/>
      <c r="AC1" s="1491"/>
      <c r="AD1" s="1491"/>
      <c r="AE1" s="1491"/>
      <c r="AF1" s="1491"/>
      <c r="AG1" s="1491"/>
      <c r="AH1" s="1491"/>
      <c r="AI1" s="1491"/>
      <c r="AJ1" s="1491"/>
      <c r="AK1" s="1491"/>
      <c r="AL1" s="1491"/>
      <c r="AM1" s="1491"/>
      <c r="AN1" s="1491"/>
      <c r="AO1" s="1491"/>
      <c r="AP1" s="1491"/>
      <c r="AQ1" s="1491"/>
      <c r="AR1" s="1491"/>
      <c r="AS1" s="1491"/>
      <c r="AT1" s="1491"/>
      <c r="AU1" s="1491"/>
      <c r="AV1" s="1491"/>
      <c r="AW1" s="1491"/>
      <c r="AX1" s="1491"/>
      <c r="AY1" s="1491"/>
      <c r="AZ1" s="1491"/>
      <c r="BA1" s="1491"/>
      <c r="BB1" s="1491"/>
      <c r="BC1" s="1491"/>
    </row>
    <row r="2" spans="1:55" ht="22.5" customHeight="1">
      <c r="A2" s="1488" t="s">
        <v>475</v>
      </c>
      <c r="B2" s="1486" t="s">
        <v>476</v>
      </c>
      <c r="C2" s="1486" t="s">
        <v>477</v>
      </c>
      <c r="D2" s="1477" t="s">
        <v>479</v>
      </c>
      <c r="E2" s="1486" t="s">
        <v>480</v>
      </c>
      <c r="F2" s="1486" t="s">
        <v>481</v>
      </c>
      <c r="G2" s="135"/>
      <c r="H2" s="1486" t="s">
        <v>482</v>
      </c>
      <c r="I2" s="1486" t="s">
        <v>483</v>
      </c>
      <c r="J2" s="1481" t="s">
        <v>485</v>
      </c>
      <c r="K2" s="1481" t="s">
        <v>486</v>
      </c>
      <c r="L2" s="1481" t="s">
        <v>487</v>
      </c>
      <c r="M2" s="1486" t="s">
        <v>147</v>
      </c>
      <c r="N2" s="1486" t="s">
        <v>488</v>
      </c>
      <c r="O2" s="1486"/>
      <c r="P2" s="1486"/>
      <c r="Q2" s="1486"/>
      <c r="R2" s="1486"/>
      <c r="S2" s="1486" t="s">
        <v>489</v>
      </c>
      <c r="T2" s="1486"/>
      <c r="U2" s="1486"/>
      <c r="V2" s="1486"/>
      <c r="W2" s="1486" t="s">
        <v>515</v>
      </c>
      <c r="X2" s="1486" t="s">
        <v>212</v>
      </c>
      <c r="Y2" s="1486" t="s">
        <v>131</v>
      </c>
      <c r="Z2" s="1486"/>
      <c r="AA2" s="1486"/>
      <c r="AB2" s="1486"/>
      <c r="AC2" s="1486"/>
      <c r="AD2" s="1486"/>
      <c r="AE2" s="1486"/>
      <c r="AF2" s="1486" t="s">
        <v>491</v>
      </c>
      <c r="AG2" s="1486"/>
      <c r="AH2" s="1486" t="s">
        <v>492</v>
      </c>
      <c r="AI2" s="1486"/>
      <c r="AJ2" s="1486"/>
      <c r="AK2" s="1486"/>
      <c r="AL2" s="1486"/>
      <c r="AM2" s="1487"/>
      <c r="AN2" s="1487"/>
      <c r="AO2" s="1487"/>
      <c r="AP2" s="1487"/>
      <c r="AQ2" s="1487"/>
      <c r="AR2" s="1487"/>
      <c r="AS2" s="1487" t="s">
        <v>493</v>
      </c>
      <c r="AT2" s="1487"/>
      <c r="AU2" s="1487"/>
      <c r="AV2" s="1487"/>
      <c r="AW2" s="1487"/>
      <c r="AX2" s="1487"/>
      <c r="AY2" s="1487"/>
      <c r="AZ2" s="1487"/>
      <c r="BA2" s="1487"/>
      <c r="BB2" s="1487"/>
      <c r="BC2" s="1486" t="s">
        <v>494</v>
      </c>
    </row>
    <row r="3" spans="1:55" ht="22.5" customHeight="1">
      <c r="A3" s="1488"/>
      <c r="B3" s="1486"/>
      <c r="C3" s="1486"/>
      <c r="D3" s="1477"/>
      <c r="E3" s="1486"/>
      <c r="F3" s="1486"/>
      <c r="G3" s="135" t="s">
        <v>554</v>
      </c>
      <c r="H3" s="1486"/>
      <c r="I3" s="1486"/>
      <c r="J3" s="1481"/>
      <c r="K3" s="1481"/>
      <c r="L3" s="1481"/>
      <c r="M3" s="1486"/>
      <c r="N3" s="1486" t="s">
        <v>148</v>
      </c>
      <c r="O3" s="1487"/>
      <c r="P3" s="1487" t="s">
        <v>149</v>
      </c>
      <c r="Q3" s="1487"/>
      <c r="R3" s="1486" t="s">
        <v>150</v>
      </c>
      <c r="S3" s="1486" t="s">
        <v>557</v>
      </c>
      <c r="T3" s="1486" t="s">
        <v>558</v>
      </c>
      <c r="U3" s="1486" t="s">
        <v>559</v>
      </c>
      <c r="V3" s="1486" t="s">
        <v>560</v>
      </c>
      <c r="W3" s="1486"/>
      <c r="X3" s="1486"/>
      <c r="Y3" s="1486"/>
      <c r="Z3" s="1486"/>
      <c r="AA3" s="1486"/>
      <c r="AB3" s="1486"/>
      <c r="AC3" s="1486"/>
      <c r="AD3" s="1486"/>
      <c r="AE3" s="1486"/>
      <c r="AF3" s="1486" t="s">
        <v>561</v>
      </c>
      <c r="AG3" s="1486" t="s">
        <v>562</v>
      </c>
      <c r="AH3" s="1486" t="s">
        <v>563</v>
      </c>
      <c r="AI3" s="1486"/>
      <c r="AJ3" s="135" t="s">
        <v>151</v>
      </c>
      <c r="AK3" s="136" t="s">
        <v>152</v>
      </c>
      <c r="AL3" s="136" t="s">
        <v>153</v>
      </c>
      <c r="AM3" s="136" t="s">
        <v>568</v>
      </c>
      <c r="AN3" s="135" t="s">
        <v>154</v>
      </c>
      <c r="AO3" s="136" t="s">
        <v>155</v>
      </c>
      <c r="AP3" s="136" t="s">
        <v>156</v>
      </c>
      <c r="AQ3" s="136" t="s">
        <v>157</v>
      </c>
      <c r="AR3" s="136" t="s">
        <v>158</v>
      </c>
      <c r="AS3" s="1486" t="s">
        <v>566</v>
      </c>
      <c r="AT3" s="1487"/>
      <c r="AU3" s="1487"/>
      <c r="AV3" s="1487"/>
      <c r="AW3" s="1487"/>
      <c r="AX3" s="1486" t="s">
        <v>567</v>
      </c>
      <c r="AY3" s="1487"/>
      <c r="AZ3" s="1487"/>
      <c r="BA3" s="1487"/>
      <c r="BB3" s="1487"/>
      <c r="BC3" s="1486"/>
    </row>
    <row r="4" spans="1:55" ht="22.5" customHeight="1">
      <c r="A4" s="1488"/>
      <c r="B4" s="1486"/>
      <c r="C4" s="1486"/>
      <c r="D4" s="1477"/>
      <c r="E4" s="1486"/>
      <c r="F4" s="1486"/>
      <c r="G4" s="135"/>
      <c r="H4" s="1486"/>
      <c r="I4" s="1486"/>
      <c r="J4" s="1481"/>
      <c r="K4" s="1481"/>
      <c r="L4" s="1481"/>
      <c r="M4" s="1486"/>
      <c r="N4" s="135" t="s">
        <v>206</v>
      </c>
      <c r="O4" s="135" t="s">
        <v>218</v>
      </c>
      <c r="P4" s="135" t="s">
        <v>206</v>
      </c>
      <c r="Q4" s="135" t="s">
        <v>218</v>
      </c>
      <c r="R4" s="1486"/>
      <c r="S4" s="1486"/>
      <c r="T4" s="1486"/>
      <c r="U4" s="1486"/>
      <c r="V4" s="1486"/>
      <c r="W4" s="1486"/>
      <c r="X4" s="1486"/>
      <c r="Y4" s="1486"/>
      <c r="Z4" s="1486"/>
      <c r="AA4" s="1486"/>
      <c r="AB4" s="1486"/>
      <c r="AC4" s="1486"/>
      <c r="AD4" s="1486"/>
      <c r="AE4" s="1486"/>
      <c r="AF4" s="1486"/>
      <c r="AG4" s="1486"/>
      <c r="AH4" s="135" t="s">
        <v>218</v>
      </c>
      <c r="AI4" s="135" t="s">
        <v>219</v>
      </c>
      <c r="AJ4" s="135" t="s">
        <v>159</v>
      </c>
      <c r="AK4" s="135" t="s">
        <v>160</v>
      </c>
      <c r="AL4" s="135" t="s">
        <v>159</v>
      </c>
      <c r="AM4" s="136" t="s">
        <v>160</v>
      </c>
      <c r="AN4" s="136" t="s">
        <v>206</v>
      </c>
      <c r="AO4" s="135" t="s">
        <v>161</v>
      </c>
      <c r="AP4" s="135" t="s">
        <v>161</v>
      </c>
      <c r="AQ4" s="135" t="s">
        <v>162</v>
      </c>
      <c r="AR4" s="135" t="s">
        <v>163</v>
      </c>
      <c r="AS4" s="135" t="s">
        <v>221</v>
      </c>
      <c r="AT4" s="135" t="s">
        <v>222</v>
      </c>
      <c r="AU4" s="135" t="s">
        <v>191</v>
      </c>
      <c r="AV4" s="135" t="s">
        <v>223</v>
      </c>
      <c r="AW4" s="135" t="s">
        <v>224</v>
      </c>
      <c r="AX4" s="135" t="s">
        <v>221</v>
      </c>
      <c r="AY4" s="135" t="s">
        <v>222</v>
      </c>
      <c r="AZ4" s="135" t="s">
        <v>191</v>
      </c>
      <c r="BA4" s="135" t="s">
        <v>223</v>
      </c>
      <c r="BB4" s="135" t="s">
        <v>224</v>
      </c>
      <c r="BC4" s="1486"/>
    </row>
    <row r="5" spans="1:55" s="312" customFormat="1" ht="24.95" customHeight="1">
      <c r="A5" s="311"/>
      <c r="B5" s="450" t="s">
        <v>51</v>
      </c>
      <c r="C5" s="450" t="s">
        <v>4</v>
      </c>
      <c r="D5" s="357">
        <f>COUNTA(D6,D7,D9:D10,D11,D12,D13,D15:D16,D17,D19:D25)</f>
        <v>17</v>
      </c>
      <c r="E5" s="450"/>
      <c r="F5" s="450"/>
      <c r="G5" s="450"/>
      <c r="H5" s="450"/>
      <c r="I5" s="450"/>
      <c r="J5" s="359">
        <f>SUM(J6,J7,J9:J10,J11,J12,J13,J15:J16,J17,J19:J25)</f>
        <v>322839</v>
      </c>
      <c r="K5" s="359">
        <f t="shared" ref="K5:L5" si="0">SUM(K6,K7,K8,K11,K12,K13,K14,K17,K18)</f>
        <v>16360.28</v>
      </c>
      <c r="L5" s="359">
        <f t="shared" si="0"/>
        <v>24567.88</v>
      </c>
      <c r="M5" s="450"/>
      <c r="N5" s="450"/>
      <c r="O5" s="450"/>
      <c r="P5" s="450"/>
      <c r="Q5" s="450"/>
      <c r="R5" s="450"/>
      <c r="S5" s="450"/>
      <c r="T5" s="450"/>
      <c r="U5" s="450"/>
      <c r="V5" s="450"/>
      <c r="W5" s="450"/>
      <c r="X5" s="450"/>
      <c r="Y5" s="450"/>
      <c r="Z5" s="450"/>
      <c r="AA5" s="450"/>
      <c r="AB5" s="450"/>
      <c r="AC5" s="450"/>
      <c r="AD5" s="450"/>
      <c r="AE5" s="359"/>
      <c r="AF5" s="450"/>
      <c r="AG5" s="450"/>
      <c r="AH5" s="450"/>
      <c r="AI5" s="450"/>
      <c r="AJ5" s="450"/>
      <c r="AK5" s="450"/>
      <c r="AL5" s="450"/>
      <c r="AM5" s="417"/>
      <c r="AN5" s="417"/>
      <c r="AO5" s="450"/>
      <c r="AP5" s="450"/>
      <c r="AQ5" s="450"/>
      <c r="AR5" s="450"/>
      <c r="AS5" s="450"/>
      <c r="AT5" s="450"/>
      <c r="AU5" s="450"/>
      <c r="AV5" s="450"/>
      <c r="AW5" s="450"/>
      <c r="AX5" s="450"/>
      <c r="AY5" s="450"/>
      <c r="AZ5" s="450"/>
      <c r="BA5" s="450"/>
      <c r="BB5" s="450"/>
      <c r="BC5" s="450"/>
    </row>
    <row r="6" spans="1:55" s="314" customFormat="1" ht="24.95" customHeight="1">
      <c r="A6" s="313" t="s">
        <v>2640</v>
      </c>
      <c r="B6" s="450" t="s">
        <v>2878</v>
      </c>
      <c r="C6" s="450" t="s">
        <v>1079</v>
      </c>
      <c r="D6" s="357" t="s">
        <v>2079</v>
      </c>
      <c r="E6" s="450" t="s">
        <v>906</v>
      </c>
      <c r="F6" s="450" t="s">
        <v>2080</v>
      </c>
      <c r="G6" s="522" t="s">
        <v>908</v>
      </c>
      <c r="H6" s="450" t="s">
        <v>1266</v>
      </c>
      <c r="I6" s="450">
        <v>34</v>
      </c>
      <c r="J6" s="359">
        <v>138561</v>
      </c>
      <c r="K6" s="359">
        <v>8990</v>
      </c>
      <c r="L6" s="359">
        <v>13612</v>
      </c>
      <c r="M6" s="450" t="s">
        <v>231</v>
      </c>
      <c r="N6" s="450" t="s">
        <v>2081</v>
      </c>
      <c r="O6" s="450">
        <v>3</v>
      </c>
      <c r="P6" s="450" t="s">
        <v>2082</v>
      </c>
      <c r="Q6" s="450">
        <v>1</v>
      </c>
      <c r="R6" s="359">
        <v>92242</v>
      </c>
      <c r="S6" s="450"/>
      <c r="T6" s="450"/>
      <c r="U6" s="450"/>
      <c r="V6" s="450"/>
      <c r="W6" s="450"/>
      <c r="X6" s="450">
        <v>1986</v>
      </c>
      <c r="Y6" s="450"/>
      <c r="Z6" s="450"/>
      <c r="AA6" s="450"/>
      <c r="AB6" s="450"/>
      <c r="AC6" s="450"/>
      <c r="AD6" s="450"/>
      <c r="AE6" s="359">
        <v>70826</v>
      </c>
      <c r="AF6" s="450"/>
      <c r="AG6" s="450"/>
      <c r="AH6" s="450"/>
      <c r="AI6" s="450"/>
      <c r="AJ6" s="450">
        <v>1364</v>
      </c>
      <c r="AK6" s="450" t="s">
        <v>2083</v>
      </c>
      <c r="AL6" s="450"/>
      <c r="AM6" s="450"/>
      <c r="AN6" s="450"/>
      <c r="AO6" s="450">
        <v>2</v>
      </c>
      <c r="AP6" s="450">
        <v>1</v>
      </c>
      <c r="AQ6" s="450"/>
      <c r="AR6" s="450" t="s">
        <v>2084</v>
      </c>
      <c r="AS6" s="450"/>
      <c r="AT6" s="450"/>
      <c r="AU6" s="450"/>
      <c r="AV6" s="450"/>
      <c r="AW6" s="450"/>
      <c r="AX6" s="450"/>
      <c r="AY6" s="450"/>
      <c r="AZ6" s="450"/>
      <c r="BA6" s="450"/>
      <c r="BB6" s="450"/>
      <c r="BC6" s="450"/>
    </row>
    <row r="7" spans="1:55" s="314" customFormat="1" ht="24.95" customHeight="1">
      <c r="A7" s="313" t="s">
        <v>226</v>
      </c>
      <c r="B7" s="450" t="s">
        <v>6099</v>
      </c>
      <c r="C7" s="450" t="s">
        <v>6100</v>
      </c>
      <c r="D7" s="357" t="s">
        <v>6101</v>
      </c>
      <c r="E7" s="450" t="s">
        <v>6100</v>
      </c>
      <c r="F7" s="450" t="s">
        <v>6102</v>
      </c>
      <c r="G7" s="523" t="s">
        <v>6103</v>
      </c>
      <c r="H7" s="450" t="s">
        <v>6100</v>
      </c>
      <c r="I7" s="450">
        <v>1</v>
      </c>
      <c r="J7" s="359">
        <v>593</v>
      </c>
      <c r="K7" s="359">
        <v>296</v>
      </c>
      <c r="L7" s="359">
        <v>296</v>
      </c>
      <c r="M7" s="450" t="s">
        <v>6104</v>
      </c>
      <c r="N7" s="450" t="s">
        <v>6105</v>
      </c>
      <c r="O7" s="450">
        <v>1</v>
      </c>
      <c r="P7" s="450"/>
      <c r="Q7" s="450"/>
      <c r="R7" s="359"/>
      <c r="S7" s="450"/>
      <c r="T7" s="450"/>
      <c r="U7" s="450"/>
      <c r="V7" s="450"/>
      <c r="W7" s="450"/>
      <c r="X7" s="450">
        <v>1986</v>
      </c>
      <c r="Y7" s="450"/>
      <c r="Z7" s="450">
        <v>75</v>
      </c>
      <c r="AA7" s="450"/>
      <c r="AB7" s="450"/>
      <c r="AC7" s="450"/>
      <c r="AD7" s="450"/>
      <c r="AE7" s="359">
        <v>75</v>
      </c>
      <c r="AF7" s="450"/>
      <c r="AG7" s="450"/>
      <c r="AH7" s="450"/>
      <c r="AI7" s="450"/>
      <c r="AJ7" s="450"/>
      <c r="AK7" s="450"/>
      <c r="AL7" s="450"/>
      <c r="AM7" s="450"/>
      <c r="AN7" s="450" t="s">
        <v>6106</v>
      </c>
      <c r="AO7" s="450"/>
      <c r="AP7" s="450"/>
      <c r="AQ7" s="450"/>
      <c r="AR7" s="450"/>
      <c r="AS7" s="450"/>
      <c r="AT7" s="450"/>
      <c r="AU7" s="450"/>
      <c r="AV7" s="450"/>
      <c r="AW7" s="450"/>
      <c r="AX7" s="450"/>
      <c r="AY7" s="450"/>
      <c r="AZ7" s="450"/>
      <c r="BA7" s="450"/>
      <c r="BB7" s="450"/>
      <c r="BC7" s="450"/>
    </row>
    <row r="8" spans="1:55" s="314" customFormat="1" ht="24.95" customHeight="1">
      <c r="A8" s="313" t="s">
        <v>226</v>
      </c>
      <c r="B8" s="524" t="s">
        <v>6107</v>
      </c>
      <c r="C8" s="450" t="s">
        <v>6108</v>
      </c>
      <c r="D8" s="357">
        <f>COUNTA(D9:D10)</f>
        <v>2</v>
      </c>
      <c r="E8" s="450"/>
      <c r="F8" s="450" t="s">
        <v>6109</v>
      </c>
      <c r="G8" s="523" t="s">
        <v>6110</v>
      </c>
      <c r="H8" s="450"/>
      <c r="I8" s="450">
        <v>1</v>
      </c>
      <c r="J8" s="359">
        <f>SUM(J9:J10)</f>
        <v>23370</v>
      </c>
      <c r="K8" s="359">
        <f>SUM(K9:K10)</f>
        <v>661.33999999999992</v>
      </c>
      <c r="L8" s="359">
        <f>SUM(L9:L10)</f>
        <v>987.6</v>
      </c>
      <c r="M8" s="450"/>
      <c r="N8" s="450"/>
      <c r="O8" s="450"/>
      <c r="P8" s="450"/>
      <c r="Q8" s="450"/>
      <c r="R8" s="359"/>
      <c r="S8" s="450"/>
      <c r="T8" s="450"/>
      <c r="U8" s="450"/>
      <c r="V8" s="450"/>
      <c r="W8" s="450"/>
      <c r="X8" s="450"/>
      <c r="Y8" s="450">
        <v>100</v>
      </c>
      <c r="Z8" s="450">
        <v>100</v>
      </c>
      <c r="AA8" s="450"/>
      <c r="AB8" s="450"/>
      <c r="AC8" s="450"/>
      <c r="AD8" s="450"/>
      <c r="AE8" s="359"/>
      <c r="AF8" s="450"/>
      <c r="AG8" s="450"/>
      <c r="AH8" s="450"/>
      <c r="AI8" s="450"/>
      <c r="AJ8" s="450" t="s">
        <v>6111</v>
      </c>
      <c r="AK8" s="450"/>
      <c r="AL8" s="525"/>
      <c r="AM8" s="450">
        <v>1</v>
      </c>
      <c r="AN8" s="450"/>
      <c r="AO8" s="450"/>
      <c r="AP8" s="450"/>
      <c r="AQ8" s="450"/>
      <c r="AR8" s="450"/>
      <c r="AS8" s="450"/>
      <c r="AT8" s="450"/>
      <c r="AU8" s="450"/>
      <c r="AV8" s="450"/>
      <c r="AW8" s="450"/>
      <c r="AX8" s="450"/>
      <c r="AY8" s="450"/>
      <c r="AZ8" s="450"/>
      <c r="BA8" s="450"/>
      <c r="BB8" s="450"/>
      <c r="BC8" s="450"/>
    </row>
    <row r="9" spans="1:55" s="314" customFormat="1" ht="24.95" customHeight="1">
      <c r="A9" s="313"/>
      <c r="B9" s="526"/>
      <c r="C9" s="450" t="s">
        <v>6112</v>
      </c>
      <c r="D9" s="357" t="s">
        <v>6113</v>
      </c>
      <c r="E9" s="450" t="s">
        <v>6112</v>
      </c>
      <c r="F9" s="450" t="s">
        <v>6109</v>
      </c>
      <c r="G9" s="523" t="s">
        <v>6110</v>
      </c>
      <c r="H9" s="450" t="s">
        <v>6112</v>
      </c>
      <c r="I9" s="450">
        <v>1</v>
      </c>
      <c r="J9" s="359">
        <v>7307</v>
      </c>
      <c r="K9" s="359">
        <v>434.34</v>
      </c>
      <c r="L9" s="359">
        <v>649.6</v>
      </c>
      <c r="M9" s="450"/>
      <c r="N9" s="450" t="s">
        <v>6114</v>
      </c>
      <c r="O9" s="450">
        <v>1</v>
      </c>
      <c r="P9" s="450"/>
      <c r="Q9" s="450"/>
      <c r="R9" s="359"/>
      <c r="S9" s="450"/>
      <c r="T9" s="450"/>
      <c r="U9" s="450"/>
      <c r="V9" s="450"/>
      <c r="W9" s="450"/>
      <c r="X9" s="450">
        <v>1997</v>
      </c>
      <c r="Y9" s="450">
        <v>100</v>
      </c>
      <c r="Z9" s="450">
        <v>100</v>
      </c>
      <c r="AA9" s="450"/>
      <c r="AB9" s="450"/>
      <c r="AC9" s="450"/>
      <c r="AD9" s="450"/>
      <c r="AE9" s="359">
        <v>400</v>
      </c>
      <c r="AF9" s="450"/>
      <c r="AG9" s="450"/>
      <c r="AH9" s="450"/>
      <c r="AI9" s="450"/>
      <c r="AJ9" s="450" t="s">
        <v>6111</v>
      </c>
      <c r="AK9" s="450"/>
      <c r="AL9" s="525"/>
      <c r="AM9" s="450">
        <v>1</v>
      </c>
      <c r="AN9" s="450"/>
      <c r="AO9" s="450"/>
      <c r="AP9" s="450"/>
      <c r="AQ9" s="450"/>
      <c r="AR9" s="450"/>
      <c r="AS9" s="450"/>
      <c r="AT9" s="450"/>
      <c r="AU9" s="450"/>
      <c r="AV9" s="450"/>
      <c r="AW9" s="450"/>
      <c r="AX9" s="450"/>
      <c r="AY9" s="450"/>
      <c r="AZ9" s="450"/>
      <c r="BA9" s="450"/>
      <c r="BB9" s="450"/>
      <c r="BC9" s="450"/>
    </row>
    <row r="10" spans="1:55" s="314" customFormat="1" ht="24.95" customHeight="1">
      <c r="A10" s="313"/>
      <c r="B10" s="484"/>
      <c r="C10" s="450" t="s">
        <v>6115</v>
      </c>
      <c r="D10" s="357" t="s">
        <v>6116</v>
      </c>
      <c r="E10" s="450" t="s">
        <v>6115</v>
      </c>
      <c r="F10" s="450" t="s">
        <v>6109</v>
      </c>
      <c r="G10" s="523" t="s">
        <v>6110</v>
      </c>
      <c r="H10" s="450" t="s">
        <v>6115</v>
      </c>
      <c r="I10" s="450">
        <v>1</v>
      </c>
      <c r="J10" s="359">
        <v>16063</v>
      </c>
      <c r="K10" s="359">
        <v>227</v>
      </c>
      <c r="L10" s="359">
        <v>338</v>
      </c>
      <c r="M10" s="450"/>
      <c r="N10" s="450" t="s">
        <v>6114</v>
      </c>
      <c r="O10" s="450">
        <v>1</v>
      </c>
      <c r="P10" s="450"/>
      <c r="Q10" s="450"/>
      <c r="R10" s="359"/>
      <c r="S10" s="450"/>
      <c r="T10" s="450"/>
      <c r="U10" s="450"/>
      <c r="V10" s="450"/>
      <c r="W10" s="450"/>
      <c r="X10" s="450">
        <v>2009</v>
      </c>
      <c r="Y10" s="450">
        <v>100</v>
      </c>
      <c r="Z10" s="450">
        <v>100</v>
      </c>
      <c r="AA10" s="450"/>
      <c r="AB10" s="450"/>
      <c r="AC10" s="450"/>
      <c r="AD10" s="450"/>
      <c r="AE10" s="359">
        <v>4993</v>
      </c>
      <c r="AF10" s="450"/>
      <c r="AG10" s="450"/>
      <c r="AH10" s="450"/>
      <c r="AI10" s="450"/>
      <c r="AJ10" s="450" t="s">
        <v>6111</v>
      </c>
      <c r="AK10" s="450"/>
      <c r="AL10" s="525"/>
      <c r="AM10" s="450">
        <v>1</v>
      </c>
      <c r="AN10" s="450"/>
      <c r="AO10" s="450"/>
      <c r="AP10" s="450"/>
      <c r="AQ10" s="450"/>
      <c r="AR10" s="450"/>
      <c r="AS10" s="450"/>
      <c r="AT10" s="450"/>
      <c r="AU10" s="450"/>
      <c r="AV10" s="450"/>
      <c r="AW10" s="450"/>
      <c r="AX10" s="450"/>
      <c r="AY10" s="450"/>
      <c r="AZ10" s="450"/>
      <c r="BA10" s="450"/>
      <c r="BB10" s="450"/>
      <c r="BC10" s="450"/>
    </row>
    <row r="11" spans="1:55" s="314" customFormat="1" ht="24.95" customHeight="1">
      <c r="A11" s="313"/>
      <c r="B11" s="450" t="s">
        <v>6117</v>
      </c>
      <c r="C11" s="450" t="s">
        <v>6118</v>
      </c>
      <c r="D11" s="450" t="s">
        <v>6119</v>
      </c>
      <c r="E11" s="450" t="s">
        <v>6118</v>
      </c>
      <c r="F11" s="450" t="s">
        <v>6120</v>
      </c>
      <c r="G11" s="523"/>
      <c r="H11" s="450" t="s">
        <v>6118</v>
      </c>
      <c r="I11" s="450">
        <v>1</v>
      </c>
      <c r="J11" s="359">
        <v>3620</v>
      </c>
      <c r="K11" s="359">
        <v>382</v>
      </c>
      <c r="L11" s="359">
        <v>514</v>
      </c>
      <c r="M11" s="450"/>
      <c r="N11" s="450"/>
      <c r="O11" s="450"/>
      <c r="P11" s="450"/>
      <c r="Q11" s="450"/>
      <c r="R11" s="450"/>
      <c r="S11" s="450"/>
      <c r="T11" s="450"/>
      <c r="U11" s="450"/>
      <c r="V11" s="450"/>
      <c r="W11" s="450"/>
      <c r="X11" s="450">
        <v>2004</v>
      </c>
      <c r="Y11" s="450">
        <v>662</v>
      </c>
      <c r="Z11" s="450"/>
      <c r="AA11" s="450"/>
      <c r="AB11" s="450"/>
      <c r="AC11" s="450"/>
      <c r="AD11" s="450"/>
      <c r="AE11" s="359">
        <v>1010</v>
      </c>
      <c r="AF11" s="450"/>
      <c r="AG11" s="450"/>
      <c r="AH11" s="450"/>
      <c r="AI11" s="450"/>
      <c r="AJ11" s="450"/>
      <c r="AK11" s="450"/>
      <c r="AL11" s="450"/>
      <c r="AM11" s="450"/>
      <c r="AN11" s="450"/>
      <c r="AO11" s="450"/>
      <c r="AP11" s="450"/>
      <c r="AQ11" s="450"/>
      <c r="AR11" s="450"/>
      <c r="AS11" s="450"/>
      <c r="AT11" s="450"/>
      <c r="AU11" s="450"/>
      <c r="AV11" s="450"/>
      <c r="AW11" s="450"/>
      <c r="AX11" s="450"/>
      <c r="AY11" s="450"/>
      <c r="AZ11" s="450"/>
      <c r="BA11" s="450"/>
      <c r="BB11" s="450"/>
      <c r="BC11" s="450"/>
    </row>
    <row r="12" spans="1:55" s="314" customFormat="1" ht="24.95" customHeight="1">
      <c r="A12" s="313" t="s">
        <v>226</v>
      </c>
      <c r="B12" s="450" t="s">
        <v>6121</v>
      </c>
      <c r="C12" s="450" t="s">
        <v>6122</v>
      </c>
      <c r="D12" s="357" t="s">
        <v>6123</v>
      </c>
      <c r="E12" s="450" t="s">
        <v>6122</v>
      </c>
      <c r="F12" s="450" t="s">
        <v>6124</v>
      </c>
      <c r="G12" s="523"/>
      <c r="H12" s="450" t="s">
        <v>6122</v>
      </c>
      <c r="I12" s="450" t="s">
        <v>6125</v>
      </c>
      <c r="J12" s="359">
        <v>8541</v>
      </c>
      <c r="K12" s="359">
        <v>382</v>
      </c>
      <c r="L12" s="359">
        <v>644.76</v>
      </c>
      <c r="M12" s="450" t="s">
        <v>6104</v>
      </c>
      <c r="N12" s="450" t="s">
        <v>6126</v>
      </c>
      <c r="O12" s="450">
        <v>1</v>
      </c>
      <c r="P12" s="450"/>
      <c r="Q12" s="450"/>
      <c r="R12" s="359"/>
      <c r="S12" s="450"/>
      <c r="T12" s="450"/>
      <c r="U12" s="450"/>
      <c r="V12" s="450"/>
      <c r="W12" s="450"/>
      <c r="X12" s="450">
        <v>2001</v>
      </c>
      <c r="Y12" s="450">
        <v>625</v>
      </c>
      <c r="Z12" s="450">
        <v>625</v>
      </c>
      <c r="AA12" s="450">
        <v>750</v>
      </c>
      <c r="AB12" s="450"/>
      <c r="AC12" s="450"/>
      <c r="AD12" s="450"/>
      <c r="AE12" s="359">
        <v>2000</v>
      </c>
      <c r="AF12" s="450"/>
      <c r="AG12" s="450"/>
      <c r="AH12" s="450"/>
      <c r="AI12" s="450"/>
      <c r="AJ12" s="450" t="s">
        <v>6127</v>
      </c>
      <c r="AK12" s="450" t="s">
        <v>6128</v>
      </c>
      <c r="AL12" s="450"/>
      <c r="AM12" s="450" t="s">
        <v>6129</v>
      </c>
      <c r="AN12" s="450"/>
      <c r="AO12" s="450"/>
      <c r="AP12" s="450"/>
      <c r="AQ12" s="450"/>
      <c r="AR12" s="450"/>
      <c r="AS12" s="450"/>
      <c r="AT12" s="450"/>
      <c r="AU12" s="450"/>
      <c r="AV12" s="450"/>
      <c r="AW12" s="450"/>
      <c r="AX12" s="450"/>
      <c r="AY12" s="450"/>
      <c r="AZ12" s="450"/>
      <c r="BA12" s="450"/>
      <c r="BB12" s="450"/>
      <c r="BC12" s="450"/>
    </row>
    <row r="13" spans="1:55" s="314" customFormat="1" ht="24.95" customHeight="1">
      <c r="A13" s="313" t="s">
        <v>226</v>
      </c>
      <c r="B13" s="450" t="s">
        <v>6130</v>
      </c>
      <c r="C13" s="450" t="s">
        <v>6131</v>
      </c>
      <c r="D13" s="357" t="s">
        <v>6132</v>
      </c>
      <c r="E13" s="450" t="s">
        <v>6131</v>
      </c>
      <c r="F13" s="450" t="s">
        <v>6133</v>
      </c>
      <c r="G13" s="523"/>
      <c r="H13" s="527" t="s">
        <v>6134</v>
      </c>
      <c r="I13" s="450" t="s">
        <v>6135</v>
      </c>
      <c r="J13" s="402">
        <v>2146</v>
      </c>
      <c r="K13" s="402">
        <v>395.19</v>
      </c>
      <c r="L13" s="402">
        <v>742.59</v>
      </c>
      <c r="M13" s="450"/>
      <c r="N13" s="450"/>
      <c r="O13" s="450"/>
      <c r="P13" s="450"/>
      <c r="Q13" s="450"/>
      <c r="R13" s="359"/>
      <c r="S13" s="450"/>
      <c r="T13" s="450"/>
      <c r="U13" s="450"/>
      <c r="V13" s="450"/>
      <c r="W13" s="450"/>
      <c r="X13" s="450">
        <v>2003</v>
      </c>
      <c r="Y13" s="528">
        <v>473</v>
      </c>
      <c r="Z13" s="528">
        <v>473</v>
      </c>
      <c r="AA13" s="528">
        <v>946</v>
      </c>
      <c r="AB13" s="450"/>
      <c r="AC13" s="450"/>
      <c r="AD13" s="450"/>
      <c r="AE13" s="402">
        <v>1892</v>
      </c>
      <c r="AF13" s="450"/>
      <c r="AG13" s="450"/>
      <c r="AH13" s="450"/>
      <c r="AI13" s="450"/>
      <c r="AJ13" s="450"/>
      <c r="AK13" s="450" t="s">
        <v>6128</v>
      </c>
      <c r="AL13" s="450" t="s">
        <v>6136</v>
      </c>
      <c r="AM13" s="450" t="s">
        <v>6137</v>
      </c>
      <c r="AN13" s="450" t="s">
        <v>6138</v>
      </c>
      <c r="AO13" s="450"/>
      <c r="AP13" s="450"/>
      <c r="AQ13" s="450"/>
      <c r="AR13" s="450"/>
      <c r="AS13" s="450"/>
      <c r="AT13" s="450"/>
      <c r="AU13" s="450"/>
      <c r="AV13" s="450"/>
      <c r="AW13" s="450"/>
      <c r="AX13" s="450"/>
      <c r="AY13" s="450"/>
      <c r="AZ13" s="450"/>
      <c r="BA13" s="450"/>
      <c r="BB13" s="450"/>
      <c r="BC13" s="450"/>
    </row>
    <row r="14" spans="1:55" s="314" customFormat="1" ht="24.95" customHeight="1">
      <c r="A14" s="313" t="s">
        <v>226</v>
      </c>
      <c r="B14" s="524" t="s">
        <v>6139</v>
      </c>
      <c r="C14" s="450" t="s">
        <v>6108</v>
      </c>
      <c r="D14" s="357">
        <f>COUNTA(D15:D16)</f>
        <v>2</v>
      </c>
      <c r="E14" s="450"/>
      <c r="F14" s="450"/>
      <c r="G14" s="450"/>
      <c r="H14" s="450"/>
      <c r="I14" s="450"/>
      <c r="J14" s="359">
        <f>SUM(J15:J16)</f>
        <v>41507</v>
      </c>
      <c r="K14" s="359">
        <f>SUM(K15:K16)</f>
        <v>1495</v>
      </c>
      <c r="L14" s="359">
        <f>SUM(L15:L16)</f>
        <v>1980</v>
      </c>
      <c r="M14" s="450"/>
      <c r="N14" s="450"/>
      <c r="O14" s="450"/>
      <c r="P14" s="450"/>
      <c r="Q14" s="450"/>
      <c r="R14" s="450"/>
      <c r="S14" s="450"/>
      <c r="T14" s="450"/>
      <c r="U14" s="450"/>
      <c r="V14" s="450"/>
      <c r="W14" s="450"/>
      <c r="X14" s="450"/>
      <c r="Y14" s="450"/>
      <c r="Z14" s="450"/>
      <c r="AA14" s="450"/>
      <c r="AB14" s="450"/>
      <c r="AC14" s="450"/>
      <c r="AD14" s="450"/>
      <c r="AE14" s="450"/>
      <c r="AF14" s="450"/>
      <c r="AG14" s="450"/>
      <c r="AH14" s="450"/>
      <c r="AI14" s="450"/>
      <c r="AJ14" s="450"/>
      <c r="AK14" s="450"/>
      <c r="AL14" s="450"/>
      <c r="AM14" s="417"/>
      <c r="AN14" s="417"/>
      <c r="AO14" s="450"/>
      <c r="AP14" s="450"/>
      <c r="AQ14" s="450"/>
      <c r="AR14" s="450"/>
      <c r="AS14" s="450"/>
      <c r="AT14" s="450"/>
      <c r="AU14" s="450"/>
      <c r="AV14" s="450"/>
      <c r="AW14" s="450"/>
      <c r="AX14" s="450"/>
      <c r="AY14" s="450"/>
      <c r="AZ14" s="450"/>
      <c r="BA14" s="450"/>
      <c r="BB14" s="450"/>
      <c r="BC14" s="450"/>
    </row>
    <row r="15" spans="1:55" s="314" customFormat="1" ht="24.95" customHeight="1">
      <c r="A15" s="313"/>
      <c r="B15" s="526"/>
      <c r="C15" s="450" t="s">
        <v>6140</v>
      </c>
      <c r="D15" s="357" t="s">
        <v>6141</v>
      </c>
      <c r="E15" s="450" t="s">
        <v>6140</v>
      </c>
      <c r="F15" s="450" t="s">
        <v>6142</v>
      </c>
      <c r="G15" s="523"/>
      <c r="H15" s="450" t="s">
        <v>6140</v>
      </c>
      <c r="I15" s="450">
        <v>2</v>
      </c>
      <c r="J15" s="359">
        <v>16283</v>
      </c>
      <c r="K15" s="359">
        <v>1014</v>
      </c>
      <c r="L15" s="359">
        <v>1499</v>
      </c>
      <c r="M15" s="450"/>
      <c r="N15" s="450" t="s">
        <v>6143</v>
      </c>
      <c r="O15" s="450">
        <v>1</v>
      </c>
      <c r="P15" s="450"/>
      <c r="Q15" s="450"/>
      <c r="R15" s="359">
        <v>5355</v>
      </c>
      <c r="S15" s="450"/>
      <c r="T15" s="450"/>
      <c r="U15" s="450"/>
      <c r="V15" s="450"/>
      <c r="W15" s="450"/>
      <c r="X15" s="450">
        <v>1987</v>
      </c>
      <c r="Y15" s="450">
        <v>908</v>
      </c>
      <c r="Z15" s="450"/>
      <c r="AA15" s="450"/>
      <c r="AB15" s="450"/>
      <c r="AC15" s="450"/>
      <c r="AD15" s="450"/>
      <c r="AE15" s="359">
        <v>1500</v>
      </c>
      <c r="AF15" s="450"/>
      <c r="AG15" s="450"/>
      <c r="AH15" s="450"/>
      <c r="AI15" s="450"/>
      <c r="AJ15" s="450"/>
      <c r="AK15" s="450">
        <v>3</v>
      </c>
      <c r="AL15" s="450">
        <v>1</v>
      </c>
      <c r="AM15" s="450">
        <v>1</v>
      </c>
      <c r="AN15" s="450">
        <v>70</v>
      </c>
      <c r="AO15" s="450"/>
      <c r="AP15" s="450"/>
      <c r="AQ15" s="450">
        <v>1</v>
      </c>
      <c r="AR15" s="450"/>
      <c r="AS15" s="450"/>
      <c r="AT15" s="450"/>
      <c r="AU15" s="450"/>
      <c r="AV15" s="450"/>
      <c r="AW15" s="450"/>
      <c r="AX15" s="450"/>
      <c r="AY15" s="450"/>
      <c r="AZ15" s="450"/>
      <c r="BA15" s="450"/>
      <c r="BB15" s="450"/>
      <c r="BC15" s="450"/>
    </row>
    <row r="16" spans="1:55" s="314" customFormat="1" ht="24.95" customHeight="1">
      <c r="A16" s="313"/>
      <c r="B16" s="529"/>
      <c r="C16" s="450" t="s">
        <v>6144</v>
      </c>
      <c r="D16" s="357" t="s">
        <v>6145</v>
      </c>
      <c r="E16" s="450" t="s">
        <v>6144</v>
      </c>
      <c r="F16" s="450" t="s">
        <v>6146</v>
      </c>
      <c r="G16" s="523" t="s">
        <v>6147</v>
      </c>
      <c r="H16" s="450" t="s">
        <v>6144</v>
      </c>
      <c r="I16" s="450">
        <v>34</v>
      </c>
      <c r="J16" s="359">
        <v>25224</v>
      </c>
      <c r="K16" s="359">
        <v>481</v>
      </c>
      <c r="L16" s="359">
        <v>481</v>
      </c>
      <c r="M16" s="450" t="s">
        <v>6104</v>
      </c>
      <c r="N16" s="450" t="s">
        <v>6148</v>
      </c>
      <c r="O16" s="450">
        <v>1</v>
      </c>
      <c r="P16" s="450"/>
      <c r="Q16" s="450"/>
      <c r="R16" s="359"/>
      <c r="S16" s="450"/>
      <c r="T16" s="450"/>
      <c r="U16" s="450"/>
      <c r="V16" s="450"/>
      <c r="W16" s="450"/>
      <c r="X16" s="450">
        <v>2009</v>
      </c>
      <c r="Y16" s="450"/>
      <c r="Z16" s="450"/>
      <c r="AA16" s="450"/>
      <c r="AB16" s="450"/>
      <c r="AC16" s="450"/>
      <c r="AD16" s="450"/>
      <c r="AE16" s="359">
        <v>7000</v>
      </c>
      <c r="AF16" s="450"/>
      <c r="AG16" s="450"/>
      <c r="AH16" s="450"/>
      <c r="AI16" s="450"/>
      <c r="AJ16" s="450">
        <v>1364</v>
      </c>
      <c r="AK16" s="450" t="s">
        <v>6149</v>
      </c>
      <c r="AL16" s="450"/>
      <c r="AM16" s="450"/>
      <c r="AN16" s="450"/>
      <c r="AO16" s="450">
        <v>2</v>
      </c>
      <c r="AP16" s="450">
        <v>1</v>
      </c>
      <c r="AQ16" s="450"/>
      <c r="AR16" s="450" t="s">
        <v>6150</v>
      </c>
      <c r="AS16" s="450"/>
      <c r="AT16" s="450"/>
      <c r="AU16" s="450"/>
      <c r="AV16" s="450"/>
      <c r="AW16" s="450"/>
      <c r="AX16" s="450"/>
      <c r="AY16" s="450"/>
      <c r="AZ16" s="450"/>
      <c r="BA16" s="450"/>
      <c r="BB16" s="450"/>
      <c r="BC16" s="450"/>
    </row>
    <row r="17" spans="1:55" s="314" customFormat="1" ht="24.95" customHeight="1">
      <c r="A17" s="313"/>
      <c r="B17" s="450" t="s">
        <v>6151</v>
      </c>
      <c r="C17" s="450" t="s">
        <v>6152</v>
      </c>
      <c r="D17" s="357" t="s">
        <v>6153</v>
      </c>
      <c r="E17" s="450" t="s">
        <v>6154</v>
      </c>
      <c r="F17" s="450"/>
      <c r="G17" s="450"/>
      <c r="H17" s="450" t="s">
        <v>6154</v>
      </c>
      <c r="I17" s="450"/>
      <c r="J17" s="359">
        <v>1400</v>
      </c>
      <c r="K17" s="359">
        <v>392</v>
      </c>
      <c r="L17" s="359">
        <v>392</v>
      </c>
      <c r="M17" s="450"/>
      <c r="N17" s="380">
        <v>2000</v>
      </c>
      <c r="O17" s="450">
        <v>1</v>
      </c>
      <c r="P17" s="380">
        <v>2000</v>
      </c>
      <c r="Q17" s="450">
        <v>1</v>
      </c>
      <c r="R17" s="359">
        <v>16000</v>
      </c>
      <c r="S17" s="450"/>
      <c r="T17" s="450"/>
      <c r="U17" s="450"/>
      <c r="V17" s="450"/>
      <c r="W17" s="450"/>
      <c r="X17" s="450">
        <v>1995</v>
      </c>
      <c r="Y17" s="450"/>
      <c r="Z17" s="450"/>
      <c r="AA17" s="450"/>
      <c r="AB17" s="450"/>
      <c r="AC17" s="450"/>
      <c r="AD17" s="450"/>
      <c r="AE17" s="359">
        <v>240</v>
      </c>
      <c r="AF17" s="450"/>
      <c r="AG17" s="450"/>
      <c r="AH17" s="450"/>
      <c r="AI17" s="450"/>
      <c r="AJ17" s="450"/>
      <c r="AK17" s="450"/>
      <c r="AL17" s="450"/>
      <c r="AM17" s="417"/>
      <c r="AN17" s="417"/>
      <c r="AO17" s="450"/>
      <c r="AP17" s="450"/>
      <c r="AQ17" s="450"/>
      <c r="AR17" s="450"/>
      <c r="AS17" s="450"/>
      <c r="AT17" s="450"/>
      <c r="AU17" s="450"/>
      <c r="AV17" s="450"/>
      <c r="AW17" s="450"/>
      <c r="AX17" s="450"/>
      <c r="AY17" s="450"/>
      <c r="AZ17" s="450"/>
      <c r="BA17" s="450"/>
      <c r="BB17" s="450"/>
      <c r="BC17" s="450"/>
    </row>
    <row r="18" spans="1:55" s="314" customFormat="1" ht="24.95" customHeight="1">
      <c r="A18" s="313"/>
      <c r="B18" s="524" t="s">
        <v>6155</v>
      </c>
      <c r="C18" s="450" t="s">
        <v>6108</v>
      </c>
      <c r="D18" s="357">
        <f>COUNTA(D19:D25)</f>
        <v>7</v>
      </c>
      <c r="E18" s="450"/>
      <c r="F18" s="450"/>
      <c r="G18" s="450"/>
      <c r="H18" s="450"/>
      <c r="I18" s="450"/>
      <c r="J18" s="359">
        <f>SUM(J19:J25)</f>
        <v>103101</v>
      </c>
      <c r="K18" s="359">
        <f>SUM(K19:K25)</f>
        <v>3366.75</v>
      </c>
      <c r="L18" s="359">
        <f>SUM(L19:L25)</f>
        <v>5398.93</v>
      </c>
      <c r="M18" s="450"/>
      <c r="N18" s="450"/>
      <c r="O18" s="450"/>
      <c r="P18" s="450"/>
      <c r="Q18" s="450"/>
      <c r="R18" s="359"/>
      <c r="S18" s="450"/>
      <c r="T18" s="450"/>
      <c r="U18" s="450"/>
      <c r="V18" s="450"/>
      <c r="W18" s="450"/>
      <c r="X18" s="450"/>
      <c r="Y18" s="450"/>
      <c r="Z18" s="450"/>
      <c r="AA18" s="450"/>
      <c r="AB18" s="450"/>
      <c r="AC18" s="450"/>
      <c r="AD18" s="450"/>
      <c r="AE18" s="359"/>
      <c r="AF18" s="450"/>
      <c r="AG18" s="450"/>
      <c r="AH18" s="450"/>
      <c r="AI18" s="450"/>
      <c r="AJ18" s="450"/>
      <c r="AK18" s="450"/>
      <c r="AL18" s="450"/>
      <c r="AM18" s="417"/>
      <c r="AN18" s="417"/>
      <c r="AO18" s="450"/>
      <c r="AP18" s="450"/>
      <c r="AQ18" s="450"/>
      <c r="AR18" s="450"/>
      <c r="AS18" s="450"/>
      <c r="AT18" s="450"/>
      <c r="AU18" s="450"/>
      <c r="AV18" s="450"/>
      <c r="AW18" s="450"/>
      <c r="AX18" s="450"/>
      <c r="AY18" s="450"/>
      <c r="AZ18" s="450"/>
      <c r="BA18" s="450"/>
      <c r="BB18" s="450"/>
      <c r="BC18" s="450"/>
    </row>
    <row r="19" spans="1:55" s="314" customFormat="1" ht="24.95" customHeight="1">
      <c r="A19" s="313"/>
      <c r="B19" s="526"/>
      <c r="C19" s="450" t="s">
        <v>6156</v>
      </c>
      <c r="D19" s="357" t="s">
        <v>6157</v>
      </c>
      <c r="E19" s="450" t="s">
        <v>6158</v>
      </c>
      <c r="F19" s="450"/>
      <c r="G19" s="450"/>
      <c r="H19" s="450" t="s">
        <v>6159</v>
      </c>
      <c r="I19" s="450"/>
      <c r="J19" s="359">
        <v>15399</v>
      </c>
      <c r="K19" s="359">
        <v>107.1</v>
      </c>
      <c r="L19" s="359">
        <v>107.1</v>
      </c>
      <c r="M19" s="450"/>
      <c r="N19" s="450"/>
      <c r="O19" s="450"/>
      <c r="P19" s="450"/>
      <c r="Q19" s="450"/>
      <c r="R19" s="359">
        <v>42456</v>
      </c>
      <c r="S19" s="450"/>
      <c r="T19" s="450"/>
      <c r="U19" s="450"/>
      <c r="V19" s="450"/>
      <c r="W19" s="450"/>
      <c r="X19" s="450">
        <v>2010</v>
      </c>
      <c r="Y19" s="450"/>
      <c r="Z19" s="450"/>
      <c r="AA19" s="450"/>
      <c r="AB19" s="450"/>
      <c r="AC19" s="450"/>
      <c r="AD19" s="450"/>
      <c r="AE19" s="359">
        <v>1594</v>
      </c>
      <c r="AF19" s="450"/>
      <c r="AG19" s="450"/>
      <c r="AH19" s="450"/>
      <c r="AI19" s="450"/>
      <c r="AJ19" s="450"/>
      <c r="AK19" s="450"/>
      <c r="AL19" s="450"/>
      <c r="AM19" s="417"/>
      <c r="AN19" s="417"/>
      <c r="AO19" s="450"/>
      <c r="AP19" s="450"/>
      <c r="AQ19" s="450"/>
      <c r="AR19" s="450"/>
      <c r="AS19" s="450"/>
      <c r="AT19" s="450"/>
      <c r="AU19" s="450"/>
      <c r="AV19" s="450"/>
      <c r="AW19" s="450"/>
      <c r="AX19" s="450"/>
      <c r="AY19" s="450"/>
      <c r="AZ19" s="450"/>
      <c r="BA19" s="450"/>
      <c r="BB19" s="450"/>
      <c r="BC19" s="450"/>
    </row>
    <row r="20" spans="1:55" s="314" customFormat="1" ht="24.95" customHeight="1">
      <c r="A20" s="313"/>
      <c r="B20" s="526"/>
      <c r="C20" s="450" t="s">
        <v>6156</v>
      </c>
      <c r="D20" s="357" t="s">
        <v>6160</v>
      </c>
      <c r="E20" s="450" t="s">
        <v>6158</v>
      </c>
      <c r="F20" s="450"/>
      <c r="G20" s="450"/>
      <c r="H20" s="450" t="s">
        <v>6159</v>
      </c>
      <c r="I20" s="450"/>
      <c r="J20" s="359">
        <v>8837</v>
      </c>
      <c r="K20" s="359">
        <v>980</v>
      </c>
      <c r="L20" s="359">
        <v>1493</v>
      </c>
      <c r="M20" s="450"/>
      <c r="N20" s="450"/>
      <c r="O20" s="450"/>
      <c r="P20" s="450"/>
      <c r="Q20" s="450"/>
      <c r="R20" s="359">
        <v>603000</v>
      </c>
      <c r="S20" s="450"/>
      <c r="T20" s="450"/>
      <c r="U20" s="450"/>
      <c r="V20" s="450"/>
      <c r="W20" s="450"/>
      <c r="X20" s="450">
        <v>2009</v>
      </c>
      <c r="Y20" s="450"/>
      <c r="Z20" s="450"/>
      <c r="AA20" s="450"/>
      <c r="AB20" s="450"/>
      <c r="AC20" s="450"/>
      <c r="AD20" s="450"/>
      <c r="AE20" s="359">
        <v>2933</v>
      </c>
      <c r="AF20" s="450"/>
      <c r="AG20" s="450"/>
      <c r="AH20" s="450"/>
      <c r="AI20" s="450"/>
      <c r="AJ20" s="450"/>
      <c r="AK20" s="450"/>
      <c r="AL20" s="450"/>
      <c r="AM20" s="417"/>
      <c r="AN20" s="417"/>
      <c r="AO20" s="450"/>
      <c r="AP20" s="450"/>
      <c r="AQ20" s="450"/>
      <c r="AR20" s="450"/>
      <c r="AS20" s="450"/>
      <c r="AT20" s="450"/>
      <c r="AU20" s="450"/>
      <c r="AV20" s="450"/>
      <c r="AW20" s="450"/>
      <c r="AX20" s="450"/>
      <c r="AY20" s="450"/>
      <c r="AZ20" s="450"/>
      <c r="BA20" s="450"/>
      <c r="BB20" s="450"/>
      <c r="BC20" s="450"/>
    </row>
    <row r="21" spans="1:55" s="314" customFormat="1" ht="24.95" customHeight="1">
      <c r="A21" s="313"/>
      <c r="B21" s="526"/>
      <c r="C21" s="417" t="s">
        <v>6161</v>
      </c>
      <c r="D21" s="499" t="s">
        <v>6162</v>
      </c>
      <c r="E21" s="417" t="s">
        <v>6161</v>
      </c>
      <c r="F21" s="417"/>
      <c r="G21" s="417"/>
      <c r="H21" s="417" t="s">
        <v>6163</v>
      </c>
      <c r="I21" s="417"/>
      <c r="J21" s="418">
        <v>4680</v>
      </c>
      <c r="K21" s="418">
        <v>830</v>
      </c>
      <c r="L21" s="418">
        <v>1935</v>
      </c>
      <c r="M21" s="417"/>
      <c r="N21" s="417" t="s">
        <v>6164</v>
      </c>
      <c r="O21" s="417">
        <v>1</v>
      </c>
      <c r="P21" s="417"/>
      <c r="Q21" s="417"/>
      <c r="R21" s="418"/>
      <c r="S21" s="417"/>
      <c r="T21" s="417"/>
      <c r="U21" s="417"/>
      <c r="V21" s="417"/>
      <c r="W21" s="417"/>
      <c r="X21" s="417">
        <v>2010</v>
      </c>
      <c r="Y21" s="417"/>
      <c r="Z21" s="417"/>
      <c r="AA21" s="417"/>
      <c r="AB21" s="417"/>
      <c r="AC21" s="417"/>
      <c r="AD21" s="417"/>
      <c r="AE21" s="418">
        <v>3910</v>
      </c>
      <c r="AF21" s="417"/>
      <c r="AG21" s="417"/>
      <c r="AH21" s="417"/>
      <c r="AI21" s="417"/>
      <c r="AJ21" s="417"/>
      <c r="AK21" s="417"/>
      <c r="AL21" s="417"/>
      <c r="AM21" s="417"/>
      <c r="AN21" s="417"/>
      <c r="AO21" s="417"/>
      <c r="AP21" s="417"/>
      <c r="AQ21" s="417"/>
      <c r="AR21" s="417"/>
      <c r="AS21" s="417"/>
      <c r="AT21" s="417"/>
      <c r="AU21" s="417"/>
      <c r="AV21" s="417"/>
      <c r="AW21" s="417"/>
      <c r="AX21" s="417"/>
      <c r="AY21" s="417"/>
      <c r="AZ21" s="417"/>
      <c r="BA21" s="417"/>
      <c r="BB21" s="417"/>
      <c r="BC21" s="417"/>
    </row>
    <row r="22" spans="1:55" s="314" customFormat="1" ht="24.95" customHeight="1">
      <c r="A22" s="313"/>
      <c r="B22" s="526"/>
      <c r="C22" s="450" t="s">
        <v>6165</v>
      </c>
      <c r="D22" s="357" t="s">
        <v>6166</v>
      </c>
      <c r="E22" s="450" t="s">
        <v>6165</v>
      </c>
      <c r="F22" s="450" t="s">
        <v>6120</v>
      </c>
      <c r="G22" s="523"/>
      <c r="H22" s="450" t="s">
        <v>6167</v>
      </c>
      <c r="I22" s="450">
        <v>1</v>
      </c>
      <c r="J22" s="359">
        <v>5561</v>
      </c>
      <c r="K22" s="359">
        <v>226</v>
      </c>
      <c r="L22" s="359">
        <v>226</v>
      </c>
      <c r="M22" s="450"/>
      <c r="N22" s="450"/>
      <c r="O22" s="450"/>
      <c r="P22" s="450"/>
      <c r="Q22" s="450"/>
      <c r="R22" s="359">
        <v>700000</v>
      </c>
      <c r="S22" s="450"/>
      <c r="T22" s="450"/>
      <c r="U22" s="450"/>
      <c r="V22" s="450"/>
      <c r="W22" s="450"/>
      <c r="X22" s="450">
        <v>1998</v>
      </c>
      <c r="Y22" s="450">
        <v>662</v>
      </c>
      <c r="Z22" s="450"/>
      <c r="AA22" s="450"/>
      <c r="AB22" s="450"/>
      <c r="AC22" s="450"/>
      <c r="AD22" s="450"/>
      <c r="AE22" s="359">
        <v>662</v>
      </c>
      <c r="AF22" s="450"/>
      <c r="AG22" s="450"/>
      <c r="AH22" s="450"/>
      <c r="AI22" s="450"/>
      <c r="AJ22" s="450"/>
      <c r="AK22" s="450"/>
      <c r="AL22" s="450"/>
      <c r="AM22" s="450"/>
      <c r="AN22" s="450"/>
      <c r="AO22" s="450"/>
      <c r="AP22" s="450"/>
      <c r="AQ22" s="450"/>
      <c r="AR22" s="450"/>
      <c r="AS22" s="450"/>
      <c r="AT22" s="450"/>
      <c r="AU22" s="450"/>
      <c r="AV22" s="450"/>
      <c r="AW22" s="450"/>
      <c r="AX22" s="450"/>
      <c r="AY22" s="450"/>
      <c r="AZ22" s="450"/>
      <c r="BA22" s="450"/>
      <c r="BB22" s="450"/>
      <c r="BC22" s="450"/>
    </row>
    <row r="23" spans="1:55" s="314" customFormat="1" ht="24.95" customHeight="1">
      <c r="A23" s="313"/>
      <c r="B23" s="526"/>
      <c r="C23" s="450" t="s">
        <v>6165</v>
      </c>
      <c r="D23" s="357" t="s">
        <v>6168</v>
      </c>
      <c r="E23" s="450" t="s">
        <v>6165</v>
      </c>
      <c r="F23" s="450"/>
      <c r="G23" s="523"/>
      <c r="H23" s="450" t="s">
        <v>6169</v>
      </c>
      <c r="I23" s="450"/>
      <c r="J23" s="359">
        <v>21432</v>
      </c>
      <c r="K23" s="359">
        <v>173</v>
      </c>
      <c r="L23" s="359">
        <v>173</v>
      </c>
      <c r="M23" s="450"/>
      <c r="N23" s="450"/>
      <c r="O23" s="450"/>
      <c r="P23" s="450"/>
      <c r="Q23" s="450"/>
      <c r="R23" s="359">
        <v>575</v>
      </c>
      <c r="S23" s="450"/>
      <c r="T23" s="450"/>
      <c r="U23" s="450"/>
      <c r="V23" s="450"/>
      <c r="W23" s="450"/>
      <c r="X23" s="450">
        <v>2009</v>
      </c>
      <c r="Y23" s="450"/>
      <c r="Z23" s="450"/>
      <c r="AA23" s="450"/>
      <c r="AB23" s="450"/>
      <c r="AC23" s="450"/>
      <c r="AD23" s="450"/>
      <c r="AE23" s="359">
        <v>550</v>
      </c>
      <c r="AF23" s="450"/>
      <c r="AG23" s="450"/>
      <c r="AH23" s="450"/>
      <c r="AI23" s="450"/>
      <c r="AJ23" s="450"/>
      <c r="AK23" s="450"/>
      <c r="AL23" s="450"/>
      <c r="AM23" s="450"/>
      <c r="AN23" s="450"/>
      <c r="AO23" s="450"/>
      <c r="AP23" s="450"/>
      <c r="AQ23" s="450"/>
      <c r="AR23" s="450"/>
      <c r="AS23" s="450"/>
      <c r="AT23" s="450"/>
      <c r="AU23" s="450"/>
      <c r="AV23" s="450"/>
      <c r="AW23" s="450"/>
      <c r="AX23" s="450"/>
      <c r="AY23" s="450"/>
      <c r="AZ23" s="450"/>
      <c r="BA23" s="450"/>
      <c r="BB23" s="450"/>
      <c r="BC23" s="450"/>
    </row>
    <row r="24" spans="1:55" s="314" customFormat="1" ht="24.95" customHeight="1">
      <c r="A24" s="313"/>
      <c r="B24" s="526"/>
      <c r="C24" s="450" t="s">
        <v>6170</v>
      </c>
      <c r="D24" s="357" t="s">
        <v>6171</v>
      </c>
      <c r="E24" s="450" t="s">
        <v>6170</v>
      </c>
      <c r="F24" s="450"/>
      <c r="G24" s="523"/>
      <c r="H24" s="450" t="s">
        <v>6170</v>
      </c>
      <c r="I24" s="450"/>
      <c r="J24" s="359">
        <v>45452</v>
      </c>
      <c r="K24" s="359">
        <v>494</v>
      </c>
      <c r="L24" s="359">
        <v>494</v>
      </c>
      <c r="M24" s="450"/>
      <c r="N24" s="450"/>
      <c r="O24" s="450"/>
      <c r="P24" s="450"/>
      <c r="Q24" s="450"/>
      <c r="R24" s="359">
        <v>7200</v>
      </c>
      <c r="S24" s="450"/>
      <c r="T24" s="450"/>
      <c r="U24" s="450"/>
      <c r="V24" s="450"/>
      <c r="W24" s="450"/>
      <c r="X24" s="450">
        <v>2010</v>
      </c>
      <c r="Y24" s="450"/>
      <c r="Z24" s="450"/>
      <c r="AA24" s="450"/>
      <c r="AB24" s="450"/>
      <c r="AC24" s="450"/>
      <c r="AD24" s="450"/>
      <c r="AE24" s="359"/>
      <c r="AF24" s="450"/>
      <c r="AG24" s="450"/>
      <c r="AH24" s="450"/>
      <c r="AI24" s="450"/>
      <c r="AJ24" s="450"/>
      <c r="AK24" s="450"/>
      <c r="AL24" s="450"/>
      <c r="AM24" s="450"/>
      <c r="AN24" s="450"/>
      <c r="AO24" s="450"/>
      <c r="AP24" s="450"/>
      <c r="AQ24" s="450"/>
      <c r="AR24" s="450"/>
      <c r="AS24" s="450"/>
      <c r="AT24" s="450"/>
      <c r="AU24" s="450"/>
      <c r="AV24" s="450"/>
      <c r="AW24" s="450"/>
      <c r="AX24" s="450"/>
      <c r="AY24" s="450"/>
      <c r="AZ24" s="450"/>
      <c r="BA24" s="450"/>
      <c r="BB24" s="450"/>
      <c r="BC24" s="450"/>
    </row>
    <row r="25" spans="1:55" s="314" customFormat="1" ht="24.95" customHeight="1">
      <c r="A25" s="313" t="s">
        <v>226</v>
      </c>
      <c r="B25" s="484"/>
      <c r="C25" s="450" t="s">
        <v>6172</v>
      </c>
      <c r="D25" s="357" t="s">
        <v>6173</v>
      </c>
      <c r="E25" s="450" t="s">
        <v>6172</v>
      </c>
      <c r="F25" s="450"/>
      <c r="G25" s="523"/>
      <c r="H25" s="450" t="s">
        <v>6174</v>
      </c>
      <c r="I25" s="450"/>
      <c r="J25" s="359">
        <v>1740</v>
      </c>
      <c r="K25" s="359">
        <v>556.65</v>
      </c>
      <c r="L25" s="359">
        <v>970.83</v>
      </c>
      <c r="M25" s="450"/>
      <c r="N25" s="450"/>
      <c r="O25" s="450"/>
      <c r="P25" s="450"/>
      <c r="Q25" s="450"/>
      <c r="R25" s="359">
        <v>1037065</v>
      </c>
      <c r="S25" s="450"/>
      <c r="T25" s="450"/>
      <c r="U25" s="450"/>
      <c r="V25" s="450"/>
      <c r="W25" s="450"/>
      <c r="X25" s="450">
        <v>2009</v>
      </c>
      <c r="Y25" s="450"/>
      <c r="Z25" s="450"/>
      <c r="AA25" s="450"/>
      <c r="AB25" s="450"/>
      <c r="AC25" s="450"/>
      <c r="AD25" s="450"/>
      <c r="AE25" s="359">
        <v>500</v>
      </c>
      <c r="AF25" s="450"/>
      <c r="AG25" s="450"/>
      <c r="AH25" s="450"/>
      <c r="AI25" s="450"/>
      <c r="AJ25" s="450"/>
      <c r="AK25" s="450"/>
      <c r="AL25" s="450"/>
      <c r="AM25" s="450"/>
      <c r="AN25" s="450"/>
      <c r="AO25" s="450"/>
      <c r="AP25" s="450"/>
      <c r="AQ25" s="450"/>
      <c r="AR25" s="450"/>
      <c r="AS25" s="450"/>
      <c r="AT25" s="450"/>
      <c r="AU25" s="450"/>
      <c r="AV25" s="450"/>
      <c r="AW25" s="450"/>
      <c r="AX25" s="450"/>
      <c r="AY25" s="450"/>
      <c r="AZ25" s="450"/>
      <c r="BA25" s="450"/>
      <c r="BB25" s="450"/>
      <c r="BC25" s="450"/>
    </row>
  </sheetData>
  <mergeCells count="35">
    <mergeCell ref="X1:BC1"/>
    <mergeCell ref="M2:M4"/>
    <mergeCell ref="U3:U4"/>
    <mergeCell ref="AS3:AW3"/>
    <mergeCell ref="AS2:BB2"/>
    <mergeCell ref="AX3:BB3"/>
    <mergeCell ref="X2:X4"/>
    <mergeCell ref="AG3:AG4"/>
    <mergeCell ref="AH3:AI3"/>
    <mergeCell ref="AF2:AG2"/>
    <mergeCell ref="N2:R2"/>
    <mergeCell ref="W2:W4"/>
    <mergeCell ref="AF3:AF4"/>
    <mergeCell ref="Y2:AE4"/>
    <mergeCell ref="V3:V4"/>
    <mergeCell ref="S2:V2"/>
    <mergeCell ref="E2:E4"/>
    <mergeCell ref="F2:F4"/>
    <mergeCell ref="J2:J4"/>
    <mergeCell ref="K2:K4"/>
    <mergeCell ref="L2:L4"/>
    <mergeCell ref="H2:H4"/>
    <mergeCell ref="I2:I4"/>
    <mergeCell ref="A2:A4"/>
    <mergeCell ref="B2:B4"/>
    <mergeCell ref="C2:C4"/>
    <mergeCell ref="D2:D4"/>
    <mergeCell ref="B1:D1"/>
    <mergeCell ref="BC2:BC4"/>
    <mergeCell ref="N3:O3"/>
    <mergeCell ref="P3:Q3"/>
    <mergeCell ref="R3:R4"/>
    <mergeCell ref="S3:S4"/>
    <mergeCell ref="T3:T4"/>
    <mergeCell ref="AH2:AR2"/>
  </mergeCells>
  <phoneticPr fontId="2" type="noConversion"/>
  <hyperlinks>
    <hyperlink ref="G6" r:id="rId1" tooltip="http://www.stadium.busan.kr/"/>
    <hyperlink ref="G7" r:id="rId2"/>
    <hyperlink ref="G8" r:id="rId3"/>
    <hyperlink ref="G9" r:id="rId4"/>
    <hyperlink ref="G10" r:id="rId5"/>
    <hyperlink ref="G16" r:id="rId6"/>
  </hyperlinks>
  <printOptions horizontalCentered="1"/>
  <pageMargins left="0.78740157480314965" right="0.78740157480314965" top="0.98425196850393704" bottom="0.98425196850393704" header="0.51181102362204722" footer="0.51181102362204722"/>
  <pageSetup paperSize="9" scale="91" orientation="landscape" horizontalDpi="300" verticalDpi="300" r:id="rId7"/>
  <headerFooter alignWithMargins="0"/>
  <legacyDrawing r:id="rId8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AZ32"/>
  <sheetViews>
    <sheetView view="pageBreakPreview" topLeftCell="B1" zoomScaleNormal="85" zoomScaleSheetLayoutView="100" workbookViewId="0">
      <pane ySplit="5" topLeftCell="A6" activePane="bottomLeft" state="frozen"/>
      <selection activeCell="A17" sqref="A17:L17"/>
      <selection pane="bottomLeft" activeCell="AZ28" sqref="AZ28"/>
    </sheetView>
  </sheetViews>
  <sheetFormatPr defaultColWidth="8.88671875" defaultRowHeight="10.5"/>
  <cols>
    <col min="1" max="1" width="0" style="13" hidden="1" customWidth="1"/>
    <col min="2" max="2" width="3.77734375" style="13" customWidth="1"/>
    <col min="3" max="3" width="5.77734375" style="13" customWidth="1"/>
    <col min="4" max="4" width="0.44140625" style="13" hidden="1" customWidth="1"/>
    <col min="5" max="5" width="14.5546875" style="18" bestFit="1" customWidth="1"/>
    <col min="6" max="6" width="7.33203125" style="13" customWidth="1"/>
    <col min="7" max="7" width="12.44140625" style="13" customWidth="1"/>
    <col min="8" max="8" width="7.5546875" style="13" customWidth="1"/>
    <col min="9" max="9" width="6.6640625" style="13" customWidth="1"/>
    <col min="10" max="10" width="6.5546875" style="13" customWidth="1"/>
    <col min="11" max="11" width="0" style="13" hidden="1" customWidth="1"/>
    <col min="12" max="12" width="4.33203125" style="13" bestFit="1" customWidth="1"/>
    <col min="13" max="13" width="4" style="13" customWidth="1"/>
    <col min="14" max="14" width="6" style="13" hidden="1" customWidth="1"/>
    <col min="15" max="15" width="3.5546875" style="13" hidden="1" customWidth="1"/>
    <col min="16" max="16" width="5" style="13" customWidth="1"/>
    <col min="17" max="17" width="4" style="13" customWidth="1"/>
    <col min="18" max="18" width="4.109375" style="13" customWidth="1"/>
    <col min="19" max="19" width="3.5546875" style="13" customWidth="1"/>
    <col min="20" max="20" width="4.6640625" style="13" customWidth="1"/>
    <col min="21" max="21" width="0" style="13" hidden="1" customWidth="1"/>
    <col min="22" max="22" width="5.77734375" style="13" customWidth="1"/>
    <col min="23" max="23" width="6.21875" style="13" customWidth="1"/>
    <col min="24" max="25" width="0" style="13" hidden="1" customWidth="1"/>
    <col min="26" max="26" width="5.33203125" style="28" customWidth="1"/>
    <col min="27" max="32" width="0" style="13" hidden="1" customWidth="1"/>
    <col min="33" max="33" width="6.6640625" style="13" customWidth="1"/>
    <col min="34" max="51" width="0" style="13" hidden="1" customWidth="1"/>
    <col min="52" max="52" width="11.77734375" style="13" customWidth="1"/>
    <col min="53" max="16384" width="8.88671875" style="13"/>
  </cols>
  <sheetData>
    <row r="1" spans="1:52" s="144" customFormat="1" ht="22.9" customHeight="1">
      <c r="B1" s="1470" t="s">
        <v>468</v>
      </c>
      <c r="C1" s="1470"/>
      <c r="D1" s="1470"/>
      <c r="E1" s="1470"/>
      <c r="Z1" s="1492" t="s">
        <v>346</v>
      </c>
      <c r="AA1" s="1492"/>
      <c r="AB1" s="1492"/>
      <c r="AC1" s="1492"/>
      <c r="AD1" s="1492"/>
      <c r="AE1" s="1492"/>
      <c r="AF1" s="1492"/>
      <c r="AG1" s="1492"/>
      <c r="AH1" s="1492"/>
      <c r="AI1" s="1492"/>
      <c r="AJ1" s="1492"/>
      <c r="AK1" s="1492"/>
      <c r="AL1" s="1492"/>
      <c r="AM1" s="1492"/>
      <c r="AN1" s="1492"/>
      <c r="AO1" s="1492"/>
      <c r="AP1" s="1492"/>
      <c r="AQ1" s="1492"/>
      <c r="AR1" s="1492"/>
      <c r="AS1" s="1492"/>
      <c r="AT1" s="1492"/>
      <c r="AU1" s="1492"/>
      <c r="AV1" s="1492"/>
      <c r="AW1" s="1492"/>
      <c r="AX1" s="1492"/>
      <c r="AY1" s="1492"/>
      <c r="AZ1" s="1492"/>
    </row>
    <row r="2" spans="1:52" ht="24.95" customHeight="1">
      <c r="A2" s="1493" t="s">
        <v>475</v>
      </c>
      <c r="B2" s="1481" t="s">
        <v>476</v>
      </c>
      <c r="C2" s="1481" t="s">
        <v>477</v>
      </c>
      <c r="D2" s="1481" t="s">
        <v>478</v>
      </c>
      <c r="E2" s="1477" t="s">
        <v>479</v>
      </c>
      <c r="F2" s="1481" t="s">
        <v>480</v>
      </c>
      <c r="G2" s="1481" t="s">
        <v>482</v>
      </c>
      <c r="H2" s="1481" t="s">
        <v>485</v>
      </c>
      <c r="I2" s="1481" t="s">
        <v>486</v>
      </c>
      <c r="J2" s="1481" t="s">
        <v>487</v>
      </c>
      <c r="K2" s="1481" t="s">
        <v>253</v>
      </c>
      <c r="L2" s="1481" t="s">
        <v>488</v>
      </c>
      <c r="M2" s="1481"/>
      <c r="N2" s="1481"/>
      <c r="O2" s="1481"/>
      <c r="P2" s="1481"/>
      <c r="Q2" s="1481"/>
      <c r="R2" s="1481"/>
      <c r="S2" s="1481"/>
      <c r="T2" s="1481"/>
      <c r="U2" s="1481" t="s">
        <v>489</v>
      </c>
      <c r="V2" s="1481"/>
      <c r="W2" s="1481"/>
      <c r="X2" s="1481"/>
      <c r="Y2" s="1481" t="s">
        <v>515</v>
      </c>
      <c r="Z2" s="1469" t="s">
        <v>595</v>
      </c>
      <c r="AA2" s="1494" t="s">
        <v>596</v>
      </c>
      <c r="AB2" s="1494"/>
      <c r="AC2" s="1494"/>
      <c r="AD2" s="1494"/>
      <c r="AE2" s="1494"/>
      <c r="AF2" s="1494"/>
      <c r="AG2" s="1494"/>
      <c r="AH2" s="1481" t="s">
        <v>491</v>
      </c>
      <c r="AI2" s="1481"/>
      <c r="AJ2" s="1481" t="s">
        <v>492</v>
      </c>
      <c r="AK2" s="1481"/>
      <c r="AL2" s="1481"/>
      <c r="AM2" s="1481"/>
      <c r="AN2" s="1481"/>
      <c r="AO2" s="1483"/>
      <c r="AP2" s="1481" t="s">
        <v>493</v>
      </c>
      <c r="AQ2" s="1483"/>
      <c r="AR2" s="1483"/>
      <c r="AS2" s="1483"/>
      <c r="AT2" s="1483"/>
      <c r="AU2" s="1483"/>
      <c r="AV2" s="1483"/>
      <c r="AW2" s="1483"/>
      <c r="AX2" s="1483"/>
      <c r="AY2" s="1483"/>
      <c r="AZ2" s="1481" t="s">
        <v>494</v>
      </c>
    </row>
    <row r="3" spans="1:52" ht="24.75" customHeight="1">
      <c r="A3" s="1493"/>
      <c r="B3" s="1481"/>
      <c r="C3" s="1481"/>
      <c r="D3" s="1481"/>
      <c r="E3" s="1477"/>
      <c r="F3" s="1481"/>
      <c r="G3" s="1481"/>
      <c r="H3" s="1481"/>
      <c r="I3" s="1481"/>
      <c r="J3" s="1481"/>
      <c r="K3" s="1481"/>
      <c r="L3" s="1481" t="s">
        <v>254</v>
      </c>
      <c r="M3" s="1483"/>
      <c r="N3" s="1483"/>
      <c r="O3" s="1483"/>
      <c r="P3" s="1483"/>
      <c r="Q3" s="1481" t="s">
        <v>255</v>
      </c>
      <c r="R3" s="1483"/>
      <c r="S3" s="1483"/>
      <c r="T3" s="1483"/>
      <c r="U3" s="1481" t="s">
        <v>557</v>
      </c>
      <c r="V3" s="1481" t="s">
        <v>593</v>
      </c>
      <c r="W3" s="1481" t="s">
        <v>594</v>
      </c>
      <c r="X3" s="1481" t="s">
        <v>560</v>
      </c>
      <c r="Y3" s="1481"/>
      <c r="Z3" s="1469"/>
      <c r="AA3" s="1495"/>
      <c r="AB3" s="1495"/>
      <c r="AC3" s="1495"/>
      <c r="AD3" s="1495"/>
      <c r="AE3" s="1495"/>
      <c r="AF3" s="1495"/>
      <c r="AG3" s="1495"/>
      <c r="AH3" s="1481" t="s">
        <v>561</v>
      </c>
      <c r="AI3" s="1481" t="s">
        <v>562</v>
      </c>
      <c r="AJ3" s="1481" t="s">
        <v>563</v>
      </c>
      <c r="AK3" s="1481"/>
      <c r="AL3" s="1481" t="s">
        <v>564</v>
      </c>
      <c r="AM3" s="1483"/>
      <c r="AN3" s="1483"/>
      <c r="AO3" s="1483" t="s">
        <v>565</v>
      </c>
      <c r="AP3" s="1481" t="s">
        <v>566</v>
      </c>
      <c r="AQ3" s="1483"/>
      <c r="AR3" s="1483"/>
      <c r="AS3" s="1483"/>
      <c r="AT3" s="1483"/>
      <c r="AU3" s="1481" t="s">
        <v>567</v>
      </c>
      <c r="AV3" s="1483"/>
      <c r="AW3" s="1483"/>
      <c r="AX3" s="1483"/>
      <c r="AY3" s="1483"/>
      <c r="AZ3" s="1481"/>
    </row>
    <row r="4" spans="1:52" ht="30" customHeight="1">
      <c r="A4" s="1493"/>
      <c r="B4" s="1481"/>
      <c r="C4" s="1481"/>
      <c r="D4" s="1481"/>
      <c r="E4" s="1477"/>
      <c r="F4" s="1481"/>
      <c r="G4" s="1481"/>
      <c r="H4" s="1481"/>
      <c r="I4" s="1481"/>
      <c r="J4" s="1481"/>
      <c r="K4" s="1481"/>
      <c r="L4" s="133" t="s">
        <v>425</v>
      </c>
      <c r="M4" s="133" t="s">
        <v>256</v>
      </c>
      <c r="N4" s="133" t="s">
        <v>101</v>
      </c>
      <c r="O4" s="133" t="s">
        <v>518</v>
      </c>
      <c r="P4" s="133" t="s">
        <v>191</v>
      </c>
      <c r="Q4" s="133" t="s">
        <v>256</v>
      </c>
      <c r="R4" s="133" t="s">
        <v>257</v>
      </c>
      <c r="S4" s="133" t="s">
        <v>258</v>
      </c>
      <c r="T4" s="133" t="s">
        <v>191</v>
      </c>
      <c r="U4" s="1481"/>
      <c r="V4" s="1481"/>
      <c r="W4" s="1481"/>
      <c r="X4" s="1481"/>
      <c r="Y4" s="1481"/>
      <c r="Z4" s="1469"/>
      <c r="AA4" s="1496"/>
      <c r="AB4" s="1496"/>
      <c r="AC4" s="1496"/>
      <c r="AD4" s="1496"/>
      <c r="AE4" s="1496"/>
      <c r="AF4" s="1496"/>
      <c r="AG4" s="1496"/>
      <c r="AH4" s="1481"/>
      <c r="AI4" s="1481"/>
      <c r="AJ4" s="133" t="s">
        <v>218</v>
      </c>
      <c r="AK4" s="133" t="s">
        <v>219</v>
      </c>
      <c r="AL4" s="133" t="s">
        <v>218</v>
      </c>
      <c r="AM4" s="133" t="s">
        <v>220</v>
      </c>
      <c r="AN4" s="133" t="s">
        <v>219</v>
      </c>
      <c r="AO4" s="1483"/>
      <c r="AP4" s="134" t="s">
        <v>221</v>
      </c>
      <c r="AQ4" s="133" t="s">
        <v>222</v>
      </c>
      <c r="AR4" s="133" t="s">
        <v>191</v>
      </c>
      <c r="AS4" s="133" t="s">
        <v>223</v>
      </c>
      <c r="AT4" s="133" t="s">
        <v>224</v>
      </c>
      <c r="AU4" s="133" t="s">
        <v>221</v>
      </c>
      <c r="AV4" s="133" t="s">
        <v>222</v>
      </c>
      <c r="AW4" s="133" t="s">
        <v>191</v>
      </c>
      <c r="AX4" s="133" t="s">
        <v>223</v>
      </c>
      <c r="AY4" s="133" t="s">
        <v>224</v>
      </c>
      <c r="AZ4" s="1481"/>
    </row>
    <row r="5" spans="1:52" s="168" customFormat="1" ht="26.85" customHeight="1">
      <c r="A5" s="315"/>
      <c r="B5" s="145" t="s">
        <v>51</v>
      </c>
      <c r="C5" s="145" t="s">
        <v>4</v>
      </c>
      <c r="D5" s="145"/>
      <c r="E5" s="323">
        <f>COUNTA(E7:E9,E10,E11,E12,E13,E15:E22,E24:E25,E26,E27,E28,E30:E32)</f>
        <v>23</v>
      </c>
      <c r="F5" s="145"/>
      <c r="G5" s="145"/>
      <c r="H5" s="145">
        <f>SUM(H7:H9,H10,H11,H12,H13,H15:H22,H24:H25,H26,H27,H28,H30:H32)</f>
        <v>282410</v>
      </c>
      <c r="I5" s="145">
        <f>SUM(I7:I9,I10,I11,I12,I13,I15:I22,I24:I25,I26,I27,I28,I30:I32)</f>
        <v>119480.8</v>
      </c>
      <c r="J5" s="145">
        <f>SUM(J7:J9,J10,J11,J12,J13,J15:J22,J24:J25,J26,J27,J28,J30:J32)</f>
        <v>245148</v>
      </c>
      <c r="K5" s="145"/>
      <c r="L5" s="145"/>
      <c r="M5" s="145"/>
      <c r="N5" s="145"/>
      <c r="O5" s="145"/>
      <c r="P5" s="145"/>
      <c r="Q5" s="145"/>
      <c r="R5" s="145"/>
      <c r="S5" s="145"/>
      <c r="T5" s="145"/>
      <c r="U5" s="145"/>
      <c r="V5" s="145"/>
      <c r="W5" s="145"/>
      <c r="X5" s="145"/>
      <c r="Y5" s="145"/>
      <c r="Z5" s="353"/>
      <c r="AA5" s="145"/>
      <c r="AB5" s="145"/>
      <c r="AC5" s="145"/>
      <c r="AD5" s="145"/>
      <c r="AE5" s="145"/>
      <c r="AF5" s="145"/>
      <c r="AG5" s="145"/>
      <c r="AH5" s="145"/>
      <c r="AI5" s="145"/>
      <c r="AJ5" s="145"/>
      <c r="AK5" s="145"/>
      <c r="AL5" s="145"/>
      <c r="AM5" s="145"/>
      <c r="AN5" s="145"/>
      <c r="AO5" s="348"/>
      <c r="AP5" s="348"/>
      <c r="AQ5" s="145"/>
      <c r="AR5" s="145"/>
      <c r="AS5" s="145"/>
      <c r="AT5" s="145"/>
      <c r="AU5" s="145"/>
      <c r="AV5" s="145"/>
      <c r="AW5" s="145"/>
      <c r="AX5" s="145"/>
      <c r="AY5" s="145"/>
      <c r="AZ5" s="145"/>
    </row>
    <row r="6" spans="1:52" s="168" customFormat="1" ht="26.85" customHeight="1">
      <c r="A6" s="315"/>
      <c r="B6" s="427" t="s">
        <v>85</v>
      </c>
      <c r="C6" s="145" t="s">
        <v>84</v>
      </c>
      <c r="D6" s="145"/>
      <c r="E6" s="323">
        <f>COUNTA(E7:E9)</f>
        <v>3</v>
      </c>
      <c r="F6" s="145"/>
      <c r="G6" s="145"/>
      <c r="H6" s="145">
        <f>SUM(H7:H9)</f>
        <v>34694</v>
      </c>
      <c r="I6" s="145">
        <f>SUM(I7:I9)</f>
        <v>26735</v>
      </c>
      <c r="J6" s="145">
        <f>SUM(J7:J9)</f>
        <v>47245</v>
      </c>
      <c r="K6" s="145"/>
      <c r="L6" s="145"/>
      <c r="M6" s="145"/>
      <c r="N6" s="145"/>
      <c r="O6" s="145"/>
      <c r="P6" s="145"/>
      <c r="Q6" s="145"/>
      <c r="R6" s="145"/>
      <c r="S6" s="145"/>
      <c r="T6" s="145"/>
      <c r="U6" s="145"/>
      <c r="V6" s="145"/>
      <c r="W6" s="145"/>
      <c r="X6" s="145"/>
      <c r="Y6" s="145"/>
      <c r="Z6" s="353"/>
      <c r="AA6" s="145"/>
      <c r="AB6" s="145"/>
      <c r="AC6" s="145"/>
      <c r="AD6" s="145"/>
      <c r="AE6" s="145"/>
      <c r="AF6" s="145"/>
      <c r="AG6" s="145"/>
      <c r="AH6" s="145"/>
      <c r="AI6" s="145"/>
      <c r="AJ6" s="145"/>
      <c r="AK6" s="145"/>
      <c r="AL6" s="145"/>
      <c r="AM6" s="145"/>
      <c r="AN6" s="145"/>
      <c r="AO6" s="348"/>
      <c r="AP6" s="348"/>
      <c r="AQ6" s="145"/>
      <c r="AR6" s="145"/>
      <c r="AS6" s="145"/>
      <c r="AT6" s="145"/>
      <c r="AU6" s="145"/>
      <c r="AV6" s="145"/>
      <c r="AW6" s="145"/>
      <c r="AX6" s="145"/>
      <c r="AY6" s="145"/>
      <c r="AZ6" s="145"/>
    </row>
    <row r="7" spans="1:52" s="168" customFormat="1" ht="26.85" customHeight="1">
      <c r="A7" s="315"/>
      <c r="B7" s="491"/>
      <c r="C7" s="145" t="s">
        <v>74</v>
      </c>
      <c r="D7" s="145"/>
      <c r="E7" s="323" t="s">
        <v>2869</v>
      </c>
      <c r="F7" s="145" t="s">
        <v>1</v>
      </c>
      <c r="G7" s="145" t="s">
        <v>1</v>
      </c>
      <c r="H7" s="145">
        <v>19223</v>
      </c>
      <c r="I7" s="145">
        <v>19223</v>
      </c>
      <c r="J7" s="145">
        <v>27067</v>
      </c>
      <c r="K7" s="145"/>
      <c r="L7" s="145">
        <v>400</v>
      </c>
      <c r="M7" s="145">
        <v>15</v>
      </c>
      <c r="N7" s="145"/>
      <c r="O7" s="145"/>
      <c r="P7" s="145"/>
      <c r="Q7" s="145"/>
      <c r="R7" s="145"/>
      <c r="S7" s="145"/>
      <c r="T7" s="145"/>
      <c r="U7" s="145"/>
      <c r="V7" s="145">
        <v>2700</v>
      </c>
      <c r="W7" s="145" t="s">
        <v>59</v>
      </c>
      <c r="X7" s="145"/>
      <c r="Y7" s="145"/>
      <c r="Z7" s="353">
        <v>2000</v>
      </c>
      <c r="AA7" s="145"/>
      <c r="AB7" s="145"/>
      <c r="AC7" s="145"/>
      <c r="AD7" s="145"/>
      <c r="AE7" s="145"/>
      <c r="AF7" s="145"/>
      <c r="AG7" s="145">
        <v>23600</v>
      </c>
      <c r="AH7" s="145"/>
      <c r="AI7" s="145"/>
      <c r="AJ7" s="145"/>
      <c r="AK7" s="145"/>
      <c r="AL7" s="145"/>
      <c r="AM7" s="145"/>
      <c r="AN7" s="145"/>
      <c r="AO7" s="348"/>
      <c r="AP7" s="348"/>
      <c r="AQ7" s="145"/>
      <c r="AR7" s="145"/>
      <c r="AS7" s="145"/>
      <c r="AT7" s="145"/>
      <c r="AU7" s="145"/>
      <c r="AV7" s="145"/>
      <c r="AW7" s="145"/>
      <c r="AX7" s="145"/>
      <c r="AY7" s="145"/>
      <c r="AZ7" s="145"/>
    </row>
    <row r="8" spans="1:52" s="168" customFormat="1" ht="26.85" customHeight="1">
      <c r="A8" s="315"/>
      <c r="B8" s="491"/>
      <c r="C8" s="145" t="s">
        <v>74</v>
      </c>
      <c r="D8" s="145"/>
      <c r="E8" s="323" t="s">
        <v>2870</v>
      </c>
      <c r="F8" s="145" t="s">
        <v>1</v>
      </c>
      <c r="G8" s="145" t="s">
        <v>1</v>
      </c>
      <c r="H8" s="145">
        <v>1495</v>
      </c>
      <c r="I8" s="145">
        <v>1495</v>
      </c>
      <c r="J8" s="145">
        <v>5478</v>
      </c>
      <c r="K8" s="145"/>
      <c r="L8" s="145"/>
      <c r="M8" s="145"/>
      <c r="N8" s="145"/>
      <c r="O8" s="145"/>
      <c r="P8" s="145"/>
      <c r="Q8" s="145">
        <v>30</v>
      </c>
      <c r="R8" s="145">
        <v>61</v>
      </c>
      <c r="S8" s="145">
        <v>1</v>
      </c>
      <c r="T8" s="145"/>
      <c r="U8" s="145"/>
      <c r="V8" s="145">
        <v>100</v>
      </c>
      <c r="W8" s="145" t="s">
        <v>59</v>
      </c>
      <c r="X8" s="145"/>
      <c r="Y8" s="145"/>
      <c r="Z8" s="353">
        <v>2005</v>
      </c>
      <c r="AA8" s="145"/>
      <c r="AB8" s="145"/>
      <c r="AC8" s="145"/>
      <c r="AD8" s="145"/>
      <c r="AE8" s="145"/>
      <c r="AF8" s="145"/>
      <c r="AG8" s="145">
        <v>7500</v>
      </c>
      <c r="AH8" s="145"/>
      <c r="AI8" s="145"/>
      <c r="AJ8" s="145"/>
      <c r="AK8" s="145"/>
      <c r="AL8" s="145"/>
      <c r="AM8" s="145"/>
      <c r="AN8" s="145"/>
      <c r="AO8" s="348"/>
      <c r="AP8" s="348"/>
      <c r="AQ8" s="145"/>
      <c r="AR8" s="145"/>
      <c r="AS8" s="145"/>
      <c r="AT8" s="145"/>
      <c r="AU8" s="145"/>
      <c r="AV8" s="145"/>
      <c r="AW8" s="145"/>
      <c r="AX8" s="145"/>
      <c r="AY8" s="145"/>
      <c r="AZ8" s="145"/>
    </row>
    <row r="9" spans="1:52" s="168" customFormat="1" ht="38.450000000000003" customHeight="1">
      <c r="A9" s="316" t="s">
        <v>226</v>
      </c>
      <c r="B9" s="491"/>
      <c r="C9" s="145" t="s">
        <v>604</v>
      </c>
      <c r="D9" s="145" t="s">
        <v>2871</v>
      </c>
      <c r="E9" s="323" t="s">
        <v>2872</v>
      </c>
      <c r="F9" s="145" t="s">
        <v>72</v>
      </c>
      <c r="G9" s="145" t="s">
        <v>2873</v>
      </c>
      <c r="H9" s="145">
        <v>13976</v>
      </c>
      <c r="I9" s="145">
        <v>6017</v>
      </c>
      <c r="J9" s="145">
        <v>14700</v>
      </c>
      <c r="K9" s="145" t="s">
        <v>94</v>
      </c>
      <c r="L9" s="145"/>
      <c r="M9" s="145"/>
      <c r="N9" s="145"/>
      <c r="O9" s="145"/>
      <c r="P9" s="145"/>
      <c r="Q9" s="145">
        <v>30</v>
      </c>
      <c r="R9" s="145">
        <v>60</v>
      </c>
      <c r="S9" s="145">
        <v>2</v>
      </c>
      <c r="T9" s="145">
        <v>3600</v>
      </c>
      <c r="U9" s="145">
        <v>5000</v>
      </c>
      <c r="V9" s="145">
        <v>5000</v>
      </c>
      <c r="W9" s="145" t="s">
        <v>59</v>
      </c>
      <c r="X9" s="145"/>
      <c r="Y9" s="145"/>
      <c r="Z9" s="353">
        <v>1989</v>
      </c>
      <c r="AA9" s="145">
        <v>9800</v>
      </c>
      <c r="AB9" s="145"/>
      <c r="AC9" s="145"/>
      <c r="AD9" s="145"/>
      <c r="AE9" s="145">
        <v>4471</v>
      </c>
      <c r="AF9" s="145"/>
      <c r="AG9" s="145">
        <v>9800</v>
      </c>
      <c r="AH9" s="145" t="s">
        <v>2874</v>
      </c>
      <c r="AI9" s="145"/>
      <c r="AJ9" s="145" t="s">
        <v>31</v>
      </c>
      <c r="AK9" s="145"/>
      <c r="AL9" s="145"/>
      <c r="AM9" s="145"/>
      <c r="AN9" s="145"/>
      <c r="AO9" s="145" t="s">
        <v>2875</v>
      </c>
      <c r="AP9" s="145"/>
      <c r="AQ9" s="145"/>
      <c r="AR9" s="145"/>
      <c r="AS9" s="145"/>
      <c r="AT9" s="145"/>
      <c r="AU9" s="145"/>
      <c r="AV9" s="145"/>
      <c r="AW9" s="145"/>
      <c r="AX9" s="145"/>
      <c r="AY9" s="145"/>
      <c r="AZ9" s="145"/>
    </row>
    <row r="10" spans="1:52" s="168" customFormat="1" ht="26.65" customHeight="1">
      <c r="A10" s="317"/>
      <c r="B10" s="145" t="s">
        <v>2878</v>
      </c>
      <c r="C10" s="348" t="s">
        <v>953</v>
      </c>
      <c r="D10" s="348"/>
      <c r="E10" s="348" t="s">
        <v>2085</v>
      </c>
      <c r="F10" s="348" t="s">
        <v>906</v>
      </c>
      <c r="G10" s="348" t="s">
        <v>2086</v>
      </c>
      <c r="H10" s="145">
        <v>33402</v>
      </c>
      <c r="I10" s="348">
        <v>4873</v>
      </c>
      <c r="J10" s="348">
        <v>4873</v>
      </c>
      <c r="K10" s="348"/>
      <c r="L10" s="348"/>
      <c r="M10" s="348"/>
      <c r="N10" s="348"/>
      <c r="O10" s="145"/>
      <c r="P10" s="348"/>
      <c r="Q10" s="348">
        <v>61</v>
      </c>
      <c r="R10" s="348">
        <v>30</v>
      </c>
      <c r="S10" s="348">
        <v>1</v>
      </c>
      <c r="T10" s="145">
        <v>1830</v>
      </c>
      <c r="U10" s="348"/>
      <c r="V10" s="348">
        <v>211</v>
      </c>
      <c r="W10" s="348" t="s">
        <v>586</v>
      </c>
      <c r="X10" s="348"/>
      <c r="Y10" s="145"/>
      <c r="Z10" s="421">
        <v>2005</v>
      </c>
      <c r="AA10" s="348"/>
      <c r="AB10" s="348"/>
      <c r="AC10" s="145"/>
      <c r="AD10" s="145"/>
      <c r="AE10" s="145"/>
      <c r="AF10" s="145"/>
      <c r="AG10" s="145">
        <v>21200</v>
      </c>
      <c r="AH10" s="145"/>
      <c r="AI10" s="145"/>
      <c r="AJ10" s="145"/>
      <c r="AK10" s="145"/>
      <c r="AL10" s="145"/>
      <c r="AM10" s="145"/>
      <c r="AN10" s="145"/>
      <c r="AO10" s="145"/>
      <c r="AP10" s="145"/>
      <c r="AQ10" s="145"/>
      <c r="AR10" s="145"/>
      <c r="AS10" s="145"/>
      <c r="AT10" s="145"/>
      <c r="AU10" s="145"/>
      <c r="AV10" s="145"/>
      <c r="AW10" s="145"/>
      <c r="AX10" s="145"/>
      <c r="AY10" s="145"/>
      <c r="AZ10" s="145"/>
    </row>
    <row r="11" spans="1:52" s="168" customFormat="1" ht="37.15" customHeight="1">
      <c r="A11" s="316" t="s">
        <v>204</v>
      </c>
      <c r="B11" s="145" t="s">
        <v>6821</v>
      </c>
      <c r="C11" s="145" t="s">
        <v>6822</v>
      </c>
      <c r="D11" s="145" t="s">
        <v>6823</v>
      </c>
      <c r="E11" s="323" t="s">
        <v>6824</v>
      </c>
      <c r="F11" s="145" t="s">
        <v>3081</v>
      </c>
      <c r="G11" s="145" t="s">
        <v>6825</v>
      </c>
      <c r="H11" s="145">
        <v>11283</v>
      </c>
      <c r="I11" s="145">
        <v>3632</v>
      </c>
      <c r="J11" s="145">
        <v>4095</v>
      </c>
      <c r="K11" s="145" t="s">
        <v>513</v>
      </c>
      <c r="L11" s="145"/>
      <c r="M11" s="145"/>
      <c r="N11" s="145"/>
      <c r="O11" s="145"/>
      <c r="P11" s="145"/>
      <c r="Q11" s="145">
        <v>30</v>
      </c>
      <c r="R11" s="145">
        <v>61</v>
      </c>
      <c r="S11" s="145">
        <v>1</v>
      </c>
      <c r="T11" s="145">
        <v>1830</v>
      </c>
      <c r="U11" s="145">
        <v>837</v>
      </c>
      <c r="V11" s="145">
        <v>1000</v>
      </c>
      <c r="W11" s="145" t="s">
        <v>6826</v>
      </c>
      <c r="X11" s="145"/>
      <c r="Y11" s="145"/>
      <c r="Z11" s="353">
        <v>1995</v>
      </c>
      <c r="AA11" s="145"/>
      <c r="AB11" s="145" t="s">
        <v>6827</v>
      </c>
      <c r="AC11" s="145" t="s">
        <v>6693</v>
      </c>
      <c r="AD11" s="145"/>
      <c r="AE11" s="145"/>
      <c r="AF11" s="145"/>
      <c r="AG11" s="145">
        <v>3635</v>
      </c>
      <c r="AH11" s="145"/>
      <c r="AI11" s="145"/>
      <c r="AJ11" s="145"/>
      <c r="AK11" s="145"/>
      <c r="AL11" s="145"/>
      <c r="AM11" s="145"/>
      <c r="AN11" s="145"/>
      <c r="AO11" s="145"/>
      <c r="AP11" s="145"/>
      <c r="AQ11" s="145"/>
      <c r="AR11" s="145"/>
      <c r="AS11" s="145"/>
      <c r="AT11" s="145"/>
      <c r="AU11" s="145"/>
      <c r="AV11" s="145"/>
      <c r="AW11" s="145"/>
      <c r="AX11" s="145"/>
      <c r="AY11" s="145"/>
      <c r="AZ11" s="145" t="s">
        <v>6828</v>
      </c>
    </row>
    <row r="12" spans="1:52" s="168" customFormat="1" ht="26.85" customHeight="1">
      <c r="A12" s="316" t="s">
        <v>226</v>
      </c>
      <c r="B12" s="145" t="s">
        <v>3436</v>
      </c>
      <c r="C12" s="145" t="s">
        <v>6176</v>
      </c>
      <c r="D12" s="145" t="s">
        <v>4110</v>
      </c>
      <c r="E12" s="323" t="s">
        <v>6177</v>
      </c>
      <c r="F12" s="145" t="s">
        <v>3266</v>
      </c>
      <c r="G12" s="145" t="s">
        <v>6178</v>
      </c>
      <c r="H12" s="469"/>
      <c r="I12" s="145">
        <v>3739.8</v>
      </c>
      <c r="J12" s="145">
        <v>4117</v>
      </c>
      <c r="K12" s="145" t="s">
        <v>3996</v>
      </c>
      <c r="L12" s="145"/>
      <c r="M12" s="145"/>
      <c r="N12" s="145"/>
      <c r="O12" s="145"/>
      <c r="P12" s="145"/>
      <c r="Q12" s="145">
        <v>30</v>
      </c>
      <c r="R12" s="145">
        <v>61</v>
      </c>
      <c r="S12" s="145">
        <v>1</v>
      </c>
      <c r="T12" s="145">
        <v>1830</v>
      </c>
      <c r="U12" s="145" t="s">
        <v>6179</v>
      </c>
      <c r="V12" s="145">
        <v>910</v>
      </c>
      <c r="W12" s="145" t="s">
        <v>3258</v>
      </c>
      <c r="X12" s="145" t="s">
        <v>6180</v>
      </c>
      <c r="Y12" s="145"/>
      <c r="Z12" s="353">
        <v>1997</v>
      </c>
      <c r="AA12" s="145"/>
      <c r="AB12" s="145" t="s">
        <v>6181</v>
      </c>
      <c r="AC12" s="145" t="s">
        <v>6175</v>
      </c>
      <c r="AD12" s="145"/>
      <c r="AE12" s="145"/>
      <c r="AF12" s="145"/>
      <c r="AG12" s="145">
        <v>4086</v>
      </c>
      <c r="AH12" s="145"/>
      <c r="AI12" s="145"/>
      <c r="AJ12" s="145" t="s">
        <v>4145</v>
      </c>
      <c r="AK12" s="145"/>
      <c r="AL12" s="145"/>
      <c r="AM12" s="145"/>
      <c r="AN12" s="145"/>
      <c r="AO12" s="145"/>
      <c r="AP12" s="145"/>
      <c r="AQ12" s="145"/>
      <c r="AR12" s="145"/>
      <c r="AS12" s="145"/>
      <c r="AT12" s="145"/>
      <c r="AU12" s="145"/>
      <c r="AV12" s="145"/>
      <c r="AW12" s="145"/>
      <c r="AX12" s="145"/>
      <c r="AY12" s="145"/>
      <c r="AZ12" s="145" t="s">
        <v>6182</v>
      </c>
    </row>
    <row r="13" spans="1:52" s="168" customFormat="1" ht="26.85" customHeight="1">
      <c r="A13" s="316" t="s">
        <v>226</v>
      </c>
      <c r="B13" s="145" t="s">
        <v>3851</v>
      </c>
      <c r="C13" s="145" t="s">
        <v>6176</v>
      </c>
      <c r="D13" s="145" t="s">
        <v>6183</v>
      </c>
      <c r="E13" s="323" t="s">
        <v>6184</v>
      </c>
      <c r="F13" s="145" t="s">
        <v>3438</v>
      </c>
      <c r="G13" s="145" t="s">
        <v>6185</v>
      </c>
      <c r="H13" s="145">
        <v>13439</v>
      </c>
      <c r="I13" s="145">
        <v>6985</v>
      </c>
      <c r="J13" s="145">
        <v>11998</v>
      </c>
      <c r="K13" s="145" t="s">
        <v>3996</v>
      </c>
      <c r="L13" s="145"/>
      <c r="M13" s="145"/>
      <c r="N13" s="145"/>
      <c r="O13" s="145"/>
      <c r="P13" s="145"/>
      <c r="Q13" s="145">
        <v>30</v>
      </c>
      <c r="R13" s="145">
        <v>60</v>
      </c>
      <c r="S13" s="145">
        <v>1</v>
      </c>
      <c r="T13" s="145">
        <v>1800</v>
      </c>
      <c r="U13" s="145">
        <v>629</v>
      </c>
      <c r="V13" s="145">
        <v>629</v>
      </c>
      <c r="W13" s="145" t="s">
        <v>3250</v>
      </c>
      <c r="X13" s="145" t="s">
        <v>6186</v>
      </c>
      <c r="Y13" s="145"/>
      <c r="Z13" s="353">
        <v>2002</v>
      </c>
      <c r="AA13" s="145">
        <v>19883</v>
      </c>
      <c r="AB13" s="145"/>
      <c r="AC13" s="145">
        <v>1600</v>
      </c>
      <c r="AD13" s="145"/>
      <c r="AE13" s="145"/>
      <c r="AF13" s="145"/>
      <c r="AG13" s="145">
        <v>21483</v>
      </c>
      <c r="AH13" s="145"/>
      <c r="AI13" s="145"/>
      <c r="AJ13" s="145"/>
      <c r="AK13" s="145"/>
      <c r="AL13" s="145"/>
      <c r="AM13" s="145"/>
      <c r="AN13" s="145"/>
      <c r="AO13" s="145"/>
      <c r="AP13" s="145"/>
      <c r="AQ13" s="145"/>
      <c r="AR13" s="145"/>
      <c r="AS13" s="145"/>
      <c r="AT13" s="145"/>
      <c r="AU13" s="145"/>
      <c r="AV13" s="145"/>
      <c r="AW13" s="145"/>
      <c r="AX13" s="145"/>
      <c r="AY13" s="145"/>
      <c r="AZ13" s="145"/>
    </row>
    <row r="14" spans="1:52" s="168" customFormat="1" ht="26.85" customHeight="1">
      <c r="A14" s="316"/>
      <c r="B14" s="427" t="s">
        <v>3247</v>
      </c>
      <c r="C14" s="145" t="s">
        <v>3285</v>
      </c>
      <c r="D14" s="145"/>
      <c r="E14" s="323">
        <f>COUNTA(E15:E22)</f>
        <v>8</v>
      </c>
      <c r="F14" s="145"/>
      <c r="G14" s="145"/>
      <c r="H14" s="145">
        <f>SUM(H15:H22)</f>
        <v>45054</v>
      </c>
      <c r="I14" s="145">
        <f>SUM(I15:I22)</f>
        <v>38896</v>
      </c>
      <c r="J14" s="145">
        <f>SUM(J15:J22)</f>
        <v>102594</v>
      </c>
      <c r="K14" s="145">
        <f>SUM(K15:K22)</f>
        <v>0</v>
      </c>
      <c r="L14" s="145"/>
      <c r="M14" s="145"/>
      <c r="N14" s="145"/>
      <c r="O14" s="145"/>
      <c r="P14" s="145"/>
      <c r="Q14" s="145"/>
      <c r="R14" s="145"/>
      <c r="S14" s="145"/>
      <c r="T14" s="145"/>
      <c r="U14" s="145"/>
      <c r="V14" s="145"/>
      <c r="W14" s="145"/>
      <c r="X14" s="145"/>
      <c r="Y14" s="145"/>
      <c r="Z14" s="353"/>
      <c r="AA14" s="145"/>
      <c r="AB14" s="145"/>
      <c r="AC14" s="145"/>
      <c r="AD14" s="145"/>
      <c r="AE14" s="145"/>
      <c r="AF14" s="145"/>
      <c r="AG14" s="145"/>
      <c r="AH14" s="145"/>
      <c r="AI14" s="145"/>
      <c r="AJ14" s="145"/>
      <c r="AK14" s="145"/>
      <c r="AL14" s="145"/>
      <c r="AM14" s="145"/>
      <c r="AN14" s="145"/>
      <c r="AO14" s="145"/>
      <c r="AP14" s="145"/>
      <c r="AQ14" s="145"/>
      <c r="AR14" s="145"/>
      <c r="AS14" s="145"/>
      <c r="AT14" s="145"/>
      <c r="AU14" s="145"/>
      <c r="AV14" s="145"/>
      <c r="AW14" s="145"/>
      <c r="AX14" s="145"/>
      <c r="AY14" s="145"/>
      <c r="AZ14" s="145"/>
    </row>
    <row r="15" spans="1:52" s="168" customFormat="1" ht="26.85" customHeight="1">
      <c r="A15" s="316" t="s">
        <v>226</v>
      </c>
      <c r="B15" s="491"/>
      <c r="C15" s="145" t="s">
        <v>3253</v>
      </c>
      <c r="D15" s="145" t="s">
        <v>3254</v>
      </c>
      <c r="E15" s="323" t="s">
        <v>6187</v>
      </c>
      <c r="F15" s="145" t="s">
        <v>3253</v>
      </c>
      <c r="G15" s="145" t="s">
        <v>6188</v>
      </c>
      <c r="H15" s="145"/>
      <c r="I15" s="145">
        <v>3883</v>
      </c>
      <c r="J15" s="145">
        <v>10328</v>
      </c>
      <c r="K15" s="145" t="s">
        <v>3996</v>
      </c>
      <c r="L15" s="145"/>
      <c r="M15" s="145"/>
      <c r="N15" s="145"/>
      <c r="O15" s="145"/>
      <c r="P15" s="145"/>
      <c r="Q15" s="145">
        <v>30</v>
      </c>
      <c r="R15" s="145">
        <v>60</v>
      </c>
      <c r="S15" s="145">
        <v>1</v>
      </c>
      <c r="T15" s="145">
        <v>1750</v>
      </c>
      <c r="U15" s="145">
        <v>702</v>
      </c>
      <c r="V15" s="145">
        <v>702</v>
      </c>
      <c r="W15" s="145" t="s">
        <v>3250</v>
      </c>
      <c r="X15" s="145"/>
      <c r="Y15" s="145"/>
      <c r="Z15" s="353">
        <v>2001</v>
      </c>
      <c r="AA15" s="145">
        <v>1090</v>
      </c>
      <c r="AB15" s="145"/>
      <c r="AC15" s="145"/>
      <c r="AD15" s="145"/>
      <c r="AE15" s="145"/>
      <c r="AF15" s="145"/>
      <c r="AG15" s="145">
        <v>1080</v>
      </c>
      <c r="AH15" s="145"/>
      <c r="AI15" s="145"/>
      <c r="AJ15" s="145">
        <v>1</v>
      </c>
      <c r="AK15" s="145">
        <v>200</v>
      </c>
      <c r="AL15" s="145"/>
      <c r="AM15" s="145"/>
      <c r="AN15" s="145"/>
      <c r="AO15" s="145"/>
      <c r="AP15" s="145"/>
      <c r="AQ15" s="145"/>
      <c r="AR15" s="145"/>
      <c r="AS15" s="145"/>
      <c r="AT15" s="145"/>
      <c r="AU15" s="145" t="s">
        <v>6189</v>
      </c>
      <c r="AV15" s="475"/>
      <c r="AW15" s="475"/>
      <c r="AX15" s="475"/>
      <c r="AY15" s="475"/>
      <c r="AZ15" s="348" t="s">
        <v>6190</v>
      </c>
    </row>
    <row r="16" spans="1:52" s="168" customFormat="1" ht="26.85" customHeight="1">
      <c r="A16" s="318" t="s">
        <v>495</v>
      </c>
      <c r="B16" s="491"/>
      <c r="C16" s="145" t="s">
        <v>3253</v>
      </c>
      <c r="D16" s="145"/>
      <c r="E16" s="323" t="s">
        <v>6191</v>
      </c>
      <c r="F16" s="145" t="s">
        <v>6192</v>
      </c>
      <c r="G16" s="145" t="s">
        <v>6193</v>
      </c>
      <c r="H16" s="145"/>
      <c r="I16" s="145">
        <v>2204</v>
      </c>
      <c r="J16" s="145">
        <v>20034</v>
      </c>
      <c r="K16" s="145"/>
      <c r="L16" s="145"/>
      <c r="M16" s="145"/>
      <c r="N16" s="145"/>
      <c r="O16" s="145"/>
      <c r="P16" s="145"/>
      <c r="Q16" s="145">
        <v>30</v>
      </c>
      <c r="R16" s="145">
        <v>60</v>
      </c>
      <c r="S16" s="145">
        <v>1</v>
      </c>
      <c r="T16" s="145">
        <v>1800</v>
      </c>
      <c r="U16" s="145"/>
      <c r="V16" s="145"/>
      <c r="W16" s="145"/>
      <c r="X16" s="145"/>
      <c r="Y16" s="145"/>
      <c r="Z16" s="353">
        <v>1994</v>
      </c>
      <c r="AA16" s="145"/>
      <c r="AB16" s="145"/>
      <c r="AC16" s="145"/>
      <c r="AD16" s="145"/>
      <c r="AE16" s="145"/>
      <c r="AF16" s="145"/>
      <c r="AG16" s="145"/>
      <c r="AH16" s="145"/>
      <c r="AI16" s="145"/>
      <c r="AJ16" s="145"/>
      <c r="AK16" s="145"/>
      <c r="AL16" s="145"/>
      <c r="AM16" s="145"/>
      <c r="AN16" s="145"/>
      <c r="AO16" s="145"/>
      <c r="AP16" s="145"/>
      <c r="AQ16" s="145"/>
      <c r="AR16" s="145"/>
      <c r="AS16" s="145"/>
      <c r="AT16" s="145"/>
      <c r="AU16" s="145"/>
      <c r="AV16" s="475"/>
      <c r="AW16" s="475"/>
      <c r="AX16" s="475"/>
      <c r="AY16" s="475"/>
      <c r="AZ16" s="348" t="s">
        <v>6194</v>
      </c>
    </row>
    <row r="17" spans="1:52" s="168" customFormat="1" ht="26.85" customHeight="1">
      <c r="A17" s="318"/>
      <c r="B17" s="491"/>
      <c r="C17" s="351" t="s">
        <v>3260</v>
      </c>
      <c r="D17" s="351" t="s">
        <v>6195</v>
      </c>
      <c r="E17" s="458" t="s">
        <v>6196</v>
      </c>
      <c r="F17" s="351" t="s">
        <v>3260</v>
      </c>
      <c r="G17" s="351" t="s">
        <v>3224</v>
      </c>
      <c r="H17" s="351"/>
      <c r="I17" s="351"/>
      <c r="J17" s="351"/>
      <c r="K17" s="351" t="s">
        <v>3996</v>
      </c>
      <c r="L17" s="351"/>
      <c r="M17" s="351"/>
      <c r="N17" s="351"/>
      <c r="O17" s="351"/>
      <c r="P17" s="351"/>
      <c r="Q17" s="351">
        <v>30</v>
      </c>
      <c r="R17" s="351">
        <v>61</v>
      </c>
      <c r="S17" s="351">
        <v>1</v>
      </c>
      <c r="T17" s="351">
        <v>1830</v>
      </c>
      <c r="U17" s="351">
        <v>1248</v>
      </c>
      <c r="V17" s="351">
        <v>1284</v>
      </c>
      <c r="W17" s="351" t="s">
        <v>3250</v>
      </c>
      <c r="X17" s="351"/>
      <c r="Y17" s="351"/>
      <c r="Z17" s="431">
        <v>2000</v>
      </c>
      <c r="AA17" s="351"/>
      <c r="AB17" s="351"/>
      <c r="AC17" s="351"/>
      <c r="AD17" s="351"/>
      <c r="AE17" s="351"/>
      <c r="AF17" s="351"/>
      <c r="AG17" s="351">
        <v>78516</v>
      </c>
      <c r="AH17" s="351"/>
      <c r="AI17" s="351"/>
      <c r="AJ17" s="351"/>
      <c r="AK17" s="351"/>
      <c r="AL17" s="351"/>
      <c r="AM17" s="351"/>
      <c r="AN17" s="351"/>
      <c r="AO17" s="351"/>
      <c r="AP17" s="351"/>
      <c r="AQ17" s="351"/>
      <c r="AR17" s="351"/>
      <c r="AS17" s="351"/>
      <c r="AT17" s="351"/>
      <c r="AU17" s="351" t="s">
        <v>6197</v>
      </c>
      <c r="AV17" s="530"/>
      <c r="AW17" s="530"/>
      <c r="AX17" s="530"/>
      <c r="AY17" s="530"/>
      <c r="AZ17" s="487" t="s">
        <v>6198</v>
      </c>
    </row>
    <row r="18" spans="1:52" s="168" customFormat="1" ht="26.85" customHeight="1">
      <c r="A18" s="318"/>
      <c r="B18" s="491"/>
      <c r="C18" s="145" t="s">
        <v>3281</v>
      </c>
      <c r="D18" s="145" t="s">
        <v>3282</v>
      </c>
      <c r="E18" s="323" t="s">
        <v>6199</v>
      </c>
      <c r="F18" s="145" t="s">
        <v>3281</v>
      </c>
      <c r="G18" s="145" t="s">
        <v>3224</v>
      </c>
      <c r="H18" s="145"/>
      <c r="I18" s="145">
        <v>7726</v>
      </c>
      <c r="J18" s="145">
        <v>41056</v>
      </c>
      <c r="K18" s="145" t="s">
        <v>3996</v>
      </c>
      <c r="L18" s="145"/>
      <c r="M18" s="145"/>
      <c r="N18" s="145"/>
      <c r="O18" s="145"/>
      <c r="P18" s="145"/>
      <c r="Q18" s="145">
        <v>30</v>
      </c>
      <c r="R18" s="145">
        <v>61</v>
      </c>
      <c r="S18" s="145">
        <v>1</v>
      </c>
      <c r="T18" s="145">
        <v>1830</v>
      </c>
      <c r="U18" s="145">
        <v>400</v>
      </c>
      <c r="V18" s="145">
        <v>412</v>
      </c>
      <c r="W18" s="145" t="s">
        <v>3250</v>
      </c>
      <c r="X18" s="145"/>
      <c r="Y18" s="145"/>
      <c r="Z18" s="353">
        <v>1995</v>
      </c>
      <c r="AA18" s="145">
        <v>1500</v>
      </c>
      <c r="AB18" s="145"/>
      <c r="AC18" s="145"/>
      <c r="AD18" s="145"/>
      <c r="AE18" s="145"/>
      <c r="AF18" s="145"/>
      <c r="AG18" s="145">
        <v>1500</v>
      </c>
      <c r="AH18" s="145"/>
      <c r="AI18" s="145"/>
      <c r="AJ18" s="145"/>
      <c r="AK18" s="145"/>
      <c r="AL18" s="145"/>
      <c r="AM18" s="145"/>
      <c r="AN18" s="145"/>
      <c r="AO18" s="145"/>
      <c r="AP18" s="145"/>
      <c r="AQ18" s="145"/>
      <c r="AR18" s="145"/>
      <c r="AS18" s="145"/>
      <c r="AT18" s="145"/>
      <c r="AU18" s="145" t="s">
        <v>6200</v>
      </c>
      <c r="AV18" s="475"/>
      <c r="AW18" s="475"/>
      <c r="AX18" s="475"/>
      <c r="AY18" s="475"/>
      <c r="AZ18" s="348" t="s">
        <v>6201</v>
      </c>
    </row>
    <row r="19" spans="1:52" s="168" customFormat="1" ht="26.85" customHeight="1">
      <c r="A19" s="318" t="s">
        <v>496</v>
      </c>
      <c r="B19" s="491"/>
      <c r="C19" s="145" t="s">
        <v>3265</v>
      </c>
      <c r="D19" s="145" t="s">
        <v>6202</v>
      </c>
      <c r="E19" s="323" t="s">
        <v>6203</v>
      </c>
      <c r="F19" s="145" t="s">
        <v>3265</v>
      </c>
      <c r="G19" s="145" t="s">
        <v>6204</v>
      </c>
      <c r="H19" s="145"/>
      <c r="I19" s="145"/>
      <c r="J19" s="145"/>
      <c r="K19" s="145"/>
      <c r="L19" s="145"/>
      <c r="M19" s="145"/>
      <c r="N19" s="145"/>
      <c r="O19" s="145"/>
      <c r="P19" s="145"/>
      <c r="Q19" s="145">
        <v>30</v>
      </c>
      <c r="R19" s="145">
        <v>61</v>
      </c>
      <c r="S19" s="145">
        <v>1</v>
      </c>
      <c r="T19" s="145">
        <v>1830</v>
      </c>
      <c r="U19" s="145"/>
      <c r="V19" s="145">
        <v>300</v>
      </c>
      <c r="W19" s="145" t="s">
        <v>3250</v>
      </c>
      <c r="X19" s="145"/>
      <c r="Y19" s="145"/>
      <c r="Z19" s="353">
        <v>2008</v>
      </c>
      <c r="AA19" s="145"/>
      <c r="AB19" s="145"/>
      <c r="AC19" s="145"/>
      <c r="AD19" s="145"/>
      <c r="AE19" s="145"/>
      <c r="AF19" s="145"/>
      <c r="AG19" s="145"/>
      <c r="AH19" s="145"/>
      <c r="AI19" s="145"/>
      <c r="AJ19" s="45"/>
      <c r="AK19" s="145"/>
      <c r="AL19" s="145"/>
      <c r="AM19" s="145"/>
      <c r="AN19" s="145"/>
      <c r="AO19" s="145"/>
      <c r="AP19" s="145"/>
      <c r="AQ19" s="145"/>
      <c r="AR19" s="145"/>
      <c r="AS19" s="145"/>
      <c r="AT19" s="145"/>
      <c r="AU19" s="145"/>
      <c r="AV19" s="348"/>
      <c r="AW19" s="348"/>
      <c r="AX19" s="348"/>
      <c r="AY19" s="348"/>
      <c r="AZ19" s="348" t="s">
        <v>6205</v>
      </c>
    </row>
    <row r="20" spans="1:52" s="168" customFormat="1" ht="26.85" customHeight="1">
      <c r="A20" s="318"/>
      <c r="B20" s="491"/>
      <c r="C20" s="145" t="s">
        <v>3255</v>
      </c>
      <c r="D20" s="145" t="s">
        <v>6206</v>
      </c>
      <c r="E20" s="323" t="s">
        <v>6207</v>
      </c>
      <c r="F20" s="145" t="s">
        <v>3255</v>
      </c>
      <c r="G20" s="145" t="s">
        <v>6208</v>
      </c>
      <c r="H20" s="145"/>
      <c r="I20" s="145">
        <v>15840</v>
      </c>
      <c r="J20" s="145">
        <v>15840</v>
      </c>
      <c r="K20" s="145" t="s">
        <v>3996</v>
      </c>
      <c r="L20" s="145"/>
      <c r="M20" s="145"/>
      <c r="N20" s="145"/>
      <c r="O20" s="145"/>
      <c r="P20" s="145"/>
      <c r="Q20" s="145">
        <v>30</v>
      </c>
      <c r="R20" s="145">
        <v>61</v>
      </c>
      <c r="S20" s="145">
        <v>2</v>
      </c>
      <c r="T20" s="145">
        <v>1830</v>
      </c>
      <c r="U20" s="145">
        <v>1000</v>
      </c>
      <c r="V20" s="145">
        <v>2607</v>
      </c>
      <c r="W20" s="145" t="s">
        <v>3250</v>
      </c>
      <c r="X20" s="145" t="s">
        <v>3251</v>
      </c>
      <c r="Y20" s="145"/>
      <c r="Z20" s="353">
        <v>2005</v>
      </c>
      <c r="AA20" s="145">
        <v>13303</v>
      </c>
      <c r="AB20" s="145">
        <v>3800</v>
      </c>
      <c r="AC20" s="145"/>
      <c r="AD20" s="145"/>
      <c r="AE20" s="145"/>
      <c r="AF20" s="145"/>
      <c r="AG20" s="145">
        <v>40000</v>
      </c>
      <c r="AH20" s="145"/>
      <c r="AI20" s="145"/>
      <c r="AJ20" s="45" t="s">
        <v>6209</v>
      </c>
      <c r="AK20" s="145"/>
      <c r="AL20" s="145"/>
      <c r="AM20" s="145"/>
      <c r="AN20" s="145"/>
      <c r="AO20" s="145"/>
      <c r="AP20" s="145"/>
      <c r="AQ20" s="145"/>
      <c r="AR20" s="145"/>
      <c r="AS20" s="145"/>
      <c r="AT20" s="145"/>
      <c r="AU20" s="145"/>
      <c r="AV20" s="475"/>
      <c r="AW20" s="475"/>
      <c r="AX20" s="475"/>
      <c r="AY20" s="475"/>
      <c r="AZ20" s="348" t="s">
        <v>6210</v>
      </c>
    </row>
    <row r="21" spans="1:52" s="168" customFormat="1" ht="26.85" customHeight="1">
      <c r="A21" s="318"/>
      <c r="B21" s="491"/>
      <c r="C21" s="145" t="s">
        <v>3262</v>
      </c>
      <c r="D21" s="145"/>
      <c r="E21" s="323" t="s">
        <v>6211</v>
      </c>
      <c r="F21" s="145" t="s">
        <v>3262</v>
      </c>
      <c r="G21" s="145" t="s">
        <v>6212</v>
      </c>
      <c r="H21" s="145">
        <v>15586</v>
      </c>
      <c r="I21" s="145">
        <v>4618</v>
      </c>
      <c r="J21" s="145">
        <v>9963</v>
      </c>
      <c r="K21" s="145"/>
      <c r="L21" s="145"/>
      <c r="M21" s="145"/>
      <c r="N21" s="145"/>
      <c r="O21" s="145"/>
      <c r="P21" s="145"/>
      <c r="Q21" s="145">
        <v>20</v>
      </c>
      <c r="R21" s="145">
        <v>45</v>
      </c>
      <c r="S21" s="145">
        <v>1</v>
      </c>
      <c r="T21" s="145">
        <v>900</v>
      </c>
      <c r="U21" s="145"/>
      <c r="V21" s="145" t="s">
        <v>3259</v>
      </c>
      <c r="W21" s="145" t="s">
        <v>3259</v>
      </c>
      <c r="X21" s="145"/>
      <c r="Y21" s="145"/>
      <c r="Z21" s="353">
        <v>2013</v>
      </c>
      <c r="AA21" s="145"/>
      <c r="AB21" s="145"/>
      <c r="AC21" s="145"/>
      <c r="AD21" s="145"/>
      <c r="AE21" s="145"/>
      <c r="AF21" s="145"/>
      <c r="AG21" s="145">
        <v>59769</v>
      </c>
      <c r="AH21" s="145"/>
      <c r="AI21" s="145"/>
      <c r="AJ21" s="45"/>
      <c r="AK21" s="145"/>
      <c r="AL21" s="145"/>
      <c r="AM21" s="145"/>
      <c r="AN21" s="145"/>
      <c r="AO21" s="145"/>
      <c r="AP21" s="145"/>
      <c r="AQ21" s="145"/>
      <c r="AR21" s="145"/>
      <c r="AS21" s="145"/>
      <c r="AT21" s="145"/>
      <c r="AU21" s="145"/>
      <c r="AV21" s="475"/>
      <c r="AW21" s="475"/>
      <c r="AX21" s="475"/>
      <c r="AY21" s="475"/>
      <c r="AZ21" s="348" t="s">
        <v>6213</v>
      </c>
    </row>
    <row r="22" spans="1:52" s="168" customFormat="1" ht="26.85" customHeight="1">
      <c r="A22" s="318" t="s">
        <v>413</v>
      </c>
      <c r="B22" s="351"/>
      <c r="C22" s="145" t="s">
        <v>3263</v>
      </c>
      <c r="D22" s="145" t="s">
        <v>6214</v>
      </c>
      <c r="E22" s="323" t="s">
        <v>6215</v>
      </c>
      <c r="F22" s="145" t="s">
        <v>3263</v>
      </c>
      <c r="G22" s="145" t="s">
        <v>3864</v>
      </c>
      <c r="H22" s="145">
        <v>29468</v>
      </c>
      <c r="I22" s="145">
        <v>4625</v>
      </c>
      <c r="J22" s="145">
        <v>5373</v>
      </c>
      <c r="K22" s="145" t="s">
        <v>3996</v>
      </c>
      <c r="L22" s="145"/>
      <c r="M22" s="145"/>
      <c r="N22" s="145"/>
      <c r="O22" s="145"/>
      <c r="P22" s="145"/>
      <c r="Q22" s="145">
        <v>30</v>
      </c>
      <c r="R22" s="145">
        <v>61</v>
      </c>
      <c r="S22" s="145">
        <v>1</v>
      </c>
      <c r="T22" s="145">
        <v>1830</v>
      </c>
      <c r="U22" s="145">
        <v>1000</v>
      </c>
      <c r="V22" s="145">
        <v>1300</v>
      </c>
      <c r="W22" s="145" t="s">
        <v>3250</v>
      </c>
      <c r="X22" s="145" t="s">
        <v>3251</v>
      </c>
      <c r="Y22" s="145"/>
      <c r="Z22" s="353">
        <v>2003</v>
      </c>
      <c r="AA22" s="145">
        <v>13303</v>
      </c>
      <c r="AB22" s="145">
        <v>3800</v>
      </c>
      <c r="AC22" s="145"/>
      <c r="AD22" s="145"/>
      <c r="AE22" s="145"/>
      <c r="AF22" s="145"/>
      <c r="AG22" s="145">
        <v>17103</v>
      </c>
      <c r="AH22" s="145"/>
      <c r="AI22" s="145"/>
      <c r="AJ22" s="45" t="s">
        <v>6209</v>
      </c>
      <c r="AK22" s="145"/>
      <c r="AL22" s="145"/>
      <c r="AM22" s="145"/>
      <c r="AN22" s="145"/>
      <c r="AO22" s="145"/>
      <c r="AP22" s="145"/>
      <c r="AQ22" s="145"/>
      <c r="AR22" s="145"/>
      <c r="AS22" s="145"/>
      <c r="AT22" s="145"/>
      <c r="AU22" s="145"/>
      <c r="AV22" s="475"/>
      <c r="AW22" s="475"/>
      <c r="AX22" s="475"/>
      <c r="AY22" s="475"/>
      <c r="AZ22" s="475"/>
    </row>
    <row r="23" spans="1:52" s="168" customFormat="1" ht="26.85" customHeight="1">
      <c r="A23" s="316"/>
      <c r="B23" s="427" t="s">
        <v>3284</v>
      </c>
      <c r="C23" s="145" t="s">
        <v>3285</v>
      </c>
      <c r="D23" s="145"/>
      <c r="E23" s="323">
        <f>COUNTA(E24:E25)</f>
        <v>2</v>
      </c>
      <c r="F23" s="145"/>
      <c r="G23" s="145"/>
      <c r="H23" s="145">
        <f>SUM(H24:H25)</f>
        <v>39294</v>
      </c>
      <c r="I23" s="145">
        <f>SUM(I24:I25)</f>
        <v>10305</v>
      </c>
      <c r="J23" s="145">
        <f>SUM(J24:J25)</f>
        <v>21990</v>
      </c>
      <c r="K23" s="145"/>
      <c r="L23" s="145"/>
      <c r="M23" s="145"/>
      <c r="N23" s="145"/>
      <c r="O23" s="145"/>
      <c r="P23" s="145"/>
      <c r="Q23" s="145"/>
      <c r="R23" s="145"/>
      <c r="S23" s="145"/>
      <c r="T23" s="145"/>
      <c r="U23" s="145"/>
      <c r="V23" s="145"/>
      <c r="W23" s="145"/>
      <c r="X23" s="145"/>
      <c r="Y23" s="145"/>
      <c r="Z23" s="353"/>
      <c r="AA23" s="145"/>
      <c r="AB23" s="145"/>
      <c r="AC23" s="145"/>
      <c r="AD23" s="145"/>
      <c r="AE23" s="145"/>
      <c r="AF23" s="145"/>
      <c r="AG23" s="145"/>
      <c r="AH23" s="145"/>
      <c r="AI23" s="145"/>
      <c r="AJ23" s="45"/>
      <c r="AK23" s="145"/>
      <c r="AL23" s="145"/>
      <c r="AM23" s="145"/>
      <c r="AN23" s="145"/>
      <c r="AO23" s="145"/>
      <c r="AP23" s="145"/>
      <c r="AQ23" s="145"/>
      <c r="AR23" s="145"/>
      <c r="AS23" s="145"/>
      <c r="AT23" s="145"/>
      <c r="AU23" s="145"/>
      <c r="AV23" s="475"/>
      <c r="AW23" s="475"/>
      <c r="AX23" s="475"/>
      <c r="AY23" s="475"/>
      <c r="AZ23" s="475"/>
    </row>
    <row r="24" spans="1:52" s="168" customFormat="1" ht="26.85" customHeight="1">
      <c r="A24" s="316" t="s">
        <v>226</v>
      </c>
      <c r="B24" s="491"/>
      <c r="C24" s="145" t="s">
        <v>3869</v>
      </c>
      <c r="D24" s="145" t="s">
        <v>6216</v>
      </c>
      <c r="E24" s="323" t="s">
        <v>6217</v>
      </c>
      <c r="F24" s="145" t="s">
        <v>3869</v>
      </c>
      <c r="G24" s="343" t="s">
        <v>3870</v>
      </c>
      <c r="H24" s="145">
        <v>12082</v>
      </c>
      <c r="I24" s="145">
        <v>4507</v>
      </c>
      <c r="J24" s="145">
        <v>4777</v>
      </c>
      <c r="K24" s="145" t="s">
        <v>3996</v>
      </c>
      <c r="L24" s="145"/>
      <c r="M24" s="145"/>
      <c r="N24" s="145"/>
      <c r="O24" s="145"/>
      <c r="P24" s="145"/>
      <c r="Q24" s="145">
        <v>30</v>
      </c>
      <c r="R24" s="145">
        <v>61</v>
      </c>
      <c r="S24" s="145">
        <v>1</v>
      </c>
      <c r="T24" s="145">
        <v>2903</v>
      </c>
      <c r="U24" s="145">
        <v>560</v>
      </c>
      <c r="V24" s="145">
        <v>1000</v>
      </c>
      <c r="W24" s="145" t="s">
        <v>3250</v>
      </c>
      <c r="X24" s="145" t="s">
        <v>3251</v>
      </c>
      <c r="Y24" s="145"/>
      <c r="Z24" s="353">
        <v>1999</v>
      </c>
      <c r="AA24" s="145" t="s">
        <v>6218</v>
      </c>
      <c r="AB24" s="145" t="s">
        <v>6175</v>
      </c>
      <c r="AC24" s="145" t="s">
        <v>6175</v>
      </c>
      <c r="AD24" s="145"/>
      <c r="AE24" s="145"/>
      <c r="AF24" s="145"/>
      <c r="AG24" s="145">
        <v>7555</v>
      </c>
      <c r="AH24" s="145"/>
      <c r="AI24" s="145"/>
      <c r="AJ24" s="145">
        <v>1</v>
      </c>
      <c r="AK24" s="145"/>
      <c r="AL24" s="145"/>
      <c r="AM24" s="145"/>
      <c r="AN24" s="145"/>
      <c r="AO24" s="145"/>
      <c r="AP24" s="145"/>
      <c r="AQ24" s="145"/>
      <c r="AR24" s="145"/>
      <c r="AS24" s="145"/>
      <c r="AT24" s="145"/>
      <c r="AU24" s="145"/>
      <c r="AV24" s="145"/>
      <c r="AW24" s="145"/>
      <c r="AX24" s="145"/>
      <c r="AY24" s="145"/>
      <c r="AZ24" s="145"/>
    </row>
    <row r="25" spans="1:52" s="168" customFormat="1" ht="26.85" customHeight="1">
      <c r="A25" s="318" t="s">
        <v>496</v>
      </c>
      <c r="B25" s="351"/>
      <c r="C25" s="145" t="s">
        <v>3288</v>
      </c>
      <c r="D25" s="145" t="s">
        <v>6219</v>
      </c>
      <c r="E25" s="323" t="s">
        <v>6220</v>
      </c>
      <c r="F25" s="145" t="s">
        <v>3288</v>
      </c>
      <c r="G25" s="145" t="s">
        <v>6221</v>
      </c>
      <c r="H25" s="145">
        <v>27212</v>
      </c>
      <c r="I25" s="145">
        <v>5798</v>
      </c>
      <c r="J25" s="145">
        <v>17213</v>
      </c>
      <c r="K25" s="145" t="s">
        <v>3996</v>
      </c>
      <c r="L25" s="145"/>
      <c r="M25" s="145"/>
      <c r="N25" s="145"/>
      <c r="O25" s="145"/>
      <c r="P25" s="145"/>
      <c r="Q25" s="145">
        <v>30</v>
      </c>
      <c r="R25" s="145">
        <v>61</v>
      </c>
      <c r="S25" s="145">
        <v>1</v>
      </c>
      <c r="T25" s="145">
        <v>1830</v>
      </c>
      <c r="U25" s="145">
        <v>400</v>
      </c>
      <c r="V25" s="145">
        <v>500</v>
      </c>
      <c r="W25" s="145" t="s">
        <v>3250</v>
      </c>
      <c r="X25" s="145" t="s">
        <v>3251</v>
      </c>
      <c r="Y25" s="145"/>
      <c r="Z25" s="353">
        <v>1998</v>
      </c>
      <c r="AA25" s="145">
        <v>8700</v>
      </c>
      <c r="AB25" s="145">
        <v>8700</v>
      </c>
      <c r="AC25" s="145">
        <v>6000</v>
      </c>
      <c r="AD25" s="145"/>
      <c r="AE25" s="145"/>
      <c r="AF25" s="145"/>
      <c r="AG25" s="145">
        <v>23400</v>
      </c>
      <c r="AH25" s="145"/>
      <c r="AI25" s="145"/>
      <c r="AJ25" s="145"/>
      <c r="AK25" s="145"/>
      <c r="AL25" s="145"/>
      <c r="AM25" s="145"/>
      <c r="AN25" s="145"/>
      <c r="AO25" s="145"/>
      <c r="AP25" s="145"/>
      <c r="AQ25" s="145"/>
      <c r="AR25" s="145"/>
      <c r="AS25" s="145"/>
      <c r="AT25" s="145"/>
      <c r="AU25" s="145"/>
      <c r="AV25" s="145"/>
      <c r="AW25" s="145"/>
      <c r="AX25" s="145"/>
      <c r="AY25" s="145"/>
      <c r="AZ25" s="145"/>
    </row>
    <row r="26" spans="1:52" s="168" customFormat="1" ht="26.85" customHeight="1">
      <c r="A26" s="316"/>
      <c r="B26" s="145" t="s">
        <v>3764</v>
      </c>
      <c r="C26" s="348" t="s">
        <v>3766</v>
      </c>
      <c r="D26" s="348"/>
      <c r="E26" s="348" t="s">
        <v>6222</v>
      </c>
      <c r="F26" s="348" t="s">
        <v>3766</v>
      </c>
      <c r="G26" s="348" t="s">
        <v>3766</v>
      </c>
      <c r="H26" s="145">
        <v>30892</v>
      </c>
      <c r="I26" s="145">
        <v>8828</v>
      </c>
      <c r="J26" s="145">
        <v>8567</v>
      </c>
      <c r="K26" s="348"/>
      <c r="L26" s="348"/>
      <c r="M26" s="348"/>
      <c r="N26" s="348"/>
      <c r="O26" s="145"/>
      <c r="P26" s="348"/>
      <c r="Q26" s="348">
        <v>61</v>
      </c>
      <c r="R26" s="348">
        <v>31</v>
      </c>
      <c r="S26" s="348">
        <v>1</v>
      </c>
      <c r="T26" s="145">
        <v>1891</v>
      </c>
      <c r="U26" s="348"/>
      <c r="V26" s="348">
        <v>486</v>
      </c>
      <c r="W26" s="348" t="s">
        <v>3250</v>
      </c>
      <c r="X26" s="348"/>
      <c r="Y26" s="145"/>
      <c r="Z26" s="421">
        <v>2011</v>
      </c>
      <c r="AA26" s="348"/>
      <c r="AB26" s="348"/>
      <c r="AC26" s="145"/>
      <c r="AD26" s="145"/>
      <c r="AE26" s="145"/>
      <c r="AF26" s="145"/>
      <c r="AG26" s="145">
        <v>30500</v>
      </c>
      <c r="AH26" s="145"/>
      <c r="AI26" s="145"/>
      <c r="AJ26" s="145"/>
      <c r="AK26" s="145"/>
      <c r="AL26" s="145"/>
      <c r="AM26" s="145"/>
      <c r="AN26" s="145"/>
      <c r="AO26" s="145"/>
      <c r="AP26" s="145"/>
      <c r="AQ26" s="145"/>
      <c r="AR26" s="145"/>
      <c r="AS26" s="145"/>
      <c r="AT26" s="145"/>
      <c r="AU26" s="145"/>
      <c r="AV26" s="145"/>
      <c r="AW26" s="145"/>
      <c r="AX26" s="145"/>
      <c r="AY26" s="145"/>
      <c r="AZ26" s="145"/>
    </row>
    <row r="27" spans="1:52" s="168" customFormat="1" ht="26.85" customHeight="1">
      <c r="A27" s="316" t="s">
        <v>226</v>
      </c>
      <c r="B27" s="145" t="s">
        <v>3767</v>
      </c>
      <c r="C27" s="145" t="s">
        <v>3769</v>
      </c>
      <c r="D27" s="145" t="s">
        <v>6223</v>
      </c>
      <c r="E27" s="323" t="s">
        <v>6224</v>
      </c>
      <c r="F27" s="145" t="s">
        <v>3769</v>
      </c>
      <c r="G27" s="145" t="s">
        <v>6225</v>
      </c>
      <c r="H27" s="145">
        <v>49520</v>
      </c>
      <c r="I27" s="145">
        <v>4738</v>
      </c>
      <c r="J27" s="145">
        <v>11051</v>
      </c>
      <c r="K27" s="145" t="s">
        <v>3996</v>
      </c>
      <c r="L27" s="145"/>
      <c r="M27" s="145"/>
      <c r="N27" s="145"/>
      <c r="O27" s="145"/>
      <c r="P27" s="145"/>
      <c r="Q27" s="145">
        <v>30</v>
      </c>
      <c r="R27" s="145">
        <v>61</v>
      </c>
      <c r="S27" s="145">
        <v>2</v>
      </c>
      <c r="T27" s="145">
        <v>3660</v>
      </c>
      <c r="U27" s="145">
        <v>2600</v>
      </c>
      <c r="V27" s="145">
        <v>3500</v>
      </c>
      <c r="W27" s="145" t="s">
        <v>3250</v>
      </c>
      <c r="X27" s="145" t="s">
        <v>3251</v>
      </c>
      <c r="Y27" s="145" t="s">
        <v>3891</v>
      </c>
      <c r="Z27" s="353">
        <v>1996</v>
      </c>
      <c r="AA27" s="145">
        <v>12150</v>
      </c>
      <c r="AB27" s="145"/>
      <c r="AC27" s="145">
        <v>1500</v>
      </c>
      <c r="AD27" s="145"/>
      <c r="AE27" s="145"/>
      <c r="AF27" s="145"/>
      <c r="AG27" s="145">
        <v>13650</v>
      </c>
      <c r="AH27" s="145">
        <v>2003</v>
      </c>
      <c r="AI27" s="145"/>
      <c r="AJ27" s="145">
        <v>3</v>
      </c>
      <c r="AK27" s="145"/>
      <c r="AL27" s="145"/>
      <c r="AM27" s="145"/>
      <c r="AN27" s="145"/>
      <c r="AO27" s="145"/>
      <c r="AP27" s="145"/>
      <c r="AQ27" s="145"/>
      <c r="AR27" s="145"/>
      <c r="AS27" s="145"/>
      <c r="AT27" s="145"/>
      <c r="AU27" s="145"/>
      <c r="AV27" s="145"/>
      <c r="AW27" s="145"/>
      <c r="AX27" s="145"/>
      <c r="AY27" s="145"/>
      <c r="AZ27" s="145"/>
    </row>
    <row r="28" spans="1:52" s="168" customFormat="1" ht="26.85" customHeight="1">
      <c r="A28" s="316"/>
      <c r="B28" s="145" t="s">
        <v>13452</v>
      </c>
      <c r="C28" s="145" t="s">
        <v>13341</v>
      </c>
      <c r="D28" s="145"/>
      <c r="E28" s="323" t="s">
        <v>13863</v>
      </c>
      <c r="F28" s="145" t="s">
        <v>13341</v>
      </c>
      <c r="G28" s="145" t="s">
        <v>13341</v>
      </c>
      <c r="H28" s="145">
        <v>5000</v>
      </c>
      <c r="I28" s="145">
        <v>1692</v>
      </c>
      <c r="J28" s="145">
        <v>2016</v>
      </c>
      <c r="K28" s="145"/>
      <c r="L28" s="145"/>
      <c r="M28" s="145"/>
      <c r="N28" s="145"/>
      <c r="O28" s="145"/>
      <c r="P28" s="145"/>
      <c r="Q28" s="145">
        <v>22</v>
      </c>
      <c r="R28" s="145">
        <v>49</v>
      </c>
      <c r="S28" s="145">
        <v>4</v>
      </c>
      <c r="T28" s="145">
        <v>1078</v>
      </c>
      <c r="U28" s="145"/>
      <c r="V28" s="145">
        <v>500</v>
      </c>
      <c r="W28" s="145" t="s">
        <v>13864</v>
      </c>
      <c r="X28" s="145"/>
      <c r="Y28" s="145"/>
      <c r="Z28" s="353">
        <v>2006</v>
      </c>
      <c r="AA28" s="145"/>
      <c r="AB28" s="145"/>
      <c r="AC28" s="145"/>
      <c r="AD28" s="145"/>
      <c r="AE28" s="145"/>
      <c r="AF28" s="145"/>
      <c r="AG28" s="145">
        <v>2045</v>
      </c>
      <c r="AH28" s="145"/>
      <c r="AI28" s="145"/>
      <c r="AJ28" s="145"/>
      <c r="AK28" s="145"/>
      <c r="AL28" s="145"/>
      <c r="AM28" s="145"/>
      <c r="AN28" s="145"/>
      <c r="AO28" s="145"/>
      <c r="AP28" s="145"/>
      <c r="AQ28" s="145"/>
      <c r="AR28" s="145"/>
      <c r="AS28" s="145"/>
      <c r="AT28" s="145"/>
      <c r="AU28" s="145"/>
      <c r="AV28" s="145"/>
      <c r="AW28" s="145"/>
      <c r="AX28" s="145"/>
      <c r="AY28" s="145"/>
      <c r="AZ28" s="145"/>
    </row>
    <row r="29" spans="1:52" s="168" customFormat="1" ht="26.85" customHeight="1">
      <c r="A29" s="316"/>
      <c r="B29" s="427" t="s">
        <v>3686</v>
      </c>
      <c r="C29" s="145" t="s">
        <v>3765</v>
      </c>
      <c r="D29" s="145"/>
      <c r="E29" s="323">
        <f>COUNTA(E30:E32)</f>
        <v>3</v>
      </c>
      <c r="F29" s="145"/>
      <c r="G29" s="145"/>
      <c r="H29" s="145">
        <f>SUM(H30:H32)</f>
        <v>19832</v>
      </c>
      <c r="I29" s="145">
        <f>SUM(I30:I32)</f>
        <v>9057</v>
      </c>
      <c r="J29" s="145">
        <f>SUM(J30:J32)</f>
        <v>26602</v>
      </c>
      <c r="K29" s="145">
        <f>SUM(K30:K30)</f>
        <v>61</v>
      </c>
      <c r="L29" s="145"/>
      <c r="M29" s="145"/>
      <c r="N29" s="145"/>
      <c r="O29" s="145"/>
      <c r="P29" s="145"/>
      <c r="Q29" s="145"/>
      <c r="R29" s="145"/>
      <c r="S29" s="145"/>
      <c r="T29" s="145"/>
      <c r="U29" s="145"/>
      <c r="V29" s="145"/>
      <c r="W29" s="145"/>
      <c r="X29" s="145"/>
      <c r="Y29" s="145"/>
      <c r="Z29" s="353"/>
      <c r="AA29" s="351"/>
      <c r="AB29" s="351"/>
      <c r="AC29" s="351"/>
      <c r="AD29" s="351"/>
      <c r="AE29" s="351"/>
      <c r="AF29" s="351"/>
      <c r="AG29" s="145">
        <f>SUM(AG30:AG30)</f>
        <v>26700</v>
      </c>
      <c r="AH29" s="145"/>
      <c r="AI29" s="145"/>
      <c r="AJ29" s="145"/>
      <c r="AK29" s="145"/>
      <c r="AL29" s="145"/>
      <c r="AM29" s="145"/>
      <c r="AN29" s="145"/>
      <c r="AO29" s="348"/>
      <c r="AP29" s="348"/>
      <c r="AQ29" s="145"/>
      <c r="AR29" s="145"/>
      <c r="AS29" s="145"/>
      <c r="AT29" s="145"/>
      <c r="AU29" s="145"/>
      <c r="AV29" s="145"/>
      <c r="AW29" s="145"/>
      <c r="AX29" s="145"/>
      <c r="AY29" s="491"/>
      <c r="AZ29" s="145"/>
    </row>
    <row r="30" spans="1:52" s="168" customFormat="1" ht="26.85" customHeight="1">
      <c r="A30" s="316"/>
      <c r="B30" s="491"/>
      <c r="C30" s="145" t="s">
        <v>398</v>
      </c>
      <c r="D30" s="145" t="s">
        <v>15047</v>
      </c>
      <c r="E30" s="323" t="s">
        <v>15048</v>
      </c>
      <c r="F30" s="145" t="s">
        <v>398</v>
      </c>
      <c r="G30" s="145" t="s">
        <v>401</v>
      </c>
      <c r="H30" s="145">
        <v>9916</v>
      </c>
      <c r="I30" s="145">
        <v>3889</v>
      </c>
      <c r="J30" s="145">
        <v>11903</v>
      </c>
      <c r="K30" s="145">
        <v>61</v>
      </c>
      <c r="L30" s="145"/>
      <c r="M30" s="145"/>
      <c r="N30" s="145"/>
      <c r="O30" s="145">
        <v>1830</v>
      </c>
      <c r="P30" s="145"/>
      <c r="Q30" s="145">
        <v>30</v>
      </c>
      <c r="R30" s="145">
        <v>61</v>
      </c>
      <c r="S30" s="145">
        <v>1</v>
      </c>
      <c r="T30" s="145">
        <v>3642</v>
      </c>
      <c r="U30" s="145">
        <v>500</v>
      </c>
      <c r="V30" s="145">
        <v>402</v>
      </c>
      <c r="W30" s="145" t="s">
        <v>1071</v>
      </c>
      <c r="X30" s="353">
        <v>2003</v>
      </c>
      <c r="Y30" s="145"/>
      <c r="Z30" s="435" t="s">
        <v>15049</v>
      </c>
      <c r="AA30" s="145"/>
      <c r="AB30" s="145"/>
      <c r="AC30" s="145"/>
      <c r="AD30" s="145"/>
      <c r="AE30" s="145">
        <v>8582</v>
      </c>
      <c r="AF30" s="145"/>
      <c r="AG30" s="145">
        <v>26700</v>
      </c>
      <c r="AH30" s="145">
        <v>1</v>
      </c>
      <c r="AI30" s="145" t="s">
        <v>15050</v>
      </c>
      <c r="AJ30" s="145"/>
      <c r="AK30" s="145"/>
      <c r="AL30" s="145"/>
      <c r="AM30" s="145"/>
      <c r="AN30" s="145"/>
      <c r="AO30" s="145"/>
      <c r="AP30" s="145"/>
      <c r="AQ30" s="145"/>
      <c r="AR30" s="145"/>
      <c r="AS30" s="145"/>
      <c r="AT30" s="145"/>
      <c r="AU30" s="145"/>
      <c r="AV30" s="145"/>
      <c r="AW30" s="145"/>
      <c r="AX30" s="145" t="s">
        <v>15051</v>
      </c>
      <c r="AY30" s="482"/>
      <c r="AZ30" s="352"/>
    </row>
    <row r="31" spans="1:52" s="168" customFormat="1" ht="26.85" customHeight="1">
      <c r="A31" s="316"/>
      <c r="B31" s="491"/>
      <c r="C31" s="538" t="s">
        <v>398</v>
      </c>
      <c r="D31" s="538" t="s">
        <v>15047</v>
      </c>
      <c r="E31" s="323" t="s">
        <v>15052</v>
      </c>
      <c r="F31" s="538" t="s">
        <v>398</v>
      </c>
      <c r="G31" s="538" t="s">
        <v>401</v>
      </c>
      <c r="H31" s="538">
        <v>9916</v>
      </c>
      <c r="I31" s="538">
        <v>2538</v>
      </c>
      <c r="J31" s="538">
        <v>11515</v>
      </c>
      <c r="K31" s="538">
        <v>61</v>
      </c>
      <c r="L31" s="538"/>
      <c r="M31" s="538"/>
      <c r="N31" s="538"/>
      <c r="O31" s="538">
        <v>1830</v>
      </c>
      <c r="P31" s="538"/>
      <c r="Q31" s="538">
        <v>30</v>
      </c>
      <c r="R31" s="538">
        <v>61</v>
      </c>
      <c r="S31" s="538">
        <v>1</v>
      </c>
      <c r="T31" s="538">
        <v>3234</v>
      </c>
      <c r="U31" s="538">
        <v>500</v>
      </c>
      <c r="V31" s="538">
        <v>204</v>
      </c>
      <c r="W31" s="538" t="s">
        <v>1071</v>
      </c>
      <c r="X31" s="537">
        <v>2003</v>
      </c>
      <c r="Y31" s="538"/>
      <c r="Z31" s="435">
        <v>2016</v>
      </c>
      <c r="AA31" s="538"/>
      <c r="AB31" s="538"/>
      <c r="AC31" s="538"/>
      <c r="AD31" s="538"/>
      <c r="AE31" s="538">
        <v>8582</v>
      </c>
      <c r="AF31" s="538"/>
      <c r="AG31" s="538">
        <v>32318</v>
      </c>
      <c r="AH31" s="538">
        <v>1</v>
      </c>
      <c r="AI31" s="538" t="s">
        <v>15050</v>
      </c>
      <c r="AJ31" s="538"/>
      <c r="AK31" s="538"/>
      <c r="AL31" s="538"/>
      <c r="AM31" s="538"/>
      <c r="AN31" s="538"/>
      <c r="AO31" s="538"/>
      <c r="AP31" s="538"/>
      <c r="AQ31" s="538"/>
      <c r="AR31" s="538"/>
      <c r="AS31" s="538"/>
      <c r="AT31" s="538"/>
      <c r="AU31" s="538"/>
      <c r="AV31" s="538"/>
      <c r="AW31" s="538"/>
      <c r="AX31" s="538" t="s">
        <v>15051</v>
      </c>
      <c r="AY31" s="482"/>
      <c r="AZ31" s="352"/>
    </row>
    <row r="32" spans="1:52" s="168" customFormat="1" ht="26.85" customHeight="1">
      <c r="A32" s="316"/>
      <c r="B32" s="351"/>
      <c r="C32" s="145" t="s">
        <v>1061</v>
      </c>
      <c r="D32" s="145" t="s">
        <v>15047</v>
      </c>
      <c r="E32" s="323" t="s">
        <v>15053</v>
      </c>
      <c r="F32" s="145" t="s">
        <v>1061</v>
      </c>
      <c r="G32" s="145" t="s">
        <v>14907</v>
      </c>
      <c r="H32" s="145"/>
      <c r="I32" s="145">
        <v>2630</v>
      </c>
      <c r="J32" s="145">
        <v>3184</v>
      </c>
      <c r="K32" s="145">
        <v>61</v>
      </c>
      <c r="L32" s="145"/>
      <c r="M32" s="145"/>
      <c r="N32" s="145"/>
      <c r="O32" s="145">
        <v>1830</v>
      </c>
      <c r="P32" s="145"/>
      <c r="Q32" s="145">
        <v>61</v>
      </c>
      <c r="R32" s="145">
        <v>30</v>
      </c>
      <c r="S32" s="145">
        <v>1</v>
      </c>
      <c r="T32" s="145">
        <v>1830</v>
      </c>
      <c r="U32" s="145">
        <v>500</v>
      </c>
      <c r="V32" s="145">
        <v>500</v>
      </c>
      <c r="W32" s="145" t="s">
        <v>586</v>
      </c>
      <c r="X32" s="353">
        <v>2003</v>
      </c>
      <c r="Y32" s="145"/>
      <c r="Z32" s="435" t="s">
        <v>15054</v>
      </c>
      <c r="AA32" s="145"/>
      <c r="AB32" s="145"/>
      <c r="AC32" s="145"/>
      <c r="AD32" s="145"/>
      <c r="AE32" s="145">
        <v>8582</v>
      </c>
      <c r="AF32" s="145"/>
      <c r="AG32" s="145">
        <v>8582</v>
      </c>
      <c r="AH32" s="145">
        <v>1</v>
      </c>
      <c r="AI32" s="145" t="s">
        <v>15050</v>
      </c>
      <c r="AJ32" s="145"/>
      <c r="AK32" s="145"/>
      <c r="AL32" s="145"/>
      <c r="AM32" s="145"/>
      <c r="AN32" s="145"/>
      <c r="AO32" s="145"/>
      <c r="AP32" s="145"/>
      <c r="AQ32" s="145"/>
      <c r="AR32" s="145"/>
      <c r="AS32" s="145"/>
      <c r="AT32" s="145"/>
      <c r="AU32" s="145"/>
      <c r="AV32" s="145"/>
      <c r="AW32" s="145"/>
      <c r="AX32" s="145" t="s">
        <v>15051</v>
      </c>
      <c r="AY32" s="530"/>
      <c r="AZ32" s="145" t="s">
        <v>15055</v>
      </c>
    </row>
  </sheetData>
  <mergeCells count="35">
    <mergeCell ref="AP3:AT3"/>
    <mergeCell ref="AJ2:AO2"/>
    <mergeCell ref="AP2:AY2"/>
    <mergeCell ref="AH3:AH4"/>
    <mergeCell ref="AU3:AY3"/>
    <mergeCell ref="AI3:AI4"/>
    <mergeCell ref="AJ3:AK3"/>
    <mergeCell ref="AL3:AN3"/>
    <mergeCell ref="AO3:AO4"/>
    <mergeCell ref="L2:T2"/>
    <mergeCell ref="U2:X2"/>
    <mergeCell ref="Z2:Z4"/>
    <mergeCell ref="AH2:AI2"/>
    <mergeCell ref="AA2:AG4"/>
    <mergeCell ref="U3:U4"/>
    <mergeCell ref="V3:V4"/>
    <mergeCell ref="W3:W4"/>
    <mergeCell ref="X3:X4"/>
    <mergeCell ref="Y2:Y4"/>
    <mergeCell ref="B1:E1"/>
    <mergeCell ref="Z1:AZ1"/>
    <mergeCell ref="A2:A4"/>
    <mergeCell ref="B2:B4"/>
    <mergeCell ref="C2:C4"/>
    <mergeCell ref="D2:D4"/>
    <mergeCell ref="E2:E4"/>
    <mergeCell ref="F2:F4"/>
    <mergeCell ref="G2:G4"/>
    <mergeCell ref="H2:H4"/>
    <mergeCell ref="I2:I4"/>
    <mergeCell ref="J2:J4"/>
    <mergeCell ref="K2:K4"/>
    <mergeCell ref="AZ2:AZ4"/>
    <mergeCell ref="L3:P3"/>
    <mergeCell ref="Q3:T3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86" orientation="landscape" horizontalDpi="300" verticalDpi="300" r:id="rId1"/>
  <headerFooter alignWithMargins="0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AV6"/>
  <sheetViews>
    <sheetView view="pageBreakPreview" zoomScaleNormal="100" zoomScaleSheetLayoutView="100" workbookViewId="0">
      <pane ySplit="4" topLeftCell="A5" activePane="bottomLeft" state="frozen"/>
      <selection activeCell="A17" sqref="A17:L17"/>
      <selection pane="bottomLeft" activeCell="E5" sqref="E5"/>
    </sheetView>
  </sheetViews>
  <sheetFormatPr defaultColWidth="8.88671875" defaultRowHeight="10.5"/>
  <cols>
    <col min="1" max="1" width="0" style="13" hidden="1" customWidth="1"/>
    <col min="2" max="2" width="3.77734375" style="13" customWidth="1"/>
    <col min="3" max="3" width="7.44140625" style="13" customWidth="1"/>
    <col min="4" max="4" width="4.88671875" style="13" hidden="1" customWidth="1"/>
    <col min="5" max="5" width="7.21875" style="13" customWidth="1"/>
    <col min="6" max="6" width="6.109375" style="13" customWidth="1"/>
    <col min="7" max="7" width="7" style="13" bestFit="1" customWidth="1"/>
    <col min="8" max="9" width="6.77734375" style="13" customWidth="1"/>
    <col min="10" max="10" width="5.5546875" style="13" customWidth="1"/>
    <col min="11" max="11" width="6.6640625" style="13" customWidth="1"/>
    <col min="12" max="12" width="6" style="13" hidden="1" customWidth="1"/>
    <col min="13" max="13" width="3.5546875" style="13" hidden="1" customWidth="1"/>
    <col min="14" max="14" width="5.44140625" style="13" customWidth="1"/>
    <col min="15" max="15" width="4.33203125" style="13" customWidth="1"/>
    <col min="16" max="16" width="5.109375" style="13" customWidth="1"/>
    <col min="17" max="17" width="5.5546875" style="13" customWidth="1"/>
    <col min="18" max="18" width="5.44140625" style="13" customWidth="1"/>
    <col min="19" max="19" width="0" style="13" hidden="1" customWidth="1"/>
    <col min="20" max="20" width="6" style="13" customWidth="1"/>
    <col min="21" max="21" width="5.77734375" style="13" customWidth="1"/>
    <col min="22" max="22" width="0" style="13" hidden="1" customWidth="1"/>
    <col min="23" max="23" width="7.88671875" style="13" customWidth="1"/>
    <col min="24" max="24" width="5.109375" style="28" bestFit="1" customWidth="1"/>
    <col min="25" max="28" width="0" style="13" hidden="1" customWidth="1"/>
    <col min="29" max="29" width="7.33203125" style="13" customWidth="1"/>
    <col min="30" max="47" width="0" style="13" hidden="1" customWidth="1"/>
    <col min="48" max="48" width="9" style="13" customWidth="1"/>
    <col min="49" max="16384" width="8.88671875" style="13"/>
  </cols>
  <sheetData>
    <row r="1" spans="1:48" ht="22.9" customHeight="1">
      <c r="B1" s="1497" t="s">
        <v>2675</v>
      </c>
      <c r="C1" s="1497"/>
      <c r="D1" s="1497"/>
      <c r="E1" s="1497"/>
      <c r="F1" s="1497"/>
      <c r="G1" s="1497"/>
      <c r="H1" s="1497"/>
      <c r="X1" s="1498" t="s">
        <v>2676</v>
      </c>
      <c r="Y1" s="1498"/>
      <c r="Z1" s="1498"/>
      <c r="AA1" s="1498"/>
      <c r="AB1" s="1498"/>
      <c r="AC1" s="1498"/>
      <c r="AD1" s="1498"/>
      <c r="AE1" s="1498"/>
      <c r="AF1" s="1498"/>
      <c r="AG1" s="1498"/>
      <c r="AH1" s="1498"/>
      <c r="AI1" s="1498"/>
      <c r="AJ1" s="1498"/>
      <c r="AK1" s="1498"/>
      <c r="AL1" s="1498"/>
      <c r="AM1" s="1498"/>
      <c r="AN1" s="1498"/>
      <c r="AO1" s="1498"/>
      <c r="AP1" s="1498"/>
      <c r="AQ1" s="1498"/>
      <c r="AR1" s="1498"/>
      <c r="AS1" s="1498"/>
      <c r="AT1" s="1498"/>
      <c r="AU1" s="1498"/>
      <c r="AV1" s="1498"/>
    </row>
    <row r="2" spans="1:48" ht="24.95" customHeight="1">
      <c r="A2" s="1493" t="s">
        <v>475</v>
      </c>
      <c r="B2" s="1481" t="s">
        <v>476</v>
      </c>
      <c r="C2" s="1481" t="s">
        <v>434</v>
      </c>
      <c r="D2" s="1481" t="s">
        <v>478</v>
      </c>
      <c r="E2" s="1494" t="s">
        <v>479</v>
      </c>
      <c r="F2" s="1481" t="s">
        <v>2647</v>
      </c>
      <c r="G2" s="1481" t="s">
        <v>485</v>
      </c>
      <c r="H2" s="1481" t="s">
        <v>486</v>
      </c>
      <c r="I2" s="1481" t="s">
        <v>487</v>
      </c>
      <c r="J2" s="1481" t="s">
        <v>575</v>
      </c>
      <c r="K2" s="1481"/>
      <c r="L2" s="1481"/>
      <c r="M2" s="1481"/>
      <c r="N2" s="1481"/>
      <c r="O2" s="1481"/>
      <c r="P2" s="1481"/>
      <c r="Q2" s="1481"/>
      <c r="R2" s="1481"/>
      <c r="S2" s="1481" t="s">
        <v>489</v>
      </c>
      <c r="T2" s="1481"/>
      <c r="U2" s="1481"/>
      <c r="V2" s="1481"/>
      <c r="W2" s="1481" t="s">
        <v>435</v>
      </c>
      <c r="X2" s="1469" t="s">
        <v>212</v>
      </c>
      <c r="Y2" s="1494" t="s">
        <v>131</v>
      </c>
      <c r="Z2" s="1494"/>
      <c r="AA2" s="1494"/>
      <c r="AB2" s="1494"/>
      <c r="AC2" s="1494"/>
      <c r="AD2" s="1481" t="s">
        <v>491</v>
      </c>
      <c r="AE2" s="1481"/>
      <c r="AF2" s="1481" t="s">
        <v>492</v>
      </c>
      <c r="AG2" s="1481"/>
      <c r="AH2" s="1481"/>
      <c r="AI2" s="1481"/>
      <c r="AJ2" s="1481"/>
      <c r="AK2" s="1483"/>
      <c r="AL2" s="1481" t="s">
        <v>493</v>
      </c>
      <c r="AM2" s="1483"/>
      <c r="AN2" s="1483"/>
      <c r="AO2" s="1483"/>
      <c r="AP2" s="1483"/>
      <c r="AQ2" s="1483"/>
      <c r="AR2" s="1483"/>
      <c r="AS2" s="1483"/>
      <c r="AT2" s="1483"/>
      <c r="AU2" s="1483"/>
      <c r="AV2" s="1481" t="s">
        <v>494</v>
      </c>
    </row>
    <row r="3" spans="1:48" ht="17.25" customHeight="1">
      <c r="A3" s="1493"/>
      <c r="B3" s="1481"/>
      <c r="C3" s="1481"/>
      <c r="D3" s="1481"/>
      <c r="E3" s="1495"/>
      <c r="F3" s="1481"/>
      <c r="G3" s="1481"/>
      <c r="H3" s="1481"/>
      <c r="I3" s="1481"/>
      <c r="J3" s="1481" t="s">
        <v>365</v>
      </c>
      <c r="K3" s="1483"/>
      <c r="L3" s="1483"/>
      <c r="M3" s="1483"/>
      <c r="N3" s="1483"/>
      <c r="O3" s="1481" t="s">
        <v>5</v>
      </c>
      <c r="P3" s="1483"/>
      <c r="Q3" s="1483"/>
      <c r="R3" s="1483"/>
      <c r="S3" s="1481" t="s">
        <v>557</v>
      </c>
      <c r="T3" s="1481" t="s">
        <v>385</v>
      </c>
      <c r="U3" s="1481" t="s">
        <v>111</v>
      </c>
      <c r="V3" s="1481" t="s">
        <v>560</v>
      </c>
      <c r="W3" s="1481"/>
      <c r="X3" s="1469"/>
      <c r="Y3" s="1495"/>
      <c r="Z3" s="1495"/>
      <c r="AA3" s="1495"/>
      <c r="AB3" s="1495"/>
      <c r="AC3" s="1495"/>
      <c r="AD3" s="1481" t="s">
        <v>561</v>
      </c>
      <c r="AE3" s="1481" t="s">
        <v>562</v>
      </c>
      <c r="AF3" s="1481" t="s">
        <v>563</v>
      </c>
      <c r="AG3" s="1481"/>
      <c r="AH3" s="1481" t="s">
        <v>564</v>
      </c>
      <c r="AI3" s="1483"/>
      <c r="AJ3" s="1483"/>
      <c r="AK3" s="1483" t="s">
        <v>565</v>
      </c>
      <c r="AL3" s="1481" t="s">
        <v>566</v>
      </c>
      <c r="AM3" s="1483"/>
      <c r="AN3" s="1483"/>
      <c r="AO3" s="1483"/>
      <c r="AP3" s="1483"/>
      <c r="AQ3" s="1481" t="s">
        <v>567</v>
      </c>
      <c r="AR3" s="1483"/>
      <c r="AS3" s="1483"/>
      <c r="AT3" s="1483"/>
      <c r="AU3" s="1483"/>
      <c r="AV3" s="1481"/>
    </row>
    <row r="4" spans="1:48" ht="23.25" customHeight="1">
      <c r="A4" s="1493"/>
      <c r="B4" s="1481"/>
      <c r="C4" s="1481"/>
      <c r="D4" s="1481"/>
      <c r="E4" s="1496"/>
      <c r="F4" s="1481"/>
      <c r="G4" s="1481"/>
      <c r="H4" s="1481"/>
      <c r="I4" s="1481"/>
      <c r="J4" s="133" t="s">
        <v>394</v>
      </c>
      <c r="K4" s="133" t="s">
        <v>366</v>
      </c>
      <c r="L4" s="133" t="s">
        <v>101</v>
      </c>
      <c r="M4" s="133" t="s">
        <v>518</v>
      </c>
      <c r="N4" s="133" t="s">
        <v>191</v>
      </c>
      <c r="O4" s="133" t="s">
        <v>216</v>
      </c>
      <c r="P4" s="133" t="s">
        <v>103</v>
      </c>
      <c r="Q4" s="133" t="s">
        <v>104</v>
      </c>
      <c r="R4" s="133" t="s">
        <v>191</v>
      </c>
      <c r="S4" s="1481"/>
      <c r="T4" s="1481"/>
      <c r="U4" s="1481"/>
      <c r="V4" s="1481"/>
      <c r="W4" s="1481"/>
      <c r="X4" s="1469"/>
      <c r="Y4" s="1496"/>
      <c r="Z4" s="1496"/>
      <c r="AA4" s="1496"/>
      <c r="AB4" s="1496"/>
      <c r="AC4" s="1496"/>
      <c r="AD4" s="1481"/>
      <c r="AE4" s="1481"/>
      <c r="AF4" s="133" t="s">
        <v>218</v>
      </c>
      <c r="AG4" s="133" t="s">
        <v>219</v>
      </c>
      <c r="AH4" s="133" t="s">
        <v>218</v>
      </c>
      <c r="AI4" s="133" t="s">
        <v>220</v>
      </c>
      <c r="AJ4" s="133" t="s">
        <v>219</v>
      </c>
      <c r="AK4" s="1483"/>
      <c r="AL4" s="134" t="s">
        <v>221</v>
      </c>
      <c r="AM4" s="133" t="s">
        <v>222</v>
      </c>
      <c r="AN4" s="133" t="s">
        <v>191</v>
      </c>
      <c r="AO4" s="133" t="s">
        <v>223</v>
      </c>
      <c r="AP4" s="133" t="s">
        <v>224</v>
      </c>
      <c r="AQ4" s="133" t="s">
        <v>221</v>
      </c>
      <c r="AR4" s="133" t="s">
        <v>222</v>
      </c>
      <c r="AS4" s="133" t="s">
        <v>191</v>
      </c>
      <c r="AT4" s="133" t="s">
        <v>223</v>
      </c>
      <c r="AU4" s="133" t="s">
        <v>224</v>
      </c>
      <c r="AV4" s="1481"/>
    </row>
    <row r="5" spans="1:48" ht="46.5" customHeight="1">
      <c r="A5" s="36"/>
      <c r="B5" s="34" t="s">
        <v>92</v>
      </c>
      <c r="C5" s="322" t="s">
        <v>84</v>
      </c>
      <c r="D5" s="322"/>
      <c r="E5" s="322" t="s">
        <v>123</v>
      </c>
      <c r="F5" s="322"/>
      <c r="G5" s="16">
        <f>SUM(G6:G6)</f>
        <v>122204</v>
      </c>
      <c r="H5" s="16">
        <f>SUM(H6:H6)</f>
        <v>6874.53</v>
      </c>
      <c r="I5" s="16">
        <f>SUM(I6:I6)</f>
        <v>10625.27</v>
      </c>
      <c r="J5" s="42"/>
      <c r="K5" s="42"/>
      <c r="L5" s="42"/>
      <c r="M5" s="42"/>
      <c r="N5" s="16"/>
      <c r="O5" s="42"/>
      <c r="P5" s="42"/>
      <c r="Q5" s="42"/>
      <c r="R5" s="42"/>
      <c r="S5" s="42"/>
      <c r="T5" s="42"/>
      <c r="U5" s="42"/>
      <c r="V5" s="42"/>
      <c r="W5" s="42"/>
      <c r="X5" s="42"/>
      <c r="Y5" s="42"/>
      <c r="Z5" s="42"/>
      <c r="AA5" s="42"/>
      <c r="AB5" s="42"/>
      <c r="AC5" s="42"/>
      <c r="AD5" s="322"/>
      <c r="AE5" s="322"/>
      <c r="AF5" s="21"/>
      <c r="AG5" s="322"/>
      <c r="AH5" s="322"/>
      <c r="AI5" s="322"/>
      <c r="AJ5" s="322"/>
      <c r="AK5" s="322"/>
      <c r="AL5" s="322"/>
      <c r="AM5" s="322"/>
      <c r="AN5" s="322"/>
      <c r="AO5" s="322"/>
      <c r="AP5" s="322"/>
      <c r="AQ5" s="322"/>
      <c r="AR5" s="22"/>
      <c r="AS5" s="22"/>
      <c r="AT5" s="22"/>
      <c r="AU5" s="22"/>
      <c r="AV5" s="22"/>
    </row>
    <row r="6" spans="1:48" ht="89.25" customHeight="1">
      <c r="A6" s="36" t="s">
        <v>2640</v>
      </c>
      <c r="B6" s="60"/>
      <c r="C6" s="322" t="s">
        <v>2628</v>
      </c>
      <c r="D6" s="322" t="s">
        <v>2546</v>
      </c>
      <c r="E6" s="322" t="s">
        <v>2641</v>
      </c>
      <c r="F6" s="322" t="s">
        <v>2274</v>
      </c>
      <c r="G6" s="16">
        <v>122204</v>
      </c>
      <c r="H6" s="16">
        <v>6874.53</v>
      </c>
      <c r="I6" s="16">
        <v>10625.27</v>
      </c>
      <c r="J6" s="16" t="s">
        <v>2642</v>
      </c>
      <c r="K6" s="322" t="s">
        <v>2643</v>
      </c>
      <c r="L6" s="322"/>
      <c r="M6" s="322"/>
      <c r="N6" s="322" t="s">
        <v>2548</v>
      </c>
      <c r="O6" s="59" t="s">
        <v>2549</v>
      </c>
      <c r="P6" s="16">
        <v>100</v>
      </c>
      <c r="Q6" s="16">
        <v>130</v>
      </c>
      <c r="R6" s="16">
        <v>13000</v>
      </c>
      <c r="S6" s="16">
        <v>560</v>
      </c>
      <c r="T6" s="16">
        <v>50000</v>
      </c>
      <c r="U6" s="42" t="s">
        <v>61</v>
      </c>
      <c r="V6" s="42" t="s">
        <v>65</v>
      </c>
      <c r="W6" s="42" t="s">
        <v>576</v>
      </c>
      <c r="X6" s="39">
        <v>2009</v>
      </c>
      <c r="Y6" s="42" t="s">
        <v>259</v>
      </c>
      <c r="Z6" s="42" t="s">
        <v>2090</v>
      </c>
      <c r="AA6" s="42" t="s">
        <v>2090</v>
      </c>
      <c r="AB6" s="42"/>
      <c r="AC6" s="16">
        <v>53300</v>
      </c>
      <c r="AD6" s="322"/>
      <c r="AE6" s="322"/>
      <c r="AF6" s="322">
        <v>1</v>
      </c>
      <c r="AG6" s="322"/>
      <c r="AH6" s="322"/>
      <c r="AI6" s="322"/>
      <c r="AJ6" s="322"/>
      <c r="AK6" s="322"/>
      <c r="AL6" s="322"/>
      <c r="AM6" s="322"/>
      <c r="AN6" s="322"/>
      <c r="AO6" s="322"/>
      <c r="AP6" s="322"/>
      <c r="AQ6" s="322"/>
      <c r="AR6" s="322"/>
      <c r="AS6" s="322"/>
      <c r="AT6" s="322"/>
      <c r="AU6" s="322"/>
      <c r="AV6" s="322"/>
    </row>
  </sheetData>
  <mergeCells count="33">
    <mergeCell ref="A2:A4"/>
    <mergeCell ref="B2:B4"/>
    <mergeCell ref="C2:C4"/>
    <mergeCell ref="D2:D4"/>
    <mergeCell ref="S3:S4"/>
    <mergeCell ref="O3:R3"/>
    <mergeCell ref="S2:V2"/>
    <mergeCell ref="Y2:AC4"/>
    <mergeCell ref="W2:W4"/>
    <mergeCell ref="J3:N3"/>
    <mergeCell ref="AL3:AP3"/>
    <mergeCell ref="AF2:AK2"/>
    <mergeCell ref="AL2:AU2"/>
    <mergeCell ref="AD3:AD4"/>
    <mergeCell ref="AQ3:AU3"/>
    <mergeCell ref="AD2:AE2"/>
    <mergeCell ref="AK3:AK4"/>
    <mergeCell ref="B1:H1"/>
    <mergeCell ref="X1:AV1"/>
    <mergeCell ref="F2:F4"/>
    <mergeCell ref="AE3:AE4"/>
    <mergeCell ref="AF3:AG3"/>
    <mergeCell ref="AH3:AJ3"/>
    <mergeCell ref="E2:E4"/>
    <mergeCell ref="J2:R2"/>
    <mergeCell ref="T3:T4"/>
    <mergeCell ref="G2:G4"/>
    <mergeCell ref="H2:H4"/>
    <mergeCell ref="I2:I4"/>
    <mergeCell ref="U3:U4"/>
    <mergeCell ref="V3:V4"/>
    <mergeCell ref="X2:X4"/>
    <mergeCell ref="AV2:AV4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90" orientation="landscape" horizontalDpi="300" verticalDpi="300" r:id="rId1"/>
  <headerFooter alignWithMargins="0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AT6"/>
  <sheetViews>
    <sheetView view="pageBreakPreview" topLeftCell="B1" zoomScaleNormal="100" zoomScaleSheetLayoutView="100" workbookViewId="0">
      <pane ySplit="4" topLeftCell="A5" activePane="bottomLeft" state="frozen"/>
      <selection activeCell="A17" sqref="A17:L17"/>
      <selection pane="bottomLeft" activeCell="D6" sqref="D6"/>
    </sheetView>
  </sheetViews>
  <sheetFormatPr defaultColWidth="8.88671875" defaultRowHeight="10.5"/>
  <cols>
    <col min="1" max="1" width="0" style="13" hidden="1" customWidth="1"/>
    <col min="2" max="2" width="4.5546875" style="13" customWidth="1"/>
    <col min="3" max="3" width="8.109375" style="13" customWidth="1"/>
    <col min="4" max="4" width="8.77734375" style="13" customWidth="1"/>
    <col min="5" max="5" width="6.77734375" style="13" customWidth="1"/>
    <col min="6" max="6" width="7" style="13" customWidth="1"/>
    <col min="7" max="7" width="6.88671875" style="13" customWidth="1"/>
    <col min="8" max="8" width="6.44140625" style="13" customWidth="1"/>
    <col min="9" max="9" width="5.88671875" style="13" bestFit="1" customWidth="1"/>
    <col min="10" max="10" width="6.33203125" style="13" bestFit="1" customWidth="1"/>
    <col min="11" max="11" width="6" style="13" hidden="1" customWidth="1"/>
    <col min="12" max="12" width="3.5546875" style="13" hidden="1" customWidth="1"/>
    <col min="13" max="13" width="5.44140625" style="13" customWidth="1"/>
    <col min="14" max="14" width="4.6640625" style="13" customWidth="1"/>
    <col min="15" max="15" width="5.5546875" style="13" customWidth="1"/>
    <col min="16" max="16" width="6.109375" style="13" customWidth="1"/>
    <col min="17" max="18" width="5.44140625" style="13" bestFit="1" customWidth="1"/>
    <col min="19" max="19" width="0" style="13" hidden="1" customWidth="1"/>
    <col min="20" max="20" width="8.44140625" style="13" customWidth="1"/>
    <col min="21" max="21" width="5.88671875" style="28" customWidth="1"/>
    <col min="22" max="26" width="0" style="13" hidden="1" customWidth="1"/>
    <col min="27" max="27" width="5.77734375" style="13" customWidth="1"/>
    <col min="28" max="45" width="0" style="13" hidden="1" customWidth="1"/>
    <col min="46" max="46" width="10.77734375" style="13" customWidth="1"/>
    <col min="47" max="16384" width="8.88671875" style="13"/>
  </cols>
  <sheetData>
    <row r="1" spans="1:46" s="144" customFormat="1" ht="22.9" customHeight="1">
      <c r="B1" s="1497" t="s">
        <v>49</v>
      </c>
      <c r="C1" s="1497"/>
      <c r="D1" s="1497"/>
      <c r="E1" s="1497"/>
      <c r="F1" s="1497"/>
      <c r="G1" s="1497"/>
      <c r="U1" s="1492" t="s">
        <v>346</v>
      </c>
      <c r="V1" s="1492"/>
      <c r="W1" s="1492"/>
      <c r="X1" s="1492"/>
      <c r="Y1" s="1492"/>
      <c r="Z1" s="1492"/>
      <c r="AA1" s="1492"/>
      <c r="AB1" s="1492"/>
      <c r="AC1" s="1492"/>
      <c r="AD1" s="1492"/>
      <c r="AE1" s="1492"/>
      <c r="AF1" s="1492"/>
      <c r="AG1" s="1492"/>
      <c r="AH1" s="1492"/>
      <c r="AI1" s="1492"/>
      <c r="AJ1" s="1492"/>
      <c r="AK1" s="1492"/>
      <c r="AL1" s="1492"/>
      <c r="AM1" s="1492"/>
      <c r="AN1" s="1492"/>
      <c r="AO1" s="1492"/>
      <c r="AP1" s="1492"/>
      <c r="AQ1" s="1492"/>
      <c r="AR1" s="1492"/>
      <c r="AS1" s="1492"/>
      <c r="AT1" s="1492"/>
    </row>
    <row r="2" spans="1:46" ht="24.95" customHeight="1">
      <c r="A2" s="1493" t="s">
        <v>475</v>
      </c>
      <c r="B2" s="1481" t="s">
        <v>476</v>
      </c>
      <c r="C2" s="1481" t="s">
        <v>434</v>
      </c>
      <c r="D2" s="1494" t="s">
        <v>479</v>
      </c>
      <c r="E2" s="1481" t="s">
        <v>482</v>
      </c>
      <c r="F2" s="1481" t="s">
        <v>485</v>
      </c>
      <c r="G2" s="1481" t="s">
        <v>486</v>
      </c>
      <c r="H2" s="1481" t="s">
        <v>487</v>
      </c>
      <c r="I2" s="1481" t="s">
        <v>575</v>
      </c>
      <c r="J2" s="1481"/>
      <c r="K2" s="1481"/>
      <c r="L2" s="1481"/>
      <c r="M2" s="1481"/>
      <c r="N2" s="1481"/>
      <c r="O2" s="1481"/>
      <c r="P2" s="1481"/>
      <c r="Q2" s="1481" t="s">
        <v>489</v>
      </c>
      <c r="R2" s="1481"/>
      <c r="S2" s="1481"/>
      <c r="T2" s="1481" t="s">
        <v>435</v>
      </c>
      <c r="U2" s="1469" t="s">
        <v>212</v>
      </c>
      <c r="V2" s="1494" t="s">
        <v>131</v>
      </c>
      <c r="W2" s="1494"/>
      <c r="X2" s="1494"/>
      <c r="Y2" s="1494"/>
      <c r="Z2" s="1494"/>
      <c r="AA2" s="1494"/>
      <c r="AB2" s="1481" t="s">
        <v>491</v>
      </c>
      <c r="AC2" s="1481"/>
      <c r="AD2" s="1481" t="s">
        <v>492</v>
      </c>
      <c r="AE2" s="1481"/>
      <c r="AF2" s="1481"/>
      <c r="AG2" s="1481"/>
      <c r="AH2" s="1481"/>
      <c r="AI2" s="1483"/>
      <c r="AJ2" s="1481" t="s">
        <v>493</v>
      </c>
      <c r="AK2" s="1483"/>
      <c r="AL2" s="1483"/>
      <c r="AM2" s="1483"/>
      <c r="AN2" s="1483"/>
      <c r="AO2" s="1483"/>
      <c r="AP2" s="1483"/>
      <c r="AQ2" s="1483"/>
      <c r="AR2" s="1483"/>
      <c r="AS2" s="1483"/>
      <c r="AT2" s="1481" t="s">
        <v>494</v>
      </c>
    </row>
    <row r="3" spans="1:46" ht="17.25" customHeight="1">
      <c r="A3" s="1493"/>
      <c r="B3" s="1481"/>
      <c r="C3" s="1481"/>
      <c r="D3" s="1495"/>
      <c r="E3" s="1481"/>
      <c r="F3" s="1481"/>
      <c r="G3" s="1481"/>
      <c r="H3" s="1481"/>
      <c r="I3" s="1481" t="s">
        <v>367</v>
      </c>
      <c r="J3" s="1483"/>
      <c r="K3" s="1483"/>
      <c r="L3" s="1483"/>
      <c r="M3" s="1483"/>
      <c r="N3" s="1481" t="s">
        <v>368</v>
      </c>
      <c r="O3" s="1483"/>
      <c r="P3" s="1483"/>
      <c r="Q3" s="1481" t="s">
        <v>385</v>
      </c>
      <c r="R3" s="1481" t="s">
        <v>111</v>
      </c>
      <c r="S3" s="1481" t="s">
        <v>560</v>
      </c>
      <c r="T3" s="1481"/>
      <c r="U3" s="1469"/>
      <c r="V3" s="1495"/>
      <c r="W3" s="1495"/>
      <c r="X3" s="1495"/>
      <c r="Y3" s="1495"/>
      <c r="Z3" s="1495"/>
      <c r="AA3" s="1495"/>
      <c r="AB3" s="1481" t="s">
        <v>561</v>
      </c>
      <c r="AC3" s="1481" t="s">
        <v>562</v>
      </c>
      <c r="AD3" s="1481" t="s">
        <v>563</v>
      </c>
      <c r="AE3" s="1481"/>
      <c r="AF3" s="1481" t="s">
        <v>564</v>
      </c>
      <c r="AG3" s="1483"/>
      <c r="AH3" s="1483"/>
      <c r="AI3" s="1483" t="s">
        <v>565</v>
      </c>
      <c r="AJ3" s="1481" t="s">
        <v>566</v>
      </c>
      <c r="AK3" s="1483"/>
      <c r="AL3" s="1483"/>
      <c r="AM3" s="1483"/>
      <c r="AN3" s="1483"/>
      <c r="AO3" s="1481" t="s">
        <v>567</v>
      </c>
      <c r="AP3" s="1483"/>
      <c r="AQ3" s="1483"/>
      <c r="AR3" s="1483"/>
      <c r="AS3" s="1483"/>
      <c r="AT3" s="1481"/>
    </row>
    <row r="4" spans="1:46" ht="23.25" customHeight="1">
      <c r="A4" s="1493"/>
      <c r="B4" s="1481"/>
      <c r="C4" s="1481"/>
      <c r="D4" s="1496"/>
      <c r="E4" s="1481"/>
      <c r="F4" s="1481"/>
      <c r="G4" s="1481"/>
      <c r="H4" s="1481"/>
      <c r="I4" s="133" t="s">
        <v>103</v>
      </c>
      <c r="J4" s="133" t="s">
        <v>104</v>
      </c>
      <c r="K4" s="133" t="s">
        <v>101</v>
      </c>
      <c r="L4" s="133" t="s">
        <v>518</v>
      </c>
      <c r="M4" s="133" t="s">
        <v>191</v>
      </c>
      <c r="N4" s="133" t="s">
        <v>103</v>
      </c>
      <c r="O4" s="133" t="s">
        <v>104</v>
      </c>
      <c r="P4" s="133" t="s">
        <v>191</v>
      </c>
      <c r="Q4" s="1481"/>
      <c r="R4" s="1481"/>
      <c r="S4" s="1481"/>
      <c r="T4" s="1481"/>
      <c r="U4" s="1469"/>
      <c r="V4" s="1496"/>
      <c r="W4" s="1496"/>
      <c r="X4" s="1496"/>
      <c r="Y4" s="1496"/>
      <c r="Z4" s="1496"/>
      <c r="AA4" s="1496"/>
      <c r="AB4" s="1481"/>
      <c r="AC4" s="1481"/>
      <c r="AD4" s="133" t="s">
        <v>218</v>
      </c>
      <c r="AE4" s="133" t="s">
        <v>219</v>
      </c>
      <c r="AF4" s="133" t="s">
        <v>218</v>
      </c>
      <c r="AG4" s="133" t="s">
        <v>220</v>
      </c>
      <c r="AH4" s="133" t="s">
        <v>219</v>
      </c>
      <c r="AI4" s="1483"/>
      <c r="AJ4" s="134" t="s">
        <v>221</v>
      </c>
      <c r="AK4" s="133" t="s">
        <v>222</v>
      </c>
      <c r="AL4" s="133" t="s">
        <v>191</v>
      </c>
      <c r="AM4" s="133" t="s">
        <v>223</v>
      </c>
      <c r="AN4" s="133" t="s">
        <v>224</v>
      </c>
      <c r="AO4" s="133" t="s">
        <v>221</v>
      </c>
      <c r="AP4" s="133" t="s">
        <v>222</v>
      </c>
      <c r="AQ4" s="133" t="s">
        <v>191</v>
      </c>
      <c r="AR4" s="133" t="s">
        <v>223</v>
      </c>
      <c r="AS4" s="133" t="s">
        <v>224</v>
      </c>
      <c r="AT4" s="1481"/>
    </row>
    <row r="5" spans="1:46" ht="33" customHeight="1">
      <c r="A5" s="36"/>
      <c r="B5" s="34" t="s">
        <v>3007</v>
      </c>
      <c r="C5" s="322" t="s">
        <v>2706</v>
      </c>
      <c r="D5" s="322" t="s">
        <v>2937</v>
      </c>
      <c r="E5" s="322"/>
      <c r="F5" s="16">
        <f>SUM(F6:F6)</f>
        <v>80031</v>
      </c>
      <c r="G5" s="16">
        <f>SUM(G6:G6)</f>
        <v>1094</v>
      </c>
      <c r="H5" s="16">
        <f>SUM(H6:H6)</f>
        <v>2851</v>
      </c>
      <c r="I5" s="16"/>
      <c r="J5" s="16"/>
      <c r="K5" s="16"/>
      <c r="L5" s="16"/>
      <c r="M5" s="16"/>
      <c r="N5" s="16"/>
      <c r="O5" s="16"/>
      <c r="P5" s="16"/>
      <c r="Q5" s="16"/>
      <c r="R5" s="42"/>
      <c r="S5" s="42"/>
      <c r="T5" s="42"/>
      <c r="U5" s="42"/>
      <c r="V5" s="42"/>
      <c r="W5" s="42"/>
      <c r="X5" s="42"/>
      <c r="Y5" s="42"/>
      <c r="Z5" s="42"/>
      <c r="AA5" s="16"/>
      <c r="AB5" s="322"/>
      <c r="AC5" s="322"/>
      <c r="AD5" s="21"/>
      <c r="AE5" s="322"/>
      <c r="AF5" s="322"/>
      <c r="AG5" s="322"/>
      <c r="AH5" s="322"/>
      <c r="AI5" s="322"/>
      <c r="AJ5" s="322"/>
      <c r="AK5" s="322"/>
      <c r="AL5" s="322"/>
      <c r="AM5" s="322"/>
      <c r="AN5" s="322"/>
      <c r="AO5" s="322"/>
      <c r="AP5" s="22"/>
      <c r="AQ5" s="22"/>
      <c r="AR5" s="22"/>
      <c r="AS5" s="22"/>
      <c r="AT5" s="22"/>
    </row>
    <row r="6" spans="1:46" ht="68.25" customHeight="1">
      <c r="A6" s="37" t="s">
        <v>2639</v>
      </c>
      <c r="B6" s="60"/>
      <c r="C6" s="322" t="s">
        <v>3013</v>
      </c>
      <c r="D6" s="322" t="s">
        <v>3014</v>
      </c>
      <c r="E6" s="322" t="s">
        <v>3012</v>
      </c>
      <c r="F6" s="16">
        <v>80031</v>
      </c>
      <c r="G6" s="16">
        <v>1094</v>
      </c>
      <c r="H6" s="16">
        <v>2851</v>
      </c>
      <c r="I6" s="16">
        <v>8</v>
      </c>
      <c r="J6" s="16">
        <v>4000</v>
      </c>
      <c r="K6" s="16">
        <v>3</v>
      </c>
      <c r="L6" s="16">
        <v>5</v>
      </c>
      <c r="M6" s="16">
        <v>32000</v>
      </c>
      <c r="N6" s="16">
        <v>90</v>
      </c>
      <c r="O6" s="16">
        <v>50</v>
      </c>
      <c r="P6" s="16" t="s">
        <v>3015</v>
      </c>
      <c r="Q6" s="16">
        <v>5064</v>
      </c>
      <c r="R6" s="42" t="s">
        <v>2712</v>
      </c>
      <c r="S6" s="42"/>
      <c r="T6" s="42" t="s">
        <v>3016</v>
      </c>
      <c r="U6" s="39">
        <v>2007</v>
      </c>
      <c r="V6" s="42" t="s">
        <v>3017</v>
      </c>
      <c r="W6" s="42" t="s">
        <v>3018</v>
      </c>
      <c r="X6" s="42"/>
      <c r="Y6" s="42"/>
      <c r="Z6" s="42" t="s">
        <v>3019</v>
      </c>
      <c r="AA6" s="16">
        <v>18300</v>
      </c>
      <c r="AB6" s="322"/>
      <c r="AC6" s="322"/>
      <c r="AD6" s="322">
        <v>1</v>
      </c>
      <c r="AE6" s="322"/>
      <c r="AF6" s="322">
        <v>2</v>
      </c>
      <c r="AG6" s="322"/>
      <c r="AH6" s="322"/>
      <c r="AI6" s="322"/>
      <c r="AJ6" s="322" t="s">
        <v>3020</v>
      </c>
      <c r="AK6" s="322">
        <v>2</v>
      </c>
      <c r="AL6" s="322">
        <v>800</v>
      </c>
      <c r="AM6" s="322"/>
      <c r="AN6" s="322" t="s">
        <v>2936</v>
      </c>
      <c r="AO6" s="322"/>
      <c r="AP6" s="322"/>
      <c r="AQ6" s="322"/>
      <c r="AR6" s="322"/>
      <c r="AS6" s="322"/>
      <c r="AT6" s="322"/>
    </row>
  </sheetData>
  <mergeCells count="31">
    <mergeCell ref="B1:G1"/>
    <mergeCell ref="U1:AT1"/>
    <mergeCell ref="E2:E4"/>
    <mergeCell ref="F2:F4"/>
    <mergeCell ref="G2:G4"/>
    <mergeCell ref="AB3:AB4"/>
    <mergeCell ref="AT2:AT4"/>
    <mergeCell ref="AF3:AH3"/>
    <mergeCell ref="AJ3:AN3"/>
    <mergeCell ref="AJ2:AS2"/>
    <mergeCell ref="AB2:AC2"/>
    <mergeCell ref="AI3:AI4"/>
    <mergeCell ref="AD2:AI2"/>
    <mergeCell ref="I2:P2"/>
    <mergeCell ref="AO3:AS3"/>
    <mergeCell ref="AD3:AE3"/>
    <mergeCell ref="AC3:AC4"/>
    <mergeCell ref="U2:U4"/>
    <mergeCell ref="V2:AA4"/>
    <mergeCell ref="A2:A4"/>
    <mergeCell ref="B2:B4"/>
    <mergeCell ref="C2:C4"/>
    <mergeCell ref="D2:D4"/>
    <mergeCell ref="T2:T4"/>
    <mergeCell ref="H2:H4"/>
    <mergeCell ref="S3:S4"/>
    <mergeCell ref="I3:M3"/>
    <mergeCell ref="Q3:Q4"/>
    <mergeCell ref="R3:R4"/>
    <mergeCell ref="N3:P3"/>
    <mergeCell ref="Q2:S2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90" orientation="landscape" horizontalDpi="300" verticalDpi="300" r:id="rId1"/>
  <headerFooter alignWithMargins="0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AS6"/>
  <sheetViews>
    <sheetView view="pageBreakPreview" topLeftCell="B1" zoomScaleNormal="100" zoomScaleSheetLayoutView="100" workbookViewId="0">
      <pane ySplit="4" topLeftCell="A5" activePane="bottomLeft" state="frozen"/>
      <selection activeCell="A17" sqref="A17:L17"/>
      <selection pane="bottomLeft" activeCell="E6" sqref="E6"/>
    </sheetView>
  </sheetViews>
  <sheetFormatPr defaultColWidth="8.88671875" defaultRowHeight="10.5"/>
  <cols>
    <col min="1" max="1" width="0" style="13" hidden="1" customWidth="1"/>
    <col min="2" max="2" width="3.77734375" style="13" customWidth="1"/>
    <col min="3" max="3" width="7.77734375" style="13" customWidth="1"/>
    <col min="4" max="4" width="0.44140625" style="13" hidden="1" customWidth="1"/>
    <col min="5" max="5" width="12.77734375" style="13" customWidth="1"/>
    <col min="6" max="6" width="6.88671875" style="13" customWidth="1"/>
    <col min="7" max="7" width="9" style="13" customWidth="1"/>
    <col min="8" max="8" width="8.109375" style="13" customWidth="1"/>
    <col min="9" max="9" width="8.44140625" style="13" customWidth="1"/>
    <col min="10" max="11" width="7.21875" style="13" customWidth="1"/>
    <col min="12" max="12" width="6" style="13" hidden="1" customWidth="1"/>
    <col min="13" max="13" width="3.5546875" style="13" hidden="1" customWidth="1"/>
    <col min="14" max="14" width="7" style="13" customWidth="1"/>
    <col min="15" max="15" width="0" style="13" hidden="1" customWidth="1"/>
    <col min="16" max="16" width="7.109375" style="13" customWidth="1"/>
    <col min="17" max="17" width="6.33203125" style="13" customWidth="1"/>
    <col min="18" max="18" width="0" style="13" hidden="1" customWidth="1"/>
    <col min="19" max="19" width="8.44140625" style="13" customWidth="1"/>
    <col min="20" max="20" width="6.88671875" style="28" customWidth="1"/>
    <col min="21" max="25" width="0" style="13" hidden="1" customWidth="1"/>
    <col min="26" max="26" width="7.88671875" style="13" customWidth="1"/>
    <col min="27" max="44" width="0" style="13" hidden="1" customWidth="1"/>
    <col min="45" max="45" width="9.5546875" style="13" customWidth="1"/>
    <col min="46" max="16384" width="8.88671875" style="13"/>
  </cols>
  <sheetData>
    <row r="1" spans="1:45" ht="22.9" customHeight="1">
      <c r="B1" s="1497" t="s">
        <v>50</v>
      </c>
      <c r="C1" s="1497"/>
      <c r="D1" s="1497"/>
      <c r="E1" s="1497"/>
      <c r="F1" s="1497"/>
      <c r="G1" s="1497"/>
      <c r="H1" s="1497"/>
      <c r="T1" s="1499" t="s">
        <v>2676</v>
      </c>
      <c r="U1" s="1499"/>
      <c r="V1" s="1499"/>
      <c r="W1" s="1499"/>
      <c r="X1" s="1499"/>
      <c r="Y1" s="1499"/>
      <c r="Z1" s="1499"/>
      <c r="AA1" s="1499"/>
      <c r="AB1" s="1499"/>
      <c r="AC1" s="1499"/>
      <c r="AD1" s="1499"/>
      <c r="AE1" s="1499"/>
      <c r="AF1" s="1499"/>
      <c r="AG1" s="1499"/>
      <c r="AH1" s="1499"/>
      <c r="AI1" s="1499"/>
      <c r="AJ1" s="1499"/>
      <c r="AK1" s="1499"/>
      <c r="AL1" s="1499"/>
      <c r="AM1" s="1499"/>
      <c r="AN1" s="1499"/>
      <c r="AO1" s="1499"/>
      <c r="AP1" s="1499"/>
      <c r="AQ1" s="1499"/>
      <c r="AR1" s="1499"/>
      <c r="AS1" s="1499"/>
    </row>
    <row r="2" spans="1:45" ht="24.95" customHeight="1">
      <c r="A2" s="1493" t="s">
        <v>369</v>
      </c>
      <c r="B2" s="1481" t="s">
        <v>370</v>
      </c>
      <c r="C2" s="1481" t="s">
        <v>434</v>
      </c>
      <c r="D2" s="1481" t="s">
        <v>371</v>
      </c>
      <c r="E2" s="1494" t="s">
        <v>372</v>
      </c>
      <c r="F2" s="1481" t="s">
        <v>301</v>
      </c>
      <c r="G2" s="1481" t="s">
        <v>302</v>
      </c>
      <c r="H2" s="1481" t="s">
        <v>303</v>
      </c>
      <c r="I2" s="1481" t="s">
        <v>304</v>
      </c>
      <c r="J2" s="1481" t="s">
        <v>305</v>
      </c>
      <c r="K2" s="1481"/>
      <c r="L2" s="1481"/>
      <c r="M2" s="1481"/>
      <c r="N2" s="1481"/>
      <c r="O2" s="1481" t="s">
        <v>306</v>
      </c>
      <c r="P2" s="1481"/>
      <c r="Q2" s="1481"/>
      <c r="R2" s="1481"/>
      <c r="S2" s="1481" t="s">
        <v>436</v>
      </c>
      <c r="T2" s="1469" t="s">
        <v>307</v>
      </c>
      <c r="U2" s="1494" t="s">
        <v>308</v>
      </c>
      <c r="V2" s="1494"/>
      <c r="W2" s="1494"/>
      <c r="X2" s="1494"/>
      <c r="Y2" s="1494"/>
      <c r="Z2" s="1494"/>
      <c r="AA2" s="1481" t="s">
        <v>309</v>
      </c>
      <c r="AB2" s="1481"/>
      <c r="AC2" s="1481" t="s">
        <v>310</v>
      </c>
      <c r="AD2" s="1481"/>
      <c r="AE2" s="1481"/>
      <c r="AF2" s="1481"/>
      <c r="AG2" s="1481"/>
      <c r="AH2" s="1483"/>
      <c r="AI2" s="1481" t="s">
        <v>311</v>
      </c>
      <c r="AJ2" s="1483"/>
      <c r="AK2" s="1483"/>
      <c r="AL2" s="1483"/>
      <c r="AM2" s="1483"/>
      <c r="AN2" s="1483"/>
      <c r="AO2" s="1483"/>
      <c r="AP2" s="1483"/>
      <c r="AQ2" s="1483"/>
      <c r="AR2" s="1483"/>
      <c r="AS2" s="1481" t="s">
        <v>312</v>
      </c>
    </row>
    <row r="3" spans="1:45" ht="17.25" customHeight="1">
      <c r="A3" s="1493"/>
      <c r="B3" s="1481"/>
      <c r="C3" s="1481"/>
      <c r="D3" s="1481"/>
      <c r="E3" s="1495"/>
      <c r="F3" s="1481"/>
      <c r="G3" s="1481"/>
      <c r="H3" s="1481"/>
      <c r="I3" s="1481"/>
      <c r="J3" s="1481" t="s">
        <v>313</v>
      </c>
      <c r="K3" s="1483"/>
      <c r="L3" s="1483"/>
      <c r="M3" s="1483"/>
      <c r="N3" s="1483"/>
      <c r="O3" s="1481" t="s">
        <v>314</v>
      </c>
      <c r="P3" s="1481" t="s">
        <v>315</v>
      </c>
      <c r="Q3" s="1481" t="s">
        <v>316</v>
      </c>
      <c r="R3" s="1481" t="s">
        <v>317</v>
      </c>
      <c r="S3" s="1481"/>
      <c r="T3" s="1469"/>
      <c r="U3" s="1495"/>
      <c r="V3" s="1495"/>
      <c r="W3" s="1495"/>
      <c r="X3" s="1495"/>
      <c r="Y3" s="1495"/>
      <c r="Z3" s="1495"/>
      <c r="AA3" s="1481" t="s">
        <v>318</v>
      </c>
      <c r="AB3" s="1481" t="s">
        <v>319</v>
      </c>
      <c r="AC3" s="1481" t="s">
        <v>320</v>
      </c>
      <c r="AD3" s="1481"/>
      <c r="AE3" s="1481" t="s">
        <v>321</v>
      </c>
      <c r="AF3" s="1483"/>
      <c r="AG3" s="1483"/>
      <c r="AH3" s="1483" t="s">
        <v>322</v>
      </c>
      <c r="AI3" s="1481" t="s">
        <v>323</v>
      </c>
      <c r="AJ3" s="1483"/>
      <c r="AK3" s="1483"/>
      <c r="AL3" s="1483"/>
      <c r="AM3" s="1483"/>
      <c r="AN3" s="1481" t="s">
        <v>324</v>
      </c>
      <c r="AO3" s="1483"/>
      <c r="AP3" s="1483"/>
      <c r="AQ3" s="1483"/>
      <c r="AR3" s="1483"/>
      <c r="AS3" s="1481"/>
    </row>
    <row r="4" spans="1:45" ht="23.25" customHeight="1">
      <c r="A4" s="1493"/>
      <c r="B4" s="1481"/>
      <c r="C4" s="1481"/>
      <c r="D4" s="1481"/>
      <c r="E4" s="1496"/>
      <c r="F4" s="1481"/>
      <c r="G4" s="1481"/>
      <c r="H4" s="1481"/>
      <c r="I4" s="1481"/>
      <c r="J4" s="133" t="s">
        <v>325</v>
      </c>
      <c r="K4" s="133" t="s">
        <v>326</v>
      </c>
      <c r="L4" s="133" t="s">
        <v>327</v>
      </c>
      <c r="M4" s="133" t="s">
        <v>328</v>
      </c>
      <c r="N4" s="133" t="s">
        <v>329</v>
      </c>
      <c r="O4" s="1481"/>
      <c r="P4" s="1481"/>
      <c r="Q4" s="1481"/>
      <c r="R4" s="1481"/>
      <c r="S4" s="1481"/>
      <c r="T4" s="1469"/>
      <c r="U4" s="1496"/>
      <c r="V4" s="1496"/>
      <c r="W4" s="1496"/>
      <c r="X4" s="1496"/>
      <c r="Y4" s="1496"/>
      <c r="Z4" s="1496"/>
      <c r="AA4" s="1481"/>
      <c r="AB4" s="1481"/>
      <c r="AC4" s="133" t="s">
        <v>330</v>
      </c>
      <c r="AD4" s="133" t="s">
        <v>331</v>
      </c>
      <c r="AE4" s="133" t="s">
        <v>330</v>
      </c>
      <c r="AF4" s="133" t="s">
        <v>332</v>
      </c>
      <c r="AG4" s="133" t="s">
        <v>331</v>
      </c>
      <c r="AH4" s="1483"/>
      <c r="AI4" s="134" t="s">
        <v>333</v>
      </c>
      <c r="AJ4" s="133" t="s">
        <v>334</v>
      </c>
      <c r="AK4" s="133" t="s">
        <v>329</v>
      </c>
      <c r="AL4" s="133" t="s">
        <v>335</v>
      </c>
      <c r="AM4" s="133" t="s">
        <v>336</v>
      </c>
      <c r="AN4" s="133" t="s">
        <v>333</v>
      </c>
      <c r="AO4" s="133" t="s">
        <v>334</v>
      </c>
      <c r="AP4" s="133" t="s">
        <v>329</v>
      </c>
      <c r="AQ4" s="133" t="s">
        <v>335</v>
      </c>
      <c r="AR4" s="133" t="s">
        <v>336</v>
      </c>
      <c r="AS4" s="1481"/>
    </row>
    <row r="5" spans="1:45" ht="42" customHeight="1">
      <c r="A5" s="36"/>
      <c r="B5" s="34" t="s">
        <v>92</v>
      </c>
      <c r="C5" s="322" t="s">
        <v>84</v>
      </c>
      <c r="D5" s="322"/>
      <c r="E5" s="322" t="s">
        <v>123</v>
      </c>
      <c r="F5" s="322"/>
      <c r="G5" s="322">
        <f>SUM(G6:G6)</f>
        <v>110938</v>
      </c>
      <c r="H5" s="322">
        <f>SUM(H6:H6)</f>
        <v>1009</v>
      </c>
      <c r="I5" s="322">
        <f>SUM(I6:I6)</f>
        <v>3607</v>
      </c>
      <c r="J5" s="322"/>
      <c r="K5" s="322"/>
      <c r="L5" s="322"/>
      <c r="M5" s="322"/>
      <c r="N5" s="322"/>
      <c r="O5" s="322"/>
      <c r="P5" s="322"/>
      <c r="Q5" s="42"/>
      <c r="R5" s="42"/>
      <c r="S5" s="42"/>
      <c r="T5" s="42"/>
      <c r="U5" s="42"/>
      <c r="V5" s="42"/>
      <c r="W5" s="42"/>
      <c r="X5" s="42"/>
      <c r="Y5" s="42"/>
      <c r="Z5" s="322"/>
      <c r="AA5" s="322"/>
      <c r="AB5" s="322"/>
      <c r="AC5" s="21"/>
      <c r="AD5" s="322"/>
      <c r="AE5" s="322"/>
      <c r="AF5" s="322"/>
      <c r="AG5" s="322"/>
      <c r="AH5" s="322"/>
      <c r="AI5" s="322"/>
      <c r="AJ5" s="322"/>
      <c r="AK5" s="322"/>
      <c r="AL5" s="322"/>
      <c r="AM5" s="322"/>
      <c r="AN5" s="322"/>
      <c r="AO5" s="22"/>
      <c r="AP5" s="22"/>
      <c r="AQ5" s="22"/>
      <c r="AR5" s="22"/>
      <c r="AS5" s="22"/>
    </row>
    <row r="6" spans="1:45" ht="60.75" customHeight="1">
      <c r="A6" s="37" t="s">
        <v>2627</v>
      </c>
      <c r="B6" s="60"/>
      <c r="C6" s="322" t="s">
        <v>2628</v>
      </c>
      <c r="D6" s="322" t="s">
        <v>2547</v>
      </c>
      <c r="E6" s="322" t="s">
        <v>2638</v>
      </c>
      <c r="F6" s="322" t="s">
        <v>2274</v>
      </c>
      <c r="G6" s="322">
        <v>110938</v>
      </c>
      <c r="H6" s="322">
        <v>1009</v>
      </c>
      <c r="I6" s="322">
        <v>3607</v>
      </c>
      <c r="J6" s="322">
        <v>8</v>
      </c>
      <c r="K6" s="322">
        <v>7500</v>
      </c>
      <c r="L6" s="322"/>
      <c r="M6" s="322"/>
      <c r="N6" s="322">
        <v>60000</v>
      </c>
      <c r="O6" s="322">
        <v>400</v>
      </c>
      <c r="P6" s="322">
        <v>4952</v>
      </c>
      <c r="Q6" s="42" t="s">
        <v>61</v>
      </c>
      <c r="R6" s="42" t="s">
        <v>65</v>
      </c>
      <c r="S6" s="42" t="s">
        <v>2550</v>
      </c>
      <c r="T6" s="39">
        <v>2008</v>
      </c>
      <c r="U6" s="42">
        <v>8700</v>
      </c>
      <c r="V6" s="42">
        <v>8700</v>
      </c>
      <c r="W6" s="42">
        <v>6000</v>
      </c>
      <c r="X6" s="42"/>
      <c r="Y6" s="42"/>
      <c r="Z6" s="322">
        <v>13700</v>
      </c>
      <c r="AA6" s="322"/>
      <c r="AB6" s="322"/>
      <c r="AC6" s="322"/>
      <c r="AD6" s="322"/>
      <c r="AE6" s="322"/>
      <c r="AF6" s="322"/>
      <c r="AG6" s="322"/>
      <c r="AH6" s="322"/>
      <c r="AI6" s="322"/>
      <c r="AJ6" s="322"/>
      <c r="AK6" s="322"/>
      <c r="AL6" s="322"/>
      <c r="AM6" s="322"/>
      <c r="AN6" s="322"/>
      <c r="AO6" s="322"/>
      <c r="AP6" s="322"/>
      <c r="AQ6" s="322"/>
      <c r="AR6" s="322"/>
      <c r="AS6" s="322"/>
    </row>
  </sheetData>
  <mergeCells count="32">
    <mergeCell ref="A2:A4"/>
    <mergeCell ref="B2:B4"/>
    <mergeCell ref="C2:C4"/>
    <mergeCell ref="D2:D4"/>
    <mergeCell ref="J2:N2"/>
    <mergeCell ref="B1:H1"/>
    <mergeCell ref="T1:AS1"/>
    <mergeCell ref="F2:F4"/>
    <mergeCell ref="G2:G4"/>
    <mergeCell ref="H2:H4"/>
    <mergeCell ref="I2:I4"/>
    <mergeCell ref="U2:Z4"/>
    <mergeCell ref="E2:E4"/>
    <mergeCell ref="S2:S4"/>
    <mergeCell ref="AS2:AS4"/>
    <mergeCell ref="J3:N3"/>
    <mergeCell ref="O3:O4"/>
    <mergeCell ref="P3:P4"/>
    <mergeCell ref="Q3:Q4"/>
    <mergeCell ref="R3:R4"/>
    <mergeCell ref="AH3:AH4"/>
    <mergeCell ref="O2:R2"/>
    <mergeCell ref="T2:T4"/>
    <mergeCell ref="AI3:AM3"/>
    <mergeCell ref="AC2:AH2"/>
    <mergeCell ref="AI2:AR2"/>
    <mergeCell ref="AA3:AA4"/>
    <mergeCell ref="AN3:AR3"/>
    <mergeCell ref="AB3:AB4"/>
    <mergeCell ref="AC3:AD3"/>
    <mergeCell ref="AE3:AG3"/>
    <mergeCell ref="AA2:AB2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90" orientation="landscape" horizontalDpi="300" verticalDpi="300" r:id="rId1"/>
  <headerFooter alignWithMargins="0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theme="0" tint="-0.14999847407452621"/>
  </sheetPr>
  <dimension ref="A1:BC360"/>
  <sheetViews>
    <sheetView view="pageBreakPreview" zoomScaleNormal="85" zoomScaleSheetLayoutView="100" workbookViewId="0">
      <pane ySplit="4" topLeftCell="A5" activePane="bottomLeft" state="frozen"/>
      <selection activeCell="A17" sqref="A17:L17"/>
      <selection pane="bottomLeft" activeCell="AS223" sqref="AS223"/>
    </sheetView>
  </sheetViews>
  <sheetFormatPr defaultColWidth="8.88671875" defaultRowHeight="10.5"/>
  <cols>
    <col min="1" max="1" width="0" style="168" hidden="1" customWidth="1"/>
    <col min="2" max="2" width="5.44140625" style="168" customWidth="1"/>
    <col min="3" max="3" width="8.21875" style="168" customWidth="1"/>
    <col min="4" max="4" width="0.44140625" style="168" hidden="1" customWidth="1"/>
    <col min="5" max="5" width="13.109375" style="168" customWidth="1"/>
    <col min="6" max="6" width="10.109375" style="168" customWidth="1"/>
    <col min="7" max="7" width="8.109375" style="168" bestFit="1" customWidth="1"/>
    <col min="8" max="8" width="7.33203125" style="168" bestFit="1" customWidth="1"/>
    <col min="9" max="9" width="6.44140625" style="168" customWidth="1"/>
    <col min="10" max="11" width="6.88671875" style="168" customWidth="1"/>
    <col min="12" max="13" width="5.33203125" style="168" customWidth="1"/>
    <col min="14" max="14" width="6.109375" style="168" customWidth="1"/>
    <col min="15" max="16" width="5.88671875" style="168" customWidth="1"/>
    <col min="17" max="17" width="5.77734375" style="168" customWidth="1"/>
    <col min="18" max="18" width="0" style="168" hidden="1" customWidth="1"/>
    <col min="19" max="19" width="7.5546875" style="168" customWidth="1"/>
    <col min="20" max="20" width="4.88671875" style="165" customWidth="1"/>
    <col min="21" max="25" width="0" style="168" hidden="1" customWidth="1"/>
    <col min="26" max="26" width="5.6640625" style="168" customWidth="1"/>
    <col min="27" max="44" width="0" style="168" hidden="1" customWidth="1"/>
    <col min="45" max="45" width="8.6640625" style="168" customWidth="1"/>
    <col min="46" max="16384" width="8.88671875" style="168"/>
  </cols>
  <sheetData>
    <row r="1" spans="1:45" ht="22.9" customHeight="1">
      <c r="B1" s="1501" t="s">
        <v>48</v>
      </c>
      <c r="C1" s="1501"/>
      <c r="D1" s="1501"/>
      <c r="E1" s="1501"/>
      <c r="F1" s="1501"/>
      <c r="G1" s="1501"/>
      <c r="H1" s="1501"/>
      <c r="T1" s="1502" t="s">
        <v>2676</v>
      </c>
      <c r="U1" s="1502"/>
      <c r="V1" s="1502"/>
      <c r="W1" s="1502"/>
      <c r="X1" s="1502"/>
      <c r="Y1" s="1502"/>
      <c r="Z1" s="1502"/>
      <c r="AA1" s="1502"/>
      <c r="AB1" s="1502"/>
      <c r="AC1" s="1502"/>
      <c r="AD1" s="1502"/>
      <c r="AE1" s="1502"/>
      <c r="AF1" s="1502"/>
      <c r="AG1" s="1502"/>
      <c r="AH1" s="1502"/>
      <c r="AI1" s="1502"/>
      <c r="AJ1" s="1502"/>
      <c r="AK1" s="1502"/>
      <c r="AL1" s="1502"/>
      <c r="AM1" s="1502"/>
      <c r="AN1" s="1502"/>
      <c r="AO1" s="1502"/>
      <c r="AP1" s="1502"/>
      <c r="AQ1" s="1502"/>
      <c r="AR1" s="1502"/>
      <c r="AS1" s="1502"/>
    </row>
    <row r="2" spans="1:45" s="108" customFormat="1" ht="19.149999999999999" customHeight="1">
      <c r="A2" s="1500" t="s">
        <v>6</v>
      </c>
      <c r="B2" s="1430" t="s">
        <v>7</v>
      </c>
      <c r="C2" s="1430" t="s">
        <v>8</v>
      </c>
      <c r="D2" s="1430" t="s">
        <v>9</v>
      </c>
      <c r="E2" s="1430" t="s">
        <v>10</v>
      </c>
      <c r="F2" s="1430" t="s">
        <v>11</v>
      </c>
      <c r="G2" s="1430" t="s">
        <v>12</v>
      </c>
      <c r="H2" s="1430" t="s">
        <v>13</v>
      </c>
      <c r="I2" s="1430" t="s">
        <v>14</v>
      </c>
      <c r="J2" s="1430" t="s">
        <v>15</v>
      </c>
      <c r="K2" s="1430"/>
      <c r="L2" s="1430"/>
      <c r="M2" s="1430"/>
      <c r="N2" s="1430"/>
      <c r="O2" s="1430" t="s">
        <v>16</v>
      </c>
      <c r="P2" s="1430"/>
      <c r="Q2" s="1430"/>
      <c r="R2" s="1430"/>
      <c r="S2" s="1430" t="s">
        <v>17</v>
      </c>
      <c r="T2" s="1362" t="s">
        <v>18</v>
      </c>
      <c r="U2" s="1430" t="s">
        <v>19</v>
      </c>
      <c r="V2" s="1430"/>
      <c r="W2" s="1430"/>
      <c r="X2" s="1430"/>
      <c r="Y2" s="1430"/>
      <c r="Z2" s="1430"/>
      <c r="AA2" s="1430" t="s">
        <v>20</v>
      </c>
      <c r="AB2" s="1430"/>
      <c r="AC2" s="1430" t="s">
        <v>21</v>
      </c>
      <c r="AD2" s="1430"/>
      <c r="AE2" s="1430"/>
      <c r="AF2" s="1430"/>
      <c r="AG2" s="1430"/>
      <c r="AH2" s="1503"/>
      <c r="AI2" s="1430" t="s">
        <v>22</v>
      </c>
      <c r="AJ2" s="1503"/>
      <c r="AK2" s="1503"/>
      <c r="AL2" s="1503"/>
      <c r="AM2" s="1503"/>
      <c r="AN2" s="1503"/>
      <c r="AO2" s="1503"/>
      <c r="AP2" s="1503"/>
      <c r="AQ2" s="1503"/>
      <c r="AR2" s="1503"/>
      <c r="AS2" s="1430" t="s">
        <v>23</v>
      </c>
    </row>
    <row r="3" spans="1:45" s="108" customFormat="1" ht="19.149999999999999" customHeight="1">
      <c r="A3" s="1500"/>
      <c r="B3" s="1430"/>
      <c r="C3" s="1430"/>
      <c r="D3" s="1430"/>
      <c r="E3" s="1430"/>
      <c r="F3" s="1430"/>
      <c r="G3" s="1430"/>
      <c r="H3" s="1430"/>
      <c r="I3" s="1430"/>
      <c r="J3" s="1430" t="s">
        <v>24</v>
      </c>
      <c r="K3" s="1503"/>
      <c r="L3" s="1503"/>
      <c r="M3" s="1503"/>
      <c r="N3" s="1503"/>
      <c r="O3" s="1430" t="s">
        <v>25</v>
      </c>
      <c r="P3" s="1430" t="s">
        <v>26</v>
      </c>
      <c r="Q3" s="1430" t="s">
        <v>27</v>
      </c>
      <c r="R3" s="1430" t="s">
        <v>28</v>
      </c>
      <c r="S3" s="1430"/>
      <c r="T3" s="1362"/>
      <c r="U3" s="1430"/>
      <c r="V3" s="1430"/>
      <c r="W3" s="1430"/>
      <c r="X3" s="1430"/>
      <c r="Y3" s="1430"/>
      <c r="Z3" s="1430"/>
      <c r="AA3" s="1430" t="s">
        <v>29</v>
      </c>
      <c r="AB3" s="1430" t="s">
        <v>30</v>
      </c>
      <c r="AC3" s="1430" t="s">
        <v>31</v>
      </c>
      <c r="AD3" s="1430"/>
      <c r="AE3" s="1430" t="s">
        <v>32</v>
      </c>
      <c r="AF3" s="1503"/>
      <c r="AG3" s="1503"/>
      <c r="AH3" s="1503" t="s">
        <v>33</v>
      </c>
      <c r="AI3" s="1430" t="s">
        <v>34</v>
      </c>
      <c r="AJ3" s="1503"/>
      <c r="AK3" s="1503"/>
      <c r="AL3" s="1503"/>
      <c r="AM3" s="1503"/>
      <c r="AN3" s="1430" t="s">
        <v>35</v>
      </c>
      <c r="AO3" s="1503"/>
      <c r="AP3" s="1503"/>
      <c r="AQ3" s="1503"/>
      <c r="AR3" s="1503"/>
      <c r="AS3" s="1430"/>
    </row>
    <row r="4" spans="1:45" s="108" customFormat="1" ht="19.149999999999999" customHeight="1">
      <c r="A4" s="1500"/>
      <c r="B4" s="1430"/>
      <c r="C4" s="1430"/>
      <c r="D4" s="1430"/>
      <c r="E4" s="1430"/>
      <c r="F4" s="1430"/>
      <c r="G4" s="1430"/>
      <c r="H4" s="1430"/>
      <c r="I4" s="1430"/>
      <c r="J4" s="1301" t="s">
        <v>36</v>
      </c>
      <c r="K4" s="1301" t="s">
        <v>37</v>
      </c>
      <c r="L4" s="1301" t="s">
        <v>38</v>
      </c>
      <c r="M4" s="1301" t="s">
        <v>39</v>
      </c>
      <c r="N4" s="1301" t="s">
        <v>40</v>
      </c>
      <c r="O4" s="1430"/>
      <c r="P4" s="1430"/>
      <c r="Q4" s="1430"/>
      <c r="R4" s="1430"/>
      <c r="S4" s="1430"/>
      <c r="T4" s="1362"/>
      <c r="U4" s="1430"/>
      <c r="V4" s="1430"/>
      <c r="W4" s="1430"/>
      <c r="X4" s="1430"/>
      <c r="Y4" s="1430"/>
      <c r="Z4" s="1430"/>
      <c r="AA4" s="1430"/>
      <c r="AB4" s="1430"/>
      <c r="AC4" s="1301" t="s">
        <v>41</v>
      </c>
      <c r="AD4" s="1301" t="s">
        <v>42</v>
      </c>
      <c r="AE4" s="1301" t="s">
        <v>41</v>
      </c>
      <c r="AF4" s="1301" t="s">
        <v>43</v>
      </c>
      <c r="AG4" s="1301" t="s">
        <v>42</v>
      </c>
      <c r="AH4" s="1503"/>
      <c r="AI4" s="1313" t="s">
        <v>44</v>
      </c>
      <c r="AJ4" s="1301" t="s">
        <v>45</v>
      </c>
      <c r="AK4" s="1301" t="s">
        <v>40</v>
      </c>
      <c r="AL4" s="1301" t="s">
        <v>46</v>
      </c>
      <c r="AM4" s="1301" t="s">
        <v>47</v>
      </c>
      <c r="AN4" s="1301" t="s">
        <v>44</v>
      </c>
      <c r="AO4" s="1301" t="s">
        <v>45</v>
      </c>
      <c r="AP4" s="1301" t="s">
        <v>40</v>
      </c>
      <c r="AQ4" s="1301" t="s">
        <v>46</v>
      </c>
      <c r="AR4" s="1301" t="s">
        <v>47</v>
      </c>
      <c r="AS4" s="1430"/>
    </row>
    <row r="5" spans="1:45" s="108" customFormat="1" ht="25.35" customHeight="1">
      <c r="A5" s="318"/>
      <c r="B5" s="319" t="s">
        <v>51</v>
      </c>
      <c r="C5" s="319" t="s">
        <v>4</v>
      </c>
      <c r="D5" s="319"/>
      <c r="E5" s="544">
        <f>COUNTA(E7:E11,E13:E41,E43:E58,E60:E71,E73:E83,E85:E89,E91:E95,E97:E100,E102:E219,E221:E274,E276:E295,E297:E305,E307:E313,E315:E330,E332:E335,E337:E349,E351:E360)</f>
        <v>338</v>
      </c>
      <c r="F5" s="319"/>
      <c r="G5" s="319" t="e">
        <f>SUM(G7:G7,G13:G41,G43:G58,G60:G71,#REF!,G85:G89,G97:G100,G102:G219,G221:G274,G276:G295,G297:G305,G307:G313,G315:G330,G332:G335,G337:G349,G351:G360)</f>
        <v>#REF!</v>
      </c>
      <c r="H5" s="319" t="e">
        <f>SUM(H7:H7,H13:H41,H43:H58,H60:H71,#REF!,H85:H89,H97:H100,H102:H219,H221:H274,H276:H295,H297:H305,H307:H313,H315:H330,H332:H335,H337:H349,H351:H360)</f>
        <v>#REF!</v>
      </c>
      <c r="I5" s="319" t="e">
        <f>SUM(I7:I7,I13:I41,I43:I58,I60:I71,#REF!,I85:I89,I97:I100,I102:I219,I221:I274,I276:I295,I297:I305,I307:I313,I315:I330,I332:I335,I337:I349,I351:I360)</f>
        <v>#REF!</v>
      </c>
      <c r="J5" s="319"/>
      <c r="K5" s="319"/>
      <c r="L5" s="319"/>
      <c r="M5" s="319"/>
      <c r="N5" s="319"/>
      <c r="O5" s="319"/>
      <c r="P5" s="319"/>
      <c r="Q5" s="652"/>
      <c r="R5" s="652"/>
      <c r="S5" s="652"/>
      <c r="T5" s="652"/>
      <c r="U5" s="652"/>
      <c r="V5" s="652"/>
      <c r="W5" s="652"/>
      <c r="X5" s="652"/>
      <c r="Y5" s="652"/>
      <c r="Z5" s="319"/>
      <c r="AA5" s="319"/>
      <c r="AB5" s="319"/>
      <c r="AC5" s="880"/>
      <c r="AD5" s="319"/>
      <c r="AE5" s="319"/>
      <c r="AF5" s="319"/>
      <c r="AG5" s="319"/>
      <c r="AH5" s="319"/>
      <c r="AI5" s="319"/>
      <c r="AJ5" s="319"/>
      <c r="AK5" s="319"/>
      <c r="AL5" s="319"/>
      <c r="AM5" s="319"/>
      <c r="AN5" s="319"/>
      <c r="AO5" s="881"/>
      <c r="AP5" s="881"/>
      <c r="AQ5" s="881"/>
      <c r="AR5" s="881"/>
      <c r="AS5" s="881"/>
    </row>
    <row r="6" spans="1:45" s="108" customFormat="1" ht="25.35" customHeight="1">
      <c r="A6" s="318"/>
      <c r="B6" s="1280" t="s">
        <v>85</v>
      </c>
      <c r="C6" s="319" t="s">
        <v>3045</v>
      </c>
      <c r="D6" s="100"/>
      <c r="E6" s="544">
        <f>COUNTA(E7:E11)</f>
        <v>5</v>
      </c>
      <c r="F6" s="319"/>
      <c r="G6" s="544">
        <f>COUNTA(G7:G11)</f>
        <v>5</v>
      </c>
      <c r="H6" s="319">
        <f>SUM(H7:H11)</f>
        <v>1156</v>
      </c>
      <c r="I6" s="319">
        <f>SUM(I7:I11)</f>
        <v>3261</v>
      </c>
      <c r="J6" s="319">
        <f>SUM(J7:J11)</f>
        <v>88</v>
      </c>
      <c r="K6" s="319">
        <f>SUM(K7:K11)</f>
        <v>120</v>
      </c>
      <c r="L6" s="319"/>
      <c r="M6" s="319"/>
      <c r="N6" s="319">
        <f>SUM(N7:N11)</f>
        <v>3138</v>
      </c>
      <c r="O6" s="100"/>
      <c r="P6" s="100"/>
      <c r="Q6" s="100"/>
      <c r="R6" s="100"/>
      <c r="S6" s="100"/>
      <c r="T6" s="105">
        <f>SUM(T7:T7)</f>
        <v>2012</v>
      </c>
      <c r="U6" s="100"/>
      <c r="V6" s="100"/>
      <c r="W6" s="100"/>
      <c r="X6" s="100"/>
      <c r="Y6" s="100"/>
      <c r="Z6" s="100">
        <f>SUM(Z7:Z7)</f>
        <v>500</v>
      </c>
      <c r="AA6" s="100"/>
      <c r="AB6" s="100"/>
      <c r="AC6" s="100"/>
      <c r="AD6" s="100"/>
      <c r="AE6" s="100"/>
      <c r="AF6" s="100"/>
      <c r="AG6" s="100"/>
      <c r="AH6" s="100"/>
      <c r="AI6" s="100"/>
      <c r="AJ6" s="100"/>
      <c r="AK6" s="100"/>
      <c r="AL6" s="100"/>
      <c r="AM6" s="100"/>
      <c r="AN6" s="100"/>
      <c r="AO6" s="100"/>
      <c r="AP6" s="100"/>
      <c r="AQ6" s="100"/>
      <c r="AR6" s="100"/>
      <c r="AS6" s="100"/>
    </row>
    <row r="7" spans="1:45" s="108" customFormat="1" ht="25.35" customHeight="1">
      <c r="A7" s="318"/>
      <c r="B7" s="1082"/>
      <c r="C7" s="319" t="s">
        <v>2</v>
      </c>
      <c r="D7" s="100"/>
      <c r="E7" s="544" t="s">
        <v>2876</v>
      </c>
      <c r="F7" s="319" t="s">
        <v>2877</v>
      </c>
      <c r="G7" s="319">
        <v>1938</v>
      </c>
      <c r="H7" s="319"/>
      <c r="I7" s="319"/>
      <c r="J7" s="319">
        <v>48</v>
      </c>
      <c r="K7" s="319">
        <v>40</v>
      </c>
      <c r="L7" s="319"/>
      <c r="M7" s="319"/>
      <c r="N7" s="319">
        <v>1938</v>
      </c>
      <c r="O7" s="100"/>
      <c r="P7" s="100"/>
      <c r="Q7" s="100"/>
      <c r="R7" s="100"/>
      <c r="S7" s="100"/>
      <c r="T7" s="105">
        <v>2012</v>
      </c>
      <c r="U7" s="100"/>
      <c r="V7" s="100"/>
      <c r="W7" s="100"/>
      <c r="X7" s="100"/>
      <c r="Y7" s="100"/>
      <c r="Z7" s="100">
        <v>500</v>
      </c>
      <c r="AA7" s="100"/>
      <c r="AB7" s="100"/>
      <c r="AC7" s="100"/>
      <c r="AD7" s="100"/>
      <c r="AE7" s="100"/>
      <c r="AF7" s="100"/>
      <c r="AG7" s="100"/>
      <c r="AH7" s="100"/>
      <c r="AI7" s="100"/>
      <c r="AJ7" s="100"/>
      <c r="AK7" s="100"/>
      <c r="AL7" s="100"/>
      <c r="AM7" s="100"/>
      <c r="AN7" s="100"/>
      <c r="AO7" s="100"/>
      <c r="AP7" s="100"/>
      <c r="AQ7" s="100"/>
      <c r="AR7" s="100"/>
      <c r="AS7" s="100"/>
    </row>
    <row r="8" spans="1:45" s="307" customFormat="1" ht="27" customHeight="1">
      <c r="A8" s="308"/>
      <c r="B8" s="1082"/>
      <c r="C8" s="319" t="s">
        <v>6462</v>
      </c>
      <c r="D8" s="100"/>
      <c r="E8" s="100" t="s">
        <v>6463</v>
      </c>
      <c r="F8" s="100" t="s">
        <v>6462</v>
      </c>
      <c r="G8" s="100">
        <v>2462</v>
      </c>
      <c r="H8" s="100">
        <v>200</v>
      </c>
      <c r="I8" s="100">
        <v>200</v>
      </c>
      <c r="J8" s="100">
        <v>10</v>
      </c>
      <c r="K8" s="100">
        <v>20</v>
      </c>
      <c r="L8" s="100"/>
      <c r="M8" s="100"/>
      <c r="N8" s="100">
        <v>200</v>
      </c>
      <c r="O8" s="100"/>
      <c r="P8" s="100"/>
      <c r="Q8" s="100"/>
      <c r="R8" s="100"/>
      <c r="S8" s="100"/>
      <c r="T8" s="105">
        <v>2016</v>
      </c>
      <c r="U8" s="100"/>
      <c r="V8" s="100"/>
      <c r="W8" s="100"/>
      <c r="X8" s="100"/>
      <c r="Y8" s="100"/>
      <c r="Z8" s="100">
        <v>3000</v>
      </c>
      <c r="AA8" s="100"/>
      <c r="AB8" s="100"/>
      <c r="AC8" s="100"/>
      <c r="AD8" s="100"/>
      <c r="AE8" s="100"/>
      <c r="AF8" s="100"/>
      <c r="AG8" s="100"/>
      <c r="AH8" s="100"/>
      <c r="AI8" s="100"/>
      <c r="AJ8" s="100"/>
      <c r="AK8" s="100"/>
      <c r="AL8" s="100"/>
      <c r="AM8" s="100"/>
      <c r="AN8" s="100"/>
      <c r="AO8" s="100"/>
      <c r="AP8" s="100"/>
      <c r="AQ8" s="100"/>
      <c r="AR8" s="100"/>
      <c r="AS8" s="100" t="s">
        <v>6464</v>
      </c>
    </row>
    <row r="9" spans="1:45" s="307" customFormat="1" ht="27" customHeight="1">
      <c r="A9" s="308"/>
      <c r="B9" s="1082"/>
      <c r="C9" s="319" t="s">
        <v>6462</v>
      </c>
      <c r="D9" s="100"/>
      <c r="E9" s="100" t="s">
        <v>6465</v>
      </c>
      <c r="F9" s="100" t="s">
        <v>6462</v>
      </c>
      <c r="G9" s="100">
        <v>15000</v>
      </c>
      <c r="H9" s="100">
        <v>630</v>
      </c>
      <c r="I9" s="100">
        <v>630</v>
      </c>
      <c r="J9" s="100">
        <v>10</v>
      </c>
      <c r="K9" s="100">
        <v>20</v>
      </c>
      <c r="L9" s="100"/>
      <c r="M9" s="100"/>
      <c r="N9" s="100">
        <v>200</v>
      </c>
      <c r="O9" s="100"/>
      <c r="P9" s="100"/>
      <c r="Q9" s="100"/>
      <c r="R9" s="100"/>
      <c r="S9" s="100"/>
      <c r="T9" s="105">
        <v>2016</v>
      </c>
      <c r="U9" s="100"/>
      <c r="V9" s="100"/>
      <c r="W9" s="100"/>
      <c r="X9" s="100"/>
      <c r="Y9" s="100"/>
      <c r="Z9" s="100">
        <v>5200</v>
      </c>
      <c r="AA9" s="100"/>
      <c r="AB9" s="100"/>
      <c r="AC9" s="100"/>
      <c r="AD9" s="100"/>
      <c r="AE9" s="100"/>
      <c r="AF9" s="100"/>
      <c r="AG9" s="100"/>
      <c r="AH9" s="100"/>
      <c r="AI9" s="100"/>
      <c r="AJ9" s="100"/>
      <c r="AK9" s="100"/>
      <c r="AL9" s="100"/>
      <c r="AM9" s="100"/>
      <c r="AN9" s="100"/>
      <c r="AO9" s="100"/>
      <c r="AP9" s="100"/>
      <c r="AQ9" s="100"/>
      <c r="AR9" s="100"/>
      <c r="AS9" s="100" t="s">
        <v>6464</v>
      </c>
    </row>
    <row r="10" spans="1:45" ht="27" customHeight="1">
      <c r="B10" s="958"/>
      <c r="C10" s="319" t="s">
        <v>6466</v>
      </c>
      <c r="D10" s="100"/>
      <c r="E10" s="544" t="s">
        <v>6467</v>
      </c>
      <c r="F10" s="319" t="s">
        <v>6466</v>
      </c>
      <c r="G10" s="319">
        <v>990</v>
      </c>
      <c r="H10" s="319"/>
      <c r="I10" s="319"/>
      <c r="J10" s="319">
        <v>20</v>
      </c>
      <c r="K10" s="319">
        <v>40</v>
      </c>
      <c r="L10" s="319"/>
      <c r="M10" s="319"/>
      <c r="N10" s="319">
        <v>800</v>
      </c>
      <c r="O10" s="100"/>
      <c r="P10" s="100"/>
      <c r="Q10" s="100"/>
      <c r="R10" s="100"/>
      <c r="S10" s="100"/>
      <c r="T10" s="105">
        <v>2016</v>
      </c>
      <c r="U10" s="100"/>
      <c r="V10" s="100"/>
      <c r="W10" s="100"/>
      <c r="X10" s="100"/>
      <c r="Y10" s="100"/>
      <c r="Z10" s="100">
        <v>200</v>
      </c>
      <c r="AA10" s="100"/>
      <c r="AB10" s="100"/>
      <c r="AC10" s="100"/>
      <c r="AD10" s="100"/>
      <c r="AE10" s="100"/>
      <c r="AF10" s="100"/>
      <c r="AG10" s="100"/>
      <c r="AH10" s="100"/>
      <c r="AI10" s="100"/>
      <c r="AJ10" s="100"/>
      <c r="AK10" s="100"/>
      <c r="AL10" s="100"/>
      <c r="AM10" s="100"/>
      <c r="AN10" s="100"/>
      <c r="AO10" s="100"/>
      <c r="AP10" s="100"/>
      <c r="AQ10" s="100"/>
      <c r="AR10" s="100"/>
      <c r="AS10" s="100" t="s">
        <v>15585</v>
      </c>
    </row>
    <row r="11" spans="1:45" ht="27" customHeight="1">
      <c r="B11" s="1231"/>
      <c r="C11" s="319" t="s">
        <v>6468</v>
      </c>
      <c r="D11" s="100"/>
      <c r="E11" s="544" t="s">
        <v>15586</v>
      </c>
      <c r="F11" s="1198" t="s">
        <v>6469</v>
      </c>
      <c r="G11" s="1199">
        <v>584</v>
      </c>
      <c r="H11" s="1200">
        <v>326</v>
      </c>
      <c r="I11" s="1199">
        <v>2431</v>
      </c>
      <c r="J11" s="319"/>
      <c r="K11" s="319"/>
      <c r="L11" s="319"/>
      <c r="M11" s="319"/>
      <c r="N11" s="319"/>
      <c r="O11" s="100"/>
      <c r="P11" s="100"/>
      <c r="Q11" s="100"/>
      <c r="R11" s="100"/>
      <c r="S11" s="100"/>
      <c r="T11" s="105">
        <v>2015</v>
      </c>
      <c r="U11" s="100"/>
      <c r="V11" s="100"/>
      <c r="W11" s="100"/>
      <c r="X11" s="100"/>
      <c r="Y11" s="100"/>
      <c r="Z11" s="100">
        <v>592</v>
      </c>
      <c r="AA11" s="100"/>
      <c r="AB11" s="100"/>
      <c r="AC11" s="100"/>
      <c r="AD11" s="100"/>
      <c r="AE11" s="100"/>
      <c r="AF11" s="100"/>
      <c r="AG11" s="100"/>
      <c r="AH11" s="100"/>
      <c r="AI11" s="100"/>
      <c r="AJ11" s="100"/>
      <c r="AK11" s="100"/>
      <c r="AL11" s="100"/>
      <c r="AM11" s="100"/>
      <c r="AN11" s="100"/>
      <c r="AO11" s="100"/>
      <c r="AP11" s="100"/>
      <c r="AQ11" s="100"/>
      <c r="AR11" s="100"/>
      <c r="AS11" s="100" t="s">
        <v>6470</v>
      </c>
    </row>
    <row r="12" spans="1:45" s="108" customFormat="1" ht="25.35" customHeight="1">
      <c r="A12" s="318"/>
      <c r="B12" s="1201" t="s">
        <v>2878</v>
      </c>
      <c r="C12" s="927" t="s">
        <v>932</v>
      </c>
      <c r="D12" s="927"/>
      <c r="E12" s="1184">
        <f>COUNTA(E13:E41)</f>
        <v>29</v>
      </c>
      <c r="F12" s="927"/>
      <c r="G12" s="927">
        <f>SUM(G13:G41)</f>
        <v>95051</v>
      </c>
      <c r="H12" s="927">
        <f>SUM(H13:H41)</f>
        <v>549.87</v>
      </c>
      <c r="I12" s="927">
        <f>SUM(I13:I41)</f>
        <v>5112.12</v>
      </c>
      <c r="J12" s="927">
        <f>SUM(J13:J41)</f>
        <v>524.1</v>
      </c>
      <c r="K12" s="927">
        <f>SUM(K13:K41)</f>
        <v>706.1</v>
      </c>
      <c r="L12" s="927"/>
      <c r="M12" s="927"/>
      <c r="N12" s="927">
        <f>SUM(N13:N41)</f>
        <v>81543.02</v>
      </c>
      <c r="O12" s="927"/>
      <c r="P12" s="927">
        <f>SUM(P13:P41)</f>
        <v>130</v>
      </c>
      <c r="Q12" s="927"/>
      <c r="R12" s="927">
        <f>SUM(R14:R41)</f>
        <v>0</v>
      </c>
      <c r="S12" s="927"/>
      <c r="T12" s="926"/>
      <c r="U12" s="1506">
        <f>SUM(Z13:Z41)</f>
        <v>10632</v>
      </c>
      <c r="V12" s="1506"/>
      <c r="W12" s="1506"/>
      <c r="X12" s="1506"/>
      <c r="Y12" s="1506"/>
      <c r="Z12" s="1506"/>
      <c r="AA12" s="927"/>
      <c r="AB12" s="927"/>
      <c r="AC12" s="927"/>
      <c r="AD12" s="927"/>
      <c r="AE12" s="927"/>
      <c r="AF12" s="927"/>
      <c r="AG12" s="927"/>
      <c r="AH12" s="1202"/>
      <c r="AI12" s="1202"/>
      <c r="AJ12" s="927"/>
      <c r="AK12" s="927"/>
      <c r="AL12" s="927"/>
      <c r="AM12" s="927"/>
      <c r="AN12" s="927"/>
      <c r="AO12" s="927"/>
      <c r="AP12" s="927"/>
      <c r="AQ12" s="927"/>
      <c r="AR12" s="927"/>
      <c r="AS12" s="927"/>
    </row>
    <row r="13" spans="1:45" s="108" customFormat="1" ht="25.35" customHeight="1">
      <c r="A13" s="318"/>
      <c r="B13" s="1203"/>
      <c r="C13" s="1070" t="s">
        <v>1092</v>
      </c>
      <c r="D13" s="1070" t="s">
        <v>2087</v>
      </c>
      <c r="E13" s="1070" t="s">
        <v>2088</v>
      </c>
      <c r="F13" s="1070" t="s">
        <v>2932</v>
      </c>
      <c r="G13" s="1070">
        <v>101</v>
      </c>
      <c r="H13" s="1070"/>
      <c r="I13" s="1070">
        <v>100.8</v>
      </c>
      <c r="J13" s="1070">
        <v>11.6</v>
      </c>
      <c r="K13" s="854">
        <v>12</v>
      </c>
      <c r="L13" s="1204"/>
      <c r="M13" s="1204"/>
      <c r="N13" s="1070"/>
      <c r="O13" s="1205"/>
      <c r="P13" s="854">
        <v>30</v>
      </c>
      <c r="Q13" s="1204"/>
      <c r="R13" s="1206"/>
      <c r="S13" s="683"/>
      <c r="T13" s="1207">
        <v>2011</v>
      </c>
      <c r="U13" s="1070" t="s">
        <v>2089</v>
      </c>
      <c r="V13" s="1207"/>
      <c r="W13" s="1208"/>
      <c r="X13" s="1208"/>
      <c r="Y13" s="1208"/>
      <c r="Z13" s="1208">
        <v>120</v>
      </c>
      <c r="AA13" s="1208"/>
      <c r="AB13" s="1208"/>
      <c r="AC13" s="1208"/>
      <c r="AD13" s="1208"/>
      <c r="AE13" s="1208"/>
      <c r="AF13" s="1208"/>
      <c r="AG13" s="1208"/>
      <c r="AH13" s="1208"/>
      <c r="AI13" s="1208"/>
      <c r="AJ13" s="1208"/>
      <c r="AK13" s="1208"/>
      <c r="AL13" s="1208"/>
      <c r="AM13" s="1208"/>
      <c r="AN13" s="1208"/>
      <c r="AO13" s="1208"/>
      <c r="AP13" s="1208"/>
      <c r="AQ13" s="1208"/>
      <c r="AR13" s="1208"/>
      <c r="AS13" s="1208"/>
    </row>
    <row r="14" spans="1:45" s="108" customFormat="1" ht="25.35" customHeight="1">
      <c r="A14" s="318"/>
      <c r="B14" s="1203"/>
      <c r="C14" s="927" t="s">
        <v>953</v>
      </c>
      <c r="D14" s="1202"/>
      <c r="E14" s="1184" t="s">
        <v>6226</v>
      </c>
      <c r="F14" s="927" t="s">
        <v>2933</v>
      </c>
      <c r="G14" s="927">
        <v>4532</v>
      </c>
      <c r="H14" s="927"/>
      <c r="I14" s="927">
        <v>4532</v>
      </c>
      <c r="J14" s="927"/>
      <c r="K14" s="927"/>
      <c r="L14" s="927"/>
      <c r="M14" s="927"/>
      <c r="N14" s="927">
        <v>4532</v>
      </c>
      <c r="O14" s="1202"/>
      <c r="P14" s="1202"/>
      <c r="Q14" s="1202"/>
      <c r="R14" s="1202"/>
      <c r="S14" s="1202"/>
      <c r="T14" s="1209">
        <v>2009</v>
      </c>
      <c r="U14" s="1202"/>
      <c r="V14" s="1202"/>
      <c r="W14" s="1202"/>
      <c r="X14" s="1202"/>
      <c r="Y14" s="1202"/>
      <c r="Z14" s="1202">
        <v>1095</v>
      </c>
      <c r="AA14" s="1202"/>
      <c r="AB14" s="1202"/>
      <c r="AC14" s="1202"/>
      <c r="AD14" s="1202"/>
      <c r="AE14" s="1202"/>
      <c r="AF14" s="1202"/>
      <c r="AG14" s="1202"/>
      <c r="AH14" s="1202"/>
      <c r="AI14" s="1202"/>
      <c r="AJ14" s="1202"/>
      <c r="AK14" s="1202"/>
      <c r="AL14" s="1202"/>
      <c r="AM14" s="1202"/>
      <c r="AN14" s="1202"/>
      <c r="AO14" s="1202"/>
      <c r="AP14" s="1202"/>
      <c r="AQ14" s="1202"/>
      <c r="AR14" s="1202"/>
      <c r="AS14" s="1202"/>
    </row>
    <row r="15" spans="1:45" s="108" customFormat="1" ht="25.35" customHeight="1">
      <c r="A15" s="318"/>
      <c r="B15" s="1203"/>
      <c r="C15" s="1210" t="s">
        <v>1104</v>
      </c>
      <c r="D15" s="1210" t="s">
        <v>2087</v>
      </c>
      <c r="E15" s="1210" t="s">
        <v>6227</v>
      </c>
      <c r="F15" s="1210" t="s">
        <v>1266</v>
      </c>
      <c r="G15" s="1210">
        <v>3331</v>
      </c>
      <c r="H15" s="1210">
        <v>160</v>
      </c>
      <c r="I15" s="1210">
        <v>160</v>
      </c>
      <c r="J15" s="1211"/>
      <c r="K15" s="1212"/>
      <c r="L15" s="1212"/>
      <c r="M15" s="1212"/>
      <c r="N15" s="1210">
        <v>1518</v>
      </c>
      <c r="O15" s="1211"/>
      <c r="P15" s="1210">
        <v>100</v>
      </c>
      <c r="Q15" s="1212"/>
      <c r="R15" s="1213"/>
      <c r="S15" s="1214"/>
      <c r="T15" s="1209">
        <v>2001</v>
      </c>
      <c r="U15" s="1210" t="s">
        <v>2089</v>
      </c>
      <c r="V15" s="1209"/>
      <c r="W15" s="1202"/>
      <c r="X15" s="1202"/>
      <c r="Y15" s="1202"/>
      <c r="Z15" s="1202">
        <v>328</v>
      </c>
      <c r="AA15" s="1202"/>
      <c r="AB15" s="1202"/>
      <c r="AC15" s="1202"/>
      <c r="AD15" s="1202"/>
      <c r="AE15" s="1202"/>
      <c r="AF15" s="1202"/>
      <c r="AG15" s="1202"/>
      <c r="AH15" s="1202"/>
      <c r="AI15" s="1202"/>
      <c r="AJ15" s="1202"/>
      <c r="AK15" s="1202"/>
      <c r="AL15" s="1202"/>
      <c r="AM15" s="1202"/>
      <c r="AN15" s="1202"/>
      <c r="AO15" s="1202"/>
      <c r="AP15" s="1202"/>
      <c r="AQ15" s="1202"/>
      <c r="AR15" s="1202"/>
      <c r="AS15" s="1202"/>
    </row>
    <row r="16" spans="1:45" s="108" customFormat="1" ht="25.35" customHeight="1">
      <c r="A16" s="318"/>
      <c r="B16" s="1203"/>
      <c r="C16" s="1215" t="s">
        <v>1150</v>
      </c>
      <c r="D16" s="1215"/>
      <c r="E16" s="1215" t="s">
        <v>6228</v>
      </c>
      <c r="F16" s="1215" t="s">
        <v>961</v>
      </c>
      <c r="G16" s="1215">
        <v>11693</v>
      </c>
      <c r="H16" s="1215">
        <v>195</v>
      </c>
      <c r="I16" s="1215">
        <v>171</v>
      </c>
      <c r="J16" s="1215">
        <v>21.5</v>
      </c>
      <c r="K16" s="1216">
        <v>39.799999999999997</v>
      </c>
      <c r="L16" s="1217"/>
      <c r="M16" s="1217"/>
      <c r="N16" s="1215">
        <v>855.7</v>
      </c>
      <c r="O16" s="1215"/>
      <c r="P16" s="1217"/>
      <c r="Q16" s="1217"/>
      <c r="R16" s="1218"/>
      <c r="S16" s="1200"/>
      <c r="T16" s="1209">
        <v>2013</v>
      </c>
      <c r="U16" s="1215"/>
      <c r="V16" s="1209"/>
      <c r="W16" s="1202"/>
      <c r="X16" s="1202"/>
      <c r="Y16" s="1202"/>
      <c r="Z16" s="1202">
        <v>5924</v>
      </c>
      <c r="AA16" s="1202"/>
      <c r="AB16" s="1202"/>
      <c r="AC16" s="1202"/>
      <c r="AD16" s="1202"/>
      <c r="AE16" s="1202"/>
      <c r="AF16" s="1202"/>
      <c r="AG16" s="1202"/>
      <c r="AH16" s="1202"/>
      <c r="AI16" s="1202"/>
      <c r="AJ16" s="1202"/>
      <c r="AK16" s="1202"/>
      <c r="AL16" s="1202"/>
      <c r="AM16" s="1202"/>
      <c r="AN16" s="1202"/>
      <c r="AO16" s="1202"/>
      <c r="AP16" s="1202"/>
      <c r="AQ16" s="1202"/>
      <c r="AR16" s="1202"/>
      <c r="AS16" s="1202"/>
    </row>
    <row r="17" spans="1:45" s="108" customFormat="1" ht="25.35" customHeight="1">
      <c r="A17" s="318"/>
      <c r="B17" s="1203"/>
      <c r="C17" s="1215" t="s">
        <v>920</v>
      </c>
      <c r="D17" s="1215"/>
      <c r="E17" s="1215" t="s">
        <v>6511</v>
      </c>
      <c r="F17" s="1215" t="s">
        <v>961</v>
      </c>
      <c r="G17" s="1215">
        <v>4730</v>
      </c>
      <c r="H17" s="1215"/>
      <c r="I17" s="1215"/>
      <c r="J17" s="1215">
        <v>29</v>
      </c>
      <c r="K17" s="1216">
        <v>39.799999999999997</v>
      </c>
      <c r="L17" s="1217"/>
      <c r="M17" s="1217"/>
      <c r="N17" s="1215">
        <v>4560</v>
      </c>
      <c r="O17" s="1215"/>
      <c r="P17" s="1217"/>
      <c r="Q17" s="1217"/>
      <c r="R17" s="1218"/>
      <c r="S17" s="1200"/>
      <c r="T17" s="1209">
        <v>2012</v>
      </c>
      <c r="U17" s="1215"/>
      <c r="V17" s="1209"/>
      <c r="W17" s="1202"/>
      <c r="X17" s="1202"/>
      <c r="Y17" s="1202"/>
      <c r="Z17" s="1202">
        <v>400</v>
      </c>
      <c r="AA17" s="1202"/>
      <c r="AB17" s="1202"/>
      <c r="AC17" s="1202"/>
      <c r="AD17" s="1202"/>
      <c r="AE17" s="1202"/>
      <c r="AF17" s="1202"/>
      <c r="AG17" s="1202"/>
      <c r="AH17" s="1202"/>
      <c r="AI17" s="1202"/>
      <c r="AJ17" s="1202"/>
      <c r="AK17" s="1202"/>
      <c r="AL17" s="1202"/>
      <c r="AM17" s="1202"/>
      <c r="AN17" s="1202"/>
      <c r="AO17" s="1202"/>
      <c r="AP17" s="1202"/>
      <c r="AQ17" s="1202"/>
      <c r="AR17" s="1202"/>
      <c r="AS17" s="1202" t="s">
        <v>6512</v>
      </c>
    </row>
    <row r="18" spans="1:45" s="307" customFormat="1" ht="25.35" customHeight="1">
      <c r="A18" s="308"/>
      <c r="B18" s="1203"/>
      <c r="C18" s="1215" t="s">
        <v>920</v>
      </c>
      <c r="D18" s="1215"/>
      <c r="E18" s="1215" t="s">
        <v>6513</v>
      </c>
      <c r="F18" s="1215" t="s">
        <v>961</v>
      </c>
      <c r="G18" s="1215">
        <v>957</v>
      </c>
      <c r="H18" s="1215"/>
      <c r="I18" s="1215"/>
      <c r="J18" s="1215">
        <v>28</v>
      </c>
      <c r="K18" s="1216">
        <v>31</v>
      </c>
      <c r="L18" s="1217"/>
      <c r="M18" s="1217"/>
      <c r="N18" s="1215">
        <v>863</v>
      </c>
      <c r="O18" s="1215"/>
      <c r="P18" s="1217"/>
      <c r="Q18" s="1217"/>
      <c r="R18" s="1218"/>
      <c r="S18" s="1200"/>
      <c r="T18" s="1209">
        <v>2012</v>
      </c>
      <c r="U18" s="1215"/>
      <c r="V18" s="1209"/>
      <c r="W18" s="1202"/>
      <c r="X18" s="1202"/>
      <c r="Y18" s="1202"/>
      <c r="Z18" s="1202">
        <v>65</v>
      </c>
      <c r="AA18" s="1202"/>
      <c r="AB18" s="1202"/>
      <c r="AC18" s="1202"/>
      <c r="AD18" s="1202"/>
      <c r="AE18" s="1202"/>
      <c r="AF18" s="1202"/>
      <c r="AG18" s="1202"/>
      <c r="AH18" s="1202"/>
      <c r="AI18" s="1202"/>
      <c r="AJ18" s="1202"/>
      <c r="AK18" s="1202"/>
      <c r="AL18" s="1202"/>
      <c r="AM18" s="1202"/>
      <c r="AN18" s="1202"/>
      <c r="AO18" s="1202"/>
      <c r="AP18" s="1202"/>
      <c r="AQ18" s="1202"/>
      <c r="AR18" s="1202"/>
      <c r="AS18" s="1202" t="s">
        <v>1068</v>
      </c>
    </row>
    <row r="19" spans="1:45" s="1219" customFormat="1" ht="25.35" customHeight="1">
      <c r="B19" s="1220"/>
      <c r="C19" s="1208" t="s">
        <v>953</v>
      </c>
      <c r="D19" s="1208"/>
      <c r="E19" s="1208" t="s">
        <v>6514</v>
      </c>
      <c r="F19" s="1208" t="s">
        <v>1107</v>
      </c>
      <c r="G19" s="1208">
        <v>5220</v>
      </c>
      <c r="H19" s="1208"/>
      <c r="I19" s="1208"/>
      <c r="J19" s="1208">
        <v>30</v>
      </c>
      <c r="K19" s="1208">
        <v>43.5</v>
      </c>
      <c r="L19" s="1208"/>
      <c r="M19" s="1208"/>
      <c r="N19" s="1208">
        <v>5220</v>
      </c>
      <c r="O19" s="1208"/>
      <c r="P19" s="1208"/>
      <c r="Q19" s="1208"/>
      <c r="R19" s="1208"/>
      <c r="S19" s="1208"/>
      <c r="T19" s="1207">
        <v>2006</v>
      </c>
      <c r="U19" s="1208"/>
      <c r="V19" s="1208"/>
      <c r="W19" s="1208"/>
      <c r="X19" s="1208"/>
      <c r="Y19" s="1208"/>
      <c r="Z19" s="1208"/>
      <c r="AA19" s="1208"/>
      <c r="AB19" s="1208"/>
      <c r="AC19" s="1208"/>
      <c r="AD19" s="1208"/>
      <c r="AE19" s="1208"/>
      <c r="AF19" s="1208"/>
      <c r="AG19" s="1208"/>
      <c r="AH19" s="1208"/>
      <c r="AI19" s="1208"/>
      <c r="AJ19" s="1208"/>
      <c r="AK19" s="1208"/>
      <c r="AL19" s="1208"/>
      <c r="AM19" s="1208"/>
      <c r="AN19" s="1208"/>
      <c r="AO19" s="1208"/>
      <c r="AP19" s="1208"/>
      <c r="AQ19" s="1208"/>
      <c r="AR19" s="1208"/>
      <c r="AS19" s="1208" t="s">
        <v>6512</v>
      </c>
    </row>
    <row r="20" spans="1:45" s="108" customFormat="1" ht="25.35" customHeight="1">
      <c r="A20" s="318"/>
      <c r="B20" s="1221"/>
      <c r="C20" s="1208" t="s">
        <v>953</v>
      </c>
      <c r="D20" s="1208"/>
      <c r="E20" s="1208" t="s">
        <v>6515</v>
      </c>
      <c r="F20" s="1208" t="s">
        <v>1107</v>
      </c>
      <c r="G20" s="1208">
        <v>2800</v>
      </c>
      <c r="H20" s="1208"/>
      <c r="I20" s="1208"/>
      <c r="J20" s="1208">
        <v>20</v>
      </c>
      <c r="K20" s="1208">
        <v>35</v>
      </c>
      <c r="L20" s="1208"/>
      <c r="M20" s="1208"/>
      <c r="N20" s="1208">
        <v>2800</v>
      </c>
      <c r="O20" s="1208"/>
      <c r="P20" s="1208"/>
      <c r="Q20" s="1208"/>
      <c r="R20" s="1208"/>
      <c r="S20" s="1208"/>
      <c r="T20" s="1207">
        <v>2006</v>
      </c>
      <c r="U20" s="1208"/>
      <c r="V20" s="1208"/>
      <c r="W20" s="1208"/>
      <c r="X20" s="1208"/>
      <c r="Y20" s="1208"/>
      <c r="Z20" s="1208"/>
      <c r="AA20" s="1208"/>
      <c r="AB20" s="1208"/>
      <c r="AC20" s="1208"/>
      <c r="AD20" s="1208"/>
      <c r="AE20" s="1208"/>
      <c r="AF20" s="1208"/>
      <c r="AG20" s="1208"/>
      <c r="AH20" s="1208"/>
      <c r="AI20" s="1208"/>
      <c r="AJ20" s="1208"/>
      <c r="AK20" s="1208"/>
      <c r="AL20" s="1208"/>
      <c r="AM20" s="1208"/>
      <c r="AN20" s="1208"/>
      <c r="AO20" s="1208"/>
      <c r="AP20" s="1208"/>
      <c r="AQ20" s="1208"/>
      <c r="AR20" s="1208"/>
      <c r="AS20" s="1208" t="s">
        <v>6512</v>
      </c>
    </row>
    <row r="21" spans="1:45" s="108" customFormat="1" ht="25.35" customHeight="1">
      <c r="A21" s="318"/>
      <c r="B21" s="1222"/>
      <c r="C21" s="1208" t="s">
        <v>1115</v>
      </c>
      <c r="D21" s="1208"/>
      <c r="E21" s="1208" t="s">
        <v>6516</v>
      </c>
      <c r="F21" s="1208" t="s">
        <v>1107</v>
      </c>
      <c r="G21" s="1208">
        <v>2136</v>
      </c>
      <c r="H21" s="1208"/>
      <c r="I21" s="1208"/>
      <c r="J21" s="1208" t="s">
        <v>6517</v>
      </c>
      <c r="K21" s="1208" t="s">
        <v>2934</v>
      </c>
      <c r="L21" s="1208"/>
      <c r="M21" s="1208"/>
      <c r="N21" s="1208">
        <v>2136</v>
      </c>
      <c r="O21" s="1208"/>
      <c r="P21" s="1208"/>
      <c r="Q21" s="1208"/>
      <c r="R21" s="1208"/>
      <c r="S21" s="1208"/>
      <c r="T21" s="1207">
        <v>2006</v>
      </c>
      <c r="U21" s="1208"/>
      <c r="V21" s="1208"/>
      <c r="W21" s="1208"/>
      <c r="X21" s="1208"/>
      <c r="Y21" s="1208"/>
      <c r="Z21" s="1208"/>
      <c r="AA21" s="1208"/>
      <c r="AB21" s="1208"/>
      <c r="AC21" s="1208"/>
      <c r="AD21" s="1208"/>
      <c r="AE21" s="1208"/>
      <c r="AF21" s="1208"/>
      <c r="AG21" s="1208"/>
      <c r="AH21" s="1208"/>
      <c r="AI21" s="1208"/>
      <c r="AJ21" s="1208"/>
      <c r="AK21" s="1208"/>
      <c r="AL21" s="1208"/>
      <c r="AM21" s="1208"/>
      <c r="AN21" s="1208"/>
      <c r="AO21" s="1208"/>
      <c r="AP21" s="1208"/>
      <c r="AQ21" s="1208"/>
      <c r="AR21" s="1208"/>
      <c r="AS21" s="1208" t="s">
        <v>6518</v>
      </c>
    </row>
    <row r="22" spans="1:45" s="1219" customFormat="1" ht="25.35" customHeight="1">
      <c r="B22" s="1223"/>
      <c r="C22" s="1208" t="s">
        <v>1115</v>
      </c>
      <c r="D22" s="1208"/>
      <c r="E22" s="1208" t="s">
        <v>3108</v>
      </c>
      <c r="F22" s="1208" t="s">
        <v>1107</v>
      </c>
      <c r="G22" s="1208">
        <v>3360</v>
      </c>
      <c r="H22" s="1208"/>
      <c r="I22" s="1208"/>
      <c r="J22" s="1208" t="s">
        <v>3109</v>
      </c>
      <c r="K22" s="1208" t="s">
        <v>3110</v>
      </c>
      <c r="L22" s="1208"/>
      <c r="M22" s="1208"/>
      <c r="N22" s="1208">
        <v>3360</v>
      </c>
      <c r="O22" s="1208"/>
      <c r="P22" s="1208"/>
      <c r="Q22" s="1208"/>
      <c r="R22" s="1208"/>
      <c r="S22" s="1208"/>
      <c r="T22" s="1207">
        <v>2006</v>
      </c>
      <c r="U22" s="1208"/>
      <c r="V22" s="1208"/>
      <c r="W22" s="1208"/>
      <c r="X22" s="1208"/>
      <c r="Y22" s="1208"/>
      <c r="Z22" s="1208"/>
      <c r="AA22" s="1208"/>
      <c r="AB22" s="1208"/>
      <c r="AC22" s="1208"/>
      <c r="AD22" s="1208"/>
      <c r="AE22" s="1208"/>
      <c r="AF22" s="1208"/>
      <c r="AG22" s="1208"/>
      <c r="AH22" s="1208"/>
      <c r="AI22" s="1208"/>
      <c r="AJ22" s="1208"/>
      <c r="AK22" s="1208"/>
      <c r="AL22" s="1208"/>
      <c r="AM22" s="1208"/>
      <c r="AN22" s="1208"/>
      <c r="AO22" s="1208"/>
      <c r="AP22" s="1208"/>
      <c r="AQ22" s="1208"/>
      <c r="AR22" s="1208"/>
      <c r="AS22" s="1208" t="s">
        <v>3111</v>
      </c>
    </row>
    <row r="23" spans="1:45" s="1219" customFormat="1" ht="25.35" customHeight="1">
      <c r="B23" s="1223"/>
      <c r="C23" s="1208" t="s">
        <v>1115</v>
      </c>
      <c r="D23" s="1208"/>
      <c r="E23" s="1208" t="s">
        <v>3112</v>
      </c>
      <c r="F23" s="1208" t="s">
        <v>1107</v>
      </c>
      <c r="G23" s="1208">
        <v>840</v>
      </c>
      <c r="H23" s="1208"/>
      <c r="I23" s="1208"/>
      <c r="J23" s="1208">
        <v>24</v>
      </c>
      <c r="K23" s="1208">
        <v>35</v>
      </c>
      <c r="L23" s="1208"/>
      <c r="M23" s="1208"/>
      <c r="N23" s="1208">
        <v>840</v>
      </c>
      <c r="O23" s="1208"/>
      <c r="P23" s="1208"/>
      <c r="Q23" s="1208"/>
      <c r="R23" s="1208"/>
      <c r="S23" s="1208"/>
      <c r="T23" s="1207">
        <v>2006</v>
      </c>
      <c r="U23" s="1208"/>
      <c r="V23" s="1208"/>
      <c r="W23" s="1208"/>
      <c r="X23" s="1208"/>
      <c r="Y23" s="1208"/>
      <c r="Z23" s="1208"/>
      <c r="AA23" s="1208"/>
      <c r="AB23" s="1208"/>
      <c r="AC23" s="1208"/>
      <c r="AD23" s="1208"/>
      <c r="AE23" s="1208"/>
      <c r="AF23" s="1208"/>
      <c r="AG23" s="1208"/>
      <c r="AH23" s="1208"/>
      <c r="AI23" s="1208"/>
      <c r="AJ23" s="1208"/>
      <c r="AK23" s="1208"/>
      <c r="AL23" s="1208"/>
      <c r="AM23" s="1208"/>
      <c r="AN23" s="1208"/>
      <c r="AO23" s="1208"/>
      <c r="AP23" s="1208"/>
      <c r="AQ23" s="1208"/>
      <c r="AR23" s="1208"/>
      <c r="AS23" s="1208"/>
    </row>
    <row r="24" spans="1:45" s="1219" customFormat="1" ht="25.35" customHeight="1">
      <c r="B24" s="1223"/>
      <c r="C24" s="1208" t="s">
        <v>1115</v>
      </c>
      <c r="D24" s="1208"/>
      <c r="E24" s="1208" t="s">
        <v>3113</v>
      </c>
      <c r="F24" s="1208" t="s">
        <v>1107</v>
      </c>
      <c r="G24" s="1208">
        <v>12000</v>
      </c>
      <c r="H24" s="1208"/>
      <c r="I24" s="1208"/>
      <c r="J24" s="1208"/>
      <c r="K24" s="1208"/>
      <c r="L24" s="1208">
        <v>1</v>
      </c>
      <c r="M24" s="1208" t="s">
        <v>3114</v>
      </c>
      <c r="N24" s="1208">
        <v>12000</v>
      </c>
      <c r="O24" s="1208"/>
      <c r="P24" s="1208"/>
      <c r="Q24" s="1208"/>
      <c r="R24" s="1208"/>
      <c r="S24" s="1208"/>
      <c r="T24" s="1207">
        <v>2006</v>
      </c>
      <c r="U24" s="1208"/>
      <c r="V24" s="1208"/>
      <c r="W24" s="1208"/>
      <c r="X24" s="1208"/>
      <c r="Y24" s="1208"/>
      <c r="Z24" s="1208"/>
      <c r="AA24" s="1208"/>
      <c r="AB24" s="1208"/>
      <c r="AC24" s="1208"/>
      <c r="AD24" s="1208"/>
      <c r="AE24" s="1208"/>
      <c r="AF24" s="1208"/>
      <c r="AG24" s="1208"/>
      <c r="AH24" s="1208"/>
      <c r="AI24" s="1208"/>
      <c r="AJ24" s="1208"/>
      <c r="AK24" s="1208"/>
      <c r="AL24" s="1208"/>
      <c r="AM24" s="1208"/>
      <c r="AN24" s="1208"/>
      <c r="AO24" s="1208"/>
      <c r="AP24" s="1208"/>
      <c r="AQ24" s="1208"/>
      <c r="AR24" s="1208"/>
      <c r="AS24" s="1208"/>
    </row>
    <row r="25" spans="1:45" s="1219" customFormat="1" ht="25.35" customHeight="1">
      <c r="B25" s="1223"/>
      <c r="C25" s="1208" t="s">
        <v>1115</v>
      </c>
      <c r="D25" s="1208"/>
      <c r="E25" s="1208" t="s">
        <v>3115</v>
      </c>
      <c r="F25" s="1208" t="s">
        <v>1107</v>
      </c>
      <c r="G25" s="1208">
        <v>9800</v>
      </c>
      <c r="H25" s="1208"/>
      <c r="I25" s="1208"/>
      <c r="J25" s="1208"/>
      <c r="K25" s="1208"/>
      <c r="L25" s="1208"/>
      <c r="M25" s="1208"/>
      <c r="N25" s="1208">
        <v>9800</v>
      </c>
      <c r="O25" s="1208"/>
      <c r="P25" s="1208"/>
      <c r="Q25" s="1208"/>
      <c r="R25" s="1208"/>
      <c r="S25" s="1208"/>
      <c r="T25" s="1207">
        <v>2006</v>
      </c>
      <c r="U25" s="1208"/>
      <c r="V25" s="1208"/>
      <c r="W25" s="1208"/>
      <c r="X25" s="1208"/>
      <c r="Y25" s="1208"/>
      <c r="Z25" s="1208"/>
      <c r="AA25" s="1208"/>
      <c r="AB25" s="1208"/>
      <c r="AC25" s="1208"/>
      <c r="AD25" s="1208"/>
      <c r="AE25" s="1208"/>
      <c r="AF25" s="1208"/>
      <c r="AG25" s="1208"/>
      <c r="AH25" s="1208"/>
      <c r="AI25" s="1208"/>
      <c r="AJ25" s="1208"/>
      <c r="AK25" s="1208"/>
      <c r="AL25" s="1208"/>
      <c r="AM25" s="1208"/>
      <c r="AN25" s="1208"/>
      <c r="AO25" s="1208"/>
      <c r="AP25" s="1208"/>
      <c r="AQ25" s="1208"/>
      <c r="AR25" s="1208"/>
      <c r="AS25" s="1208"/>
    </row>
    <row r="26" spans="1:45" s="1219" customFormat="1" ht="25.35" customHeight="1">
      <c r="B26" s="1223"/>
      <c r="C26" s="1208" t="s">
        <v>1115</v>
      </c>
      <c r="D26" s="1208"/>
      <c r="E26" s="1208" t="s">
        <v>6519</v>
      </c>
      <c r="F26" s="1208" t="s">
        <v>6520</v>
      </c>
      <c r="G26" s="1208">
        <v>1221</v>
      </c>
      <c r="H26" s="1208"/>
      <c r="I26" s="1208"/>
      <c r="J26" s="1208"/>
      <c r="K26" s="1208"/>
      <c r="L26" s="1208"/>
      <c r="M26" s="1208"/>
      <c r="N26" s="1208">
        <v>1221</v>
      </c>
      <c r="O26" s="1208"/>
      <c r="P26" s="1208"/>
      <c r="Q26" s="1208"/>
      <c r="R26" s="1208"/>
      <c r="S26" s="1208"/>
      <c r="T26" s="1207">
        <v>2016</v>
      </c>
      <c r="U26" s="1208"/>
      <c r="V26" s="1208"/>
      <c r="W26" s="1208"/>
      <c r="X26" s="1208"/>
      <c r="Y26" s="1208"/>
      <c r="Z26" s="1208"/>
      <c r="AA26" s="1208"/>
      <c r="AB26" s="1208"/>
      <c r="AC26" s="1208"/>
      <c r="AD26" s="1208"/>
      <c r="AE26" s="1208"/>
      <c r="AF26" s="1208"/>
      <c r="AG26" s="1208"/>
      <c r="AH26" s="1208"/>
      <c r="AI26" s="1208"/>
      <c r="AJ26" s="1208"/>
      <c r="AK26" s="1208"/>
      <c r="AL26" s="1208"/>
      <c r="AM26" s="1208"/>
      <c r="AN26" s="1208"/>
      <c r="AO26" s="1208"/>
      <c r="AP26" s="1208"/>
      <c r="AQ26" s="1208"/>
      <c r="AR26" s="1208"/>
      <c r="AS26" s="1208" t="s">
        <v>1068</v>
      </c>
    </row>
    <row r="27" spans="1:45" s="108" customFormat="1" ht="24.6" customHeight="1">
      <c r="A27" s="318"/>
      <c r="B27" s="1221"/>
      <c r="C27" s="1208" t="s">
        <v>1115</v>
      </c>
      <c r="D27" s="1208"/>
      <c r="E27" s="1208" t="s">
        <v>6521</v>
      </c>
      <c r="F27" s="1208" t="s">
        <v>1107</v>
      </c>
      <c r="G27" s="1208">
        <v>1260</v>
      </c>
      <c r="H27" s="1208"/>
      <c r="I27" s="1208"/>
      <c r="J27" s="1208" t="s">
        <v>3109</v>
      </c>
      <c r="K27" s="1208" t="s">
        <v>3110</v>
      </c>
      <c r="L27" s="1208"/>
      <c r="M27" s="1208"/>
      <c r="N27" s="1208">
        <v>1260</v>
      </c>
      <c r="O27" s="1208"/>
      <c r="P27" s="1208"/>
      <c r="Q27" s="1208"/>
      <c r="R27" s="1208"/>
      <c r="S27" s="1208"/>
      <c r="T27" s="1207">
        <v>2006</v>
      </c>
      <c r="U27" s="1208"/>
      <c r="V27" s="1208"/>
      <c r="W27" s="1208"/>
      <c r="X27" s="1208"/>
      <c r="Y27" s="1208"/>
      <c r="Z27" s="1208"/>
      <c r="AA27" s="1208"/>
      <c r="AB27" s="1208"/>
      <c r="AC27" s="1208"/>
      <c r="AD27" s="1208"/>
      <c r="AE27" s="1208"/>
      <c r="AF27" s="1208"/>
      <c r="AG27" s="1208"/>
      <c r="AH27" s="1208"/>
      <c r="AI27" s="1208"/>
      <c r="AJ27" s="1208"/>
      <c r="AK27" s="1208"/>
      <c r="AL27" s="1208"/>
      <c r="AM27" s="1208"/>
      <c r="AN27" s="1208"/>
      <c r="AO27" s="1208"/>
      <c r="AP27" s="1208"/>
      <c r="AQ27" s="1208"/>
      <c r="AR27" s="1208"/>
      <c r="AS27" s="1208" t="s">
        <v>3111</v>
      </c>
    </row>
    <row r="28" spans="1:45" s="108" customFormat="1" ht="24.95" customHeight="1">
      <c r="A28" s="318"/>
      <c r="B28" s="1221"/>
      <c r="C28" s="1208" t="s">
        <v>6230</v>
      </c>
      <c r="D28" s="1208"/>
      <c r="E28" s="1208" t="s">
        <v>6231</v>
      </c>
      <c r="F28" s="1208" t="s">
        <v>6229</v>
      </c>
      <c r="G28" s="1208">
        <v>1216</v>
      </c>
      <c r="H28" s="1208"/>
      <c r="I28" s="1208"/>
      <c r="J28" s="1208">
        <v>32</v>
      </c>
      <c r="K28" s="1208">
        <v>19</v>
      </c>
      <c r="L28" s="1208"/>
      <c r="M28" s="1208"/>
      <c r="N28" s="1208">
        <v>1216</v>
      </c>
      <c r="O28" s="1208"/>
      <c r="P28" s="1208"/>
      <c r="Q28" s="1208"/>
      <c r="R28" s="1208"/>
      <c r="S28" s="1208"/>
      <c r="T28" s="1207">
        <v>2006</v>
      </c>
      <c r="U28" s="1208"/>
      <c r="V28" s="1208"/>
      <c r="W28" s="1208"/>
      <c r="X28" s="1208"/>
      <c r="Y28" s="1208"/>
      <c r="Z28" s="1208"/>
      <c r="AA28" s="1208"/>
      <c r="AB28" s="1208"/>
      <c r="AC28" s="1208"/>
      <c r="AD28" s="1208"/>
      <c r="AE28" s="1208"/>
      <c r="AF28" s="1208"/>
      <c r="AG28" s="1208"/>
      <c r="AH28" s="1208"/>
      <c r="AI28" s="1208"/>
      <c r="AJ28" s="1208"/>
      <c r="AK28" s="1208"/>
      <c r="AL28" s="1208"/>
      <c r="AM28" s="1208"/>
      <c r="AN28" s="1208"/>
      <c r="AO28" s="1208"/>
      <c r="AP28" s="1208"/>
      <c r="AQ28" s="1208"/>
      <c r="AR28" s="1208"/>
      <c r="AS28" s="1208" t="s">
        <v>3718</v>
      </c>
    </row>
    <row r="29" spans="1:45" s="108" customFormat="1" ht="24.95" customHeight="1">
      <c r="A29" s="318"/>
      <c r="B29" s="1221"/>
      <c r="C29" s="1208" t="s">
        <v>1070</v>
      </c>
      <c r="D29" s="1208"/>
      <c r="E29" s="1208" t="s">
        <v>6522</v>
      </c>
      <c r="F29" s="1208" t="s">
        <v>1107</v>
      </c>
      <c r="G29" s="1208">
        <v>3360</v>
      </c>
      <c r="H29" s="1208"/>
      <c r="I29" s="1208"/>
      <c r="J29" s="1208">
        <v>28</v>
      </c>
      <c r="K29" s="1208">
        <v>15</v>
      </c>
      <c r="L29" s="1208"/>
      <c r="M29" s="1208"/>
      <c r="N29" s="1208">
        <v>3360</v>
      </c>
      <c r="O29" s="1208"/>
      <c r="P29" s="1208"/>
      <c r="Q29" s="1208"/>
      <c r="R29" s="1208"/>
      <c r="S29" s="1208"/>
      <c r="T29" s="1207">
        <v>2006</v>
      </c>
      <c r="U29" s="1208"/>
      <c r="V29" s="1208"/>
      <c r="W29" s="1208"/>
      <c r="X29" s="1208"/>
      <c r="Y29" s="1208"/>
      <c r="Z29" s="1208"/>
      <c r="AA29" s="1208"/>
      <c r="AB29" s="1208"/>
      <c r="AC29" s="1208"/>
      <c r="AD29" s="1208"/>
      <c r="AE29" s="1208"/>
      <c r="AF29" s="1208"/>
      <c r="AG29" s="1208"/>
      <c r="AH29" s="1208"/>
      <c r="AI29" s="1208"/>
      <c r="AJ29" s="1208"/>
      <c r="AK29" s="1208"/>
      <c r="AL29" s="1208"/>
      <c r="AM29" s="1208"/>
      <c r="AN29" s="1208"/>
      <c r="AO29" s="1208"/>
      <c r="AP29" s="1208"/>
      <c r="AQ29" s="1208"/>
      <c r="AR29" s="1208"/>
      <c r="AS29" s="1208" t="s">
        <v>6523</v>
      </c>
    </row>
    <row r="30" spans="1:45" s="1219" customFormat="1" ht="24.95" customHeight="1">
      <c r="B30" s="1223"/>
      <c r="C30" s="1208" t="s">
        <v>1070</v>
      </c>
      <c r="D30" s="1208"/>
      <c r="E30" s="1208" t="s">
        <v>2935</v>
      </c>
      <c r="F30" s="1208" t="s">
        <v>1107</v>
      </c>
      <c r="G30" s="1208">
        <v>1680</v>
      </c>
      <c r="H30" s="1208"/>
      <c r="I30" s="1208"/>
      <c r="J30" s="1208">
        <v>35</v>
      </c>
      <c r="K30" s="1208">
        <v>24</v>
      </c>
      <c r="L30" s="1208"/>
      <c r="M30" s="1208"/>
      <c r="N30" s="1208">
        <v>1680</v>
      </c>
      <c r="O30" s="1208"/>
      <c r="P30" s="1208"/>
      <c r="Q30" s="1208"/>
      <c r="R30" s="1208"/>
      <c r="S30" s="1208"/>
      <c r="T30" s="1207">
        <v>2006</v>
      </c>
      <c r="U30" s="1208"/>
      <c r="V30" s="1208"/>
      <c r="W30" s="1208"/>
      <c r="X30" s="1208"/>
      <c r="Y30" s="1208"/>
      <c r="Z30" s="1208"/>
      <c r="AA30" s="1208"/>
      <c r="AB30" s="1208"/>
      <c r="AC30" s="1208"/>
      <c r="AD30" s="1208"/>
      <c r="AE30" s="1208"/>
      <c r="AF30" s="1208"/>
      <c r="AG30" s="1208"/>
      <c r="AH30" s="1208"/>
      <c r="AI30" s="1208"/>
      <c r="AJ30" s="1208"/>
      <c r="AK30" s="1208"/>
      <c r="AL30" s="1208"/>
      <c r="AM30" s="1208"/>
      <c r="AN30" s="1208"/>
      <c r="AO30" s="1208"/>
      <c r="AP30" s="1208"/>
      <c r="AQ30" s="1208"/>
      <c r="AR30" s="1208"/>
      <c r="AS30" s="1208"/>
    </row>
    <row r="31" spans="1:45" s="1219" customFormat="1" ht="24.95" customHeight="1">
      <c r="B31" s="1223"/>
      <c r="C31" s="1208" t="s">
        <v>1070</v>
      </c>
      <c r="D31" s="1208"/>
      <c r="E31" s="1208" t="s">
        <v>3116</v>
      </c>
      <c r="F31" s="1208" t="s">
        <v>1107</v>
      </c>
      <c r="G31" s="1208">
        <v>234</v>
      </c>
      <c r="H31" s="1208"/>
      <c r="I31" s="1208"/>
      <c r="J31" s="1208">
        <v>13</v>
      </c>
      <c r="K31" s="1208">
        <v>6</v>
      </c>
      <c r="L31" s="1208"/>
      <c r="M31" s="1208"/>
      <c r="N31" s="1208">
        <v>234</v>
      </c>
      <c r="O31" s="1208"/>
      <c r="P31" s="1208"/>
      <c r="Q31" s="1208"/>
      <c r="R31" s="1208"/>
      <c r="S31" s="1208"/>
      <c r="T31" s="1207">
        <v>2006</v>
      </c>
      <c r="U31" s="1208"/>
      <c r="V31" s="1208"/>
      <c r="W31" s="1208"/>
      <c r="X31" s="1208"/>
      <c r="Y31" s="1208"/>
      <c r="Z31" s="1208"/>
      <c r="AA31" s="1208"/>
      <c r="AB31" s="1208"/>
      <c r="AC31" s="1208"/>
      <c r="AD31" s="1208"/>
      <c r="AE31" s="1208"/>
      <c r="AF31" s="1208"/>
      <c r="AG31" s="1208"/>
      <c r="AH31" s="1208"/>
      <c r="AI31" s="1208"/>
      <c r="AJ31" s="1208"/>
      <c r="AK31" s="1208"/>
      <c r="AL31" s="1208"/>
      <c r="AM31" s="1208"/>
      <c r="AN31" s="1208"/>
      <c r="AO31" s="1208"/>
      <c r="AP31" s="1208"/>
      <c r="AQ31" s="1208"/>
      <c r="AR31" s="1208"/>
      <c r="AS31" s="1208"/>
    </row>
    <row r="32" spans="1:45" s="1219" customFormat="1" ht="24.95" customHeight="1">
      <c r="B32" s="1223"/>
      <c r="C32" s="1208" t="s">
        <v>1070</v>
      </c>
      <c r="D32" s="1208"/>
      <c r="E32" s="1208" t="s">
        <v>3117</v>
      </c>
      <c r="F32" s="1208" t="s">
        <v>1107</v>
      </c>
      <c r="G32" s="1208">
        <v>1216</v>
      </c>
      <c r="H32" s="1208"/>
      <c r="I32" s="1208"/>
      <c r="J32" s="1208">
        <v>32</v>
      </c>
      <c r="K32" s="1208">
        <v>19</v>
      </c>
      <c r="L32" s="1208"/>
      <c r="M32" s="1208"/>
      <c r="N32" s="1208">
        <v>1216</v>
      </c>
      <c r="O32" s="1208"/>
      <c r="P32" s="1208"/>
      <c r="Q32" s="1208"/>
      <c r="R32" s="1208"/>
      <c r="S32" s="1208"/>
      <c r="T32" s="1207">
        <v>2006</v>
      </c>
      <c r="U32" s="1208"/>
      <c r="V32" s="1208"/>
      <c r="W32" s="1208"/>
      <c r="X32" s="1208"/>
      <c r="Y32" s="1208"/>
      <c r="Z32" s="1208"/>
      <c r="AA32" s="1208"/>
      <c r="AB32" s="1208"/>
      <c r="AC32" s="1208"/>
      <c r="AD32" s="1208"/>
      <c r="AE32" s="1208"/>
      <c r="AF32" s="1208"/>
      <c r="AG32" s="1208"/>
      <c r="AH32" s="1208"/>
      <c r="AI32" s="1208"/>
      <c r="AJ32" s="1208"/>
      <c r="AK32" s="1208"/>
      <c r="AL32" s="1208"/>
      <c r="AM32" s="1208"/>
      <c r="AN32" s="1208"/>
      <c r="AO32" s="1208"/>
      <c r="AP32" s="1208"/>
      <c r="AQ32" s="1208"/>
      <c r="AR32" s="1208"/>
      <c r="AS32" s="1208"/>
    </row>
    <row r="33" spans="1:45" s="1219" customFormat="1" ht="24.95" customHeight="1">
      <c r="B33" s="1223"/>
      <c r="C33" s="1208" t="s">
        <v>1070</v>
      </c>
      <c r="D33" s="1208"/>
      <c r="E33" s="1208" t="s">
        <v>3118</v>
      </c>
      <c r="F33" s="1208" t="s">
        <v>1107</v>
      </c>
      <c r="G33" s="1208">
        <v>1680</v>
      </c>
      <c r="H33" s="1208"/>
      <c r="I33" s="1208"/>
      <c r="J33" s="1208">
        <v>35</v>
      </c>
      <c r="K33" s="1208">
        <v>24</v>
      </c>
      <c r="L33" s="1208"/>
      <c r="M33" s="1208"/>
      <c r="N33" s="1208">
        <v>1680</v>
      </c>
      <c r="O33" s="1208"/>
      <c r="P33" s="1208"/>
      <c r="Q33" s="1208"/>
      <c r="R33" s="1208"/>
      <c r="S33" s="1208"/>
      <c r="T33" s="1207">
        <v>2006</v>
      </c>
      <c r="U33" s="1208"/>
      <c r="V33" s="1208"/>
      <c r="W33" s="1208"/>
      <c r="X33" s="1208"/>
      <c r="Y33" s="1208"/>
      <c r="Z33" s="1208"/>
      <c r="AA33" s="1208"/>
      <c r="AB33" s="1208"/>
      <c r="AC33" s="1208"/>
      <c r="AD33" s="1208"/>
      <c r="AE33" s="1208"/>
      <c r="AF33" s="1208"/>
      <c r="AG33" s="1208"/>
      <c r="AH33" s="1208"/>
      <c r="AI33" s="1208"/>
      <c r="AJ33" s="1208"/>
      <c r="AK33" s="1208"/>
      <c r="AL33" s="1208"/>
      <c r="AM33" s="1208"/>
      <c r="AN33" s="1208"/>
      <c r="AO33" s="1208"/>
      <c r="AP33" s="1208"/>
      <c r="AQ33" s="1208"/>
      <c r="AR33" s="1208"/>
      <c r="AS33" s="1208"/>
    </row>
    <row r="34" spans="1:45" s="1219" customFormat="1" ht="24.95" customHeight="1">
      <c r="B34" s="1223"/>
      <c r="C34" s="1208" t="s">
        <v>1079</v>
      </c>
      <c r="D34" s="1208"/>
      <c r="E34" s="1208" t="s">
        <v>6525</v>
      </c>
      <c r="F34" s="1208" t="s">
        <v>1079</v>
      </c>
      <c r="G34" s="1208">
        <v>3500</v>
      </c>
      <c r="H34" s="1208"/>
      <c r="I34" s="1208"/>
      <c r="J34" s="1208">
        <v>48</v>
      </c>
      <c r="K34" s="1208">
        <v>93</v>
      </c>
      <c r="L34" s="1208"/>
      <c r="M34" s="1208"/>
      <c r="N34" s="1208">
        <v>3500</v>
      </c>
      <c r="O34" s="1208"/>
      <c r="P34" s="1208"/>
      <c r="Q34" s="1208"/>
      <c r="R34" s="1208"/>
      <c r="S34" s="1208"/>
      <c r="T34" s="1207">
        <v>2009</v>
      </c>
      <c r="U34" s="1208"/>
      <c r="V34" s="1208"/>
      <c r="W34" s="1208"/>
      <c r="X34" s="1208"/>
      <c r="Y34" s="1208"/>
      <c r="Z34" s="1208">
        <v>540</v>
      </c>
      <c r="AA34" s="1208"/>
      <c r="AB34" s="1208"/>
      <c r="AC34" s="1208"/>
      <c r="AD34" s="1208"/>
      <c r="AE34" s="1208"/>
      <c r="AF34" s="1208"/>
      <c r="AG34" s="1208"/>
      <c r="AH34" s="1208"/>
      <c r="AI34" s="1208"/>
      <c r="AJ34" s="1208"/>
      <c r="AK34" s="1208"/>
      <c r="AL34" s="1208"/>
      <c r="AM34" s="1208"/>
      <c r="AN34" s="1208"/>
      <c r="AO34" s="1208"/>
      <c r="AP34" s="1208"/>
      <c r="AQ34" s="1208"/>
      <c r="AR34" s="1208"/>
      <c r="AS34" s="1208" t="s">
        <v>6526</v>
      </c>
    </row>
    <row r="35" spans="1:45" s="1219" customFormat="1" ht="24.95" customHeight="1">
      <c r="B35" s="1223"/>
      <c r="C35" s="1208" t="s">
        <v>1079</v>
      </c>
      <c r="D35" s="1208"/>
      <c r="E35" s="1208" t="s">
        <v>6527</v>
      </c>
      <c r="F35" s="1208" t="s">
        <v>1079</v>
      </c>
      <c r="G35" s="1208">
        <v>357</v>
      </c>
      <c r="H35" s="1208"/>
      <c r="I35" s="1208"/>
      <c r="J35" s="1208">
        <v>17</v>
      </c>
      <c r="K35" s="1208">
        <v>21</v>
      </c>
      <c r="L35" s="1208"/>
      <c r="M35" s="1208"/>
      <c r="N35" s="1208">
        <v>357</v>
      </c>
      <c r="O35" s="1208"/>
      <c r="P35" s="1208"/>
      <c r="Q35" s="1208"/>
      <c r="R35" s="1208"/>
      <c r="S35" s="1208"/>
      <c r="T35" s="1207">
        <v>2000</v>
      </c>
      <c r="U35" s="1208"/>
      <c r="V35" s="1208"/>
      <c r="W35" s="1208"/>
      <c r="X35" s="1208"/>
      <c r="Y35" s="1208"/>
      <c r="Z35" s="1208">
        <v>540</v>
      </c>
      <c r="AA35" s="1208"/>
      <c r="AB35" s="1208"/>
      <c r="AC35" s="1208"/>
      <c r="AD35" s="1208"/>
      <c r="AE35" s="1208"/>
      <c r="AF35" s="1208"/>
      <c r="AG35" s="1208"/>
      <c r="AH35" s="1208"/>
      <c r="AI35" s="1208"/>
      <c r="AJ35" s="1208"/>
      <c r="AK35" s="1208"/>
      <c r="AL35" s="1208"/>
      <c r="AM35" s="1208"/>
      <c r="AN35" s="1208"/>
      <c r="AO35" s="1208"/>
      <c r="AP35" s="1208"/>
      <c r="AQ35" s="1208"/>
      <c r="AR35" s="1208"/>
      <c r="AS35" s="1208" t="s">
        <v>2239</v>
      </c>
    </row>
    <row r="36" spans="1:45" s="1219" customFormat="1" ht="24.95" customHeight="1">
      <c r="B36" s="1223"/>
      <c r="C36" s="1208" t="s">
        <v>1079</v>
      </c>
      <c r="D36" s="1208"/>
      <c r="E36" s="1208" t="s">
        <v>6528</v>
      </c>
      <c r="F36" s="1208" t="s">
        <v>1079</v>
      </c>
      <c r="G36" s="1208">
        <v>2000</v>
      </c>
      <c r="H36" s="1208"/>
      <c r="I36" s="1208"/>
      <c r="J36" s="1208">
        <v>25</v>
      </c>
      <c r="K36" s="1208">
        <v>53</v>
      </c>
      <c r="L36" s="1208"/>
      <c r="M36" s="1208"/>
      <c r="N36" s="1208">
        <v>2000</v>
      </c>
      <c r="O36" s="1208"/>
      <c r="P36" s="1208"/>
      <c r="Q36" s="1208"/>
      <c r="R36" s="1208"/>
      <c r="S36" s="1208"/>
      <c r="T36" s="1207">
        <v>2011</v>
      </c>
      <c r="U36" s="1208"/>
      <c r="V36" s="1208"/>
      <c r="W36" s="1208"/>
      <c r="X36" s="1208"/>
      <c r="Y36" s="1208"/>
      <c r="Z36" s="1208">
        <v>540</v>
      </c>
      <c r="AA36" s="1208"/>
      <c r="AB36" s="1208"/>
      <c r="AC36" s="1208"/>
      <c r="AD36" s="1208"/>
      <c r="AE36" s="1208"/>
      <c r="AF36" s="1208"/>
      <c r="AG36" s="1208"/>
      <c r="AH36" s="1208"/>
      <c r="AI36" s="1208"/>
      <c r="AJ36" s="1208"/>
      <c r="AK36" s="1208"/>
      <c r="AL36" s="1208"/>
      <c r="AM36" s="1208"/>
      <c r="AN36" s="1208"/>
      <c r="AO36" s="1208"/>
      <c r="AP36" s="1208"/>
      <c r="AQ36" s="1208"/>
      <c r="AR36" s="1208"/>
      <c r="AS36" s="1208" t="s">
        <v>1068</v>
      </c>
    </row>
    <row r="37" spans="1:45" s="1219" customFormat="1" ht="24.95" customHeight="1">
      <c r="B37" s="1223"/>
      <c r="C37" s="1208" t="s">
        <v>1079</v>
      </c>
      <c r="D37" s="1208"/>
      <c r="E37" s="1208" t="s">
        <v>6529</v>
      </c>
      <c r="F37" s="1208" t="s">
        <v>1079</v>
      </c>
      <c r="G37" s="1208">
        <v>3496</v>
      </c>
      <c r="H37" s="1208"/>
      <c r="I37" s="1208"/>
      <c r="J37" s="1208">
        <v>20</v>
      </c>
      <c r="K37" s="1208">
        <v>100</v>
      </c>
      <c r="L37" s="1208"/>
      <c r="M37" s="1208"/>
      <c r="N37" s="1208">
        <v>3496</v>
      </c>
      <c r="O37" s="1208"/>
      <c r="P37" s="1208"/>
      <c r="Q37" s="1208"/>
      <c r="R37" s="1208"/>
      <c r="S37" s="1208"/>
      <c r="T37" s="1207">
        <v>2016</v>
      </c>
      <c r="U37" s="1208"/>
      <c r="V37" s="1208"/>
      <c r="W37" s="1208"/>
      <c r="X37" s="1208"/>
      <c r="Y37" s="1208"/>
      <c r="Z37" s="1208">
        <v>540</v>
      </c>
      <c r="AA37" s="1208"/>
      <c r="AB37" s="1208"/>
      <c r="AC37" s="1208"/>
      <c r="AD37" s="1208"/>
      <c r="AE37" s="1208"/>
      <c r="AF37" s="1208"/>
      <c r="AG37" s="1208"/>
      <c r="AH37" s="1208"/>
      <c r="AI37" s="1208"/>
      <c r="AJ37" s="1208"/>
      <c r="AK37" s="1208"/>
      <c r="AL37" s="1208"/>
      <c r="AM37" s="1208"/>
      <c r="AN37" s="1208"/>
      <c r="AO37" s="1208"/>
      <c r="AP37" s="1208"/>
      <c r="AQ37" s="1208"/>
      <c r="AR37" s="1208"/>
      <c r="AS37" s="1208" t="s">
        <v>2239</v>
      </c>
    </row>
    <row r="38" spans="1:45" s="1219" customFormat="1" ht="24.95" customHeight="1">
      <c r="B38" s="1223"/>
      <c r="C38" s="1208" t="s">
        <v>1079</v>
      </c>
      <c r="D38" s="1208"/>
      <c r="E38" s="1208" t="s">
        <v>6530</v>
      </c>
      <c r="F38" s="1208" t="s">
        <v>1079</v>
      </c>
      <c r="G38" s="1208">
        <v>4875</v>
      </c>
      <c r="H38" s="1208"/>
      <c r="I38" s="1208"/>
      <c r="J38" s="1208">
        <v>65</v>
      </c>
      <c r="K38" s="1208">
        <v>75</v>
      </c>
      <c r="L38" s="1208"/>
      <c r="M38" s="1208"/>
      <c r="N38" s="1208">
        <v>4875</v>
      </c>
      <c r="O38" s="1208"/>
      <c r="P38" s="1208"/>
      <c r="Q38" s="1208"/>
      <c r="R38" s="1208"/>
      <c r="S38" s="1208"/>
      <c r="T38" s="1207">
        <v>2015</v>
      </c>
      <c r="U38" s="1208"/>
      <c r="V38" s="1208"/>
      <c r="W38" s="1208"/>
      <c r="X38" s="1208"/>
      <c r="Y38" s="1208"/>
      <c r="Z38" s="1208">
        <v>540</v>
      </c>
      <c r="AA38" s="1208"/>
      <c r="AB38" s="1208"/>
      <c r="AC38" s="1208"/>
      <c r="AD38" s="1208"/>
      <c r="AE38" s="1208"/>
      <c r="AF38" s="1208"/>
      <c r="AG38" s="1208"/>
      <c r="AH38" s="1208"/>
      <c r="AI38" s="1208"/>
      <c r="AJ38" s="1208"/>
      <c r="AK38" s="1208"/>
      <c r="AL38" s="1208"/>
      <c r="AM38" s="1208"/>
      <c r="AN38" s="1208"/>
      <c r="AO38" s="1208"/>
      <c r="AP38" s="1208"/>
      <c r="AQ38" s="1208"/>
      <c r="AR38" s="1208"/>
      <c r="AS38" s="1208" t="s">
        <v>6531</v>
      </c>
    </row>
    <row r="39" spans="1:45" s="1219" customFormat="1" ht="24.95" customHeight="1">
      <c r="B39" s="1223"/>
      <c r="C39" s="1208" t="s">
        <v>920</v>
      </c>
      <c r="D39" s="1208"/>
      <c r="E39" s="1208" t="s">
        <v>6532</v>
      </c>
      <c r="F39" s="1208" t="s">
        <v>6533</v>
      </c>
      <c r="G39" s="1208">
        <v>621</v>
      </c>
      <c r="H39" s="1208"/>
      <c r="I39" s="1208"/>
      <c r="J39" s="1208">
        <v>10</v>
      </c>
      <c r="K39" s="1208">
        <v>21</v>
      </c>
      <c r="L39" s="1208"/>
      <c r="M39" s="1208"/>
      <c r="N39" s="1208">
        <v>212</v>
      </c>
      <c r="O39" s="1208"/>
      <c r="P39" s="1208"/>
      <c r="Q39" s="1208"/>
      <c r="R39" s="1208"/>
      <c r="S39" s="1208"/>
      <c r="T39" s="1207">
        <v>1997</v>
      </c>
      <c r="U39" s="1208"/>
      <c r="V39" s="1208"/>
      <c r="W39" s="1208"/>
      <c r="X39" s="1208"/>
      <c r="Y39" s="1208"/>
      <c r="Z39" s="1208"/>
      <c r="AA39" s="1208"/>
      <c r="AB39" s="1208"/>
      <c r="AC39" s="1208"/>
      <c r="AD39" s="1208"/>
      <c r="AE39" s="1208"/>
      <c r="AF39" s="1208"/>
      <c r="AG39" s="1208"/>
      <c r="AH39" s="1208"/>
      <c r="AI39" s="1208"/>
      <c r="AJ39" s="1208"/>
      <c r="AK39" s="1208"/>
      <c r="AL39" s="1208"/>
      <c r="AM39" s="1208"/>
      <c r="AN39" s="1208"/>
      <c r="AO39" s="1208"/>
      <c r="AP39" s="1208"/>
      <c r="AQ39" s="1208"/>
      <c r="AR39" s="1208"/>
      <c r="AS39" s="1208"/>
    </row>
    <row r="40" spans="1:45" s="1219" customFormat="1" ht="24.95" customHeight="1">
      <c r="B40" s="1223"/>
      <c r="C40" s="1208" t="s">
        <v>1070</v>
      </c>
      <c r="D40" s="1208"/>
      <c r="E40" s="1208" t="s">
        <v>3119</v>
      </c>
      <c r="F40" s="1208" t="s">
        <v>1107</v>
      </c>
      <c r="G40" s="1208">
        <v>6603</v>
      </c>
      <c r="H40" s="1208"/>
      <c r="I40" s="1208"/>
      <c r="J40" s="1208"/>
      <c r="K40" s="1208"/>
      <c r="L40" s="1208"/>
      <c r="M40" s="1208"/>
      <c r="N40" s="1208">
        <v>6603</v>
      </c>
      <c r="O40" s="1208"/>
      <c r="P40" s="1208"/>
      <c r="Q40" s="1208"/>
      <c r="R40" s="1208"/>
      <c r="S40" s="1208"/>
      <c r="T40" s="1207">
        <v>2012</v>
      </c>
      <c r="U40" s="1208"/>
      <c r="V40" s="1208"/>
      <c r="W40" s="1208"/>
      <c r="X40" s="1208"/>
      <c r="Y40" s="1208"/>
      <c r="Z40" s="1208"/>
      <c r="AA40" s="1208"/>
      <c r="AB40" s="1208"/>
      <c r="AC40" s="1208"/>
      <c r="AD40" s="1208"/>
      <c r="AE40" s="1208"/>
      <c r="AF40" s="1208"/>
      <c r="AG40" s="1208"/>
      <c r="AH40" s="1208"/>
      <c r="AI40" s="1208"/>
      <c r="AJ40" s="1208"/>
      <c r="AK40" s="1208"/>
      <c r="AL40" s="1208"/>
      <c r="AM40" s="1208"/>
      <c r="AN40" s="1208"/>
      <c r="AO40" s="1208"/>
      <c r="AP40" s="1208"/>
      <c r="AQ40" s="1208"/>
      <c r="AR40" s="1208"/>
      <c r="AS40" s="1208"/>
    </row>
    <row r="41" spans="1:45" s="108" customFormat="1" ht="24.95" customHeight="1">
      <c r="A41" s="318"/>
      <c r="B41" s="1224"/>
      <c r="C41" s="1215" t="s">
        <v>1104</v>
      </c>
      <c r="D41" s="1215" t="s">
        <v>2087</v>
      </c>
      <c r="E41" s="1215" t="s">
        <v>2088</v>
      </c>
      <c r="F41" s="1215" t="s">
        <v>6524</v>
      </c>
      <c r="G41" s="1215">
        <v>232</v>
      </c>
      <c r="H41" s="1215">
        <v>194.87</v>
      </c>
      <c r="I41" s="1215">
        <v>148.32</v>
      </c>
      <c r="J41" s="1225"/>
      <c r="K41" s="1226"/>
      <c r="L41" s="1226"/>
      <c r="M41" s="1226"/>
      <c r="N41" s="1215">
        <v>148.32</v>
      </c>
      <c r="O41" s="1225"/>
      <c r="P41" s="1226"/>
      <c r="Q41" s="1226"/>
      <c r="R41" s="1218"/>
      <c r="S41" s="1200"/>
      <c r="T41" s="1209">
        <v>2005</v>
      </c>
      <c r="U41" s="1215" t="s">
        <v>2089</v>
      </c>
      <c r="V41" s="1209"/>
      <c r="W41" s="1202"/>
      <c r="X41" s="1202"/>
      <c r="Y41" s="1202"/>
      <c r="Z41" s="1202"/>
      <c r="AA41" s="1202"/>
      <c r="AB41" s="1202"/>
      <c r="AC41" s="1202"/>
      <c r="AD41" s="1202"/>
      <c r="AE41" s="1202"/>
      <c r="AF41" s="1202"/>
      <c r="AG41" s="1202"/>
      <c r="AH41" s="1202"/>
      <c r="AI41" s="1202"/>
      <c r="AJ41" s="1202"/>
      <c r="AK41" s="1202"/>
      <c r="AL41" s="1202"/>
      <c r="AM41" s="1202"/>
      <c r="AN41" s="1202"/>
      <c r="AO41" s="1202"/>
      <c r="AP41" s="1202"/>
      <c r="AQ41" s="1202"/>
      <c r="AR41" s="1202"/>
      <c r="AS41" s="1202"/>
    </row>
    <row r="42" spans="1:45" s="108" customFormat="1" ht="24.95" customHeight="1">
      <c r="A42" s="318"/>
      <c r="B42" s="567" t="s">
        <v>5300</v>
      </c>
      <c r="C42" s="319" t="s">
        <v>5698</v>
      </c>
      <c r="D42" s="100"/>
      <c r="E42" s="544">
        <f>COUNTA(E43:E58)</f>
        <v>16</v>
      </c>
      <c r="F42" s="319"/>
      <c r="G42" s="319">
        <f>SUM(G43:G58)</f>
        <v>163291</v>
      </c>
      <c r="H42" s="319">
        <f>SUM(H43:H58)</f>
        <v>6529</v>
      </c>
      <c r="I42" s="319">
        <f>SUM(I43:I58)</f>
        <v>11947</v>
      </c>
      <c r="J42" s="319"/>
      <c r="K42" s="319"/>
      <c r="L42" s="319"/>
      <c r="M42" s="319"/>
      <c r="N42" s="319"/>
      <c r="O42" s="100"/>
      <c r="P42" s="100"/>
      <c r="Q42" s="100"/>
      <c r="R42" s="100"/>
      <c r="S42" s="100"/>
      <c r="T42" s="105"/>
      <c r="U42" s="100"/>
      <c r="V42" s="100"/>
      <c r="W42" s="100"/>
      <c r="X42" s="100"/>
      <c r="Y42" s="100"/>
      <c r="Z42" s="100"/>
      <c r="AA42" s="100"/>
      <c r="AB42" s="100"/>
      <c r="AC42" s="100"/>
      <c r="AD42" s="100"/>
      <c r="AE42" s="100"/>
      <c r="AF42" s="100"/>
      <c r="AG42" s="100"/>
      <c r="AH42" s="100"/>
      <c r="AI42" s="100"/>
      <c r="AJ42" s="100"/>
      <c r="AK42" s="100"/>
      <c r="AL42" s="100"/>
      <c r="AM42" s="100"/>
      <c r="AN42" s="100"/>
      <c r="AO42" s="100"/>
      <c r="AP42" s="100"/>
      <c r="AQ42" s="100"/>
      <c r="AR42" s="100"/>
      <c r="AS42" s="100"/>
    </row>
    <row r="43" spans="1:45" s="108" customFormat="1" ht="24.95" customHeight="1">
      <c r="A43" s="318"/>
      <c r="B43" s="1082"/>
      <c r="C43" s="319" t="s">
        <v>1150</v>
      </c>
      <c r="D43" s="100"/>
      <c r="E43" s="544" t="s">
        <v>3098</v>
      </c>
      <c r="F43" s="319" t="s">
        <v>3099</v>
      </c>
      <c r="G43" s="319">
        <v>825</v>
      </c>
      <c r="H43" s="319">
        <v>63</v>
      </c>
      <c r="I43" s="319">
        <v>63</v>
      </c>
      <c r="J43" s="319"/>
      <c r="K43" s="319"/>
      <c r="L43" s="319"/>
      <c r="M43" s="319"/>
      <c r="N43" s="319"/>
      <c r="O43" s="100"/>
      <c r="P43" s="100"/>
      <c r="Q43" s="100"/>
      <c r="R43" s="100"/>
      <c r="S43" s="100"/>
      <c r="T43" s="105">
        <v>2008</v>
      </c>
      <c r="U43" s="100"/>
      <c r="V43" s="100"/>
      <c r="W43" s="100"/>
      <c r="X43" s="100"/>
      <c r="Y43" s="100"/>
      <c r="Z43" s="100">
        <v>650</v>
      </c>
      <c r="AA43" s="100"/>
      <c r="AB43" s="100"/>
      <c r="AC43" s="100"/>
      <c r="AD43" s="100"/>
      <c r="AE43" s="100"/>
      <c r="AF43" s="100"/>
      <c r="AG43" s="100"/>
      <c r="AH43" s="100"/>
      <c r="AI43" s="100"/>
      <c r="AJ43" s="100"/>
      <c r="AK43" s="100"/>
      <c r="AL43" s="100"/>
      <c r="AM43" s="100"/>
      <c r="AN43" s="100"/>
      <c r="AO43" s="100"/>
      <c r="AP43" s="100"/>
      <c r="AQ43" s="100"/>
      <c r="AR43" s="100"/>
      <c r="AS43" s="100" t="s">
        <v>15587</v>
      </c>
    </row>
    <row r="44" spans="1:45" s="108" customFormat="1" ht="24.95" customHeight="1">
      <c r="A44" s="318"/>
      <c r="B44" s="1082"/>
      <c r="C44" s="319" t="s">
        <v>1150</v>
      </c>
      <c r="D44" s="100"/>
      <c r="E44" s="544" t="s">
        <v>6829</v>
      </c>
      <c r="F44" s="319" t="s">
        <v>1150</v>
      </c>
      <c r="G44" s="319">
        <v>1070</v>
      </c>
      <c r="H44" s="319"/>
      <c r="I44" s="319"/>
      <c r="J44" s="319"/>
      <c r="K44" s="319"/>
      <c r="L44" s="319"/>
      <c r="M44" s="319"/>
      <c r="N44" s="319">
        <v>1070</v>
      </c>
      <c r="O44" s="100"/>
      <c r="P44" s="100"/>
      <c r="Q44" s="100"/>
      <c r="R44" s="100"/>
      <c r="S44" s="100"/>
      <c r="T44" s="105">
        <v>2013</v>
      </c>
      <c r="U44" s="100"/>
      <c r="V44" s="100"/>
      <c r="W44" s="100"/>
      <c r="X44" s="100"/>
      <c r="Y44" s="100"/>
      <c r="Z44" s="100"/>
      <c r="AA44" s="100"/>
      <c r="AB44" s="100"/>
      <c r="AC44" s="100"/>
      <c r="AD44" s="100"/>
      <c r="AE44" s="100"/>
      <c r="AF44" s="100"/>
      <c r="AG44" s="100"/>
      <c r="AH44" s="100"/>
      <c r="AI44" s="100"/>
      <c r="AJ44" s="100"/>
      <c r="AK44" s="100"/>
      <c r="AL44" s="100"/>
      <c r="AM44" s="100"/>
      <c r="AN44" s="100"/>
      <c r="AO44" s="100"/>
      <c r="AP44" s="100"/>
      <c r="AQ44" s="100"/>
      <c r="AR44" s="100"/>
      <c r="AS44" s="100"/>
    </row>
    <row r="45" spans="1:45" s="108" customFormat="1" ht="24.95" customHeight="1">
      <c r="A45" s="318"/>
      <c r="B45" s="1082"/>
      <c r="C45" s="319" t="s">
        <v>1150</v>
      </c>
      <c r="D45" s="100"/>
      <c r="E45" s="544" t="s">
        <v>6830</v>
      </c>
      <c r="F45" s="319" t="s">
        <v>1150</v>
      </c>
      <c r="G45" s="319">
        <v>980</v>
      </c>
      <c r="H45" s="319"/>
      <c r="I45" s="319"/>
      <c r="J45" s="319"/>
      <c r="K45" s="319"/>
      <c r="L45" s="319"/>
      <c r="M45" s="319"/>
      <c r="N45" s="319">
        <v>1070</v>
      </c>
      <c r="O45" s="100"/>
      <c r="P45" s="100"/>
      <c r="Q45" s="100"/>
      <c r="R45" s="100"/>
      <c r="S45" s="100"/>
      <c r="T45" s="105">
        <v>2010</v>
      </c>
      <c r="U45" s="100"/>
      <c r="V45" s="100"/>
      <c r="W45" s="100"/>
      <c r="X45" s="100"/>
      <c r="Y45" s="100"/>
      <c r="Z45" s="100"/>
      <c r="AA45" s="100"/>
      <c r="AB45" s="100"/>
      <c r="AC45" s="100"/>
      <c r="AD45" s="100"/>
      <c r="AE45" s="100"/>
      <c r="AF45" s="100"/>
      <c r="AG45" s="100"/>
      <c r="AH45" s="100"/>
      <c r="AI45" s="100"/>
      <c r="AJ45" s="100"/>
      <c r="AK45" s="100"/>
      <c r="AL45" s="100"/>
      <c r="AM45" s="100"/>
      <c r="AN45" s="100"/>
      <c r="AO45" s="100"/>
      <c r="AP45" s="100"/>
      <c r="AQ45" s="100"/>
      <c r="AR45" s="100"/>
      <c r="AS45" s="100" t="s">
        <v>6831</v>
      </c>
    </row>
    <row r="46" spans="1:45" s="108" customFormat="1" ht="24.95" customHeight="1">
      <c r="A46" s="318"/>
      <c r="B46" s="1082"/>
      <c r="C46" s="319" t="s">
        <v>953</v>
      </c>
      <c r="D46" s="100"/>
      <c r="E46" s="544" t="s">
        <v>6832</v>
      </c>
      <c r="F46" s="319" t="s">
        <v>6634</v>
      </c>
      <c r="G46" s="319">
        <v>22502</v>
      </c>
      <c r="H46" s="319"/>
      <c r="I46" s="319"/>
      <c r="J46" s="319" t="s">
        <v>6833</v>
      </c>
      <c r="K46" s="319" t="s">
        <v>6834</v>
      </c>
      <c r="L46" s="319"/>
      <c r="M46" s="319"/>
      <c r="N46" s="319">
        <v>22800</v>
      </c>
      <c r="O46" s="100"/>
      <c r="P46" s="100">
        <v>300</v>
      </c>
      <c r="Q46" s="100"/>
      <c r="R46" s="100"/>
      <c r="S46" s="100"/>
      <c r="T46" s="105">
        <v>2008</v>
      </c>
      <c r="U46" s="100"/>
      <c r="V46" s="100"/>
      <c r="W46" s="100"/>
      <c r="X46" s="100"/>
      <c r="Y46" s="100"/>
      <c r="Z46" s="100">
        <v>20</v>
      </c>
      <c r="AA46" s="100"/>
      <c r="AB46" s="100"/>
      <c r="AC46" s="100"/>
      <c r="AD46" s="100"/>
      <c r="AE46" s="100"/>
      <c r="AF46" s="100"/>
      <c r="AG46" s="100"/>
      <c r="AH46" s="100"/>
      <c r="AI46" s="100"/>
      <c r="AJ46" s="100"/>
      <c r="AK46" s="100"/>
      <c r="AL46" s="100"/>
      <c r="AM46" s="100"/>
      <c r="AN46" s="100"/>
      <c r="AO46" s="100"/>
      <c r="AP46" s="100"/>
      <c r="AQ46" s="100"/>
      <c r="AR46" s="100"/>
      <c r="AS46" s="100"/>
    </row>
    <row r="47" spans="1:45" s="108" customFormat="1" ht="24.95" customHeight="1">
      <c r="A47" s="318"/>
      <c r="B47" s="1082"/>
      <c r="C47" s="319" t="s">
        <v>6630</v>
      </c>
      <c r="D47" s="100"/>
      <c r="E47" s="544" t="s">
        <v>6835</v>
      </c>
      <c r="F47" s="319" t="s">
        <v>6634</v>
      </c>
      <c r="G47" s="319">
        <v>32050</v>
      </c>
      <c r="H47" s="319">
        <v>5788</v>
      </c>
      <c r="I47" s="319">
        <v>5480</v>
      </c>
      <c r="J47" s="319">
        <v>8.3000000000000007</v>
      </c>
      <c r="K47" s="319">
        <v>130</v>
      </c>
      <c r="L47" s="319"/>
      <c r="M47" s="319"/>
      <c r="N47" s="319">
        <v>1079</v>
      </c>
      <c r="O47" s="100"/>
      <c r="P47" s="100"/>
      <c r="Q47" s="100"/>
      <c r="R47" s="100"/>
      <c r="S47" s="100"/>
      <c r="T47" s="105">
        <v>2016</v>
      </c>
      <c r="U47" s="100"/>
      <c r="V47" s="100"/>
      <c r="W47" s="100"/>
      <c r="X47" s="100"/>
      <c r="Y47" s="100"/>
      <c r="Z47" s="100">
        <v>8371</v>
      </c>
      <c r="AA47" s="100"/>
      <c r="AB47" s="100"/>
      <c r="AC47" s="100"/>
      <c r="AD47" s="100"/>
      <c r="AE47" s="100"/>
      <c r="AF47" s="100"/>
      <c r="AG47" s="100"/>
      <c r="AH47" s="100"/>
      <c r="AI47" s="100"/>
      <c r="AJ47" s="100"/>
      <c r="AK47" s="100"/>
      <c r="AL47" s="100"/>
      <c r="AM47" s="100"/>
      <c r="AN47" s="100"/>
      <c r="AO47" s="100"/>
      <c r="AP47" s="100"/>
      <c r="AQ47" s="100"/>
      <c r="AR47" s="100"/>
      <c r="AS47" s="100"/>
    </row>
    <row r="48" spans="1:45" s="108" customFormat="1" ht="39" customHeight="1">
      <c r="A48" s="318"/>
      <c r="B48" s="1082"/>
      <c r="C48" s="319" t="s">
        <v>6630</v>
      </c>
      <c r="D48" s="319"/>
      <c r="E48" s="319" t="s">
        <v>6836</v>
      </c>
      <c r="F48" s="319" t="s">
        <v>15589</v>
      </c>
      <c r="G48" s="319">
        <v>1000</v>
      </c>
      <c r="H48" s="319">
        <v>51</v>
      </c>
      <c r="I48" s="319">
        <v>51</v>
      </c>
      <c r="J48" s="319"/>
      <c r="K48" s="319"/>
      <c r="L48" s="319"/>
      <c r="M48" s="319"/>
      <c r="N48" s="319"/>
      <c r="O48" s="319"/>
      <c r="P48" s="319">
        <v>200</v>
      </c>
      <c r="Q48" s="652"/>
      <c r="R48" s="652"/>
      <c r="S48" s="320"/>
      <c r="T48" s="320">
        <v>2007</v>
      </c>
      <c r="U48" s="652"/>
      <c r="V48" s="652"/>
      <c r="W48" s="652"/>
      <c r="X48" s="652"/>
      <c r="Y48" s="652"/>
      <c r="Z48" s="546">
        <v>663</v>
      </c>
      <c r="AA48" s="319"/>
      <c r="AB48" s="319"/>
      <c r="AC48" s="319"/>
      <c r="AD48" s="319"/>
      <c r="AE48" s="319"/>
      <c r="AF48" s="319"/>
      <c r="AG48" s="319"/>
      <c r="AH48" s="319"/>
      <c r="AI48" s="319"/>
      <c r="AJ48" s="319"/>
      <c r="AK48" s="319"/>
      <c r="AL48" s="319"/>
      <c r="AM48" s="319"/>
      <c r="AN48" s="319"/>
      <c r="AO48" s="319"/>
      <c r="AP48" s="319"/>
      <c r="AQ48" s="319"/>
      <c r="AR48" s="319"/>
      <c r="AS48" s="319" t="s">
        <v>6837</v>
      </c>
    </row>
    <row r="49" spans="1:45" s="108" customFormat="1" ht="33.75" customHeight="1">
      <c r="A49" s="318"/>
      <c r="B49" s="1082"/>
      <c r="C49" s="319" t="s">
        <v>3079</v>
      </c>
      <c r="D49" s="319"/>
      <c r="E49" s="319" t="s">
        <v>6838</v>
      </c>
      <c r="F49" s="1285" t="s">
        <v>15588</v>
      </c>
      <c r="G49" s="319">
        <v>6613</v>
      </c>
      <c r="H49" s="319">
        <v>627</v>
      </c>
      <c r="I49" s="319">
        <v>6353</v>
      </c>
      <c r="J49" s="319">
        <v>54</v>
      </c>
      <c r="K49" s="319">
        <v>54</v>
      </c>
      <c r="L49" s="319"/>
      <c r="M49" s="319"/>
      <c r="N49" s="319">
        <v>2902</v>
      </c>
      <c r="O49" s="319">
        <v>369</v>
      </c>
      <c r="P49" s="319">
        <v>400</v>
      </c>
      <c r="Q49" s="652" t="s">
        <v>586</v>
      </c>
      <c r="R49" s="652"/>
      <c r="S49" s="320"/>
      <c r="T49" s="146">
        <v>2007</v>
      </c>
      <c r="U49" s="652"/>
      <c r="V49" s="652"/>
      <c r="W49" s="652"/>
      <c r="X49" s="652"/>
      <c r="Y49" s="652"/>
      <c r="Z49" s="319">
        <v>800</v>
      </c>
      <c r="AA49" s="319"/>
      <c r="AB49" s="319"/>
      <c r="AC49" s="319"/>
      <c r="AD49" s="319"/>
      <c r="AE49" s="319"/>
      <c r="AF49" s="319"/>
      <c r="AG49" s="319"/>
      <c r="AH49" s="319"/>
      <c r="AI49" s="319"/>
      <c r="AJ49" s="319"/>
      <c r="AK49" s="319"/>
      <c r="AL49" s="319"/>
      <c r="AM49" s="319"/>
      <c r="AN49" s="319"/>
      <c r="AO49" s="319"/>
      <c r="AP49" s="319"/>
      <c r="AQ49" s="319"/>
      <c r="AR49" s="319"/>
      <c r="AS49" s="319" t="s">
        <v>6839</v>
      </c>
    </row>
    <row r="50" spans="1:45" s="108" customFormat="1" ht="48" customHeight="1">
      <c r="A50" s="318"/>
      <c r="B50" s="1082"/>
      <c r="C50" s="319" t="s">
        <v>3079</v>
      </c>
      <c r="D50" s="100"/>
      <c r="E50" s="544" t="s">
        <v>6840</v>
      </c>
      <c r="F50" s="319" t="s">
        <v>15590</v>
      </c>
      <c r="G50" s="319">
        <v>1125</v>
      </c>
      <c r="H50" s="319"/>
      <c r="I50" s="319"/>
      <c r="J50" s="319">
        <v>25</v>
      </c>
      <c r="K50" s="319">
        <v>45</v>
      </c>
      <c r="L50" s="319"/>
      <c r="M50" s="319"/>
      <c r="N50" s="319">
        <v>1125</v>
      </c>
      <c r="O50" s="100"/>
      <c r="P50" s="100"/>
      <c r="Q50" s="100"/>
      <c r="R50" s="100"/>
      <c r="S50" s="100"/>
      <c r="T50" s="105">
        <v>2015</v>
      </c>
      <c r="U50" s="100"/>
      <c r="V50" s="100"/>
      <c r="W50" s="100"/>
      <c r="X50" s="100"/>
      <c r="Y50" s="100"/>
      <c r="Z50" s="100"/>
      <c r="AA50" s="100"/>
      <c r="AB50" s="100"/>
      <c r="AC50" s="100"/>
      <c r="AD50" s="100"/>
      <c r="AE50" s="100"/>
      <c r="AF50" s="100"/>
      <c r="AG50" s="100"/>
      <c r="AH50" s="100"/>
      <c r="AI50" s="100"/>
      <c r="AJ50" s="100"/>
      <c r="AK50" s="100"/>
      <c r="AL50" s="100"/>
      <c r="AM50" s="100"/>
      <c r="AN50" s="100"/>
      <c r="AO50" s="100"/>
      <c r="AP50" s="100"/>
      <c r="AQ50" s="100"/>
      <c r="AR50" s="100"/>
      <c r="AS50" s="100" t="s">
        <v>15591</v>
      </c>
    </row>
    <row r="51" spans="1:45" s="108" customFormat="1" ht="24.95" customHeight="1">
      <c r="A51" s="318"/>
      <c r="B51" s="1082"/>
      <c r="C51" s="319" t="s">
        <v>3094</v>
      </c>
      <c r="D51" s="100"/>
      <c r="E51" s="544" t="s">
        <v>6841</v>
      </c>
      <c r="F51" s="1285" t="s">
        <v>15592</v>
      </c>
      <c r="G51" s="319">
        <v>1252</v>
      </c>
      <c r="H51" s="319"/>
      <c r="I51" s="319"/>
      <c r="J51" s="319"/>
      <c r="K51" s="319"/>
      <c r="L51" s="319"/>
      <c r="M51" s="319"/>
      <c r="N51" s="319">
        <v>1252</v>
      </c>
      <c r="O51" s="100"/>
      <c r="P51" s="100"/>
      <c r="Q51" s="100"/>
      <c r="R51" s="100"/>
      <c r="S51" s="100"/>
      <c r="T51" s="105">
        <v>2010</v>
      </c>
      <c r="U51" s="100"/>
      <c r="V51" s="100"/>
      <c r="W51" s="100"/>
      <c r="X51" s="100"/>
      <c r="Y51" s="100"/>
      <c r="Z51" s="100"/>
      <c r="AA51" s="100"/>
      <c r="AB51" s="100"/>
      <c r="AC51" s="100"/>
      <c r="AD51" s="100"/>
      <c r="AE51" s="100"/>
      <c r="AF51" s="100"/>
      <c r="AG51" s="100"/>
      <c r="AH51" s="100"/>
      <c r="AI51" s="100"/>
      <c r="AJ51" s="100"/>
      <c r="AK51" s="100"/>
      <c r="AL51" s="100"/>
      <c r="AM51" s="100"/>
      <c r="AN51" s="100"/>
      <c r="AO51" s="100"/>
      <c r="AP51" s="100"/>
      <c r="AQ51" s="100"/>
      <c r="AR51" s="100"/>
      <c r="AS51" s="100" t="s">
        <v>3101</v>
      </c>
    </row>
    <row r="52" spans="1:45" s="108" customFormat="1" ht="24.95" customHeight="1">
      <c r="A52" s="318"/>
      <c r="B52" s="1082"/>
      <c r="C52" s="319" t="s">
        <v>3094</v>
      </c>
      <c r="D52" s="319"/>
      <c r="E52" s="319" t="s">
        <v>6842</v>
      </c>
      <c r="F52" s="319" t="s">
        <v>3100</v>
      </c>
      <c r="G52" s="319">
        <v>594</v>
      </c>
      <c r="H52" s="319"/>
      <c r="I52" s="319"/>
      <c r="J52" s="319"/>
      <c r="K52" s="319"/>
      <c r="L52" s="319"/>
      <c r="M52" s="319"/>
      <c r="N52" s="319">
        <v>594</v>
      </c>
      <c r="O52" s="319"/>
      <c r="P52" s="319"/>
      <c r="Q52" s="652"/>
      <c r="R52" s="652"/>
      <c r="S52" s="320"/>
      <c r="T52" s="146">
        <v>2010</v>
      </c>
      <c r="U52" s="652"/>
      <c r="V52" s="652"/>
      <c r="W52" s="652"/>
      <c r="X52" s="652"/>
      <c r="Y52" s="652"/>
      <c r="Z52" s="319"/>
      <c r="AA52" s="319"/>
      <c r="AB52" s="319"/>
      <c r="AC52" s="319"/>
      <c r="AD52" s="319"/>
      <c r="AE52" s="319"/>
      <c r="AF52" s="319"/>
      <c r="AG52" s="319"/>
      <c r="AH52" s="319"/>
      <c r="AI52" s="319"/>
      <c r="AJ52" s="319"/>
      <c r="AK52" s="319"/>
      <c r="AL52" s="319"/>
      <c r="AM52" s="319"/>
      <c r="AN52" s="319"/>
      <c r="AO52" s="319"/>
      <c r="AP52" s="319"/>
      <c r="AQ52" s="319"/>
      <c r="AR52" s="319"/>
      <c r="AS52" s="319" t="s">
        <v>2239</v>
      </c>
    </row>
    <row r="53" spans="1:45" s="108" customFormat="1" ht="24.95" customHeight="1">
      <c r="A53" s="318"/>
      <c r="B53" s="1082"/>
      <c r="C53" s="319" t="s">
        <v>3094</v>
      </c>
      <c r="D53" s="100"/>
      <c r="E53" s="544" t="s">
        <v>6843</v>
      </c>
      <c r="F53" s="319" t="s">
        <v>3100</v>
      </c>
      <c r="G53" s="319">
        <v>23400</v>
      </c>
      <c r="H53" s="319"/>
      <c r="I53" s="319"/>
      <c r="J53" s="319"/>
      <c r="K53" s="319"/>
      <c r="L53" s="319"/>
      <c r="M53" s="319"/>
      <c r="N53" s="319">
        <v>8860</v>
      </c>
      <c r="O53" s="100"/>
      <c r="P53" s="100"/>
      <c r="Q53" s="100"/>
      <c r="R53" s="100"/>
      <c r="S53" s="100"/>
      <c r="T53" s="105">
        <v>2013</v>
      </c>
      <c r="U53" s="100"/>
      <c r="V53" s="100"/>
      <c r="W53" s="100"/>
      <c r="X53" s="100"/>
      <c r="Y53" s="100"/>
      <c r="Z53" s="100">
        <v>290</v>
      </c>
      <c r="AA53" s="100"/>
      <c r="AB53" s="100"/>
      <c r="AC53" s="100"/>
      <c r="AD53" s="100"/>
      <c r="AE53" s="100"/>
      <c r="AF53" s="100"/>
      <c r="AG53" s="100"/>
      <c r="AH53" s="100"/>
      <c r="AI53" s="100"/>
      <c r="AJ53" s="100"/>
      <c r="AK53" s="100"/>
      <c r="AL53" s="100"/>
      <c r="AM53" s="100"/>
      <c r="AN53" s="100"/>
      <c r="AO53" s="100"/>
      <c r="AP53" s="100"/>
      <c r="AQ53" s="100"/>
      <c r="AR53" s="100"/>
      <c r="AS53" s="100" t="s">
        <v>3102</v>
      </c>
    </row>
    <row r="54" spans="1:45" s="108" customFormat="1" ht="36" customHeight="1">
      <c r="A54" s="318"/>
      <c r="B54" s="1082"/>
      <c r="C54" s="319" t="s">
        <v>3094</v>
      </c>
      <c r="D54" s="319"/>
      <c r="E54" s="319" t="s">
        <v>3103</v>
      </c>
      <c r="F54" s="319" t="s">
        <v>15593</v>
      </c>
      <c r="G54" s="319"/>
      <c r="H54" s="319"/>
      <c r="I54" s="319"/>
      <c r="J54" s="319">
        <v>30</v>
      </c>
      <c r="K54" s="319">
        <v>48</v>
      </c>
      <c r="L54" s="319"/>
      <c r="M54" s="319"/>
      <c r="N54" s="319">
        <v>1440</v>
      </c>
      <c r="O54" s="319"/>
      <c r="P54" s="319"/>
      <c r="Q54" s="652"/>
      <c r="R54" s="652"/>
      <c r="S54" s="320"/>
      <c r="T54" s="320">
        <v>2015</v>
      </c>
      <c r="U54" s="652"/>
      <c r="V54" s="652"/>
      <c r="W54" s="652"/>
      <c r="X54" s="652"/>
      <c r="Y54" s="652"/>
      <c r="Z54" s="546"/>
      <c r="AA54" s="319"/>
      <c r="AB54" s="319"/>
      <c r="AC54" s="319"/>
      <c r="AD54" s="319"/>
      <c r="AE54" s="319"/>
      <c r="AF54" s="319"/>
      <c r="AG54" s="319"/>
      <c r="AH54" s="319"/>
      <c r="AI54" s="319"/>
      <c r="AJ54" s="319"/>
      <c r="AK54" s="319"/>
      <c r="AL54" s="319"/>
      <c r="AM54" s="319"/>
      <c r="AN54" s="319"/>
      <c r="AO54" s="319"/>
      <c r="AP54" s="319"/>
      <c r="AQ54" s="319"/>
      <c r="AR54" s="319"/>
      <c r="AS54" s="319" t="s">
        <v>3104</v>
      </c>
    </row>
    <row r="55" spans="1:45" s="108" customFormat="1" ht="36" customHeight="1">
      <c r="A55" s="318"/>
      <c r="B55" s="1082"/>
      <c r="C55" s="1227" t="s">
        <v>3094</v>
      </c>
      <c r="D55" s="721"/>
      <c r="E55" s="1228" t="s">
        <v>3105</v>
      </c>
      <c r="F55" s="1227" t="s">
        <v>15593</v>
      </c>
      <c r="G55" s="1227"/>
      <c r="H55" s="1227"/>
      <c r="I55" s="1227"/>
      <c r="J55" s="1227">
        <v>24</v>
      </c>
      <c r="K55" s="1227">
        <v>26</v>
      </c>
      <c r="L55" s="1227"/>
      <c r="M55" s="1227"/>
      <c r="N55" s="1227">
        <v>624</v>
      </c>
      <c r="O55" s="721"/>
      <c r="P55" s="721"/>
      <c r="Q55" s="721"/>
      <c r="R55" s="721"/>
      <c r="S55" s="721"/>
      <c r="T55" s="722">
        <v>2015</v>
      </c>
      <c r="U55" s="721"/>
      <c r="V55" s="721"/>
      <c r="W55" s="721"/>
      <c r="X55" s="721"/>
      <c r="Y55" s="721"/>
      <c r="Z55" s="721"/>
      <c r="AA55" s="721"/>
      <c r="AB55" s="721"/>
      <c r="AC55" s="721"/>
      <c r="AD55" s="721"/>
      <c r="AE55" s="721"/>
      <c r="AF55" s="721"/>
      <c r="AG55" s="721"/>
      <c r="AH55" s="721"/>
      <c r="AI55" s="721"/>
      <c r="AJ55" s="721"/>
      <c r="AK55" s="721"/>
      <c r="AL55" s="721"/>
      <c r="AM55" s="721"/>
      <c r="AN55" s="721"/>
      <c r="AO55" s="721"/>
      <c r="AP55" s="721"/>
      <c r="AQ55" s="721"/>
      <c r="AR55" s="721"/>
      <c r="AS55" s="1229" t="s">
        <v>3106</v>
      </c>
    </row>
    <row r="56" spans="1:45" s="108" customFormat="1" ht="36" customHeight="1">
      <c r="A56" s="318"/>
      <c r="B56" s="1082"/>
      <c r="C56" s="1227" t="s">
        <v>3094</v>
      </c>
      <c r="D56" s="721"/>
      <c r="E56" s="1228" t="s">
        <v>3107</v>
      </c>
      <c r="F56" s="1227" t="s">
        <v>15593</v>
      </c>
      <c r="G56" s="1227"/>
      <c r="H56" s="1227"/>
      <c r="I56" s="1227"/>
      <c r="J56" s="1227">
        <v>24</v>
      </c>
      <c r="K56" s="1227">
        <v>16</v>
      </c>
      <c r="L56" s="1227"/>
      <c r="M56" s="1227"/>
      <c r="N56" s="1227">
        <v>384</v>
      </c>
      <c r="O56" s="721"/>
      <c r="P56" s="721"/>
      <c r="Q56" s="721"/>
      <c r="R56" s="721"/>
      <c r="S56" s="721"/>
      <c r="T56" s="722">
        <v>2015</v>
      </c>
      <c r="U56" s="721"/>
      <c r="V56" s="721"/>
      <c r="W56" s="721"/>
      <c r="X56" s="721"/>
      <c r="Y56" s="721"/>
      <c r="Z56" s="721"/>
      <c r="AA56" s="721"/>
      <c r="AB56" s="721"/>
      <c r="AC56" s="721"/>
      <c r="AD56" s="721"/>
      <c r="AE56" s="721"/>
      <c r="AF56" s="721"/>
      <c r="AG56" s="721"/>
      <c r="AH56" s="721"/>
      <c r="AI56" s="721"/>
      <c r="AJ56" s="721"/>
      <c r="AK56" s="721"/>
      <c r="AL56" s="721"/>
      <c r="AM56" s="721"/>
      <c r="AN56" s="721"/>
      <c r="AO56" s="721"/>
      <c r="AP56" s="721"/>
      <c r="AQ56" s="721"/>
      <c r="AR56" s="721"/>
      <c r="AS56" s="1229" t="s">
        <v>3106</v>
      </c>
    </row>
    <row r="57" spans="1:45" s="108" customFormat="1" ht="24.95" customHeight="1">
      <c r="A57" s="318"/>
      <c r="B57" s="1082"/>
      <c r="C57" s="1227" t="s">
        <v>3094</v>
      </c>
      <c r="D57" s="721"/>
      <c r="E57" s="1228" t="s">
        <v>6844</v>
      </c>
      <c r="F57" s="1227" t="s">
        <v>15594</v>
      </c>
      <c r="G57" s="1227">
        <v>22500</v>
      </c>
      <c r="H57" s="1227"/>
      <c r="I57" s="1227"/>
      <c r="J57" s="1227">
        <v>25</v>
      </c>
      <c r="K57" s="1227">
        <v>900</v>
      </c>
      <c r="L57" s="1227"/>
      <c r="M57" s="1227"/>
      <c r="N57" s="1227">
        <v>22500</v>
      </c>
      <c r="O57" s="721"/>
      <c r="P57" s="721"/>
      <c r="Q57" s="721"/>
      <c r="R57" s="721"/>
      <c r="S57" s="721"/>
      <c r="T57" s="722">
        <v>2012</v>
      </c>
      <c r="U57" s="721"/>
      <c r="V57" s="721"/>
      <c r="W57" s="721"/>
      <c r="X57" s="721"/>
      <c r="Y57" s="721"/>
      <c r="Z57" s="721"/>
      <c r="AA57" s="721"/>
      <c r="AB57" s="721"/>
      <c r="AC57" s="721"/>
      <c r="AD57" s="721"/>
      <c r="AE57" s="721"/>
      <c r="AF57" s="721"/>
      <c r="AG57" s="721"/>
      <c r="AH57" s="721"/>
      <c r="AI57" s="721"/>
      <c r="AJ57" s="721"/>
      <c r="AK57" s="721"/>
      <c r="AL57" s="721"/>
      <c r="AM57" s="721"/>
      <c r="AN57" s="721"/>
      <c r="AO57" s="721"/>
      <c r="AP57" s="721"/>
      <c r="AQ57" s="721"/>
      <c r="AR57" s="721"/>
      <c r="AS57" s="1229"/>
    </row>
    <row r="58" spans="1:45" s="108" customFormat="1" ht="24.95" customHeight="1">
      <c r="A58" s="318"/>
      <c r="B58" s="187"/>
      <c r="C58" s="319" t="s">
        <v>3094</v>
      </c>
      <c r="D58" s="100"/>
      <c r="E58" s="544" t="s">
        <v>15595</v>
      </c>
      <c r="F58" s="319" t="s">
        <v>3094</v>
      </c>
      <c r="G58" s="319">
        <v>49380</v>
      </c>
      <c r="H58" s="319"/>
      <c r="I58" s="319"/>
      <c r="J58" s="319">
        <v>43</v>
      </c>
      <c r="K58" s="319">
        <v>26</v>
      </c>
      <c r="L58" s="319"/>
      <c r="M58" s="319"/>
      <c r="N58" s="319">
        <v>1118</v>
      </c>
      <c r="O58" s="100"/>
      <c r="P58" s="100"/>
      <c r="Q58" s="100"/>
      <c r="R58" s="100"/>
      <c r="S58" s="100"/>
      <c r="T58" s="105">
        <v>2010</v>
      </c>
      <c r="U58" s="100"/>
      <c r="V58" s="100"/>
      <c r="W58" s="100"/>
      <c r="X58" s="100"/>
      <c r="Y58" s="100"/>
      <c r="Z58" s="100"/>
      <c r="AA58" s="100"/>
      <c r="AB58" s="100"/>
      <c r="AC58" s="100"/>
      <c r="AD58" s="100"/>
      <c r="AE58" s="100"/>
      <c r="AF58" s="100"/>
      <c r="AG58" s="100"/>
      <c r="AH58" s="100"/>
      <c r="AI58" s="100"/>
      <c r="AJ58" s="100"/>
      <c r="AK58" s="100"/>
      <c r="AL58" s="100"/>
      <c r="AM58" s="100"/>
      <c r="AN58" s="100"/>
      <c r="AO58" s="100"/>
      <c r="AP58" s="100"/>
      <c r="AQ58" s="100"/>
      <c r="AR58" s="100"/>
      <c r="AS58" s="100" t="s">
        <v>15596</v>
      </c>
    </row>
    <row r="59" spans="1:45" s="108" customFormat="1" ht="24.95" customHeight="1">
      <c r="A59" s="318"/>
      <c r="B59" s="567" t="s">
        <v>3696</v>
      </c>
      <c r="C59" s="319" t="s">
        <v>3744</v>
      </c>
      <c r="D59" s="319"/>
      <c r="E59" s="544">
        <f>COUNTA(E60:E71)</f>
        <v>12</v>
      </c>
      <c r="F59" s="319"/>
      <c r="G59" s="319">
        <f>SUM(G60:G71)</f>
        <v>864057</v>
      </c>
      <c r="H59" s="319">
        <f>SUM(H60:H71)</f>
        <v>9023</v>
      </c>
      <c r="I59" s="319">
        <f>SUM(I60:I71)</f>
        <v>14499</v>
      </c>
      <c r="J59" s="319"/>
      <c r="K59" s="319"/>
      <c r="L59" s="319"/>
      <c r="M59" s="319"/>
      <c r="N59" s="319"/>
      <c r="O59" s="319"/>
      <c r="P59" s="319"/>
      <c r="Q59" s="652"/>
      <c r="R59" s="652"/>
      <c r="S59" s="320"/>
      <c r="T59" s="320"/>
      <c r="U59" s="652"/>
      <c r="V59" s="652"/>
      <c r="W59" s="652"/>
      <c r="X59" s="652"/>
      <c r="Y59" s="652"/>
      <c r="Z59" s="546"/>
      <c r="AA59" s="319"/>
      <c r="AB59" s="319"/>
      <c r="AC59" s="319"/>
      <c r="AD59" s="319"/>
      <c r="AE59" s="319"/>
      <c r="AF59" s="319"/>
      <c r="AG59" s="319"/>
      <c r="AH59" s="319"/>
      <c r="AI59" s="319"/>
      <c r="AJ59" s="319"/>
      <c r="AK59" s="319"/>
      <c r="AL59" s="319"/>
      <c r="AM59" s="319"/>
      <c r="AN59" s="319"/>
      <c r="AO59" s="319"/>
      <c r="AP59" s="319"/>
      <c r="AQ59" s="319"/>
      <c r="AR59" s="319"/>
      <c r="AS59" s="319"/>
    </row>
    <row r="60" spans="1:45" s="108" customFormat="1" ht="24.95" customHeight="1">
      <c r="A60" s="318"/>
      <c r="B60" s="1082"/>
      <c r="C60" s="319" t="s">
        <v>1142</v>
      </c>
      <c r="D60" s="319"/>
      <c r="E60" s="319" t="s">
        <v>7006</v>
      </c>
      <c r="F60" s="319" t="s">
        <v>1183</v>
      </c>
      <c r="G60" s="319">
        <v>102848</v>
      </c>
      <c r="H60" s="319">
        <v>7175</v>
      </c>
      <c r="I60" s="319">
        <v>10538</v>
      </c>
      <c r="J60" s="319"/>
      <c r="K60" s="319"/>
      <c r="L60" s="319"/>
      <c r="M60" s="319"/>
      <c r="N60" s="319">
        <v>7175</v>
      </c>
      <c r="O60" s="319">
        <v>5078</v>
      </c>
      <c r="P60" s="319"/>
      <c r="Q60" s="652" t="s">
        <v>586</v>
      </c>
      <c r="R60" s="652"/>
      <c r="S60" s="320"/>
      <c r="T60" s="320">
        <v>2013</v>
      </c>
      <c r="U60" s="652"/>
      <c r="V60" s="652"/>
      <c r="W60" s="652"/>
      <c r="X60" s="652"/>
      <c r="Y60" s="652"/>
      <c r="Z60" s="546"/>
      <c r="AA60" s="319"/>
      <c r="AB60" s="319"/>
      <c r="AC60" s="319"/>
      <c r="AD60" s="319"/>
      <c r="AE60" s="319"/>
      <c r="AF60" s="319"/>
      <c r="AG60" s="319"/>
      <c r="AH60" s="319"/>
      <c r="AI60" s="319"/>
      <c r="AJ60" s="319"/>
      <c r="AK60" s="319"/>
      <c r="AL60" s="319"/>
      <c r="AM60" s="319"/>
      <c r="AN60" s="319"/>
      <c r="AO60" s="319"/>
      <c r="AP60" s="319"/>
      <c r="AQ60" s="319"/>
      <c r="AR60" s="319"/>
      <c r="AS60" s="319"/>
    </row>
    <row r="61" spans="1:45" s="108" customFormat="1" ht="24.95" customHeight="1">
      <c r="A61" s="318"/>
      <c r="B61" s="1082"/>
      <c r="C61" s="319" t="s">
        <v>1158</v>
      </c>
      <c r="D61" s="319"/>
      <c r="E61" s="319" t="s">
        <v>7007</v>
      </c>
      <c r="F61" s="319" t="s">
        <v>15597</v>
      </c>
      <c r="G61" s="319">
        <v>30531</v>
      </c>
      <c r="H61" s="319">
        <v>989</v>
      </c>
      <c r="I61" s="319">
        <v>2546</v>
      </c>
      <c r="J61" s="319"/>
      <c r="K61" s="319"/>
      <c r="L61" s="319"/>
      <c r="M61" s="319"/>
      <c r="N61" s="319">
        <v>2546</v>
      </c>
      <c r="O61" s="319">
        <v>1010</v>
      </c>
      <c r="P61" s="319"/>
      <c r="Q61" s="652"/>
      <c r="R61" s="652"/>
      <c r="S61" s="320"/>
      <c r="T61" s="320">
        <v>2013</v>
      </c>
      <c r="U61" s="652"/>
      <c r="V61" s="652"/>
      <c r="W61" s="652"/>
      <c r="X61" s="652"/>
      <c r="Y61" s="652"/>
      <c r="Z61" s="546"/>
      <c r="AA61" s="319"/>
      <c r="AB61" s="319"/>
      <c r="AC61" s="319"/>
      <c r="AD61" s="319"/>
      <c r="AE61" s="319"/>
      <c r="AF61" s="319"/>
      <c r="AG61" s="319"/>
      <c r="AH61" s="319"/>
      <c r="AI61" s="319"/>
      <c r="AJ61" s="319"/>
      <c r="AK61" s="319"/>
      <c r="AL61" s="319"/>
      <c r="AM61" s="319"/>
      <c r="AN61" s="319"/>
      <c r="AO61" s="319"/>
      <c r="AP61" s="319"/>
      <c r="AQ61" s="319"/>
      <c r="AR61" s="319"/>
      <c r="AS61" s="319"/>
    </row>
    <row r="62" spans="1:45" s="108" customFormat="1" ht="24.95" customHeight="1">
      <c r="A62" s="318"/>
      <c r="B62" s="1082"/>
      <c r="C62" s="319" t="s">
        <v>1173</v>
      </c>
      <c r="D62" s="319"/>
      <c r="E62" s="319" t="s">
        <v>7008</v>
      </c>
      <c r="F62" s="319" t="s">
        <v>1173</v>
      </c>
      <c r="G62" s="319">
        <v>72905</v>
      </c>
      <c r="H62" s="319"/>
      <c r="I62" s="319"/>
      <c r="J62" s="319">
        <v>24</v>
      </c>
      <c r="K62" s="319">
        <v>44</v>
      </c>
      <c r="L62" s="319"/>
      <c r="M62" s="319"/>
      <c r="N62" s="319">
        <v>1056</v>
      </c>
      <c r="O62" s="319"/>
      <c r="P62" s="319"/>
      <c r="Q62" s="652"/>
      <c r="R62" s="652"/>
      <c r="S62" s="320"/>
      <c r="T62" s="320">
        <v>2009</v>
      </c>
      <c r="U62" s="652"/>
      <c r="V62" s="652"/>
      <c r="W62" s="652"/>
      <c r="X62" s="652"/>
      <c r="Y62" s="652"/>
      <c r="Z62" s="546">
        <v>323</v>
      </c>
      <c r="AA62" s="319"/>
      <c r="AB62" s="319"/>
      <c r="AC62" s="319"/>
      <c r="AD62" s="319"/>
      <c r="AE62" s="319"/>
      <c r="AF62" s="319"/>
      <c r="AG62" s="319"/>
      <c r="AH62" s="319"/>
      <c r="AI62" s="319"/>
      <c r="AJ62" s="319"/>
      <c r="AK62" s="319"/>
      <c r="AL62" s="319"/>
      <c r="AM62" s="319"/>
      <c r="AN62" s="319"/>
      <c r="AO62" s="319"/>
      <c r="AP62" s="319"/>
      <c r="AQ62" s="319"/>
      <c r="AR62" s="319"/>
      <c r="AS62" s="319"/>
    </row>
    <row r="63" spans="1:45" s="108" customFormat="1" ht="24.95" customHeight="1">
      <c r="A63" s="318"/>
      <c r="B63" s="1082"/>
      <c r="C63" s="319" t="s">
        <v>1173</v>
      </c>
      <c r="D63" s="319"/>
      <c r="E63" s="319" t="s">
        <v>7009</v>
      </c>
      <c r="F63" s="319" t="s">
        <v>1173</v>
      </c>
      <c r="G63" s="319">
        <v>5089</v>
      </c>
      <c r="H63" s="319"/>
      <c r="I63" s="319"/>
      <c r="J63" s="319">
        <v>20</v>
      </c>
      <c r="K63" s="319">
        <v>40</v>
      </c>
      <c r="L63" s="319"/>
      <c r="M63" s="319"/>
      <c r="N63" s="319">
        <v>800</v>
      </c>
      <c r="O63" s="319"/>
      <c r="P63" s="319"/>
      <c r="Q63" s="652"/>
      <c r="R63" s="652"/>
      <c r="S63" s="320"/>
      <c r="T63" s="320">
        <v>1995</v>
      </c>
      <c r="U63" s="652"/>
      <c r="V63" s="652"/>
      <c r="W63" s="652"/>
      <c r="X63" s="652"/>
      <c r="Y63" s="652"/>
      <c r="Z63" s="546">
        <v>100</v>
      </c>
      <c r="AA63" s="319"/>
      <c r="AB63" s="319"/>
      <c r="AC63" s="319"/>
      <c r="AD63" s="319"/>
      <c r="AE63" s="319"/>
      <c r="AF63" s="319"/>
      <c r="AG63" s="319"/>
      <c r="AH63" s="319"/>
      <c r="AI63" s="319"/>
      <c r="AJ63" s="319"/>
      <c r="AK63" s="319"/>
      <c r="AL63" s="319"/>
      <c r="AM63" s="319"/>
      <c r="AN63" s="319"/>
      <c r="AO63" s="319"/>
      <c r="AP63" s="319"/>
      <c r="AQ63" s="319"/>
      <c r="AR63" s="319"/>
      <c r="AS63" s="319"/>
    </row>
    <row r="64" spans="1:45" s="108" customFormat="1" ht="24.95" customHeight="1">
      <c r="A64" s="318"/>
      <c r="B64" s="1082"/>
      <c r="C64" s="319" t="s">
        <v>1173</v>
      </c>
      <c r="D64" s="319"/>
      <c r="E64" s="319" t="s">
        <v>7010</v>
      </c>
      <c r="F64" s="319" t="s">
        <v>1173</v>
      </c>
      <c r="G64" s="319">
        <v>2257</v>
      </c>
      <c r="H64" s="319"/>
      <c r="I64" s="319"/>
      <c r="J64" s="319">
        <v>18</v>
      </c>
      <c r="K64" s="319">
        <v>37</v>
      </c>
      <c r="L64" s="319"/>
      <c r="M64" s="319"/>
      <c r="N64" s="319">
        <v>673</v>
      </c>
      <c r="O64" s="319"/>
      <c r="P64" s="319"/>
      <c r="Q64" s="652"/>
      <c r="R64" s="652"/>
      <c r="S64" s="320"/>
      <c r="T64" s="320">
        <v>2013</v>
      </c>
      <c r="U64" s="652"/>
      <c r="V64" s="652"/>
      <c r="W64" s="652"/>
      <c r="X64" s="652"/>
      <c r="Y64" s="652"/>
      <c r="Z64" s="546">
        <v>150</v>
      </c>
      <c r="AA64" s="319"/>
      <c r="AB64" s="319"/>
      <c r="AC64" s="319"/>
      <c r="AD64" s="319"/>
      <c r="AE64" s="319"/>
      <c r="AF64" s="319"/>
      <c r="AG64" s="319"/>
      <c r="AH64" s="319"/>
      <c r="AI64" s="319"/>
      <c r="AJ64" s="319"/>
      <c r="AK64" s="319"/>
      <c r="AL64" s="319"/>
      <c r="AM64" s="319"/>
      <c r="AN64" s="319"/>
      <c r="AO64" s="319"/>
      <c r="AP64" s="319"/>
      <c r="AQ64" s="319"/>
      <c r="AR64" s="319"/>
      <c r="AS64" s="319"/>
    </row>
    <row r="65" spans="1:45" s="108" customFormat="1" ht="24.95" customHeight="1">
      <c r="A65" s="318"/>
      <c r="B65" s="1082"/>
      <c r="C65" s="319" t="s">
        <v>1173</v>
      </c>
      <c r="D65" s="319"/>
      <c r="E65" s="319" t="s">
        <v>7011</v>
      </c>
      <c r="F65" s="319" t="s">
        <v>1173</v>
      </c>
      <c r="G65" s="319">
        <v>9325</v>
      </c>
      <c r="H65" s="319"/>
      <c r="I65" s="319"/>
      <c r="J65" s="319">
        <v>26</v>
      </c>
      <c r="K65" s="319">
        <v>48</v>
      </c>
      <c r="L65" s="319"/>
      <c r="M65" s="319"/>
      <c r="N65" s="319">
        <v>1224</v>
      </c>
      <c r="O65" s="319"/>
      <c r="P65" s="319"/>
      <c r="Q65" s="652"/>
      <c r="R65" s="652"/>
      <c r="S65" s="320"/>
      <c r="T65" s="320">
        <v>2010</v>
      </c>
      <c r="U65" s="652"/>
      <c r="V65" s="652"/>
      <c r="W65" s="652"/>
      <c r="X65" s="652"/>
      <c r="Y65" s="652"/>
      <c r="Z65" s="546">
        <v>330</v>
      </c>
      <c r="AA65" s="319"/>
      <c r="AB65" s="319"/>
      <c r="AC65" s="319"/>
      <c r="AD65" s="319"/>
      <c r="AE65" s="319"/>
      <c r="AF65" s="319"/>
      <c r="AG65" s="319"/>
      <c r="AH65" s="319"/>
      <c r="AI65" s="319"/>
      <c r="AJ65" s="319"/>
      <c r="AK65" s="319"/>
      <c r="AL65" s="319"/>
      <c r="AM65" s="319"/>
      <c r="AN65" s="319"/>
      <c r="AO65" s="319"/>
      <c r="AP65" s="319"/>
      <c r="AQ65" s="319"/>
      <c r="AR65" s="319"/>
      <c r="AS65" s="319"/>
    </row>
    <row r="66" spans="1:45" s="108" customFormat="1" ht="24.95" customHeight="1">
      <c r="A66" s="318"/>
      <c r="B66" s="1082"/>
      <c r="C66" s="319" t="s">
        <v>1173</v>
      </c>
      <c r="D66" s="319"/>
      <c r="E66" s="544" t="s">
        <v>7012</v>
      </c>
      <c r="F66" s="319" t="s">
        <v>1173</v>
      </c>
      <c r="G66" s="319"/>
      <c r="H66" s="319"/>
      <c r="I66" s="319"/>
      <c r="J66" s="319"/>
      <c r="K66" s="319"/>
      <c r="L66" s="319"/>
      <c r="M66" s="319"/>
      <c r="N66" s="319">
        <v>136</v>
      </c>
      <c r="O66" s="319"/>
      <c r="P66" s="319"/>
      <c r="Q66" s="652"/>
      <c r="R66" s="652"/>
      <c r="S66" s="320"/>
      <c r="T66" s="320">
        <v>2008</v>
      </c>
      <c r="U66" s="652"/>
      <c r="V66" s="652"/>
      <c r="W66" s="652"/>
      <c r="X66" s="652"/>
      <c r="Y66" s="652"/>
      <c r="Z66" s="546">
        <v>15</v>
      </c>
      <c r="AA66" s="319"/>
      <c r="AB66" s="319"/>
      <c r="AC66" s="319"/>
      <c r="AD66" s="319"/>
      <c r="AE66" s="319"/>
      <c r="AF66" s="319"/>
      <c r="AG66" s="319"/>
      <c r="AH66" s="319"/>
      <c r="AI66" s="319"/>
      <c r="AJ66" s="319"/>
      <c r="AK66" s="319"/>
      <c r="AL66" s="319"/>
      <c r="AM66" s="319"/>
      <c r="AN66" s="319"/>
      <c r="AO66" s="319"/>
      <c r="AP66" s="319"/>
      <c r="AQ66" s="319"/>
      <c r="AR66" s="319"/>
      <c r="AS66" s="319"/>
    </row>
    <row r="67" spans="1:45" s="108" customFormat="1" ht="24.95" customHeight="1">
      <c r="A67" s="318"/>
      <c r="B67" s="1082"/>
      <c r="C67" s="319" t="s">
        <v>1173</v>
      </c>
      <c r="D67" s="319"/>
      <c r="E67" s="544" t="s">
        <v>7013</v>
      </c>
      <c r="F67" s="319" t="s">
        <v>1173</v>
      </c>
      <c r="G67" s="319"/>
      <c r="H67" s="319"/>
      <c r="I67" s="319"/>
      <c r="J67" s="319"/>
      <c r="K67" s="319"/>
      <c r="L67" s="319"/>
      <c r="M67" s="319"/>
      <c r="N67" s="319">
        <v>297</v>
      </c>
      <c r="O67" s="319"/>
      <c r="P67" s="319"/>
      <c r="Q67" s="652"/>
      <c r="R67" s="652"/>
      <c r="S67" s="320"/>
      <c r="T67" s="320">
        <v>2014</v>
      </c>
      <c r="U67" s="652"/>
      <c r="V67" s="652"/>
      <c r="W67" s="652"/>
      <c r="X67" s="652"/>
      <c r="Y67" s="652"/>
      <c r="Z67" s="546">
        <v>268</v>
      </c>
      <c r="AA67" s="319"/>
      <c r="AB67" s="319"/>
      <c r="AC67" s="319"/>
      <c r="AD67" s="319"/>
      <c r="AE67" s="319"/>
      <c r="AF67" s="319"/>
      <c r="AG67" s="319"/>
      <c r="AH67" s="319"/>
      <c r="AI67" s="319"/>
      <c r="AJ67" s="319"/>
      <c r="AK67" s="319"/>
      <c r="AL67" s="319"/>
      <c r="AM67" s="319"/>
      <c r="AN67" s="319"/>
      <c r="AO67" s="319"/>
      <c r="AP67" s="319"/>
      <c r="AQ67" s="319"/>
      <c r="AR67" s="319"/>
      <c r="AS67" s="319"/>
    </row>
    <row r="68" spans="1:45" s="108" customFormat="1" ht="24.95" customHeight="1">
      <c r="A68" s="318"/>
      <c r="B68" s="1082"/>
      <c r="C68" s="319" t="s">
        <v>1173</v>
      </c>
      <c r="D68" s="319"/>
      <c r="E68" s="544" t="s">
        <v>6513</v>
      </c>
      <c r="F68" s="319" t="s">
        <v>1173</v>
      </c>
      <c r="G68" s="319"/>
      <c r="H68" s="319"/>
      <c r="I68" s="319"/>
      <c r="J68" s="319"/>
      <c r="K68" s="319"/>
      <c r="L68" s="319"/>
      <c r="M68" s="319"/>
      <c r="N68" s="319">
        <v>210</v>
      </c>
      <c r="O68" s="319"/>
      <c r="P68" s="319"/>
      <c r="Q68" s="652"/>
      <c r="R68" s="652"/>
      <c r="S68" s="320"/>
      <c r="T68" s="320">
        <v>2012</v>
      </c>
      <c r="U68" s="652"/>
      <c r="V68" s="652"/>
      <c r="W68" s="652"/>
      <c r="X68" s="652"/>
      <c r="Y68" s="652"/>
      <c r="Z68" s="546">
        <v>200</v>
      </c>
      <c r="AA68" s="319"/>
      <c r="AB68" s="319"/>
      <c r="AC68" s="319"/>
      <c r="AD68" s="319"/>
      <c r="AE68" s="319"/>
      <c r="AF68" s="319"/>
      <c r="AG68" s="319"/>
      <c r="AH68" s="319"/>
      <c r="AI68" s="319"/>
      <c r="AJ68" s="319"/>
      <c r="AK68" s="319"/>
      <c r="AL68" s="319"/>
      <c r="AM68" s="319"/>
      <c r="AN68" s="319"/>
      <c r="AO68" s="319"/>
      <c r="AP68" s="319"/>
      <c r="AQ68" s="319"/>
      <c r="AR68" s="319"/>
      <c r="AS68" s="319"/>
    </row>
    <row r="69" spans="1:45" s="108" customFormat="1" ht="24.95" customHeight="1">
      <c r="A69" s="318"/>
      <c r="B69" s="1082"/>
      <c r="C69" s="319" t="s">
        <v>1173</v>
      </c>
      <c r="D69" s="319"/>
      <c r="E69" s="544" t="s">
        <v>7014</v>
      </c>
      <c r="F69" s="319" t="s">
        <v>1173</v>
      </c>
      <c r="G69" s="319"/>
      <c r="H69" s="319"/>
      <c r="I69" s="319"/>
      <c r="J69" s="319"/>
      <c r="K69" s="319"/>
      <c r="L69" s="319"/>
      <c r="M69" s="319"/>
      <c r="N69" s="319">
        <v>221</v>
      </c>
      <c r="O69" s="319"/>
      <c r="P69" s="319"/>
      <c r="Q69" s="652"/>
      <c r="R69" s="652"/>
      <c r="S69" s="320"/>
      <c r="T69" s="320">
        <v>2011</v>
      </c>
      <c r="U69" s="652"/>
      <c r="V69" s="652"/>
      <c r="W69" s="652"/>
      <c r="X69" s="652"/>
      <c r="Y69" s="652"/>
      <c r="Z69" s="546">
        <v>100</v>
      </c>
      <c r="AA69" s="319"/>
      <c r="AB69" s="319"/>
      <c r="AC69" s="319"/>
      <c r="AD69" s="319"/>
      <c r="AE69" s="319"/>
      <c r="AF69" s="319"/>
      <c r="AG69" s="319"/>
      <c r="AH69" s="319"/>
      <c r="AI69" s="319"/>
      <c r="AJ69" s="319"/>
      <c r="AK69" s="319"/>
      <c r="AL69" s="319"/>
      <c r="AM69" s="319"/>
      <c r="AN69" s="319"/>
      <c r="AO69" s="319"/>
      <c r="AP69" s="319"/>
      <c r="AQ69" s="319"/>
      <c r="AR69" s="319"/>
      <c r="AS69" s="319"/>
    </row>
    <row r="70" spans="1:45" s="108" customFormat="1" ht="24.95" customHeight="1">
      <c r="A70" s="318"/>
      <c r="B70" s="1082"/>
      <c r="C70" s="319" t="s">
        <v>913</v>
      </c>
      <c r="D70" s="319"/>
      <c r="E70" s="319" t="s">
        <v>7015</v>
      </c>
      <c r="F70" s="319" t="s">
        <v>6745</v>
      </c>
      <c r="G70" s="319">
        <v>631975</v>
      </c>
      <c r="H70" s="319">
        <v>859</v>
      </c>
      <c r="I70" s="319">
        <v>1415</v>
      </c>
      <c r="J70" s="319"/>
      <c r="K70" s="319"/>
      <c r="L70" s="319"/>
      <c r="M70" s="319"/>
      <c r="N70" s="319"/>
      <c r="O70" s="319">
        <v>2353</v>
      </c>
      <c r="P70" s="319"/>
      <c r="Q70" s="652"/>
      <c r="R70" s="652"/>
      <c r="S70" s="320"/>
      <c r="T70" s="320">
        <v>2014</v>
      </c>
      <c r="U70" s="652"/>
      <c r="V70" s="652"/>
      <c r="W70" s="652"/>
      <c r="X70" s="652"/>
      <c r="Y70" s="652"/>
      <c r="Z70" s="546"/>
      <c r="AA70" s="319"/>
      <c r="AB70" s="319"/>
      <c r="AC70" s="319"/>
      <c r="AD70" s="319"/>
      <c r="AE70" s="319"/>
      <c r="AF70" s="319"/>
      <c r="AG70" s="319"/>
      <c r="AH70" s="319"/>
      <c r="AI70" s="319"/>
      <c r="AJ70" s="319"/>
      <c r="AK70" s="319"/>
      <c r="AL70" s="319"/>
      <c r="AM70" s="319"/>
      <c r="AN70" s="319"/>
      <c r="AO70" s="319"/>
      <c r="AP70" s="319"/>
      <c r="AQ70" s="319"/>
      <c r="AR70" s="319"/>
      <c r="AS70" s="319"/>
    </row>
    <row r="71" spans="1:45" s="108" customFormat="1" ht="24.95" customHeight="1">
      <c r="A71" s="318"/>
      <c r="B71" s="1082"/>
      <c r="C71" s="319" t="s">
        <v>1142</v>
      </c>
      <c r="D71" s="319"/>
      <c r="E71" s="319" t="s">
        <v>7016</v>
      </c>
      <c r="F71" s="319" t="s">
        <v>15598</v>
      </c>
      <c r="G71" s="319">
        <v>9127</v>
      </c>
      <c r="H71" s="319"/>
      <c r="I71" s="319"/>
      <c r="J71" s="319"/>
      <c r="K71" s="319"/>
      <c r="L71" s="319"/>
      <c r="M71" s="319"/>
      <c r="N71" s="319"/>
      <c r="O71" s="319"/>
      <c r="P71" s="319"/>
      <c r="Q71" s="652"/>
      <c r="R71" s="652"/>
      <c r="S71" s="320"/>
      <c r="T71" s="320">
        <v>2014</v>
      </c>
      <c r="U71" s="652"/>
      <c r="V71" s="652"/>
      <c r="W71" s="652"/>
      <c r="X71" s="652"/>
      <c r="Y71" s="652"/>
      <c r="Z71" s="546">
        <v>197</v>
      </c>
      <c r="AA71" s="319"/>
      <c r="AB71" s="319"/>
      <c r="AC71" s="319"/>
      <c r="AD71" s="319"/>
      <c r="AE71" s="319"/>
      <c r="AF71" s="319"/>
      <c r="AG71" s="319"/>
      <c r="AH71" s="319"/>
      <c r="AI71" s="319"/>
      <c r="AJ71" s="319"/>
      <c r="AK71" s="319"/>
      <c r="AL71" s="319"/>
      <c r="AM71" s="319"/>
      <c r="AN71" s="319"/>
      <c r="AO71" s="319"/>
      <c r="AP71" s="319"/>
      <c r="AQ71" s="319"/>
      <c r="AR71" s="319"/>
      <c r="AS71" s="319"/>
    </row>
    <row r="72" spans="1:45" s="108" customFormat="1" ht="24.95" customHeight="1">
      <c r="A72" s="318"/>
      <c r="B72" s="567" t="s">
        <v>3968</v>
      </c>
      <c r="C72" s="319" t="s">
        <v>1316</v>
      </c>
      <c r="D72" s="100"/>
      <c r="E72" s="544">
        <f>COUNTA(E73:E83)</f>
        <v>11</v>
      </c>
      <c r="F72" s="319"/>
      <c r="G72" s="319">
        <f>SUM(G73:G83)</f>
        <v>174864</v>
      </c>
      <c r="H72" s="319">
        <f>SUM(H73:H83)</f>
        <v>1300.68</v>
      </c>
      <c r="I72" s="319">
        <f>SUM(I73:I83)</f>
        <v>22428.68</v>
      </c>
      <c r="J72" s="319"/>
      <c r="K72" s="319"/>
      <c r="L72" s="319"/>
      <c r="M72" s="319"/>
      <c r="N72" s="319"/>
      <c r="O72" s="100"/>
      <c r="P72" s="100"/>
      <c r="Q72" s="100"/>
      <c r="R72" s="100"/>
      <c r="S72" s="100"/>
      <c r="T72" s="105"/>
      <c r="U72" s="100"/>
      <c r="V72" s="100"/>
      <c r="W72" s="100"/>
      <c r="X72" s="100"/>
      <c r="Y72" s="100"/>
      <c r="Z72" s="100"/>
      <c r="AA72" s="100"/>
      <c r="AB72" s="100"/>
      <c r="AC72" s="100"/>
      <c r="AD72" s="100"/>
      <c r="AE72" s="100"/>
      <c r="AF72" s="100"/>
      <c r="AG72" s="100"/>
      <c r="AH72" s="100"/>
      <c r="AI72" s="100"/>
      <c r="AJ72" s="100"/>
      <c r="AK72" s="100"/>
      <c r="AL72" s="100"/>
      <c r="AM72" s="100"/>
      <c r="AN72" s="100"/>
      <c r="AO72" s="100"/>
      <c r="AP72" s="100"/>
      <c r="AQ72" s="100"/>
      <c r="AR72" s="100"/>
      <c r="AS72" s="100"/>
    </row>
    <row r="73" spans="1:45" s="108" customFormat="1" ht="24.95" customHeight="1">
      <c r="A73" s="318"/>
      <c r="B73" s="1082"/>
      <c r="C73" s="319" t="s">
        <v>913</v>
      </c>
      <c r="D73" s="319"/>
      <c r="E73" s="319" t="s">
        <v>2088</v>
      </c>
      <c r="F73" s="319" t="s">
        <v>913</v>
      </c>
      <c r="G73" s="319"/>
      <c r="H73" s="319">
        <v>300</v>
      </c>
      <c r="I73" s="319">
        <v>300</v>
      </c>
      <c r="J73" s="319">
        <v>6</v>
      </c>
      <c r="K73" s="319">
        <v>14</v>
      </c>
      <c r="L73" s="319"/>
      <c r="M73" s="319"/>
      <c r="N73" s="319">
        <v>300</v>
      </c>
      <c r="O73" s="319"/>
      <c r="P73" s="319"/>
      <c r="Q73" s="652"/>
      <c r="R73" s="652"/>
      <c r="S73" s="320"/>
      <c r="T73" s="146">
        <v>2001</v>
      </c>
      <c r="U73" s="652"/>
      <c r="V73" s="652"/>
      <c r="W73" s="652"/>
      <c r="X73" s="652"/>
      <c r="Y73" s="652"/>
      <c r="Z73" s="319">
        <v>400</v>
      </c>
      <c r="AA73" s="319"/>
      <c r="AB73" s="319"/>
      <c r="AC73" s="319"/>
      <c r="AD73" s="319"/>
      <c r="AE73" s="319"/>
      <c r="AF73" s="319"/>
      <c r="AG73" s="319"/>
      <c r="AH73" s="319"/>
      <c r="AI73" s="319"/>
      <c r="AJ73" s="319"/>
      <c r="AK73" s="319"/>
      <c r="AL73" s="319"/>
      <c r="AM73" s="319"/>
      <c r="AN73" s="319"/>
      <c r="AO73" s="319"/>
      <c r="AP73" s="319"/>
      <c r="AQ73" s="319"/>
      <c r="AR73" s="319"/>
      <c r="AS73" s="319" t="s">
        <v>7223</v>
      </c>
    </row>
    <row r="74" spans="1:45" s="108" customFormat="1" ht="24.95" customHeight="1">
      <c r="A74" s="318"/>
      <c r="B74" s="1082"/>
      <c r="C74" s="319" t="s">
        <v>913</v>
      </c>
      <c r="D74" s="319"/>
      <c r="E74" s="320" t="s">
        <v>7224</v>
      </c>
      <c r="F74" s="320" t="s">
        <v>15605</v>
      </c>
      <c r="G74" s="319">
        <v>1260</v>
      </c>
      <c r="H74" s="702"/>
      <c r="I74" s="702"/>
      <c r="J74" s="319">
        <v>28</v>
      </c>
      <c r="K74" s="319">
        <v>45</v>
      </c>
      <c r="L74" s="320"/>
      <c r="N74" s="319">
        <v>1260</v>
      </c>
      <c r="O74" s="319"/>
      <c r="P74" s="319"/>
      <c r="Q74" s="319"/>
      <c r="R74" s="319"/>
      <c r="S74" s="320"/>
      <c r="T74" s="320">
        <v>2011</v>
      </c>
      <c r="U74" s="320">
        <v>2011</v>
      </c>
      <c r="V74" s="702"/>
      <c r="W74" s="702"/>
      <c r="X74" s="702"/>
      <c r="Y74" s="702"/>
      <c r="Z74" s="319">
        <v>200</v>
      </c>
      <c r="AA74" s="702"/>
      <c r="AB74" s="319">
        <v>200</v>
      </c>
      <c r="AC74" s="320"/>
      <c r="AD74" s="320"/>
      <c r="AE74" s="702"/>
      <c r="AF74" s="702"/>
      <c r="AG74" s="702"/>
      <c r="AH74" s="702"/>
      <c r="AI74" s="702"/>
      <c r="AJ74" s="702"/>
      <c r="AK74" s="702"/>
      <c r="AL74" s="702"/>
      <c r="AM74" s="702"/>
      <c r="AN74" s="702"/>
      <c r="AO74" s="702"/>
      <c r="AP74" s="702"/>
      <c r="AQ74" s="702"/>
      <c r="AR74" s="702"/>
      <c r="AS74" s="702"/>
    </row>
    <row r="75" spans="1:45" s="108" customFormat="1" ht="24.95" customHeight="1">
      <c r="A75" s="318"/>
      <c r="B75" s="1082"/>
      <c r="C75" s="319" t="s">
        <v>913</v>
      </c>
      <c r="D75" s="319"/>
      <c r="E75" s="319" t="s">
        <v>7225</v>
      </c>
      <c r="F75" s="319" t="s">
        <v>15601</v>
      </c>
      <c r="G75" s="319">
        <v>11847</v>
      </c>
      <c r="H75" s="319">
        <v>128</v>
      </c>
      <c r="I75" s="319">
        <v>128</v>
      </c>
      <c r="J75" s="319"/>
      <c r="K75" s="319"/>
      <c r="L75" s="319"/>
      <c r="M75" s="319"/>
      <c r="N75" s="319">
        <v>11847</v>
      </c>
      <c r="O75" s="319"/>
      <c r="P75" s="319"/>
      <c r="Q75" s="702"/>
      <c r="R75" s="702"/>
      <c r="S75" s="320"/>
      <c r="T75" s="146">
        <v>2008</v>
      </c>
      <c r="U75" s="702"/>
      <c r="V75" s="702"/>
      <c r="W75" s="702"/>
      <c r="X75" s="702"/>
      <c r="Y75" s="702"/>
      <c r="Z75" s="319">
        <v>395</v>
      </c>
      <c r="AA75" s="319"/>
      <c r="AB75" s="319"/>
      <c r="AC75" s="319"/>
      <c r="AD75" s="319"/>
      <c r="AE75" s="319"/>
      <c r="AF75" s="319"/>
      <c r="AG75" s="319"/>
      <c r="AH75" s="319"/>
      <c r="AI75" s="319"/>
      <c r="AJ75" s="319"/>
      <c r="AK75" s="319"/>
      <c r="AL75" s="319"/>
      <c r="AM75" s="319"/>
      <c r="AN75" s="319"/>
      <c r="AO75" s="319"/>
      <c r="AP75" s="319"/>
      <c r="AQ75" s="319"/>
      <c r="AR75" s="319"/>
      <c r="AS75" s="1285" t="s">
        <v>15600</v>
      </c>
    </row>
    <row r="76" spans="1:45" s="108" customFormat="1" ht="24.95" customHeight="1">
      <c r="A76" s="318"/>
      <c r="B76" s="1082"/>
      <c r="C76" s="319" t="s">
        <v>913</v>
      </c>
      <c r="D76" s="319"/>
      <c r="E76" s="319" t="s">
        <v>7226</v>
      </c>
      <c r="F76" s="319" t="s">
        <v>15601</v>
      </c>
      <c r="G76" s="319">
        <v>8264</v>
      </c>
      <c r="H76" s="319">
        <v>324</v>
      </c>
      <c r="I76" s="319">
        <v>324</v>
      </c>
      <c r="J76" s="319"/>
      <c r="K76" s="319"/>
      <c r="L76" s="319"/>
      <c r="M76" s="319"/>
      <c r="N76" s="319">
        <v>324</v>
      </c>
      <c r="O76" s="319"/>
      <c r="P76" s="319"/>
      <c r="Q76" s="702"/>
      <c r="R76" s="702"/>
      <c r="S76" s="320"/>
      <c r="T76" s="146">
        <v>2013</v>
      </c>
      <c r="U76" s="702"/>
      <c r="V76" s="702"/>
      <c r="W76" s="702"/>
      <c r="X76" s="702"/>
      <c r="Y76" s="702"/>
      <c r="Z76" s="319">
        <v>220</v>
      </c>
      <c r="AA76" s="319"/>
      <c r="AB76" s="319"/>
      <c r="AC76" s="319"/>
      <c r="AD76" s="319"/>
      <c r="AE76" s="319"/>
      <c r="AF76" s="319"/>
      <c r="AG76" s="319"/>
      <c r="AH76" s="319"/>
      <c r="AI76" s="319"/>
      <c r="AJ76" s="319"/>
      <c r="AK76" s="319"/>
      <c r="AL76" s="319"/>
      <c r="AM76" s="319"/>
      <c r="AN76" s="319"/>
      <c r="AO76" s="319"/>
      <c r="AP76" s="319"/>
      <c r="AQ76" s="319"/>
      <c r="AR76" s="319"/>
      <c r="AS76" s="1285" t="s">
        <v>15599</v>
      </c>
    </row>
    <row r="77" spans="1:45" s="108" customFormat="1" ht="24.95" customHeight="1">
      <c r="A77" s="339"/>
      <c r="B77" s="1082"/>
      <c r="C77" s="319" t="s">
        <v>913</v>
      </c>
      <c r="D77" s="319"/>
      <c r="E77" s="319" t="s">
        <v>7227</v>
      </c>
      <c r="F77" s="320" t="s">
        <v>7228</v>
      </c>
      <c r="G77" s="319"/>
      <c r="H77" s="319">
        <v>397.68</v>
      </c>
      <c r="I77" s="319">
        <v>397.68</v>
      </c>
      <c r="J77" s="319"/>
      <c r="K77" s="319"/>
      <c r="L77" s="319"/>
      <c r="M77" s="319"/>
      <c r="N77" s="319"/>
      <c r="O77" s="319"/>
      <c r="P77" s="319"/>
      <c r="Q77" s="652"/>
      <c r="R77" s="652"/>
      <c r="S77" s="320"/>
      <c r="T77" s="320">
        <v>2012</v>
      </c>
      <c r="U77" s="652"/>
      <c r="V77" s="652"/>
      <c r="W77" s="652"/>
      <c r="X77" s="652"/>
      <c r="Y77" s="652"/>
      <c r="Z77" s="546"/>
      <c r="AA77" s="319"/>
      <c r="AB77" s="319"/>
      <c r="AC77" s="319"/>
      <c r="AD77" s="319"/>
      <c r="AE77" s="319"/>
      <c r="AF77" s="319"/>
      <c r="AG77" s="319"/>
      <c r="AH77" s="319"/>
      <c r="AI77" s="319"/>
      <c r="AJ77" s="319"/>
      <c r="AK77" s="319"/>
      <c r="AL77" s="319"/>
      <c r="AM77" s="319"/>
      <c r="AN77" s="319"/>
      <c r="AO77" s="319"/>
      <c r="AP77" s="319"/>
      <c r="AQ77" s="319"/>
      <c r="AR77" s="319"/>
      <c r="AS77" s="1285" t="s">
        <v>15602</v>
      </c>
    </row>
    <row r="78" spans="1:45" s="108" customFormat="1" ht="24.95" customHeight="1">
      <c r="A78" s="339"/>
      <c r="B78" s="1082"/>
      <c r="C78" s="319" t="s">
        <v>953</v>
      </c>
      <c r="D78" s="319"/>
      <c r="E78" s="319" t="s">
        <v>7229</v>
      </c>
      <c r="F78" s="320" t="s">
        <v>7230</v>
      </c>
      <c r="G78" s="319">
        <v>1733</v>
      </c>
      <c r="H78" s="319">
        <v>105</v>
      </c>
      <c r="I78" s="319">
        <v>230</v>
      </c>
      <c r="J78" s="319">
        <v>40</v>
      </c>
      <c r="K78" s="319">
        <v>40</v>
      </c>
      <c r="L78" s="319"/>
      <c r="M78" s="319"/>
      <c r="N78" s="319">
        <v>1600</v>
      </c>
      <c r="O78" s="319"/>
      <c r="P78" s="319"/>
      <c r="Q78" s="652"/>
      <c r="R78" s="652"/>
      <c r="S78" s="320"/>
      <c r="T78" s="320">
        <v>2004</v>
      </c>
      <c r="U78" s="652"/>
      <c r="V78" s="652"/>
      <c r="W78" s="652"/>
      <c r="X78" s="652"/>
      <c r="Y78" s="652"/>
      <c r="Z78" s="546">
        <v>294</v>
      </c>
      <c r="AA78" s="319"/>
      <c r="AB78" s="319"/>
      <c r="AC78" s="319"/>
      <c r="AD78" s="319"/>
      <c r="AE78" s="319"/>
      <c r="AF78" s="319"/>
      <c r="AG78" s="319"/>
      <c r="AH78" s="319"/>
      <c r="AI78" s="319"/>
      <c r="AJ78" s="319"/>
      <c r="AK78" s="319"/>
      <c r="AL78" s="319"/>
      <c r="AM78" s="319"/>
      <c r="AN78" s="319"/>
      <c r="AO78" s="319"/>
      <c r="AP78" s="319"/>
      <c r="AQ78" s="319"/>
      <c r="AR78" s="319"/>
      <c r="AS78" s="681"/>
    </row>
    <row r="79" spans="1:45" s="108" customFormat="1" ht="24.95" customHeight="1">
      <c r="A79" s="339"/>
      <c r="B79" s="1082"/>
      <c r="C79" s="319" t="s">
        <v>953</v>
      </c>
      <c r="D79" s="319"/>
      <c r="E79" s="319" t="s">
        <v>7231</v>
      </c>
      <c r="F79" s="320" t="s">
        <v>953</v>
      </c>
      <c r="G79" s="319">
        <v>1200</v>
      </c>
      <c r="H79" s="319"/>
      <c r="I79" s="319"/>
      <c r="J79" s="319">
        <v>16</v>
      </c>
      <c r="K79" s="319">
        <v>17</v>
      </c>
      <c r="L79" s="319"/>
      <c r="M79" s="319"/>
      <c r="N79" s="319">
        <v>544</v>
      </c>
      <c r="O79" s="319"/>
      <c r="P79" s="319"/>
      <c r="Q79" s="652"/>
      <c r="R79" s="652"/>
      <c r="S79" s="320"/>
      <c r="T79" s="320">
        <v>2014</v>
      </c>
      <c r="U79" s="652"/>
      <c r="V79" s="652"/>
      <c r="W79" s="652"/>
      <c r="X79" s="652"/>
      <c r="Y79" s="652"/>
      <c r="Z79" s="546">
        <v>150</v>
      </c>
      <c r="AA79" s="319"/>
      <c r="AB79" s="319"/>
      <c r="AC79" s="319"/>
      <c r="AD79" s="319"/>
      <c r="AE79" s="319"/>
      <c r="AF79" s="319"/>
      <c r="AG79" s="319"/>
      <c r="AH79" s="319"/>
      <c r="AI79" s="319"/>
      <c r="AJ79" s="319"/>
      <c r="AK79" s="319"/>
      <c r="AL79" s="319"/>
      <c r="AM79" s="319"/>
      <c r="AN79" s="319"/>
      <c r="AO79" s="319"/>
      <c r="AP79" s="319"/>
      <c r="AQ79" s="319"/>
      <c r="AR79" s="319"/>
      <c r="AS79" s="1285" t="s">
        <v>15603</v>
      </c>
    </row>
    <row r="80" spans="1:45" s="108" customFormat="1" ht="24.95" customHeight="1">
      <c r="A80" s="339"/>
      <c r="B80" s="1082"/>
      <c r="C80" s="319" t="s">
        <v>953</v>
      </c>
      <c r="D80" s="319"/>
      <c r="E80" s="319" t="s">
        <v>7232</v>
      </c>
      <c r="F80" s="320" t="s">
        <v>953</v>
      </c>
      <c r="G80" s="319">
        <v>322</v>
      </c>
      <c r="H80" s="319"/>
      <c r="I80" s="319"/>
      <c r="J80" s="319">
        <v>23</v>
      </c>
      <c r="K80" s="319">
        <v>14</v>
      </c>
      <c r="L80" s="319"/>
      <c r="M80" s="319"/>
      <c r="N80" s="319">
        <v>322</v>
      </c>
      <c r="O80" s="319"/>
      <c r="P80" s="319"/>
      <c r="Q80" s="652"/>
      <c r="R80" s="652"/>
      <c r="S80" s="320"/>
      <c r="T80" s="320">
        <v>2014</v>
      </c>
      <c r="U80" s="652"/>
      <c r="V80" s="652"/>
      <c r="W80" s="652"/>
      <c r="X80" s="652"/>
      <c r="Y80" s="652"/>
      <c r="Z80" s="546">
        <v>300</v>
      </c>
      <c r="AA80" s="319"/>
      <c r="AB80" s="319"/>
      <c r="AC80" s="319"/>
      <c r="AD80" s="319"/>
      <c r="AE80" s="319"/>
      <c r="AF80" s="319"/>
      <c r="AG80" s="319"/>
      <c r="AH80" s="319"/>
      <c r="AI80" s="319"/>
      <c r="AJ80" s="319"/>
      <c r="AK80" s="319"/>
      <c r="AL80" s="319"/>
      <c r="AM80" s="319"/>
      <c r="AN80" s="319"/>
      <c r="AO80" s="319"/>
      <c r="AP80" s="319"/>
      <c r="AQ80" s="319"/>
      <c r="AR80" s="319"/>
      <c r="AS80" s="681"/>
    </row>
    <row r="81" spans="1:45" s="108" customFormat="1" ht="24.95" customHeight="1">
      <c r="A81" s="339"/>
      <c r="B81" s="1082"/>
      <c r="C81" s="319" t="s">
        <v>953</v>
      </c>
      <c r="D81" s="319"/>
      <c r="E81" s="319" t="s">
        <v>7233</v>
      </c>
      <c r="F81" s="320" t="s">
        <v>953</v>
      </c>
      <c r="G81" s="319">
        <v>684</v>
      </c>
      <c r="H81" s="319"/>
      <c r="I81" s="319"/>
      <c r="J81" s="319">
        <v>38</v>
      </c>
      <c r="K81" s="319">
        <v>18</v>
      </c>
      <c r="L81" s="319"/>
      <c r="M81" s="319"/>
      <c r="N81" s="319">
        <v>684</v>
      </c>
      <c r="O81" s="319"/>
      <c r="P81" s="319"/>
      <c r="Q81" s="652"/>
      <c r="R81" s="652"/>
      <c r="S81" s="320"/>
      <c r="T81" s="320">
        <v>2014</v>
      </c>
      <c r="U81" s="652"/>
      <c r="V81" s="652"/>
      <c r="W81" s="652"/>
      <c r="X81" s="652"/>
      <c r="Y81" s="652"/>
      <c r="Z81" s="546">
        <v>300</v>
      </c>
      <c r="AA81" s="319"/>
      <c r="AB81" s="319"/>
      <c r="AC81" s="319"/>
      <c r="AD81" s="319"/>
      <c r="AE81" s="319"/>
      <c r="AF81" s="319"/>
      <c r="AG81" s="319"/>
      <c r="AH81" s="319"/>
      <c r="AI81" s="319"/>
      <c r="AJ81" s="319"/>
      <c r="AK81" s="319"/>
      <c r="AL81" s="319"/>
      <c r="AM81" s="319"/>
      <c r="AN81" s="319"/>
      <c r="AO81" s="319"/>
      <c r="AP81" s="319"/>
      <c r="AQ81" s="319"/>
      <c r="AR81" s="319"/>
      <c r="AS81" s="681"/>
    </row>
    <row r="82" spans="1:45" s="108" customFormat="1" ht="24.95" customHeight="1">
      <c r="A82" s="339"/>
      <c r="B82" s="958"/>
      <c r="C82" s="319" t="s">
        <v>953</v>
      </c>
      <c r="D82" s="319"/>
      <c r="E82" s="319" t="s">
        <v>7234</v>
      </c>
      <c r="F82" s="1286" t="s">
        <v>15604</v>
      </c>
      <c r="G82" s="319">
        <v>69956</v>
      </c>
      <c r="H82" s="319">
        <v>46</v>
      </c>
      <c r="I82" s="319">
        <v>46</v>
      </c>
      <c r="J82" s="319">
        <v>25</v>
      </c>
      <c r="K82" s="319">
        <v>2796</v>
      </c>
      <c r="L82" s="319"/>
      <c r="M82" s="319"/>
      <c r="N82" s="319">
        <v>69900</v>
      </c>
      <c r="O82" s="319"/>
      <c r="P82" s="319"/>
      <c r="Q82" s="702"/>
      <c r="R82" s="702"/>
      <c r="S82" s="320"/>
      <c r="T82" s="320">
        <v>2009</v>
      </c>
      <c r="U82" s="702"/>
      <c r="V82" s="702"/>
      <c r="W82" s="702"/>
      <c r="X82" s="702"/>
      <c r="Y82" s="702"/>
      <c r="Z82" s="546">
        <v>545</v>
      </c>
      <c r="AA82" s="636"/>
      <c r="AB82" s="636"/>
      <c r="AC82" s="636"/>
      <c r="AD82" s="636"/>
      <c r="AE82" s="636"/>
      <c r="AF82" s="636"/>
      <c r="AG82" s="636"/>
      <c r="AH82" s="636"/>
      <c r="AI82" s="636"/>
      <c r="AJ82" s="636"/>
      <c r="AK82" s="636"/>
      <c r="AL82" s="636"/>
      <c r="AM82" s="636"/>
      <c r="AN82" s="636"/>
      <c r="AO82" s="636"/>
      <c r="AP82" s="636"/>
      <c r="AQ82" s="636"/>
      <c r="AR82" s="636"/>
      <c r="AS82" s="1230"/>
    </row>
    <row r="83" spans="1:45" s="108" customFormat="1" ht="38.25" customHeight="1">
      <c r="A83" s="339"/>
      <c r="B83" s="1231"/>
      <c r="C83" s="319" t="s">
        <v>1186</v>
      </c>
      <c r="D83" s="319"/>
      <c r="E83" s="319" t="s">
        <v>7235</v>
      </c>
      <c r="F83" s="320" t="s">
        <v>7040</v>
      </c>
      <c r="G83" s="319">
        <v>79598</v>
      </c>
      <c r="H83" s="319"/>
      <c r="I83" s="319">
        <v>21003</v>
      </c>
      <c r="J83" s="319">
        <v>116</v>
      </c>
      <c r="K83" s="319">
        <v>101</v>
      </c>
      <c r="L83" s="319"/>
      <c r="M83" s="319"/>
      <c r="N83" s="319">
        <v>21003</v>
      </c>
      <c r="O83" s="319"/>
      <c r="P83" s="319"/>
      <c r="Q83" s="652"/>
      <c r="R83" s="652"/>
      <c r="S83" s="320"/>
      <c r="T83" s="320">
        <v>2005</v>
      </c>
      <c r="U83" s="652"/>
      <c r="V83" s="652"/>
      <c r="W83" s="652"/>
      <c r="X83" s="652"/>
      <c r="Y83" s="652"/>
      <c r="Z83" s="546">
        <v>100</v>
      </c>
      <c r="AA83" s="319"/>
      <c r="AB83" s="319"/>
      <c r="AC83" s="319"/>
      <c r="AD83" s="319"/>
      <c r="AE83" s="319"/>
      <c r="AF83" s="319"/>
      <c r="AG83" s="319"/>
      <c r="AH83" s="319"/>
      <c r="AI83" s="319"/>
      <c r="AJ83" s="319"/>
      <c r="AK83" s="319"/>
      <c r="AL83" s="319"/>
      <c r="AM83" s="319"/>
      <c r="AN83" s="319"/>
      <c r="AO83" s="319"/>
      <c r="AP83" s="319"/>
      <c r="AQ83" s="319"/>
      <c r="AR83" s="319"/>
      <c r="AS83" s="681"/>
    </row>
    <row r="84" spans="1:45" s="108" customFormat="1" ht="24.95" customHeight="1">
      <c r="A84" s="339"/>
      <c r="B84" s="1059" t="s">
        <v>3442</v>
      </c>
      <c r="C84" s="319" t="s">
        <v>5698</v>
      </c>
      <c r="D84" s="319"/>
      <c r="E84" s="544">
        <f>COUNTA(E85:E89)</f>
        <v>5</v>
      </c>
      <c r="F84" s="320"/>
      <c r="G84" s="319">
        <f>SUM(G85:G89)</f>
        <v>29514</v>
      </c>
      <c r="H84" s="319">
        <f>SUM(H85:H89)</f>
        <v>12460</v>
      </c>
      <c r="I84" s="319">
        <f>SUM(I85:I89)</f>
        <v>15660</v>
      </c>
      <c r="J84" s="319"/>
      <c r="K84" s="319"/>
      <c r="L84" s="319"/>
      <c r="M84" s="319"/>
      <c r="N84" s="319"/>
      <c r="O84" s="319"/>
      <c r="P84" s="319"/>
      <c r="Q84" s="652"/>
      <c r="R84" s="652"/>
      <c r="S84" s="320"/>
      <c r="T84" s="320"/>
      <c r="U84" s="652"/>
      <c r="V84" s="652"/>
      <c r="W84" s="652"/>
      <c r="X84" s="652"/>
      <c r="Y84" s="652"/>
      <c r="Z84" s="546"/>
      <c r="AA84" s="319"/>
      <c r="AB84" s="319"/>
      <c r="AC84" s="319"/>
      <c r="AD84" s="319"/>
      <c r="AE84" s="319"/>
      <c r="AF84" s="319"/>
      <c r="AG84" s="319"/>
      <c r="AH84" s="319"/>
      <c r="AI84" s="319"/>
      <c r="AJ84" s="319"/>
      <c r="AK84" s="319"/>
      <c r="AL84" s="319"/>
      <c r="AM84" s="319"/>
      <c r="AN84" s="319"/>
      <c r="AO84" s="319"/>
      <c r="AP84" s="319"/>
      <c r="AQ84" s="319"/>
      <c r="AR84" s="319"/>
      <c r="AS84" s="319"/>
    </row>
    <row r="85" spans="1:45" s="108" customFormat="1" ht="24.95" customHeight="1">
      <c r="A85" s="339"/>
      <c r="B85" s="957"/>
      <c r="C85" s="319" t="s">
        <v>2153</v>
      </c>
      <c r="D85" s="319"/>
      <c r="E85" s="319" t="s">
        <v>7258</v>
      </c>
      <c r="F85" s="319" t="s">
        <v>2153</v>
      </c>
      <c r="G85" s="319">
        <v>18000</v>
      </c>
      <c r="H85" s="319">
        <v>9000</v>
      </c>
      <c r="I85" s="319">
        <v>9000</v>
      </c>
      <c r="J85" s="319">
        <v>90</v>
      </c>
      <c r="K85" s="319">
        <v>200</v>
      </c>
      <c r="L85" s="319"/>
      <c r="M85" s="319"/>
      <c r="N85" s="319">
        <v>9000</v>
      </c>
      <c r="O85" s="319"/>
      <c r="P85" s="319"/>
      <c r="Q85" s="652"/>
      <c r="R85" s="652"/>
      <c r="S85" s="320"/>
      <c r="T85" s="320">
        <v>2014</v>
      </c>
      <c r="U85" s="652"/>
      <c r="V85" s="652"/>
      <c r="W85" s="652"/>
      <c r="X85" s="652"/>
      <c r="Y85" s="652"/>
      <c r="Z85" s="546">
        <v>1860</v>
      </c>
      <c r="AA85" s="319"/>
      <c r="AB85" s="319"/>
      <c r="AC85" s="319"/>
      <c r="AD85" s="319"/>
      <c r="AE85" s="319"/>
      <c r="AF85" s="319"/>
      <c r="AG85" s="319"/>
      <c r="AH85" s="319"/>
      <c r="AI85" s="319"/>
      <c r="AJ85" s="319"/>
      <c r="AK85" s="319"/>
      <c r="AL85" s="319"/>
      <c r="AM85" s="319"/>
      <c r="AN85" s="319"/>
      <c r="AO85" s="319"/>
      <c r="AP85" s="319"/>
      <c r="AQ85" s="319"/>
      <c r="AR85" s="319"/>
      <c r="AS85" s="319"/>
    </row>
    <row r="86" spans="1:45" s="108" customFormat="1" ht="24.95" customHeight="1">
      <c r="A86" s="339"/>
      <c r="B86" s="957"/>
      <c r="C86" s="319" t="s">
        <v>2153</v>
      </c>
      <c r="D86" s="319"/>
      <c r="E86" s="319" t="s">
        <v>7259</v>
      </c>
      <c r="F86" s="319" t="s">
        <v>15606</v>
      </c>
      <c r="G86" s="319">
        <v>1300</v>
      </c>
      <c r="H86" s="319">
        <v>1300</v>
      </c>
      <c r="I86" s="319">
        <v>1300</v>
      </c>
      <c r="J86" s="319">
        <v>25</v>
      </c>
      <c r="K86" s="319">
        <v>52</v>
      </c>
      <c r="L86" s="319"/>
      <c r="M86" s="319"/>
      <c r="N86" s="319">
        <v>1300</v>
      </c>
      <c r="O86" s="319"/>
      <c r="P86" s="319"/>
      <c r="Q86" s="652"/>
      <c r="R86" s="652"/>
      <c r="S86" s="320"/>
      <c r="T86" s="320">
        <v>2013</v>
      </c>
      <c r="U86" s="652"/>
      <c r="V86" s="652"/>
      <c r="W86" s="652"/>
      <c r="X86" s="652"/>
      <c r="Y86" s="652"/>
      <c r="Z86" s="546">
        <v>267</v>
      </c>
      <c r="AA86" s="319"/>
      <c r="AB86" s="319"/>
      <c r="AC86" s="319"/>
      <c r="AD86" s="319"/>
      <c r="AE86" s="319"/>
      <c r="AF86" s="319"/>
      <c r="AG86" s="319"/>
      <c r="AH86" s="319"/>
      <c r="AI86" s="319"/>
      <c r="AJ86" s="319"/>
      <c r="AK86" s="319"/>
      <c r="AL86" s="319"/>
      <c r="AM86" s="319"/>
      <c r="AN86" s="319"/>
      <c r="AO86" s="319"/>
      <c r="AP86" s="319"/>
      <c r="AQ86" s="319"/>
      <c r="AR86" s="319"/>
      <c r="AS86" s="319" t="s">
        <v>2239</v>
      </c>
    </row>
    <row r="87" spans="1:45" s="108" customFormat="1" ht="24.95" customHeight="1">
      <c r="A87" s="339"/>
      <c r="B87" s="957"/>
      <c r="C87" s="319" t="s">
        <v>2153</v>
      </c>
      <c r="D87" s="319"/>
      <c r="E87" s="319" t="s">
        <v>7261</v>
      </c>
      <c r="F87" s="319" t="s">
        <v>7260</v>
      </c>
      <c r="G87" s="319">
        <v>1680</v>
      </c>
      <c r="H87" s="319">
        <v>1680</v>
      </c>
      <c r="I87" s="319">
        <v>1680</v>
      </c>
      <c r="J87" s="319">
        <v>18</v>
      </c>
      <c r="K87" s="319">
        <v>76</v>
      </c>
      <c r="L87" s="319"/>
      <c r="M87" s="319"/>
      <c r="N87" s="319">
        <v>1680</v>
      </c>
      <c r="O87" s="319"/>
      <c r="P87" s="319"/>
      <c r="Q87" s="652"/>
      <c r="R87" s="652"/>
      <c r="S87" s="320"/>
      <c r="T87" s="320">
        <v>2015</v>
      </c>
      <c r="U87" s="652"/>
      <c r="V87" s="652"/>
      <c r="W87" s="652"/>
      <c r="X87" s="652"/>
      <c r="Y87" s="652"/>
      <c r="Z87" s="546">
        <v>459</v>
      </c>
      <c r="AA87" s="319"/>
      <c r="AB87" s="319"/>
      <c r="AC87" s="319"/>
      <c r="AD87" s="319"/>
      <c r="AE87" s="319"/>
      <c r="AF87" s="319"/>
      <c r="AG87" s="319"/>
      <c r="AH87" s="319"/>
      <c r="AI87" s="319"/>
      <c r="AJ87" s="319"/>
      <c r="AK87" s="319"/>
      <c r="AL87" s="319"/>
      <c r="AM87" s="319"/>
      <c r="AN87" s="319"/>
      <c r="AO87" s="319"/>
      <c r="AP87" s="319"/>
      <c r="AQ87" s="319"/>
      <c r="AR87" s="319"/>
      <c r="AS87" s="319" t="s">
        <v>1068</v>
      </c>
    </row>
    <row r="88" spans="1:45" s="108" customFormat="1" ht="24.95" customHeight="1">
      <c r="A88" s="339"/>
      <c r="B88" s="957"/>
      <c r="C88" s="319" t="s">
        <v>1434</v>
      </c>
      <c r="D88" s="319"/>
      <c r="E88" s="319" t="s">
        <v>2238</v>
      </c>
      <c r="F88" s="319" t="s">
        <v>401</v>
      </c>
      <c r="G88" s="319">
        <v>3946</v>
      </c>
      <c r="H88" s="319">
        <v>480</v>
      </c>
      <c r="I88" s="319">
        <v>480</v>
      </c>
      <c r="J88" s="319">
        <v>40</v>
      </c>
      <c r="K88" s="319">
        <v>40</v>
      </c>
      <c r="L88" s="319"/>
      <c r="M88" s="319"/>
      <c r="N88" s="319">
        <v>3946</v>
      </c>
      <c r="O88" s="319"/>
      <c r="P88" s="319"/>
      <c r="Q88" s="652"/>
      <c r="R88" s="652"/>
      <c r="S88" s="320"/>
      <c r="T88" s="320">
        <v>2012</v>
      </c>
      <c r="U88" s="652" t="s">
        <v>2239</v>
      </c>
      <c r="V88" s="652"/>
      <c r="W88" s="652"/>
      <c r="X88" s="652"/>
      <c r="Y88" s="652"/>
      <c r="Z88" s="546">
        <v>800</v>
      </c>
      <c r="AA88" s="319"/>
      <c r="AB88" s="319"/>
      <c r="AC88" s="319"/>
      <c r="AD88" s="319"/>
      <c r="AE88" s="319"/>
      <c r="AF88" s="319"/>
      <c r="AG88" s="319"/>
      <c r="AH88" s="319"/>
      <c r="AI88" s="319"/>
      <c r="AJ88" s="319"/>
      <c r="AK88" s="319"/>
      <c r="AL88" s="319"/>
      <c r="AM88" s="319"/>
      <c r="AN88" s="319"/>
      <c r="AO88" s="319"/>
      <c r="AP88" s="319"/>
      <c r="AQ88" s="319"/>
      <c r="AR88" s="319"/>
      <c r="AS88" s="319" t="s">
        <v>2240</v>
      </c>
    </row>
    <row r="89" spans="1:45" s="108" customFormat="1" ht="24.95" customHeight="1">
      <c r="A89" s="339"/>
      <c r="B89" s="1062"/>
      <c r="C89" s="319" t="s">
        <v>1434</v>
      </c>
      <c r="D89" s="319"/>
      <c r="E89" s="319" t="s">
        <v>7262</v>
      </c>
      <c r="F89" s="319" t="s">
        <v>401</v>
      </c>
      <c r="G89" s="319">
        <v>4588</v>
      </c>
      <c r="H89" s="319"/>
      <c r="I89" s="319">
        <v>3200</v>
      </c>
      <c r="J89" s="319">
        <v>50</v>
      </c>
      <c r="K89" s="319">
        <v>40</v>
      </c>
      <c r="L89" s="319"/>
      <c r="M89" s="319"/>
      <c r="N89" s="319">
        <v>3200</v>
      </c>
      <c r="O89" s="319"/>
      <c r="P89" s="319"/>
      <c r="Q89" s="652"/>
      <c r="R89" s="652"/>
      <c r="S89" s="320"/>
      <c r="T89" s="320">
        <v>2013</v>
      </c>
      <c r="U89" s="652"/>
      <c r="V89" s="652"/>
      <c r="W89" s="652"/>
      <c r="X89" s="652"/>
      <c r="Y89" s="652"/>
      <c r="Z89" s="546">
        <v>1200</v>
      </c>
      <c r="AA89" s="319"/>
      <c r="AB89" s="319"/>
      <c r="AC89" s="319"/>
      <c r="AD89" s="319"/>
      <c r="AE89" s="319"/>
      <c r="AF89" s="319"/>
      <c r="AG89" s="319"/>
      <c r="AH89" s="319"/>
      <c r="AI89" s="319"/>
      <c r="AJ89" s="319"/>
      <c r="AK89" s="319"/>
      <c r="AL89" s="319"/>
      <c r="AM89" s="319"/>
      <c r="AN89" s="319"/>
      <c r="AO89" s="319"/>
      <c r="AP89" s="319"/>
      <c r="AQ89" s="319"/>
      <c r="AR89" s="319"/>
      <c r="AS89" s="319" t="s">
        <v>6512</v>
      </c>
    </row>
    <row r="90" spans="1:45" s="108" customFormat="1" ht="24.95" customHeight="1">
      <c r="A90" s="339"/>
      <c r="B90" s="567" t="s">
        <v>3219</v>
      </c>
      <c r="C90" s="319" t="s">
        <v>1316</v>
      </c>
      <c r="D90" s="100"/>
      <c r="E90" s="544">
        <f>COUNTA(E91:E95)</f>
        <v>5</v>
      </c>
      <c r="F90" s="100"/>
      <c r="G90" s="319">
        <f>SUM(G91:G95)</f>
        <v>12227</v>
      </c>
      <c r="H90" s="319">
        <f>SUM(H91:H95)</f>
        <v>1297.5</v>
      </c>
      <c r="I90" s="319">
        <f>SUM(I91:I95)</f>
        <v>1073.5</v>
      </c>
      <c r="J90" s="100"/>
      <c r="K90" s="100"/>
      <c r="L90" s="100"/>
      <c r="M90" s="100"/>
      <c r="N90" s="100"/>
      <c r="O90" s="100"/>
      <c r="P90" s="100"/>
      <c r="Q90" s="100"/>
      <c r="R90" s="100"/>
      <c r="S90" s="100"/>
      <c r="T90" s="105"/>
      <c r="U90" s="100"/>
      <c r="V90" s="100"/>
      <c r="W90" s="100"/>
      <c r="X90" s="100"/>
      <c r="Y90" s="100"/>
      <c r="Z90" s="100"/>
      <c r="AA90" s="319"/>
      <c r="AB90" s="319"/>
      <c r="AC90" s="319"/>
      <c r="AD90" s="319"/>
      <c r="AE90" s="319"/>
      <c r="AF90" s="319"/>
      <c r="AG90" s="319"/>
      <c r="AH90" s="319"/>
      <c r="AI90" s="319"/>
      <c r="AJ90" s="319"/>
      <c r="AK90" s="319"/>
      <c r="AL90" s="319"/>
      <c r="AM90" s="319"/>
      <c r="AN90" s="319"/>
      <c r="AO90" s="319"/>
      <c r="AP90" s="319"/>
      <c r="AQ90" s="319"/>
      <c r="AR90" s="319"/>
      <c r="AS90" s="319"/>
    </row>
    <row r="91" spans="1:45" s="108" customFormat="1" ht="24.95" customHeight="1">
      <c r="A91" s="339"/>
      <c r="B91" s="1082"/>
      <c r="C91" s="100" t="s">
        <v>3487</v>
      </c>
      <c r="D91" s="100"/>
      <c r="E91" s="100" t="s">
        <v>6232</v>
      </c>
      <c r="F91" s="100" t="s">
        <v>60</v>
      </c>
      <c r="G91" s="100">
        <v>5848</v>
      </c>
      <c r="H91" s="100">
        <v>626</v>
      </c>
      <c r="I91" s="100">
        <v>532</v>
      </c>
      <c r="J91" s="100">
        <v>40</v>
      </c>
      <c r="K91" s="100">
        <v>40</v>
      </c>
      <c r="L91" s="100"/>
      <c r="M91" s="100"/>
      <c r="N91" s="100">
        <v>626</v>
      </c>
      <c r="O91" s="100"/>
      <c r="P91" s="100">
        <v>200</v>
      </c>
      <c r="Q91" s="100"/>
      <c r="R91" s="100"/>
      <c r="S91" s="100"/>
      <c r="T91" s="105">
        <v>2006</v>
      </c>
      <c r="U91" s="100"/>
      <c r="V91" s="100"/>
      <c r="W91" s="100"/>
      <c r="X91" s="100"/>
      <c r="Y91" s="100"/>
      <c r="Z91" s="100">
        <v>656</v>
      </c>
      <c r="AA91" s="319"/>
      <c r="AB91" s="319"/>
      <c r="AC91" s="319"/>
      <c r="AD91" s="319"/>
      <c r="AE91" s="319"/>
      <c r="AF91" s="319"/>
      <c r="AG91" s="319"/>
      <c r="AH91" s="319"/>
      <c r="AI91" s="319"/>
      <c r="AJ91" s="319"/>
      <c r="AK91" s="319"/>
      <c r="AL91" s="319"/>
      <c r="AM91" s="319"/>
      <c r="AN91" s="319"/>
      <c r="AO91" s="319"/>
      <c r="AP91" s="319"/>
      <c r="AQ91" s="319"/>
      <c r="AR91" s="319"/>
      <c r="AS91" s="319"/>
    </row>
    <row r="92" spans="1:45" s="108" customFormat="1" ht="24.95" customHeight="1">
      <c r="A92" s="339"/>
      <c r="B92" s="1082"/>
      <c r="C92" s="100" t="s">
        <v>3487</v>
      </c>
      <c r="D92" s="100"/>
      <c r="E92" s="100" t="s">
        <v>6233</v>
      </c>
      <c r="F92" s="100" t="s">
        <v>6234</v>
      </c>
      <c r="G92" s="100">
        <v>1512</v>
      </c>
      <c r="H92" s="100">
        <v>587</v>
      </c>
      <c r="I92" s="100">
        <v>457</v>
      </c>
      <c r="J92" s="100">
        <v>10</v>
      </c>
      <c r="K92" s="100">
        <v>21</v>
      </c>
      <c r="L92" s="100"/>
      <c r="M92" s="100"/>
      <c r="N92" s="100">
        <v>587</v>
      </c>
      <c r="O92" s="100"/>
      <c r="P92" s="100"/>
      <c r="Q92" s="100"/>
      <c r="R92" s="100"/>
      <c r="S92" s="100"/>
      <c r="T92" s="105">
        <v>2012</v>
      </c>
      <c r="U92" s="100"/>
      <c r="V92" s="100"/>
      <c r="W92" s="100"/>
      <c r="X92" s="100"/>
      <c r="Y92" s="100"/>
      <c r="Z92" s="100">
        <v>1200</v>
      </c>
      <c r="AA92" s="319"/>
      <c r="AB92" s="319"/>
      <c r="AC92" s="319"/>
      <c r="AD92" s="319"/>
      <c r="AE92" s="319"/>
      <c r="AF92" s="319"/>
      <c r="AG92" s="319"/>
      <c r="AH92" s="319"/>
      <c r="AI92" s="319"/>
      <c r="AJ92" s="319"/>
      <c r="AK92" s="319"/>
      <c r="AL92" s="319"/>
      <c r="AM92" s="319"/>
      <c r="AN92" s="319"/>
      <c r="AO92" s="319"/>
      <c r="AP92" s="319"/>
      <c r="AQ92" s="319"/>
      <c r="AR92" s="319"/>
      <c r="AS92" s="319"/>
    </row>
    <row r="93" spans="1:45" s="108" customFormat="1" ht="24.95" customHeight="1">
      <c r="A93" s="339"/>
      <c r="B93" s="1082"/>
      <c r="C93" s="100" t="s">
        <v>3487</v>
      </c>
      <c r="D93" s="100"/>
      <c r="E93" s="100" t="s">
        <v>6235</v>
      </c>
      <c r="F93" s="100" t="s">
        <v>60</v>
      </c>
      <c r="G93" s="100">
        <v>2600</v>
      </c>
      <c r="H93" s="100"/>
      <c r="I93" s="100"/>
      <c r="J93" s="100">
        <v>20</v>
      </c>
      <c r="K93" s="100">
        <v>40</v>
      </c>
      <c r="L93" s="100"/>
      <c r="M93" s="100"/>
      <c r="N93" s="100">
        <v>800</v>
      </c>
      <c r="O93" s="100"/>
      <c r="P93" s="100"/>
      <c r="Q93" s="100"/>
      <c r="R93" s="100"/>
      <c r="S93" s="100"/>
      <c r="T93" s="105">
        <v>2008</v>
      </c>
      <c r="U93" s="100"/>
      <c r="V93" s="100"/>
      <c r="W93" s="100"/>
      <c r="X93" s="100"/>
      <c r="Y93" s="100"/>
      <c r="Z93" s="100">
        <v>340</v>
      </c>
      <c r="AA93" s="319"/>
      <c r="AB93" s="319"/>
      <c r="AC93" s="319"/>
      <c r="AD93" s="319"/>
      <c r="AE93" s="319"/>
      <c r="AF93" s="319"/>
      <c r="AG93" s="319"/>
      <c r="AH93" s="319"/>
      <c r="AI93" s="319"/>
      <c r="AJ93" s="319"/>
      <c r="AK93" s="319"/>
      <c r="AL93" s="319"/>
      <c r="AM93" s="319"/>
      <c r="AN93" s="319"/>
      <c r="AO93" s="319"/>
      <c r="AP93" s="319"/>
      <c r="AQ93" s="319"/>
      <c r="AR93" s="319"/>
      <c r="AS93" s="319" t="s">
        <v>3695</v>
      </c>
    </row>
    <row r="94" spans="1:45" s="108" customFormat="1" ht="24.95" customHeight="1">
      <c r="A94" s="339"/>
      <c r="B94" s="1082"/>
      <c r="C94" s="100" t="s">
        <v>3427</v>
      </c>
      <c r="D94" s="100"/>
      <c r="E94" s="100" t="s">
        <v>15607</v>
      </c>
      <c r="F94" s="100" t="s">
        <v>60</v>
      </c>
      <c r="G94" s="100">
        <v>1431</v>
      </c>
      <c r="H94" s="100">
        <v>84.5</v>
      </c>
      <c r="I94" s="100">
        <v>84.5</v>
      </c>
      <c r="J94" s="100">
        <v>53</v>
      </c>
      <c r="K94" s="100">
        <v>26.5</v>
      </c>
      <c r="L94" s="100"/>
      <c r="M94" s="100"/>
      <c r="N94" s="100">
        <v>1431</v>
      </c>
      <c r="O94" s="100"/>
      <c r="P94" s="100"/>
      <c r="Q94" s="100"/>
      <c r="R94" s="100"/>
      <c r="S94" s="100"/>
      <c r="T94" s="105">
        <v>2010</v>
      </c>
      <c r="U94" s="100"/>
      <c r="V94" s="100"/>
      <c r="W94" s="100"/>
      <c r="X94" s="100"/>
      <c r="Y94" s="100"/>
      <c r="Z94" s="100">
        <v>550</v>
      </c>
      <c r="AA94" s="319"/>
      <c r="AB94" s="319"/>
      <c r="AC94" s="319"/>
      <c r="AD94" s="319"/>
      <c r="AE94" s="319"/>
      <c r="AF94" s="319"/>
      <c r="AG94" s="319"/>
      <c r="AH94" s="319"/>
      <c r="AI94" s="319"/>
      <c r="AJ94" s="319"/>
      <c r="AK94" s="319"/>
      <c r="AL94" s="319"/>
      <c r="AM94" s="319"/>
      <c r="AN94" s="319"/>
      <c r="AO94" s="319"/>
      <c r="AP94" s="319"/>
      <c r="AQ94" s="319"/>
      <c r="AR94" s="319"/>
      <c r="AS94" s="319" t="s">
        <v>6236</v>
      </c>
    </row>
    <row r="95" spans="1:45" ht="24.95" customHeight="1">
      <c r="B95" s="187"/>
      <c r="C95" s="100" t="s">
        <v>3509</v>
      </c>
      <c r="D95" s="100"/>
      <c r="E95" s="662" t="s">
        <v>6237</v>
      </c>
      <c r="F95" s="100" t="s">
        <v>3509</v>
      </c>
      <c r="G95" s="100">
        <v>836</v>
      </c>
      <c r="H95" s="100"/>
      <c r="I95" s="100"/>
      <c r="J95" s="100">
        <v>22</v>
      </c>
      <c r="K95" s="100">
        <v>38</v>
      </c>
      <c r="L95" s="100"/>
      <c r="M95" s="100"/>
      <c r="N95" s="100">
        <v>836</v>
      </c>
      <c r="O95" s="100"/>
      <c r="P95" s="100"/>
      <c r="Q95" s="100"/>
      <c r="R95" s="100"/>
      <c r="S95" s="100"/>
      <c r="T95" s="105">
        <v>2015</v>
      </c>
      <c r="U95" s="100"/>
      <c r="V95" s="100"/>
      <c r="W95" s="100"/>
      <c r="X95" s="100"/>
      <c r="Y95" s="100"/>
      <c r="Z95" s="100">
        <v>1100</v>
      </c>
      <c r="AA95" s="319"/>
      <c r="AB95" s="319"/>
      <c r="AC95" s="319"/>
      <c r="AD95" s="319"/>
      <c r="AE95" s="319"/>
      <c r="AF95" s="319"/>
      <c r="AG95" s="319"/>
      <c r="AH95" s="319"/>
      <c r="AI95" s="319"/>
      <c r="AJ95" s="319"/>
      <c r="AK95" s="319"/>
      <c r="AL95" s="319"/>
      <c r="AM95" s="319"/>
      <c r="AN95" s="319"/>
      <c r="AO95" s="319"/>
      <c r="AP95" s="319"/>
      <c r="AQ95" s="319"/>
      <c r="AR95" s="319"/>
      <c r="AS95" s="319" t="s">
        <v>6238</v>
      </c>
    </row>
    <row r="96" spans="1:45" s="108" customFormat="1" ht="24.95" customHeight="1">
      <c r="A96" s="339"/>
      <c r="B96" s="567" t="s">
        <v>7358</v>
      </c>
      <c r="C96" s="319" t="s">
        <v>932</v>
      </c>
      <c r="D96" s="100"/>
      <c r="E96" s="544">
        <f>COUNTA(E97:E100)</f>
        <v>4</v>
      </c>
      <c r="F96" s="100"/>
      <c r="G96" s="319">
        <f>SUM(G97:G100)</f>
        <v>20364</v>
      </c>
      <c r="H96" s="319">
        <v>0</v>
      </c>
      <c r="I96" s="319">
        <v>0</v>
      </c>
      <c r="J96" s="100"/>
      <c r="K96" s="100"/>
      <c r="L96" s="100"/>
      <c r="M96" s="100"/>
      <c r="N96" s="100"/>
      <c r="O96" s="100"/>
      <c r="P96" s="100"/>
      <c r="Q96" s="100"/>
      <c r="R96" s="100"/>
      <c r="S96" s="100"/>
      <c r="T96" s="105"/>
      <c r="U96" s="100"/>
      <c r="V96" s="100"/>
      <c r="W96" s="100"/>
      <c r="X96" s="100"/>
      <c r="Y96" s="100"/>
      <c r="Z96" s="100"/>
      <c r="AA96" s="319"/>
      <c r="AB96" s="319"/>
      <c r="AC96" s="319"/>
      <c r="AD96" s="319"/>
      <c r="AE96" s="319"/>
      <c r="AF96" s="319"/>
      <c r="AG96" s="319"/>
      <c r="AH96" s="319"/>
      <c r="AI96" s="319"/>
      <c r="AJ96" s="319"/>
      <c r="AK96" s="319"/>
      <c r="AL96" s="319"/>
      <c r="AM96" s="319"/>
      <c r="AN96" s="319"/>
      <c r="AO96" s="319"/>
      <c r="AP96" s="319"/>
      <c r="AQ96" s="319"/>
      <c r="AR96" s="319"/>
      <c r="AS96" s="319"/>
    </row>
    <row r="97" spans="1:45" s="108" customFormat="1" ht="24.95" customHeight="1">
      <c r="A97" s="339"/>
      <c r="B97" s="1082"/>
      <c r="C97" s="100" t="s">
        <v>7263</v>
      </c>
      <c r="D97" s="100"/>
      <c r="E97" s="100" t="s">
        <v>7354</v>
      </c>
      <c r="F97" s="100" t="s">
        <v>7325</v>
      </c>
      <c r="G97" s="100">
        <v>679</v>
      </c>
      <c r="H97" s="100"/>
      <c r="I97" s="100"/>
      <c r="J97" s="100">
        <v>17</v>
      </c>
      <c r="K97" s="100">
        <v>43</v>
      </c>
      <c r="L97" s="100"/>
      <c r="M97" s="100"/>
      <c r="N97" s="100">
        <v>679</v>
      </c>
      <c r="O97" s="100"/>
      <c r="P97" s="100"/>
      <c r="Q97" s="100"/>
      <c r="R97" s="100"/>
      <c r="S97" s="100"/>
      <c r="T97" s="105">
        <v>2014</v>
      </c>
      <c r="U97" s="100"/>
      <c r="V97" s="100"/>
      <c r="W97" s="100"/>
      <c r="X97" s="100"/>
      <c r="Y97" s="100"/>
      <c r="Z97" s="100"/>
      <c r="AA97" s="319"/>
      <c r="AB97" s="319"/>
      <c r="AC97" s="319"/>
      <c r="AD97" s="319"/>
      <c r="AE97" s="319"/>
      <c r="AF97" s="319"/>
      <c r="AG97" s="319"/>
      <c r="AH97" s="319"/>
      <c r="AI97" s="319"/>
      <c r="AJ97" s="319"/>
      <c r="AK97" s="319"/>
      <c r="AL97" s="319"/>
      <c r="AM97" s="319"/>
      <c r="AN97" s="319"/>
      <c r="AO97" s="319"/>
      <c r="AP97" s="319"/>
      <c r="AQ97" s="319"/>
      <c r="AR97" s="319"/>
      <c r="AS97" s="319"/>
    </row>
    <row r="98" spans="1:45" s="108" customFormat="1" ht="24.95" customHeight="1">
      <c r="A98" s="339"/>
      <c r="B98" s="1082"/>
      <c r="C98" s="100" t="s">
        <v>7263</v>
      </c>
      <c r="D98" s="100"/>
      <c r="E98" s="100" t="s">
        <v>7355</v>
      </c>
      <c r="F98" s="100" t="s">
        <v>7325</v>
      </c>
      <c r="G98" s="100">
        <v>11760</v>
      </c>
      <c r="H98" s="100"/>
      <c r="I98" s="100"/>
      <c r="J98" s="100">
        <v>65</v>
      </c>
      <c r="K98" s="100">
        <v>240</v>
      </c>
      <c r="L98" s="100"/>
      <c r="M98" s="100"/>
      <c r="N98" s="100">
        <v>11760</v>
      </c>
      <c r="O98" s="100"/>
      <c r="P98" s="100"/>
      <c r="Q98" s="100"/>
      <c r="R98" s="100"/>
      <c r="S98" s="100"/>
      <c r="T98" s="105">
        <v>2014</v>
      </c>
      <c r="U98" s="100"/>
      <c r="V98" s="100"/>
      <c r="W98" s="100"/>
      <c r="X98" s="100"/>
      <c r="Y98" s="100"/>
      <c r="Z98" s="100"/>
      <c r="AA98" s="319"/>
      <c r="AB98" s="319"/>
      <c r="AC98" s="319"/>
      <c r="AD98" s="319"/>
      <c r="AE98" s="319"/>
      <c r="AF98" s="319"/>
      <c r="AG98" s="319"/>
      <c r="AH98" s="319"/>
      <c r="AI98" s="319"/>
      <c r="AJ98" s="319"/>
      <c r="AK98" s="319"/>
      <c r="AL98" s="319"/>
      <c r="AM98" s="319"/>
      <c r="AN98" s="319"/>
      <c r="AO98" s="319"/>
      <c r="AP98" s="319"/>
      <c r="AQ98" s="319"/>
      <c r="AR98" s="319"/>
      <c r="AS98" s="319"/>
    </row>
    <row r="99" spans="1:45" s="108" customFormat="1" ht="24.95" customHeight="1">
      <c r="A99" s="339"/>
      <c r="B99" s="1082"/>
      <c r="C99" s="100" t="s">
        <v>7263</v>
      </c>
      <c r="D99" s="100"/>
      <c r="E99" s="100" t="s">
        <v>15608</v>
      </c>
      <c r="F99" s="100" t="s">
        <v>7342</v>
      </c>
      <c r="G99" s="100">
        <v>3750</v>
      </c>
      <c r="H99" s="100"/>
      <c r="I99" s="100"/>
      <c r="J99" s="100">
        <v>50</v>
      </c>
      <c r="K99" s="100">
        <v>75</v>
      </c>
      <c r="L99" s="100"/>
      <c r="M99" s="100"/>
      <c r="N99" s="100">
        <v>3750</v>
      </c>
      <c r="O99" s="100"/>
      <c r="P99" s="100"/>
      <c r="Q99" s="100"/>
      <c r="R99" s="100"/>
      <c r="S99" s="100"/>
      <c r="T99" s="105">
        <v>2016</v>
      </c>
      <c r="U99" s="100"/>
      <c r="V99" s="100"/>
      <c r="W99" s="100"/>
      <c r="X99" s="100"/>
      <c r="Y99" s="100"/>
      <c r="Z99" s="100"/>
      <c r="AA99" s="319"/>
      <c r="AB99" s="319"/>
      <c r="AC99" s="319"/>
      <c r="AD99" s="319"/>
      <c r="AE99" s="319"/>
      <c r="AF99" s="319"/>
      <c r="AG99" s="319"/>
      <c r="AH99" s="319"/>
      <c r="AI99" s="319"/>
      <c r="AJ99" s="319"/>
      <c r="AK99" s="319"/>
      <c r="AL99" s="319"/>
      <c r="AM99" s="319"/>
      <c r="AN99" s="319"/>
      <c r="AO99" s="319"/>
      <c r="AP99" s="319"/>
      <c r="AQ99" s="319"/>
      <c r="AR99" s="319"/>
      <c r="AS99" s="319" t="s">
        <v>7356</v>
      </c>
    </row>
    <row r="100" spans="1:45" ht="24.95" customHeight="1">
      <c r="B100" s="187"/>
      <c r="C100" s="100" t="s">
        <v>7263</v>
      </c>
      <c r="D100" s="100"/>
      <c r="E100" s="100" t="s">
        <v>15609</v>
      </c>
      <c r="F100" s="100" t="s">
        <v>7353</v>
      </c>
      <c r="G100" s="100">
        <v>4175</v>
      </c>
      <c r="H100" s="100"/>
      <c r="I100" s="100"/>
      <c r="J100" s="100">
        <v>32</v>
      </c>
      <c r="K100" s="100">
        <v>70</v>
      </c>
      <c r="L100" s="100"/>
      <c r="M100" s="100"/>
      <c r="N100" s="100">
        <v>4175</v>
      </c>
      <c r="O100" s="100"/>
      <c r="P100" s="100"/>
      <c r="Q100" s="100"/>
      <c r="R100" s="100"/>
      <c r="S100" s="100"/>
      <c r="T100" s="105">
        <v>2016</v>
      </c>
      <c r="U100" s="100"/>
      <c r="V100" s="100"/>
      <c r="W100" s="100"/>
      <c r="X100" s="100"/>
      <c r="Y100" s="100"/>
      <c r="Z100" s="100"/>
      <c r="AA100" s="319"/>
      <c r="AB100" s="319"/>
      <c r="AC100" s="319"/>
      <c r="AD100" s="319"/>
      <c r="AE100" s="319"/>
      <c r="AF100" s="319"/>
      <c r="AG100" s="319"/>
      <c r="AH100" s="319"/>
      <c r="AI100" s="319"/>
      <c r="AJ100" s="319"/>
      <c r="AK100" s="319"/>
      <c r="AL100" s="319"/>
      <c r="AM100" s="319"/>
      <c r="AN100" s="319"/>
      <c r="AO100" s="319"/>
      <c r="AP100" s="319"/>
      <c r="AQ100" s="319"/>
      <c r="AR100" s="319"/>
      <c r="AS100" s="319" t="s">
        <v>7357</v>
      </c>
    </row>
    <row r="101" spans="1:45" s="108" customFormat="1" ht="25.7" customHeight="1">
      <c r="A101" s="339"/>
      <c r="B101" s="567" t="s">
        <v>5710</v>
      </c>
      <c r="C101" s="319" t="s">
        <v>6239</v>
      </c>
      <c r="D101" s="319"/>
      <c r="E101" s="934">
        <f>COUNTA(E102:E219)</f>
        <v>118</v>
      </c>
      <c r="F101" s="319"/>
      <c r="G101" s="938">
        <f>SUM(G102:G219)</f>
        <v>1209258.8</v>
      </c>
      <c r="H101" s="1232">
        <f>SUM(H102:H219)</f>
        <v>236111.06000000003</v>
      </c>
      <c r="I101" s="1232">
        <f>SUM(I102:I219)</f>
        <v>169518.63999999998</v>
      </c>
      <c r="J101" s="319"/>
      <c r="K101" s="319"/>
      <c r="L101" s="319"/>
      <c r="M101" s="319"/>
      <c r="N101" s="319"/>
      <c r="O101" s="319"/>
      <c r="P101" s="319"/>
      <c r="Q101" s="652"/>
      <c r="R101" s="652"/>
      <c r="S101" s="652"/>
      <c r="T101" s="652"/>
      <c r="U101" s="652"/>
      <c r="V101" s="652"/>
      <c r="W101" s="652"/>
      <c r="X101" s="652"/>
      <c r="Y101" s="652"/>
      <c r="Z101" s="319"/>
      <c r="AA101" s="319"/>
      <c r="AB101" s="319"/>
      <c r="AC101" s="880"/>
      <c r="AD101" s="319"/>
      <c r="AE101" s="319"/>
      <c r="AF101" s="319"/>
      <c r="AG101" s="319"/>
      <c r="AH101" s="319"/>
      <c r="AI101" s="319"/>
      <c r="AJ101" s="319"/>
      <c r="AK101" s="319"/>
      <c r="AL101" s="319"/>
      <c r="AM101" s="319"/>
      <c r="AN101" s="319"/>
      <c r="AO101" s="881"/>
      <c r="AP101" s="881"/>
      <c r="AQ101" s="881"/>
      <c r="AR101" s="881"/>
      <c r="AS101" s="881"/>
    </row>
    <row r="102" spans="1:45" s="108" customFormat="1" ht="25.7" customHeight="1">
      <c r="A102" s="339"/>
      <c r="B102" s="1233"/>
      <c r="C102" s="319" t="s">
        <v>7369</v>
      </c>
      <c r="D102" s="319" t="s">
        <v>10074</v>
      </c>
      <c r="E102" s="319" t="s">
        <v>10075</v>
      </c>
      <c r="F102" s="319" t="s">
        <v>15610</v>
      </c>
      <c r="G102" s="319">
        <v>64</v>
      </c>
      <c r="H102" s="319">
        <v>64</v>
      </c>
      <c r="I102" s="319">
        <v>64</v>
      </c>
      <c r="J102" s="319">
        <v>11.8</v>
      </c>
      <c r="K102" s="319">
        <v>15.25</v>
      </c>
      <c r="L102" s="319"/>
      <c r="M102" s="319"/>
      <c r="N102" s="319"/>
      <c r="O102" s="319"/>
      <c r="P102" s="652"/>
      <c r="Q102" s="652"/>
      <c r="R102" s="652"/>
      <c r="S102" s="655"/>
      <c r="T102" s="655">
        <v>2000</v>
      </c>
      <c r="U102" s="652"/>
      <c r="V102" s="652"/>
      <c r="W102" s="652"/>
      <c r="X102" s="652"/>
      <c r="Y102" s="652"/>
      <c r="Z102" s="546"/>
      <c r="AA102" s="319"/>
      <c r="AB102" s="319"/>
      <c r="AC102" s="319"/>
      <c r="AD102" s="319"/>
      <c r="AE102" s="319"/>
      <c r="AF102" s="319"/>
      <c r="AG102" s="319"/>
      <c r="AH102" s="319"/>
      <c r="AI102" s="319"/>
      <c r="AJ102" s="319"/>
      <c r="AK102" s="319"/>
      <c r="AL102" s="319"/>
      <c r="AM102" s="319"/>
      <c r="AN102" s="319"/>
      <c r="AO102" s="319"/>
      <c r="AP102" s="319"/>
      <c r="AQ102" s="319"/>
      <c r="AR102" s="319" t="s">
        <v>2273</v>
      </c>
      <c r="AS102" s="100"/>
    </row>
    <row r="103" spans="1:45" s="108" customFormat="1" ht="25.7" customHeight="1">
      <c r="A103" s="339"/>
      <c r="B103" s="1233"/>
      <c r="C103" s="319" t="s">
        <v>7369</v>
      </c>
      <c r="D103" s="319"/>
      <c r="E103" s="319" t="s">
        <v>10076</v>
      </c>
      <c r="F103" s="319" t="s">
        <v>15610</v>
      </c>
      <c r="G103" s="319">
        <v>911</v>
      </c>
      <c r="H103" s="319"/>
      <c r="I103" s="319"/>
      <c r="J103" s="319">
        <v>20</v>
      </c>
      <c r="K103" s="319">
        <v>40</v>
      </c>
      <c r="L103" s="319"/>
      <c r="M103" s="319"/>
      <c r="N103" s="319">
        <v>911</v>
      </c>
      <c r="O103" s="319">
        <v>88</v>
      </c>
      <c r="P103" s="652">
        <v>88</v>
      </c>
      <c r="Q103" s="652" t="s">
        <v>9039</v>
      </c>
      <c r="R103" s="652"/>
      <c r="S103" s="655"/>
      <c r="T103" s="655">
        <v>2008</v>
      </c>
      <c r="U103" s="652"/>
      <c r="V103" s="652"/>
      <c r="W103" s="652"/>
      <c r="X103" s="652"/>
      <c r="Y103" s="652"/>
      <c r="Z103" s="546"/>
      <c r="AA103" s="319"/>
      <c r="AB103" s="319"/>
      <c r="AC103" s="319"/>
      <c r="AD103" s="319"/>
      <c r="AE103" s="319"/>
      <c r="AF103" s="319"/>
      <c r="AG103" s="319"/>
      <c r="AH103" s="319"/>
      <c r="AI103" s="319"/>
      <c r="AJ103" s="319"/>
      <c r="AK103" s="319"/>
      <c r="AL103" s="319"/>
      <c r="AM103" s="319"/>
      <c r="AN103" s="319"/>
      <c r="AO103" s="319"/>
      <c r="AP103" s="319"/>
      <c r="AQ103" s="319"/>
      <c r="AR103" s="319"/>
      <c r="AS103" s="100"/>
    </row>
    <row r="104" spans="1:45" s="108" customFormat="1" ht="25.7" customHeight="1">
      <c r="A104" s="339"/>
      <c r="B104" s="1233"/>
      <c r="C104" s="319" t="s">
        <v>7369</v>
      </c>
      <c r="D104" s="319"/>
      <c r="E104" s="319" t="s">
        <v>10077</v>
      </c>
      <c r="F104" s="319" t="s">
        <v>10078</v>
      </c>
      <c r="G104" s="319">
        <v>4904</v>
      </c>
      <c r="H104" s="319"/>
      <c r="I104" s="319"/>
      <c r="J104" s="319">
        <v>40</v>
      </c>
      <c r="K104" s="319">
        <v>25</v>
      </c>
      <c r="L104" s="319"/>
      <c r="M104" s="319"/>
      <c r="N104" s="319"/>
      <c r="O104" s="319"/>
      <c r="P104" s="652"/>
      <c r="Q104" s="652"/>
      <c r="R104" s="652"/>
      <c r="S104" s="655"/>
      <c r="T104" s="655">
        <v>2015</v>
      </c>
      <c r="U104" s="652"/>
      <c r="V104" s="652"/>
      <c r="W104" s="652"/>
      <c r="X104" s="652"/>
      <c r="Y104" s="652"/>
      <c r="Z104" s="546">
        <v>1300</v>
      </c>
      <c r="AA104" s="319"/>
      <c r="AB104" s="319"/>
      <c r="AC104" s="319"/>
      <c r="AD104" s="319"/>
      <c r="AE104" s="319"/>
      <c r="AF104" s="319"/>
      <c r="AG104" s="319"/>
      <c r="AH104" s="319"/>
      <c r="AI104" s="319"/>
      <c r="AJ104" s="319"/>
      <c r="AK104" s="319"/>
      <c r="AL104" s="319"/>
      <c r="AM104" s="319"/>
      <c r="AN104" s="319"/>
      <c r="AO104" s="319"/>
      <c r="AP104" s="319"/>
      <c r="AQ104" s="319"/>
      <c r="AR104" s="319"/>
      <c r="AS104" s="100"/>
    </row>
    <row r="105" spans="1:45" s="108" customFormat="1" ht="25.7" customHeight="1">
      <c r="A105" s="339"/>
      <c r="B105" s="1233"/>
      <c r="C105" s="319" t="s">
        <v>7369</v>
      </c>
      <c r="D105" s="319"/>
      <c r="E105" s="319" t="s">
        <v>10079</v>
      </c>
      <c r="F105" s="319" t="s">
        <v>15610</v>
      </c>
      <c r="G105" s="319">
        <v>122221.2</v>
      </c>
      <c r="H105" s="319">
        <v>5301.59</v>
      </c>
      <c r="I105" s="319">
        <v>33471.919999999998</v>
      </c>
      <c r="J105" s="319">
        <v>7.87</v>
      </c>
      <c r="K105" s="319">
        <v>12</v>
      </c>
      <c r="L105" s="319"/>
      <c r="M105" s="319"/>
      <c r="N105" s="319">
        <v>89.66</v>
      </c>
      <c r="O105" s="319"/>
      <c r="P105" s="652"/>
      <c r="Q105" s="652"/>
      <c r="R105" s="652"/>
      <c r="S105" s="655"/>
      <c r="T105" s="655">
        <v>2016</v>
      </c>
      <c r="U105" s="652">
        <v>79170</v>
      </c>
      <c r="V105" s="652"/>
      <c r="W105" s="652"/>
      <c r="X105" s="652"/>
      <c r="Y105" s="652"/>
      <c r="Z105" s="546">
        <v>79170</v>
      </c>
      <c r="AA105" s="319"/>
      <c r="AB105" s="319"/>
      <c r="AC105" s="319"/>
      <c r="AD105" s="319"/>
      <c r="AE105" s="319"/>
      <c r="AF105" s="319"/>
      <c r="AG105" s="319"/>
      <c r="AH105" s="319"/>
      <c r="AI105" s="319"/>
      <c r="AJ105" s="319"/>
      <c r="AK105" s="319"/>
      <c r="AL105" s="319"/>
      <c r="AM105" s="319"/>
      <c r="AN105" s="319"/>
      <c r="AO105" s="319"/>
      <c r="AP105" s="319"/>
      <c r="AQ105" s="319"/>
      <c r="AR105" s="319"/>
      <c r="AS105" s="100"/>
    </row>
    <row r="106" spans="1:45" s="108" customFormat="1" ht="25.7" customHeight="1">
      <c r="A106" s="339"/>
      <c r="B106" s="1233"/>
      <c r="C106" s="319" t="s">
        <v>7369</v>
      </c>
      <c r="D106" s="319"/>
      <c r="E106" s="319" t="s">
        <v>10080</v>
      </c>
      <c r="F106" s="319" t="s">
        <v>15610</v>
      </c>
      <c r="G106" s="319">
        <v>122221.2</v>
      </c>
      <c r="H106" s="319">
        <v>5301.59</v>
      </c>
      <c r="I106" s="319">
        <v>33471.919999999998</v>
      </c>
      <c r="J106" s="319">
        <v>24</v>
      </c>
      <c r="K106" s="319">
        <v>15</v>
      </c>
      <c r="L106" s="319"/>
      <c r="M106" s="319"/>
      <c r="N106" s="319">
        <v>427.87</v>
      </c>
      <c r="O106" s="319"/>
      <c r="P106" s="652"/>
      <c r="Q106" s="652"/>
      <c r="R106" s="652"/>
      <c r="S106" s="655"/>
      <c r="T106" s="655">
        <v>2016</v>
      </c>
      <c r="U106" s="652">
        <v>79170</v>
      </c>
      <c r="V106" s="652"/>
      <c r="W106" s="652"/>
      <c r="X106" s="652"/>
      <c r="Y106" s="652"/>
      <c r="Z106" s="546">
        <v>79170</v>
      </c>
      <c r="AA106" s="319"/>
      <c r="AB106" s="319"/>
      <c r="AC106" s="319"/>
      <c r="AD106" s="319"/>
      <c r="AE106" s="319"/>
      <c r="AF106" s="319"/>
      <c r="AG106" s="319"/>
      <c r="AH106" s="319"/>
      <c r="AI106" s="319"/>
      <c r="AJ106" s="319"/>
      <c r="AK106" s="319"/>
      <c r="AL106" s="319"/>
      <c r="AM106" s="319"/>
      <c r="AN106" s="319"/>
      <c r="AO106" s="319"/>
      <c r="AP106" s="319"/>
      <c r="AQ106" s="319"/>
      <c r="AR106" s="319"/>
      <c r="AS106" s="100"/>
    </row>
    <row r="107" spans="1:45" s="108" customFormat="1" ht="25.7" customHeight="1">
      <c r="A107" s="339"/>
      <c r="B107" s="1233"/>
      <c r="C107" s="319" t="s">
        <v>7369</v>
      </c>
      <c r="D107" s="319"/>
      <c r="E107" s="319" t="s">
        <v>10081</v>
      </c>
      <c r="F107" s="319" t="s">
        <v>15610</v>
      </c>
      <c r="G107" s="319">
        <v>122221.2</v>
      </c>
      <c r="H107" s="319">
        <v>5301.59</v>
      </c>
      <c r="I107" s="319">
        <v>33471.919999999998</v>
      </c>
      <c r="J107" s="319">
        <v>6</v>
      </c>
      <c r="K107" s="319">
        <v>12</v>
      </c>
      <c r="L107" s="319"/>
      <c r="M107" s="319"/>
      <c r="N107" s="319">
        <v>378.24</v>
      </c>
      <c r="O107" s="319"/>
      <c r="P107" s="652"/>
      <c r="Q107" s="652"/>
      <c r="R107" s="652"/>
      <c r="S107" s="655"/>
      <c r="T107" s="655">
        <v>2016</v>
      </c>
      <c r="U107" s="652">
        <v>79170</v>
      </c>
      <c r="V107" s="652"/>
      <c r="W107" s="652"/>
      <c r="X107" s="652"/>
      <c r="Y107" s="652"/>
      <c r="Z107" s="546">
        <v>79170</v>
      </c>
      <c r="AA107" s="319"/>
      <c r="AB107" s="319"/>
      <c r="AC107" s="319"/>
      <c r="AD107" s="319"/>
      <c r="AE107" s="319"/>
      <c r="AF107" s="319"/>
      <c r="AG107" s="319"/>
      <c r="AH107" s="319"/>
      <c r="AI107" s="319"/>
      <c r="AJ107" s="319"/>
      <c r="AK107" s="319"/>
      <c r="AL107" s="319"/>
      <c r="AM107" s="319"/>
      <c r="AN107" s="319"/>
      <c r="AO107" s="319"/>
      <c r="AP107" s="319"/>
      <c r="AQ107" s="319"/>
      <c r="AR107" s="319"/>
      <c r="AS107" s="100" t="s">
        <v>3101</v>
      </c>
    </row>
    <row r="108" spans="1:45" s="108" customFormat="1" ht="25.7" customHeight="1">
      <c r="A108" s="339"/>
      <c r="B108" s="1233"/>
      <c r="C108" s="319" t="s">
        <v>7369</v>
      </c>
      <c r="D108" s="319"/>
      <c r="E108" s="319" t="s">
        <v>10082</v>
      </c>
      <c r="F108" s="319" t="s">
        <v>15610</v>
      </c>
      <c r="G108" s="319">
        <v>122221.2</v>
      </c>
      <c r="H108" s="319">
        <v>5301.59</v>
      </c>
      <c r="I108" s="319">
        <v>33471.919999999998</v>
      </c>
      <c r="J108" s="319">
        <v>16</v>
      </c>
      <c r="K108" s="319">
        <v>10</v>
      </c>
      <c r="L108" s="319"/>
      <c r="M108" s="319"/>
      <c r="N108" s="319">
        <v>164.22</v>
      </c>
      <c r="O108" s="319"/>
      <c r="P108" s="652"/>
      <c r="Q108" s="652"/>
      <c r="R108" s="652"/>
      <c r="S108" s="655"/>
      <c r="T108" s="655">
        <v>2016</v>
      </c>
      <c r="U108" s="652">
        <v>79170</v>
      </c>
      <c r="V108" s="652"/>
      <c r="W108" s="652"/>
      <c r="X108" s="652"/>
      <c r="Y108" s="652"/>
      <c r="Z108" s="546">
        <v>79170</v>
      </c>
      <c r="AA108" s="319"/>
      <c r="AB108" s="319"/>
      <c r="AC108" s="319"/>
      <c r="AD108" s="319"/>
      <c r="AE108" s="319"/>
      <c r="AF108" s="319"/>
      <c r="AG108" s="319"/>
      <c r="AH108" s="319"/>
      <c r="AI108" s="319"/>
      <c r="AJ108" s="319"/>
      <c r="AK108" s="319"/>
      <c r="AL108" s="319"/>
      <c r="AM108" s="319"/>
      <c r="AN108" s="319"/>
      <c r="AO108" s="319"/>
      <c r="AP108" s="319"/>
      <c r="AQ108" s="319"/>
      <c r="AR108" s="319"/>
      <c r="AS108" s="100"/>
    </row>
    <row r="109" spans="1:45" s="108" customFormat="1" ht="25.7" customHeight="1">
      <c r="A109" s="339"/>
      <c r="B109" s="1233"/>
      <c r="C109" s="319" t="s">
        <v>7381</v>
      </c>
      <c r="D109" s="319" t="s">
        <v>7385</v>
      </c>
      <c r="E109" s="319" t="s">
        <v>10083</v>
      </c>
      <c r="F109" s="319" t="s">
        <v>10084</v>
      </c>
      <c r="G109" s="319">
        <v>305350</v>
      </c>
      <c r="H109" s="319">
        <v>501</v>
      </c>
      <c r="I109" s="319">
        <v>572</v>
      </c>
      <c r="J109" s="319"/>
      <c r="K109" s="319"/>
      <c r="L109" s="319"/>
      <c r="M109" s="319"/>
      <c r="N109" s="319">
        <v>572</v>
      </c>
      <c r="O109" s="319"/>
      <c r="P109" s="652"/>
      <c r="Q109" s="652"/>
      <c r="R109" s="652">
        <v>22000</v>
      </c>
      <c r="S109" s="655"/>
      <c r="T109" s="655">
        <v>2011</v>
      </c>
      <c r="U109" s="652">
        <v>22000</v>
      </c>
      <c r="V109" s="652"/>
      <c r="W109" s="652"/>
      <c r="X109" s="652"/>
      <c r="Y109" s="652"/>
      <c r="Z109" s="546">
        <v>22000</v>
      </c>
      <c r="AA109" s="319"/>
      <c r="AB109" s="319"/>
      <c r="AC109" s="319"/>
      <c r="AD109" s="319"/>
      <c r="AE109" s="319"/>
      <c r="AF109" s="319"/>
      <c r="AG109" s="319"/>
      <c r="AH109" s="319"/>
      <c r="AI109" s="319"/>
      <c r="AJ109" s="319"/>
      <c r="AK109" s="319"/>
      <c r="AL109" s="319"/>
      <c r="AM109" s="319"/>
      <c r="AN109" s="319"/>
      <c r="AO109" s="319"/>
      <c r="AP109" s="319"/>
      <c r="AQ109" s="319"/>
      <c r="AR109" s="319"/>
      <c r="AS109" s="100"/>
    </row>
    <row r="110" spans="1:45" s="108" customFormat="1" ht="25.7" customHeight="1">
      <c r="A110" s="339"/>
      <c r="B110" s="1233"/>
      <c r="C110" s="319" t="s">
        <v>7381</v>
      </c>
      <c r="D110" s="319" t="s">
        <v>10085</v>
      </c>
      <c r="E110" s="319" t="s">
        <v>2262</v>
      </c>
      <c r="F110" s="319" t="s">
        <v>10086</v>
      </c>
      <c r="G110" s="319">
        <v>1350</v>
      </c>
      <c r="H110" s="319"/>
      <c r="I110" s="319"/>
      <c r="J110" s="319"/>
      <c r="K110" s="319"/>
      <c r="L110" s="319"/>
      <c r="M110" s="319"/>
      <c r="N110" s="319">
        <v>1313</v>
      </c>
      <c r="O110" s="319"/>
      <c r="P110" s="652"/>
      <c r="Q110" s="652"/>
      <c r="R110" s="652"/>
      <c r="S110" s="655"/>
      <c r="T110" s="655">
        <v>1996</v>
      </c>
      <c r="U110" s="652"/>
      <c r="V110" s="652"/>
      <c r="W110" s="652"/>
      <c r="X110" s="652"/>
      <c r="Y110" s="652"/>
      <c r="Z110" s="546">
        <v>99</v>
      </c>
      <c r="AA110" s="319"/>
      <c r="AB110" s="319"/>
      <c r="AC110" s="319"/>
      <c r="AD110" s="319"/>
      <c r="AE110" s="319"/>
      <c r="AF110" s="319"/>
      <c r="AG110" s="319"/>
      <c r="AH110" s="319"/>
      <c r="AI110" s="319"/>
      <c r="AJ110" s="319"/>
      <c r="AK110" s="319"/>
      <c r="AL110" s="319"/>
      <c r="AM110" s="319"/>
      <c r="AN110" s="319"/>
      <c r="AO110" s="319"/>
      <c r="AP110" s="319"/>
      <c r="AQ110" s="319"/>
      <c r="AR110" s="319"/>
      <c r="AS110" s="100" t="s">
        <v>2239</v>
      </c>
    </row>
    <row r="111" spans="1:45" s="108" customFormat="1" ht="25.7" customHeight="1">
      <c r="A111" s="339"/>
      <c r="B111" s="1233"/>
      <c r="C111" s="319" t="s">
        <v>7381</v>
      </c>
      <c r="D111" s="319" t="s">
        <v>10087</v>
      </c>
      <c r="E111" s="319" t="s">
        <v>2263</v>
      </c>
      <c r="F111" s="319" t="s">
        <v>10086</v>
      </c>
      <c r="G111" s="319">
        <v>3188</v>
      </c>
      <c r="H111" s="319"/>
      <c r="I111" s="319"/>
      <c r="J111" s="319"/>
      <c r="K111" s="319"/>
      <c r="L111" s="319"/>
      <c r="M111" s="319"/>
      <c r="N111" s="319">
        <v>2790</v>
      </c>
      <c r="O111" s="319"/>
      <c r="P111" s="652"/>
      <c r="Q111" s="652"/>
      <c r="R111" s="652"/>
      <c r="S111" s="655"/>
      <c r="T111" s="655">
        <v>1996</v>
      </c>
      <c r="U111" s="652"/>
      <c r="V111" s="652"/>
      <c r="W111" s="652"/>
      <c r="X111" s="652"/>
      <c r="Y111" s="652"/>
      <c r="Z111" s="546">
        <v>242</v>
      </c>
      <c r="AA111" s="319"/>
      <c r="AB111" s="319"/>
      <c r="AC111" s="319"/>
      <c r="AD111" s="319"/>
      <c r="AE111" s="319"/>
      <c r="AF111" s="319"/>
      <c r="AG111" s="319"/>
      <c r="AH111" s="319"/>
      <c r="AI111" s="319"/>
      <c r="AJ111" s="319"/>
      <c r="AK111" s="319"/>
      <c r="AL111" s="319"/>
      <c r="AM111" s="319"/>
      <c r="AN111" s="319"/>
      <c r="AO111" s="319"/>
      <c r="AP111" s="319"/>
      <c r="AQ111" s="319"/>
      <c r="AR111" s="319"/>
      <c r="AS111" s="100" t="s">
        <v>1068</v>
      </c>
    </row>
    <row r="112" spans="1:45" s="108" customFormat="1" ht="25.7" customHeight="1">
      <c r="A112" s="339"/>
      <c r="B112" s="1233"/>
      <c r="C112" s="319" t="s">
        <v>7381</v>
      </c>
      <c r="D112" s="319" t="s">
        <v>10088</v>
      </c>
      <c r="E112" s="319" t="s">
        <v>2264</v>
      </c>
      <c r="F112" s="319" t="s">
        <v>10089</v>
      </c>
      <c r="G112" s="319">
        <v>968</v>
      </c>
      <c r="H112" s="319"/>
      <c r="I112" s="319"/>
      <c r="J112" s="319"/>
      <c r="K112" s="319"/>
      <c r="L112" s="319"/>
      <c r="M112" s="319"/>
      <c r="N112" s="319">
        <v>924</v>
      </c>
      <c r="O112" s="319"/>
      <c r="P112" s="652"/>
      <c r="Q112" s="652"/>
      <c r="R112" s="652"/>
      <c r="S112" s="655"/>
      <c r="T112" s="655">
        <v>2010</v>
      </c>
      <c r="U112" s="652"/>
      <c r="V112" s="652"/>
      <c r="W112" s="652"/>
      <c r="X112" s="652"/>
      <c r="Y112" s="652"/>
      <c r="Z112" s="546">
        <v>73</v>
      </c>
      <c r="AA112" s="319"/>
      <c r="AB112" s="319"/>
      <c r="AC112" s="319"/>
      <c r="AD112" s="319"/>
      <c r="AE112" s="319"/>
      <c r="AF112" s="319"/>
      <c r="AG112" s="319"/>
      <c r="AH112" s="319"/>
      <c r="AI112" s="319"/>
      <c r="AJ112" s="319"/>
      <c r="AK112" s="319"/>
      <c r="AL112" s="319"/>
      <c r="AM112" s="319"/>
      <c r="AN112" s="319"/>
      <c r="AO112" s="319"/>
      <c r="AP112" s="319"/>
      <c r="AQ112" s="319"/>
      <c r="AR112" s="319"/>
      <c r="AS112" s="100" t="s">
        <v>2239</v>
      </c>
    </row>
    <row r="113" spans="1:45" s="108" customFormat="1" ht="25.7" customHeight="1">
      <c r="A113" s="339"/>
      <c r="B113" s="1233"/>
      <c r="C113" s="319" t="s">
        <v>7381</v>
      </c>
      <c r="D113" s="319" t="s">
        <v>8864</v>
      </c>
      <c r="E113" s="319" t="s">
        <v>2265</v>
      </c>
      <c r="F113" s="319" t="s">
        <v>10086</v>
      </c>
      <c r="G113" s="319">
        <v>1260</v>
      </c>
      <c r="H113" s="319"/>
      <c r="I113" s="319"/>
      <c r="J113" s="319"/>
      <c r="K113" s="319"/>
      <c r="L113" s="319"/>
      <c r="M113" s="319"/>
      <c r="N113" s="319">
        <v>977</v>
      </c>
      <c r="O113" s="319"/>
      <c r="P113" s="652"/>
      <c r="Q113" s="652"/>
      <c r="R113" s="652"/>
      <c r="S113" s="655"/>
      <c r="T113" s="655">
        <v>2010</v>
      </c>
      <c r="U113" s="652"/>
      <c r="V113" s="652"/>
      <c r="W113" s="652"/>
      <c r="X113" s="652"/>
      <c r="Y113" s="652"/>
      <c r="Z113" s="546"/>
      <c r="AA113" s="319"/>
      <c r="AB113" s="319"/>
      <c r="AC113" s="319"/>
      <c r="AD113" s="319"/>
      <c r="AE113" s="319"/>
      <c r="AF113" s="319"/>
      <c r="AG113" s="319"/>
      <c r="AH113" s="319"/>
      <c r="AI113" s="319"/>
      <c r="AJ113" s="319"/>
      <c r="AK113" s="319"/>
      <c r="AL113" s="319"/>
      <c r="AM113" s="319"/>
      <c r="AN113" s="319"/>
      <c r="AO113" s="319"/>
      <c r="AP113" s="319"/>
      <c r="AQ113" s="319"/>
      <c r="AR113" s="319"/>
      <c r="AS113" s="100" t="s">
        <v>2239</v>
      </c>
    </row>
    <row r="114" spans="1:45" s="108" customFormat="1" ht="25.7" customHeight="1">
      <c r="A114" s="339"/>
      <c r="B114" s="1233"/>
      <c r="C114" s="319" t="s">
        <v>7381</v>
      </c>
      <c r="D114" s="319" t="s">
        <v>10090</v>
      </c>
      <c r="E114" s="319" t="s">
        <v>2266</v>
      </c>
      <c r="F114" s="319" t="s">
        <v>10086</v>
      </c>
      <c r="G114" s="319">
        <v>1096</v>
      </c>
      <c r="H114" s="319"/>
      <c r="I114" s="319"/>
      <c r="J114" s="319"/>
      <c r="K114" s="319"/>
      <c r="L114" s="319"/>
      <c r="M114" s="319"/>
      <c r="N114" s="319">
        <v>1080</v>
      </c>
      <c r="O114" s="319"/>
      <c r="P114" s="652"/>
      <c r="Q114" s="652"/>
      <c r="R114" s="652"/>
      <c r="S114" s="655"/>
      <c r="T114" s="655">
        <v>2008</v>
      </c>
      <c r="U114" s="652"/>
      <c r="V114" s="652"/>
      <c r="W114" s="652"/>
      <c r="X114" s="652"/>
      <c r="Y114" s="652"/>
      <c r="Z114" s="546">
        <v>91</v>
      </c>
      <c r="AA114" s="319"/>
      <c r="AB114" s="319"/>
      <c r="AC114" s="319"/>
      <c r="AD114" s="319"/>
      <c r="AE114" s="319"/>
      <c r="AF114" s="319"/>
      <c r="AG114" s="319"/>
      <c r="AH114" s="319"/>
      <c r="AI114" s="319"/>
      <c r="AJ114" s="319"/>
      <c r="AK114" s="319"/>
      <c r="AL114" s="319"/>
      <c r="AM114" s="319"/>
      <c r="AN114" s="319"/>
      <c r="AO114" s="319"/>
      <c r="AP114" s="319"/>
      <c r="AQ114" s="319"/>
      <c r="AR114" s="319"/>
      <c r="AS114" s="100" t="s">
        <v>2239</v>
      </c>
    </row>
    <row r="115" spans="1:45" s="108" customFormat="1" ht="25.7" customHeight="1">
      <c r="A115" s="339"/>
      <c r="B115" s="1233"/>
      <c r="C115" s="319" t="s">
        <v>7381</v>
      </c>
      <c r="D115" s="319" t="s">
        <v>10091</v>
      </c>
      <c r="E115" s="319" t="s">
        <v>2267</v>
      </c>
      <c r="F115" s="319" t="s">
        <v>10089</v>
      </c>
      <c r="G115" s="319">
        <v>1125</v>
      </c>
      <c r="H115" s="319"/>
      <c r="I115" s="319"/>
      <c r="J115" s="319"/>
      <c r="K115" s="319"/>
      <c r="L115" s="319"/>
      <c r="M115" s="319"/>
      <c r="N115" s="319">
        <v>1125</v>
      </c>
      <c r="O115" s="319"/>
      <c r="P115" s="652"/>
      <c r="Q115" s="652"/>
      <c r="R115" s="652"/>
      <c r="S115" s="655"/>
      <c r="T115" s="655">
        <v>2008</v>
      </c>
      <c r="U115" s="652"/>
      <c r="V115" s="652"/>
      <c r="W115" s="652"/>
      <c r="X115" s="652"/>
      <c r="Y115" s="652"/>
      <c r="Z115" s="546"/>
      <c r="AA115" s="319"/>
      <c r="AB115" s="319"/>
      <c r="AC115" s="319"/>
      <c r="AD115" s="319"/>
      <c r="AE115" s="319"/>
      <c r="AF115" s="319"/>
      <c r="AG115" s="319"/>
      <c r="AH115" s="319"/>
      <c r="AI115" s="319"/>
      <c r="AJ115" s="319"/>
      <c r="AK115" s="319"/>
      <c r="AL115" s="319"/>
      <c r="AM115" s="319"/>
      <c r="AN115" s="319"/>
      <c r="AO115" s="319"/>
      <c r="AP115" s="319"/>
      <c r="AQ115" s="319"/>
      <c r="AR115" s="319"/>
      <c r="AS115" s="100" t="s">
        <v>2239</v>
      </c>
    </row>
    <row r="116" spans="1:45" s="108" customFormat="1" ht="25.7" customHeight="1">
      <c r="A116" s="339"/>
      <c r="B116" s="1233"/>
      <c r="C116" s="319" t="s">
        <v>7381</v>
      </c>
      <c r="D116" s="319" t="s">
        <v>10092</v>
      </c>
      <c r="E116" s="319" t="s">
        <v>2268</v>
      </c>
      <c r="F116" s="319" t="s">
        <v>2269</v>
      </c>
      <c r="G116" s="319">
        <v>28277</v>
      </c>
      <c r="H116" s="319"/>
      <c r="I116" s="319"/>
      <c r="J116" s="319"/>
      <c r="K116" s="319"/>
      <c r="L116" s="319"/>
      <c r="M116" s="319"/>
      <c r="N116" s="319">
        <v>9210</v>
      </c>
      <c r="O116" s="319"/>
      <c r="P116" s="652"/>
      <c r="Q116" s="652"/>
      <c r="R116" s="652"/>
      <c r="S116" s="655"/>
      <c r="T116" s="655">
        <v>2007</v>
      </c>
      <c r="U116" s="652"/>
      <c r="V116" s="652"/>
      <c r="W116" s="652"/>
      <c r="X116" s="652"/>
      <c r="Y116" s="652"/>
      <c r="Z116" s="546">
        <v>700</v>
      </c>
      <c r="AA116" s="319"/>
      <c r="AB116" s="319"/>
      <c r="AC116" s="319"/>
      <c r="AD116" s="319"/>
      <c r="AE116" s="319"/>
      <c r="AF116" s="319"/>
      <c r="AG116" s="319"/>
      <c r="AH116" s="319"/>
      <c r="AI116" s="319"/>
      <c r="AJ116" s="319"/>
      <c r="AK116" s="319"/>
      <c r="AL116" s="319"/>
      <c r="AM116" s="319"/>
      <c r="AN116" s="319"/>
      <c r="AO116" s="319"/>
      <c r="AP116" s="319"/>
      <c r="AQ116" s="319"/>
      <c r="AR116" s="319"/>
      <c r="AS116" s="100" t="s">
        <v>1068</v>
      </c>
    </row>
    <row r="117" spans="1:45" s="108" customFormat="1" ht="25.7" customHeight="1">
      <c r="A117" s="339"/>
      <c r="B117" s="1233"/>
      <c r="C117" s="319" t="s">
        <v>7381</v>
      </c>
      <c r="D117" s="319" t="s">
        <v>10093</v>
      </c>
      <c r="E117" s="319" t="s">
        <v>2270</v>
      </c>
      <c r="F117" s="319" t="s">
        <v>10094</v>
      </c>
      <c r="G117" s="319">
        <v>4622</v>
      </c>
      <c r="H117" s="319"/>
      <c r="I117" s="319"/>
      <c r="J117" s="319"/>
      <c r="K117" s="319"/>
      <c r="L117" s="319"/>
      <c r="M117" s="319"/>
      <c r="N117" s="319">
        <v>1427</v>
      </c>
      <c r="O117" s="319"/>
      <c r="P117" s="652"/>
      <c r="Q117" s="652"/>
      <c r="R117" s="652"/>
      <c r="S117" s="655"/>
      <c r="T117" s="655">
        <v>2012</v>
      </c>
      <c r="U117" s="652"/>
      <c r="V117" s="652"/>
      <c r="W117" s="652"/>
      <c r="X117" s="652"/>
      <c r="Y117" s="652"/>
      <c r="Z117" s="546"/>
      <c r="AA117" s="319"/>
      <c r="AB117" s="319"/>
      <c r="AC117" s="319"/>
      <c r="AD117" s="319"/>
      <c r="AE117" s="319"/>
      <c r="AF117" s="319"/>
      <c r="AG117" s="319"/>
      <c r="AH117" s="319"/>
      <c r="AI117" s="319"/>
      <c r="AJ117" s="319"/>
      <c r="AK117" s="319"/>
      <c r="AL117" s="319"/>
      <c r="AM117" s="319"/>
      <c r="AN117" s="319"/>
      <c r="AO117" s="319"/>
      <c r="AP117" s="319"/>
      <c r="AQ117" s="319"/>
      <c r="AR117" s="319"/>
      <c r="AS117" s="100" t="s">
        <v>2239</v>
      </c>
    </row>
    <row r="118" spans="1:45" s="108" customFormat="1" ht="25.7" customHeight="1">
      <c r="A118" s="339"/>
      <c r="B118" s="1233"/>
      <c r="C118" s="319" t="s">
        <v>7381</v>
      </c>
      <c r="D118" s="319" t="s">
        <v>8470</v>
      </c>
      <c r="E118" s="319" t="s">
        <v>10095</v>
      </c>
      <c r="F118" s="319" t="s">
        <v>10094</v>
      </c>
      <c r="G118" s="319">
        <v>966</v>
      </c>
      <c r="H118" s="319"/>
      <c r="I118" s="319"/>
      <c r="J118" s="319"/>
      <c r="K118" s="319"/>
      <c r="L118" s="319"/>
      <c r="M118" s="319"/>
      <c r="N118" s="319">
        <v>966</v>
      </c>
      <c r="O118" s="319"/>
      <c r="P118" s="652"/>
      <c r="Q118" s="652"/>
      <c r="R118" s="652"/>
      <c r="S118" s="655"/>
      <c r="T118" s="655">
        <v>2010</v>
      </c>
      <c r="U118" s="652"/>
      <c r="V118" s="652"/>
      <c r="W118" s="652"/>
      <c r="X118" s="652"/>
      <c r="Y118" s="652"/>
      <c r="Z118" s="546"/>
      <c r="AA118" s="319"/>
      <c r="AB118" s="319"/>
      <c r="AC118" s="319"/>
      <c r="AD118" s="319"/>
      <c r="AE118" s="319"/>
      <c r="AF118" s="319"/>
      <c r="AG118" s="319"/>
      <c r="AH118" s="319"/>
      <c r="AI118" s="319"/>
      <c r="AJ118" s="319"/>
      <c r="AK118" s="319"/>
      <c r="AL118" s="319"/>
      <c r="AM118" s="319"/>
      <c r="AN118" s="319"/>
      <c r="AO118" s="319"/>
      <c r="AP118" s="319"/>
      <c r="AQ118" s="319"/>
      <c r="AR118" s="319"/>
      <c r="AS118" s="100" t="s">
        <v>1068</v>
      </c>
    </row>
    <row r="119" spans="1:45" s="108" customFormat="1" ht="25.7" customHeight="1">
      <c r="A119" s="339"/>
      <c r="B119" s="1233"/>
      <c r="C119" s="319" t="s">
        <v>7381</v>
      </c>
      <c r="D119" s="319"/>
      <c r="E119" s="319" t="s">
        <v>10096</v>
      </c>
      <c r="F119" s="319" t="s">
        <v>10086</v>
      </c>
      <c r="G119" s="319">
        <v>1100</v>
      </c>
      <c r="H119" s="319"/>
      <c r="I119" s="319"/>
      <c r="J119" s="319"/>
      <c r="K119" s="319"/>
      <c r="L119" s="319"/>
      <c r="M119" s="319"/>
      <c r="N119" s="319">
        <v>1100</v>
      </c>
      <c r="O119" s="319"/>
      <c r="P119" s="652"/>
      <c r="Q119" s="652"/>
      <c r="R119" s="652"/>
      <c r="S119" s="655"/>
      <c r="T119" s="655"/>
      <c r="U119" s="652"/>
      <c r="V119" s="652"/>
      <c r="W119" s="652"/>
      <c r="X119" s="652"/>
      <c r="Y119" s="652"/>
      <c r="Z119" s="546"/>
      <c r="AA119" s="319"/>
      <c r="AB119" s="319"/>
      <c r="AC119" s="319"/>
      <c r="AD119" s="319"/>
      <c r="AE119" s="319"/>
      <c r="AF119" s="319"/>
      <c r="AG119" s="319"/>
      <c r="AH119" s="319"/>
      <c r="AI119" s="319"/>
      <c r="AJ119" s="319"/>
      <c r="AK119" s="319"/>
      <c r="AL119" s="319"/>
      <c r="AM119" s="319"/>
      <c r="AN119" s="319"/>
      <c r="AO119" s="319"/>
      <c r="AP119" s="319"/>
      <c r="AQ119" s="319"/>
      <c r="AR119" s="319"/>
      <c r="AS119" s="100" t="s">
        <v>2239</v>
      </c>
    </row>
    <row r="120" spans="1:45" s="108" customFormat="1" ht="25.7" customHeight="1">
      <c r="A120" s="339"/>
      <c r="B120" s="1233"/>
      <c r="C120" s="319" t="s">
        <v>7381</v>
      </c>
      <c r="D120" s="319"/>
      <c r="E120" s="319" t="s">
        <v>10097</v>
      </c>
      <c r="F120" s="319" t="s">
        <v>15611</v>
      </c>
      <c r="G120" s="319">
        <v>512</v>
      </c>
      <c r="H120" s="319"/>
      <c r="I120" s="319"/>
      <c r="J120" s="319"/>
      <c r="K120" s="319"/>
      <c r="L120" s="319"/>
      <c r="M120" s="319"/>
      <c r="N120" s="319">
        <v>512</v>
      </c>
      <c r="O120" s="319"/>
      <c r="P120" s="652"/>
      <c r="Q120" s="652"/>
      <c r="R120" s="652"/>
      <c r="S120" s="655"/>
      <c r="T120" s="655"/>
      <c r="U120" s="652"/>
      <c r="V120" s="652"/>
      <c r="W120" s="652"/>
      <c r="X120" s="652"/>
      <c r="Y120" s="652"/>
      <c r="Z120" s="546"/>
      <c r="AA120" s="319"/>
      <c r="AB120" s="319"/>
      <c r="AC120" s="319"/>
      <c r="AD120" s="319"/>
      <c r="AE120" s="319"/>
      <c r="AF120" s="319"/>
      <c r="AG120" s="319"/>
      <c r="AH120" s="319"/>
      <c r="AI120" s="319"/>
      <c r="AJ120" s="319"/>
      <c r="AK120" s="319"/>
      <c r="AL120" s="319"/>
      <c r="AM120" s="319"/>
      <c r="AN120" s="319"/>
      <c r="AO120" s="319"/>
      <c r="AP120" s="319"/>
      <c r="AQ120" s="319"/>
      <c r="AR120" s="319"/>
      <c r="AS120" s="100" t="s">
        <v>2239</v>
      </c>
    </row>
    <row r="121" spans="1:45" s="108" customFormat="1" ht="25.7" customHeight="1">
      <c r="A121" s="339"/>
      <c r="B121" s="1233"/>
      <c r="C121" s="319" t="s">
        <v>7381</v>
      </c>
      <c r="D121" s="319"/>
      <c r="E121" s="319" t="s">
        <v>10098</v>
      </c>
      <c r="F121" s="319" t="s">
        <v>15611</v>
      </c>
      <c r="G121" s="319">
        <v>1157</v>
      </c>
      <c r="H121" s="319"/>
      <c r="I121" s="319"/>
      <c r="J121" s="319"/>
      <c r="K121" s="319"/>
      <c r="L121" s="319"/>
      <c r="M121" s="319"/>
      <c r="N121" s="319">
        <v>1157</v>
      </c>
      <c r="O121" s="319"/>
      <c r="P121" s="652"/>
      <c r="Q121" s="652"/>
      <c r="R121" s="652"/>
      <c r="S121" s="655"/>
      <c r="T121" s="655"/>
      <c r="U121" s="652"/>
      <c r="V121" s="652"/>
      <c r="W121" s="652"/>
      <c r="X121" s="652"/>
      <c r="Y121" s="652"/>
      <c r="Z121" s="546"/>
      <c r="AA121" s="319"/>
      <c r="AB121" s="319"/>
      <c r="AC121" s="319"/>
      <c r="AD121" s="319"/>
      <c r="AE121" s="319"/>
      <c r="AF121" s="319"/>
      <c r="AG121" s="319"/>
      <c r="AH121" s="319"/>
      <c r="AI121" s="319"/>
      <c r="AJ121" s="319"/>
      <c r="AK121" s="319"/>
      <c r="AL121" s="319"/>
      <c r="AM121" s="319"/>
      <c r="AN121" s="319"/>
      <c r="AO121" s="319"/>
      <c r="AP121" s="319"/>
      <c r="AQ121" s="319"/>
      <c r="AR121" s="319"/>
      <c r="AS121" s="100" t="s">
        <v>2239</v>
      </c>
    </row>
    <row r="122" spans="1:45" s="108" customFormat="1" ht="25.7" customHeight="1">
      <c r="A122" s="339"/>
      <c r="B122" s="1233"/>
      <c r="C122" s="319" t="s">
        <v>7381</v>
      </c>
      <c r="D122" s="319"/>
      <c r="E122" s="319" t="s">
        <v>10099</v>
      </c>
      <c r="F122" s="319" t="s">
        <v>15611</v>
      </c>
      <c r="G122" s="319">
        <v>1800</v>
      </c>
      <c r="H122" s="319"/>
      <c r="I122" s="319"/>
      <c r="J122" s="319"/>
      <c r="K122" s="319"/>
      <c r="L122" s="319"/>
      <c r="M122" s="319"/>
      <c r="N122" s="319">
        <v>1800</v>
      </c>
      <c r="O122" s="319"/>
      <c r="P122" s="652"/>
      <c r="Q122" s="652"/>
      <c r="R122" s="652"/>
      <c r="S122" s="655"/>
      <c r="T122" s="655"/>
      <c r="U122" s="652"/>
      <c r="V122" s="652"/>
      <c r="W122" s="652"/>
      <c r="X122" s="652"/>
      <c r="Y122" s="652"/>
      <c r="Z122" s="546"/>
      <c r="AA122" s="319"/>
      <c r="AB122" s="319"/>
      <c r="AC122" s="319"/>
      <c r="AD122" s="319"/>
      <c r="AE122" s="319"/>
      <c r="AF122" s="319"/>
      <c r="AG122" s="319"/>
      <c r="AH122" s="319"/>
      <c r="AI122" s="319"/>
      <c r="AJ122" s="319"/>
      <c r="AK122" s="319"/>
      <c r="AL122" s="319"/>
      <c r="AM122" s="319"/>
      <c r="AN122" s="319"/>
      <c r="AO122" s="319"/>
      <c r="AP122" s="319"/>
      <c r="AQ122" s="319"/>
      <c r="AR122" s="319"/>
      <c r="AS122" s="100" t="s">
        <v>2239</v>
      </c>
    </row>
    <row r="123" spans="1:45" s="108" customFormat="1" ht="25.7" customHeight="1">
      <c r="A123" s="339"/>
      <c r="B123" s="1233"/>
      <c r="C123" s="319" t="s">
        <v>7381</v>
      </c>
      <c r="D123" s="319"/>
      <c r="E123" s="319" t="s">
        <v>10100</v>
      </c>
      <c r="F123" s="319" t="s">
        <v>10086</v>
      </c>
      <c r="G123" s="319">
        <v>1102</v>
      </c>
      <c r="H123" s="319"/>
      <c r="I123" s="319"/>
      <c r="J123" s="319"/>
      <c r="K123" s="319"/>
      <c r="L123" s="319"/>
      <c r="M123" s="319"/>
      <c r="N123" s="319">
        <v>1102</v>
      </c>
      <c r="O123" s="319"/>
      <c r="P123" s="652"/>
      <c r="Q123" s="652"/>
      <c r="R123" s="652"/>
      <c r="S123" s="655"/>
      <c r="T123" s="655"/>
      <c r="U123" s="652"/>
      <c r="V123" s="652"/>
      <c r="W123" s="652"/>
      <c r="X123" s="652"/>
      <c r="Y123" s="652"/>
      <c r="Z123" s="546"/>
      <c r="AA123" s="319"/>
      <c r="AB123" s="319"/>
      <c r="AC123" s="319"/>
      <c r="AD123" s="319"/>
      <c r="AE123" s="319"/>
      <c r="AF123" s="319"/>
      <c r="AG123" s="319"/>
      <c r="AH123" s="319"/>
      <c r="AI123" s="319"/>
      <c r="AJ123" s="319"/>
      <c r="AK123" s="319"/>
      <c r="AL123" s="319"/>
      <c r="AM123" s="319"/>
      <c r="AN123" s="319"/>
      <c r="AO123" s="319"/>
      <c r="AP123" s="319"/>
      <c r="AQ123" s="319"/>
      <c r="AR123" s="319"/>
      <c r="AS123" s="100" t="s">
        <v>2239</v>
      </c>
    </row>
    <row r="124" spans="1:45" s="108" customFormat="1" ht="25.7" customHeight="1">
      <c r="A124" s="339"/>
      <c r="B124" s="1233"/>
      <c r="C124" s="319" t="s">
        <v>7413</v>
      </c>
      <c r="D124" s="319" t="s">
        <v>10101</v>
      </c>
      <c r="E124" s="319" t="s">
        <v>10102</v>
      </c>
      <c r="F124" s="319" t="s">
        <v>9945</v>
      </c>
      <c r="G124" s="319">
        <v>1936</v>
      </c>
      <c r="H124" s="319">
        <v>267</v>
      </c>
      <c r="I124" s="319">
        <v>267</v>
      </c>
      <c r="J124" s="319">
        <v>40</v>
      </c>
      <c r="K124" s="319">
        <v>40</v>
      </c>
      <c r="L124" s="319"/>
      <c r="M124" s="319"/>
      <c r="N124" s="319">
        <v>1600</v>
      </c>
      <c r="O124" s="319"/>
      <c r="P124" s="652"/>
      <c r="Q124" s="652"/>
      <c r="R124" s="652"/>
      <c r="S124" s="655"/>
      <c r="T124" s="655">
        <v>2011</v>
      </c>
      <c r="U124" s="652"/>
      <c r="V124" s="652"/>
      <c r="W124" s="652"/>
      <c r="X124" s="652"/>
      <c r="Y124" s="652"/>
      <c r="Z124" s="546">
        <v>380</v>
      </c>
      <c r="AA124" s="319"/>
      <c r="AB124" s="319"/>
      <c r="AC124" s="319"/>
      <c r="AD124" s="319"/>
      <c r="AE124" s="319"/>
      <c r="AF124" s="319"/>
      <c r="AG124" s="319"/>
      <c r="AH124" s="319"/>
      <c r="AI124" s="319"/>
      <c r="AJ124" s="319"/>
      <c r="AK124" s="319"/>
      <c r="AL124" s="319"/>
      <c r="AM124" s="319"/>
      <c r="AN124" s="319"/>
      <c r="AO124" s="319"/>
      <c r="AP124" s="319"/>
      <c r="AQ124" s="319"/>
      <c r="AR124" s="319"/>
      <c r="AS124" s="100"/>
    </row>
    <row r="125" spans="1:45" s="108" customFormat="1" ht="35.25" customHeight="1">
      <c r="A125" s="339"/>
      <c r="B125" s="1233"/>
      <c r="C125" s="319" t="s">
        <v>7413</v>
      </c>
      <c r="D125" s="319" t="s">
        <v>10103</v>
      </c>
      <c r="E125" s="319" t="s">
        <v>10104</v>
      </c>
      <c r="F125" s="319" t="s">
        <v>8319</v>
      </c>
      <c r="G125" s="319">
        <v>2201</v>
      </c>
      <c r="H125" s="319"/>
      <c r="I125" s="319"/>
      <c r="J125" s="319"/>
      <c r="K125" s="319"/>
      <c r="L125" s="319"/>
      <c r="M125" s="319"/>
      <c r="N125" s="319">
        <v>1243</v>
      </c>
      <c r="O125" s="319"/>
      <c r="P125" s="652"/>
      <c r="Q125" s="652"/>
      <c r="R125" s="652"/>
      <c r="S125" s="655"/>
      <c r="T125" s="655">
        <v>2012</v>
      </c>
      <c r="U125" s="652"/>
      <c r="V125" s="652"/>
      <c r="W125" s="652"/>
      <c r="X125" s="652"/>
      <c r="Y125" s="652"/>
      <c r="Z125" s="546">
        <v>100</v>
      </c>
      <c r="AA125" s="319"/>
      <c r="AB125" s="319"/>
      <c r="AC125" s="319"/>
      <c r="AD125" s="319"/>
      <c r="AE125" s="319"/>
      <c r="AF125" s="319"/>
      <c r="AG125" s="319"/>
      <c r="AH125" s="319"/>
      <c r="AI125" s="319"/>
      <c r="AJ125" s="319"/>
      <c r="AK125" s="319"/>
      <c r="AL125" s="319"/>
      <c r="AM125" s="319"/>
      <c r="AN125" s="319"/>
      <c r="AO125" s="319"/>
      <c r="AP125" s="319"/>
      <c r="AQ125" s="319"/>
      <c r="AR125" s="319"/>
      <c r="AS125" s="1314" t="s">
        <v>15641</v>
      </c>
    </row>
    <row r="126" spans="1:45" s="108" customFormat="1" ht="25.7" customHeight="1">
      <c r="A126" s="339"/>
      <c r="B126" s="1233"/>
      <c r="C126" s="319" t="s">
        <v>7413</v>
      </c>
      <c r="D126" s="319" t="s">
        <v>6836</v>
      </c>
      <c r="E126" s="319" t="s">
        <v>6836</v>
      </c>
      <c r="F126" s="319" t="s">
        <v>8319</v>
      </c>
      <c r="G126" s="319">
        <v>1131</v>
      </c>
      <c r="H126" s="319">
        <v>299.73</v>
      </c>
      <c r="I126" s="319">
        <v>84.91</v>
      </c>
      <c r="J126" s="319"/>
      <c r="K126" s="319"/>
      <c r="L126" s="319"/>
      <c r="M126" s="319"/>
      <c r="N126" s="319"/>
      <c r="O126" s="319"/>
      <c r="P126" s="652"/>
      <c r="Q126" s="652"/>
      <c r="R126" s="652">
        <v>2014</v>
      </c>
      <c r="S126" s="655"/>
      <c r="T126" s="655">
        <v>2014</v>
      </c>
      <c r="U126" s="652">
        <v>900</v>
      </c>
      <c r="V126" s="652" t="s">
        <v>10105</v>
      </c>
      <c r="W126" s="652"/>
      <c r="X126" s="652"/>
      <c r="Y126" s="652"/>
      <c r="Z126" s="546">
        <v>900</v>
      </c>
      <c r="AA126" s="319" t="s">
        <v>10105</v>
      </c>
      <c r="AB126" s="319"/>
      <c r="AC126" s="319"/>
      <c r="AD126" s="319"/>
      <c r="AE126" s="319"/>
      <c r="AF126" s="319"/>
      <c r="AG126" s="319"/>
      <c r="AH126" s="319"/>
      <c r="AI126" s="319"/>
      <c r="AJ126" s="319"/>
      <c r="AK126" s="319"/>
      <c r="AL126" s="319"/>
      <c r="AM126" s="319"/>
      <c r="AN126" s="319"/>
      <c r="AO126" s="319"/>
      <c r="AP126" s="319"/>
      <c r="AQ126" s="319"/>
      <c r="AR126" s="319"/>
      <c r="AS126" s="100" t="s">
        <v>10106</v>
      </c>
    </row>
    <row r="127" spans="1:45" s="108" customFormat="1" ht="25.7" customHeight="1">
      <c r="A127" s="339"/>
      <c r="B127" s="1233"/>
      <c r="C127" s="319" t="s">
        <v>7462</v>
      </c>
      <c r="D127" s="319" t="s">
        <v>7468</v>
      </c>
      <c r="E127" s="319" t="s">
        <v>10107</v>
      </c>
      <c r="F127" s="319" t="s">
        <v>10108</v>
      </c>
      <c r="G127" s="319">
        <v>15547</v>
      </c>
      <c r="H127" s="319"/>
      <c r="I127" s="319"/>
      <c r="J127" s="319"/>
      <c r="K127" s="319"/>
      <c r="L127" s="319"/>
      <c r="M127" s="319"/>
      <c r="N127" s="319"/>
      <c r="O127" s="319"/>
      <c r="P127" s="652"/>
      <c r="Q127" s="652"/>
      <c r="R127" s="652"/>
      <c r="S127" s="655"/>
      <c r="T127" s="655">
        <v>2008</v>
      </c>
      <c r="U127" s="652"/>
      <c r="V127" s="652"/>
      <c r="W127" s="652"/>
      <c r="X127" s="652"/>
      <c r="Y127" s="652"/>
      <c r="Z127" s="546"/>
      <c r="AA127" s="319"/>
      <c r="AB127" s="319"/>
      <c r="AC127" s="319"/>
      <c r="AD127" s="319"/>
      <c r="AE127" s="319"/>
      <c r="AF127" s="319"/>
      <c r="AG127" s="319"/>
      <c r="AH127" s="319"/>
      <c r="AI127" s="319"/>
      <c r="AJ127" s="319"/>
      <c r="AK127" s="319"/>
      <c r="AL127" s="319"/>
      <c r="AM127" s="319"/>
      <c r="AN127" s="319"/>
      <c r="AO127" s="319"/>
      <c r="AP127" s="319"/>
      <c r="AQ127" s="319"/>
      <c r="AR127" s="319"/>
      <c r="AS127" s="100"/>
    </row>
    <row r="128" spans="1:45" s="108" customFormat="1" ht="25.7" customHeight="1">
      <c r="A128" s="339"/>
      <c r="B128" s="1233"/>
      <c r="C128" s="319" t="s">
        <v>7442</v>
      </c>
      <c r="D128" s="319"/>
      <c r="E128" s="319" t="s">
        <v>10109</v>
      </c>
      <c r="F128" s="319" t="s">
        <v>7442</v>
      </c>
      <c r="G128" s="319">
        <v>924</v>
      </c>
      <c r="H128" s="319"/>
      <c r="I128" s="319"/>
      <c r="J128" s="319">
        <v>42</v>
      </c>
      <c r="K128" s="319">
        <v>22</v>
      </c>
      <c r="L128" s="319"/>
      <c r="M128" s="319"/>
      <c r="N128" s="319"/>
      <c r="O128" s="319"/>
      <c r="P128" s="652"/>
      <c r="Q128" s="652"/>
      <c r="R128" s="652"/>
      <c r="S128" s="655"/>
      <c r="T128" s="655">
        <v>2014</v>
      </c>
      <c r="U128" s="652"/>
      <c r="V128" s="652"/>
      <c r="W128" s="652"/>
      <c r="X128" s="652"/>
      <c r="Y128" s="652"/>
      <c r="Z128" s="546">
        <v>185</v>
      </c>
      <c r="AA128" s="319"/>
      <c r="AB128" s="319"/>
      <c r="AC128" s="319"/>
      <c r="AD128" s="319"/>
      <c r="AE128" s="319"/>
      <c r="AF128" s="319"/>
      <c r="AG128" s="319"/>
      <c r="AH128" s="319"/>
      <c r="AI128" s="319"/>
      <c r="AJ128" s="319"/>
      <c r="AK128" s="319"/>
      <c r="AL128" s="319"/>
      <c r="AM128" s="319"/>
      <c r="AN128" s="319"/>
      <c r="AO128" s="319"/>
      <c r="AP128" s="319"/>
      <c r="AQ128" s="319"/>
      <c r="AR128" s="319"/>
      <c r="AS128" s="100"/>
    </row>
    <row r="129" spans="1:45" s="108" customFormat="1" ht="25.7" customHeight="1">
      <c r="A129" s="339"/>
      <c r="B129" s="1233"/>
      <c r="C129" s="319" t="s">
        <v>7442</v>
      </c>
      <c r="D129" s="319"/>
      <c r="E129" s="319" t="s">
        <v>10107</v>
      </c>
      <c r="F129" s="319" t="s">
        <v>7442</v>
      </c>
      <c r="G129" s="319">
        <v>11570</v>
      </c>
      <c r="H129" s="319">
        <v>121</v>
      </c>
      <c r="I129" s="319">
        <v>121</v>
      </c>
      <c r="J129" s="319"/>
      <c r="K129" s="319"/>
      <c r="L129" s="319"/>
      <c r="M129" s="319"/>
      <c r="N129" s="319"/>
      <c r="O129" s="319"/>
      <c r="P129" s="652"/>
      <c r="Q129" s="652"/>
      <c r="R129" s="652"/>
      <c r="S129" s="655"/>
      <c r="T129" s="655">
        <v>2014</v>
      </c>
      <c r="U129" s="652"/>
      <c r="V129" s="652"/>
      <c r="W129" s="652"/>
      <c r="X129" s="652"/>
      <c r="Y129" s="652"/>
      <c r="Z129" s="546">
        <v>450</v>
      </c>
      <c r="AA129" s="319"/>
      <c r="AB129" s="319"/>
      <c r="AC129" s="319"/>
      <c r="AD129" s="319"/>
      <c r="AE129" s="319"/>
      <c r="AF129" s="319"/>
      <c r="AG129" s="319"/>
      <c r="AH129" s="319"/>
      <c r="AI129" s="319"/>
      <c r="AJ129" s="319"/>
      <c r="AK129" s="319"/>
      <c r="AL129" s="319"/>
      <c r="AM129" s="319"/>
      <c r="AN129" s="319"/>
      <c r="AO129" s="319"/>
      <c r="AP129" s="319"/>
      <c r="AQ129" s="319"/>
      <c r="AR129" s="319"/>
      <c r="AS129" s="100"/>
    </row>
    <row r="130" spans="1:45" s="108" customFormat="1" ht="25.7" customHeight="1">
      <c r="A130" s="339"/>
      <c r="B130" s="1233"/>
      <c r="C130" s="319" t="s">
        <v>7442</v>
      </c>
      <c r="D130" s="319"/>
      <c r="E130" s="319" t="s">
        <v>10110</v>
      </c>
      <c r="F130" s="319" t="s">
        <v>7442</v>
      </c>
      <c r="G130" s="319">
        <v>2408</v>
      </c>
      <c r="H130" s="319"/>
      <c r="I130" s="319"/>
      <c r="J130" s="319">
        <v>60</v>
      </c>
      <c r="K130" s="319">
        <v>40</v>
      </c>
      <c r="L130" s="319"/>
      <c r="M130" s="319"/>
      <c r="N130" s="319"/>
      <c r="O130" s="319"/>
      <c r="P130" s="652"/>
      <c r="Q130" s="652"/>
      <c r="R130" s="652"/>
      <c r="S130" s="655"/>
      <c r="T130" s="655">
        <v>2014</v>
      </c>
      <c r="U130" s="652"/>
      <c r="V130" s="652"/>
      <c r="W130" s="652"/>
      <c r="X130" s="652"/>
      <c r="Y130" s="652"/>
      <c r="Z130" s="546">
        <v>470</v>
      </c>
      <c r="AA130" s="319"/>
      <c r="AB130" s="319"/>
      <c r="AC130" s="319"/>
      <c r="AD130" s="319"/>
      <c r="AE130" s="319"/>
      <c r="AF130" s="319"/>
      <c r="AG130" s="319"/>
      <c r="AH130" s="319"/>
      <c r="AI130" s="319"/>
      <c r="AJ130" s="319"/>
      <c r="AK130" s="319"/>
      <c r="AL130" s="319"/>
      <c r="AM130" s="319"/>
      <c r="AN130" s="319"/>
      <c r="AO130" s="319"/>
      <c r="AP130" s="319"/>
      <c r="AQ130" s="319"/>
      <c r="AR130" s="319"/>
      <c r="AS130" s="100"/>
    </row>
    <row r="131" spans="1:45" s="108" customFormat="1" ht="25.7" customHeight="1">
      <c r="A131" s="339"/>
      <c r="B131" s="1233"/>
      <c r="C131" s="319" t="s">
        <v>7442</v>
      </c>
      <c r="D131" s="319"/>
      <c r="E131" s="319" t="s">
        <v>10111</v>
      </c>
      <c r="F131" s="319" t="s">
        <v>7442</v>
      </c>
      <c r="G131" s="319">
        <v>4360</v>
      </c>
      <c r="H131" s="319"/>
      <c r="I131" s="319"/>
      <c r="J131" s="319">
        <v>65</v>
      </c>
      <c r="K131" s="319">
        <v>50</v>
      </c>
      <c r="L131" s="319"/>
      <c r="M131" s="319"/>
      <c r="N131" s="319">
        <v>3250</v>
      </c>
      <c r="O131" s="319"/>
      <c r="P131" s="652"/>
      <c r="Q131" s="652"/>
      <c r="R131" s="652"/>
      <c r="S131" s="655"/>
      <c r="T131" s="655">
        <v>2015</v>
      </c>
      <c r="U131" s="652"/>
      <c r="V131" s="652"/>
      <c r="W131" s="652"/>
      <c r="X131" s="652"/>
      <c r="Y131" s="652"/>
      <c r="Z131" s="546"/>
      <c r="AA131" s="319"/>
      <c r="AB131" s="319"/>
      <c r="AC131" s="319"/>
      <c r="AD131" s="319"/>
      <c r="AE131" s="319"/>
      <c r="AF131" s="319"/>
      <c r="AG131" s="319"/>
      <c r="AH131" s="319"/>
      <c r="AI131" s="319"/>
      <c r="AJ131" s="319"/>
      <c r="AK131" s="319"/>
      <c r="AL131" s="319"/>
      <c r="AM131" s="319"/>
      <c r="AN131" s="319"/>
      <c r="AO131" s="319"/>
      <c r="AP131" s="319"/>
      <c r="AQ131" s="319"/>
      <c r="AR131" s="319"/>
      <c r="AS131" s="100"/>
    </row>
    <row r="132" spans="1:45" s="108" customFormat="1" ht="25.7" customHeight="1">
      <c r="A132" s="339"/>
      <c r="B132" s="1233"/>
      <c r="C132" s="319" t="s">
        <v>7442</v>
      </c>
      <c r="D132" s="319"/>
      <c r="E132" s="319" t="s">
        <v>10112</v>
      </c>
      <c r="F132" s="319" t="s">
        <v>7442</v>
      </c>
      <c r="G132" s="319">
        <v>4665</v>
      </c>
      <c r="H132" s="319"/>
      <c r="I132" s="319"/>
      <c r="J132" s="319">
        <v>75</v>
      </c>
      <c r="K132" s="319">
        <v>75</v>
      </c>
      <c r="L132" s="319"/>
      <c r="M132" s="319"/>
      <c r="N132" s="319">
        <v>3525</v>
      </c>
      <c r="O132" s="319"/>
      <c r="P132" s="652"/>
      <c r="Q132" s="652"/>
      <c r="R132" s="652"/>
      <c r="S132" s="655"/>
      <c r="T132" s="655">
        <v>2015</v>
      </c>
      <c r="U132" s="652"/>
      <c r="V132" s="652"/>
      <c r="W132" s="652"/>
      <c r="X132" s="652"/>
      <c r="Y132" s="652"/>
      <c r="Z132" s="546"/>
      <c r="AA132" s="319"/>
      <c r="AB132" s="319"/>
      <c r="AC132" s="319"/>
      <c r="AD132" s="319"/>
      <c r="AE132" s="319"/>
      <c r="AF132" s="319"/>
      <c r="AG132" s="319"/>
      <c r="AH132" s="319"/>
      <c r="AI132" s="319"/>
      <c r="AJ132" s="319"/>
      <c r="AK132" s="319"/>
      <c r="AL132" s="319"/>
      <c r="AM132" s="319"/>
      <c r="AN132" s="319"/>
      <c r="AO132" s="319"/>
      <c r="AP132" s="319"/>
      <c r="AQ132" s="319"/>
      <c r="AR132" s="319"/>
      <c r="AS132" s="100"/>
    </row>
    <row r="133" spans="1:45" s="108" customFormat="1" ht="25.7" customHeight="1">
      <c r="A133" s="339"/>
      <c r="B133" s="1233"/>
      <c r="C133" s="319" t="s">
        <v>7442</v>
      </c>
      <c r="D133" s="319"/>
      <c r="E133" s="319" t="s">
        <v>10113</v>
      </c>
      <c r="F133" s="319" t="s">
        <v>7442</v>
      </c>
      <c r="G133" s="319">
        <v>3500</v>
      </c>
      <c r="H133" s="319"/>
      <c r="I133" s="319"/>
      <c r="J133" s="319">
        <v>70</v>
      </c>
      <c r="K133" s="319">
        <v>50</v>
      </c>
      <c r="L133" s="319"/>
      <c r="M133" s="319"/>
      <c r="N133" s="319">
        <v>3500</v>
      </c>
      <c r="O133" s="319"/>
      <c r="P133" s="652"/>
      <c r="Q133" s="652"/>
      <c r="R133" s="652"/>
      <c r="S133" s="655"/>
      <c r="T133" s="655">
        <v>2015</v>
      </c>
      <c r="U133" s="652"/>
      <c r="V133" s="652"/>
      <c r="W133" s="652"/>
      <c r="X133" s="652"/>
      <c r="Y133" s="652"/>
      <c r="Z133" s="546"/>
      <c r="AA133" s="319"/>
      <c r="AB133" s="319"/>
      <c r="AC133" s="319"/>
      <c r="AD133" s="319"/>
      <c r="AE133" s="319"/>
      <c r="AF133" s="319"/>
      <c r="AG133" s="319"/>
      <c r="AH133" s="319"/>
      <c r="AI133" s="319"/>
      <c r="AJ133" s="319"/>
      <c r="AK133" s="319"/>
      <c r="AL133" s="319"/>
      <c r="AM133" s="319"/>
      <c r="AN133" s="319"/>
      <c r="AO133" s="319"/>
      <c r="AP133" s="319"/>
      <c r="AQ133" s="319"/>
      <c r="AR133" s="319"/>
      <c r="AS133" s="100"/>
    </row>
    <row r="134" spans="1:45" s="108" customFormat="1" ht="25.7" customHeight="1">
      <c r="A134" s="339"/>
      <c r="B134" s="1233"/>
      <c r="C134" s="319" t="s">
        <v>7442</v>
      </c>
      <c r="D134" s="319"/>
      <c r="E134" s="319" t="s">
        <v>10114</v>
      </c>
      <c r="F134" s="319" t="s">
        <v>7442</v>
      </c>
      <c r="G134" s="319">
        <v>1125</v>
      </c>
      <c r="H134" s="319"/>
      <c r="I134" s="319"/>
      <c r="J134" s="319">
        <v>45</v>
      </c>
      <c r="K134" s="319">
        <v>25</v>
      </c>
      <c r="L134" s="319"/>
      <c r="M134" s="319"/>
      <c r="N134" s="319">
        <v>1125</v>
      </c>
      <c r="O134" s="319"/>
      <c r="P134" s="652"/>
      <c r="Q134" s="652"/>
      <c r="R134" s="652"/>
      <c r="S134" s="655"/>
      <c r="T134" s="655">
        <v>2015</v>
      </c>
      <c r="U134" s="652"/>
      <c r="V134" s="652"/>
      <c r="W134" s="652"/>
      <c r="X134" s="652"/>
      <c r="Y134" s="652"/>
      <c r="Z134" s="546"/>
      <c r="AA134" s="319"/>
      <c r="AB134" s="319"/>
      <c r="AC134" s="319"/>
      <c r="AD134" s="319"/>
      <c r="AE134" s="319"/>
      <c r="AF134" s="319"/>
      <c r="AG134" s="319"/>
      <c r="AH134" s="319"/>
      <c r="AI134" s="319"/>
      <c r="AJ134" s="319"/>
      <c r="AK134" s="319"/>
      <c r="AL134" s="319"/>
      <c r="AM134" s="319"/>
      <c r="AN134" s="319"/>
      <c r="AO134" s="319"/>
      <c r="AP134" s="319"/>
      <c r="AQ134" s="319"/>
      <c r="AR134" s="319"/>
      <c r="AS134" s="100"/>
    </row>
    <row r="135" spans="1:45" s="108" customFormat="1" ht="25.7" customHeight="1">
      <c r="A135" s="339"/>
      <c r="B135" s="1233"/>
      <c r="C135" s="319" t="s">
        <v>2271</v>
      </c>
      <c r="D135" s="319" t="s">
        <v>10115</v>
      </c>
      <c r="E135" s="319" t="s">
        <v>2272</v>
      </c>
      <c r="F135" s="319" t="s">
        <v>2271</v>
      </c>
      <c r="G135" s="319">
        <v>1400</v>
      </c>
      <c r="H135" s="319"/>
      <c r="I135" s="319"/>
      <c r="J135" s="319">
        <v>35</v>
      </c>
      <c r="K135" s="319">
        <v>40</v>
      </c>
      <c r="L135" s="319"/>
      <c r="M135" s="319"/>
      <c r="N135" s="319"/>
      <c r="O135" s="319"/>
      <c r="P135" s="652"/>
      <c r="Q135" s="652"/>
      <c r="R135" s="652"/>
      <c r="S135" s="655"/>
      <c r="T135" s="655">
        <v>2010</v>
      </c>
      <c r="U135" s="652"/>
      <c r="V135" s="652"/>
      <c r="W135" s="652"/>
      <c r="X135" s="652"/>
      <c r="Y135" s="652"/>
      <c r="Z135" s="546"/>
      <c r="AA135" s="319"/>
      <c r="AB135" s="319"/>
      <c r="AC135" s="319"/>
      <c r="AD135" s="319"/>
      <c r="AE135" s="319"/>
      <c r="AF135" s="319"/>
      <c r="AG135" s="319"/>
      <c r="AH135" s="319"/>
      <c r="AI135" s="319"/>
      <c r="AJ135" s="319"/>
      <c r="AK135" s="319"/>
      <c r="AL135" s="319"/>
      <c r="AM135" s="319"/>
      <c r="AN135" s="319"/>
      <c r="AO135" s="319"/>
      <c r="AP135" s="319"/>
      <c r="AQ135" s="319"/>
      <c r="AR135" s="319" t="s">
        <v>2273</v>
      </c>
      <c r="AS135" s="100"/>
    </row>
    <row r="136" spans="1:45" s="108" customFormat="1" ht="25.7" customHeight="1">
      <c r="A136" s="339"/>
      <c r="B136" s="1233"/>
      <c r="C136" s="319" t="s">
        <v>2271</v>
      </c>
      <c r="D136" s="319"/>
      <c r="E136" s="319" t="s">
        <v>10116</v>
      </c>
      <c r="F136" s="319" t="s">
        <v>2271</v>
      </c>
      <c r="G136" s="319">
        <v>4740</v>
      </c>
      <c r="H136" s="319"/>
      <c r="I136" s="319"/>
      <c r="J136" s="319"/>
      <c r="K136" s="319"/>
      <c r="L136" s="319"/>
      <c r="M136" s="319"/>
      <c r="N136" s="319">
        <v>3150</v>
      </c>
      <c r="O136" s="319"/>
      <c r="P136" s="652"/>
      <c r="Q136" s="652"/>
      <c r="R136" s="652"/>
      <c r="S136" s="655"/>
      <c r="T136" s="655">
        <v>2015</v>
      </c>
      <c r="U136" s="652"/>
      <c r="V136" s="652"/>
      <c r="W136" s="652"/>
      <c r="X136" s="652"/>
      <c r="Y136" s="652"/>
      <c r="Z136" s="546">
        <v>650</v>
      </c>
      <c r="AA136" s="319"/>
      <c r="AB136" s="319"/>
      <c r="AC136" s="319"/>
      <c r="AD136" s="319"/>
      <c r="AE136" s="319"/>
      <c r="AF136" s="319"/>
      <c r="AG136" s="319"/>
      <c r="AH136" s="319"/>
      <c r="AI136" s="319"/>
      <c r="AJ136" s="319"/>
      <c r="AK136" s="319"/>
      <c r="AL136" s="319"/>
      <c r="AM136" s="319"/>
      <c r="AN136" s="319"/>
      <c r="AO136" s="319"/>
      <c r="AP136" s="319"/>
      <c r="AQ136" s="319"/>
      <c r="AR136" s="319"/>
      <c r="AS136" s="100"/>
    </row>
    <row r="137" spans="1:45" s="108" customFormat="1" ht="48" customHeight="1">
      <c r="A137" s="339"/>
      <c r="B137" s="1233"/>
      <c r="C137" s="319" t="s">
        <v>2271</v>
      </c>
      <c r="D137" s="319"/>
      <c r="E137" s="319" t="s">
        <v>10117</v>
      </c>
      <c r="F137" s="319" t="s">
        <v>15615</v>
      </c>
      <c r="G137" s="319">
        <v>2878</v>
      </c>
      <c r="H137" s="319">
        <v>1976</v>
      </c>
      <c r="I137" s="319"/>
      <c r="J137" s="319"/>
      <c r="K137" s="319"/>
      <c r="L137" s="319"/>
      <c r="M137" s="319"/>
      <c r="N137" s="319"/>
      <c r="O137" s="319"/>
      <c r="P137" s="652"/>
      <c r="Q137" s="652"/>
      <c r="R137" s="652"/>
      <c r="S137" s="655"/>
      <c r="T137" s="655">
        <v>2010</v>
      </c>
      <c r="U137" s="652"/>
      <c r="V137" s="652"/>
      <c r="W137" s="652"/>
      <c r="X137" s="652"/>
      <c r="Y137" s="652"/>
      <c r="Z137" s="546">
        <v>348</v>
      </c>
      <c r="AA137" s="319"/>
      <c r="AB137" s="319"/>
      <c r="AC137" s="319"/>
      <c r="AD137" s="319"/>
      <c r="AE137" s="319"/>
      <c r="AF137" s="319"/>
      <c r="AG137" s="319"/>
      <c r="AH137" s="319"/>
      <c r="AI137" s="319"/>
      <c r="AJ137" s="319"/>
      <c r="AK137" s="319"/>
      <c r="AL137" s="319"/>
      <c r="AM137" s="319"/>
      <c r="AN137" s="319"/>
      <c r="AO137" s="319"/>
      <c r="AP137" s="319"/>
      <c r="AQ137" s="319"/>
      <c r="AR137" s="319"/>
      <c r="AS137" s="100" t="s">
        <v>15642</v>
      </c>
    </row>
    <row r="138" spans="1:45" s="108" customFormat="1" ht="25.7" customHeight="1">
      <c r="A138" s="339"/>
      <c r="B138" s="1233"/>
      <c r="C138" s="319" t="s">
        <v>2271</v>
      </c>
      <c r="D138" s="319"/>
      <c r="E138" s="319" t="s">
        <v>10118</v>
      </c>
      <c r="F138" s="319" t="s">
        <v>2271</v>
      </c>
      <c r="G138" s="319"/>
      <c r="H138" s="319"/>
      <c r="I138" s="319"/>
      <c r="J138" s="319">
        <v>15.02</v>
      </c>
      <c r="K138" s="319">
        <v>26.9</v>
      </c>
      <c r="L138" s="319"/>
      <c r="M138" s="319"/>
      <c r="N138" s="319"/>
      <c r="O138" s="319"/>
      <c r="P138" s="652"/>
      <c r="Q138" s="652"/>
      <c r="R138" s="652"/>
      <c r="S138" s="655"/>
      <c r="T138" s="655">
        <v>2016</v>
      </c>
      <c r="U138" s="652"/>
      <c r="V138" s="652"/>
      <c r="W138" s="652"/>
      <c r="X138" s="652"/>
      <c r="Y138" s="652"/>
      <c r="Z138" s="546"/>
      <c r="AA138" s="319"/>
      <c r="AB138" s="319"/>
      <c r="AC138" s="319"/>
      <c r="AD138" s="319"/>
      <c r="AE138" s="319"/>
      <c r="AF138" s="319"/>
      <c r="AG138" s="319"/>
      <c r="AH138" s="319"/>
      <c r="AI138" s="319"/>
      <c r="AJ138" s="319"/>
      <c r="AK138" s="319"/>
      <c r="AL138" s="319"/>
      <c r="AM138" s="319"/>
      <c r="AN138" s="319"/>
      <c r="AO138" s="319"/>
      <c r="AP138" s="319"/>
      <c r="AQ138" s="319"/>
      <c r="AR138" s="319"/>
      <c r="AS138" s="100"/>
    </row>
    <row r="139" spans="1:45" s="108" customFormat="1" ht="25.7" customHeight="1">
      <c r="A139" s="339"/>
      <c r="B139" s="1233"/>
      <c r="C139" s="319" t="s">
        <v>7450</v>
      </c>
      <c r="D139" s="319"/>
      <c r="E139" s="319" t="s">
        <v>15612</v>
      </c>
      <c r="F139" s="319" t="s">
        <v>10119</v>
      </c>
      <c r="G139" s="319"/>
      <c r="H139" s="319"/>
      <c r="I139" s="319"/>
      <c r="J139" s="319"/>
      <c r="K139" s="319"/>
      <c r="L139" s="319"/>
      <c r="M139" s="319"/>
      <c r="N139" s="319"/>
      <c r="O139" s="319"/>
      <c r="P139" s="652"/>
      <c r="Q139" s="652"/>
      <c r="R139" s="652"/>
      <c r="S139" s="655"/>
      <c r="T139" s="655">
        <v>2014</v>
      </c>
      <c r="U139" s="652"/>
      <c r="V139" s="652"/>
      <c r="W139" s="652"/>
      <c r="X139" s="652"/>
      <c r="Y139" s="652"/>
      <c r="Z139" s="546">
        <v>50</v>
      </c>
      <c r="AA139" s="319"/>
      <c r="AB139" s="319"/>
      <c r="AC139" s="319"/>
      <c r="AD139" s="319"/>
      <c r="AE139" s="319"/>
      <c r="AF139" s="319"/>
      <c r="AG139" s="319"/>
      <c r="AH139" s="319"/>
      <c r="AI139" s="319"/>
      <c r="AJ139" s="319"/>
      <c r="AK139" s="319"/>
      <c r="AL139" s="319"/>
      <c r="AM139" s="319"/>
      <c r="AN139" s="319"/>
      <c r="AO139" s="319"/>
      <c r="AP139" s="319"/>
      <c r="AQ139" s="319"/>
      <c r="AR139" s="319"/>
      <c r="AS139" s="100"/>
    </row>
    <row r="140" spans="1:45" s="108" customFormat="1" ht="25.7" customHeight="1">
      <c r="A140" s="339"/>
      <c r="B140" s="1233"/>
      <c r="C140" s="319" t="s">
        <v>7450</v>
      </c>
      <c r="D140" s="319"/>
      <c r="E140" s="319" t="s">
        <v>15616</v>
      </c>
      <c r="F140" s="319" t="s">
        <v>10119</v>
      </c>
      <c r="G140" s="319">
        <v>5120</v>
      </c>
      <c r="H140" s="319"/>
      <c r="I140" s="319"/>
      <c r="J140" s="319"/>
      <c r="K140" s="319"/>
      <c r="L140" s="319"/>
      <c r="M140" s="319"/>
      <c r="N140" s="319"/>
      <c r="O140" s="319"/>
      <c r="P140" s="652"/>
      <c r="Q140" s="652"/>
      <c r="R140" s="652"/>
      <c r="S140" s="655"/>
      <c r="T140" s="655">
        <v>1995</v>
      </c>
      <c r="U140" s="652"/>
      <c r="V140" s="652"/>
      <c r="W140" s="652"/>
      <c r="X140" s="652"/>
      <c r="Y140" s="652"/>
      <c r="Z140" s="546"/>
      <c r="AA140" s="319"/>
      <c r="AB140" s="319"/>
      <c r="AC140" s="319"/>
      <c r="AD140" s="319"/>
      <c r="AE140" s="319"/>
      <c r="AF140" s="319"/>
      <c r="AG140" s="319"/>
      <c r="AH140" s="319"/>
      <c r="AI140" s="319"/>
      <c r="AJ140" s="319"/>
      <c r="AK140" s="319"/>
      <c r="AL140" s="319"/>
      <c r="AM140" s="319"/>
      <c r="AN140" s="319"/>
      <c r="AO140" s="319"/>
      <c r="AP140" s="319"/>
      <c r="AQ140" s="319"/>
      <c r="AR140" s="319"/>
      <c r="AS140" s="100"/>
    </row>
    <row r="141" spans="1:45" s="108" customFormat="1" ht="25.7" customHeight="1">
      <c r="A141" s="339"/>
      <c r="B141" s="1233"/>
      <c r="C141" s="319" t="s">
        <v>7450</v>
      </c>
      <c r="D141" s="319"/>
      <c r="E141" s="319" t="s">
        <v>10120</v>
      </c>
      <c r="F141" s="319" t="s">
        <v>10119</v>
      </c>
      <c r="G141" s="319">
        <v>616</v>
      </c>
      <c r="H141" s="319"/>
      <c r="I141" s="319"/>
      <c r="J141" s="319">
        <v>10</v>
      </c>
      <c r="K141" s="319">
        <v>16</v>
      </c>
      <c r="L141" s="319"/>
      <c r="M141" s="319"/>
      <c r="N141" s="319">
        <v>160</v>
      </c>
      <c r="O141" s="319"/>
      <c r="P141" s="652"/>
      <c r="Q141" s="652"/>
      <c r="R141" s="652"/>
      <c r="S141" s="655"/>
      <c r="T141" s="655">
        <v>2008</v>
      </c>
      <c r="U141" s="652"/>
      <c r="V141" s="652"/>
      <c r="W141" s="652"/>
      <c r="X141" s="652"/>
      <c r="Y141" s="652"/>
      <c r="Z141" s="546"/>
      <c r="AA141" s="319"/>
      <c r="AB141" s="319"/>
      <c r="AC141" s="319"/>
      <c r="AD141" s="319"/>
      <c r="AE141" s="319"/>
      <c r="AF141" s="319"/>
      <c r="AG141" s="319"/>
      <c r="AH141" s="319"/>
      <c r="AI141" s="319"/>
      <c r="AJ141" s="319"/>
      <c r="AK141" s="319"/>
      <c r="AL141" s="319"/>
      <c r="AM141" s="319"/>
      <c r="AN141" s="319"/>
      <c r="AO141" s="319"/>
      <c r="AP141" s="319"/>
      <c r="AQ141" s="319"/>
      <c r="AR141" s="319"/>
      <c r="AS141" s="100"/>
    </row>
    <row r="142" spans="1:45" s="108" customFormat="1" ht="25.7" customHeight="1">
      <c r="A142" s="339"/>
      <c r="B142" s="1233"/>
      <c r="C142" s="319" t="s">
        <v>7450</v>
      </c>
      <c r="D142" s="319"/>
      <c r="E142" s="319" t="s">
        <v>15613</v>
      </c>
      <c r="F142" s="319" t="s">
        <v>10119</v>
      </c>
      <c r="G142" s="319"/>
      <c r="H142" s="319"/>
      <c r="I142" s="319"/>
      <c r="J142" s="319"/>
      <c r="K142" s="319"/>
      <c r="L142" s="319"/>
      <c r="M142" s="319"/>
      <c r="N142" s="319">
        <v>400</v>
      </c>
      <c r="O142" s="319"/>
      <c r="P142" s="652"/>
      <c r="Q142" s="652"/>
      <c r="R142" s="652"/>
      <c r="S142" s="655"/>
      <c r="T142" s="655"/>
      <c r="U142" s="652"/>
      <c r="V142" s="652"/>
      <c r="W142" s="652"/>
      <c r="X142" s="652"/>
      <c r="Y142" s="652"/>
      <c r="Z142" s="546"/>
      <c r="AA142" s="319"/>
      <c r="AB142" s="319"/>
      <c r="AC142" s="319"/>
      <c r="AD142" s="319"/>
      <c r="AE142" s="319"/>
      <c r="AF142" s="319"/>
      <c r="AG142" s="319"/>
      <c r="AH142" s="319"/>
      <c r="AI142" s="319"/>
      <c r="AJ142" s="319"/>
      <c r="AK142" s="319"/>
      <c r="AL142" s="319"/>
      <c r="AM142" s="319"/>
      <c r="AN142" s="319"/>
      <c r="AO142" s="319"/>
      <c r="AP142" s="319"/>
      <c r="AQ142" s="319"/>
      <c r="AR142" s="319"/>
      <c r="AS142" s="100"/>
    </row>
    <row r="143" spans="1:45" s="108" customFormat="1" ht="25.7" customHeight="1">
      <c r="A143" s="339"/>
      <c r="B143" s="1233"/>
      <c r="C143" s="319" t="s">
        <v>7450</v>
      </c>
      <c r="D143" s="319"/>
      <c r="E143" s="319" t="s">
        <v>10121</v>
      </c>
      <c r="F143" s="319" t="s">
        <v>7450</v>
      </c>
      <c r="G143" s="319">
        <v>7649</v>
      </c>
      <c r="H143" s="319"/>
      <c r="I143" s="319"/>
      <c r="J143" s="319"/>
      <c r="K143" s="319"/>
      <c r="L143" s="319"/>
      <c r="M143" s="319"/>
      <c r="N143" s="319"/>
      <c r="O143" s="319"/>
      <c r="P143" s="652"/>
      <c r="Q143" s="652"/>
      <c r="R143" s="652"/>
      <c r="S143" s="655"/>
      <c r="T143" s="655">
        <v>2006</v>
      </c>
      <c r="U143" s="652"/>
      <c r="V143" s="652"/>
      <c r="W143" s="652"/>
      <c r="X143" s="652"/>
      <c r="Y143" s="652"/>
      <c r="Z143" s="546">
        <v>3340</v>
      </c>
      <c r="AA143" s="319"/>
      <c r="AB143" s="319"/>
      <c r="AC143" s="319"/>
      <c r="AD143" s="319"/>
      <c r="AE143" s="319"/>
      <c r="AF143" s="319"/>
      <c r="AG143" s="319"/>
      <c r="AH143" s="319"/>
      <c r="AI143" s="319"/>
      <c r="AJ143" s="319"/>
      <c r="AK143" s="319"/>
      <c r="AL143" s="319"/>
      <c r="AM143" s="319"/>
      <c r="AN143" s="319"/>
      <c r="AO143" s="319"/>
      <c r="AP143" s="319"/>
      <c r="AQ143" s="319"/>
      <c r="AR143" s="319"/>
      <c r="AS143" s="100"/>
    </row>
    <row r="144" spans="1:45" s="108" customFormat="1" ht="25.7" customHeight="1">
      <c r="A144" s="339"/>
      <c r="B144" s="1233"/>
      <c r="C144" s="319" t="s">
        <v>7450</v>
      </c>
      <c r="D144" s="319"/>
      <c r="E144" s="319" t="s">
        <v>10122</v>
      </c>
      <c r="F144" s="319" t="s">
        <v>10119</v>
      </c>
      <c r="G144" s="319">
        <v>1500</v>
      </c>
      <c r="H144" s="319"/>
      <c r="I144" s="319"/>
      <c r="J144" s="319">
        <v>44</v>
      </c>
      <c r="K144" s="319">
        <v>28</v>
      </c>
      <c r="L144" s="319"/>
      <c r="M144" s="319"/>
      <c r="N144" s="319">
        <v>1232</v>
      </c>
      <c r="O144" s="319"/>
      <c r="P144" s="652"/>
      <c r="Q144" s="652"/>
      <c r="R144" s="652"/>
      <c r="S144" s="655"/>
      <c r="T144" s="655">
        <v>2007</v>
      </c>
      <c r="U144" s="652"/>
      <c r="V144" s="652"/>
      <c r="W144" s="652"/>
      <c r="X144" s="652"/>
      <c r="Y144" s="652"/>
      <c r="Z144" s="546">
        <v>260</v>
      </c>
      <c r="AA144" s="319"/>
      <c r="AB144" s="319"/>
      <c r="AC144" s="319"/>
      <c r="AD144" s="319"/>
      <c r="AE144" s="319"/>
      <c r="AF144" s="319"/>
      <c r="AG144" s="319"/>
      <c r="AH144" s="319"/>
      <c r="AI144" s="319"/>
      <c r="AJ144" s="319"/>
      <c r="AK144" s="319"/>
      <c r="AL144" s="319"/>
      <c r="AM144" s="319"/>
      <c r="AN144" s="319"/>
      <c r="AO144" s="319"/>
      <c r="AP144" s="319"/>
      <c r="AQ144" s="319"/>
      <c r="AR144" s="319"/>
      <c r="AS144" s="100"/>
    </row>
    <row r="145" spans="1:45" s="108" customFormat="1" ht="25.7" customHeight="1">
      <c r="A145" s="339"/>
      <c r="B145" s="1233"/>
      <c r="C145" s="319" t="s">
        <v>7450</v>
      </c>
      <c r="D145" s="319"/>
      <c r="E145" s="319" t="s">
        <v>10123</v>
      </c>
      <c r="F145" s="319" t="s">
        <v>10119</v>
      </c>
      <c r="G145" s="319"/>
      <c r="H145" s="319"/>
      <c r="I145" s="319"/>
      <c r="J145" s="319"/>
      <c r="K145" s="319"/>
      <c r="L145" s="319"/>
      <c r="M145" s="319"/>
      <c r="N145" s="319"/>
      <c r="O145" s="319"/>
      <c r="P145" s="652"/>
      <c r="Q145" s="652"/>
      <c r="R145" s="652"/>
      <c r="S145" s="655"/>
      <c r="T145" s="655"/>
      <c r="U145" s="652"/>
      <c r="V145" s="652"/>
      <c r="W145" s="652"/>
      <c r="X145" s="652"/>
      <c r="Y145" s="652"/>
      <c r="Z145" s="546"/>
      <c r="AA145" s="319"/>
      <c r="AB145" s="319"/>
      <c r="AC145" s="319"/>
      <c r="AD145" s="319"/>
      <c r="AE145" s="319"/>
      <c r="AF145" s="319"/>
      <c r="AG145" s="319"/>
      <c r="AH145" s="319"/>
      <c r="AI145" s="319"/>
      <c r="AJ145" s="319"/>
      <c r="AK145" s="319"/>
      <c r="AL145" s="319"/>
      <c r="AM145" s="319"/>
      <c r="AN145" s="319"/>
      <c r="AO145" s="319"/>
      <c r="AP145" s="319"/>
      <c r="AQ145" s="319"/>
      <c r="AR145" s="319"/>
      <c r="AS145" s="100"/>
    </row>
    <row r="146" spans="1:45" s="108" customFormat="1" ht="25.7" customHeight="1">
      <c r="A146" s="339"/>
      <c r="B146" s="1233"/>
      <c r="C146" s="319" t="s">
        <v>7450</v>
      </c>
      <c r="D146" s="319"/>
      <c r="E146" s="319" t="s">
        <v>10124</v>
      </c>
      <c r="F146" s="319" t="s">
        <v>10119</v>
      </c>
      <c r="G146" s="319">
        <v>1656</v>
      </c>
      <c r="H146" s="319"/>
      <c r="I146" s="319"/>
      <c r="J146" s="319">
        <v>17</v>
      </c>
      <c r="K146" s="319">
        <v>8</v>
      </c>
      <c r="L146" s="319"/>
      <c r="M146" s="319"/>
      <c r="N146" s="319">
        <v>136</v>
      </c>
      <c r="O146" s="319"/>
      <c r="P146" s="652"/>
      <c r="Q146" s="652"/>
      <c r="R146" s="652"/>
      <c r="S146" s="655"/>
      <c r="T146" s="655">
        <v>2004</v>
      </c>
      <c r="U146" s="652"/>
      <c r="V146" s="652"/>
      <c r="W146" s="652"/>
      <c r="X146" s="652"/>
      <c r="Y146" s="652"/>
      <c r="Z146" s="546"/>
      <c r="AA146" s="319"/>
      <c r="AB146" s="319"/>
      <c r="AC146" s="319"/>
      <c r="AD146" s="319"/>
      <c r="AE146" s="319"/>
      <c r="AF146" s="319"/>
      <c r="AG146" s="319"/>
      <c r="AH146" s="319"/>
      <c r="AI146" s="319"/>
      <c r="AJ146" s="319"/>
      <c r="AK146" s="319"/>
      <c r="AL146" s="319"/>
      <c r="AM146" s="319"/>
      <c r="AN146" s="319"/>
      <c r="AO146" s="319"/>
      <c r="AP146" s="319"/>
      <c r="AQ146" s="319"/>
      <c r="AR146" s="319"/>
      <c r="AS146" s="100"/>
    </row>
    <row r="147" spans="1:45" s="108" customFormat="1" ht="25.7" customHeight="1">
      <c r="A147" s="339"/>
      <c r="B147" s="1233"/>
      <c r="C147" s="319" t="s">
        <v>7450</v>
      </c>
      <c r="D147" s="319"/>
      <c r="E147" s="319" t="s">
        <v>15614</v>
      </c>
      <c r="F147" s="319" t="s">
        <v>7450</v>
      </c>
      <c r="G147" s="319">
        <v>1079</v>
      </c>
      <c r="H147" s="319"/>
      <c r="I147" s="319"/>
      <c r="J147" s="319"/>
      <c r="K147" s="319"/>
      <c r="L147" s="319"/>
      <c r="M147" s="319"/>
      <c r="N147" s="319"/>
      <c r="O147" s="319"/>
      <c r="P147" s="652"/>
      <c r="Q147" s="652"/>
      <c r="R147" s="652"/>
      <c r="S147" s="655"/>
      <c r="T147" s="655">
        <v>1997</v>
      </c>
      <c r="U147" s="652"/>
      <c r="V147" s="652"/>
      <c r="W147" s="652"/>
      <c r="X147" s="652"/>
      <c r="Y147" s="652"/>
      <c r="Z147" s="546"/>
      <c r="AA147" s="319"/>
      <c r="AB147" s="319"/>
      <c r="AC147" s="319"/>
      <c r="AD147" s="319"/>
      <c r="AE147" s="319"/>
      <c r="AF147" s="319"/>
      <c r="AG147" s="319"/>
      <c r="AH147" s="319"/>
      <c r="AI147" s="319"/>
      <c r="AJ147" s="319"/>
      <c r="AK147" s="319"/>
      <c r="AL147" s="319"/>
      <c r="AM147" s="319"/>
      <c r="AN147" s="319"/>
      <c r="AO147" s="319"/>
      <c r="AP147" s="319"/>
      <c r="AQ147" s="319"/>
      <c r="AR147" s="319"/>
      <c r="AS147" s="100"/>
    </row>
    <row r="148" spans="1:45" s="108" customFormat="1" ht="25.7" customHeight="1">
      <c r="A148" s="339"/>
      <c r="B148" s="1233"/>
      <c r="C148" s="319" t="s">
        <v>7450</v>
      </c>
      <c r="D148" s="319"/>
      <c r="E148" s="319" t="s">
        <v>10125</v>
      </c>
      <c r="F148" s="319" t="s">
        <v>7450</v>
      </c>
      <c r="G148" s="319">
        <v>816</v>
      </c>
      <c r="H148" s="319"/>
      <c r="I148" s="319"/>
      <c r="J148" s="319">
        <v>30</v>
      </c>
      <c r="K148" s="319">
        <v>25</v>
      </c>
      <c r="L148" s="319"/>
      <c r="M148" s="319"/>
      <c r="N148" s="319">
        <v>750</v>
      </c>
      <c r="O148" s="319"/>
      <c r="P148" s="652"/>
      <c r="Q148" s="652"/>
      <c r="R148" s="652"/>
      <c r="S148" s="655"/>
      <c r="T148" s="655">
        <v>2006</v>
      </c>
      <c r="U148" s="652"/>
      <c r="V148" s="652"/>
      <c r="W148" s="652"/>
      <c r="X148" s="652"/>
      <c r="Y148" s="652"/>
      <c r="Z148" s="546">
        <v>15</v>
      </c>
      <c r="AA148" s="319"/>
      <c r="AB148" s="319"/>
      <c r="AC148" s="319"/>
      <c r="AD148" s="319"/>
      <c r="AE148" s="319"/>
      <c r="AF148" s="319"/>
      <c r="AG148" s="319"/>
      <c r="AH148" s="319"/>
      <c r="AI148" s="319"/>
      <c r="AJ148" s="319"/>
      <c r="AK148" s="319"/>
      <c r="AL148" s="319"/>
      <c r="AM148" s="319"/>
      <c r="AN148" s="319"/>
      <c r="AO148" s="319"/>
      <c r="AP148" s="319"/>
      <c r="AQ148" s="319"/>
      <c r="AR148" s="319"/>
      <c r="AS148" s="100"/>
    </row>
    <row r="149" spans="1:45" s="108" customFormat="1" ht="25.7" customHeight="1">
      <c r="A149" s="339"/>
      <c r="B149" s="1233"/>
      <c r="C149" s="319" t="s">
        <v>7450</v>
      </c>
      <c r="D149" s="319"/>
      <c r="E149" s="319" t="s">
        <v>10126</v>
      </c>
      <c r="F149" s="319" t="s">
        <v>401</v>
      </c>
      <c r="G149" s="319"/>
      <c r="H149" s="319"/>
      <c r="I149" s="319"/>
      <c r="J149" s="319"/>
      <c r="K149" s="319"/>
      <c r="L149" s="319"/>
      <c r="M149" s="319"/>
      <c r="N149" s="319"/>
      <c r="O149" s="319"/>
      <c r="P149" s="652"/>
      <c r="Q149" s="652"/>
      <c r="R149" s="652"/>
      <c r="S149" s="655"/>
      <c r="T149" s="655">
        <v>2016</v>
      </c>
      <c r="U149" s="652"/>
      <c r="V149" s="652"/>
      <c r="W149" s="652"/>
      <c r="X149" s="652"/>
      <c r="Y149" s="652"/>
      <c r="Z149" s="546"/>
      <c r="AA149" s="319"/>
      <c r="AB149" s="319"/>
      <c r="AC149" s="319"/>
      <c r="AD149" s="319"/>
      <c r="AE149" s="319"/>
      <c r="AF149" s="319"/>
      <c r="AG149" s="319"/>
      <c r="AH149" s="319"/>
      <c r="AI149" s="319"/>
      <c r="AJ149" s="319"/>
      <c r="AK149" s="319"/>
      <c r="AL149" s="319"/>
      <c r="AM149" s="319"/>
      <c r="AN149" s="319"/>
      <c r="AO149" s="319"/>
      <c r="AP149" s="319"/>
      <c r="AQ149" s="319"/>
      <c r="AR149" s="319"/>
      <c r="AS149" s="100"/>
    </row>
    <row r="150" spans="1:45" s="108" customFormat="1" ht="25.7" customHeight="1">
      <c r="A150" s="339"/>
      <c r="B150" s="1233"/>
      <c r="C150" s="319" t="s">
        <v>7450</v>
      </c>
      <c r="D150" s="319"/>
      <c r="E150" s="319" t="s">
        <v>10127</v>
      </c>
      <c r="F150" s="319" t="s">
        <v>7450</v>
      </c>
      <c r="G150" s="319">
        <v>1500</v>
      </c>
      <c r="H150" s="319"/>
      <c r="I150" s="319"/>
      <c r="J150" s="319">
        <v>20</v>
      </c>
      <c r="K150" s="319">
        <v>40</v>
      </c>
      <c r="L150" s="319"/>
      <c r="M150" s="319"/>
      <c r="N150" s="319">
        <v>800</v>
      </c>
      <c r="O150" s="319"/>
      <c r="P150" s="652"/>
      <c r="Q150" s="652"/>
      <c r="R150" s="652"/>
      <c r="S150" s="655"/>
      <c r="T150" s="655">
        <v>2008</v>
      </c>
      <c r="U150" s="652"/>
      <c r="V150" s="652"/>
      <c r="W150" s="652"/>
      <c r="X150" s="652"/>
      <c r="Y150" s="652"/>
      <c r="Z150" s="546"/>
      <c r="AA150" s="319"/>
      <c r="AB150" s="319"/>
      <c r="AC150" s="319"/>
      <c r="AD150" s="319"/>
      <c r="AE150" s="319"/>
      <c r="AF150" s="319"/>
      <c r="AG150" s="319"/>
      <c r="AH150" s="319"/>
      <c r="AI150" s="319"/>
      <c r="AJ150" s="319"/>
      <c r="AK150" s="319"/>
      <c r="AL150" s="319"/>
      <c r="AM150" s="319"/>
      <c r="AN150" s="319"/>
      <c r="AO150" s="319"/>
      <c r="AP150" s="319"/>
      <c r="AQ150" s="319"/>
      <c r="AR150" s="319"/>
      <c r="AS150" s="100"/>
    </row>
    <row r="151" spans="1:45" s="108" customFormat="1" ht="25.7" customHeight="1">
      <c r="A151" s="339"/>
      <c r="B151" s="1233"/>
      <c r="C151" s="319" t="s">
        <v>7450</v>
      </c>
      <c r="D151" s="319"/>
      <c r="E151" s="319" t="s">
        <v>10128</v>
      </c>
      <c r="F151" s="319" t="s">
        <v>7450</v>
      </c>
      <c r="G151" s="319">
        <v>816</v>
      </c>
      <c r="H151" s="319"/>
      <c r="I151" s="319"/>
      <c r="J151" s="319">
        <v>30</v>
      </c>
      <c r="K151" s="319">
        <v>25</v>
      </c>
      <c r="L151" s="319"/>
      <c r="M151" s="319"/>
      <c r="N151" s="319">
        <v>750</v>
      </c>
      <c r="O151" s="319"/>
      <c r="P151" s="652"/>
      <c r="Q151" s="652"/>
      <c r="R151" s="652"/>
      <c r="S151" s="655"/>
      <c r="T151" s="655">
        <v>2006</v>
      </c>
      <c r="U151" s="652"/>
      <c r="V151" s="652"/>
      <c r="W151" s="652"/>
      <c r="X151" s="652"/>
      <c r="Y151" s="652"/>
      <c r="Z151" s="546"/>
      <c r="AA151" s="319"/>
      <c r="AB151" s="319"/>
      <c r="AC151" s="319"/>
      <c r="AD151" s="319"/>
      <c r="AE151" s="319"/>
      <c r="AF151" s="319"/>
      <c r="AG151" s="319"/>
      <c r="AH151" s="319"/>
      <c r="AI151" s="319"/>
      <c r="AJ151" s="319"/>
      <c r="AK151" s="319"/>
      <c r="AL151" s="319"/>
      <c r="AM151" s="319"/>
      <c r="AN151" s="319"/>
      <c r="AO151" s="319"/>
      <c r="AP151" s="319"/>
      <c r="AQ151" s="319"/>
      <c r="AR151" s="319"/>
      <c r="AS151" s="100"/>
    </row>
    <row r="152" spans="1:45" s="108" customFormat="1" ht="25.7" customHeight="1">
      <c r="A152" s="339"/>
      <c r="B152" s="1233"/>
      <c r="C152" s="319" t="s">
        <v>7450</v>
      </c>
      <c r="D152" s="319"/>
      <c r="E152" s="319" t="s">
        <v>10129</v>
      </c>
      <c r="F152" s="319" t="s">
        <v>10119</v>
      </c>
      <c r="G152" s="319">
        <v>3300</v>
      </c>
      <c r="H152" s="319"/>
      <c r="I152" s="319"/>
      <c r="J152" s="319">
        <v>43</v>
      </c>
      <c r="K152" s="319">
        <v>24</v>
      </c>
      <c r="L152" s="319"/>
      <c r="M152" s="319"/>
      <c r="N152" s="319">
        <v>1032</v>
      </c>
      <c r="O152" s="319"/>
      <c r="P152" s="652"/>
      <c r="Q152" s="652"/>
      <c r="R152" s="652"/>
      <c r="S152" s="655"/>
      <c r="T152" s="655">
        <v>2007</v>
      </c>
      <c r="U152" s="652"/>
      <c r="V152" s="652"/>
      <c r="W152" s="652"/>
      <c r="X152" s="652"/>
      <c r="Y152" s="652"/>
      <c r="Z152" s="546">
        <v>200</v>
      </c>
      <c r="AA152" s="319"/>
      <c r="AB152" s="319"/>
      <c r="AC152" s="319"/>
      <c r="AD152" s="319"/>
      <c r="AE152" s="319"/>
      <c r="AF152" s="319"/>
      <c r="AG152" s="319"/>
      <c r="AH152" s="319"/>
      <c r="AI152" s="319"/>
      <c r="AJ152" s="319"/>
      <c r="AK152" s="319"/>
      <c r="AL152" s="319"/>
      <c r="AM152" s="319"/>
      <c r="AN152" s="319"/>
      <c r="AO152" s="319"/>
      <c r="AP152" s="319"/>
      <c r="AQ152" s="319"/>
      <c r="AR152" s="319"/>
      <c r="AS152" s="100"/>
    </row>
    <row r="153" spans="1:45" s="108" customFormat="1" ht="25.7" customHeight="1">
      <c r="A153" s="339"/>
      <c r="B153" s="1233"/>
      <c r="C153" s="319" t="s">
        <v>7450</v>
      </c>
      <c r="D153" s="319"/>
      <c r="E153" s="319" t="s">
        <v>10130</v>
      </c>
      <c r="F153" s="319" t="s">
        <v>10119</v>
      </c>
      <c r="G153" s="319">
        <v>3300</v>
      </c>
      <c r="H153" s="319"/>
      <c r="I153" s="319"/>
      <c r="J153" s="319">
        <v>27</v>
      </c>
      <c r="K153" s="319">
        <v>21</v>
      </c>
      <c r="L153" s="319"/>
      <c r="M153" s="319"/>
      <c r="N153" s="319">
        <v>567</v>
      </c>
      <c r="O153" s="319"/>
      <c r="P153" s="652"/>
      <c r="Q153" s="652"/>
      <c r="R153" s="652"/>
      <c r="S153" s="655"/>
      <c r="T153" s="655">
        <v>2004</v>
      </c>
      <c r="U153" s="652"/>
      <c r="V153" s="652"/>
      <c r="W153" s="652"/>
      <c r="X153" s="652"/>
      <c r="Y153" s="652"/>
      <c r="Z153" s="546">
        <v>200</v>
      </c>
      <c r="AA153" s="319"/>
      <c r="AB153" s="319"/>
      <c r="AC153" s="319"/>
      <c r="AD153" s="319"/>
      <c r="AE153" s="319"/>
      <c r="AF153" s="319"/>
      <c r="AG153" s="319"/>
      <c r="AH153" s="319"/>
      <c r="AI153" s="319"/>
      <c r="AJ153" s="319"/>
      <c r="AK153" s="319"/>
      <c r="AL153" s="319"/>
      <c r="AM153" s="319"/>
      <c r="AN153" s="319"/>
      <c r="AO153" s="319"/>
      <c r="AP153" s="319"/>
      <c r="AQ153" s="319"/>
      <c r="AR153" s="319"/>
      <c r="AS153" s="100"/>
    </row>
    <row r="154" spans="1:45" s="108" customFormat="1" ht="25.7" customHeight="1">
      <c r="A154" s="339"/>
      <c r="B154" s="1233"/>
      <c r="C154" s="319" t="s">
        <v>7450</v>
      </c>
      <c r="D154" s="319"/>
      <c r="E154" s="319" t="s">
        <v>10131</v>
      </c>
      <c r="F154" s="319" t="s">
        <v>10119</v>
      </c>
      <c r="G154" s="319">
        <v>490</v>
      </c>
      <c r="H154" s="319"/>
      <c r="I154" s="319"/>
      <c r="J154" s="319"/>
      <c r="K154" s="319"/>
      <c r="L154" s="319"/>
      <c r="M154" s="319"/>
      <c r="N154" s="319"/>
      <c r="O154" s="319"/>
      <c r="P154" s="652"/>
      <c r="Q154" s="652"/>
      <c r="R154" s="652"/>
      <c r="S154" s="655"/>
      <c r="T154" s="655"/>
      <c r="U154" s="652"/>
      <c r="V154" s="652"/>
      <c r="W154" s="652"/>
      <c r="X154" s="652"/>
      <c r="Y154" s="652"/>
      <c r="Z154" s="546"/>
      <c r="AA154" s="319"/>
      <c r="AB154" s="319"/>
      <c r="AC154" s="319"/>
      <c r="AD154" s="319"/>
      <c r="AE154" s="319"/>
      <c r="AF154" s="319"/>
      <c r="AG154" s="319"/>
      <c r="AH154" s="319"/>
      <c r="AI154" s="319"/>
      <c r="AJ154" s="319"/>
      <c r="AK154" s="319"/>
      <c r="AL154" s="319"/>
      <c r="AM154" s="319"/>
      <c r="AN154" s="319"/>
      <c r="AO154" s="319"/>
      <c r="AP154" s="319"/>
      <c r="AQ154" s="319"/>
      <c r="AR154" s="319"/>
      <c r="AS154" s="100"/>
    </row>
    <row r="155" spans="1:45" s="108" customFormat="1" ht="25.7" customHeight="1">
      <c r="A155" s="339"/>
      <c r="B155" s="1233"/>
      <c r="C155" s="319" t="s">
        <v>7450</v>
      </c>
      <c r="D155" s="319"/>
      <c r="E155" s="319" t="s">
        <v>15617</v>
      </c>
      <c r="F155" s="319" t="s">
        <v>401</v>
      </c>
      <c r="G155" s="319">
        <v>42998</v>
      </c>
      <c r="H155" s="319"/>
      <c r="I155" s="319"/>
      <c r="J155" s="319"/>
      <c r="K155" s="319"/>
      <c r="L155" s="319"/>
      <c r="M155" s="319"/>
      <c r="N155" s="319"/>
      <c r="O155" s="319"/>
      <c r="P155" s="652"/>
      <c r="Q155" s="652"/>
      <c r="R155" s="652"/>
      <c r="S155" s="655"/>
      <c r="T155" s="655">
        <v>2004</v>
      </c>
      <c r="U155" s="652"/>
      <c r="V155" s="652"/>
      <c r="W155" s="652"/>
      <c r="X155" s="652"/>
      <c r="Y155" s="652"/>
      <c r="Z155" s="546"/>
      <c r="AA155" s="319"/>
      <c r="AB155" s="319"/>
      <c r="AC155" s="319"/>
      <c r="AD155" s="319"/>
      <c r="AE155" s="319"/>
      <c r="AF155" s="319"/>
      <c r="AG155" s="319"/>
      <c r="AH155" s="319"/>
      <c r="AI155" s="319"/>
      <c r="AJ155" s="319"/>
      <c r="AK155" s="319"/>
      <c r="AL155" s="319"/>
      <c r="AM155" s="319"/>
      <c r="AN155" s="319"/>
      <c r="AO155" s="319"/>
      <c r="AP155" s="319"/>
      <c r="AQ155" s="319"/>
      <c r="AR155" s="319"/>
      <c r="AS155" s="100"/>
    </row>
    <row r="156" spans="1:45" s="108" customFormat="1" ht="25.7" customHeight="1">
      <c r="A156" s="339"/>
      <c r="B156" s="1233"/>
      <c r="C156" s="319" t="s">
        <v>7450</v>
      </c>
      <c r="D156" s="319"/>
      <c r="E156" s="319" t="s">
        <v>10132</v>
      </c>
      <c r="F156" s="319" t="s">
        <v>7450</v>
      </c>
      <c r="G156" s="319">
        <v>500</v>
      </c>
      <c r="H156" s="319"/>
      <c r="I156" s="319"/>
      <c r="J156" s="319">
        <v>28</v>
      </c>
      <c r="K156" s="319">
        <v>19</v>
      </c>
      <c r="L156" s="319"/>
      <c r="M156" s="319"/>
      <c r="N156" s="319">
        <v>532</v>
      </c>
      <c r="O156" s="319"/>
      <c r="P156" s="652"/>
      <c r="Q156" s="652"/>
      <c r="R156" s="652"/>
      <c r="S156" s="655"/>
      <c r="T156" s="655">
        <v>2004</v>
      </c>
      <c r="U156" s="652"/>
      <c r="V156" s="652"/>
      <c r="W156" s="652"/>
      <c r="X156" s="652"/>
      <c r="Y156" s="652"/>
      <c r="Z156" s="546"/>
      <c r="AA156" s="319"/>
      <c r="AB156" s="319"/>
      <c r="AC156" s="319"/>
      <c r="AD156" s="319"/>
      <c r="AE156" s="319"/>
      <c r="AF156" s="319"/>
      <c r="AG156" s="319"/>
      <c r="AH156" s="319"/>
      <c r="AI156" s="319"/>
      <c r="AJ156" s="319"/>
      <c r="AK156" s="319"/>
      <c r="AL156" s="319"/>
      <c r="AM156" s="319"/>
      <c r="AN156" s="319"/>
      <c r="AO156" s="319"/>
      <c r="AP156" s="319"/>
      <c r="AQ156" s="319"/>
      <c r="AR156" s="319"/>
      <c r="AS156" s="100"/>
    </row>
    <row r="157" spans="1:45" s="108" customFormat="1" ht="25.7" customHeight="1">
      <c r="A157" s="339"/>
      <c r="B157" s="1233"/>
      <c r="C157" s="319" t="s">
        <v>7450</v>
      </c>
      <c r="D157" s="319"/>
      <c r="E157" s="319" t="s">
        <v>10133</v>
      </c>
      <c r="F157" s="319" t="s">
        <v>7450</v>
      </c>
      <c r="G157" s="319">
        <v>500</v>
      </c>
      <c r="H157" s="319"/>
      <c r="I157" s="319"/>
      <c r="J157" s="319"/>
      <c r="K157" s="319"/>
      <c r="L157" s="319"/>
      <c r="M157" s="319"/>
      <c r="N157" s="319"/>
      <c r="O157" s="319"/>
      <c r="P157" s="652"/>
      <c r="Q157" s="652"/>
      <c r="R157" s="652"/>
      <c r="S157" s="655"/>
      <c r="T157" s="655"/>
      <c r="U157" s="652"/>
      <c r="V157" s="652"/>
      <c r="W157" s="652"/>
      <c r="X157" s="652"/>
      <c r="Y157" s="652"/>
      <c r="Z157" s="546"/>
      <c r="AA157" s="319"/>
      <c r="AB157" s="319"/>
      <c r="AC157" s="319"/>
      <c r="AD157" s="319"/>
      <c r="AE157" s="319"/>
      <c r="AF157" s="319"/>
      <c r="AG157" s="319"/>
      <c r="AH157" s="319"/>
      <c r="AI157" s="319"/>
      <c r="AJ157" s="319"/>
      <c r="AK157" s="319"/>
      <c r="AL157" s="319"/>
      <c r="AM157" s="319"/>
      <c r="AN157" s="319"/>
      <c r="AO157" s="319"/>
      <c r="AP157" s="319"/>
      <c r="AQ157" s="319"/>
      <c r="AR157" s="319"/>
      <c r="AS157" s="100"/>
    </row>
    <row r="158" spans="1:45" s="108" customFormat="1" ht="25.7" customHeight="1">
      <c r="A158" s="339"/>
      <c r="B158" s="1233"/>
      <c r="C158" s="319" t="s">
        <v>7450</v>
      </c>
      <c r="D158" s="319"/>
      <c r="E158" s="319" t="s">
        <v>10134</v>
      </c>
      <c r="F158" s="319" t="s">
        <v>7450</v>
      </c>
      <c r="G158" s="319">
        <v>1717</v>
      </c>
      <c r="H158" s="319"/>
      <c r="I158" s="319"/>
      <c r="J158" s="319"/>
      <c r="K158" s="319"/>
      <c r="L158" s="319"/>
      <c r="M158" s="319"/>
      <c r="N158" s="319"/>
      <c r="O158" s="319"/>
      <c r="P158" s="652"/>
      <c r="Q158" s="652"/>
      <c r="R158" s="652"/>
      <c r="S158" s="655"/>
      <c r="T158" s="655">
        <v>2004</v>
      </c>
      <c r="U158" s="652"/>
      <c r="V158" s="652"/>
      <c r="W158" s="652"/>
      <c r="X158" s="652"/>
      <c r="Y158" s="652"/>
      <c r="Z158" s="546">
        <v>70</v>
      </c>
      <c r="AA158" s="319"/>
      <c r="AB158" s="319"/>
      <c r="AC158" s="319"/>
      <c r="AD158" s="319"/>
      <c r="AE158" s="319"/>
      <c r="AF158" s="319"/>
      <c r="AG158" s="319"/>
      <c r="AH158" s="319"/>
      <c r="AI158" s="319"/>
      <c r="AJ158" s="319"/>
      <c r="AK158" s="319"/>
      <c r="AL158" s="319"/>
      <c r="AM158" s="319"/>
      <c r="AN158" s="319"/>
      <c r="AO158" s="319"/>
      <c r="AP158" s="319"/>
      <c r="AQ158" s="319"/>
      <c r="AR158" s="319"/>
      <c r="AS158" s="100"/>
    </row>
    <row r="159" spans="1:45" s="108" customFormat="1" ht="25.7" customHeight="1">
      <c r="A159" s="339"/>
      <c r="B159" s="1233"/>
      <c r="C159" s="319" t="s">
        <v>7450</v>
      </c>
      <c r="D159" s="319"/>
      <c r="E159" s="319" t="s">
        <v>10135</v>
      </c>
      <c r="F159" s="319" t="s">
        <v>7450</v>
      </c>
      <c r="G159" s="319">
        <v>972</v>
      </c>
      <c r="H159" s="319"/>
      <c r="I159" s="319"/>
      <c r="J159" s="319">
        <v>36</v>
      </c>
      <c r="K159" s="319">
        <v>27</v>
      </c>
      <c r="L159" s="319"/>
      <c r="M159" s="319"/>
      <c r="N159" s="319">
        <v>972</v>
      </c>
      <c r="O159" s="319"/>
      <c r="P159" s="652"/>
      <c r="Q159" s="652"/>
      <c r="R159" s="652"/>
      <c r="S159" s="655"/>
      <c r="T159" s="655">
        <v>2008</v>
      </c>
      <c r="U159" s="652"/>
      <c r="V159" s="652"/>
      <c r="W159" s="652"/>
      <c r="X159" s="652"/>
      <c r="Y159" s="652"/>
      <c r="Z159" s="546">
        <v>42767</v>
      </c>
      <c r="AA159" s="319"/>
      <c r="AB159" s="319"/>
      <c r="AC159" s="319"/>
      <c r="AD159" s="319"/>
      <c r="AE159" s="319"/>
      <c r="AF159" s="319"/>
      <c r="AG159" s="319"/>
      <c r="AH159" s="319"/>
      <c r="AI159" s="319"/>
      <c r="AJ159" s="319"/>
      <c r="AK159" s="319"/>
      <c r="AL159" s="319"/>
      <c r="AM159" s="319"/>
      <c r="AN159" s="319"/>
      <c r="AO159" s="319"/>
      <c r="AP159" s="319"/>
      <c r="AQ159" s="319"/>
      <c r="AR159" s="319"/>
      <c r="AS159" s="100"/>
    </row>
    <row r="160" spans="1:45" s="108" customFormat="1" ht="25.7" customHeight="1">
      <c r="A160" s="339"/>
      <c r="B160" s="1233"/>
      <c r="C160" s="319" t="s">
        <v>7450</v>
      </c>
      <c r="D160" s="319"/>
      <c r="E160" s="319" t="s">
        <v>15618</v>
      </c>
      <c r="F160" s="319" t="s">
        <v>7450</v>
      </c>
      <c r="G160" s="319">
        <v>1500</v>
      </c>
      <c r="H160" s="319"/>
      <c r="I160" s="319"/>
      <c r="J160" s="319">
        <v>44</v>
      </c>
      <c r="K160" s="319">
        <v>27</v>
      </c>
      <c r="L160" s="319"/>
      <c r="M160" s="319"/>
      <c r="N160" s="319">
        <v>1188</v>
      </c>
      <c r="O160" s="319"/>
      <c r="P160" s="652"/>
      <c r="Q160" s="652"/>
      <c r="R160" s="652"/>
      <c r="S160" s="655"/>
      <c r="T160" s="655">
        <v>2006</v>
      </c>
      <c r="U160" s="652"/>
      <c r="V160" s="652"/>
      <c r="W160" s="652"/>
      <c r="X160" s="652"/>
      <c r="Y160" s="652"/>
      <c r="Z160" s="546">
        <v>200</v>
      </c>
      <c r="AA160" s="319"/>
      <c r="AB160" s="319"/>
      <c r="AC160" s="319"/>
      <c r="AD160" s="319"/>
      <c r="AE160" s="319"/>
      <c r="AF160" s="319"/>
      <c r="AG160" s="319"/>
      <c r="AH160" s="319"/>
      <c r="AI160" s="319"/>
      <c r="AJ160" s="319"/>
      <c r="AK160" s="319"/>
      <c r="AL160" s="319"/>
      <c r="AM160" s="319"/>
      <c r="AN160" s="319"/>
      <c r="AO160" s="319"/>
      <c r="AP160" s="319"/>
      <c r="AQ160" s="319"/>
      <c r="AR160" s="319"/>
      <c r="AS160" s="100"/>
    </row>
    <row r="161" spans="1:45" s="108" customFormat="1" ht="25.7" customHeight="1">
      <c r="A161" s="339"/>
      <c r="B161" s="1233"/>
      <c r="C161" s="319" t="s">
        <v>7450</v>
      </c>
      <c r="D161" s="319"/>
      <c r="E161" s="319" t="s">
        <v>15619</v>
      </c>
      <c r="F161" s="319" t="s">
        <v>7450</v>
      </c>
      <c r="G161" s="319">
        <v>800</v>
      </c>
      <c r="H161" s="319"/>
      <c r="I161" s="319"/>
      <c r="J161" s="319"/>
      <c r="K161" s="319"/>
      <c r="L161" s="319"/>
      <c r="M161" s="319"/>
      <c r="N161" s="319">
        <v>707</v>
      </c>
      <c r="O161" s="319"/>
      <c r="P161" s="652"/>
      <c r="Q161" s="652"/>
      <c r="R161" s="652"/>
      <c r="S161" s="655"/>
      <c r="T161" s="655">
        <v>2004</v>
      </c>
      <c r="U161" s="652"/>
      <c r="V161" s="652"/>
      <c r="W161" s="652"/>
      <c r="X161" s="652"/>
      <c r="Y161" s="652"/>
      <c r="Z161" s="546"/>
      <c r="AA161" s="319"/>
      <c r="AB161" s="319"/>
      <c r="AC161" s="319"/>
      <c r="AD161" s="319"/>
      <c r="AE161" s="319"/>
      <c r="AF161" s="319"/>
      <c r="AG161" s="319"/>
      <c r="AH161" s="319"/>
      <c r="AI161" s="319"/>
      <c r="AJ161" s="319"/>
      <c r="AK161" s="319"/>
      <c r="AL161" s="319"/>
      <c r="AM161" s="319"/>
      <c r="AN161" s="319"/>
      <c r="AO161" s="319"/>
      <c r="AP161" s="319"/>
      <c r="AQ161" s="319"/>
      <c r="AR161" s="319"/>
      <c r="AS161" s="100"/>
    </row>
    <row r="162" spans="1:45" s="108" customFormat="1" ht="25.7" customHeight="1">
      <c r="A162" s="339"/>
      <c r="B162" s="1233"/>
      <c r="C162" s="319" t="s">
        <v>7450</v>
      </c>
      <c r="D162" s="319"/>
      <c r="E162" s="319" t="s">
        <v>10136</v>
      </c>
      <c r="F162" s="319" t="s">
        <v>7450</v>
      </c>
      <c r="G162" s="319">
        <v>460</v>
      </c>
      <c r="H162" s="319"/>
      <c r="I162" s="319"/>
      <c r="J162" s="319">
        <v>23</v>
      </c>
      <c r="K162" s="319">
        <v>20</v>
      </c>
      <c r="L162" s="319"/>
      <c r="M162" s="319"/>
      <c r="N162" s="319">
        <v>460</v>
      </c>
      <c r="O162" s="319"/>
      <c r="P162" s="652"/>
      <c r="Q162" s="652"/>
      <c r="R162" s="652"/>
      <c r="S162" s="655"/>
      <c r="T162" s="655">
        <v>2003</v>
      </c>
      <c r="U162" s="652"/>
      <c r="V162" s="652"/>
      <c r="W162" s="652"/>
      <c r="X162" s="652"/>
      <c r="Y162" s="652"/>
      <c r="Z162" s="546"/>
      <c r="AA162" s="319"/>
      <c r="AB162" s="319"/>
      <c r="AC162" s="319"/>
      <c r="AD162" s="319"/>
      <c r="AE162" s="319"/>
      <c r="AF162" s="319"/>
      <c r="AG162" s="319"/>
      <c r="AH162" s="319"/>
      <c r="AI162" s="319"/>
      <c r="AJ162" s="319"/>
      <c r="AK162" s="319"/>
      <c r="AL162" s="319"/>
      <c r="AM162" s="319"/>
      <c r="AN162" s="319"/>
      <c r="AO162" s="319"/>
      <c r="AP162" s="319"/>
      <c r="AQ162" s="319"/>
      <c r="AR162" s="319"/>
      <c r="AS162" s="100"/>
    </row>
    <row r="163" spans="1:45" s="108" customFormat="1" ht="25.7" customHeight="1">
      <c r="A163" s="339"/>
      <c r="B163" s="1082"/>
      <c r="C163" s="319" t="s">
        <v>7450</v>
      </c>
      <c r="D163" s="319"/>
      <c r="E163" s="319" t="s">
        <v>10137</v>
      </c>
      <c r="F163" s="319" t="s">
        <v>7450</v>
      </c>
      <c r="G163" s="319">
        <v>460</v>
      </c>
      <c r="H163" s="319"/>
      <c r="I163" s="319"/>
      <c r="J163" s="319">
        <v>23</v>
      </c>
      <c r="K163" s="319">
        <v>20</v>
      </c>
      <c r="L163" s="319"/>
      <c r="M163" s="319"/>
      <c r="N163" s="319"/>
      <c r="O163" s="319"/>
      <c r="P163" s="652"/>
      <c r="Q163" s="652"/>
      <c r="R163" s="652"/>
      <c r="S163" s="655"/>
      <c r="T163" s="655">
        <v>2004</v>
      </c>
      <c r="U163" s="652"/>
      <c r="V163" s="652"/>
      <c r="W163" s="652"/>
      <c r="X163" s="652"/>
      <c r="Y163" s="652"/>
      <c r="Z163" s="546">
        <v>30</v>
      </c>
      <c r="AA163" s="319"/>
      <c r="AB163" s="319"/>
      <c r="AC163" s="319"/>
      <c r="AD163" s="319"/>
      <c r="AE163" s="319"/>
      <c r="AF163" s="319"/>
      <c r="AG163" s="319"/>
      <c r="AH163" s="319"/>
      <c r="AI163" s="319"/>
      <c r="AJ163" s="319"/>
      <c r="AK163" s="319"/>
      <c r="AL163" s="319"/>
      <c r="AM163" s="319"/>
      <c r="AN163" s="319"/>
      <c r="AO163" s="319"/>
      <c r="AP163" s="319"/>
      <c r="AQ163" s="319"/>
      <c r="AR163" s="319"/>
      <c r="AS163" s="100"/>
    </row>
    <row r="164" spans="1:45" s="108" customFormat="1" ht="25.7" customHeight="1">
      <c r="A164" s="339"/>
      <c r="B164" s="1082"/>
      <c r="C164" s="319" t="s">
        <v>7450</v>
      </c>
      <c r="D164" s="319"/>
      <c r="E164" s="319" t="s">
        <v>10138</v>
      </c>
      <c r="F164" s="319" t="s">
        <v>7450</v>
      </c>
      <c r="G164" s="319">
        <v>500</v>
      </c>
      <c r="H164" s="319"/>
      <c r="I164" s="319"/>
      <c r="J164" s="319">
        <v>26</v>
      </c>
      <c r="K164" s="319">
        <v>22</v>
      </c>
      <c r="L164" s="319"/>
      <c r="M164" s="319"/>
      <c r="N164" s="319">
        <v>572</v>
      </c>
      <c r="O164" s="319"/>
      <c r="P164" s="652"/>
      <c r="Q164" s="652"/>
      <c r="R164" s="652"/>
      <c r="S164" s="655"/>
      <c r="T164" s="655">
        <v>1997</v>
      </c>
      <c r="U164" s="652"/>
      <c r="V164" s="652"/>
      <c r="W164" s="652"/>
      <c r="X164" s="652"/>
      <c r="Y164" s="652"/>
      <c r="Z164" s="546">
        <v>20</v>
      </c>
      <c r="AA164" s="319"/>
      <c r="AB164" s="319"/>
      <c r="AC164" s="319"/>
      <c r="AD164" s="319"/>
      <c r="AE164" s="319"/>
      <c r="AF164" s="319"/>
      <c r="AG164" s="319"/>
      <c r="AH164" s="319"/>
      <c r="AI164" s="319"/>
      <c r="AJ164" s="319"/>
      <c r="AK164" s="319"/>
      <c r="AL164" s="319"/>
      <c r="AM164" s="319"/>
      <c r="AN164" s="319"/>
      <c r="AO164" s="319"/>
      <c r="AP164" s="319"/>
      <c r="AQ164" s="319"/>
      <c r="AR164" s="319"/>
      <c r="AS164" s="100"/>
    </row>
    <row r="165" spans="1:45" s="108" customFormat="1" ht="25.7" customHeight="1">
      <c r="A165" s="339"/>
      <c r="B165" s="1082"/>
      <c r="C165" s="319" t="s">
        <v>7450</v>
      </c>
      <c r="D165" s="319"/>
      <c r="E165" s="319" t="s">
        <v>10139</v>
      </c>
      <c r="F165" s="319" t="s">
        <v>10119</v>
      </c>
      <c r="G165" s="319">
        <v>12201</v>
      </c>
      <c r="H165" s="319"/>
      <c r="I165" s="319"/>
      <c r="J165" s="319">
        <v>25</v>
      </c>
      <c r="K165" s="319">
        <v>20</v>
      </c>
      <c r="L165" s="319"/>
      <c r="M165" s="319"/>
      <c r="N165" s="319">
        <v>500</v>
      </c>
      <c r="O165" s="652"/>
      <c r="P165" s="320"/>
      <c r="Q165" s="320"/>
      <c r="R165" s="652"/>
      <c r="S165" s="319"/>
      <c r="T165" s="320">
        <v>2011</v>
      </c>
      <c r="U165" s="652"/>
      <c r="V165" s="1234"/>
      <c r="W165" s="1234"/>
      <c r="X165" s="1234"/>
      <c r="Y165" s="1234"/>
      <c r="Z165" s="652"/>
      <c r="AA165" s="1234"/>
      <c r="AB165" s="1234"/>
      <c r="AC165" s="1234"/>
      <c r="AD165" s="1234"/>
      <c r="AE165" s="1234"/>
      <c r="AF165" s="1234"/>
      <c r="AG165" s="1234"/>
      <c r="AH165" s="1234"/>
      <c r="AI165" s="1234"/>
      <c r="AJ165" s="1234"/>
      <c r="AK165" s="1234"/>
      <c r="AL165" s="1234"/>
      <c r="AM165" s="1234"/>
      <c r="AN165" s="1234"/>
      <c r="AO165" s="1234"/>
      <c r="AP165" s="1234"/>
      <c r="AQ165" s="1234"/>
      <c r="AR165" s="1234"/>
      <c r="AS165" s="706"/>
    </row>
    <row r="166" spans="1:45" s="108" customFormat="1" ht="25.7" customHeight="1">
      <c r="A166" s="339"/>
      <c r="B166" s="1233"/>
      <c r="C166" s="319" t="s">
        <v>7450</v>
      </c>
      <c r="D166" s="319"/>
      <c r="E166" s="320" t="s">
        <v>10140</v>
      </c>
      <c r="F166" s="319" t="s">
        <v>10119</v>
      </c>
      <c r="G166" s="546">
        <v>500</v>
      </c>
      <c r="H166" s="546"/>
      <c r="I166" s="546"/>
      <c r="J166" s="320">
        <v>26</v>
      </c>
      <c r="K166" s="320">
        <v>18</v>
      </c>
      <c r="L166" s="546"/>
      <c r="M166" s="546"/>
      <c r="N166" s="546">
        <v>468</v>
      </c>
      <c r="O166" s="652"/>
      <c r="P166" s="320"/>
      <c r="Q166" s="320"/>
      <c r="R166" s="652"/>
      <c r="S166" s="319"/>
      <c r="T166" s="320">
        <v>2002</v>
      </c>
      <c r="U166" s="546"/>
      <c r="V166" s="546"/>
      <c r="W166" s="319"/>
      <c r="X166" s="319"/>
      <c r="Y166" s="320"/>
      <c r="Z166" s="320"/>
      <c r="AA166" s="146"/>
      <c r="AB166" s="320"/>
      <c r="AC166" s="320"/>
      <c r="AD166" s="320"/>
      <c r="AE166" s="320"/>
      <c r="AF166" s="320"/>
      <c r="AG166" s="320"/>
      <c r="AH166" s="319"/>
      <c r="AI166" s="320"/>
      <c r="AJ166" s="320"/>
      <c r="AK166" s="320"/>
      <c r="AL166" s="320"/>
      <c r="AM166" s="320"/>
      <c r="AN166" s="320"/>
      <c r="AO166" s="320"/>
      <c r="AP166" s="320"/>
      <c r="AQ166" s="320"/>
      <c r="AR166" s="320"/>
      <c r="AS166" s="320"/>
    </row>
    <row r="167" spans="1:45" s="108" customFormat="1" ht="25.7" customHeight="1">
      <c r="A167" s="349"/>
      <c r="B167" s="1082"/>
      <c r="C167" s="319" t="s">
        <v>7450</v>
      </c>
      <c r="D167" s="319"/>
      <c r="E167" s="319" t="s">
        <v>10141</v>
      </c>
      <c r="F167" s="319" t="s">
        <v>10119</v>
      </c>
      <c r="G167" s="319">
        <v>5120</v>
      </c>
      <c r="H167" s="319"/>
      <c r="I167" s="319"/>
      <c r="J167" s="319">
        <v>22</v>
      </c>
      <c r="K167" s="319">
        <v>17</v>
      </c>
      <c r="L167" s="319"/>
      <c r="M167" s="319"/>
      <c r="N167" s="319">
        <v>382</v>
      </c>
      <c r="O167" s="652"/>
      <c r="P167" s="320"/>
      <c r="Q167" s="320"/>
      <c r="R167" s="652"/>
      <c r="S167" s="319"/>
      <c r="T167" s="320">
        <v>1995</v>
      </c>
      <c r="U167" s="652"/>
      <c r="V167" s="652"/>
      <c r="W167" s="652"/>
      <c r="X167" s="652"/>
      <c r="Y167" s="652"/>
      <c r="Z167" s="546">
        <v>98</v>
      </c>
      <c r="AA167" s="319"/>
      <c r="AB167" s="319"/>
      <c r="AC167" s="319"/>
      <c r="AD167" s="319"/>
      <c r="AE167" s="319"/>
      <c r="AF167" s="319"/>
      <c r="AG167" s="319"/>
      <c r="AH167" s="319"/>
      <c r="AI167" s="319"/>
      <c r="AJ167" s="319"/>
      <c r="AK167" s="319"/>
      <c r="AL167" s="319"/>
      <c r="AM167" s="319"/>
      <c r="AN167" s="319"/>
      <c r="AO167" s="319"/>
      <c r="AP167" s="319"/>
      <c r="AQ167" s="319"/>
      <c r="AR167" s="319"/>
      <c r="AS167" s="319"/>
    </row>
    <row r="168" spans="1:45" s="108" customFormat="1" ht="25.7" customHeight="1">
      <c r="A168" s="349"/>
      <c r="B168" s="1082"/>
      <c r="C168" s="319" t="s">
        <v>7450</v>
      </c>
      <c r="D168" s="319"/>
      <c r="E168" s="544" t="s">
        <v>10142</v>
      </c>
      <c r="F168" s="319" t="s">
        <v>10119</v>
      </c>
      <c r="G168" s="319"/>
      <c r="H168" s="319"/>
      <c r="I168" s="319"/>
      <c r="J168" s="319"/>
      <c r="K168" s="319"/>
      <c r="L168" s="319"/>
      <c r="M168" s="319"/>
      <c r="N168" s="319"/>
      <c r="O168" s="652"/>
      <c r="P168" s="320"/>
      <c r="Q168" s="320"/>
      <c r="R168" s="652"/>
      <c r="S168" s="319"/>
      <c r="T168" s="320"/>
      <c r="U168" s="652"/>
      <c r="V168" s="652"/>
      <c r="W168" s="652"/>
      <c r="X168" s="652"/>
      <c r="Y168" s="652"/>
      <c r="Z168" s="319"/>
      <c r="AA168" s="319"/>
      <c r="AB168" s="319"/>
      <c r="AC168" s="880"/>
      <c r="AD168" s="319"/>
      <c r="AE168" s="319"/>
      <c r="AF168" s="319"/>
      <c r="AG168" s="319"/>
      <c r="AH168" s="319"/>
      <c r="AI168" s="319"/>
      <c r="AJ168" s="319"/>
      <c r="AK168" s="319"/>
      <c r="AL168" s="319"/>
      <c r="AM168" s="319"/>
      <c r="AN168" s="319"/>
      <c r="AO168" s="881"/>
      <c r="AP168" s="881"/>
      <c r="AQ168" s="881"/>
      <c r="AR168" s="881"/>
      <c r="AS168" s="881"/>
    </row>
    <row r="169" spans="1:45" s="108" customFormat="1" ht="25.7" customHeight="1">
      <c r="A169" s="339"/>
      <c r="B169" s="1082"/>
      <c r="C169" s="319" t="s">
        <v>7450</v>
      </c>
      <c r="D169" s="319"/>
      <c r="E169" s="544" t="s">
        <v>10143</v>
      </c>
      <c r="F169" s="319" t="s">
        <v>7450</v>
      </c>
      <c r="G169" s="319">
        <v>1200</v>
      </c>
      <c r="H169" s="319"/>
      <c r="I169" s="319"/>
      <c r="J169" s="319">
        <v>20</v>
      </c>
      <c r="K169" s="319">
        <v>15</v>
      </c>
      <c r="L169" s="319"/>
      <c r="M169" s="319"/>
      <c r="N169" s="319">
        <v>300</v>
      </c>
      <c r="O169" s="652"/>
      <c r="P169" s="320"/>
      <c r="Q169" s="320"/>
      <c r="R169" s="652"/>
      <c r="S169" s="319"/>
      <c r="T169" s="320">
        <v>2009</v>
      </c>
      <c r="U169" s="652"/>
      <c r="V169" s="652"/>
      <c r="W169" s="652"/>
      <c r="X169" s="652"/>
      <c r="Y169" s="652"/>
      <c r="Z169" s="319"/>
      <c r="AA169" s="319"/>
      <c r="AB169" s="319"/>
      <c r="AC169" s="880"/>
      <c r="AD169" s="319"/>
      <c r="AE169" s="319"/>
      <c r="AF169" s="319"/>
      <c r="AG169" s="319"/>
      <c r="AH169" s="319"/>
      <c r="AI169" s="319"/>
      <c r="AJ169" s="319"/>
      <c r="AK169" s="319"/>
      <c r="AL169" s="319"/>
      <c r="AM169" s="319"/>
      <c r="AN169" s="319"/>
      <c r="AO169" s="881"/>
      <c r="AP169" s="881"/>
      <c r="AQ169" s="881"/>
      <c r="AR169" s="881"/>
      <c r="AS169" s="881"/>
    </row>
    <row r="170" spans="1:45" s="108" customFormat="1" ht="25.7" customHeight="1">
      <c r="A170" s="339"/>
      <c r="B170" s="1233"/>
      <c r="C170" s="319" t="s">
        <v>7450</v>
      </c>
      <c r="D170" s="319"/>
      <c r="E170" s="544" t="s">
        <v>10144</v>
      </c>
      <c r="F170" s="319" t="s">
        <v>10119</v>
      </c>
      <c r="G170" s="319">
        <v>700</v>
      </c>
      <c r="H170" s="319"/>
      <c r="I170" s="319"/>
      <c r="J170" s="319">
        <v>26</v>
      </c>
      <c r="K170" s="319">
        <v>18</v>
      </c>
      <c r="L170" s="319"/>
      <c r="M170" s="319"/>
      <c r="N170" s="319">
        <v>468</v>
      </c>
      <c r="O170" s="652"/>
      <c r="P170" s="320"/>
      <c r="Q170" s="320"/>
      <c r="R170" s="652"/>
      <c r="S170" s="319"/>
      <c r="T170" s="320">
        <v>2004</v>
      </c>
      <c r="U170" s="652"/>
      <c r="V170" s="652"/>
      <c r="W170" s="652"/>
      <c r="X170" s="652"/>
      <c r="Y170" s="652"/>
      <c r="Z170" s="319"/>
      <c r="AA170" s="319"/>
      <c r="AB170" s="319"/>
      <c r="AC170" s="880"/>
      <c r="AD170" s="319"/>
      <c r="AE170" s="319"/>
      <c r="AF170" s="319"/>
      <c r="AG170" s="319"/>
      <c r="AH170" s="319"/>
      <c r="AI170" s="319"/>
      <c r="AJ170" s="319"/>
      <c r="AK170" s="319"/>
      <c r="AL170" s="319"/>
      <c r="AM170" s="319"/>
      <c r="AN170" s="319"/>
      <c r="AO170" s="881"/>
      <c r="AP170" s="881"/>
      <c r="AQ170" s="881"/>
      <c r="AR170" s="881"/>
      <c r="AS170" s="319"/>
    </row>
    <row r="171" spans="1:45" s="108" customFormat="1" ht="25.7" customHeight="1">
      <c r="A171" s="339"/>
      <c r="B171" s="1233"/>
      <c r="C171" s="319" t="s">
        <v>7450</v>
      </c>
      <c r="D171" s="319"/>
      <c r="E171" s="319" t="s">
        <v>10145</v>
      </c>
      <c r="F171" s="319" t="s">
        <v>7450</v>
      </c>
      <c r="G171" s="319"/>
      <c r="H171" s="319"/>
      <c r="I171" s="319"/>
      <c r="J171" s="319"/>
      <c r="K171" s="319"/>
      <c r="L171" s="319"/>
      <c r="M171" s="319"/>
      <c r="N171" s="319"/>
      <c r="O171" s="652"/>
      <c r="P171" s="320"/>
      <c r="Q171" s="320"/>
      <c r="R171" s="652"/>
      <c r="S171" s="319"/>
      <c r="T171" s="655">
        <v>2016</v>
      </c>
      <c r="U171" s="652"/>
      <c r="V171" s="652"/>
      <c r="W171" s="652"/>
      <c r="X171" s="652"/>
      <c r="Y171" s="652"/>
      <c r="Z171" s="546"/>
      <c r="AA171" s="319"/>
      <c r="AB171" s="319"/>
      <c r="AC171" s="319"/>
      <c r="AD171" s="319"/>
      <c r="AE171" s="319"/>
      <c r="AF171" s="319"/>
      <c r="AG171" s="319"/>
      <c r="AH171" s="319"/>
      <c r="AI171" s="319"/>
      <c r="AJ171" s="319"/>
      <c r="AK171" s="319"/>
      <c r="AL171" s="319"/>
      <c r="AM171" s="319"/>
      <c r="AN171" s="319"/>
      <c r="AO171" s="319"/>
      <c r="AP171" s="319"/>
      <c r="AQ171" s="319"/>
      <c r="AR171" s="319"/>
      <c r="AS171" s="100"/>
    </row>
    <row r="172" spans="1:45" s="108" customFormat="1" ht="25.7" customHeight="1">
      <c r="A172" s="339"/>
      <c r="B172" s="1233"/>
      <c r="C172" s="319" t="s">
        <v>7450</v>
      </c>
      <c r="D172" s="319"/>
      <c r="E172" s="319" t="s">
        <v>10146</v>
      </c>
      <c r="F172" s="319" t="s">
        <v>7450</v>
      </c>
      <c r="G172" s="319"/>
      <c r="H172" s="319"/>
      <c r="I172" s="319"/>
      <c r="J172" s="319"/>
      <c r="K172" s="319"/>
      <c r="L172" s="319"/>
      <c r="M172" s="319"/>
      <c r="N172" s="319"/>
      <c r="O172" s="652"/>
      <c r="P172" s="320"/>
      <c r="Q172" s="320"/>
      <c r="R172" s="652"/>
      <c r="S172" s="319"/>
      <c r="T172" s="655">
        <v>2015</v>
      </c>
      <c r="U172" s="652"/>
      <c r="V172" s="652"/>
      <c r="W172" s="652"/>
      <c r="X172" s="652"/>
      <c r="Y172" s="652"/>
      <c r="Z172" s="546"/>
      <c r="AA172" s="319"/>
      <c r="AB172" s="319"/>
      <c r="AC172" s="319"/>
      <c r="AD172" s="319"/>
      <c r="AE172" s="319"/>
      <c r="AF172" s="319"/>
      <c r="AG172" s="319"/>
      <c r="AH172" s="319"/>
      <c r="AI172" s="319"/>
      <c r="AJ172" s="319"/>
      <c r="AK172" s="319"/>
      <c r="AL172" s="319"/>
      <c r="AM172" s="319"/>
      <c r="AN172" s="319"/>
      <c r="AO172" s="319"/>
      <c r="AP172" s="319"/>
      <c r="AQ172" s="319"/>
      <c r="AR172" s="319"/>
      <c r="AS172" s="100"/>
    </row>
    <row r="173" spans="1:45" s="108" customFormat="1" ht="33.75" customHeight="1">
      <c r="A173" s="339"/>
      <c r="B173" s="1082"/>
      <c r="C173" s="319" t="s">
        <v>7450</v>
      </c>
      <c r="D173" s="319"/>
      <c r="E173" s="319" t="s">
        <v>10147</v>
      </c>
      <c r="F173" s="319" t="s">
        <v>7450</v>
      </c>
      <c r="G173" s="319">
        <v>5107</v>
      </c>
      <c r="H173" s="319">
        <v>356.6</v>
      </c>
      <c r="I173" s="319">
        <v>357</v>
      </c>
      <c r="J173" s="319">
        <v>75</v>
      </c>
      <c r="K173" s="319">
        <v>40</v>
      </c>
      <c r="L173" s="319"/>
      <c r="M173" s="319"/>
      <c r="N173" s="319">
        <v>3000</v>
      </c>
      <c r="O173" s="652"/>
      <c r="P173" s="320"/>
      <c r="Q173" s="320"/>
      <c r="R173" s="652"/>
      <c r="S173" s="319" t="s">
        <v>10148</v>
      </c>
      <c r="T173" s="146">
        <v>2012</v>
      </c>
      <c r="U173" s="652"/>
      <c r="V173" s="652"/>
      <c r="W173" s="652"/>
      <c r="X173" s="652"/>
      <c r="Y173" s="652"/>
      <c r="Z173" s="319">
        <v>1500</v>
      </c>
      <c r="AA173" s="319"/>
      <c r="AB173" s="319"/>
      <c r="AC173" s="880"/>
      <c r="AD173" s="319"/>
      <c r="AE173" s="319"/>
      <c r="AF173" s="319"/>
      <c r="AG173" s="319"/>
      <c r="AH173" s="319"/>
      <c r="AI173" s="319"/>
      <c r="AJ173" s="319"/>
      <c r="AK173" s="319"/>
      <c r="AL173" s="319"/>
      <c r="AM173" s="319"/>
      <c r="AN173" s="319"/>
      <c r="AO173" s="881"/>
      <c r="AP173" s="881"/>
      <c r="AQ173" s="881"/>
      <c r="AR173" s="881"/>
      <c r="AS173" s="100"/>
    </row>
    <row r="174" spans="1:45" s="108" customFormat="1" ht="25.7" customHeight="1">
      <c r="A174" s="339"/>
      <c r="B174" s="1233"/>
      <c r="C174" s="319" t="s">
        <v>7450</v>
      </c>
      <c r="D174" s="319" t="s">
        <v>10149</v>
      </c>
      <c r="E174" s="319" t="s">
        <v>10149</v>
      </c>
      <c r="F174" s="319" t="s">
        <v>10119</v>
      </c>
      <c r="G174" s="319">
        <v>1815</v>
      </c>
      <c r="H174" s="319"/>
      <c r="I174" s="319"/>
      <c r="J174" s="319">
        <v>1500</v>
      </c>
      <c r="K174" s="319"/>
      <c r="L174" s="319"/>
      <c r="M174" s="319"/>
      <c r="N174" s="319"/>
      <c r="O174" s="652"/>
      <c r="P174" s="320"/>
      <c r="Q174" s="320"/>
      <c r="R174" s="652">
        <v>2014</v>
      </c>
      <c r="S174" s="319"/>
      <c r="T174" s="146">
        <v>2014</v>
      </c>
      <c r="U174" s="652"/>
      <c r="V174" s="652"/>
      <c r="W174" s="652"/>
      <c r="X174" s="652"/>
      <c r="Y174" s="652"/>
      <c r="Z174" s="319"/>
      <c r="AA174" s="319"/>
      <c r="AB174" s="319"/>
      <c r="AC174" s="880"/>
      <c r="AD174" s="319"/>
      <c r="AE174" s="319"/>
      <c r="AF174" s="319"/>
      <c r="AG174" s="319"/>
      <c r="AH174" s="319"/>
      <c r="AI174" s="319"/>
      <c r="AJ174" s="319"/>
      <c r="AK174" s="319"/>
      <c r="AL174" s="319"/>
      <c r="AM174" s="319"/>
      <c r="AN174" s="319"/>
      <c r="AO174" s="881"/>
      <c r="AP174" s="881"/>
      <c r="AQ174" s="881"/>
      <c r="AR174" s="881"/>
      <c r="AS174" s="100" t="s">
        <v>10150</v>
      </c>
    </row>
    <row r="175" spans="1:45" s="108" customFormat="1" ht="25.7" customHeight="1">
      <c r="A175" s="339"/>
      <c r="B175" s="1233"/>
      <c r="C175" s="319" t="s">
        <v>7475</v>
      </c>
      <c r="D175" s="319" t="s">
        <v>10151</v>
      </c>
      <c r="E175" s="319" t="s">
        <v>10152</v>
      </c>
      <c r="F175" s="319" t="s">
        <v>7475</v>
      </c>
      <c r="G175" s="319">
        <v>840</v>
      </c>
      <c r="H175" s="319"/>
      <c r="I175" s="319"/>
      <c r="J175" s="319">
        <v>21</v>
      </c>
      <c r="K175" s="319">
        <v>40</v>
      </c>
      <c r="L175" s="319"/>
      <c r="M175" s="319"/>
      <c r="N175" s="319">
        <v>840</v>
      </c>
      <c r="O175" s="652"/>
      <c r="P175" s="320"/>
      <c r="Q175" s="320"/>
      <c r="R175" s="652"/>
      <c r="S175" s="319"/>
      <c r="T175" s="146">
        <v>2003</v>
      </c>
      <c r="U175" s="652"/>
      <c r="V175" s="652"/>
      <c r="W175" s="652"/>
      <c r="X175" s="652"/>
      <c r="Y175" s="652"/>
      <c r="Z175" s="319"/>
      <c r="AA175" s="319"/>
      <c r="AB175" s="319"/>
      <c r="AC175" s="880"/>
      <c r="AD175" s="319"/>
      <c r="AE175" s="319"/>
      <c r="AF175" s="319"/>
      <c r="AG175" s="319"/>
      <c r="AH175" s="319"/>
      <c r="AI175" s="319"/>
      <c r="AJ175" s="319"/>
      <c r="AK175" s="319"/>
      <c r="AL175" s="319"/>
      <c r="AM175" s="319"/>
      <c r="AN175" s="319"/>
      <c r="AO175" s="881"/>
      <c r="AP175" s="881"/>
      <c r="AQ175" s="881"/>
      <c r="AR175" s="881"/>
      <c r="AS175" s="100"/>
    </row>
    <row r="176" spans="1:45" s="108" customFormat="1" ht="25.7" customHeight="1">
      <c r="A176" s="339"/>
      <c r="B176" s="1233"/>
      <c r="C176" s="320" t="s">
        <v>7475</v>
      </c>
      <c r="D176" s="320" t="s">
        <v>10153</v>
      </c>
      <c r="E176" s="320" t="s">
        <v>10154</v>
      </c>
      <c r="F176" s="319" t="s">
        <v>7475</v>
      </c>
      <c r="G176" s="546">
        <v>1680</v>
      </c>
      <c r="H176" s="546"/>
      <c r="I176" s="546"/>
      <c r="J176" s="320">
        <v>21</v>
      </c>
      <c r="K176" s="320">
        <v>80</v>
      </c>
      <c r="L176" s="546"/>
      <c r="M176" s="546"/>
      <c r="N176" s="546">
        <v>1680</v>
      </c>
      <c r="O176" s="320"/>
      <c r="P176" s="546"/>
      <c r="Q176" s="320"/>
      <c r="R176" s="320"/>
      <c r="S176" s="320"/>
      <c r="T176" s="320">
        <v>2012</v>
      </c>
      <c r="U176" s="546"/>
      <c r="V176" s="546"/>
      <c r="W176" s="319"/>
      <c r="X176" s="319"/>
      <c r="Y176" s="320"/>
      <c r="Z176" s="320"/>
      <c r="AA176" s="146"/>
      <c r="AB176" s="320"/>
      <c r="AC176" s="320"/>
      <c r="AD176" s="320"/>
      <c r="AE176" s="320"/>
      <c r="AF176" s="320"/>
      <c r="AG176" s="320"/>
      <c r="AH176" s="319"/>
      <c r="AI176" s="320"/>
      <c r="AJ176" s="320"/>
      <c r="AK176" s="320"/>
      <c r="AL176" s="320"/>
      <c r="AM176" s="320"/>
      <c r="AN176" s="320"/>
      <c r="AO176" s="320"/>
      <c r="AP176" s="320"/>
      <c r="AQ176" s="320"/>
      <c r="AR176" s="320"/>
      <c r="AS176" s="320"/>
    </row>
    <row r="177" spans="1:45" s="108" customFormat="1" ht="39" customHeight="1">
      <c r="A177" s="339"/>
      <c r="B177" s="1235"/>
      <c r="C177" s="320" t="s">
        <v>7475</v>
      </c>
      <c r="D177" s="320" t="s">
        <v>10155</v>
      </c>
      <c r="E177" s="320" t="s">
        <v>10156</v>
      </c>
      <c r="F177" s="320" t="s">
        <v>7475</v>
      </c>
      <c r="G177" s="546">
        <v>960</v>
      </c>
      <c r="H177" s="546">
        <v>59269</v>
      </c>
      <c r="I177" s="546"/>
      <c r="J177" s="320">
        <v>24</v>
      </c>
      <c r="K177" s="320">
        <v>40</v>
      </c>
      <c r="L177" s="546"/>
      <c r="M177" s="546"/>
      <c r="N177" s="546">
        <v>960</v>
      </c>
      <c r="O177" s="320"/>
      <c r="P177" s="546"/>
      <c r="Q177" s="320"/>
      <c r="R177" s="320"/>
      <c r="S177" s="320"/>
      <c r="T177" s="320">
        <v>2009</v>
      </c>
      <c r="U177" s="546">
        <v>649</v>
      </c>
      <c r="V177" s="546"/>
      <c r="W177" s="319"/>
      <c r="X177" s="319"/>
      <c r="Y177" s="320"/>
      <c r="Z177" s="320"/>
      <c r="AA177" s="146">
        <v>649</v>
      </c>
      <c r="AB177" s="320"/>
      <c r="AC177" s="320"/>
      <c r="AD177" s="320"/>
      <c r="AE177" s="320"/>
      <c r="AF177" s="320"/>
      <c r="AG177" s="320"/>
      <c r="AH177" s="319"/>
      <c r="AI177" s="320"/>
      <c r="AJ177" s="320"/>
      <c r="AK177" s="320"/>
      <c r="AL177" s="320"/>
      <c r="AM177" s="320"/>
      <c r="AN177" s="320"/>
      <c r="AO177" s="320"/>
      <c r="AP177" s="320"/>
      <c r="AQ177" s="320"/>
      <c r="AR177" s="320"/>
      <c r="AS177" s="682" t="s">
        <v>7356</v>
      </c>
    </row>
    <row r="178" spans="1:45" s="108" customFormat="1" ht="24.95" customHeight="1">
      <c r="A178" s="339"/>
      <c r="B178" s="1235"/>
      <c r="C178" s="320" t="s">
        <v>7475</v>
      </c>
      <c r="D178" s="320" t="s">
        <v>10157</v>
      </c>
      <c r="E178" s="320" t="s">
        <v>10158</v>
      </c>
      <c r="F178" s="320" t="s">
        <v>7475</v>
      </c>
      <c r="G178" s="546">
        <v>510</v>
      </c>
      <c r="H178" s="546">
        <v>142200</v>
      </c>
      <c r="I178" s="546"/>
      <c r="J178" s="320">
        <v>17</v>
      </c>
      <c r="K178" s="546">
        <v>30</v>
      </c>
      <c r="L178" s="546"/>
      <c r="M178" s="546"/>
      <c r="N178" s="320">
        <v>510</v>
      </c>
      <c r="O178" s="546"/>
      <c r="P178" s="320"/>
      <c r="Q178" s="320"/>
      <c r="R178" s="320"/>
      <c r="S178" s="320"/>
      <c r="T178" s="320">
        <v>2014</v>
      </c>
      <c r="U178" s="320">
        <v>649</v>
      </c>
      <c r="V178" s="320"/>
      <c r="W178" s="319"/>
      <c r="X178" s="319"/>
      <c r="Y178" s="320"/>
      <c r="Z178" s="320"/>
      <c r="AA178" s="320">
        <v>200</v>
      </c>
      <c r="AB178" s="320"/>
      <c r="AC178" s="320"/>
      <c r="AD178" s="320"/>
      <c r="AE178" s="320"/>
      <c r="AF178" s="320"/>
      <c r="AG178" s="320"/>
      <c r="AH178" s="319"/>
      <c r="AI178" s="320"/>
      <c r="AJ178" s="320"/>
      <c r="AK178" s="320"/>
      <c r="AL178" s="320"/>
      <c r="AM178" s="320"/>
      <c r="AN178" s="320"/>
      <c r="AO178" s="320"/>
      <c r="AP178" s="320"/>
      <c r="AQ178" s="320"/>
      <c r="AR178" s="320"/>
      <c r="AS178" s="320" t="s">
        <v>7356</v>
      </c>
    </row>
    <row r="179" spans="1:45" s="108" customFormat="1" ht="25.7" customHeight="1">
      <c r="A179" s="339"/>
      <c r="B179" s="1236"/>
      <c r="C179" s="319" t="s">
        <v>7475</v>
      </c>
      <c r="D179" s="319"/>
      <c r="E179" s="934" t="s">
        <v>10159</v>
      </c>
      <c r="F179" s="319" t="s">
        <v>7475</v>
      </c>
      <c r="G179" s="319">
        <v>740</v>
      </c>
      <c r="H179" s="319"/>
      <c r="I179" s="319"/>
      <c r="J179" s="319"/>
      <c r="K179" s="319"/>
      <c r="L179" s="319"/>
      <c r="M179" s="319"/>
      <c r="N179" s="319">
        <v>740</v>
      </c>
      <c r="O179" s="319"/>
      <c r="P179" s="319"/>
      <c r="Q179" s="652"/>
      <c r="R179" s="652"/>
      <c r="S179" s="652"/>
      <c r="T179" s="578">
        <v>2014</v>
      </c>
      <c r="U179" s="652"/>
      <c r="V179" s="652"/>
      <c r="W179" s="652"/>
      <c r="X179" s="652"/>
      <c r="Y179" s="652"/>
      <c r="Z179" s="319"/>
      <c r="AA179" s="319"/>
      <c r="AB179" s="319"/>
      <c r="AC179" s="880"/>
      <c r="AD179" s="319"/>
      <c r="AE179" s="319"/>
      <c r="AF179" s="319"/>
      <c r="AG179" s="319"/>
      <c r="AH179" s="319"/>
      <c r="AI179" s="319"/>
      <c r="AJ179" s="319"/>
      <c r="AK179" s="319"/>
      <c r="AL179" s="319"/>
      <c r="AM179" s="319"/>
      <c r="AN179" s="319"/>
      <c r="AO179" s="881"/>
      <c r="AP179" s="881"/>
      <c r="AQ179" s="881"/>
      <c r="AR179" s="881"/>
      <c r="AS179" s="881"/>
    </row>
    <row r="180" spans="1:45" s="108" customFormat="1" ht="25.7" customHeight="1">
      <c r="A180" s="339"/>
      <c r="B180" s="1236"/>
      <c r="C180" s="319" t="s">
        <v>7475</v>
      </c>
      <c r="D180" s="319"/>
      <c r="E180" s="319" t="s">
        <v>10160</v>
      </c>
      <c r="F180" s="319" t="s">
        <v>7475</v>
      </c>
      <c r="G180" s="319">
        <v>9435</v>
      </c>
      <c r="H180" s="319">
        <v>99.89</v>
      </c>
      <c r="I180" s="319">
        <v>73</v>
      </c>
      <c r="J180" s="319"/>
      <c r="K180" s="319"/>
      <c r="L180" s="319"/>
      <c r="M180" s="319"/>
      <c r="N180" s="319">
        <v>9435</v>
      </c>
      <c r="O180" s="319"/>
      <c r="P180" s="652"/>
      <c r="Q180" s="652"/>
      <c r="R180" s="652"/>
      <c r="S180" s="655"/>
      <c r="T180" s="655"/>
      <c r="U180" s="652"/>
      <c r="V180" s="652"/>
      <c r="W180" s="652"/>
      <c r="X180" s="652"/>
      <c r="Y180" s="652"/>
      <c r="Z180" s="546"/>
      <c r="AA180" s="319"/>
      <c r="AB180" s="319"/>
      <c r="AC180" s="319"/>
      <c r="AD180" s="319"/>
      <c r="AE180" s="319"/>
      <c r="AF180" s="319"/>
      <c r="AG180" s="319"/>
      <c r="AH180" s="319"/>
      <c r="AI180" s="319"/>
      <c r="AJ180" s="319"/>
      <c r="AK180" s="319"/>
      <c r="AL180" s="319"/>
      <c r="AM180" s="319"/>
      <c r="AN180" s="319"/>
      <c r="AO180" s="319"/>
      <c r="AP180" s="319"/>
      <c r="AQ180" s="319"/>
      <c r="AR180" s="319"/>
      <c r="AS180" s="100"/>
    </row>
    <row r="181" spans="1:45" s="108" customFormat="1" ht="25.7" customHeight="1">
      <c r="A181" s="339"/>
      <c r="B181" s="1236"/>
      <c r="C181" s="319" t="s">
        <v>7504</v>
      </c>
      <c r="D181" s="319" t="s">
        <v>10161</v>
      </c>
      <c r="E181" s="319" t="s">
        <v>10162</v>
      </c>
      <c r="F181" s="319" t="s">
        <v>15620</v>
      </c>
      <c r="G181" s="319">
        <v>1400</v>
      </c>
      <c r="H181" s="319">
        <v>228.22</v>
      </c>
      <c r="I181" s="319">
        <v>228.22</v>
      </c>
      <c r="J181" s="319">
        <v>21.1</v>
      </c>
      <c r="K181" s="319">
        <v>18.3</v>
      </c>
      <c r="L181" s="319"/>
      <c r="M181" s="319"/>
      <c r="N181" s="319"/>
      <c r="O181" s="319"/>
      <c r="P181" s="652"/>
      <c r="Q181" s="652"/>
      <c r="R181" s="652" t="s">
        <v>1537</v>
      </c>
      <c r="S181" s="655"/>
      <c r="T181" s="655">
        <v>2012</v>
      </c>
      <c r="U181" s="652"/>
      <c r="V181" s="652"/>
      <c r="W181" s="652"/>
      <c r="X181" s="652"/>
      <c r="Y181" s="652"/>
      <c r="Z181" s="546">
        <v>800</v>
      </c>
      <c r="AA181" s="319"/>
      <c r="AB181" s="319"/>
      <c r="AC181" s="319"/>
      <c r="AD181" s="319"/>
      <c r="AE181" s="319"/>
      <c r="AF181" s="319"/>
      <c r="AG181" s="319"/>
      <c r="AH181" s="319"/>
      <c r="AI181" s="319"/>
      <c r="AJ181" s="319"/>
      <c r="AK181" s="319"/>
      <c r="AL181" s="319"/>
      <c r="AM181" s="319"/>
      <c r="AN181" s="319"/>
      <c r="AO181" s="319"/>
      <c r="AP181" s="319"/>
      <c r="AQ181" s="319"/>
      <c r="AR181" s="319"/>
      <c r="AS181" s="100"/>
    </row>
    <row r="182" spans="1:45" s="108" customFormat="1" ht="25.7" customHeight="1">
      <c r="A182" s="339"/>
      <c r="B182" s="1236"/>
      <c r="C182" s="319" t="s">
        <v>7504</v>
      </c>
      <c r="D182" s="319" t="s">
        <v>10163</v>
      </c>
      <c r="E182" s="319" t="s">
        <v>10164</v>
      </c>
      <c r="F182" s="319" t="s">
        <v>7504</v>
      </c>
      <c r="G182" s="319" t="s">
        <v>7504</v>
      </c>
      <c r="H182" s="319">
        <v>37.5</v>
      </c>
      <c r="I182" s="319">
        <v>1125</v>
      </c>
      <c r="J182" s="319">
        <v>20</v>
      </c>
      <c r="K182" s="319">
        <v>40</v>
      </c>
      <c r="L182" s="319"/>
      <c r="M182" s="319"/>
      <c r="N182" s="319">
        <v>800</v>
      </c>
      <c r="O182" s="319"/>
      <c r="P182" s="652"/>
      <c r="Q182" s="652"/>
      <c r="R182" s="652"/>
      <c r="S182" s="655"/>
      <c r="T182" s="655">
        <v>2015</v>
      </c>
      <c r="U182" s="652">
        <v>2014</v>
      </c>
      <c r="V182" s="652">
        <v>400</v>
      </c>
      <c r="W182" s="652" t="s">
        <v>10165</v>
      </c>
      <c r="X182" s="652"/>
      <c r="Y182" s="652"/>
      <c r="Z182" s="546">
        <v>400</v>
      </c>
      <c r="AA182" s="319"/>
      <c r="AB182" s="319">
        <v>400</v>
      </c>
      <c r="AC182" s="319" t="s">
        <v>10165</v>
      </c>
      <c r="AD182" s="319"/>
      <c r="AE182" s="319"/>
      <c r="AF182" s="319"/>
      <c r="AG182" s="319"/>
      <c r="AH182" s="319"/>
      <c r="AI182" s="319"/>
      <c r="AJ182" s="319"/>
      <c r="AK182" s="319"/>
      <c r="AL182" s="319"/>
      <c r="AM182" s="319"/>
      <c r="AN182" s="319"/>
      <c r="AO182" s="319"/>
      <c r="AP182" s="319"/>
      <c r="AQ182" s="319"/>
      <c r="AR182" s="319"/>
      <c r="AS182" s="100" t="s">
        <v>10166</v>
      </c>
    </row>
    <row r="183" spans="1:45" s="108" customFormat="1" ht="25.7" customHeight="1">
      <c r="A183" s="339"/>
      <c r="B183" s="1236"/>
      <c r="C183" s="319" t="s">
        <v>7525</v>
      </c>
      <c r="D183" s="319"/>
      <c r="E183" s="319" t="s">
        <v>10167</v>
      </c>
      <c r="F183" s="319" t="s">
        <v>7525</v>
      </c>
      <c r="G183" s="319">
        <v>16165</v>
      </c>
      <c r="H183" s="319"/>
      <c r="I183" s="319"/>
      <c r="J183" s="319">
        <v>25</v>
      </c>
      <c r="K183" s="319">
        <v>45</v>
      </c>
      <c r="L183" s="319"/>
      <c r="M183" s="319"/>
      <c r="N183" s="319">
        <v>1125</v>
      </c>
      <c r="O183" s="319"/>
      <c r="P183" s="652"/>
      <c r="Q183" s="652"/>
      <c r="R183" s="652"/>
      <c r="S183" s="655"/>
      <c r="T183" s="655">
        <v>2001</v>
      </c>
      <c r="U183" s="652"/>
      <c r="V183" s="652"/>
      <c r="W183" s="652"/>
      <c r="X183" s="652"/>
      <c r="Y183" s="652"/>
      <c r="Z183" s="546">
        <v>500</v>
      </c>
      <c r="AA183" s="319"/>
      <c r="AB183" s="319"/>
      <c r="AC183" s="319"/>
      <c r="AD183" s="319"/>
      <c r="AE183" s="319"/>
      <c r="AF183" s="319"/>
      <c r="AG183" s="319"/>
      <c r="AH183" s="319"/>
      <c r="AI183" s="319"/>
      <c r="AJ183" s="319"/>
      <c r="AK183" s="319"/>
      <c r="AL183" s="319"/>
      <c r="AM183" s="319"/>
      <c r="AN183" s="319"/>
      <c r="AO183" s="319"/>
      <c r="AP183" s="319"/>
      <c r="AQ183" s="319"/>
      <c r="AR183" s="319"/>
      <c r="AS183" s="100"/>
    </row>
    <row r="184" spans="1:45" s="108" customFormat="1" ht="25.7" customHeight="1">
      <c r="A184" s="339"/>
      <c r="B184" s="1236"/>
      <c r="C184" s="319" t="s">
        <v>7525</v>
      </c>
      <c r="D184" s="319"/>
      <c r="E184" s="319" t="s">
        <v>15621</v>
      </c>
      <c r="F184" s="319" t="s">
        <v>10168</v>
      </c>
      <c r="G184" s="319">
        <v>1056</v>
      </c>
      <c r="H184" s="319"/>
      <c r="I184" s="319"/>
      <c r="J184" s="319">
        <v>25</v>
      </c>
      <c r="K184" s="319">
        <v>45</v>
      </c>
      <c r="L184" s="319"/>
      <c r="M184" s="319"/>
      <c r="N184" s="319">
        <v>1125</v>
      </c>
      <c r="O184" s="319"/>
      <c r="P184" s="652"/>
      <c r="Q184" s="652"/>
      <c r="R184" s="652"/>
      <c r="S184" s="655"/>
      <c r="T184" s="655">
        <v>2011</v>
      </c>
      <c r="U184" s="652"/>
      <c r="V184" s="652"/>
      <c r="W184" s="652"/>
      <c r="X184" s="652"/>
      <c r="Y184" s="652"/>
      <c r="Z184" s="546">
        <v>67</v>
      </c>
      <c r="AA184" s="319"/>
      <c r="AB184" s="319"/>
      <c r="AC184" s="319"/>
      <c r="AD184" s="319"/>
      <c r="AE184" s="319"/>
      <c r="AF184" s="319"/>
      <c r="AG184" s="319"/>
      <c r="AH184" s="319"/>
      <c r="AI184" s="319"/>
      <c r="AJ184" s="319"/>
      <c r="AK184" s="319"/>
      <c r="AL184" s="319"/>
      <c r="AM184" s="319"/>
      <c r="AN184" s="319"/>
      <c r="AO184" s="319"/>
      <c r="AP184" s="319"/>
      <c r="AQ184" s="319"/>
      <c r="AR184" s="319"/>
      <c r="AS184" s="100"/>
    </row>
    <row r="185" spans="1:45" s="108" customFormat="1" ht="25.7" customHeight="1">
      <c r="A185" s="339"/>
      <c r="B185" s="1236"/>
      <c r="C185" s="319" t="s">
        <v>7525</v>
      </c>
      <c r="D185" s="319"/>
      <c r="E185" s="319" t="s">
        <v>15622</v>
      </c>
      <c r="F185" s="319" t="s">
        <v>7525</v>
      </c>
      <c r="G185" s="319">
        <v>1737</v>
      </c>
      <c r="H185" s="319"/>
      <c r="I185" s="319"/>
      <c r="J185" s="319">
        <v>25</v>
      </c>
      <c r="K185" s="319">
        <v>45</v>
      </c>
      <c r="L185" s="319"/>
      <c r="M185" s="319"/>
      <c r="N185" s="319">
        <v>1125</v>
      </c>
      <c r="O185" s="319"/>
      <c r="P185" s="652"/>
      <c r="Q185" s="652"/>
      <c r="R185" s="652"/>
      <c r="S185" s="655"/>
      <c r="T185" s="655">
        <v>2009</v>
      </c>
      <c r="U185" s="652"/>
      <c r="V185" s="652"/>
      <c r="W185" s="652"/>
      <c r="X185" s="652"/>
      <c r="Y185" s="652"/>
      <c r="Z185" s="546">
        <v>215</v>
      </c>
      <c r="AA185" s="319"/>
      <c r="AB185" s="319"/>
      <c r="AC185" s="319"/>
      <c r="AD185" s="319"/>
      <c r="AE185" s="319"/>
      <c r="AF185" s="319"/>
      <c r="AG185" s="319"/>
      <c r="AH185" s="319"/>
      <c r="AI185" s="319"/>
      <c r="AJ185" s="319"/>
      <c r="AK185" s="319"/>
      <c r="AL185" s="319"/>
      <c r="AM185" s="319"/>
      <c r="AN185" s="319"/>
      <c r="AO185" s="319"/>
      <c r="AP185" s="319"/>
      <c r="AQ185" s="319"/>
      <c r="AR185" s="319"/>
      <c r="AS185" s="100"/>
    </row>
    <row r="186" spans="1:45" s="108" customFormat="1" ht="25.7" customHeight="1">
      <c r="A186" s="339"/>
      <c r="B186" s="1236"/>
      <c r="C186" s="319" t="s">
        <v>7525</v>
      </c>
      <c r="D186" s="319"/>
      <c r="E186" s="319" t="s">
        <v>10169</v>
      </c>
      <c r="F186" s="319" t="s">
        <v>7525</v>
      </c>
      <c r="G186" s="319">
        <v>1125</v>
      </c>
      <c r="H186" s="319"/>
      <c r="I186" s="319"/>
      <c r="J186" s="319">
        <v>25</v>
      </c>
      <c r="K186" s="319">
        <v>45</v>
      </c>
      <c r="L186" s="319"/>
      <c r="M186" s="319"/>
      <c r="N186" s="319">
        <v>1125</v>
      </c>
      <c r="O186" s="319"/>
      <c r="P186" s="652"/>
      <c r="Q186" s="652"/>
      <c r="R186" s="652"/>
      <c r="S186" s="655"/>
      <c r="T186" s="655">
        <v>2010</v>
      </c>
      <c r="U186" s="652"/>
      <c r="V186" s="652"/>
      <c r="W186" s="652"/>
      <c r="X186" s="652"/>
      <c r="Y186" s="652"/>
      <c r="Z186" s="546">
        <v>6100</v>
      </c>
      <c r="AA186" s="319"/>
      <c r="AB186" s="319"/>
      <c r="AC186" s="319"/>
      <c r="AD186" s="319"/>
      <c r="AE186" s="319"/>
      <c r="AF186" s="319"/>
      <c r="AG186" s="319"/>
      <c r="AH186" s="319"/>
      <c r="AI186" s="319"/>
      <c r="AJ186" s="319"/>
      <c r="AK186" s="319"/>
      <c r="AL186" s="319"/>
      <c r="AM186" s="319"/>
      <c r="AN186" s="319"/>
      <c r="AO186" s="319"/>
      <c r="AP186" s="319"/>
      <c r="AQ186" s="319"/>
      <c r="AR186" s="319"/>
      <c r="AS186" s="100"/>
    </row>
    <row r="187" spans="1:45" s="108" customFormat="1" ht="25.7" customHeight="1">
      <c r="A187" s="339"/>
      <c r="B187" s="1236"/>
      <c r="C187" s="319" t="s">
        <v>7525</v>
      </c>
      <c r="D187" s="319"/>
      <c r="E187" s="319" t="s">
        <v>10170</v>
      </c>
      <c r="F187" s="319" t="s">
        <v>401</v>
      </c>
      <c r="G187" s="319">
        <v>544</v>
      </c>
      <c r="H187" s="319"/>
      <c r="I187" s="319"/>
      <c r="J187" s="319">
        <v>17</v>
      </c>
      <c r="K187" s="319">
        <v>32</v>
      </c>
      <c r="L187" s="319"/>
      <c r="M187" s="319"/>
      <c r="N187" s="319">
        <v>544</v>
      </c>
      <c r="O187" s="319"/>
      <c r="P187" s="652"/>
      <c r="Q187" s="652"/>
      <c r="R187" s="652"/>
      <c r="S187" s="655"/>
      <c r="T187" s="655">
        <v>2004</v>
      </c>
      <c r="U187" s="652"/>
      <c r="V187" s="652"/>
      <c r="W187" s="652"/>
      <c r="X187" s="652"/>
      <c r="Y187" s="652"/>
      <c r="Z187" s="546">
        <v>5500</v>
      </c>
      <c r="AA187" s="319"/>
      <c r="AB187" s="319"/>
      <c r="AC187" s="319"/>
      <c r="AD187" s="319"/>
      <c r="AE187" s="319"/>
      <c r="AF187" s="319"/>
      <c r="AG187" s="319"/>
      <c r="AH187" s="319"/>
      <c r="AI187" s="319"/>
      <c r="AJ187" s="319"/>
      <c r="AK187" s="319"/>
      <c r="AL187" s="319"/>
      <c r="AM187" s="319"/>
      <c r="AN187" s="319"/>
      <c r="AO187" s="319"/>
      <c r="AP187" s="319"/>
      <c r="AQ187" s="319"/>
      <c r="AR187" s="319"/>
      <c r="AS187" s="100"/>
    </row>
    <row r="188" spans="1:45" s="108" customFormat="1" ht="25.7" customHeight="1">
      <c r="A188" s="339"/>
      <c r="B188" s="1236"/>
      <c r="C188" s="320" t="s">
        <v>7525</v>
      </c>
      <c r="D188" s="320"/>
      <c r="E188" s="320" t="s">
        <v>10171</v>
      </c>
      <c r="F188" s="320" t="s">
        <v>7525</v>
      </c>
      <c r="G188" s="711">
        <v>946</v>
      </c>
      <c r="H188" s="177"/>
      <c r="I188" s="319"/>
      <c r="J188" s="319">
        <v>22</v>
      </c>
      <c r="K188" s="319">
        <v>43</v>
      </c>
      <c r="L188" s="320"/>
      <c r="M188" s="319"/>
      <c r="N188" s="319">
        <v>946</v>
      </c>
      <c r="O188" s="319"/>
      <c r="P188" s="319"/>
      <c r="Q188" s="319"/>
      <c r="R188" s="319"/>
      <c r="S188" s="320"/>
      <c r="T188" s="146">
        <v>2007</v>
      </c>
      <c r="U188" s="320"/>
      <c r="V188" s="177"/>
      <c r="W188" s="177"/>
      <c r="X188" s="177"/>
      <c r="Y188" s="177"/>
      <c r="Z188" s="546">
        <v>70</v>
      </c>
      <c r="AA188" s="177"/>
      <c r="AB188" s="319"/>
      <c r="AC188" s="320"/>
      <c r="AD188" s="320"/>
      <c r="AE188" s="177"/>
      <c r="AF188" s="177"/>
      <c r="AG188" s="177"/>
      <c r="AH188" s="177"/>
      <c r="AI188" s="177"/>
      <c r="AJ188" s="177"/>
      <c r="AK188" s="177"/>
      <c r="AL188" s="177"/>
      <c r="AM188" s="177"/>
      <c r="AN188" s="177"/>
      <c r="AO188" s="177"/>
      <c r="AP188" s="177"/>
      <c r="AQ188" s="177"/>
      <c r="AR188" s="177"/>
      <c r="AS188" s="177"/>
    </row>
    <row r="189" spans="1:45" s="108" customFormat="1" ht="39" customHeight="1">
      <c r="A189" s="339"/>
      <c r="B189" s="957"/>
      <c r="C189" s="319" t="s">
        <v>7525</v>
      </c>
      <c r="D189" s="319"/>
      <c r="E189" s="544" t="s">
        <v>10172</v>
      </c>
      <c r="F189" s="319" t="s">
        <v>7525</v>
      </c>
      <c r="G189" s="319">
        <v>840</v>
      </c>
      <c r="H189" s="319"/>
      <c r="I189" s="319"/>
      <c r="J189" s="319">
        <v>21</v>
      </c>
      <c r="K189" s="319">
        <v>40</v>
      </c>
      <c r="L189" s="319"/>
      <c r="M189" s="319"/>
      <c r="N189" s="319">
        <v>840</v>
      </c>
      <c r="O189" s="319"/>
      <c r="P189" s="319"/>
      <c r="Q189" s="652"/>
      <c r="R189" s="652"/>
      <c r="S189" s="652"/>
      <c r="T189" s="320">
        <v>2005</v>
      </c>
      <c r="U189" s="652"/>
      <c r="V189" s="652"/>
      <c r="W189" s="652"/>
      <c r="X189" s="652"/>
      <c r="Y189" s="652"/>
      <c r="Z189" s="319"/>
      <c r="AA189" s="319"/>
      <c r="AB189" s="319"/>
      <c r="AC189" s="880"/>
      <c r="AD189" s="319"/>
      <c r="AE189" s="319"/>
      <c r="AF189" s="319"/>
      <c r="AG189" s="319"/>
      <c r="AH189" s="319"/>
      <c r="AI189" s="319"/>
      <c r="AJ189" s="319"/>
      <c r="AK189" s="319"/>
      <c r="AL189" s="319"/>
      <c r="AM189" s="319"/>
      <c r="AN189" s="319"/>
      <c r="AO189" s="881"/>
      <c r="AP189" s="881"/>
      <c r="AQ189" s="881"/>
      <c r="AR189" s="881"/>
      <c r="AS189" s="881"/>
    </row>
    <row r="190" spans="1:45" s="108" customFormat="1" ht="25.7" customHeight="1">
      <c r="A190" s="339"/>
      <c r="B190" s="957"/>
      <c r="C190" s="319" t="s">
        <v>7525</v>
      </c>
      <c r="D190" s="1237"/>
      <c r="E190" s="934" t="s">
        <v>10173</v>
      </c>
      <c r="F190" s="319" t="s">
        <v>7525</v>
      </c>
      <c r="G190" s="319">
        <v>840</v>
      </c>
      <c r="H190" s="319"/>
      <c r="I190" s="319"/>
      <c r="J190" s="319">
        <v>21</v>
      </c>
      <c r="K190" s="319">
        <v>40</v>
      </c>
      <c r="L190" s="319"/>
      <c r="M190" s="319"/>
      <c r="N190" s="319">
        <v>840</v>
      </c>
      <c r="O190" s="319"/>
      <c r="P190" s="652"/>
      <c r="Q190" s="652"/>
      <c r="R190" s="578"/>
      <c r="S190" s="319"/>
      <c r="T190" s="100">
        <v>2008</v>
      </c>
      <c r="U190" s="652"/>
      <c r="V190" s="652"/>
      <c r="W190" s="652"/>
      <c r="X190" s="652"/>
      <c r="Y190" s="652"/>
      <c r="Z190" s="319"/>
      <c r="AA190" s="319"/>
      <c r="AB190" s="319"/>
      <c r="AC190" s="880"/>
      <c r="AD190" s="319"/>
      <c r="AE190" s="319"/>
      <c r="AF190" s="319"/>
      <c r="AG190" s="319"/>
      <c r="AH190" s="319"/>
      <c r="AI190" s="319"/>
      <c r="AJ190" s="319"/>
      <c r="AK190" s="319"/>
      <c r="AL190" s="319"/>
      <c r="AM190" s="319"/>
      <c r="AN190" s="319"/>
      <c r="AO190" s="881"/>
      <c r="AP190" s="881"/>
      <c r="AQ190" s="881"/>
      <c r="AR190" s="881"/>
      <c r="AS190" s="100"/>
    </row>
    <row r="191" spans="1:45" s="108" customFormat="1" ht="25.7" customHeight="1">
      <c r="A191" s="339"/>
      <c r="B191" s="1238"/>
      <c r="C191" s="319" t="s">
        <v>7482</v>
      </c>
      <c r="D191" s="319"/>
      <c r="E191" s="544" t="s">
        <v>10174</v>
      </c>
      <c r="F191" s="319" t="s">
        <v>401</v>
      </c>
      <c r="G191" s="319">
        <v>608</v>
      </c>
      <c r="H191" s="319"/>
      <c r="I191" s="319"/>
      <c r="J191" s="319">
        <v>16</v>
      </c>
      <c r="K191" s="319">
        <v>38</v>
      </c>
      <c r="L191" s="319"/>
      <c r="M191" s="319"/>
      <c r="N191" s="319"/>
      <c r="O191" s="319"/>
      <c r="P191" s="319"/>
      <c r="Q191" s="652"/>
      <c r="R191" s="652"/>
      <c r="S191" s="652"/>
      <c r="T191" s="320">
        <v>2012</v>
      </c>
      <c r="U191" s="652"/>
      <c r="V191" s="652"/>
      <c r="W191" s="652"/>
      <c r="X191" s="652"/>
      <c r="Y191" s="652"/>
      <c r="Z191" s="319"/>
      <c r="AA191" s="319"/>
      <c r="AB191" s="319"/>
      <c r="AC191" s="880"/>
      <c r="AD191" s="319"/>
      <c r="AE191" s="319"/>
      <c r="AF191" s="319"/>
      <c r="AG191" s="319"/>
      <c r="AH191" s="319"/>
      <c r="AI191" s="319"/>
      <c r="AJ191" s="319"/>
      <c r="AK191" s="319"/>
      <c r="AL191" s="319"/>
      <c r="AM191" s="319"/>
      <c r="AN191" s="319"/>
      <c r="AO191" s="881"/>
      <c r="AP191" s="881"/>
      <c r="AQ191" s="881"/>
      <c r="AR191" s="881"/>
      <c r="AS191" s="100"/>
    </row>
    <row r="192" spans="1:45" s="108" customFormat="1" ht="25.7" customHeight="1">
      <c r="A192" s="339"/>
      <c r="B192" s="1238"/>
      <c r="C192" s="319" t="s">
        <v>442</v>
      </c>
      <c r="D192" s="319" t="s">
        <v>8704</v>
      </c>
      <c r="E192" s="544" t="s">
        <v>10175</v>
      </c>
      <c r="F192" s="319" t="s">
        <v>401</v>
      </c>
      <c r="G192" s="319">
        <v>41822</v>
      </c>
      <c r="H192" s="319"/>
      <c r="I192" s="319"/>
      <c r="J192" s="319">
        <v>12</v>
      </c>
      <c r="K192" s="319">
        <v>14.5</v>
      </c>
      <c r="L192" s="319"/>
      <c r="M192" s="319"/>
      <c r="N192" s="319">
        <v>460</v>
      </c>
      <c r="O192" s="319"/>
      <c r="P192" s="319"/>
      <c r="Q192" s="652"/>
      <c r="R192" s="652"/>
      <c r="S192" s="652"/>
      <c r="T192" s="320">
        <v>2011</v>
      </c>
      <c r="U192" s="652"/>
      <c r="V192" s="652"/>
      <c r="W192" s="652"/>
      <c r="X192" s="652"/>
      <c r="Y192" s="652"/>
      <c r="Z192" s="319">
        <v>582</v>
      </c>
      <c r="AA192" s="319"/>
      <c r="AB192" s="319"/>
      <c r="AC192" s="880"/>
      <c r="AD192" s="319"/>
      <c r="AE192" s="319"/>
      <c r="AF192" s="319"/>
      <c r="AG192" s="319"/>
      <c r="AH192" s="319"/>
      <c r="AI192" s="319"/>
      <c r="AJ192" s="319"/>
      <c r="AK192" s="319"/>
      <c r="AL192" s="319"/>
      <c r="AM192" s="319"/>
      <c r="AN192" s="319"/>
      <c r="AO192" s="881"/>
      <c r="AP192" s="881"/>
      <c r="AQ192" s="881"/>
      <c r="AR192" s="881"/>
      <c r="AS192" s="100"/>
    </row>
    <row r="193" spans="1:45" s="108" customFormat="1" ht="25.7" customHeight="1">
      <c r="A193" s="339"/>
      <c r="B193" s="1238"/>
      <c r="C193" s="320" t="s">
        <v>442</v>
      </c>
      <c r="D193" s="320" t="s">
        <v>9905</v>
      </c>
      <c r="E193" s="320" t="s">
        <v>10176</v>
      </c>
      <c r="F193" s="320" t="s">
        <v>401</v>
      </c>
      <c r="G193" s="319">
        <v>33378</v>
      </c>
      <c r="H193" s="319">
        <v>6834</v>
      </c>
      <c r="I193" s="319">
        <v>26167</v>
      </c>
      <c r="J193" s="320">
        <v>13</v>
      </c>
      <c r="K193" s="319">
        <v>15</v>
      </c>
      <c r="L193" s="319"/>
      <c r="M193" s="319"/>
      <c r="N193" s="319" t="s">
        <v>10177</v>
      </c>
      <c r="O193" s="319"/>
      <c r="P193" s="319"/>
      <c r="Q193" s="319"/>
      <c r="R193" s="320"/>
      <c r="S193" s="320"/>
      <c r="T193" s="320">
        <v>2010</v>
      </c>
      <c r="U193" s="177"/>
      <c r="V193" s="177"/>
      <c r="W193" s="177"/>
      <c r="X193" s="177"/>
      <c r="Y193" s="177"/>
      <c r="Z193" s="177"/>
      <c r="AA193" s="319"/>
      <c r="AB193" s="320"/>
      <c r="AC193" s="320"/>
      <c r="AD193" s="177"/>
      <c r="AE193" s="177"/>
      <c r="AF193" s="177"/>
      <c r="AG193" s="177"/>
      <c r="AH193" s="177"/>
      <c r="AI193" s="177"/>
      <c r="AJ193" s="177"/>
      <c r="AK193" s="177"/>
      <c r="AL193" s="177"/>
      <c r="AM193" s="177"/>
      <c r="AN193" s="177"/>
      <c r="AO193" s="177"/>
      <c r="AP193" s="177"/>
      <c r="AQ193" s="177"/>
      <c r="AR193" s="177"/>
      <c r="AS193" s="319"/>
    </row>
    <row r="194" spans="1:45" s="108" customFormat="1" ht="25.7" customHeight="1">
      <c r="A194" s="339"/>
      <c r="B194" s="1238"/>
      <c r="C194" s="320" t="s">
        <v>8380</v>
      </c>
      <c r="D194" s="320" t="s">
        <v>10178</v>
      </c>
      <c r="E194" s="320" t="s">
        <v>10179</v>
      </c>
      <c r="F194" s="320" t="s">
        <v>8380</v>
      </c>
      <c r="G194" s="319">
        <v>1350</v>
      </c>
      <c r="H194" s="319"/>
      <c r="I194" s="319"/>
      <c r="J194" s="320">
        <v>27</v>
      </c>
      <c r="K194" s="319">
        <v>50</v>
      </c>
      <c r="L194" s="319"/>
      <c r="M194" s="319"/>
      <c r="N194" s="319">
        <v>1350</v>
      </c>
      <c r="O194" s="319"/>
      <c r="P194" s="319"/>
      <c r="Q194" s="319"/>
      <c r="R194" s="320"/>
      <c r="S194" s="320"/>
      <c r="T194" s="320">
        <v>2007</v>
      </c>
      <c r="U194" s="177">
        <v>160</v>
      </c>
      <c r="V194" s="177"/>
      <c r="W194" s="177"/>
      <c r="X194" s="177"/>
      <c r="Y194" s="177"/>
      <c r="Z194" s="177">
        <v>160</v>
      </c>
      <c r="AA194" s="319"/>
      <c r="AB194" s="320"/>
      <c r="AC194" s="320"/>
      <c r="AD194" s="177"/>
      <c r="AE194" s="177"/>
      <c r="AF194" s="177"/>
      <c r="AG194" s="177"/>
      <c r="AH194" s="177"/>
      <c r="AI194" s="177"/>
      <c r="AJ194" s="177"/>
      <c r="AK194" s="177"/>
      <c r="AL194" s="177"/>
      <c r="AM194" s="177"/>
      <c r="AN194" s="177"/>
      <c r="AO194" s="177"/>
      <c r="AP194" s="177"/>
      <c r="AQ194" s="177"/>
      <c r="AR194" s="177"/>
      <c r="AS194" s="319"/>
    </row>
    <row r="195" spans="1:45" s="108" customFormat="1" ht="25.7" customHeight="1">
      <c r="A195" s="339"/>
      <c r="B195" s="957"/>
      <c r="C195" s="319" t="s">
        <v>8380</v>
      </c>
      <c r="D195" s="319" t="s">
        <v>10178</v>
      </c>
      <c r="E195" s="319" t="s">
        <v>10180</v>
      </c>
      <c r="F195" s="319" t="s">
        <v>8380</v>
      </c>
      <c r="G195" s="319">
        <v>1697</v>
      </c>
      <c r="H195" s="319"/>
      <c r="I195" s="319"/>
      <c r="J195" s="319">
        <v>40.799999999999997</v>
      </c>
      <c r="K195" s="319">
        <v>41.6</v>
      </c>
      <c r="L195" s="319"/>
      <c r="M195" s="319"/>
      <c r="N195" s="319">
        <v>1722</v>
      </c>
      <c r="O195" s="319"/>
      <c r="P195" s="319"/>
      <c r="Q195" s="652"/>
      <c r="R195" s="652"/>
      <c r="S195" s="320"/>
      <c r="T195" s="320">
        <v>2009</v>
      </c>
      <c r="U195" s="652">
        <v>190</v>
      </c>
      <c r="V195" s="652"/>
      <c r="W195" s="652"/>
      <c r="X195" s="652"/>
      <c r="Y195" s="652"/>
      <c r="Z195" s="546">
        <v>190</v>
      </c>
      <c r="AA195" s="319"/>
      <c r="AB195" s="319"/>
      <c r="AC195" s="319"/>
      <c r="AD195" s="319"/>
      <c r="AE195" s="319"/>
      <c r="AF195" s="319"/>
      <c r="AG195" s="319"/>
      <c r="AH195" s="319"/>
      <c r="AI195" s="319"/>
      <c r="AJ195" s="319"/>
      <c r="AK195" s="319"/>
      <c r="AL195" s="319"/>
      <c r="AM195" s="319"/>
      <c r="AN195" s="319"/>
      <c r="AO195" s="319"/>
      <c r="AP195" s="319"/>
      <c r="AQ195" s="319"/>
      <c r="AR195" s="319"/>
      <c r="AS195" s="319"/>
    </row>
    <row r="196" spans="1:45" s="108" customFormat="1" ht="25.7" customHeight="1">
      <c r="A196" s="339"/>
      <c r="B196" s="958"/>
      <c r="C196" s="319" t="s">
        <v>8380</v>
      </c>
      <c r="D196" s="319"/>
      <c r="E196" s="544" t="s">
        <v>10181</v>
      </c>
      <c r="F196" s="319" t="s">
        <v>8380</v>
      </c>
      <c r="G196" s="319">
        <v>10265</v>
      </c>
      <c r="H196" s="319"/>
      <c r="I196" s="319"/>
      <c r="J196" s="319">
        <v>28</v>
      </c>
      <c r="K196" s="319">
        <v>25</v>
      </c>
      <c r="L196" s="319"/>
      <c r="M196" s="319"/>
      <c r="N196" s="319">
        <v>700</v>
      </c>
      <c r="O196" s="319"/>
      <c r="P196" s="319"/>
      <c r="Q196" s="652"/>
      <c r="R196" s="652"/>
      <c r="S196" s="652"/>
      <c r="T196" s="320">
        <v>2011</v>
      </c>
      <c r="U196" s="652"/>
      <c r="V196" s="652"/>
      <c r="W196" s="652"/>
      <c r="X196" s="652"/>
      <c r="Y196" s="652"/>
      <c r="Z196" s="319">
        <v>500</v>
      </c>
      <c r="AA196" s="319"/>
      <c r="AB196" s="319"/>
      <c r="AC196" s="880"/>
      <c r="AD196" s="319"/>
      <c r="AE196" s="319"/>
      <c r="AF196" s="319"/>
      <c r="AG196" s="319"/>
      <c r="AH196" s="319"/>
      <c r="AI196" s="319"/>
      <c r="AJ196" s="319"/>
      <c r="AK196" s="319"/>
      <c r="AL196" s="319"/>
      <c r="AM196" s="319"/>
      <c r="AN196" s="319"/>
      <c r="AO196" s="881"/>
      <c r="AP196" s="881"/>
      <c r="AQ196" s="881"/>
      <c r="AR196" s="881"/>
      <c r="AS196" s="881"/>
    </row>
    <row r="197" spans="1:45" s="108" customFormat="1" ht="24.95" customHeight="1">
      <c r="A197" s="339"/>
      <c r="B197" s="958"/>
      <c r="C197" s="319" t="s">
        <v>8380</v>
      </c>
      <c r="D197" s="319"/>
      <c r="E197" s="544" t="s">
        <v>15623</v>
      </c>
      <c r="F197" s="319" t="s">
        <v>8380</v>
      </c>
      <c r="G197" s="319">
        <v>3000</v>
      </c>
      <c r="H197" s="319"/>
      <c r="I197" s="319"/>
      <c r="J197" s="319">
        <v>9.6999999999999993</v>
      </c>
      <c r="K197" s="319">
        <v>21</v>
      </c>
      <c r="L197" s="319"/>
      <c r="M197" s="319"/>
      <c r="N197" s="319">
        <v>204</v>
      </c>
      <c r="O197" s="319"/>
      <c r="P197" s="319"/>
      <c r="Q197" s="652"/>
      <c r="R197" s="652"/>
      <c r="S197" s="652"/>
      <c r="T197" s="320">
        <v>2016</v>
      </c>
      <c r="U197" s="652"/>
      <c r="V197" s="652"/>
      <c r="W197" s="652"/>
      <c r="X197" s="652"/>
      <c r="Y197" s="652"/>
      <c r="Z197" s="319">
        <v>273</v>
      </c>
      <c r="AA197" s="319"/>
      <c r="AB197" s="319"/>
      <c r="AC197" s="880"/>
      <c r="AD197" s="319"/>
      <c r="AE197" s="319"/>
      <c r="AF197" s="319"/>
      <c r="AG197" s="319"/>
      <c r="AH197" s="319"/>
      <c r="AI197" s="319"/>
      <c r="AJ197" s="319"/>
      <c r="AK197" s="319"/>
      <c r="AL197" s="319"/>
      <c r="AM197" s="319"/>
      <c r="AN197" s="319"/>
      <c r="AO197" s="881"/>
      <c r="AP197" s="881"/>
      <c r="AQ197" s="881"/>
      <c r="AR197" s="881"/>
      <c r="AS197" s="881"/>
    </row>
    <row r="198" spans="1:45" s="108" customFormat="1" ht="24.95" customHeight="1">
      <c r="A198" s="339"/>
      <c r="B198" s="958"/>
      <c r="C198" s="319" t="s">
        <v>7519</v>
      </c>
      <c r="D198" s="319" t="s">
        <v>10182</v>
      </c>
      <c r="E198" s="544" t="s">
        <v>10182</v>
      </c>
      <c r="F198" s="319" t="s">
        <v>401</v>
      </c>
      <c r="G198" s="319">
        <v>17301</v>
      </c>
      <c r="H198" s="319">
        <v>499.76</v>
      </c>
      <c r="I198" s="319">
        <v>675.83</v>
      </c>
      <c r="J198" s="319" t="s">
        <v>9777</v>
      </c>
      <c r="K198" s="319" t="s">
        <v>10183</v>
      </c>
      <c r="L198" s="319"/>
      <c r="M198" s="319"/>
      <c r="N198" s="319"/>
      <c r="O198" s="319"/>
      <c r="P198" s="319"/>
      <c r="Q198" s="652"/>
      <c r="R198" s="652"/>
      <c r="S198" s="652"/>
      <c r="T198" s="320">
        <v>2013</v>
      </c>
      <c r="U198" s="652">
        <v>3200</v>
      </c>
      <c r="V198" s="652" t="s">
        <v>7552</v>
      </c>
      <c r="W198" s="652"/>
      <c r="X198" s="652"/>
      <c r="Y198" s="652"/>
      <c r="Z198" s="319">
        <v>3200</v>
      </c>
      <c r="AA198" s="319" t="s">
        <v>7552</v>
      </c>
      <c r="AB198" s="319"/>
      <c r="AC198" s="880"/>
      <c r="AD198" s="319"/>
      <c r="AE198" s="319"/>
      <c r="AF198" s="319"/>
      <c r="AG198" s="319"/>
      <c r="AH198" s="319"/>
      <c r="AI198" s="319"/>
      <c r="AJ198" s="319"/>
      <c r="AK198" s="319"/>
      <c r="AL198" s="319"/>
      <c r="AM198" s="319"/>
      <c r="AN198" s="319"/>
      <c r="AO198" s="881"/>
      <c r="AP198" s="881"/>
      <c r="AQ198" s="881"/>
      <c r="AR198" s="881"/>
      <c r="AS198" s="881"/>
    </row>
    <row r="199" spans="1:45" s="108" customFormat="1" ht="24.95" customHeight="1">
      <c r="A199" s="339"/>
      <c r="B199" s="958"/>
      <c r="C199" s="319" t="s">
        <v>1315</v>
      </c>
      <c r="D199" s="319" t="s">
        <v>8686</v>
      </c>
      <c r="E199" s="544" t="s">
        <v>10184</v>
      </c>
      <c r="F199" s="319" t="s">
        <v>401</v>
      </c>
      <c r="G199" s="319"/>
      <c r="H199" s="319" t="s">
        <v>499</v>
      </c>
      <c r="I199" s="319" t="s">
        <v>499</v>
      </c>
      <c r="J199" s="319">
        <v>25</v>
      </c>
      <c r="K199" s="319">
        <v>18</v>
      </c>
      <c r="L199" s="319"/>
      <c r="M199" s="319"/>
      <c r="N199" s="319"/>
      <c r="O199" s="319"/>
      <c r="P199" s="319"/>
      <c r="Q199" s="652"/>
      <c r="R199" s="652"/>
      <c r="S199" s="652"/>
      <c r="T199" s="320">
        <v>2011</v>
      </c>
      <c r="U199" s="652"/>
      <c r="V199" s="652"/>
      <c r="W199" s="652"/>
      <c r="X199" s="652"/>
      <c r="Y199" s="652"/>
      <c r="Z199" s="319">
        <v>800</v>
      </c>
      <c r="AA199" s="319"/>
      <c r="AB199" s="319"/>
      <c r="AC199" s="880"/>
      <c r="AD199" s="319"/>
      <c r="AE199" s="319"/>
      <c r="AF199" s="319"/>
      <c r="AG199" s="319"/>
      <c r="AH199" s="319"/>
      <c r="AI199" s="319"/>
      <c r="AJ199" s="319"/>
      <c r="AK199" s="319"/>
      <c r="AL199" s="319"/>
      <c r="AM199" s="319"/>
      <c r="AN199" s="319"/>
      <c r="AO199" s="881"/>
      <c r="AP199" s="881"/>
      <c r="AQ199" s="881"/>
      <c r="AR199" s="881"/>
      <c r="AS199" s="319" t="s">
        <v>15624</v>
      </c>
    </row>
    <row r="200" spans="1:45" s="108" customFormat="1" ht="24.95" customHeight="1">
      <c r="A200" s="339"/>
      <c r="B200" s="958"/>
      <c r="C200" s="319" t="s">
        <v>1315</v>
      </c>
      <c r="D200" s="319" t="s">
        <v>8686</v>
      </c>
      <c r="E200" s="544" t="s">
        <v>10185</v>
      </c>
      <c r="F200" s="319" t="s">
        <v>1315</v>
      </c>
      <c r="G200" s="319">
        <v>9673</v>
      </c>
      <c r="H200" s="319"/>
      <c r="I200" s="319"/>
      <c r="J200" s="319">
        <v>36</v>
      </c>
      <c r="K200" s="319">
        <v>20</v>
      </c>
      <c r="L200" s="319"/>
      <c r="M200" s="319"/>
      <c r="N200" s="319">
        <v>720</v>
      </c>
      <c r="O200" s="319"/>
      <c r="P200" s="319"/>
      <c r="Q200" s="652"/>
      <c r="R200" s="652"/>
      <c r="S200" s="652"/>
      <c r="T200" s="320">
        <v>2013</v>
      </c>
      <c r="U200" s="652"/>
      <c r="V200" s="652"/>
      <c r="W200" s="652"/>
      <c r="X200" s="652"/>
      <c r="Y200" s="652"/>
      <c r="Z200" s="319">
        <v>300</v>
      </c>
      <c r="AA200" s="319"/>
      <c r="AB200" s="319"/>
      <c r="AC200" s="880"/>
      <c r="AD200" s="319"/>
      <c r="AE200" s="319"/>
      <c r="AF200" s="319"/>
      <c r="AG200" s="319"/>
      <c r="AH200" s="319"/>
      <c r="AI200" s="319"/>
      <c r="AJ200" s="319"/>
      <c r="AK200" s="319"/>
      <c r="AL200" s="319"/>
      <c r="AM200" s="319"/>
      <c r="AN200" s="319"/>
      <c r="AO200" s="881"/>
      <c r="AP200" s="881"/>
      <c r="AQ200" s="881"/>
      <c r="AR200" s="881"/>
      <c r="AS200" s="681" t="s">
        <v>15625</v>
      </c>
    </row>
    <row r="201" spans="1:45" s="108" customFormat="1" ht="24.95" customHeight="1">
      <c r="A201" s="339"/>
      <c r="B201" s="958"/>
      <c r="C201" s="319" t="s">
        <v>1315</v>
      </c>
      <c r="D201" s="319"/>
      <c r="E201" s="544" t="s">
        <v>10186</v>
      </c>
      <c r="F201" s="319" t="s">
        <v>1315</v>
      </c>
      <c r="G201" s="319"/>
      <c r="H201" s="319"/>
      <c r="I201" s="319"/>
      <c r="J201" s="319">
        <v>11</v>
      </c>
      <c r="K201" s="319">
        <v>20</v>
      </c>
      <c r="L201" s="319"/>
      <c r="M201" s="319"/>
      <c r="N201" s="319"/>
      <c r="O201" s="319"/>
      <c r="P201" s="319"/>
      <c r="Q201" s="652"/>
      <c r="R201" s="652"/>
      <c r="S201" s="652"/>
      <c r="T201" s="320">
        <v>2014</v>
      </c>
      <c r="U201" s="652"/>
      <c r="V201" s="652"/>
      <c r="W201" s="652"/>
      <c r="X201" s="652"/>
      <c r="Y201" s="652"/>
      <c r="Z201" s="319"/>
      <c r="AA201" s="319"/>
      <c r="AB201" s="319"/>
      <c r="AC201" s="880"/>
      <c r="AD201" s="319"/>
      <c r="AE201" s="319"/>
      <c r="AF201" s="319"/>
      <c r="AG201" s="319"/>
      <c r="AH201" s="319"/>
      <c r="AI201" s="319"/>
      <c r="AJ201" s="319"/>
      <c r="AK201" s="319"/>
      <c r="AL201" s="319"/>
      <c r="AM201" s="319"/>
      <c r="AN201" s="319"/>
      <c r="AO201" s="881"/>
      <c r="AP201" s="881"/>
      <c r="AQ201" s="881"/>
      <c r="AR201" s="881"/>
      <c r="AS201" s="881"/>
    </row>
    <row r="202" spans="1:45" s="108" customFormat="1" ht="24.95" customHeight="1">
      <c r="A202" s="339"/>
      <c r="B202" s="958"/>
      <c r="C202" s="319" t="s">
        <v>1315</v>
      </c>
      <c r="D202" s="319" t="s">
        <v>8686</v>
      </c>
      <c r="E202" s="544" t="s">
        <v>10187</v>
      </c>
      <c r="F202" s="319" t="s">
        <v>1315</v>
      </c>
      <c r="G202" s="319">
        <v>2185</v>
      </c>
      <c r="H202" s="319"/>
      <c r="I202" s="319"/>
      <c r="J202" s="319">
        <v>17</v>
      </c>
      <c r="K202" s="319">
        <v>27</v>
      </c>
      <c r="L202" s="319"/>
      <c r="M202" s="319"/>
      <c r="N202" s="319">
        <v>459</v>
      </c>
      <c r="O202" s="319"/>
      <c r="P202" s="319"/>
      <c r="Q202" s="652"/>
      <c r="R202" s="652"/>
      <c r="S202" s="652"/>
      <c r="T202" s="320">
        <v>2014</v>
      </c>
      <c r="U202" s="652"/>
      <c r="V202" s="652"/>
      <c r="W202" s="652"/>
      <c r="X202" s="652"/>
      <c r="Y202" s="652"/>
      <c r="Z202" s="319">
        <v>80</v>
      </c>
      <c r="AA202" s="319"/>
      <c r="AB202" s="319"/>
      <c r="AC202" s="880"/>
      <c r="AD202" s="319"/>
      <c r="AE202" s="319"/>
      <c r="AF202" s="319"/>
      <c r="AG202" s="319"/>
      <c r="AH202" s="319"/>
      <c r="AI202" s="319"/>
      <c r="AJ202" s="319"/>
      <c r="AK202" s="319"/>
      <c r="AL202" s="319"/>
      <c r="AM202" s="319"/>
      <c r="AN202" s="319"/>
      <c r="AO202" s="881"/>
      <c r="AP202" s="881"/>
      <c r="AQ202" s="881"/>
      <c r="AR202" s="881"/>
      <c r="AS202" s="100" t="s">
        <v>10188</v>
      </c>
    </row>
    <row r="203" spans="1:45" s="108" customFormat="1" ht="24.95" customHeight="1">
      <c r="A203" s="339"/>
      <c r="B203" s="958"/>
      <c r="C203" s="319" t="s">
        <v>1315</v>
      </c>
      <c r="D203" s="319"/>
      <c r="E203" s="544" t="s">
        <v>15627</v>
      </c>
      <c r="F203" s="319" t="s">
        <v>1315</v>
      </c>
      <c r="G203" s="319">
        <v>7580</v>
      </c>
      <c r="H203" s="319">
        <v>586</v>
      </c>
      <c r="I203" s="319">
        <v>1625</v>
      </c>
      <c r="J203" s="319">
        <v>18</v>
      </c>
      <c r="K203" s="319">
        <v>29</v>
      </c>
      <c r="L203" s="319"/>
      <c r="M203" s="319"/>
      <c r="N203" s="319"/>
      <c r="O203" s="319"/>
      <c r="P203" s="319"/>
      <c r="Q203" s="652"/>
      <c r="R203" s="652"/>
      <c r="S203" s="652"/>
      <c r="T203" s="320">
        <v>2010</v>
      </c>
      <c r="U203" s="652"/>
      <c r="V203" s="652"/>
      <c r="W203" s="652"/>
      <c r="X203" s="652"/>
      <c r="Y203" s="652"/>
      <c r="Z203" s="319">
        <v>300</v>
      </c>
      <c r="AA203" s="319"/>
      <c r="AB203" s="319"/>
      <c r="AC203" s="880"/>
      <c r="AD203" s="319"/>
      <c r="AE203" s="319"/>
      <c r="AF203" s="319"/>
      <c r="AG203" s="319"/>
      <c r="AH203" s="319"/>
      <c r="AI203" s="319"/>
      <c r="AJ203" s="319"/>
      <c r="AK203" s="319"/>
      <c r="AL203" s="319"/>
      <c r="AM203" s="319"/>
      <c r="AN203" s="319"/>
      <c r="AO203" s="881"/>
      <c r="AP203" s="881"/>
      <c r="AQ203" s="881"/>
      <c r="AR203" s="881"/>
      <c r="AS203" s="100"/>
    </row>
    <row r="204" spans="1:45" s="108" customFormat="1" ht="24.95" customHeight="1">
      <c r="A204" s="339"/>
      <c r="B204" s="958"/>
      <c r="C204" s="100" t="s">
        <v>1315</v>
      </c>
      <c r="D204" s="100"/>
      <c r="E204" s="100" t="s">
        <v>10189</v>
      </c>
      <c r="F204" s="100" t="s">
        <v>401</v>
      </c>
      <c r="G204" s="100">
        <v>600</v>
      </c>
      <c r="H204" s="100">
        <v>528</v>
      </c>
      <c r="I204" s="100">
        <v>528</v>
      </c>
      <c r="J204" s="100"/>
      <c r="K204" s="100"/>
      <c r="L204" s="100"/>
      <c r="M204" s="100"/>
      <c r="N204" s="100">
        <v>406</v>
      </c>
      <c r="O204" s="100">
        <v>50</v>
      </c>
      <c r="P204" s="100">
        <v>50</v>
      </c>
      <c r="Q204" s="100" t="s">
        <v>1071</v>
      </c>
      <c r="R204" s="100"/>
      <c r="S204" s="100"/>
      <c r="T204" s="105">
        <v>2013</v>
      </c>
      <c r="U204" s="100"/>
      <c r="V204" s="100"/>
      <c r="W204" s="100"/>
      <c r="X204" s="100"/>
      <c r="Y204" s="100"/>
      <c r="Z204" s="100">
        <v>500</v>
      </c>
      <c r="AA204" s="100"/>
      <c r="AB204" s="100"/>
      <c r="AC204" s="100"/>
      <c r="AD204" s="100"/>
      <c r="AE204" s="100"/>
      <c r="AF204" s="100"/>
      <c r="AG204" s="100"/>
      <c r="AH204" s="100"/>
      <c r="AI204" s="100"/>
      <c r="AJ204" s="100"/>
      <c r="AK204" s="100"/>
      <c r="AL204" s="100"/>
      <c r="AM204" s="100"/>
      <c r="AN204" s="100"/>
      <c r="AO204" s="100"/>
      <c r="AP204" s="100"/>
      <c r="AQ204" s="100"/>
      <c r="AR204" s="100"/>
      <c r="AS204" s="100" t="s">
        <v>10190</v>
      </c>
    </row>
    <row r="205" spans="1:45" s="108" customFormat="1" ht="24.95" customHeight="1">
      <c r="A205" s="339"/>
      <c r="B205" s="958"/>
      <c r="C205" s="319" t="s">
        <v>1315</v>
      </c>
      <c r="D205" s="319"/>
      <c r="E205" s="544" t="s">
        <v>10191</v>
      </c>
      <c r="F205" s="319" t="s">
        <v>1315</v>
      </c>
      <c r="G205" s="319">
        <v>2850</v>
      </c>
      <c r="H205" s="319"/>
      <c r="I205" s="319"/>
      <c r="J205" s="319">
        <v>15</v>
      </c>
      <c r="K205" s="319">
        <v>30</v>
      </c>
      <c r="L205" s="319"/>
      <c r="M205" s="319"/>
      <c r="N205" s="319"/>
      <c r="O205" s="319"/>
      <c r="P205" s="319"/>
      <c r="Q205" s="652"/>
      <c r="R205" s="652"/>
      <c r="S205" s="652"/>
      <c r="T205" s="320">
        <v>2006</v>
      </c>
      <c r="U205" s="652"/>
      <c r="V205" s="652"/>
      <c r="W205" s="652"/>
      <c r="X205" s="652"/>
      <c r="Y205" s="652"/>
      <c r="Z205" s="319"/>
      <c r="AA205" s="319"/>
      <c r="AB205" s="319"/>
      <c r="AC205" s="880"/>
      <c r="AD205" s="319"/>
      <c r="AE205" s="319"/>
      <c r="AF205" s="319"/>
      <c r="AG205" s="319"/>
      <c r="AH205" s="319"/>
      <c r="AI205" s="319"/>
      <c r="AJ205" s="319"/>
      <c r="AK205" s="319"/>
      <c r="AL205" s="319"/>
      <c r="AM205" s="319"/>
      <c r="AN205" s="319"/>
      <c r="AO205" s="100"/>
      <c r="AP205" s="100"/>
      <c r="AQ205" s="100"/>
      <c r="AR205" s="100"/>
      <c r="AS205" s="100"/>
    </row>
    <row r="206" spans="1:45" s="108" customFormat="1" ht="24.95" customHeight="1">
      <c r="A206" s="339"/>
      <c r="B206" s="958"/>
      <c r="C206" s="319" t="s">
        <v>1315</v>
      </c>
      <c r="D206" s="319"/>
      <c r="E206" s="544" t="s">
        <v>15628</v>
      </c>
      <c r="F206" s="319" t="s">
        <v>1315</v>
      </c>
      <c r="G206" s="319"/>
      <c r="H206" s="319"/>
      <c r="I206" s="319">
        <v>800</v>
      </c>
      <c r="J206" s="319">
        <v>20</v>
      </c>
      <c r="K206" s="319">
        <v>40</v>
      </c>
      <c r="L206" s="319"/>
      <c r="M206" s="319"/>
      <c r="N206" s="319"/>
      <c r="O206" s="319"/>
      <c r="P206" s="319"/>
      <c r="Q206" s="652"/>
      <c r="R206" s="652"/>
      <c r="S206" s="652"/>
      <c r="T206" s="320">
        <v>2013</v>
      </c>
      <c r="U206" s="652"/>
      <c r="V206" s="652"/>
      <c r="W206" s="652"/>
      <c r="X206" s="652"/>
      <c r="Y206" s="652"/>
      <c r="Z206" s="319"/>
      <c r="AA206" s="319"/>
      <c r="AB206" s="319"/>
      <c r="AC206" s="880"/>
      <c r="AD206" s="319"/>
      <c r="AE206" s="319"/>
      <c r="AF206" s="319"/>
      <c r="AG206" s="319"/>
      <c r="AH206" s="319"/>
      <c r="AI206" s="319"/>
      <c r="AJ206" s="319"/>
      <c r="AK206" s="319"/>
      <c r="AL206" s="319"/>
      <c r="AM206" s="319"/>
      <c r="AN206" s="319"/>
      <c r="AO206" s="100"/>
      <c r="AP206" s="100"/>
      <c r="AQ206" s="100"/>
      <c r="AR206" s="100"/>
      <c r="AS206" s="100" t="s">
        <v>15626</v>
      </c>
    </row>
    <row r="207" spans="1:45" s="108" customFormat="1" ht="24.95" customHeight="1">
      <c r="A207" s="339"/>
      <c r="B207" s="958"/>
      <c r="C207" s="319" t="s">
        <v>1315</v>
      </c>
      <c r="D207" s="319"/>
      <c r="E207" s="100" t="s">
        <v>10192</v>
      </c>
      <c r="F207" s="319" t="s">
        <v>1315</v>
      </c>
      <c r="G207" s="100">
        <v>640</v>
      </c>
      <c r="H207" s="319"/>
      <c r="I207" s="319"/>
      <c r="J207" s="100"/>
      <c r="K207" s="100"/>
      <c r="L207" s="100"/>
      <c r="M207" s="100"/>
      <c r="N207" s="100"/>
      <c r="O207" s="319"/>
      <c r="P207" s="319"/>
      <c r="Q207" s="652"/>
      <c r="R207" s="652"/>
      <c r="S207" s="652"/>
      <c r="T207" s="105">
        <v>2012</v>
      </c>
      <c r="U207" s="546"/>
      <c r="V207" s="652"/>
      <c r="W207" s="652"/>
      <c r="X207" s="652"/>
      <c r="Y207" s="652"/>
      <c r="Z207" s="546">
        <v>34</v>
      </c>
      <c r="AA207" s="319"/>
      <c r="AB207" s="319"/>
      <c r="AC207" s="880"/>
      <c r="AD207" s="319"/>
      <c r="AE207" s="319"/>
      <c r="AF207" s="319"/>
      <c r="AG207" s="319"/>
      <c r="AH207" s="319"/>
      <c r="AI207" s="319"/>
      <c r="AJ207" s="319"/>
      <c r="AK207" s="319"/>
      <c r="AL207" s="319"/>
      <c r="AM207" s="319"/>
      <c r="AN207" s="319"/>
      <c r="AO207" s="881"/>
      <c r="AP207" s="881"/>
      <c r="AQ207" s="881"/>
      <c r="AR207" s="881"/>
      <c r="AS207" s="881"/>
    </row>
    <row r="208" spans="1:45" s="108" customFormat="1" ht="24.95" customHeight="1">
      <c r="A208" s="339"/>
      <c r="B208" s="958"/>
      <c r="C208" s="319" t="s">
        <v>1315</v>
      </c>
      <c r="D208" s="319"/>
      <c r="E208" s="100" t="s">
        <v>10193</v>
      </c>
      <c r="F208" s="319" t="s">
        <v>1315</v>
      </c>
      <c r="G208" s="100"/>
      <c r="H208" s="319"/>
      <c r="I208" s="319">
        <v>800</v>
      </c>
      <c r="J208" s="100">
        <v>20</v>
      </c>
      <c r="K208" s="100">
        <v>40</v>
      </c>
      <c r="L208" s="100"/>
      <c r="M208" s="100"/>
      <c r="N208" s="100"/>
      <c r="O208" s="319"/>
      <c r="P208" s="319"/>
      <c r="Q208" s="652"/>
      <c r="R208" s="652"/>
      <c r="S208" s="652"/>
      <c r="T208" s="105">
        <v>2014</v>
      </c>
      <c r="U208" s="546"/>
      <c r="V208" s="652"/>
      <c r="W208" s="652"/>
      <c r="X208" s="652"/>
      <c r="Y208" s="652"/>
      <c r="Z208" s="546"/>
      <c r="AA208" s="319"/>
      <c r="AB208" s="319"/>
      <c r="AC208" s="880"/>
      <c r="AD208" s="319"/>
      <c r="AE208" s="319"/>
      <c r="AF208" s="319"/>
      <c r="AG208" s="319"/>
      <c r="AH208" s="319"/>
      <c r="AI208" s="319"/>
      <c r="AJ208" s="319"/>
      <c r="AK208" s="319"/>
      <c r="AL208" s="319"/>
      <c r="AM208" s="319"/>
      <c r="AN208" s="319"/>
      <c r="AO208" s="881"/>
      <c r="AP208" s="881"/>
      <c r="AQ208" s="881"/>
      <c r="AR208" s="881"/>
      <c r="AS208" s="881"/>
    </row>
    <row r="209" spans="1:45" s="108" customFormat="1" ht="24.95" customHeight="1">
      <c r="A209" s="339"/>
      <c r="B209" s="958"/>
      <c r="C209" s="319" t="s">
        <v>1315</v>
      </c>
      <c r="D209" s="319"/>
      <c r="E209" s="100" t="s">
        <v>10194</v>
      </c>
      <c r="F209" s="319" t="s">
        <v>1315</v>
      </c>
      <c r="G209" s="100"/>
      <c r="H209" s="319"/>
      <c r="I209" s="319">
        <v>98</v>
      </c>
      <c r="J209" s="100">
        <v>7</v>
      </c>
      <c r="K209" s="100">
        <v>15</v>
      </c>
      <c r="L209" s="100"/>
      <c r="M209" s="100"/>
      <c r="N209" s="100"/>
      <c r="O209" s="319"/>
      <c r="P209" s="319"/>
      <c r="Q209" s="652"/>
      <c r="R209" s="652"/>
      <c r="S209" s="652"/>
      <c r="T209" s="105">
        <v>2014</v>
      </c>
      <c r="U209" s="546"/>
      <c r="V209" s="652"/>
      <c r="W209" s="652"/>
      <c r="X209" s="652"/>
      <c r="Y209" s="652"/>
      <c r="Z209" s="546"/>
      <c r="AA209" s="319"/>
      <c r="AB209" s="319"/>
      <c r="AC209" s="880"/>
      <c r="AD209" s="319"/>
      <c r="AE209" s="319"/>
      <c r="AF209" s="319"/>
      <c r="AG209" s="319"/>
      <c r="AH209" s="319"/>
      <c r="AI209" s="319"/>
      <c r="AJ209" s="319"/>
      <c r="AK209" s="319"/>
      <c r="AL209" s="319"/>
      <c r="AM209" s="319"/>
      <c r="AN209" s="319"/>
      <c r="AO209" s="881"/>
      <c r="AP209" s="881"/>
      <c r="AQ209" s="881"/>
      <c r="AR209" s="881"/>
      <c r="AS209" s="100"/>
    </row>
    <row r="210" spans="1:45" s="108" customFormat="1" ht="24.95" customHeight="1">
      <c r="A210" s="339"/>
      <c r="B210" s="958"/>
      <c r="C210" s="319" t="s">
        <v>1315</v>
      </c>
      <c r="D210" s="319"/>
      <c r="E210" s="319" t="s">
        <v>10195</v>
      </c>
      <c r="F210" s="319" t="s">
        <v>1315</v>
      </c>
      <c r="G210" s="319">
        <v>1115</v>
      </c>
      <c r="H210" s="319"/>
      <c r="I210" s="319"/>
      <c r="J210" s="319"/>
      <c r="K210" s="319"/>
      <c r="L210" s="100"/>
      <c r="M210" s="100"/>
      <c r="N210" s="100"/>
      <c r="O210" s="319"/>
      <c r="P210" s="319"/>
      <c r="Q210" s="652"/>
      <c r="R210" s="652"/>
      <c r="S210" s="652"/>
      <c r="T210" s="320">
        <v>2012</v>
      </c>
      <c r="U210" s="546"/>
      <c r="V210" s="319"/>
      <c r="W210" s="652"/>
      <c r="X210" s="652"/>
      <c r="Y210" s="652"/>
      <c r="Z210" s="546">
        <v>171</v>
      </c>
      <c r="AA210" s="319"/>
      <c r="AB210" s="319"/>
      <c r="AC210" s="880"/>
      <c r="AD210" s="319"/>
      <c r="AE210" s="319"/>
      <c r="AF210" s="319"/>
      <c r="AG210" s="319"/>
      <c r="AH210" s="319"/>
      <c r="AI210" s="319"/>
      <c r="AJ210" s="319"/>
      <c r="AK210" s="319"/>
      <c r="AL210" s="319"/>
      <c r="AM210" s="319"/>
      <c r="AN210" s="319"/>
      <c r="AO210" s="881"/>
      <c r="AP210" s="881"/>
      <c r="AQ210" s="881"/>
      <c r="AR210" s="881"/>
      <c r="AS210" s="100"/>
    </row>
    <row r="211" spans="1:45" s="108" customFormat="1" ht="36.950000000000003" customHeight="1">
      <c r="A211" s="339"/>
      <c r="B211" s="958"/>
      <c r="C211" s="319" t="s">
        <v>1315</v>
      </c>
      <c r="D211" s="319"/>
      <c r="E211" s="319" t="s">
        <v>15629</v>
      </c>
      <c r="F211" s="319" t="s">
        <v>1315</v>
      </c>
      <c r="G211" s="319">
        <v>2936</v>
      </c>
      <c r="H211" s="319"/>
      <c r="I211" s="319"/>
      <c r="J211" s="319">
        <v>47</v>
      </c>
      <c r="K211" s="319">
        <v>64</v>
      </c>
      <c r="L211" s="319"/>
      <c r="M211" s="319"/>
      <c r="N211" s="319"/>
      <c r="O211" s="319"/>
      <c r="P211" s="319"/>
      <c r="Q211" s="652"/>
      <c r="R211" s="652"/>
      <c r="S211" s="320"/>
      <c r="T211" s="320">
        <v>2011</v>
      </c>
      <c r="U211" s="652"/>
      <c r="V211" s="652"/>
      <c r="W211" s="652"/>
      <c r="X211" s="652"/>
      <c r="Y211" s="652"/>
      <c r="Z211" s="546"/>
      <c r="AA211" s="319"/>
      <c r="AB211" s="319"/>
      <c r="AC211" s="319"/>
      <c r="AD211" s="319"/>
      <c r="AE211" s="319"/>
      <c r="AF211" s="319"/>
      <c r="AG211" s="319"/>
      <c r="AH211" s="319"/>
      <c r="AI211" s="319"/>
      <c r="AJ211" s="319"/>
      <c r="AK211" s="319"/>
      <c r="AL211" s="319"/>
      <c r="AM211" s="319"/>
      <c r="AN211" s="319"/>
      <c r="AO211" s="319"/>
      <c r="AP211" s="319"/>
      <c r="AQ211" s="319"/>
      <c r="AR211" s="319"/>
      <c r="AS211" s="319"/>
    </row>
    <row r="212" spans="1:45" s="108" customFormat="1" ht="36.950000000000003" customHeight="1">
      <c r="A212" s="339"/>
      <c r="B212" s="958"/>
      <c r="C212" s="319" t="s">
        <v>1315</v>
      </c>
      <c r="D212" s="319"/>
      <c r="E212" s="319" t="s">
        <v>10196</v>
      </c>
      <c r="F212" s="319" t="s">
        <v>1315</v>
      </c>
      <c r="G212" s="319">
        <v>1942</v>
      </c>
      <c r="H212" s="319"/>
      <c r="I212" s="319"/>
      <c r="J212" s="319">
        <v>34</v>
      </c>
      <c r="K212" s="319">
        <v>66</v>
      </c>
      <c r="L212" s="319"/>
      <c r="M212" s="319"/>
      <c r="N212" s="319"/>
      <c r="O212" s="319"/>
      <c r="P212" s="319"/>
      <c r="Q212" s="652"/>
      <c r="R212" s="652"/>
      <c r="S212" s="320"/>
      <c r="T212" s="320">
        <v>2016</v>
      </c>
      <c r="U212" s="652"/>
      <c r="V212" s="652"/>
      <c r="W212" s="652"/>
      <c r="X212" s="652"/>
      <c r="Y212" s="652"/>
      <c r="Z212" s="546"/>
      <c r="AA212" s="319"/>
      <c r="AB212" s="319"/>
      <c r="AC212" s="319"/>
      <c r="AD212" s="319"/>
      <c r="AE212" s="319"/>
      <c r="AF212" s="319"/>
      <c r="AG212" s="319"/>
      <c r="AH212" s="319"/>
      <c r="AI212" s="319"/>
      <c r="AJ212" s="319"/>
      <c r="AK212" s="319"/>
      <c r="AL212" s="319"/>
      <c r="AM212" s="319"/>
      <c r="AN212" s="319"/>
      <c r="AO212" s="319"/>
      <c r="AP212" s="319"/>
      <c r="AQ212" s="319"/>
      <c r="AR212" s="319"/>
      <c r="AS212" s="319"/>
    </row>
    <row r="213" spans="1:45" s="108" customFormat="1" ht="24.95" customHeight="1">
      <c r="A213" s="339"/>
      <c r="B213" s="958"/>
      <c r="C213" s="319" t="s">
        <v>1315</v>
      </c>
      <c r="D213" s="319" t="s">
        <v>8686</v>
      </c>
      <c r="E213" s="319" t="s">
        <v>10197</v>
      </c>
      <c r="F213" s="319" t="s">
        <v>1315</v>
      </c>
      <c r="G213" s="319">
        <v>2850</v>
      </c>
      <c r="H213" s="319"/>
      <c r="I213" s="319"/>
      <c r="J213" s="319">
        <v>15</v>
      </c>
      <c r="K213" s="319">
        <v>30</v>
      </c>
      <c r="L213" s="319"/>
      <c r="M213" s="319"/>
      <c r="N213" s="319">
        <v>450</v>
      </c>
      <c r="O213" s="319"/>
      <c r="P213" s="319"/>
      <c r="Q213" s="652"/>
      <c r="R213" s="652"/>
      <c r="S213" s="320"/>
      <c r="T213" s="320">
        <v>2013</v>
      </c>
      <c r="U213" s="652"/>
      <c r="V213" s="652"/>
      <c r="W213" s="652"/>
      <c r="X213" s="652"/>
      <c r="Y213" s="652"/>
      <c r="Z213" s="546">
        <v>50</v>
      </c>
      <c r="AA213" s="319"/>
      <c r="AB213" s="319"/>
      <c r="AC213" s="319"/>
      <c r="AD213" s="319"/>
      <c r="AE213" s="319"/>
      <c r="AF213" s="319"/>
      <c r="AG213" s="319"/>
      <c r="AH213" s="319"/>
      <c r="AI213" s="319"/>
      <c r="AJ213" s="319"/>
      <c r="AK213" s="319"/>
      <c r="AL213" s="319"/>
      <c r="AM213" s="319"/>
      <c r="AN213" s="319"/>
      <c r="AO213" s="319"/>
      <c r="AP213" s="319"/>
      <c r="AQ213" s="319"/>
      <c r="AR213" s="319"/>
      <c r="AS213" s="319" t="s">
        <v>10198</v>
      </c>
    </row>
    <row r="214" spans="1:45" s="108" customFormat="1" ht="24.95" customHeight="1">
      <c r="A214" s="339"/>
      <c r="B214" s="958"/>
      <c r="C214" s="319" t="s">
        <v>8710</v>
      </c>
      <c r="D214" s="319" t="s">
        <v>10199</v>
      </c>
      <c r="E214" s="319" t="s">
        <v>10199</v>
      </c>
      <c r="F214" s="319" t="s">
        <v>8713</v>
      </c>
      <c r="G214" s="319">
        <v>5581</v>
      </c>
      <c r="H214" s="319"/>
      <c r="I214" s="319"/>
      <c r="J214" s="319"/>
      <c r="K214" s="319"/>
      <c r="L214" s="319"/>
      <c r="M214" s="319"/>
      <c r="N214" s="319"/>
      <c r="O214" s="319"/>
      <c r="P214" s="319"/>
      <c r="Q214" s="652"/>
      <c r="R214" s="652">
        <v>2010</v>
      </c>
      <c r="S214" s="320"/>
      <c r="T214" s="320">
        <v>2010</v>
      </c>
      <c r="U214" s="652"/>
      <c r="V214" s="652" t="s">
        <v>10200</v>
      </c>
      <c r="W214" s="652"/>
      <c r="X214" s="652"/>
      <c r="Y214" s="652"/>
      <c r="Z214" s="546"/>
      <c r="AA214" s="319"/>
      <c r="AB214" s="319"/>
      <c r="AC214" s="319"/>
      <c r="AD214" s="319"/>
      <c r="AE214" s="319"/>
      <c r="AF214" s="319"/>
      <c r="AG214" s="319"/>
      <c r="AH214" s="319"/>
      <c r="AI214" s="319"/>
      <c r="AJ214" s="319"/>
      <c r="AK214" s="319"/>
      <c r="AL214" s="319"/>
      <c r="AM214" s="319"/>
      <c r="AN214" s="319"/>
      <c r="AO214" s="319"/>
      <c r="AP214" s="319"/>
      <c r="AQ214" s="319"/>
      <c r="AR214" s="319"/>
      <c r="AS214" s="319" t="s">
        <v>10200</v>
      </c>
    </row>
    <row r="215" spans="1:45" s="108" customFormat="1" ht="26.45" customHeight="1">
      <c r="A215" s="339"/>
      <c r="B215" s="958"/>
      <c r="C215" s="320" t="s">
        <v>7546</v>
      </c>
      <c r="D215" s="177"/>
      <c r="E215" s="320" t="s">
        <v>15630</v>
      </c>
      <c r="F215" s="320" t="s">
        <v>7546</v>
      </c>
      <c r="G215" s="320"/>
      <c r="H215" s="320"/>
      <c r="I215" s="320" t="s">
        <v>7546</v>
      </c>
      <c r="J215" s="319"/>
      <c r="K215" s="319">
        <v>1500</v>
      </c>
      <c r="L215" s="319">
        <v>1500</v>
      </c>
      <c r="M215" s="319" t="s">
        <v>499</v>
      </c>
      <c r="N215" s="319">
        <v>18</v>
      </c>
      <c r="O215" s="319">
        <v>22</v>
      </c>
      <c r="P215" s="319">
        <v>396</v>
      </c>
      <c r="Q215" s="319" t="s">
        <v>499</v>
      </c>
      <c r="R215" s="319" t="s">
        <v>499</v>
      </c>
      <c r="S215" s="320">
        <v>2015</v>
      </c>
      <c r="T215" s="101"/>
      <c r="U215" s="101"/>
      <c r="V215" s="101"/>
      <c r="W215" s="101"/>
      <c r="X215" s="101"/>
      <c r="Y215" s="101"/>
      <c r="Z215" s="187">
        <v>225</v>
      </c>
      <c r="AA215" s="320"/>
      <c r="AB215" s="320"/>
      <c r="AC215" s="99"/>
      <c r="AD215" s="177"/>
      <c r="AE215" s="177"/>
      <c r="AF215" s="177"/>
      <c r="AG215" s="177"/>
      <c r="AH215" s="177"/>
      <c r="AI215" s="177"/>
      <c r="AJ215" s="177"/>
      <c r="AK215" s="177"/>
      <c r="AL215" s="177"/>
      <c r="AM215" s="177"/>
      <c r="AN215" s="177"/>
      <c r="AO215" s="177"/>
      <c r="AP215" s="177"/>
      <c r="AQ215" s="177" t="s">
        <v>10201</v>
      </c>
      <c r="AR215" s="319"/>
      <c r="AS215" s="896"/>
    </row>
    <row r="216" spans="1:45" s="108" customFormat="1" ht="26.45" customHeight="1">
      <c r="A216" s="339"/>
      <c r="B216" s="958"/>
      <c r="C216" s="319" t="s">
        <v>8405</v>
      </c>
      <c r="D216" s="319" t="s">
        <v>10202</v>
      </c>
      <c r="E216" s="319" t="s">
        <v>10184</v>
      </c>
      <c r="F216" s="319" t="s">
        <v>8405</v>
      </c>
      <c r="G216" s="319">
        <v>177</v>
      </c>
      <c r="H216" s="319">
        <v>177</v>
      </c>
      <c r="I216" s="319">
        <v>177</v>
      </c>
      <c r="J216" s="319">
        <v>17</v>
      </c>
      <c r="K216" s="319">
        <v>8</v>
      </c>
      <c r="L216" s="319"/>
      <c r="M216" s="319"/>
      <c r="N216" s="319">
        <v>177</v>
      </c>
      <c r="O216" s="319"/>
      <c r="P216" s="319"/>
      <c r="Q216" s="652"/>
      <c r="R216" s="652"/>
      <c r="S216" s="320"/>
      <c r="T216" s="320">
        <v>2013</v>
      </c>
      <c r="U216" s="652"/>
      <c r="V216" s="652"/>
      <c r="W216" s="652"/>
      <c r="X216" s="652"/>
      <c r="Y216" s="652"/>
      <c r="Z216" s="546">
        <v>600</v>
      </c>
      <c r="AA216" s="319"/>
      <c r="AB216" s="319"/>
      <c r="AC216" s="319"/>
      <c r="AD216" s="319"/>
      <c r="AE216" s="319"/>
      <c r="AF216" s="319"/>
      <c r="AG216" s="319"/>
      <c r="AH216" s="319"/>
      <c r="AI216" s="319"/>
      <c r="AJ216" s="319"/>
      <c r="AK216" s="319"/>
      <c r="AL216" s="319"/>
      <c r="AM216" s="319"/>
      <c r="AN216" s="319"/>
      <c r="AO216" s="319"/>
      <c r="AP216" s="319"/>
      <c r="AQ216" s="319"/>
      <c r="AR216" s="319"/>
      <c r="AS216" s="319" t="s">
        <v>10203</v>
      </c>
    </row>
    <row r="217" spans="1:45" s="108" customFormat="1" ht="26.45" customHeight="1">
      <c r="A217" s="339"/>
      <c r="B217" s="958"/>
      <c r="C217" s="319" t="s">
        <v>7562</v>
      </c>
      <c r="D217" s="319"/>
      <c r="E217" s="319" t="s">
        <v>10204</v>
      </c>
      <c r="F217" s="319" t="s">
        <v>7562</v>
      </c>
      <c r="G217" s="319">
        <v>189</v>
      </c>
      <c r="H217" s="319">
        <v>189</v>
      </c>
      <c r="I217" s="319">
        <v>189</v>
      </c>
      <c r="J217" s="319"/>
      <c r="K217" s="319"/>
      <c r="L217" s="319"/>
      <c r="M217" s="319"/>
      <c r="N217" s="319">
        <v>189</v>
      </c>
      <c r="O217" s="319"/>
      <c r="P217" s="319"/>
      <c r="Q217" s="652"/>
      <c r="R217" s="652"/>
      <c r="S217" s="320"/>
      <c r="T217" s="320">
        <v>2011</v>
      </c>
      <c r="U217" s="652"/>
      <c r="V217" s="652"/>
      <c r="W217" s="652"/>
      <c r="X217" s="652"/>
      <c r="Y217" s="652"/>
      <c r="Z217" s="546">
        <v>200</v>
      </c>
      <c r="AA217" s="319"/>
      <c r="AB217" s="319"/>
      <c r="AC217" s="319"/>
      <c r="AD217" s="319"/>
      <c r="AE217" s="319"/>
      <c r="AF217" s="319"/>
      <c r="AG217" s="319"/>
      <c r="AH217" s="319"/>
      <c r="AI217" s="319"/>
      <c r="AJ217" s="319"/>
      <c r="AK217" s="319"/>
      <c r="AL217" s="319"/>
      <c r="AM217" s="319"/>
      <c r="AN217" s="319"/>
      <c r="AO217" s="319"/>
      <c r="AP217" s="319"/>
      <c r="AQ217" s="319"/>
      <c r="AR217" s="319"/>
      <c r="AS217" s="319"/>
    </row>
    <row r="218" spans="1:45" s="108" customFormat="1" ht="26.45" customHeight="1">
      <c r="A218" s="339"/>
      <c r="B218" s="958"/>
      <c r="C218" s="319" t="s">
        <v>7587</v>
      </c>
      <c r="D218" s="319" t="s">
        <v>10202</v>
      </c>
      <c r="E218" s="319" t="s">
        <v>10205</v>
      </c>
      <c r="F218" s="319" t="s">
        <v>401</v>
      </c>
      <c r="G218" s="319">
        <v>9780</v>
      </c>
      <c r="H218" s="319">
        <v>671</v>
      </c>
      <c r="I218" s="319">
        <v>671</v>
      </c>
      <c r="J218" s="319"/>
      <c r="K218" s="319"/>
      <c r="L218" s="319"/>
      <c r="M218" s="319"/>
      <c r="N218" s="319"/>
      <c r="O218" s="319"/>
      <c r="P218" s="319"/>
      <c r="Q218" s="652"/>
      <c r="R218" s="652"/>
      <c r="S218" s="320"/>
      <c r="T218" s="320">
        <v>1997</v>
      </c>
      <c r="U218" s="652"/>
      <c r="V218" s="652"/>
      <c r="W218" s="652"/>
      <c r="X218" s="652"/>
      <c r="Y218" s="652"/>
      <c r="Z218" s="546">
        <v>1985</v>
      </c>
      <c r="AA218" s="319"/>
      <c r="AB218" s="319"/>
      <c r="AC218" s="319"/>
      <c r="AD218" s="319"/>
      <c r="AE218" s="319"/>
      <c r="AF218" s="319"/>
      <c r="AG218" s="319"/>
      <c r="AH218" s="319"/>
      <c r="AI218" s="319"/>
      <c r="AJ218" s="319"/>
      <c r="AK218" s="319"/>
      <c r="AL218" s="319"/>
      <c r="AM218" s="319"/>
      <c r="AN218" s="319"/>
      <c r="AO218" s="319"/>
      <c r="AP218" s="319"/>
      <c r="AQ218" s="319"/>
      <c r="AR218" s="319"/>
      <c r="AS218" s="319"/>
    </row>
    <row r="219" spans="1:45" s="108" customFormat="1" ht="26.45" customHeight="1">
      <c r="A219" s="339"/>
      <c r="B219" s="958"/>
      <c r="C219" s="319" t="s">
        <v>7594</v>
      </c>
      <c r="D219" s="319"/>
      <c r="E219" s="935" t="s">
        <v>10206</v>
      </c>
      <c r="F219" s="319" t="s">
        <v>7594</v>
      </c>
      <c r="G219" s="319">
        <v>1008</v>
      </c>
      <c r="H219" s="319"/>
      <c r="I219" s="319">
        <v>1008</v>
      </c>
      <c r="J219" s="319">
        <v>24</v>
      </c>
      <c r="K219" s="319">
        <v>42</v>
      </c>
      <c r="L219" s="319"/>
      <c r="M219" s="319"/>
      <c r="N219" s="319">
        <v>1008</v>
      </c>
      <c r="O219" s="319"/>
      <c r="P219" s="319"/>
      <c r="Q219" s="652"/>
      <c r="R219" s="652"/>
      <c r="S219" s="652"/>
      <c r="T219" s="320">
        <v>2014</v>
      </c>
      <c r="U219" s="652"/>
      <c r="V219" s="652"/>
      <c r="W219" s="652"/>
      <c r="X219" s="652"/>
      <c r="Y219" s="652"/>
      <c r="Z219" s="319"/>
      <c r="AA219" s="319"/>
      <c r="AB219" s="319"/>
      <c r="AC219" s="880"/>
      <c r="AD219" s="319"/>
      <c r="AE219" s="319"/>
      <c r="AF219" s="319"/>
      <c r="AG219" s="319"/>
      <c r="AH219" s="319"/>
      <c r="AI219" s="319"/>
      <c r="AJ219" s="319"/>
      <c r="AK219" s="319"/>
      <c r="AL219" s="319"/>
      <c r="AM219" s="319"/>
      <c r="AN219" s="319"/>
      <c r="AO219" s="881"/>
      <c r="AP219" s="881"/>
      <c r="AQ219" s="881"/>
      <c r="AR219" s="881"/>
      <c r="AS219" s="100"/>
    </row>
    <row r="220" spans="1:45" s="100" customFormat="1" ht="26.45" customHeight="1">
      <c r="A220" s="350"/>
      <c r="B220" s="1059" t="s">
        <v>5711</v>
      </c>
      <c r="C220" s="319" t="s">
        <v>5698</v>
      </c>
      <c r="D220" s="319"/>
      <c r="E220" s="544">
        <f>COUNTA(E221:E274)</f>
        <v>54</v>
      </c>
      <c r="F220" s="319"/>
      <c r="G220" s="319">
        <f>SUM(G221:G274)</f>
        <v>1082960</v>
      </c>
      <c r="H220" s="319">
        <f>SUM(H221:H274)</f>
        <v>3713.14</v>
      </c>
      <c r="I220" s="319">
        <f>SUM(I221:I274)</f>
        <v>3692.8900000000003</v>
      </c>
      <c r="J220" s="319"/>
      <c r="K220" s="319"/>
      <c r="L220" s="319"/>
      <c r="M220" s="319"/>
      <c r="N220" s="319"/>
      <c r="O220" s="319"/>
      <c r="P220" s="319"/>
      <c r="Q220" s="652"/>
      <c r="R220" s="652"/>
      <c r="S220" s="652"/>
      <c r="T220" s="320"/>
      <c r="U220" s="652"/>
      <c r="V220" s="652"/>
      <c r="W220" s="652"/>
      <c r="X220" s="652"/>
      <c r="Y220" s="652"/>
      <c r="Z220" s="319"/>
      <c r="AA220" s="319"/>
      <c r="AB220" s="319"/>
      <c r="AC220" s="880"/>
      <c r="AD220" s="319"/>
      <c r="AE220" s="319"/>
      <c r="AF220" s="319"/>
      <c r="AG220" s="319"/>
      <c r="AH220" s="319"/>
      <c r="AI220" s="319"/>
      <c r="AJ220" s="319"/>
      <c r="AK220" s="319"/>
      <c r="AL220" s="319"/>
      <c r="AM220" s="319"/>
      <c r="AN220" s="319"/>
    </row>
    <row r="221" spans="1:45" s="108" customFormat="1" ht="26.45" customHeight="1">
      <c r="A221" s="339"/>
      <c r="B221" s="958"/>
      <c r="C221" s="319" t="s">
        <v>10652</v>
      </c>
      <c r="D221" s="319" t="s">
        <v>2552</v>
      </c>
      <c r="E221" s="319" t="s">
        <v>2553</v>
      </c>
      <c r="F221" s="319" t="s">
        <v>2554</v>
      </c>
      <c r="G221" s="319">
        <v>3996</v>
      </c>
      <c r="H221" s="319">
        <v>297.99</v>
      </c>
      <c r="I221" s="319">
        <v>395.97</v>
      </c>
      <c r="J221" s="319" t="s">
        <v>2555</v>
      </c>
      <c r="K221" s="319" t="s">
        <v>2556</v>
      </c>
      <c r="L221" s="319"/>
      <c r="M221" s="319"/>
      <c r="N221" s="319" t="s">
        <v>2557</v>
      </c>
      <c r="O221" s="319"/>
      <c r="P221" s="652"/>
      <c r="Q221" s="652"/>
      <c r="R221" s="652"/>
      <c r="S221" s="655"/>
      <c r="T221" s="655">
        <v>2010</v>
      </c>
      <c r="U221" s="652"/>
      <c r="V221" s="652"/>
      <c r="W221" s="652"/>
      <c r="X221" s="652"/>
      <c r="Y221" s="652"/>
      <c r="Z221" s="546">
        <v>1000</v>
      </c>
      <c r="AA221" s="319"/>
      <c r="AB221" s="319"/>
      <c r="AC221" s="319"/>
      <c r="AD221" s="319"/>
      <c r="AE221" s="319"/>
      <c r="AF221" s="319"/>
      <c r="AG221" s="319"/>
      <c r="AH221" s="319"/>
      <c r="AI221" s="319"/>
      <c r="AJ221" s="319"/>
      <c r="AK221" s="319"/>
      <c r="AL221" s="319"/>
      <c r="AM221" s="319"/>
      <c r="AN221" s="319"/>
      <c r="AO221" s="319"/>
      <c r="AP221" s="319"/>
      <c r="AQ221" s="319"/>
      <c r="AR221" s="319" t="s">
        <v>2273</v>
      </c>
      <c r="AS221" s="100"/>
    </row>
    <row r="222" spans="1:45" s="108" customFormat="1" ht="26.45" customHeight="1">
      <c r="A222" s="339"/>
      <c r="B222" s="958"/>
      <c r="C222" s="319" t="s">
        <v>963</v>
      </c>
      <c r="D222" s="319" t="s">
        <v>2552</v>
      </c>
      <c r="E222" s="319" t="s">
        <v>10653</v>
      </c>
      <c r="F222" s="319" t="s">
        <v>10343</v>
      </c>
      <c r="G222" s="319">
        <v>30624</v>
      </c>
      <c r="H222" s="319">
        <v>166.05</v>
      </c>
      <c r="I222" s="319">
        <v>144.08000000000001</v>
      </c>
      <c r="J222" s="319"/>
      <c r="K222" s="319"/>
      <c r="L222" s="319"/>
      <c r="M222" s="319"/>
      <c r="N222" s="319">
        <v>30624</v>
      </c>
      <c r="O222" s="319"/>
      <c r="P222" s="652"/>
      <c r="Q222" s="652"/>
      <c r="R222" s="652"/>
      <c r="S222" s="655"/>
      <c r="T222" s="655">
        <v>2013</v>
      </c>
      <c r="U222" s="652"/>
      <c r="V222" s="652"/>
      <c r="W222" s="652"/>
      <c r="X222" s="652"/>
      <c r="Y222" s="652"/>
      <c r="Z222" s="546">
        <v>1650</v>
      </c>
      <c r="AA222" s="319"/>
      <c r="AB222" s="319"/>
      <c r="AC222" s="319"/>
      <c r="AD222" s="319"/>
      <c r="AE222" s="319"/>
      <c r="AF222" s="319"/>
      <c r="AG222" s="319"/>
      <c r="AH222" s="319"/>
      <c r="AI222" s="319"/>
      <c r="AJ222" s="319"/>
      <c r="AK222" s="319"/>
      <c r="AL222" s="319"/>
      <c r="AM222" s="319"/>
      <c r="AN222" s="319"/>
      <c r="AO222" s="319"/>
      <c r="AP222" s="319"/>
      <c r="AQ222" s="319"/>
      <c r="AR222" s="319"/>
      <c r="AS222" s="100"/>
    </row>
    <row r="223" spans="1:45" s="108" customFormat="1" ht="26.45" customHeight="1">
      <c r="A223" s="339"/>
      <c r="B223" s="958"/>
      <c r="C223" s="319" t="s">
        <v>968</v>
      </c>
      <c r="D223" s="319"/>
      <c r="E223" s="319" t="s">
        <v>10107</v>
      </c>
      <c r="F223" s="319" t="s">
        <v>968</v>
      </c>
      <c r="G223" s="319">
        <v>6700</v>
      </c>
      <c r="H223" s="319"/>
      <c r="I223" s="319"/>
      <c r="J223" s="319"/>
      <c r="K223" s="319"/>
      <c r="L223" s="319"/>
      <c r="M223" s="319"/>
      <c r="N223" s="319">
        <v>6700</v>
      </c>
      <c r="O223" s="319"/>
      <c r="P223" s="652"/>
      <c r="Q223" s="652"/>
      <c r="R223" s="652"/>
      <c r="S223" s="655"/>
      <c r="T223" s="655">
        <v>2016</v>
      </c>
      <c r="U223" s="652"/>
      <c r="V223" s="652"/>
      <c r="W223" s="652"/>
      <c r="X223" s="652"/>
      <c r="Y223" s="652"/>
      <c r="Z223" s="546">
        <v>200</v>
      </c>
      <c r="AA223" s="319"/>
      <c r="AB223" s="319"/>
      <c r="AC223" s="319"/>
      <c r="AD223" s="319"/>
      <c r="AE223" s="319"/>
      <c r="AF223" s="319"/>
      <c r="AG223" s="319"/>
      <c r="AH223" s="319"/>
      <c r="AI223" s="319"/>
      <c r="AJ223" s="319"/>
      <c r="AK223" s="319"/>
      <c r="AL223" s="319"/>
      <c r="AM223" s="319"/>
      <c r="AN223" s="319"/>
      <c r="AO223" s="319"/>
      <c r="AP223" s="319"/>
      <c r="AQ223" s="319"/>
      <c r="AR223" s="319"/>
      <c r="AS223" s="100"/>
    </row>
    <row r="224" spans="1:45" s="108" customFormat="1" ht="26.45" customHeight="1">
      <c r="A224" s="339"/>
      <c r="B224" s="958"/>
      <c r="C224" s="319" t="s">
        <v>982</v>
      </c>
      <c r="D224" s="319"/>
      <c r="E224" s="319" t="s">
        <v>2088</v>
      </c>
      <c r="F224" s="319" t="s">
        <v>401</v>
      </c>
      <c r="G224" s="319">
        <v>1500</v>
      </c>
      <c r="H224" s="319">
        <v>148.1</v>
      </c>
      <c r="I224" s="319">
        <v>51.84</v>
      </c>
      <c r="J224" s="319">
        <v>14.2</v>
      </c>
      <c r="K224" s="319">
        <v>16.3</v>
      </c>
      <c r="L224" s="319"/>
      <c r="M224" s="319"/>
      <c r="N224" s="319">
        <v>231.46</v>
      </c>
      <c r="O224" s="319"/>
      <c r="P224" s="652"/>
      <c r="Q224" s="652"/>
      <c r="R224" s="652"/>
      <c r="S224" s="655"/>
      <c r="T224" s="655">
        <v>2009</v>
      </c>
      <c r="U224" s="652"/>
      <c r="V224" s="652"/>
      <c r="W224" s="652"/>
      <c r="X224" s="652"/>
      <c r="Y224" s="652"/>
      <c r="Z224" s="546">
        <v>500</v>
      </c>
      <c r="AA224" s="319"/>
      <c r="AB224" s="319"/>
      <c r="AC224" s="319"/>
      <c r="AD224" s="319"/>
      <c r="AE224" s="319"/>
      <c r="AF224" s="319"/>
      <c r="AG224" s="319"/>
      <c r="AH224" s="319"/>
      <c r="AI224" s="319"/>
      <c r="AJ224" s="319"/>
      <c r="AK224" s="319"/>
      <c r="AL224" s="319"/>
      <c r="AM224" s="319"/>
      <c r="AN224" s="319"/>
      <c r="AO224" s="319"/>
      <c r="AP224" s="319"/>
      <c r="AQ224" s="319"/>
      <c r="AR224" s="319"/>
      <c r="AS224" s="100"/>
    </row>
    <row r="225" spans="1:45" s="108" customFormat="1" ht="26.45" customHeight="1">
      <c r="A225" s="339"/>
      <c r="B225" s="958"/>
      <c r="C225" s="319" t="s">
        <v>982</v>
      </c>
      <c r="D225" s="319"/>
      <c r="E225" s="319" t="s">
        <v>10654</v>
      </c>
      <c r="F225" s="319" t="s">
        <v>401</v>
      </c>
      <c r="G225" s="319">
        <v>2620</v>
      </c>
      <c r="H225" s="319"/>
      <c r="I225" s="319"/>
      <c r="J225" s="319">
        <v>10</v>
      </c>
      <c r="K225" s="319">
        <v>140</v>
      </c>
      <c r="L225" s="319">
        <v>6</v>
      </c>
      <c r="M225" s="319">
        <v>1</v>
      </c>
      <c r="N225" s="319">
        <v>1400</v>
      </c>
      <c r="O225" s="319"/>
      <c r="P225" s="652"/>
      <c r="Q225" s="652"/>
      <c r="R225" s="652"/>
      <c r="S225" s="655"/>
      <c r="T225" s="655">
        <v>2010</v>
      </c>
      <c r="U225" s="652"/>
      <c r="V225" s="652"/>
      <c r="W225" s="652"/>
      <c r="X225" s="652"/>
      <c r="Y225" s="652"/>
      <c r="Z225" s="546"/>
      <c r="AA225" s="319"/>
      <c r="AB225" s="319"/>
      <c r="AC225" s="319"/>
      <c r="AD225" s="319"/>
      <c r="AE225" s="319"/>
      <c r="AF225" s="319"/>
      <c r="AG225" s="319"/>
      <c r="AH225" s="319"/>
      <c r="AI225" s="319"/>
      <c r="AJ225" s="319"/>
      <c r="AK225" s="319"/>
      <c r="AL225" s="319"/>
      <c r="AM225" s="319"/>
      <c r="AN225" s="319"/>
      <c r="AO225" s="319"/>
      <c r="AP225" s="319"/>
      <c r="AQ225" s="319"/>
      <c r="AR225" s="319"/>
      <c r="AS225" s="100"/>
    </row>
    <row r="226" spans="1:45" s="108" customFormat="1" ht="26.45" customHeight="1">
      <c r="A226" s="339"/>
      <c r="B226" s="958"/>
      <c r="C226" s="319" t="s">
        <v>982</v>
      </c>
      <c r="D226" s="319"/>
      <c r="E226" s="319" t="s">
        <v>10655</v>
      </c>
      <c r="F226" s="319" t="s">
        <v>401</v>
      </c>
      <c r="G226" s="319">
        <v>4050</v>
      </c>
      <c r="H226" s="319"/>
      <c r="I226" s="319"/>
      <c r="J226" s="319">
        <v>20</v>
      </c>
      <c r="K226" s="319">
        <v>80</v>
      </c>
      <c r="L226" s="319"/>
      <c r="M226" s="319"/>
      <c r="N226" s="319">
        <v>3200</v>
      </c>
      <c r="O226" s="319"/>
      <c r="P226" s="652"/>
      <c r="Q226" s="652"/>
      <c r="R226" s="652"/>
      <c r="S226" s="655"/>
      <c r="T226" s="655" t="s">
        <v>10656</v>
      </c>
      <c r="U226" s="652"/>
      <c r="V226" s="652"/>
      <c r="W226" s="652"/>
      <c r="X226" s="652"/>
      <c r="Y226" s="652"/>
      <c r="Z226" s="546"/>
      <c r="AA226" s="319"/>
      <c r="AB226" s="319"/>
      <c r="AC226" s="319"/>
      <c r="AD226" s="319"/>
      <c r="AE226" s="319"/>
      <c r="AF226" s="319"/>
      <c r="AG226" s="319"/>
      <c r="AH226" s="319"/>
      <c r="AI226" s="319"/>
      <c r="AJ226" s="319"/>
      <c r="AK226" s="319"/>
      <c r="AL226" s="319"/>
      <c r="AM226" s="319"/>
      <c r="AN226" s="319"/>
      <c r="AO226" s="319"/>
      <c r="AP226" s="319"/>
      <c r="AQ226" s="319"/>
      <c r="AR226" s="319"/>
      <c r="AS226" s="100"/>
    </row>
    <row r="227" spans="1:45" s="108" customFormat="1" ht="26.45" customHeight="1">
      <c r="A227" s="339"/>
      <c r="B227" s="958"/>
      <c r="C227" s="319" t="s">
        <v>982</v>
      </c>
      <c r="D227" s="319"/>
      <c r="E227" s="319" t="s">
        <v>10657</v>
      </c>
      <c r="F227" s="319" t="s">
        <v>401</v>
      </c>
      <c r="G227" s="319">
        <v>3900</v>
      </c>
      <c r="H227" s="319"/>
      <c r="I227" s="319"/>
      <c r="J227" s="319">
        <v>15</v>
      </c>
      <c r="K227" s="319">
        <v>140</v>
      </c>
      <c r="L227" s="319"/>
      <c r="M227" s="319"/>
      <c r="N227" s="319">
        <v>2100</v>
      </c>
      <c r="O227" s="319"/>
      <c r="P227" s="652"/>
      <c r="Q227" s="652"/>
      <c r="R227" s="652"/>
      <c r="S227" s="655"/>
      <c r="T227" s="655">
        <v>2007</v>
      </c>
      <c r="U227" s="652"/>
      <c r="V227" s="652"/>
      <c r="W227" s="652"/>
      <c r="X227" s="652"/>
      <c r="Y227" s="652"/>
      <c r="Z227" s="546"/>
      <c r="AA227" s="319"/>
      <c r="AB227" s="319"/>
      <c r="AC227" s="319"/>
      <c r="AD227" s="319"/>
      <c r="AE227" s="319"/>
      <c r="AF227" s="319"/>
      <c r="AG227" s="319"/>
      <c r="AH227" s="319"/>
      <c r="AI227" s="319"/>
      <c r="AJ227" s="319"/>
      <c r="AK227" s="319"/>
      <c r="AL227" s="319"/>
      <c r="AM227" s="319"/>
      <c r="AN227" s="319"/>
      <c r="AO227" s="319"/>
      <c r="AP227" s="319"/>
      <c r="AQ227" s="319"/>
      <c r="AR227" s="319"/>
      <c r="AS227" s="100"/>
    </row>
    <row r="228" spans="1:45" s="108" customFormat="1" ht="26.45" customHeight="1">
      <c r="A228" s="339"/>
      <c r="B228" s="958"/>
      <c r="C228" s="319" t="s">
        <v>982</v>
      </c>
      <c r="D228" s="319"/>
      <c r="E228" s="319" t="s">
        <v>10658</v>
      </c>
      <c r="F228" s="319" t="s">
        <v>401</v>
      </c>
      <c r="G228" s="319">
        <v>4800</v>
      </c>
      <c r="H228" s="319"/>
      <c r="I228" s="319"/>
      <c r="J228" s="319">
        <v>7</v>
      </c>
      <c r="K228" s="319">
        <v>64</v>
      </c>
      <c r="L228" s="319"/>
      <c r="M228" s="319"/>
      <c r="N228" s="319">
        <v>448</v>
      </c>
      <c r="O228" s="319"/>
      <c r="P228" s="652"/>
      <c r="Q228" s="652"/>
      <c r="R228" s="652"/>
      <c r="S228" s="655"/>
      <c r="T228" s="655">
        <v>2007</v>
      </c>
      <c r="U228" s="652"/>
      <c r="V228" s="652"/>
      <c r="W228" s="652"/>
      <c r="X228" s="652"/>
      <c r="Y228" s="652"/>
      <c r="Z228" s="546"/>
      <c r="AA228" s="319"/>
      <c r="AB228" s="319"/>
      <c r="AC228" s="319"/>
      <c r="AD228" s="319"/>
      <c r="AE228" s="319"/>
      <c r="AF228" s="319"/>
      <c r="AG228" s="319"/>
      <c r="AH228" s="319"/>
      <c r="AI228" s="319"/>
      <c r="AJ228" s="319"/>
      <c r="AK228" s="319"/>
      <c r="AL228" s="319"/>
      <c r="AM228" s="319"/>
      <c r="AN228" s="319"/>
      <c r="AO228" s="319"/>
      <c r="AP228" s="319"/>
      <c r="AQ228" s="319"/>
      <c r="AR228" s="319"/>
      <c r="AS228" s="100"/>
    </row>
    <row r="229" spans="1:45" s="108" customFormat="1" ht="26.45" customHeight="1">
      <c r="A229" s="339"/>
      <c r="B229" s="958"/>
      <c r="C229" s="319" t="s">
        <v>982</v>
      </c>
      <c r="D229" s="319"/>
      <c r="E229" s="319" t="s">
        <v>10659</v>
      </c>
      <c r="F229" s="319" t="s">
        <v>401</v>
      </c>
      <c r="G229" s="319">
        <v>2030</v>
      </c>
      <c r="H229" s="319"/>
      <c r="I229" s="319"/>
      <c r="J229" s="319">
        <v>6</v>
      </c>
      <c r="K229" s="319">
        <v>65</v>
      </c>
      <c r="L229" s="319"/>
      <c r="M229" s="319"/>
      <c r="N229" s="319">
        <v>390</v>
      </c>
      <c r="O229" s="319"/>
      <c r="P229" s="652"/>
      <c r="Q229" s="652"/>
      <c r="R229" s="652"/>
      <c r="S229" s="655"/>
      <c r="T229" s="655">
        <v>2007</v>
      </c>
      <c r="U229" s="652"/>
      <c r="V229" s="652"/>
      <c r="W229" s="652"/>
      <c r="X229" s="652"/>
      <c r="Y229" s="652"/>
      <c r="Z229" s="546"/>
      <c r="AA229" s="319"/>
      <c r="AB229" s="319"/>
      <c r="AC229" s="319"/>
      <c r="AD229" s="319"/>
      <c r="AE229" s="319"/>
      <c r="AF229" s="319"/>
      <c r="AG229" s="319"/>
      <c r="AH229" s="319"/>
      <c r="AI229" s="319"/>
      <c r="AJ229" s="319"/>
      <c r="AK229" s="319"/>
      <c r="AL229" s="319"/>
      <c r="AM229" s="319"/>
      <c r="AN229" s="319"/>
      <c r="AO229" s="319"/>
      <c r="AP229" s="319"/>
      <c r="AQ229" s="319"/>
      <c r="AR229" s="319"/>
      <c r="AS229" s="100"/>
    </row>
    <row r="230" spans="1:45" s="108" customFormat="1" ht="34.5" customHeight="1">
      <c r="A230" s="339"/>
      <c r="B230" s="958"/>
      <c r="C230" s="319" t="s">
        <v>984</v>
      </c>
      <c r="D230" s="319"/>
      <c r="E230" s="319" t="s">
        <v>10660</v>
      </c>
      <c r="F230" s="319" t="s">
        <v>984</v>
      </c>
      <c r="G230" s="319">
        <v>1418</v>
      </c>
      <c r="H230" s="319">
        <v>1418</v>
      </c>
      <c r="I230" s="319">
        <v>1418</v>
      </c>
      <c r="J230" s="319"/>
      <c r="K230" s="319"/>
      <c r="L230" s="319" t="s">
        <v>10661</v>
      </c>
      <c r="M230" s="319"/>
      <c r="N230" s="319"/>
      <c r="O230" s="319"/>
      <c r="P230" s="652"/>
      <c r="Q230" s="652"/>
      <c r="R230" s="652"/>
      <c r="S230" s="655"/>
      <c r="T230" s="655">
        <v>2016</v>
      </c>
      <c r="U230" s="652"/>
      <c r="V230" s="652"/>
      <c r="W230" s="652"/>
      <c r="X230" s="652"/>
      <c r="Y230" s="652"/>
      <c r="Z230" s="546">
        <v>1021</v>
      </c>
      <c r="AA230" s="319"/>
      <c r="AB230" s="319"/>
      <c r="AC230" s="319"/>
      <c r="AD230" s="319"/>
      <c r="AE230" s="319"/>
      <c r="AF230" s="319"/>
      <c r="AG230" s="319"/>
      <c r="AH230" s="319"/>
      <c r="AI230" s="319"/>
      <c r="AJ230" s="319"/>
      <c r="AK230" s="319"/>
      <c r="AL230" s="319"/>
      <c r="AM230" s="319"/>
      <c r="AN230" s="319"/>
      <c r="AO230" s="319"/>
      <c r="AP230" s="319"/>
      <c r="AQ230" s="319"/>
      <c r="AR230" s="319"/>
      <c r="AS230" s="100"/>
    </row>
    <row r="231" spans="1:45" s="108" customFormat="1" ht="26.45" customHeight="1">
      <c r="A231" s="339"/>
      <c r="B231" s="958"/>
      <c r="C231" s="319" t="s">
        <v>992</v>
      </c>
      <c r="D231" s="319"/>
      <c r="E231" s="319" t="s">
        <v>10662</v>
      </c>
      <c r="F231" s="319" t="s">
        <v>10663</v>
      </c>
      <c r="G231" s="319">
        <v>19622</v>
      </c>
      <c r="H231" s="319"/>
      <c r="I231" s="319"/>
      <c r="J231" s="319">
        <v>20</v>
      </c>
      <c r="K231" s="319">
        <v>30</v>
      </c>
      <c r="L231" s="319"/>
      <c r="M231" s="319"/>
      <c r="N231" s="319">
        <v>600</v>
      </c>
      <c r="O231" s="319"/>
      <c r="P231" s="652"/>
      <c r="Q231" s="652"/>
      <c r="R231" s="652"/>
      <c r="S231" s="655"/>
      <c r="T231" s="655">
        <v>2014</v>
      </c>
      <c r="U231" s="652"/>
      <c r="V231" s="652"/>
      <c r="W231" s="652"/>
      <c r="X231" s="652"/>
      <c r="Y231" s="652"/>
      <c r="Z231" s="546">
        <v>100</v>
      </c>
      <c r="AA231" s="319"/>
      <c r="AB231" s="319"/>
      <c r="AC231" s="319"/>
      <c r="AD231" s="319"/>
      <c r="AE231" s="319"/>
      <c r="AF231" s="319"/>
      <c r="AG231" s="319"/>
      <c r="AH231" s="319"/>
      <c r="AI231" s="319"/>
      <c r="AJ231" s="319"/>
      <c r="AK231" s="319"/>
      <c r="AL231" s="319"/>
      <c r="AM231" s="319"/>
      <c r="AN231" s="319"/>
      <c r="AO231" s="319"/>
      <c r="AP231" s="319"/>
      <c r="AQ231" s="319"/>
      <c r="AR231" s="319"/>
      <c r="AS231" s="100"/>
    </row>
    <row r="232" spans="1:45" s="108" customFormat="1" ht="26.45" customHeight="1">
      <c r="A232" s="339"/>
      <c r="B232" s="958"/>
      <c r="C232" s="319" t="s">
        <v>992</v>
      </c>
      <c r="D232" s="319"/>
      <c r="E232" s="319" t="s">
        <v>10664</v>
      </c>
      <c r="F232" s="319" t="s">
        <v>10663</v>
      </c>
      <c r="G232" s="319">
        <v>19622</v>
      </c>
      <c r="H232" s="319"/>
      <c r="I232" s="319"/>
      <c r="J232" s="319">
        <v>20</v>
      </c>
      <c r="K232" s="319">
        <v>30</v>
      </c>
      <c r="L232" s="319"/>
      <c r="M232" s="319"/>
      <c r="N232" s="319">
        <v>600</v>
      </c>
      <c r="O232" s="319"/>
      <c r="P232" s="652"/>
      <c r="Q232" s="652"/>
      <c r="R232" s="652"/>
      <c r="S232" s="655"/>
      <c r="T232" s="655">
        <v>2014</v>
      </c>
      <c r="U232" s="652"/>
      <c r="V232" s="652"/>
      <c r="W232" s="652"/>
      <c r="X232" s="652"/>
      <c r="Y232" s="652"/>
      <c r="Z232" s="546">
        <v>100</v>
      </c>
      <c r="AA232" s="319"/>
      <c r="AB232" s="319"/>
      <c r="AC232" s="319"/>
      <c r="AD232" s="319"/>
      <c r="AE232" s="319"/>
      <c r="AF232" s="319"/>
      <c r="AG232" s="319"/>
      <c r="AH232" s="319"/>
      <c r="AI232" s="319"/>
      <c r="AJ232" s="319"/>
      <c r="AK232" s="319"/>
      <c r="AL232" s="319"/>
      <c r="AM232" s="319"/>
      <c r="AN232" s="319"/>
      <c r="AO232" s="319"/>
      <c r="AP232" s="319"/>
      <c r="AQ232" s="319"/>
      <c r="AR232" s="319"/>
      <c r="AS232" s="100"/>
    </row>
    <row r="233" spans="1:45" s="108" customFormat="1" ht="26.45" customHeight="1">
      <c r="A233" s="339"/>
      <c r="B233" s="958"/>
      <c r="C233" s="319" t="s">
        <v>992</v>
      </c>
      <c r="D233" s="319"/>
      <c r="E233" s="319" t="s">
        <v>10665</v>
      </c>
      <c r="F233" s="319" t="s">
        <v>10666</v>
      </c>
      <c r="G233" s="319">
        <v>19622</v>
      </c>
      <c r="H233" s="319"/>
      <c r="I233" s="319"/>
      <c r="J233" s="319">
        <v>20</v>
      </c>
      <c r="K233" s="319">
        <v>40</v>
      </c>
      <c r="L233" s="319"/>
      <c r="M233" s="319"/>
      <c r="N233" s="319">
        <v>800</v>
      </c>
      <c r="O233" s="319"/>
      <c r="P233" s="652"/>
      <c r="Q233" s="652"/>
      <c r="R233" s="652"/>
      <c r="S233" s="655"/>
      <c r="T233" s="655">
        <v>2005</v>
      </c>
      <c r="U233" s="652"/>
      <c r="V233" s="652"/>
      <c r="W233" s="652"/>
      <c r="X233" s="652"/>
      <c r="Y233" s="652"/>
      <c r="Z233" s="546">
        <v>150</v>
      </c>
      <c r="AA233" s="319"/>
      <c r="AB233" s="319"/>
      <c r="AC233" s="319"/>
      <c r="AD233" s="319"/>
      <c r="AE233" s="319"/>
      <c r="AF233" s="319"/>
      <c r="AG233" s="319"/>
      <c r="AH233" s="319"/>
      <c r="AI233" s="319"/>
      <c r="AJ233" s="319"/>
      <c r="AK233" s="319"/>
      <c r="AL233" s="319"/>
      <c r="AM233" s="319"/>
      <c r="AN233" s="319"/>
      <c r="AO233" s="319"/>
      <c r="AP233" s="319"/>
      <c r="AQ233" s="319"/>
      <c r="AR233" s="319"/>
      <c r="AS233" s="100"/>
    </row>
    <row r="234" spans="1:45" s="108" customFormat="1" ht="26.45" customHeight="1">
      <c r="A234" s="339"/>
      <c r="B234" s="958"/>
      <c r="C234" s="319" t="s">
        <v>992</v>
      </c>
      <c r="D234" s="319"/>
      <c r="E234" s="319" t="s">
        <v>10667</v>
      </c>
      <c r="F234" s="319" t="s">
        <v>401</v>
      </c>
      <c r="G234" s="319">
        <v>3636</v>
      </c>
      <c r="H234" s="319"/>
      <c r="I234" s="319"/>
      <c r="J234" s="319">
        <v>20</v>
      </c>
      <c r="K234" s="319">
        <v>40</v>
      </c>
      <c r="L234" s="319"/>
      <c r="M234" s="319"/>
      <c r="N234" s="319">
        <v>800</v>
      </c>
      <c r="O234" s="319"/>
      <c r="P234" s="652"/>
      <c r="Q234" s="652"/>
      <c r="R234" s="652"/>
      <c r="S234" s="655"/>
      <c r="T234" s="655">
        <v>2007</v>
      </c>
      <c r="U234" s="652"/>
      <c r="V234" s="652"/>
      <c r="W234" s="652"/>
      <c r="X234" s="652"/>
      <c r="Y234" s="652"/>
      <c r="Z234" s="546">
        <v>250</v>
      </c>
      <c r="AA234" s="319"/>
      <c r="AB234" s="319"/>
      <c r="AC234" s="319"/>
      <c r="AD234" s="319"/>
      <c r="AE234" s="319"/>
      <c r="AF234" s="319"/>
      <c r="AG234" s="319"/>
      <c r="AH234" s="319"/>
      <c r="AI234" s="319"/>
      <c r="AJ234" s="319"/>
      <c r="AK234" s="319"/>
      <c r="AL234" s="319"/>
      <c r="AM234" s="319"/>
      <c r="AN234" s="319"/>
      <c r="AO234" s="319"/>
      <c r="AP234" s="319"/>
      <c r="AQ234" s="319"/>
      <c r="AR234" s="319"/>
      <c r="AS234" s="100"/>
    </row>
    <row r="235" spans="1:45" s="108" customFormat="1" ht="26.45" customHeight="1">
      <c r="A235" s="339"/>
      <c r="B235" s="958"/>
      <c r="C235" s="319" t="s">
        <v>996</v>
      </c>
      <c r="D235" s="319"/>
      <c r="E235" s="319" t="s">
        <v>10668</v>
      </c>
      <c r="F235" s="319" t="s">
        <v>10669</v>
      </c>
      <c r="G235" s="319">
        <v>1836</v>
      </c>
      <c r="H235" s="319"/>
      <c r="I235" s="319"/>
      <c r="J235" s="319">
        <v>17</v>
      </c>
      <c r="K235" s="319">
        <v>33</v>
      </c>
      <c r="L235" s="319"/>
      <c r="M235" s="319"/>
      <c r="N235" s="319">
        <v>1836</v>
      </c>
      <c r="O235" s="319"/>
      <c r="P235" s="652"/>
      <c r="Q235" s="652"/>
      <c r="R235" s="652"/>
      <c r="S235" s="655"/>
      <c r="T235" s="655">
        <v>2008</v>
      </c>
      <c r="U235" s="652">
        <v>137</v>
      </c>
      <c r="V235" s="652"/>
      <c r="W235" s="652"/>
      <c r="X235" s="652"/>
      <c r="Y235" s="652"/>
      <c r="Z235" s="546">
        <v>137</v>
      </c>
      <c r="AA235" s="319"/>
      <c r="AB235" s="319"/>
      <c r="AC235" s="319"/>
      <c r="AD235" s="319"/>
      <c r="AE235" s="319"/>
      <c r="AF235" s="319"/>
      <c r="AG235" s="319"/>
      <c r="AH235" s="319"/>
      <c r="AI235" s="319"/>
      <c r="AJ235" s="319"/>
      <c r="AK235" s="319"/>
      <c r="AL235" s="319"/>
      <c r="AM235" s="319"/>
      <c r="AN235" s="319"/>
      <c r="AO235" s="319"/>
      <c r="AP235" s="319"/>
      <c r="AQ235" s="319"/>
      <c r="AR235" s="319"/>
      <c r="AS235" s="100"/>
    </row>
    <row r="236" spans="1:45" s="108" customFormat="1" ht="26.45" customHeight="1">
      <c r="A236" s="339"/>
      <c r="B236" s="958"/>
      <c r="C236" s="319" t="s">
        <v>996</v>
      </c>
      <c r="D236" s="319"/>
      <c r="E236" s="319" t="s">
        <v>10670</v>
      </c>
      <c r="F236" s="319" t="s">
        <v>10671</v>
      </c>
      <c r="G236" s="319">
        <v>1000</v>
      </c>
      <c r="H236" s="319"/>
      <c r="I236" s="319"/>
      <c r="J236" s="319">
        <v>25</v>
      </c>
      <c r="K236" s="319">
        <v>40</v>
      </c>
      <c r="L236" s="319"/>
      <c r="M236" s="319"/>
      <c r="N236" s="319">
        <v>1000</v>
      </c>
      <c r="O236" s="319"/>
      <c r="P236" s="652"/>
      <c r="Q236" s="652"/>
      <c r="R236" s="652"/>
      <c r="S236" s="655"/>
      <c r="T236" s="655">
        <v>2004</v>
      </c>
      <c r="U236" s="652">
        <v>100</v>
      </c>
      <c r="V236" s="652"/>
      <c r="W236" s="652"/>
      <c r="X236" s="652"/>
      <c r="Y236" s="652"/>
      <c r="Z236" s="546">
        <v>100</v>
      </c>
      <c r="AA236" s="319"/>
      <c r="AB236" s="319"/>
      <c r="AC236" s="319"/>
      <c r="AD236" s="319"/>
      <c r="AE236" s="319"/>
      <c r="AF236" s="319"/>
      <c r="AG236" s="319"/>
      <c r="AH236" s="319"/>
      <c r="AI236" s="319"/>
      <c r="AJ236" s="319"/>
      <c r="AK236" s="319"/>
      <c r="AL236" s="319"/>
      <c r="AM236" s="319"/>
      <c r="AN236" s="319"/>
      <c r="AO236" s="319"/>
      <c r="AP236" s="319"/>
      <c r="AQ236" s="319"/>
      <c r="AR236" s="319"/>
      <c r="AS236" s="100"/>
    </row>
    <row r="237" spans="1:45" s="108" customFormat="1" ht="26.45" customHeight="1">
      <c r="A237" s="339"/>
      <c r="B237" s="958"/>
      <c r="C237" s="319" t="s">
        <v>996</v>
      </c>
      <c r="D237" s="319"/>
      <c r="E237" s="319" t="s">
        <v>10672</v>
      </c>
      <c r="F237" s="319" t="s">
        <v>10671</v>
      </c>
      <c r="G237" s="319">
        <v>1100</v>
      </c>
      <c r="H237" s="319"/>
      <c r="I237" s="319"/>
      <c r="J237" s="319">
        <v>24</v>
      </c>
      <c r="K237" s="319">
        <v>44</v>
      </c>
      <c r="L237" s="319"/>
      <c r="M237" s="319"/>
      <c r="N237" s="319">
        <v>1056</v>
      </c>
      <c r="O237" s="319"/>
      <c r="P237" s="652"/>
      <c r="Q237" s="652"/>
      <c r="R237" s="652"/>
      <c r="S237" s="655"/>
      <c r="T237" s="655">
        <v>2008</v>
      </c>
      <c r="U237" s="652">
        <v>168</v>
      </c>
      <c r="V237" s="652"/>
      <c r="W237" s="652"/>
      <c r="X237" s="652"/>
      <c r="Y237" s="652"/>
      <c r="Z237" s="546">
        <v>168</v>
      </c>
      <c r="AA237" s="319"/>
      <c r="AB237" s="319"/>
      <c r="AC237" s="319"/>
      <c r="AD237" s="319"/>
      <c r="AE237" s="319"/>
      <c r="AF237" s="319"/>
      <c r="AG237" s="319"/>
      <c r="AH237" s="319"/>
      <c r="AI237" s="319"/>
      <c r="AJ237" s="319"/>
      <c r="AK237" s="319"/>
      <c r="AL237" s="319"/>
      <c r="AM237" s="319"/>
      <c r="AN237" s="319"/>
      <c r="AO237" s="319"/>
      <c r="AP237" s="319"/>
      <c r="AQ237" s="319"/>
      <c r="AR237" s="319"/>
      <c r="AS237" s="100"/>
    </row>
    <row r="238" spans="1:45" s="108" customFormat="1" ht="26.45" customHeight="1">
      <c r="A238" s="339"/>
      <c r="B238" s="958"/>
      <c r="C238" s="319" t="s">
        <v>996</v>
      </c>
      <c r="D238" s="319"/>
      <c r="E238" s="544" t="s">
        <v>10673</v>
      </c>
      <c r="F238" s="319" t="s">
        <v>10671</v>
      </c>
      <c r="G238" s="319">
        <v>1188</v>
      </c>
      <c r="H238" s="319"/>
      <c r="I238" s="319"/>
      <c r="J238" s="319">
        <v>20</v>
      </c>
      <c r="K238" s="319">
        <v>40</v>
      </c>
      <c r="L238" s="319"/>
      <c r="M238" s="319"/>
      <c r="N238" s="319">
        <v>984</v>
      </c>
      <c r="O238" s="319"/>
      <c r="P238" s="319"/>
      <c r="Q238" s="652"/>
      <c r="R238" s="652"/>
      <c r="S238" s="652"/>
      <c r="T238" s="320">
        <v>2009</v>
      </c>
      <c r="U238" s="652">
        <v>116</v>
      </c>
      <c r="V238" s="652"/>
      <c r="W238" s="652"/>
      <c r="X238" s="652"/>
      <c r="Y238" s="652"/>
      <c r="Z238" s="319">
        <v>116</v>
      </c>
      <c r="AA238" s="319"/>
      <c r="AB238" s="319"/>
      <c r="AC238" s="880"/>
      <c r="AD238" s="319"/>
      <c r="AE238" s="319"/>
      <c r="AF238" s="319"/>
      <c r="AG238" s="319"/>
      <c r="AH238" s="319"/>
      <c r="AI238" s="319"/>
      <c r="AJ238" s="319"/>
      <c r="AK238" s="319"/>
      <c r="AL238" s="319"/>
      <c r="AM238" s="319"/>
      <c r="AN238" s="319"/>
      <c r="AO238" s="881"/>
      <c r="AP238" s="881"/>
      <c r="AQ238" s="881"/>
      <c r="AR238" s="881"/>
      <c r="AS238" s="100"/>
    </row>
    <row r="239" spans="1:45" s="108" customFormat="1" ht="26.45" customHeight="1">
      <c r="A239" s="339"/>
      <c r="B239" s="958"/>
      <c r="C239" s="319" t="s">
        <v>996</v>
      </c>
      <c r="D239" s="319"/>
      <c r="E239" s="544" t="s">
        <v>10674</v>
      </c>
      <c r="F239" s="319" t="s">
        <v>10671</v>
      </c>
      <c r="G239" s="319">
        <v>1050</v>
      </c>
      <c r="H239" s="319"/>
      <c r="I239" s="319"/>
      <c r="J239" s="319">
        <v>25</v>
      </c>
      <c r="K239" s="319">
        <v>40</v>
      </c>
      <c r="L239" s="319"/>
      <c r="M239" s="319"/>
      <c r="N239" s="319">
        <v>1050</v>
      </c>
      <c r="O239" s="319"/>
      <c r="P239" s="319"/>
      <c r="Q239" s="652"/>
      <c r="R239" s="652"/>
      <c r="S239" s="652"/>
      <c r="T239" s="320">
        <v>2013</v>
      </c>
      <c r="U239" s="652">
        <v>300</v>
      </c>
      <c r="V239" s="652"/>
      <c r="W239" s="652"/>
      <c r="X239" s="652"/>
      <c r="Y239" s="652"/>
      <c r="Z239" s="319">
        <v>300</v>
      </c>
      <c r="AA239" s="319"/>
      <c r="AB239" s="319"/>
      <c r="AC239" s="880"/>
      <c r="AD239" s="319"/>
      <c r="AE239" s="319"/>
      <c r="AF239" s="319"/>
      <c r="AG239" s="319"/>
      <c r="AH239" s="319"/>
      <c r="AI239" s="319"/>
      <c r="AJ239" s="319"/>
      <c r="AK239" s="319"/>
      <c r="AL239" s="319"/>
      <c r="AM239" s="319"/>
      <c r="AN239" s="319"/>
      <c r="AO239" s="881"/>
      <c r="AP239" s="881"/>
      <c r="AQ239" s="881"/>
      <c r="AR239" s="881"/>
      <c r="AS239" s="100"/>
    </row>
    <row r="240" spans="1:45" s="108" customFormat="1" ht="26.45" customHeight="1">
      <c r="A240" s="339"/>
      <c r="B240" s="958"/>
      <c r="C240" s="319" t="s">
        <v>431</v>
      </c>
      <c r="D240" s="319" t="s">
        <v>2552</v>
      </c>
      <c r="E240" s="544" t="s">
        <v>10675</v>
      </c>
      <c r="F240" s="319" t="s">
        <v>431</v>
      </c>
      <c r="G240" s="319">
        <v>4090</v>
      </c>
      <c r="H240" s="319"/>
      <c r="I240" s="319"/>
      <c r="J240" s="319">
        <v>31</v>
      </c>
      <c r="K240" s="319">
        <v>120</v>
      </c>
      <c r="L240" s="319"/>
      <c r="M240" s="319"/>
      <c r="N240" s="319">
        <v>3720</v>
      </c>
      <c r="O240" s="319"/>
      <c r="P240" s="319"/>
      <c r="Q240" s="652"/>
      <c r="R240" s="652"/>
      <c r="S240" s="652"/>
      <c r="T240" s="320">
        <v>2009</v>
      </c>
      <c r="U240" s="652"/>
      <c r="V240" s="652"/>
      <c r="W240" s="652"/>
      <c r="X240" s="652"/>
      <c r="Y240" s="652"/>
      <c r="Z240" s="319">
        <v>170</v>
      </c>
      <c r="AA240" s="319"/>
      <c r="AB240" s="319"/>
      <c r="AC240" s="880"/>
      <c r="AD240" s="319"/>
      <c r="AE240" s="319"/>
      <c r="AF240" s="319"/>
      <c r="AG240" s="319"/>
      <c r="AH240" s="319"/>
      <c r="AI240" s="319"/>
      <c r="AJ240" s="319"/>
      <c r="AK240" s="319"/>
      <c r="AL240" s="319"/>
      <c r="AM240" s="319"/>
      <c r="AN240" s="319"/>
      <c r="AO240" s="881"/>
      <c r="AP240" s="881"/>
      <c r="AQ240" s="881"/>
      <c r="AR240" s="881" t="s">
        <v>2273</v>
      </c>
      <c r="AS240" s="100"/>
    </row>
    <row r="241" spans="1:45" s="108" customFormat="1" ht="26.45" customHeight="1">
      <c r="A241" s="339"/>
      <c r="B241" s="958"/>
      <c r="C241" s="319" t="s">
        <v>431</v>
      </c>
      <c r="D241" s="319"/>
      <c r="E241" s="544" t="s">
        <v>10676</v>
      </c>
      <c r="F241" s="319" t="s">
        <v>431</v>
      </c>
      <c r="G241" s="319">
        <v>11850</v>
      </c>
      <c r="H241" s="319">
        <v>183</v>
      </c>
      <c r="I241" s="319">
        <v>183</v>
      </c>
      <c r="J241" s="319">
        <v>40</v>
      </c>
      <c r="K241" s="319">
        <v>27</v>
      </c>
      <c r="L241" s="319"/>
      <c r="M241" s="319"/>
      <c r="N241" s="319">
        <v>1400</v>
      </c>
      <c r="O241" s="319"/>
      <c r="P241" s="319"/>
      <c r="Q241" s="652"/>
      <c r="R241" s="652"/>
      <c r="S241" s="652"/>
      <c r="T241" s="320">
        <v>2012</v>
      </c>
      <c r="U241" s="652"/>
      <c r="V241" s="652"/>
      <c r="W241" s="652"/>
      <c r="X241" s="652"/>
      <c r="Y241" s="652"/>
      <c r="Z241" s="319">
        <v>1000</v>
      </c>
      <c r="AA241" s="319"/>
      <c r="AB241" s="319"/>
      <c r="AC241" s="880"/>
      <c r="AD241" s="319"/>
      <c r="AE241" s="319"/>
      <c r="AF241" s="319"/>
      <c r="AG241" s="319"/>
      <c r="AH241" s="319"/>
      <c r="AI241" s="319"/>
      <c r="AJ241" s="319"/>
      <c r="AK241" s="319"/>
      <c r="AL241" s="319"/>
      <c r="AM241" s="319"/>
      <c r="AN241" s="319"/>
      <c r="AO241" s="881"/>
      <c r="AP241" s="881"/>
      <c r="AQ241" s="881"/>
      <c r="AR241" s="881"/>
      <c r="AS241" s="100"/>
    </row>
    <row r="242" spans="1:45" s="108" customFormat="1" ht="26.45" customHeight="1">
      <c r="A242" s="339"/>
      <c r="B242" s="958"/>
      <c r="C242" s="319" t="s">
        <v>431</v>
      </c>
      <c r="D242" s="319"/>
      <c r="E242" s="544" t="s">
        <v>10677</v>
      </c>
      <c r="F242" s="319" t="s">
        <v>431</v>
      </c>
      <c r="G242" s="319">
        <v>1250</v>
      </c>
      <c r="H242" s="319"/>
      <c r="I242" s="319"/>
      <c r="J242" s="319">
        <v>20</v>
      </c>
      <c r="K242" s="319">
        <v>40</v>
      </c>
      <c r="L242" s="319"/>
      <c r="M242" s="319"/>
      <c r="N242" s="319">
        <v>800</v>
      </c>
      <c r="O242" s="319"/>
      <c r="P242" s="319"/>
      <c r="Q242" s="652"/>
      <c r="R242" s="652"/>
      <c r="S242" s="652"/>
      <c r="T242" s="320">
        <v>2013</v>
      </c>
      <c r="U242" s="652"/>
      <c r="V242" s="652"/>
      <c r="W242" s="652"/>
      <c r="X242" s="652"/>
      <c r="Y242" s="652"/>
      <c r="Z242" s="319">
        <v>90</v>
      </c>
      <c r="AA242" s="319"/>
      <c r="AB242" s="319"/>
      <c r="AC242" s="880"/>
      <c r="AD242" s="319"/>
      <c r="AE242" s="319"/>
      <c r="AF242" s="319"/>
      <c r="AG242" s="319"/>
      <c r="AH242" s="319"/>
      <c r="AI242" s="319"/>
      <c r="AJ242" s="319"/>
      <c r="AK242" s="319"/>
      <c r="AL242" s="319"/>
      <c r="AM242" s="319"/>
      <c r="AN242" s="319"/>
      <c r="AO242" s="881"/>
      <c r="AP242" s="881"/>
      <c r="AQ242" s="881"/>
      <c r="AR242" s="881"/>
      <c r="AS242" s="100"/>
    </row>
    <row r="243" spans="1:45" s="108" customFormat="1" ht="26.45" customHeight="1">
      <c r="A243" s="339"/>
      <c r="B243" s="958"/>
      <c r="C243" s="319" t="s">
        <v>431</v>
      </c>
      <c r="D243" s="319"/>
      <c r="E243" s="544" t="s">
        <v>10678</v>
      </c>
      <c r="F243" s="319" t="s">
        <v>431</v>
      </c>
      <c r="G243" s="319">
        <v>1250</v>
      </c>
      <c r="H243" s="319"/>
      <c r="I243" s="319"/>
      <c r="J243" s="319">
        <v>20</v>
      </c>
      <c r="K243" s="319">
        <v>38</v>
      </c>
      <c r="L243" s="319"/>
      <c r="M243" s="319"/>
      <c r="N243" s="319">
        <v>760</v>
      </c>
      <c r="O243" s="319"/>
      <c r="P243" s="319"/>
      <c r="Q243" s="652"/>
      <c r="R243" s="652"/>
      <c r="S243" s="652"/>
      <c r="T243" s="320">
        <v>2013</v>
      </c>
      <c r="U243" s="652"/>
      <c r="V243" s="652"/>
      <c r="W243" s="652"/>
      <c r="X243" s="652"/>
      <c r="Y243" s="652"/>
      <c r="Z243" s="319">
        <v>90</v>
      </c>
      <c r="AA243" s="319"/>
      <c r="AB243" s="319"/>
      <c r="AC243" s="880"/>
      <c r="AD243" s="319"/>
      <c r="AE243" s="319"/>
      <c r="AF243" s="319"/>
      <c r="AG243" s="319"/>
      <c r="AH243" s="319"/>
      <c r="AI243" s="319"/>
      <c r="AJ243" s="319"/>
      <c r="AK243" s="319"/>
      <c r="AL243" s="319"/>
      <c r="AM243" s="319"/>
      <c r="AN243" s="319"/>
      <c r="AO243" s="881"/>
      <c r="AP243" s="881"/>
      <c r="AQ243" s="881"/>
      <c r="AR243" s="881"/>
      <c r="AS243" s="100"/>
    </row>
    <row r="244" spans="1:45" s="108" customFormat="1" ht="26.45" customHeight="1">
      <c r="A244" s="339"/>
      <c r="B244" s="958"/>
      <c r="C244" s="319" t="s">
        <v>431</v>
      </c>
      <c r="D244" s="319"/>
      <c r="E244" s="544" t="s">
        <v>10679</v>
      </c>
      <c r="F244" s="577" t="s">
        <v>431</v>
      </c>
      <c r="G244" s="319">
        <v>1250</v>
      </c>
      <c r="H244" s="319"/>
      <c r="I244" s="319"/>
      <c r="J244" s="319">
        <v>22</v>
      </c>
      <c r="K244" s="319">
        <v>41</v>
      </c>
      <c r="L244" s="319"/>
      <c r="M244" s="319"/>
      <c r="N244" s="319">
        <v>924</v>
      </c>
      <c r="O244" s="319"/>
      <c r="P244" s="319"/>
      <c r="Q244" s="652"/>
      <c r="R244" s="652"/>
      <c r="S244" s="652"/>
      <c r="T244" s="320">
        <v>2013</v>
      </c>
      <c r="U244" s="652"/>
      <c r="V244" s="652"/>
      <c r="W244" s="652"/>
      <c r="X244" s="652"/>
      <c r="Y244" s="652"/>
      <c r="Z244" s="319">
        <v>90</v>
      </c>
      <c r="AA244" s="319"/>
      <c r="AB244" s="319"/>
      <c r="AC244" s="880"/>
      <c r="AD244" s="319"/>
      <c r="AE244" s="319"/>
      <c r="AF244" s="319"/>
      <c r="AG244" s="319"/>
      <c r="AH244" s="319"/>
      <c r="AI244" s="319"/>
      <c r="AJ244" s="319"/>
      <c r="AK244" s="319"/>
      <c r="AL244" s="319"/>
      <c r="AM244" s="319"/>
      <c r="AN244" s="319"/>
      <c r="AO244" s="881"/>
      <c r="AP244" s="881"/>
      <c r="AQ244" s="881"/>
      <c r="AR244" s="881"/>
      <c r="AS244" s="100"/>
    </row>
    <row r="245" spans="1:45" s="108" customFormat="1" ht="26.45" customHeight="1">
      <c r="A245" s="339"/>
      <c r="B245" s="958"/>
      <c r="C245" s="319" t="s">
        <v>431</v>
      </c>
      <c r="D245" s="319"/>
      <c r="E245" s="544" t="s">
        <v>10680</v>
      </c>
      <c r="F245" s="577" t="s">
        <v>431</v>
      </c>
      <c r="G245" s="319">
        <v>1250</v>
      </c>
      <c r="H245" s="319"/>
      <c r="I245" s="319"/>
      <c r="J245" s="319">
        <v>20</v>
      </c>
      <c r="K245" s="319">
        <v>40</v>
      </c>
      <c r="L245" s="319"/>
      <c r="M245" s="319"/>
      <c r="N245" s="319">
        <v>500</v>
      </c>
      <c r="O245" s="319"/>
      <c r="P245" s="319"/>
      <c r="Q245" s="652"/>
      <c r="R245" s="652"/>
      <c r="S245" s="652"/>
      <c r="T245" s="320">
        <v>2013</v>
      </c>
      <c r="U245" s="652"/>
      <c r="V245" s="652"/>
      <c r="W245" s="652"/>
      <c r="X245" s="652"/>
      <c r="Y245" s="652"/>
      <c r="Z245" s="319">
        <v>120</v>
      </c>
      <c r="AA245" s="319"/>
      <c r="AB245" s="319"/>
      <c r="AC245" s="880"/>
      <c r="AD245" s="319"/>
      <c r="AE245" s="319"/>
      <c r="AF245" s="319"/>
      <c r="AG245" s="319"/>
      <c r="AH245" s="319"/>
      <c r="AI245" s="319"/>
      <c r="AJ245" s="319"/>
      <c r="AK245" s="319"/>
      <c r="AL245" s="319"/>
      <c r="AM245" s="319"/>
      <c r="AN245" s="319"/>
      <c r="AO245" s="881"/>
      <c r="AP245" s="881"/>
      <c r="AQ245" s="881"/>
      <c r="AR245" s="881"/>
      <c r="AS245" s="100"/>
    </row>
    <row r="246" spans="1:45" s="108" customFormat="1" ht="26.45" customHeight="1">
      <c r="A246" s="339"/>
      <c r="B246" s="958"/>
      <c r="C246" s="319" t="s">
        <v>431</v>
      </c>
      <c r="D246" s="319"/>
      <c r="E246" s="544" t="s">
        <v>10681</v>
      </c>
      <c r="F246" s="577" t="s">
        <v>431</v>
      </c>
      <c r="G246" s="319">
        <v>1250</v>
      </c>
      <c r="H246" s="319"/>
      <c r="I246" s="319"/>
      <c r="J246" s="319">
        <v>20</v>
      </c>
      <c r="K246" s="319">
        <v>40</v>
      </c>
      <c r="L246" s="319"/>
      <c r="M246" s="319"/>
      <c r="N246" s="319">
        <v>800</v>
      </c>
      <c r="O246" s="319"/>
      <c r="P246" s="319"/>
      <c r="Q246" s="652"/>
      <c r="R246" s="652"/>
      <c r="S246" s="652"/>
      <c r="T246" s="320">
        <v>2013</v>
      </c>
      <c r="U246" s="652"/>
      <c r="V246" s="652"/>
      <c r="W246" s="652"/>
      <c r="X246" s="652"/>
      <c r="Y246" s="652"/>
      <c r="Z246" s="319">
        <v>120</v>
      </c>
      <c r="AA246" s="319"/>
      <c r="AB246" s="319"/>
      <c r="AC246" s="880"/>
      <c r="AD246" s="319"/>
      <c r="AE246" s="319"/>
      <c r="AF246" s="319"/>
      <c r="AG246" s="319"/>
      <c r="AH246" s="319"/>
      <c r="AI246" s="319"/>
      <c r="AJ246" s="319"/>
      <c r="AK246" s="319"/>
      <c r="AL246" s="319"/>
      <c r="AM246" s="319"/>
      <c r="AN246" s="319"/>
      <c r="AO246" s="881"/>
      <c r="AP246" s="881"/>
      <c r="AQ246" s="881"/>
      <c r="AR246" s="881"/>
      <c r="AS246" s="100"/>
    </row>
    <row r="247" spans="1:45" s="108" customFormat="1" ht="26.45" customHeight="1">
      <c r="A247" s="339"/>
      <c r="B247" s="958"/>
      <c r="C247" s="319" t="s">
        <v>1003</v>
      </c>
      <c r="D247" s="319"/>
      <c r="E247" s="544" t="s">
        <v>10682</v>
      </c>
      <c r="F247" s="577" t="s">
        <v>1003</v>
      </c>
      <c r="G247" s="319">
        <v>2097</v>
      </c>
      <c r="H247" s="319"/>
      <c r="I247" s="319"/>
      <c r="J247" s="319">
        <v>20</v>
      </c>
      <c r="K247" s="319">
        <v>40</v>
      </c>
      <c r="L247" s="319"/>
      <c r="M247" s="319"/>
      <c r="N247" s="319">
        <v>800</v>
      </c>
      <c r="O247" s="319"/>
      <c r="P247" s="319"/>
      <c r="Q247" s="652"/>
      <c r="R247" s="652"/>
      <c r="S247" s="652"/>
      <c r="T247" s="320">
        <v>2000</v>
      </c>
      <c r="U247" s="652"/>
      <c r="V247" s="652"/>
      <c r="W247" s="652"/>
      <c r="X247" s="652"/>
      <c r="Y247" s="652"/>
      <c r="Z247" s="319"/>
      <c r="AA247" s="319"/>
      <c r="AB247" s="319"/>
      <c r="AC247" s="880"/>
      <c r="AD247" s="319"/>
      <c r="AE247" s="319"/>
      <c r="AF247" s="319"/>
      <c r="AG247" s="319"/>
      <c r="AH247" s="319"/>
      <c r="AI247" s="319"/>
      <c r="AJ247" s="319"/>
      <c r="AK247" s="319"/>
      <c r="AL247" s="319"/>
      <c r="AM247" s="319"/>
      <c r="AN247" s="319"/>
      <c r="AO247" s="881"/>
      <c r="AP247" s="881"/>
      <c r="AQ247" s="881"/>
      <c r="AR247" s="881"/>
      <c r="AS247" s="100"/>
    </row>
    <row r="248" spans="1:45" s="108" customFormat="1" ht="26.45" customHeight="1">
      <c r="A248" s="339"/>
      <c r="B248" s="958"/>
      <c r="C248" s="319" t="s">
        <v>1003</v>
      </c>
      <c r="D248" s="319"/>
      <c r="E248" s="319" t="s">
        <v>10683</v>
      </c>
      <c r="F248" s="319" t="s">
        <v>15643</v>
      </c>
      <c r="G248" s="319">
        <v>2557</v>
      </c>
      <c r="H248" s="319"/>
      <c r="I248" s="319"/>
      <c r="J248" s="319">
        <v>40</v>
      </c>
      <c r="K248" s="319">
        <v>60</v>
      </c>
      <c r="L248" s="319"/>
      <c r="M248" s="319"/>
      <c r="N248" s="319">
        <v>2400</v>
      </c>
      <c r="O248" s="319"/>
      <c r="P248" s="652"/>
      <c r="Q248" s="652"/>
      <c r="R248" s="652"/>
      <c r="S248" s="655"/>
      <c r="T248" s="655">
        <v>2000</v>
      </c>
      <c r="U248" s="652"/>
      <c r="V248" s="652"/>
      <c r="W248" s="652"/>
      <c r="X248" s="652"/>
      <c r="Y248" s="652"/>
      <c r="Z248" s="546"/>
      <c r="AA248" s="319"/>
      <c r="AB248" s="319"/>
      <c r="AC248" s="319"/>
      <c r="AD248" s="319"/>
      <c r="AE248" s="319"/>
      <c r="AF248" s="319"/>
      <c r="AG248" s="319"/>
      <c r="AH248" s="319"/>
      <c r="AI248" s="319"/>
      <c r="AJ248" s="319"/>
      <c r="AK248" s="319"/>
      <c r="AL248" s="319"/>
      <c r="AM248" s="319"/>
      <c r="AN248" s="319"/>
      <c r="AO248" s="319"/>
      <c r="AP248" s="319"/>
      <c r="AQ248" s="319"/>
      <c r="AR248" s="319"/>
      <c r="AS248" s="100"/>
    </row>
    <row r="249" spans="1:45" s="108" customFormat="1" ht="26.45" customHeight="1">
      <c r="A249" s="339"/>
      <c r="B249" s="958"/>
      <c r="C249" s="319" t="s">
        <v>1018</v>
      </c>
      <c r="D249" s="319"/>
      <c r="E249" s="319" t="s">
        <v>2558</v>
      </c>
      <c r="F249" s="319" t="s">
        <v>1018</v>
      </c>
      <c r="G249" s="319">
        <v>1548</v>
      </c>
      <c r="H249" s="319"/>
      <c r="I249" s="319"/>
      <c r="J249" s="319">
        <v>43</v>
      </c>
      <c r="K249" s="319">
        <v>36</v>
      </c>
      <c r="L249" s="319"/>
      <c r="M249" s="319"/>
      <c r="N249" s="319">
        <v>1548</v>
      </c>
      <c r="O249" s="319"/>
      <c r="P249" s="652"/>
      <c r="Q249" s="652"/>
      <c r="R249" s="652"/>
      <c r="S249" s="655"/>
      <c r="T249" s="655">
        <v>2012</v>
      </c>
      <c r="U249" s="652"/>
      <c r="V249" s="652"/>
      <c r="W249" s="652"/>
      <c r="X249" s="652"/>
      <c r="Y249" s="652"/>
      <c r="Z249" s="546">
        <v>258</v>
      </c>
      <c r="AA249" s="319"/>
      <c r="AB249" s="319"/>
      <c r="AC249" s="319"/>
      <c r="AD249" s="319"/>
      <c r="AE249" s="319"/>
      <c r="AF249" s="319"/>
      <c r="AG249" s="319"/>
      <c r="AH249" s="319"/>
      <c r="AI249" s="319"/>
      <c r="AJ249" s="319"/>
      <c r="AK249" s="319"/>
      <c r="AL249" s="319"/>
      <c r="AM249" s="319"/>
      <c r="AN249" s="319"/>
      <c r="AO249" s="319"/>
      <c r="AP249" s="319"/>
      <c r="AQ249" s="319"/>
      <c r="AR249" s="319"/>
      <c r="AS249" s="100"/>
    </row>
    <row r="250" spans="1:45" s="108" customFormat="1" ht="26.45" customHeight="1">
      <c r="A250" s="339"/>
      <c r="B250" s="958"/>
      <c r="C250" s="319" t="s">
        <v>1018</v>
      </c>
      <c r="D250" s="319"/>
      <c r="E250" s="319" t="s">
        <v>10684</v>
      </c>
      <c r="F250" s="319" t="s">
        <v>1018</v>
      </c>
      <c r="G250" s="319">
        <v>13600</v>
      </c>
      <c r="H250" s="319"/>
      <c r="I250" s="319"/>
      <c r="J250" s="319">
        <v>80</v>
      </c>
      <c r="K250" s="319">
        <v>170</v>
      </c>
      <c r="L250" s="319"/>
      <c r="M250" s="319"/>
      <c r="N250" s="319">
        <v>13600</v>
      </c>
      <c r="O250" s="319"/>
      <c r="P250" s="652"/>
      <c r="Q250" s="652"/>
      <c r="R250" s="652"/>
      <c r="S250" s="655"/>
      <c r="T250" s="655">
        <v>205</v>
      </c>
      <c r="U250" s="652"/>
      <c r="V250" s="652"/>
      <c r="W250" s="652"/>
      <c r="X250" s="652"/>
      <c r="Y250" s="652"/>
      <c r="Z250" s="546">
        <v>800</v>
      </c>
      <c r="AA250" s="319"/>
      <c r="AB250" s="319"/>
      <c r="AC250" s="319"/>
      <c r="AD250" s="319"/>
      <c r="AE250" s="319"/>
      <c r="AF250" s="319"/>
      <c r="AG250" s="319"/>
      <c r="AH250" s="319"/>
      <c r="AI250" s="319"/>
      <c r="AJ250" s="319"/>
      <c r="AK250" s="319"/>
      <c r="AL250" s="319"/>
      <c r="AM250" s="319"/>
      <c r="AN250" s="319"/>
      <c r="AO250" s="319"/>
      <c r="AP250" s="319"/>
      <c r="AQ250" s="319"/>
      <c r="AR250" s="319"/>
      <c r="AS250" s="100"/>
    </row>
    <row r="251" spans="1:45" s="108" customFormat="1" ht="26.45" customHeight="1">
      <c r="A251" s="339"/>
      <c r="B251" s="958"/>
      <c r="C251" s="319" t="s">
        <v>1018</v>
      </c>
      <c r="D251" s="319" t="s">
        <v>10685</v>
      </c>
      <c r="E251" s="319" t="s">
        <v>10685</v>
      </c>
      <c r="F251" s="319" t="s">
        <v>1018</v>
      </c>
      <c r="G251" s="319">
        <v>197688</v>
      </c>
      <c r="H251" s="319"/>
      <c r="I251" s="319"/>
      <c r="J251" s="319">
        <v>51</v>
      </c>
      <c r="K251" s="319">
        <v>46</v>
      </c>
      <c r="L251" s="319"/>
      <c r="M251" s="319"/>
      <c r="N251" s="319">
        <v>2346</v>
      </c>
      <c r="O251" s="319"/>
      <c r="P251" s="652"/>
      <c r="Q251" s="652"/>
      <c r="R251" s="652"/>
      <c r="S251" s="655"/>
      <c r="T251" s="655">
        <v>2011</v>
      </c>
      <c r="U251" s="652"/>
      <c r="V251" s="652"/>
      <c r="W251" s="652"/>
      <c r="X251" s="652"/>
      <c r="Y251" s="652"/>
      <c r="Z251" s="546"/>
      <c r="AA251" s="319"/>
      <c r="AB251" s="319"/>
      <c r="AC251" s="319"/>
      <c r="AD251" s="319"/>
      <c r="AE251" s="319"/>
      <c r="AF251" s="319"/>
      <c r="AG251" s="319"/>
      <c r="AH251" s="319"/>
      <c r="AI251" s="319"/>
      <c r="AJ251" s="319"/>
      <c r="AK251" s="319"/>
      <c r="AL251" s="319"/>
      <c r="AM251" s="319"/>
      <c r="AN251" s="319"/>
      <c r="AO251" s="319"/>
      <c r="AP251" s="319"/>
      <c r="AQ251" s="319"/>
      <c r="AR251" s="319"/>
      <c r="AS251" s="100"/>
    </row>
    <row r="252" spans="1:45" s="108" customFormat="1" ht="26.45" customHeight="1">
      <c r="A252" s="339"/>
      <c r="B252" s="958"/>
      <c r="C252" s="319" t="s">
        <v>1018</v>
      </c>
      <c r="D252" s="319" t="s">
        <v>10686</v>
      </c>
      <c r="E252" s="319" t="s">
        <v>10686</v>
      </c>
      <c r="F252" s="319" t="s">
        <v>1018</v>
      </c>
      <c r="G252" s="319">
        <v>197688</v>
      </c>
      <c r="H252" s="319"/>
      <c r="I252" s="319"/>
      <c r="J252" s="319">
        <v>45</v>
      </c>
      <c r="K252" s="319">
        <v>71</v>
      </c>
      <c r="L252" s="319"/>
      <c r="M252" s="319"/>
      <c r="N252" s="319">
        <v>3195</v>
      </c>
      <c r="O252" s="319"/>
      <c r="P252" s="652"/>
      <c r="Q252" s="652"/>
      <c r="R252" s="652"/>
      <c r="S252" s="655"/>
      <c r="T252" s="655">
        <v>2011</v>
      </c>
      <c r="U252" s="652"/>
      <c r="V252" s="652"/>
      <c r="W252" s="652"/>
      <c r="X252" s="652"/>
      <c r="Y252" s="652"/>
      <c r="Z252" s="546"/>
      <c r="AA252" s="319"/>
      <c r="AB252" s="319"/>
      <c r="AC252" s="319"/>
      <c r="AD252" s="319"/>
      <c r="AE252" s="319"/>
      <c r="AF252" s="319"/>
      <c r="AG252" s="319"/>
      <c r="AH252" s="319"/>
      <c r="AI252" s="319"/>
      <c r="AJ252" s="319"/>
      <c r="AK252" s="319"/>
      <c r="AL252" s="319"/>
      <c r="AM252" s="319"/>
      <c r="AN252" s="319"/>
      <c r="AO252" s="319"/>
      <c r="AP252" s="319"/>
      <c r="AQ252" s="319"/>
      <c r="AR252" s="319"/>
      <c r="AS252" s="100"/>
    </row>
    <row r="253" spans="1:45" s="108" customFormat="1" ht="26.45" customHeight="1">
      <c r="A253" s="339"/>
      <c r="B253" s="958"/>
      <c r="C253" s="319" t="s">
        <v>1018</v>
      </c>
      <c r="D253" s="319" t="s">
        <v>10687</v>
      </c>
      <c r="E253" s="319" t="s">
        <v>10687</v>
      </c>
      <c r="F253" s="319" t="s">
        <v>1018</v>
      </c>
      <c r="G253" s="319">
        <v>197688</v>
      </c>
      <c r="H253" s="319"/>
      <c r="I253" s="319"/>
      <c r="J253" s="319">
        <v>42</v>
      </c>
      <c r="K253" s="319">
        <v>34</v>
      </c>
      <c r="L253" s="319"/>
      <c r="M253" s="319"/>
      <c r="N253" s="319">
        <v>1428</v>
      </c>
      <c r="O253" s="319"/>
      <c r="P253" s="652"/>
      <c r="Q253" s="652"/>
      <c r="R253" s="652"/>
      <c r="S253" s="655"/>
      <c r="T253" s="655">
        <v>2011</v>
      </c>
      <c r="U253" s="652"/>
      <c r="V253" s="652"/>
      <c r="W253" s="652"/>
      <c r="X253" s="652"/>
      <c r="Y253" s="652"/>
      <c r="Z253" s="546"/>
      <c r="AA253" s="319"/>
      <c r="AB253" s="319"/>
      <c r="AC253" s="319"/>
      <c r="AD253" s="319"/>
      <c r="AE253" s="319"/>
      <c r="AF253" s="319"/>
      <c r="AG253" s="319"/>
      <c r="AH253" s="319"/>
      <c r="AI253" s="319"/>
      <c r="AJ253" s="319"/>
      <c r="AK253" s="319"/>
      <c r="AL253" s="319"/>
      <c r="AM253" s="319"/>
      <c r="AN253" s="319"/>
      <c r="AO253" s="319"/>
      <c r="AP253" s="319"/>
      <c r="AQ253" s="319"/>
      <c r="AR253" s="319"/>
      <c r="AS253" s="100"/>
    </row>
    <row r="254" spans="1:45" s="108" customFormat="1" ht="26.45" customHeight="1">
      <c r="A254" s="339"/>
      <c r="B254" s="958"/>
      <c r="C254" s="319" t="s">
        <v>1018</v>
      </c>
      <c r="D254" s="319" t="s">
        <v>10688</v>
      </c>
      <c r="E254" s="544" t="s">
        <v>10688</v>
      </c>
      <c r="F254" s="319" t="s">
        <v>1018</v>
      </c>
      <c r="G254" s="319">
        <v>14350</v>
      </c>
      <c r="H254" s="319"/>
      <c r="I254" s="319"/>
      <c r="J254" s="319">
        <v>34</v>
      </c>
      <c r="K254" s="319">
        <v>98</v>
      </c>
      <c r="L254" s="319"/>
      <c r="M254" s="319"/>
      <c r="N254" s="319">
        <v>3332</v>
      </c>
      <c r="O254" s="319"/>
      <c r="P254" s="319"/>
      <c r="Q254" s="652"/>
      <c r="R254" s="652"/>
      <c r="S254" s="652"/>
      <c r="T254" s="320">
        <v>2011</v>
      </c>
      <c r="U254" s="652">
        <v>23</v>
      </c>
      <c r="V254" s="652"/>
      <c r="W254" s="652"/>
      <c r="X254" s="652"/>
      <c r="Y254" s="652"/>
      <c r="Z254" s="319">
        <v>23</v>
      </c>
      <c r="AA254" s="319"/>
      <c r="AB254" s="319"/>
      <c r="AC254" s="880"/>
      <c r="AD254" s="319"/>
      <c r="AE254" s="319"/>
      <c r="AF254" s="319"/>
      <c r="AG254" s="319"/>
      <c r="AH254" s="319"/>
      <c r="AI254" s="319"/>
      <c r="AJ254" s="319"/>
      <c r="AK254" s="319"/>
      <c r="AL254" s="319"/>
      <c r="AM254" s="319"/>
      <c r="AN254" s="319"/>
      <c r="AO254" s="881"/>
      <c r="AP254" s="881"/>
      <c r="AQ254" s="881"/>
      <c r="AR254" s="881"/>
      <c r="AS254" s="100"/>
    </row>
    <row r="255" spans="1:45" s="108" customFormat="1" ht="26.45" customHeight="1">
      <c r="A255" s="339"/>
      <c r="B255" s="958"/>
      <c r="C255" s="319" t="s">
        <v>1018</v>
      </c>
      <c r="D255" s="319" t="s">
        <v>10689</v>
      </c>
      <c r="E255" s="544" t="s">
        <v>10689</v>
      </c>
      <c r="F255" s="319" t="s">
        <v>1018</v>
      </c>
      <c r="G255" s="319">
        <v>2803</v>
      </c>
      <c r="H255" s="319"/>
      <c r="I255" s="319"/>
      <c r="J255" s="319">
        <v>22</v>
      </c>
      <c r="K255" s="319">
        <v>43</v>
      </c>
      <c r="L255" s="319"/>
      <c r="M255" s="319"/>
      <c r="N255" s="319">
        <v>946</v>
      </c>
      <c r="O255" s="319"/>
      <c r="P255" s="319"/>
      <c r="Q255" s="652"/>
      <c r="R255" s="652"/>
      <c r="S255" s="652"/>
      <c r="T255" s="320">
        <v>2009</v>
      </c>
      <c r="U255" s="652">
        <v>164</v>
      </c>
      <c r="V255" s="652"/>
      <c r="W255" s="652"/>
      <c r="X255" s="652"/>
      <c r="Y255" s="652"/>
      <c r="Z255" s="319">
        <v>164</v>
      </c>
      <c r="AA255" s="319"/>
      <c r="AB255" s="319"/>
      <c r="AC255" s="880"/>
      <c r="AD255" s="319"/>
      <c r="AE255" s="319"/>
      <c r="AF255" s="319"/>
      <c r="AG255" s="319"/>
      <c r="AH255" s="319"/>
      <c r="AI255" s="319"/>
      <c r="AJ255" s="319"/>
      <c r="AK255" s="319"/>
      <c r="AL255" s="319"/>
      <c r="AM255" s="319"/>
      <c r="AN255" s="319"/>
      <c r="AO255" s="881"/>
      <c r="AP255" s="881"/>
      <c r="AQ255" s="881"/>
      <c r="AR255" s="881"/>
      <c r="AS255" s="100"/>
    </row>
    <row r="256" spans="1:45" s="108" customFormat="1" ht="26.45" customHeight="1">
      <c r="A256" s="339"/>
      <c r="B256" s="958"/>
      <c r="C256" s="319" t="s">
        <v>1018</v>
      </c>
      <c r="D256" s="319" t="s">
        <v>10690</v>
      </c>
      <c r="E256" s="544" t="s">
        <v>10690</v>
      </c>
      <c r="F256" s="319" t="s">
        <v>1018</v>
      </c>
      <c r="G256" s="319">
        <v>14912</v>
      </c>
      <c r="H256" s="319"/>
      <c r="I256" s="319"/>
      <c r="J256" s="319">
        <v>23</v>
      </c>
      <c r="K256" s="319">
        <v>43</v>
      </c>
      <c r="L256" s="319"/>
      <c r="M256" s="319"/>
      <c r="N256" s="319">
        <v>989</v>
      </c>
      <c r="O256" s="319"/>
      <c r="P256" s="319"/>
      <c r="Q256" s="652"/>
      <c r="R256" s="652"/>
      <c r="S256" s="652"/>
      <c r="T256" s="320">
        <v>2009</v>
      </c>
      <c r="U256" s="652">
        <v>180</v>
      </c>
      <c r="V256" s="652"/>
      <c r="W256" s="652"/>
      <c r="X256" s="652"/>
      <c r="Y256" s="652"/>
      <c r="Z256" s="319">
        <v>180</v>
      </c>
      <c r="AA256" s="319"/>
      <c r="AB256" s="319"/>
      <c r="AC256" s="880"/>
      <c r="AD256" s="319"/>
      <c r="AE256" s="319"/>
      <c r="AF256" s="319"/>
      <c r="AG256" s="319"/>
      <c r="AH256" s="319"/>
      <c r="AI256" s="319"/>
      <c r="AJ256" s="319"/>
      <c r="AK256" s="319"/>
      <c r="AL256" s="319"/>
      <c r="AM256" s="319"/>
      <c r="AN256" s="319"/>
      <c r="AO256" s="881"/>
      <c r="AP256" s="881"/>
      <c r="AQ256" s="881"/>
      <c r="AR256" s="881"/>
      <c r="AS256" s="100"/>
    </row>
    <row r="257" spans="1:55" s="108" customFormat="1" ht="26.45" customHeight="1">
      <c r="A257" s="339"/>
      <c r="B257" s="958"/>
      <c r="C257" s="319" t="s">
        <v>1018</v>
      </c>
      <c r="D257" s="319" t="s">
        <v>10691</v>
      </c>
      <c r="E257" s="544" t="s">
        <v>10691</v>
      </c>
      <c r="F257" s="319" t="s">
        <v>1018</v>
      </c>
      <c r="G257" s="319">
        <v>11441</v>
      </c>
      <c r="H257" s="319"/>
      <c r="I257" s="319"/>
      <c r="J257" s="319">
        <v>22</v>
      </c>
      <c r="K257" s="319">
        <v>41</v>
      </c>
      <c r="L257" s="319"/>
      <c r="M257" s="319"/>
      <c r="N257" s="319">
        <v>902</v>
      </c>
      <c r="O257" s="319"/>
      <c r="P257" s="319"/>
      <c r="Q257" s="652"/>
      <c r="R257" s="652"/>
      <c r="S257" s="652"/>
      <c r="T257" s="320">
        <v>2009</v>
      </c>
      <c r="U257" s="652">
        <v>148</v>
      </c>
      <c r="V257" s="652"/>
      <c r="W257" s="652"/>
      <c r="X257" s="652"/>
      <c r="Y257" s="652"/>
      <c r="Z257" s="319">
        <v>148</v>
      </c>
      <c r="AA257" s="319"/>
      <c r="AB257" s="319"/>
      <c r="AC257" s="880"/>
      <c r="AD257" s="319"/>
      <c r="AE257" s="319"/>
      <c r="AF257" s="319"/>
      <c r="AG257" s="319"/>
      <c r="AH257" s="319"/>
      <c r="AI257" s="319"/>
      <c r="AJ257" s="319"/>
      <c r="AK257" s="319"/>
      <c r="AL257" s="319"/>
      <c r="AM257" s="319"/>
      <c r="AN257" s="319"/>
      <c r="AO257" s="881"/>
      <c r="AP257" s="881"/>
      <c r="AQ257" s="881"/>
      <c r="AR257" s="881"/>
      <c r="AS257" s="100"/>
    </row>
    <row r="258" spans="1:55" s="108" customFormat="1" ht="26.45" customHeight="1">
      <c r="A258" s="339"/>
      <c r="B258" s="958"/>
      <c r="C258" s="319" t="s">
        <v>1018</v>
      </c>
      <c r="D258" s="319" t="s">
        <v>10692</v>
      </c>
      <c r="E258" s="544" t="s">
        <v>10692</v>
      </c>
      <c r="F258" s="319" t="s">
        <v>1018</v>
      </c>
      <c r="G258" s="319">
        <v>11498</v>
      </c>
      <c r="H258" s="319"/>
      <c r="I258" s="319"/>
      <c r="J258" s="319">
        <v>26</v>
      </c>
      <c r="K258" s="319">
        <v>45</v>
      </c>
      <c r="L258" s="319"/>
      <c r="M258" s="319"/>
      <c r="N258" s="319">
        <v>1170</v>
      </c>
      <c r="O258" s="319"/>
      <c r="P258" s="319"/>
      <c r="Q258" s="652"/>
      <c r="R258" s="652"/>
      <c r="S258" s="652"/>
      <c r="T258" s="320">
        <v>2008</v>
      </c>
      <c r="U258" s="652">
        <v>127</v>
      </c>
      <c r="V258" s="652"/>
      <c r="W258" s="652"/>
      <c r="X258" s="652"/>
      <c r="Y258" s="652"/>
      <c r="Z258" s="319">
        <v>127</v>
      </c>
      <c r="AA258" s="319"/>
      <c r="AB258" s="319"/>
      <c r="AC258" s="880"/>
      <c r="AD258" s="319"/>
      <c r="AE258" s="319"/>
      <c r="AF258" s="319"/>
      <c r="AG258" s="319"/>
      <c r="AH258" s="319"/>
      <c r="AI258" s="319"/>
      <c r="AJ258" s="319"/>
      <c r="AK258" s="319"/>
      <c r="AL258" s="319"/>
      <c r="AM258" s="319"/>
      <c r="AN258" s="319"/>
      <c r="AO258" s="881"/>
      <c r="AP258" s="881"/>
      <c r="AQ258" s="881"/>
      <c r="AR258" s="881"/>
      <c r="AS258" s="100"/>
    </row>
    <row r="259" spans="1:55" s="108" customFormat="1" ht="26.45" customHeight="1">
      <c r="A259" s="339"/>
      <c r="B259" s="958"/>
      <c r="C259" s="319" t="s">
        <v>1018</v>
      </c>
      <c r="D259" s="319" t="s">
        <v>10693</v>
      </c>
      <c r="E259" s="544" t="s">
        <v>10693</v>
      </c>
      <c r="F259" s="319" t="s">
        <v>1018</v>
      </c>
      <c r="G259" s="319">
        <v>39071</v>
      </c>
      <c r="H259" s="319"/>
      <c r="I259" s="319"/>
      <c r="J259" s="319">
        <v>24</v>
      </c>
      <c r="K259" s="319">
        <v>44</v>
      </c>
      <c r="L259" s="319"/>
      <c r="M259" s="319"/>
      <c r="N259" s="319">
        <v>1056</v>
      </c>
      <c r="O259" s="319"/>
      <c r="P259" s="319"/>
      <c r="Q259" s="652"/>
      <c r="R259" s="652"/>
      <c r="S259" s="652"/>
      <c r="T259" s="320">
        <v>2008</v>
      </c>
      <c r="U259" s="652">
        <v>190</v>
      </c>
      <c r="V259" s="652"/>
      <c r="W259" s="652"/>
      <c r="X259" s="652"/>
      <c r="Y259" s="652"/>
      <c r="Z259" s="319">
        <v>190</v>
      </c>
      <c r="AA259" s="319"/>
      <c r="AB259" s="319"/>
      <c r="AC259" s="880"/>
      <c r="AD259" s="319"/>
      <c r="AE259" s="319"/>
      <c r="AF259" s="319"/>
      <c r="AG259" s="319"/>
      <c r="AH259" s="319"/>
      <c r="AI259" s="319"/>
      <c r="AJ259" s="319"/>
      <c r="AK259" s="319"/>
      <c r="AL259" s="319"/>
      <c r="AM259" s="319"/>
      <c r="AN259" s="319"/>
      <c r="AO259" s="881"/>
      <c r="AP259" s="881"/>
      <c r="AQ259" s="881"/>
      <c r="AR259" s="881"/>
      <c r="AS259" s="100"/>
    </row>
    <row r="260" spans="1:55" s="108" customFormat="1" ht="26.45" customHeight="1">
      <c r="A260" s="339"/>
      <c r="B260" s="958"/>
      <c r="C260" s="319" t="s">
        <v>1018</v>
      </c>
      <c r="D260" s="100" t="s">
        <v>10694</v>
      </c>
      <c r="E260" s="100" t="s">
        <v>10694</v>
      </c>
      <c r="F260" s="319" t="s">
        <v>1018</v>
      </c>
      <c r="G260" s="100">
        <v>2290</v>
      </c>
      <c r="H260" s="100"/>
      <c r="I260" s="100"/>
      <c r="J260" s="100">
        <v>22</v>
      </c>
      <c r="K260" s="100">
        <v>40</v>
      </c>
      <c r="L260" s="100"/>
      <c r="M260" s="100"/>
      <c r="N260" s="100">
        <v>880</v>
      </c>
      <c r="O260" s="100"/>
      <c r="P260" s="100"/>
      <c r="Q260" s="100"/>
      <c r="R260" s="100"/>
      <c r="S260" s="100"/>
      <c r="T260" s="105">
        <v>2008</v>
      </c>
      <c r="U260" s="100">
        <v>175</v>
      </c>
      <c r="V260" s="100"/>
      <c r="W260" s="100"/>
      <c r="X260" s="100"/>
      <c r="Y260" s="100"/>
      <c r="Z260" s="100">
        <v>175</v>
      </c>
      <c r="AA260" s="100"/>
      <c r="AB260" s="100"/>
      <c r="AC260" s="100"/>
      <c r="AD260" s="100"/>
      <c r="AE260" s="100"/>
      <c r="AF260" s="100"/>
      <c r="AG260" s="100"/>
      <c r="AH260" s="100"/>
      <c r="AI260" s="100"/>
      <c r="AJ260" s="100"/>
      <c r="AK260" s="100"/>
      <c r="AL260" s="100"/>
      <c r="AM260" s="100"/>
      <c r="AN260" s="100"/>
      <c r="AO260" s="100"/>
      <c r="AP260" s="100"/>
      <c r="AQ260" s="100"/>
      <c r="AR260" s="100"/>
      <c r="AS260" s="100"/>
      <c r="AT260" s="340"/>
      <c r="AU260" s="307"/>
      <c r="AV260" s="307"/>
      <c r="AW260" s="307"/>
      <c r="AX260" s="307"/>
      <c r="AY260" s="307"/>
      <c r="AZ260" s="307"/>
      <c r="BA260" s="307"/>
      <c r="BB260" s="307"/>
      <c r="BC260" s="307"/>
    </row>
    <row r="261" spans="1:55" s="108" customFormat="1" ht="26.45" customHeight="1">
      <c r="A261" s="339"/>
      <c r="B261" s="958"/>
      <c r="C261" s="319" t="s">
        <v>1018</v>
      </c>
      <c r="D261" s="100" t="s">
        <v>10695</v>
      </c>
      <c r="E261" s="100" t="s">
        <v>10695</v>
      </c>
      <c r="F261" s="880" t="s">
        <v>1018</v>
      </c>
      <c r="G261" s="100">
        <v>109899</v>
      </c>
      <c r="H261" s="100"/>
      <c r="I261" s="100"/>
      <c r="J261" s="100">
        <v>25</v>
      </c>
      <c r="K261" s="100">
        <v>42</v>
      </c>
      <c r="L261" s="100"/>
      <c r="M261" s="100"/>
      <c r="N261" s="100">
        <v>1050</v>
      </c>
      <c r="O261" s="100"/>
      <c r="P261" s="100"/>
      <c r="Q261" s="100"/>
      <c r="R261" s="100"/>
      <c r="S261" s="100"/>
      <c r="T261" s="105">
        <v>2006</v>
      </c>
      <c r="U261" s="100">
        <v>70</v>
      </c>
      <c r="V261" s="100"/>
      <c r="W261" s="100"/>
      <c r="X261" s="100"/>
      <c r="Y261" s="100"/>
      <c r="Z261" s="100">
        <v>70</v>
      </c>
      <c r="AA261" s="100"/>
      <c r="AB261" s="100"/>
      <c r="AC261" s="100"/>
      <c r="AD261" s="100"/>
      <c r="AE261" s="100"/>
      <c r="AF261" s="100"/>
      <c r="AG261" s="100"/>
      <c r="AH261" s="100"/>
      <c r="AI261" s="100"/>
      <c r="AJ261" s="100"/>
      <c r="AK261" s="100"/>
      <c r="AL261" s="100"/>
      <c r="AM261" s="100"/>
      <c r="AN261" s="100"/>
      <c r="AO261" s="100"/>
      <c r="AP261" s="100"/>
      <c r="AQ261" s="100"/>
      <c r="AR261" s="100"/>
      <c r="AS261" s="100"/>
      <c r="AT261" s="340"/>
      <c r="AU261" s="307"/>
      <c r="AV261" s="307"/>
      <c r="AW261" s="307"/>
      <c r="AX261" s="307"/>
      <c r="AY261" s="307"/>
      <c r="AZ261" s="307"/>
      <c r="BA261" s="307"/>
      <c r="BB261" s="307"/>
      <c r="BC261" s="307"/>
    </row>
    <row r="262" spans="1:55" s="108" customFormat="1" ht="26.45" customHeight="1">
      <c r="A262" s="339"/>
      <c r="B262" s="958"/>
      <c r="C262" s="319" t="s">
        <v>1018</v>
      </c>
      <c r="D262" s="100" t="s">
        <v>10696</v>
      </c>
      <c r="E262" s="100" t="s">
        <v>15644</v>
      </c>
      <c r="F262" s="319" t="s">
        <v>1018</v>
      </c>
      <c r="G262" s="100">
        <v>38650</v>
      </c>
      <c r="H262" s="100"/>
      <c r="I262" s="100"/>
      <c r="J262" s="100">
        <v>23</v>
      </c>
      <c r="K262" s="100">
        <v>42</v>
      </c>
      <c r="L262" s="100"/>
      <c r="M262" s="100"/>
      <c r="N262" s="100">
        <v>966</v>
      </c>
      <c r="O262" s="100"/>
      <c r="P262" s="100"/>
      <c r="Q262" s="100"/>
      <c r="R262" s="100"/>
      <c r="S262" s="100"/>
      <c r="T262" s="105">
        <v>2005</v>
      </c>
      <c r="U262" s="100">
        <v>110</v>
      </c>
      <c r="V262" s="100"/>
      <c r="W262" s="100"/>
      <c r="X262" s="100"/>
      <c r="Y262" s="100"/>
      <c r="Z262" s="100">
        <v>110</v>
      </c>
      <c r="AA262" s="100"/>
      <c r="AB262" s="100"/>
      <c r="AC262" s="100"/>
      <c r="AD262" s="100"/>
      <c r="AE262" s="100"/>
      <c r="AF262" s="100"/>
      <c r="AG262" s="100"/>
      <c r="AH262" s="100"/>
      <c r="AI262" s="100"/>
      <c r="AJ262" s="100"/>
      <c r="AK262" s="100"/>
      <c r="AL262" s="100"/>
      <c r="AM262" s="100"/>
      <c r="AN262" s="100"/>
      <c r="AO262" s="100"/>
      <c r="AP262" s="100"/>
      <c r="AQ262" s="100"/>
      <c r="AR262" s="100"/>
      <c r="AS262" s="100"/>
    </row>
    <row r="263" spans="1:55" s="108" customFormat="1" ht="26.45" customHeight="1">
      <c r="A263" s="339"/>
      <c r="B263" s="958"/>
      <c r="C263" s="319" t="s">
        <v>1018</v>
      </c>
      <c r="D263" s="319" t="s">
        <v>10697</v>
      </c>
      <c r="E263" s="544" t="s">
        <v>10697</v>
      </c>
      <c r="F263" s="319" t="s">
        <v>1018</v>
      </c>
      <c r="G263" s="319">
        <v>4454</v>
      </c>
      <c r="H263" s="319"/>
      <c r="I263" s="319"/>
      <c r="J263" s="319">
        <v>19</v>
      </c>
      <c r="K263" s="319">
        <v>40</v>
      </c>
      <c r="L263" s="319"/>
      <c r="M263" s="319"/>
      <c r="N263" s="319">
        <v>760</v>
      </c>
      <c r="O263" s="319"/>
      <c r="P263" s="319"/>
      <c r="Q263" s="652"/>
      <c r="R263" s="652"/>
      <c r="S263" s="652"/>
      <c r="T263" s="320">
        <v>1999</v>
      </c>
      <c r="U263" s="652">
        <v>108</v>
      </c>
      <c r="V263" s="652"/>
      <c r="W263" s="652"/>
      <c r="X263" s="652"/>
      <c r="Y263" s="652"/>
      <c r="Z263" s="319">
        <v>108</v>
      </c>
      <c r="AA263" s="319"/>
      <c r="AB263" s="319"/>
      <c r="AC263" s="880"/>
      <c r="AD263" s="319"/>
      <c r="AE263" s="319"/>
      <c r="AF263" s="319"/>
      <c r="AG263" s="319"/>
      <c r="AH263" s="319"/>
      <c r="AI263" s="319"/>
      <c r="AJ263" s="319"/>
      <c r="AK263" s="319"/>
      <c r="AL263" s="319"/>
      <c r="AM263" s="319"/>
      <c r="AN263" s="319"/>
      <c r="AO263" s="881"/>
      <c r="AP263" s="881"/>
      <c r="AQ263" s="881"/>
      <c r="AR263" s="881"/>
      <c r="AS263" s="100"/>
    </row>
    <row r="264" spans="1:55" s="108" customFormat="1" ht="26.45" customHeight="1">
      <c r="A264" s="339"/>
      <c r="B264" s="958"/>
      <c r="C264" s="319" t="s">
        <v>1030</v>
      </c>
      <c r="D264" s="319"/>
      <c r="E264" s="544" t="s">
        <v>10698</v>
      </c>
      <c r="F264" s="319" t="s">
        <v>10405</v>
      </c>
      <c r="G264" s="319">
        <v>2001</v>
      </c>
      <c r="H264" s="319">
        <v>1500</v>
      </c>
      <c r="I264" s="319">
        <v>1500</v>
      </c>
      <c r="J264" s="319">
        <v>26</v>
      </c>
      <c r="K264" s="319">
        <v>45</v>
      </c>
      <c r="L264" s="319"/>
      <c r="M264" s="319"/>
      <c r="N264" s="319">
        <v>1170</v>
      </c>
      <c r="O264" s="319">
        <v>0</v>
      </c>
      <c r="P264" s="319">
        <v>0</v>
      </c>
      <c r="Q264" s="652">
        <v>0</v>
      </c>
      <c r="R264" s="652"/>
      <c r="S264" s="652">
        <v>0</v>
      </c>
      <c r="T264" s="320">
        <v>2016</v>
      </c>
      <c r="U264" s="652"/>
      <c r="V264" s="652"/>
      <c r="W264" s="652"/>
      <c r="X264" s="652"/>
      <c r="Y264" s="652"/>
      <c r="Z264" s="319">
        <v>800</v>
      </c>
      <c r="AA264" s="319"/>
      <c r="AB264" s="319"/>
      <c r="AC264" s="880"/>
      <c r="AD264" s="319"/>
      <c r="AE264" s="319"/>
      <c r="AF264" s="319"/>
      <c r="AG264" s="319"/>
      <c r="AH264" s="319"/>
      <c r="AI264" s="319"/>
      <c r="AJ264" s="319"/>
      <c r="AK264" s="319"/>
      <c r="AL264" s="319"/>
      <c r="AM264" s="319"/>
      <c r="AN264" s="319"/>
      <c r="AO264" s="881"/>
      <c r="AP264" s="881"/>
      <c r="AQ264" s="881"/>
      <c r="AR264" s="881" t="s">
        <v>2273</v>
      </c>
      <c r="AS264" s="100" t="s">
        <v>15648</v>
      </c>
      <c r="AT264" s="340"/>
      <c r="AU264" s="307"/>
      <c r="AV264" s="307"/>
      <c r="AW264" s="307"/>
      <c r="AX264" s="307"/>
      <c r="AY264" s="307"/>
      <c r="AZ264" s="307"/>
      <c r="BA264" s="307"/>
      <c r="BB264" s="307"/>
      <c r="BC264" s="307"/>
    </row>
    <row r="265" spans="1:55" s="108" customFormat="1" ht="26.45" customHeight="1">
      <c r="A265" s="339"/>
      <c r="B265" s="958"/>
      <c r="C265" s="319" t="s">
        <v>1039</v>
      </c>
      <c r="D265" s="319"/>
      <c r="E265" s="544" t="s">
        <v>10699</v>
      </c>
      <c r="F265" s="319" t="s">
        <v>1039</v>
      </c>
      <c r="G265" s="319">
        <v>4620</v>
      </c>
      <c r="H265" s="319"/>
      <c r="I265" s="319"/>
      <c r="J265" s="319">
        <v>50</v>
      </c>
      <c r="K265" s="319">
        <v>30</v>
      </c>
      <c r="L265" s="319"/>
      <c r="M265" s="319"/>
      <c r="N265" s="319">
        <v>2800</v>
      </c>
      <c r="O265" s="319"/>
      <c r="P265" s="319"/>
      <c r="Q265" s="652"/>
      <c r="R265" s="652"/>
      <c r="S265" s="652"/>
      <c r="T265" s="320">
        <v>2015</v>
      </c>
      <c r="U265" s="652"/>
      <c r="V265" s="652"/>
      <c r="W265" s="652"/>
      <c r="X265" s="652"/>
      <c r="Y265" s="652"/>
      <c r="Z265" s="319">
        <v>700</v>
      </c>
      <c r="AA265" s="319"/>
      <c r="AB265" s="319"/>
      <c r="AC265" s="880"/>
      <c r="AD265" s="319"/>
      <c r="AE265" s="319"/>
      <c r="AF265" s="319"/>
      <c r="AG265" s="319"/>
      <c r="AH265" s="319"/>
      <c r="AI265" s="319"/>
      <c r="AJ265" s="319"/>
      <c r="AK265" s="319"/>
      <c r="AL265" s="319"/>
      <c r="AM265" s="319"/>
      <c r="AN265" s="319"/>
      <c r="AO265" s="881"/>
      <c r="AP265" s="881"/>
      <c r="AQ265" s="881"/>
      <c r="AR265" s="881"/>
      <c r="AS265" s="100"/>
      <c r="AT265" s="340"/>
      <c r="AU265" s="307"/>
      <c r="AV265" s="307"/>
      <c r="AW265" s="307"/>
      <c r="AX265" s="307"/>
      <c r="AY265" s="307"/>
      <c r="AZ265" s="307"/>
      <c r="BA265" s="307"/>
      <c r="BB265" s="307"/>
      <c r="BC265" s="307"/>
    </row>
    <row r="266" spans="1:55" s="108" customFormat="1" ht="26.45" customHeight="1">
      <c r="A266" s="339"/>
      <c r="B266" s="958"/>
      <c r="C266" s="319" t="s">
        <v>1039</v>
      </c>
      <c r="D266" s="319"/>
      <c r="E266" s="544" t="s">
        <v>10700</v>
      </c>
      <c r="F266" s="319" t="s">
        <v>1039</v>
      </c>
      <c r="G266" s="319">
        <v>4620</v>
      </c>
      <c r="H266" s="319"/>
      <c r="I266" s="319"/>
      <c r="J266" s="319">
        <v>40</v>
      </c>
      <c r="K266" s="319">
        <v>20</v>
      </c>
      <c r="L266" s="319"/>
      <c r="M266" s="319"/>
      <c r="N266" s="319">
        <v>1500</v>
      </c>
      <c r="O266" s="319"/>
      <c r="P266" s="319"/>
      <c r="Q266" s="652"/>
      <c r="R266" s="652"/>
      <c r="S266" s="652"/>
      <c r="T266" s="320">
        <v>2015</v>
      </c>
      <c r="U266" s="652"/>
      <c r="V266" s="652"/>
      <c r="W266" s="652"/>
      <c r="X266" s="652"/>
      <c r="Y266" s="652"/>
      <c r="Z266" s="319">
        <v>300</v>
      </c>
      <c r="AA266" s="319"/>
      <c r="AB266" s="319"/>
      <c r="AC266" s="880"/>
      <c r="AD266" s="319"/>
      <c r="AE266" s="319"/>
      <c r="AF266" s="319"/>
      <c r="AG266" s="319"/>
      <c r="AH266" s="319"/>
      <c r="AI266" s="319"/>
      <c r="AJ266" s="319"/>
      <c r="AK266" s="319"/>
      <c r="AL266" s="319"/>
      <c r="AM266" s="319"/>
      <c r="AN266" s="319"/>
      <c r="AO266" s="881"/>
      <c r="AP266" s="881"/>
      <c r="AQ266" s="881"/>
      <c r="AR266" s="881"/>
      <c r="AS266" s="100"/>
      <c r="AT266" s="340"/>
      <c r="AU266" s="307"/>
      <c r="AV266" s="307"/>
      <c r="AW266" s="307"/>
      <c r="AX266" s="307"/>
      <c r="AY266" s="307"/>
      <c r="AZ266" s="307"/>
      <c r="BA266" s="307"/>
      <c r="BB266" s="307"/>
      <c r="BC266" s="307"/>
    </row>
    <row r="267" spans="1:55" s="108" customFormat="1" ht="24.95" customHeight="1">
      <c r="A267" s="339"/>
      <c r="B267" s="958"/>
      <c r="C267" s="319" t="s">
        <v>1043</v>
      </c>
      <c r="D267" s="319"/>
      <c r="E267" s="544" t="s">
        <v>2559</v>
      </c>
      <c r="F267" s="319" t="s">
        <v>1043</v>
      </c>
      <c r="G267" s="319">
        <v>2300</v>
      </c>
      <c r="H267" s="319"/>
      <c r="I267" s="319"/>
      <c r="J267" s="319">
        <v>20</v>
      </c>
      <c r="K267" s="319">
        <v>17</v>
      </c>
      <c r="L267" s="319"/>
      <c r="M267" s="319"/>
      <c r="N267" s="319">
        <v>340</v>
      </c>
      <c r="O267" s="319"/>
      <c r="P267" s="319"/>
      <c r="Q267" s="652"/>
      <c r="R267" s="652"/>
      <c r="S267" s="652"/>
      <c r="T267" s="320">
        <v>2012</v>
      </c>
      <c r="U267" s="652"/>
      <c r="V267" s="652"/>
      <c r="W267" s="652"/>
      <c r="X267" s="652"/>
      <c r="Y267" s="652"/>
      <c r="Z267" s="319">
        <v>1351</v>
      </c>
      <c r="AA267" s="319"/>
      <c r="AB267" s="319"/>
      <c r="AC267" s="880"/>
      <c r="AD267" s="319"/>
      <c r="AE267" s="319"/>
      <c r="AF267" s="319"/>
      <c r="AG267" s="319"/>
      <c r="AH267" s="319"/>
      <c r="AI267" s="319"/>
      <c r="AJ267" s="319"/>
      <c r="AK267" s="319"/>
      <c r="AL267" s="319"/>
      <c r="AM267" s="319"/>
      <c r="AN267" s="319"/>
      <c r="AO267" s="881"/>
      <c r="AP267" s="881"/>
      <c r="AQ267" s="881"/>
      <c r="AR267" s="881"/>
      <c r="AS267" s="100"/>
    </row>
    <row r="268" spans="1:55" s="108" customFormat="1" ht="24.95" customHeight="1">
      <c r="A268" s="339"/>
      <c r="B268" s="958"/>
      <c r="C268" s="319" t="s">
        <v>1053</v>
      </c>
      <c r="D268" s="319"/>
      <c r="E268" s="544" t="s">
        <v>10701</v>
      </c>
      <c r="F268" s="319" t="s">
        <v>1053</v>
      </c>
      <c r="G268" s="319">
        <v>1125</v>
      </c>
      <c r="H268" s="319"/>
      <c r="I268" s="319"/>
      <c r="J268" s="319">
        <v>25</v>
      </c>
      <c r="K268" s="319">
        <v>45</v>
      </c>
      <c r="L268" s="319"/>
      <c r="M268" s="319"/>
      <c r="N268" s="319">
        <v>1125</v>
      </c>
      <c r="O268" s="319"/>
      <c r="P268" s="319"/>
      <c r="Q268" s="652"/>
      <c r="R268" s="652"/>
      <c r="S268" s="652"/>
      <c r="T268" s="320">
        <v>2007</v>
      </c>
      <c r="U268" s="652"/>
      <c r="V268" s="652"/>
      <c r="W268" s="652"/>
      <c r="X268" s="652"/>
      <c r="Y268" s="652"/>
      <c r="Z268" s="319">
        <v>62</v>
      </c>
      <c r="AA268" s="319"/>
      <c r="AB268" s="319"/>
      <c r="AC268" s="880"/>
      <c r="AD268" s="319"/>
      <c r="AE268" s="319"/>
      <c r="AF268" s="319"/>
      <c r="AG268" s="319"/>
      <c r="AH268" s="319"/>
      <c r="AI268" s="319"/>
      <c r="AJ268" s="319"/>
      <c r="AK268" s="319"/>
      <c r="AL268" s="319"/>
      <c r="AM268" s="319"/>
      <c r="AN268" s="319"/>
      <c r="AO268" s="881"/>
      <c r="AP268" s="881"/>
      <c r="AQ268" s="881"/>
      <c r="AR268" s="881"/>
      <c r="AS268" s="100"/>
      <c r="AT268" s="340"/>
      <c r="AU268" s="307"/>
      <c r="AV268" s="307"/>
      <c r="AW268" s="307"/>
      <c r="AX268" s="307"/>
      <c r="AY268" s="307"/>
      <c r="AZ268" s="307"/>
      <c r="BA268" s="307"/>
      <c r="BB268" s="307"/>
      <c r="BC268" s="307"/>
    </row>
    <row r="269" spans="1:55" s="108" customFormat="1" ht="24.95" customHeight="1">
      <c r="A269" s="339"/>
      <c r="B269" s="958"/>
      <c r="C269" s="319" t="s">
        <v>1053</v>
      </c>
      <c r="D269" s="319"/>
      <c r="E269" s="544" t="s">
        <v>10702</v>
      </c>
      <c r="F269" s="319" t="s">
        <v>1053</v>
      </c>
      <c r="G269" s="319">
        <v>1100</v>
      </c>
      <c r="H269" s="319"/>
      <c r="I269" s="319"/>
      <c r="J269" s="319">
        <v>25</v>
      </c>
      <c r="K269" s="319">
        <v>44</v>
      </c>
      <c r="L269" s="319"/>
      <c r="M269" s="319"/>
      <c r="N269" s="319">
        <v>1100</v>
      </c>
      <c r="O269" s="319"/>
      <c r="P269" s="319"/>
      <c r="Q269" s="652"/>
      <c r="R269" s="652"/>
      <c r="S269" s="652"/>
      <c r="T269" s="320">
        <v>2008</v>
      </c>
      <c r="U269" s="652"/>
      <c r="V269" s="652"/>
      <c r="W269" s="652"/>
      <c r="X269" s="652"/>
      <c r="Y269" s="652"/>
      <c r="Z269" s="319">
        <v>64</v>
      </c>
      <c r="AA269" s="319"/>
      <c r="AB269" s="319"/>
      <c r="AC269" s="880"/>
      <c r="AD269" s="319"/>
      <c r="AE269" s="319"/>
      <c r="AF269" s="319"/>
      <c r="AG269" s="319"/>
      <c r="AH269" s="319"/>
      <c r="AI269" s="319"/>
      <c r="AJ269" s="319"/>
      <c r="AK269" s="319"/>
      <c r="AL269" s="319"/>
      <c r="AM269" s="319"/>
      <c r="AN269" s="319"/>
      <c r="AO269" s="881"/>
      <c r="AP269" s="881"/>
      <c r="AQ269" s="881"/>
      <c r="AR269" s="881"/>
      <c r="AS269" s="100"/>
      <c r="AT269" s="340"/>
      <c r="AU269" s="307"/>
      <c r="AV269" s="307"/>
      <c r="AW269" s="307"/>
      <c r="AX269" s="307"/>
      <c r="AY269" s="307"/>
      <c r="AZ269" s="307"/>
      <c r="BA269" s="307"/>
      <c r="BB269" s="307"/>
      <c r="BC269" s="307"/>
    </row>
    <row r="270" spans="1:55" s="108" customFormat="1" ht="24.95" customHeight="1">
      <c r="A270" s="339"/>
      <c r="B270" s="958"/>
      <c r="C270" s="319" t="s">
        <v>1053</v>
      </c>
      <c r="D270" s="319"/>
      <c r="E270" s="544" t="s">
        <v>10703</v>
      </c>
      <c r="F270" s="319" t="s">
        <v>1053</v>
      </c>
      <c r="G270" s="319">
        <v>1100</v>
      </c>
      <c r="H270" s="319"/>
      <c r="I270" s="319"/>
      <c r="J270" s="319">
        <v>25</v>
      </c>
      <c r="K270" s="319">
        <v>44</v>
      </c>
      <c r="L270" s="319"/>
      <c r="M270" s="319"/>
      <c r="N270" s="319">
        <v>1100</v>
      </c>
      <c r="O270" s="319"/>
      <c r="P270" s="319"/>
      <c r="Q270" s="652"/>
      <c r="R270" s="652"/>
      <c r="S270" s="652"/>
      <c r="T270" s="320">
        <v>2008</v>
      </c>
      <c r="U270" s="652"/>
      <c r="V270" s="652"/>
      <c r="W270" s="652"/>
      <c r="X270" s="652"/>
      <c r="Y270" s="652"/>
      <c r="Z270" s="319">
        <v>64</v>
      </c>
      <c r="AA270" s="319"/>
      <c r="AB270" s="319"/>
      <c r="AC270" s="880"/>
      <c r="AD270" s="319"/>
      <c r="AE270" s="319"/>
      <c r="AF270" s="319"/>
      <c r="AG270" s="319"/>
      <c r="AH270" s="319"/>
      <c r="AI270" s="319"/>
      <c r="AJ270" s="319"/>
      <c r="AK270" s="319"/>
      <c r="AL270" s="319"/>
      <c r="AM270" s="319"/>
      <c r="AN270" s="319"/>
      <c r="AO270" s="881"/>
      <c r="AP270" s="881"/>
      <c r="AQ270" s="881"/>
      <c r="AR270" s="881"/>
      <c r="AS270" s="100"/>
      <c r="AT270" s="340"/>
      <c r="AU270" s="307"/>
      <c r="AV270" s="307"/>
      <c r="AW270" s="307"/>
      <c r="AX270" s="307"/>
      <c r="AY270" s="307"/>
      <c r="AZ270" s="307"/>
      <c r="BA270" s="307"/>
      <c r="BB270" s="307"/>
      <c r="BC270" s="307"/>
    </row>
    <row r="271" spans="1:55" s="108" customFormat="1" ht="24.95" customHeight="1">
      <c r="A271" s="339"/>
      <c r="B271" s="958"/>
      <c r="C271" s="319" t="s">
        <v>1053</v>
      </c>
      <c r="D271" s="319"/>
      <c r="E271" s="544" t="s">
        <v>10704</v>
      </c>
      <c r="F271" s="319" t="s">
        <v>1053</v>
      </c>
      <c r="G271" s="319">
        <v>1100</v>
      </c>
      <c r="H271" s="319"/>
      <c r="I271" s="319"/>
      <c r="J271" s="319">
        <v>25</v>
      </c>
      <c r="K271" s="319">
        <v>44</v>
      </c>
      <c r="L271" s="319"/>
      <c r="M271" s="319"/>
      <c r="N271" s="319">
        <v>1100</v>
      </c>
      <c r="O271" s="319"/>
      <c r="P271" s="319"/>
      <c r="Q271" s="652"/>
      <c r="R271" s="652"/>
      <c r="S271" s="652"/>
      <c r="T271" s="320">
        <v>2009</v>
      </c>
      <c r="U271" s="652"/>
      <c r="V271" s="652"/>
      <c r="W271" s="652"/>
      <c r="X271" s="652"/>
      <c r="Y271" s="652"/>
      <c r="Z271" s="319">
        <v>63</v>
      </c>
      <c r="AA271" s="319"/>
      <c r="AB271" s="319"/>
      <c r="AC271" s="880"/>
      <c r="AD271" s="319"/>
      <c r="AE271" s="319"/>
      <c r="AF271" s="319"/>
      <c r="AG271" s="319"/>
      <c r="AH271" s="319"/>
      <c r="AI271" s="319"/>
      <c r="AJ271" s="319"/>
      <c r="AK271" s="319"/>
      <c r="AL271" s="319"/>
      <c r="AM271" s="319"/>
      <c r="AN271" s="319"/>
      <c r="AO271" s="881"/>
      <c r="AP271" s="881"/>
      <c r="AQ271" s="881"/>
      <c r="AR271" s="881"/>
      <c r="AS271" s="100"/>
      <c r="AT271" s="340"/>
      <c r="AU271" s="307"/>
      <c r="AV271" s="307"/>
      <c r="AW271" s="307"/>
      <c r="AX271" s="307"/>
      <c r="AY271" s="307"/>
      <c r="AZ271" s="307"/>
      <c r="BA271" s="307"/>
      <c r="BB271" s="307"/>
      <c r="BC271" s="307"/>
    </row>
    <row r="272" spans="1:55" s="108" customFormat="1" ht="24.95" customHeight="1">
      <c r="A272" s="339"/>
      <c r="B272" s="958"/>
      <c r="C272" s="319" t="s">
        <v>1053</v>
      </c>
      <c r="D272" s="319"/>
      <c r="E272" s="544" t="s">
        <v>10705</v>
      </c>
      <c r="F272" s="319" t="s">
        <v>1053</v>
      </c>
      <c r="G272" s="319">
        <v>1409</v>
      </c>
      <c r="H272" s="319"/>
      <c r="I272" s="319"/>
      <c r="J272" s="319">
        <v>25</v>
      </c>
      <c r="K272" s="319">
        <v>44</v>
      </c>
      <c r="L272" s="319"/>
      <c r="M272" s="319"/>
      <c r="N272" s="319">
        <v>1100</v>
      </c>
      <c r="O272" s="319"/>
      <c r="P272" s="319"/>
      <c r="Q272" s="652"/>
      <c r="R272" s="652"/>
      <c r="S272" s="652"/>
      <c r="T272" s="320">
        <v>2009</v>
      </c>
      <c r="U272" s="652"/>
      <c r="V272" s="652"/>
      <c r="W272" s="652"/>
      <c r="X272" s="652"/>
      <c r="Y272" s="652"/>
      <c r="Z272" s="319">
        <v>60</v>
      </c>
      <c r="AA272" s="319"/>
      <c r="AB272" s="319"/>
      <c r="AC272" s="880"/>
      <c r="AD272" s="319"/>
      <c r="AE272" s="319"/>
      <c r="AF272" s="319"/>
      <c r="AG272" s="319"/>
      <c r="AH272" s="319"/>
      <c r="AI272" s="319"/>
      <c r="AJ272" s="319"/>
      <c r="AK272" s="319"/>
      <c r="AL272" s="319"/>
      <c r="AM272" s="319"/>
      <c r="AN272" s="319"/>
      <c r="AO272" s="881"/>
      <c r="AP272" s="881"/>
      <c r="AQ272" s="881"/>
      <c r="AR272" s="881"/>
      <c r="AS272" s="100"/>
      <c r="AT272" s="340"/>
      <c r="AU272" s="307"/>
      <c r="AV272" s="307"/>
      <c r="AW272" s="307"/>
      <c r="AX272" s="307"/>
      <c r="AY272" s="307"/>
      <c r="AZ272" s="307"/>
      <c r="BA272" s="307"/>
      <c r="BB272" s="307"/>
      <c r="BC272" s="307"/>
    </row>
    <row r="273" spans="1:55" s="108" customFormat="1" ht="24.95" customHeight="1">
      <c r="A273" s="339"/>
      <c r="B273" s="958"/>
      <c r="C273" s="319" t="s">
        <v>1053</v>
      </c>
      <c r="D273" s="319"/>
      <c r="E273" s="544" t="s">
        <v>10706</v>
      </c>
      <c r="F273" s="319" t="s">
        <v>1053</v>
      </c>
      <c r="G273" s="319">
        <v>40890</v>
      </c>
      <c r="H273" s="319"/>
      <c r="I273" s="319"/>
      <c r="J273" s="319">
        <v>10</v>
      </c>
      <c r="K273" s="319">
        <v>400</v>
      </c>
      <c r="L273" s="319">
        <v>5</v>
      </c>
      <c r="M273" s="319">
        <v>8</v>
      </c>
      <c r="N273" s="319">
        <v>7223</v>
      </c>
      <c r="O273" s="319"/>
      <c r="P273" s="319">
        <v>100</v>
      </c>
      <c r="Q273" s="652"/>
      <c r="R273" s="652"/>
      <c r="S273" s="652"/>
      <c r="T273" s="320">
        <v>2005</v>
      </c>
      <c r="U273" s="652"/>
      <c r="V273" s="652"/>
      <c r="W273" s="652"/>
      <c r="X273" s="652"/>
      <c r="Y273" s="652"/>
      <c r="Z273" s="319">
        <v>1900</v>
      </c>
      <c r="AA273" s="319"/>
      <c r="AB273" s="319"/>
      <c r="AC273" s="880"/>
      <c r="AD273" s="319"/>
      <c r="AE273" s="319"/>
      <c r="AF273" s="319"/>
      <c r="AG273" s="319"/>
      <c r="AH273" s="319"/>
      <c r="AI273" s="319"/>
      <c r="AJ273" s="319"/>
      <c r="AK273" s="319"/>
      <c r="AL273" s="319"/>
      <c r="AM273" s="319"/>
      <c r="AN273" s="319"/>
      <c r="AO273" s="881"/>
      <c r="AP273" s="881"/>
      <c r="AQ273" s="881"/>
      <c r="AR273" s="881"/>
      <c r="AS273" s="100"/>
      <c r="AT273" s="340"/>
      <c r="AU273" s="307"/>
      <c r="AV273" s="307"/>
      <c r="AW273" s="307"/>
      <c r="AX273" s="307"/>
      <c r="AY273" s="307"/>
      <c r="AZ273" s="307"/>
      <c r="BA273" s="307"/>
      <c r="BB273" s="307"/>
      <c r="BC273" s="307"/>
    </row>
    <row r="274" spans="1:55" s="108" customFormat="1" ht="34.5" customHeight="1">
      <c r="A274" s="339"/>
      <c r="B274" s="958"/>
      <c r="C274" s="319" t="s">
        <v>1053</v>
      </c>
      <c r="D274" s="319"/>
      <c r="E274" s="544" t="s">
        <v>10707</v>
      </c>
      <c r="F274" s="319" t="s">
        <v>1053</v>
      </c>
      <c r="G274" s="319">
        <v>7957</v>
      </c>
      <c r="H274" s="319"/>
      <c r="I274" s="319"/>
      <c r="J274" s="319">
        <v>1.5</v>
      </c>
      <c r="K274" s="319">
        <v>11600</v>
      </c>
      <c r="L274" s="319"/>
      <c r="M274" s="319"/>
      <c r="N274" s="319">
        <v>7957</v>
      </c>
      <c r="O274" s="319"/>
      <c r="P274" s="319"/>
      <c r="Q274" s="652"/>
      <c r="R274" s="652"/>
      <c r="S274" s="652" t="s">
        <v>10708</v>
      </c>
      <c r="T274" s="320">
        <v>2015</v>
      </c>
      <c r="U274" s="652"/>
      <c r="V274" s="652"/>
      <c r="W274" s="652"/>
      <c r="X274" s="652"/>
      <c r="Y274" s="652"/>
      <c r="Z274" s="319">
        <v>114</v>
      </c>
      <c r="AA274" s="319"/>
      <c r="AB274" s="319"/>
      <c r="AC274" s="880"/>
      <c r="AD274" s="319"/>
      <c r="AE274" s="319"/>
      <c r="AF274" s="319"/>
      <c r="AG274" s="319"/>
      <c r="AH274" s="319"/>
      <c r="AI274" s="319"/>
      <c r="AJ274" s="319"/>
      <c r="AK274" s="319"/>
      <c r="AL274" s="319"/>
      <c r="AM274" s="319"/>
      <c r="AN274" s="319"/>
      <c r="AO274" s="881"/>
      <c r="AP274" s="881"/>
      <c r="AQ274" s="881"/>
      <c r="AR274" s="881"/>
      <c r="AS274" s="100"/>
      <c r="AT274" s="340"/>
      <c r="AU274" s="307"/>
      <c r="AV274" s="307"/>
      <c r="AW274" s="307"/>
      <c r="AX274" s="307"/>
      <c r="AY274" s="307"/>
      <c r="AZ274" s="307"/>
      <c r="BA274" s="307"/>
      <c r="BB274" s="307"/>
      <c r="BC274" s="307"/>
    </row>
    <row r="275" spans="1:55" s="108" customFormat="1" ht="26.1" customHeight="1">
      <c r="A275" s="339"/>
      <c r="B275" s="1059" t="s">
        <v>3599</v>
      </c>
      <c r="C275" s="319" t="s">
        <v>3303</v>
      </c>
      <c r="D275" s="319"/>
      <c r="E275" s="544">
        <f>COUNTA(E276:E295)</f>
        <v>20</v>
      </c>
      <c r="F275" s="319"/>
      <c r="G275" s="319">
        <f>SUM(G276:G295)</f>
        <v>423942</v>
      </c>
      <c r="H275" s="319">
        <f>SUM(H276:H295)</f>
        <v>2660.05</v>
      </c>
      <c r="I275" s="319">
        <f>SUM(I276:I295)</f>
        <v>3401.05</v>
      </c>
      <c r="J275" s="319"/>
      <c r="K275" s="319"/>
      <c r="L275" s="319"/>
      <c r="M275" s="319"/>
      <c r="N275" s="319"/>
      <c r="O275" s="319"/>
      <c r="P275" s="319"/>
      <c r="Q275" s="652"/>
      <c r="R275" s="652"/>
      <c r="S275" s="320"/>
      <c r="T275" s="320"/>
      <c r="U275" s="652"/>
      <c r="V275" s="652"/>
      <c r="W275" s="652"/>
      <c r="X275" s="652"/>
      <c r="Y275" s="652"/>
      <c r="Z275" s="319"/>
      <c r="AA275" s="319"/>
      <c r="AB275" s="319"/>
      <c r="AC275" s="880"/>
      <c r="AD275" s="319"/>
      <c r="AE275" s="319"/>
      <c r="AF275" s="319"/>
      <c r="AG275" s="319"/>
      <c r="AH275" s="319"/>
      <c r="AI275" s="319"/>
      <c r="AJ275" s="319"/>
      <c r="AK275" s="319"/>
      <c r="AL275" s="319"/>
      <c r="AM275" s="319"/>
      <c r="AN275" s="319"/>
      <c r="AO275" s="881"/>
      <c r="AP275" s="881"/>
      <c r="AQ275" s="881"/>
      <c r="AR275" s="881"/>
      <c r="AS275" s="100"/>
    </row>
    <row r="276" spans="1:55" s="108" customFormat="1" ht="26.1" customHeight="1">
      <c r="A276" s="339"/>
      <c r="B276" s="957"/>
      <c r="C276" s="319" t="s">
        <v>11195</v>
      </c>
      <c r="D276" s="319"/>
      <c r="E276" s="544" t="s">
        <v>11196</v>
      </c>
      <c r="F276" s="319" t="s">
        <v>11195</v>
      </c>
      <c r="G276" s="319">
        <v>13239</v>
      </c>
      <c r="H276" s="319">
        <v>342</v>
      </c>
      <c r="I276" s="319">
        <v>342</v>
      </c>
      <c r="J276" s="319"/>
      <c r="K276" s="319"/>
      <c r="L276" s="319"/>
      <c r="M276" s="319"/>
      <c r="N276" s="319">
        <v>342</v>
      </c>
      <c r="O276" s="319"/>
      <c r="P276" s="319"/>
      <c r="Q276" s="652"/>
      <c r="R276" s="652"/>
      <c r="S276" s="320"/>
      <c r="T276" s="320">
        <v>2006</v>
      </c>
      <c r="U276" s="652"/>
      <c r="V276" s="652"/>
      <c r="W276" s="652"/>
      <c r="X276" s="652"/>
      <c r="Y276" s="652"/>
      <c r="Z276" s="319">
        <v>600</v>
      </c>
      <c r="AA276" s="319"/>
      <c r="AB276" s="319"/>
      <c r="AC276" s="880"/>
      <c r="AD276" s="319"/>
      <c r="AE276" s="319"/>
      <c r="AF276" s="319"/>
      <c r="AG276" s="319"/>
      <c r="AH276" s="319"/>
      <c r="AI276" s="319"/>
      <c r="AJ276" s="319"/>
      <c r="AK276" s="319"/>
      <c r="AL276" s="319"/>
      <c r="AM276" s="319"/>
      <c r="AN276" s="319"/>
      <c r="AO276" s="881"/>
      <c r="AP276" s="881"/>
      <c r="AQ276" s="881"/>
      <c r="AR276" s="881"/>
      <c r="AS276" s="100"/>
    </row>
    <row r="277" spans="1:55" s="108" customFormat="1" ht="26.1" customHeight="1">
      <c r="A277" s="339"/>
      <c r="B277" s="957"/>
      <c r="C277" s="319" t="s">
        <v>11195</v>
      </c>
      <c r="D277" s="319"/>
      <c r="E277" s="544" t="s">
        <v>11197</v>
      </c>
      <c r="F277" s="319" t="s">
        <v>11195</v>
      </c>
      <c r="G277" s="319">
        <v>186</v>
      </c>
      <c r="H277" s="319">
        <v>186</v>
      </c>
      <c r="I277" s="319">
        <v>186</v>
      </c>
      <c r="J277" s="319"/>
      <c r="K277" s="319"/>
      <c r="L277" s="319"/>
      <c r="M277" s="319"/>
      <c r="N277" s="319">
        <v>186</v>
      </c>
      <c r="O277" s="319"/>
      <c r="P277" s="319"/>
      <c r="Q277" s="652"/>
      <c r="R277" s="652"/>
      <c r="S277" s="320"/>
      <c r="T277" s="320">
        <v>2015</v>
      </c>
      <c r="U277" s="652"/>
      <c r="V277" s="652"/>
      <c r="W277" s="652"/>
      <c r="X277" s="652"/>
      <c r="Y277" s="652"/>
      <c r="Z277" s="319">
        <v>130</v>
      </c>
      <c r="AA277" s="319"/>
      <c r="AB277" s="319"/>
      <c r="AC277" s="880"/>
      <c r="AD277" s="319"/>
      <c r="AE277" s="319"/>
      <c r="AF277" s="319"/>
      <c r="AG277" s="319"/>
      <c r="AH277" s="319"/>
      <c r="AI277" s="319"/>
      <c r="AJ277" s="319"/>
      <c r="AK277" s="319"/>
      <c r="AL277" s="319"/>
      <c r="AM277" s="319"/>
      <c r="AN277" s="319"/>
      <c r="AO277" s="881"/>
      <c r="AP277" s="881"/>
      <c r="AQ277" s="881"/>
      <c r="AR277" s="881"/>
      <c r="AS277" s="100"/>
    </row>
    <row r="278" spans="1:55" s="108" customFormat="1" ht="26.1" customHeight="1">
      <c r="A278" s="339"/>
      <c r="B278" s="957"/>
      <c r="C278" s="319" t="s">
        <v>11198</v>
      </c>
      <c r="D278" s="319"/>
      <c r="E278" s="319" t="s">
        <v>11199</v>
      </c>
      <c r="F278" s="319" t="s">
        <v>11198</v>
      </c>
      <c r="G278" s="319">
        <v>18000</v>
      </c>
      <c r="H278" s="1372">
        <v>167.05</v>
      </c>
      <c r="I278" s="1372">
        <v>167.05</v>
      </c>
      <c r="J278" s="319">
        <v>2</v>
      </c>
      <c r="K278" s="319">
        <v>6000</v>
      </c>
      <c r="L278" s="319"/>
      <c r="M278" s="319"/>
      <c r="N278" s="319">
        <v>18000</v>
      </c>
      <c r="O278" s="319"/>
      <c r="P278" s="319">
        <v>0</v>
      </c>
      <c r="Q278" s="652"/>
      <c r="R278" s="652"/>
      <c r="S278" s="320" t="s">
        <v>11200</v>
      </c>
      <c r="T278" s="146" t="s">
        <v>11201</v>
      </c>
      <c r="U278" s="652"/>
      <c r="V278" s="652"/>
      <c r="W278" s="652"/>
      <c r="X278" s="652"/>
      <c r="Y278" s="652"/>
      <c r="Z278" s="319">
        <v>1280</v>
      </c>
      <c r="AA278" s="319"/>
      <c r="AB278" s="319"/>
      <c r="AC278" s="880"/>
      <c r="AD278" s="319"/>
      <c r="AE278" s="319"/>
      <c r="AF278" s="319"/>
      <c r="AG278" s="319"/>
      <c r="AH278" s="319"/>
      <c r="AI278" s="319"/>
      <c r="AJ278" s="319"/>
      <c r="AK278" s="319"/>
      <c r="AL278" s="319"/>
      <c r="AM278" s="319"/>
      <c r="AN278" s="319"/>
      <c r="AO278" s="881"/>
      <c r="AP278" s="881"/>
      <c r="AQ278" s="881"/>
      <c r="AR278" s="881"/>
      <c r="AS278" s="100"/>
    </row>
    <row r="279" spans="1:55" s="108" customFormat="1" ht="26.1" customHeight="1">
      <c r="A279" s="339"/>
      <c r="B279" s="957"/>
      <c r="C279" s="319" t="s">
        <v>11198</v>
      </c>
      <c r="D279" s="319"/>
      <c r="E279" s="319" t="s">
        <v>11202</v>
      </c>
      <c r="F279" s="319" t="s">
        <v>11198</v>
      </c>
      <c r="G279" s="319">
        <v>3600</v>
      </c>
      <c r="H279" s="1372"/>
      <c r="I279" s="1372"/>
      <c r="J279" s="319">
        <v>1</v>
      </c>
      <c r="K279" s="319">
        <v>1800</v>
      </c>
      <c r="L279" s="319"/>
      <c r="M279" s="319"/>
      <c r="N279" s="319">
        <v>3600</v>
      </c>
      <c r="O279" s="319"/>
      <c r="P279" s="319">
        <v>0</v>
      </c>
      <c r="Q279" s="652"/>
      <c r="R279" s="652"/>
      <c r="S279" s="320" t="s">
        <v>11200</v>
      </c>
      <c r="T279" s="146" t="s">
        <v>11201</v>
      </c>
      <c r="U279" s="652"/>
      <c r="V279" s="652"/>
      <c r="W279" s="652"/>
      <c r="X279" s="652"/>
      <c r="Y279" s="652"/>
      <c r="Z279" s="319"/>
      <c r="AA279" s="319"/>
      <c r="AB279" s="319"/>
      <c r="AC279" s="880"/>
      <c r="AD279" s="319"/>
      <c r="AE279" s="319"/>
      <c r="AF279" s="319"/>
      <c r="AG279" s="319"/>
      <c r="AH279" s="319"/>
      <c r="AI279" s="319"/>
      <c r="AJ279" s="319"/>
      <c r="AK279" s="319"/>
      <c r="AL279" s="319"/>
      <c r="AM279" s="319"/>
      <c r="AN279" s="319"/>
      <c r="AO279" s="881"/>
      <c r="AP279" s="881"/>
      <c r="AQ279" s="881"/>
      <c r="AR279" s="881"/>
      <c r="AS279" s="319"/>
    </row>
    <row r="280" spans="1:55" s="108" customFormat="1" ht="26.1" customHeight="1">
      <c r="A280" s="339"/>
      <c r="B280" s="957"/>
      <c r="C280" s="319" t="s">
        <v>11198</v>
      </c>
      <c r="D280" s="319"/>
      <c r="E280" s="319" t="s">
        <v>11203</v>
      </c>
      <c r="F280" s="319" t="s">
        <v>11198</v>
      </c>
      <c r="G280" s="319">
        <v>4000</v>
      </c>
      <c r="H280" s="1372"/>
      <c r="I280" s="1372"/>
      <c r="J280" s="319">
        <v>8</v>
      </c>
      <c r="K280" s="319">
        <v>365</v>
      </c>
      <c r="L280" s="319"/>
      <c r="M280" s="319"/>
      <c r="N280" s="319">
        <v>4015</v>
      </c>
      <c r="O280" s="319"/>
      <c r="P280" s="319">
        <v>600</v>
      </c>
      <c r="Q280" s="652" t="s">
        <v>6538</v>
      </c>
      <c r="R280" s="652"/>
      <c r="S280" s="320" t="s">
        <v>11200</v>
      </c>
      <c r="T280" s="146" t="s">
        <v>11201</v>
      </c>
      <c r="U280" s="652"/>
      <c r="V280" s="652"/>
      <c r="W280" s="652"/>
      <c r="X280" s="652"/>
      <c r="Y280" s="652"/>
      <c r="Z280" s="319"/>
      <c r="AA280" s="319"/>
      <c r="AB280" s="319"/>
      <c r="AC280" s="319"/>
      <c r="AD280" s="319"/>
      <c r="AE280" s="319"/>
      <c r="AF280" s="319"/>
      <c r="AG280" s="319"/>
      <c r="AH280" s="319"/>
      <c r="AI280" s="319"/>
      <c r="AJ280" s="319"/>
      <c r="AK280" s="319"/>
      <c r="AL280" s="319"/>
      <c r="AM280" s="319"/>
      <c r="AN280" s="319"/>
      <c r="AO280" s="319"/>
      <c r="AP280" s="319"/>
      <c r="AQ280" s="319"/>
      <c r="AR280" s="319"/>
      <c r="AS280" s="319"/>
    </row>
    <row r="281" spans="1:55" s="108" customFormat="1" ht="26.1" customHeight="1">
      <c r="A281" s="339"/>
      <c r="B281" s="957"/>
      <c r="C281" s="319" t="s">
        <v>11198</v>
      </c>
      <c r="D281" s="319"/>
      <c r="E281" s="319" t="s">
        <v>11204</v>
      </c>
      <c r="F281" s="319" t="s">
        <v>11205</v>
      </c>
      <c r="G281" s="319">
        <v>362265</v>
      </c>
      <c r="H281" s="319">
        <v>1193</v>
      </c>
      <c r="I281" s="319">
        <v>1193</v>
      </c>
      <c r="J281" s="319"/>
      <c r="K281" s="319"/>
      <c r="L281" s="319"/>
      <c r="M281" s="319"/>
      <c r="N281" s="319">
        <v>362265</v>
      </c>
      <c r="O281" s="319"/>
      <c r="P281" s="319"/>
      <c r="Q281" s="652"/>
      <c r="R281" s="652"/>
      <c r="S281" s="320"/>
      <c r="T281" s="146">
        <v>2012</v>
      </c>
      <c r="U281" s="652"/>
      <c r="V281" s="652"/>
      <c r="W281" s="652"/>
      <c r="X281" s="652"/>
      <c r="Y281" s="652"/>
      <c r="Z281" s="319"/>
      <c r="AA281" s="319"/>
      <c r="AB281" s="319"/>
      <c r="AC281" s="319"/>
      <c r="AD281" s="319"/>
      <c r="AE281" s="319"/>
      <c r="AF281" s="319"/>
      <c r="AG281" s="319"/>
      <c r="AH281" s="319"/>
      <c r="AI281" s="319"/>
      <c r="AJ281" s="319"/>
      <c r="AK281" s="319"/>
      <c r="AL281" s="319"/>
      <c r="AM281" s="319"/>
      <c r="AN281" s="319"/>
      <c r="AO281" s="319"/>
      <c r="AP281" s="319"/>
      <c r="AQ281" s="319"/>
      <c r="AR281" s="319"/>
      <c r="AS281" s="319"/>
    </row>
    <row r="282" spans="1:55" s="108" customFormat="1" ht="26.1" customHeight="1">
      <c r="A282" s="339"/>
      <c r="B282" s="957"/>
      <c r="C282" s="319" t="s">
        <v>11206</v>
      </c>
      <c r="D282" s="319"/>
      <c r="E282" s="319" t="s">
        <v>11207</v>
      </c>
      <c r="F282" s="319" t="s">
        <v>11206</v>
      </c>
      <c r="G282" s="319">
        <v>200</v>
      </c>
      <c r="H282" s="319">
        <v>191</v>
      </c>
      <c r="I282" s="319">
        <v>351</v>
      </c>
      <c r="J282" s="319">
        <v>12</v>
      </c>
      <c r="K282" s="319">
        <v>13</v>
      </c>
      <c r="L282" s="319"/>
      <c r="M282" s="319"/>
      <c r="N282" s="319">
        <v>184</v>
      </c>
      <c r="O282" s="319"/>
      <c r="P282" s="319"/>
      <c r="Q282" s="652"/>
      <c r="R282" s="652"/>
      <c r="S282" s="320"/>
      <c r="T282" s="146">
        <v>2013</v>
      </c>
      <c r="U282" s="652"/>
      <c r="V282" s="652"/>
      <c r="W282" s="652"/>
      <c r="X282" s="652"/>
      <c r="Y282" s="652"/>
      <c r="Z282" s="319">
        <v>375</v>
      </c>
      <c r="AA282" s="319"/>
      <c r="AB282" s="319"/>
      <c r="AC282" s="319"/>
      <c r="AD282" s="319"/>
      <c r="AE282" s="319"/>
      <c r="AF282" s="319"/>
      <c r="AG282" s="319"/>
      <c r="AH282" s="319"/>
      <c r="AI282" s="319"/>
      <c r="AJ282" s="319"/>
      <c r="AK282" s="319"/>
      <c r="AL282" s="319"/>
      <c r="AM282" s="319"/>
      <c r="AN282" s="319"/>
      <c r="AO282" s="319"/>
      <c r="AP282" s="319"/>
      <c r="AQ282" s="319"/>
      <c r="AR282" s="319"/>
      <c r="AS282" s="319"/>
    </row>
    <row r="283" spans="1:55" s="108" customFormat="1" ht="26.1" customHeight="1">
      <c r="A283" s="339"/>
      <c r="B283" s="957"/>
      <c r="C283" s="319" t="s">
        <v>11208</v>
      </c>
      <c r="D283" s="319"/>
      <c r="E283" s="319" t="s">
        <v>11209</v>
      </c>
      <c r="F283" s="320" t="s">
        <v>11210</v>
      </c>
      <c r="G283" s="319">
        <v>1034</v>
      </c>
      <c r="H283" s="319">
        <v>581</v>
      </c>
      <c r="I283" s="319">
        <v>1162</v>
      </c>
      <c r="J283" s="319"/>
      <c r="K283" s="319"/>
      <c r="L283" s="319"/>
      <c r="M283" s="319"/>
      <c r="N283" s="319"/>
      <c r="O283" s="319"/>
      <c r="P283" s="319"/>
      <c r="Q283" s="652"/>
      <c r="R283" s="652"/>
      <c r="S283" s="320"/>
      <c r="T283" s="105" t="s">
        <v>11211</v>
      </c>
      <c r="U283" s="99"/>
      <c r="V283" s="99"/>
      <c r="W283" s="99"/>
      <c r="X283" s="99"/>
      <c r="Y283" s="99"/>
      <c r="Z283" s="99"/>
      <c r="AA283" s="100">
        <v>573</v>
      </c>
      <c r="AB283" s="319"/>
      <c r="AC283" s="319"/>
      <c r="AD283" s="319"/>
      <c r="AE283" s="319"/>
      <c r="AF283" s="319"/>
      <c r="AG283" s="319"/>
      <c r="AH283" s="319"/>
      <c r="AI283" s="319"/>
      <c r="AJ283" s="319"/>
      <c r="AK283" s="319"/>
      <c r="AL283" s="319"/>
      <c r="AM283" s="319"/>
      <c r="AN283" s="319"/>
      <c r="AO283" s="319"/>
      <c r="AP283" s="319"/>
      <c r="AQ283" s="319"/>
      <c r="AR283" s="319"/>
      <c r="AS283" s="319" t="s">
        <v>11212</v>
      </c>
    </row>
    <row r="284" spans="1:55" s="108" customFormat="1" ht="26.45" customHeight="1">
      <c r="A284" s="339"/>
      <c r="B284" s="957"/>
      <c r="C284" s="100" t="s">
        <v>11208</v>
      </c>
      <c r="D284" s="100"/>
      <c r="E284" s="662" t="s">
        <v>11213</v>
      </c>
      <c r="F284" s="100" t="s">
        <v>11208</v>
      </c>
      <c r="G284" s="100">
        <v>1125</v>
      </c>
      <c r="H284" s="100"/>
      <c r="I284" s="100"/>
      <c r="J284" s="100">
        <v>25</v>
      </c>
      <c r="K284" s="100">
        <v>45</v>
      </c>
      <c r="L284" s="100"/>
      <c r="M284" s="100"/>
      <c r="N284" s="100">
        <v>1125</v>
      </c>
      <c r="O284" s="100"/>
      <c r="P284" s="100"/>
      <c r="Q284" s="100"/>
      <c r="R284" s="100"/>
      <c r="S284" s="100"/>
      <c r="T284" s="105">
        <v>2015</v>
      </c>
      <c r="U284" s="100"/>
      <c r="V284" s="100"/>
      <c r="W284" s="100"/>
      <c r="X284" s="100"/>
      <c r="Y284" s="100"/>
      <c r="Z284" s="100"/>
      <c r="AA284" s="100"/>
      <c r="AB284" s="100"/>
      <c r="AC284" s="100"/>
      <c r="AD284" s="100"/>
      <c r="AE284" s="100"/>
      <c r="AF284" s="100"/>
      <c r="AG284" s="100"/>
      <c r="AH284" s="100"/>
      <c r="AI284" s="100"/>
      <c r="AJ284" s="100"/>
      <c r="AK284" s="100"/>
      <c r="AL284" s="100"/>
      <c r="AM284" s="100"/>
      <c r="AN284" s="100"/>
      <c r="AO284" s="100"/>
      <c r="AP284" s="100"/>
      <c r="AQ284" s="100"/>
      <c r="AR284" s="100"/>
      <c r="AS284" s="100"/>
    </row>
    <row r="285" spans="1:55" s="108" customFormat="1" ht="26.45" customHeight="1">
      <c r="A285" s="339"/>
      <c r="B285" s="957"/>
      <c r="C285" s="100" t="s">
        <v>11208</v>
      </c>
      <c r="D285" s="100"/>
      <c r="E285" s="662" t="s">
        <v>11214</v>
      </c>
      <c r="F285" s="100" t="s">
        <v>11208</v>
      </c>
      <c r="G285" s="100">
        <v>2640</v>
      </c>
      <c r="H285" s="100"/>
      <c r="I285" s="100"/>
      <c r="J285" s="100">
        <v>40</v>
      </c>
      <c r="K285" s="100">
        <v>58</v>
      </c>
      <c r="L285" s="100"/>
      <c r="M285" s="100"/>
      <c r="N285" s="100">
        <v>2320</v>
      </c>
      <c r="O285" s="100"/>
      <c r="P285" s="100"/>
      <c r="Q285" s="100"/>
      <c r="R285" s="100"/>
      <c r="S285" s="100"/>
      <c r="T285" s="105">
        <v>2015</v>
      </c>
      <c r="U285" s="100"/>
      <c r="V285" s="100"/>
      <c r="W285" s="100"/>
      <c r="X285" s="100"/>
      <c r="Y285" s="100"/>
      <c r="Z285" s="100"/>
      <c r="AA285" s="100"/>
      <c r="AB285" s="100"/>
      <c r="AC285" s="100"/>
      <c r="AD285" s="100"/>
      <c r="AE285" s="100"/>
      <c r="AF285" s="100"/>
      <c r="AG285" s="100"/>
      <c r="AH285" s="100"/>
      <c r="AI285" s="100"/>
      <c r="AJ285" s="100"/>
      <c r="AK285" s="100"/>
      <c r="AL285" s="100"/>
      <c r="AM285" s="100"/>
      <c r="AN285" s="100"/>
      <c r="AO285" s="100"/>
      <c r="AP285" s="100"/>
      <c r="AQ285" s="100"/>
      <c r="AR285" s="100"/>
      <c r="AS285" s="100"/>
    </row>
    <row r="286" spans="1:55" s="108" customFormat="1" ht="33.75" customHeight="1">
      <c r="A286" s="339"/>
      <c r="B286" s="957"/>
      <c r="C286" s="319" t="s">
        <v>11215</v>
      </c>
      <c r="D286" s="100"/>
      <c r="E286" s="319" t="s">
        <v>11216</v>
      </c>
      <c r="F286" s="320" t="s">
        <v>11215</v>
      </c>
      <c r="G286" s="319">
        <v>2158</v>
      </c>
      <c r="H286" s="100"/>
      <c r="I286" s="100"/>
      <c r="J286" s="100"/>
      <c r="K286" s="100"/>
      <c r="L286" s="100"/>
      <c r="M286" s="100"/>
      <c r="N286" s="100"/>
      <c r="O286" s="100"/>
      <c r="P286" s="100"/>
      <c r="Q286" s="100"/>
      <c r="R286" s="100"/>
      <c r="S286" s="100"/>
      <c r="T286" s="320">
        <v>2013</v>
      </c>
      <c r="U286" s="100"/>
      <c r="V286" s="100"/>
      <c r="W286" s="100"/>
      <c r="X286" s="100"/>
      <c r="Y286" s="100"/>
      <c r="Z286" s="1507">
        <v>3840</v>
      </c>
      <c r="AA286" s="100"/>
      <c r="AB286" s="100"/>
      <c r="AC286" s="100"/>
      <c r="AD286" s="100"/>
      <c r="AE286" s="100"/>
      <c r="AF286" s="100"/>
      <c r="AG286" s="100"/>
      <c r="AH286" s="100"/>
      <c r="AI286" s="100"/>
      <c r="AJ286" s="100"/>
      <c r="AK286" s="100"/>
      <c r="AL286" s="100"/>
      <c r="AM286" s="100"/>
      <c r="AN286" s="100"/>
      <c r="AO286" s="100"/>
      <c r="AP286" s="100"/>
      <c r="AQ286" s="100"/>
      <c r="AR286" s="100"/>
      <c r="AS286" s="319"/>
    </row>
    <row r="287" spans="1:55" s="108" customFormat="1" ht="26.45" customHeight="1">
      <c r="A287" s="339"/>
      <c r="B287" s="957"/>
      <c r="C287" s="319" t="s">
        <v>11215</v>
      </c>
      <c r="D287" s="100"/>
      <c r="E287" s="319" t="s">
        <v>11217</v>
      </c>
      <c r="F287" s="320" t="s">
        <v>11215</v>
      </c>
      <c r="G287" s="319">
        <v>572</v>
      </c>
      <c r="H287" s="100"/>
      <c r="I287" s="100"/>
      <c r="J287" s="100"/>
      <c r="K287" s="100"/>
      <c r="L287" s="100"/>
      <c r="M287" s="100"/>
      <c r="N287" s="100"/>
      <c r="O287" s="100"/>
      <c r="P287" s="100"/>
      <c r="Q287" s="100"/>
      <c r="R287" s="100"/>
      <c r="S287" s="100"/>
      <c r="T287" s="320">
        <v>2013</v>
      </c>
      <c r="U287" s="100"/>
      <c r="V287" s="100"/>
      <c r="W287" s="100"/>
      <c r="X287" s="100"/>
      <c r="Y287" s="100"/>
      <c r="Z287" s="1508"/>
      <c r="AA287" s="100"/>
      <c r="AB287" s="100"/>
      <c r="AC287" s="100"/>
      <c r="AD287" s="100"/>
      <c r="AE287" s="100"/>
      <c r="AF287" s="100"/>
      <c r="AG287" s="100"/>
      <c r="AH287" s="100"/>
      <c r="AI287" s="100"/>
      <c r="AJ287" s="100"/>
      <c r="AK287" s="100"/>
      <c r="AL287" s="100"/>
      <c r="AM287" s="100"/>
      <c r="AN287" s="100"/>
      <c r="AO287" s="100"/>
      <c r="AP287" s="100"/>
      <c r="AQ287" s="100"/>
      <c r="AR287" s="100"/>
      <c r="AS287" s="319"/>
    </row>
    <row r="288" spans="1:55" s="108" customFormat="1" ht="26.45" customHeight="1">
      <c r="A288" s="339"/>
      <c r="B288" s="957"/>
      <c r="C288" s="319" t="s">
        <v>11215</v>
      </c>
      <c r="D288" s="100"/>
      <c r="E288" s="319" t="s">
        <v>11218</v>
      </c>
      <c r="F288" s="320" t="s">
        <v>11215</v>
      </c>
      <c r="G288" s="319">
        <v>572</v>
      </c>
      <c r="H288" s="100"/>
      <c r="I288" s="100"/>
      <c r="J288" s="100"/>
      <c r="K288" s="100"/>
      <c r="L288" s="100"/>
      <c r="M288" s="100"/>
      <c r="N288" s="100"/>
      <c r="O288" s="100"/>
      <c r="P288" s="100"/>
      <c r="Q288" s="100"/>
      <c r="R288" s="100"/>
      <c r="S288" s="100"/>
      <c r="T288" s="320">
        <v>2013</v>
      </c>
      <c r="U288" s="100"/>
      <c r="V288" s="100"/>
      <c r="W288" s="100"/>
      <c r="X288" s="100"/>
      <c r="Y288" s="100"/>
      <c r="Z288" s="1509"/>
      <c r="AA288" s="100"/>
      <c r="AB288" s="100"/>
      <c r="AC288" s="100"/>
      <c r="AD288" s="100"/>
      <c r="AE288" s="100"/>
      <c r="AF288" s="100"/>
      <c r="AG288" s="100"/>
      <c r="AH288" s="100"/>
      <c r="AI288" s="100"/>
      <c r="AJ288" s="100"/>
      <c r="AK288" s="100"/>
      <c r="AL288" s="100"/>
      <c r="AM288" s="100"/>
      <c r="AN288" s="100"/>
      <c r="AO288" s="100"/>
      <c r="AP288" s="100"/>
      <c r="AQ288" s="100"/>
      <c r="AR288" s="100"/>
      <c r="AS288" s="319"/>
    </row>
    <row r="289" spans="1:45" s="108" customFormat="1" ht="26.45" customHeight="1">
      <c r="A289" s="339"/>
      <c r="B289" s="957"/>
      <c r="C289" s="319" t="s">
        <v>11215</v>
      </c>
      <c r="D289" s="100"/>
      <c r="E289" s="319" t="s">
        <v>15631</v>
      </c>
      <c r="F289" s="320" t="s">
        <v>11215</v>
      </c>
      <c r="G289" s="319">
        <v>2000</v>
      </c>
      <c r="H289" s="100"/>
      <c r="I289" s="100"/>
      <c r="J289" s="100"/>
      <c r="K289" s="100"/>
      <c r="L289" s="100"/>
      <c r="M289" s="100"/>
      <c r="N289" s="100"/>
      <c r="O289" s="100"/>
      <c r="P289" s="100"/>
      <c r="Q289" s="100"/>
      <c r="R289" s="100"/>
      <c r="S289" s="100"/>
      <c r="T289" s="320">
        <v>2010</v>
      </c>
      <c r="U289" s="100"/>
      <c r="V289" s="100"/>
      <c r="W289" s="100"/>
      <c r="X289" s="100"/>
      <c r="Y289" s="100"/>
      <c r="Z289" s="177">
        <v>150</v>
      </c>
      <c r="AA289" s="100"/>
      <c r="AB289" s="100"/>
      <c r="AC289" s="100"/>
      <c r="AD289" s="100"/>
      <c r="AE289" s="100"/>
      <c r="AF289" s="100"/>
      <c r="AG289" s="100"/>
      <c r="AH289" s="100"/>
      <c r="AI289" s="100"/>
      <c r="AJ289" s="100"/>
      <c r="AK289" s="100"/>
      <c r="AL289" s="100"/>
      <c r="AM289" s="100"/>
      <c r="AN289" s="100"/>
      <c r="AO289" s="100"/>
      <c r="AP289" s="100"/>
      <c r="AQ289" s="100"/>
      <c r="AR289" s="100"/>
      <c r="AS289" s="319"/>
    </row>
    <row r="290" spans="1:45" s="108" customFormat="1" ht="26.45" customHeight="1">
      <c r="A290" s="339"/>
      <c r="B290" s="957"/>
      <c r="C290" s="319" t="s">
        <v>11215</v>
      </c>
      <c r="D290" s="100"/>
      <c r="E290" s="319" t="s">
        <v>11219</v>
      </c>
      <c r="F290" s="320" t="s">
        <v>11215</v>
      </c>
      <c r="G290" s="319">
        <v>1800</v>
      </c>
      <c r="H290" s="100"/>
      <c r="I290" s="100"/>
      <c r="J290" s="100"/>
      <c r="K290" s="100"/>
      <c r="L290" s="100"/>
      <c r="M290" s="100"/>
      <c r="N290" s="100"/>
      <c r="O290" s="100"/>
      <c r="P290" s="100"/>
      <c r="Q290" s="100"/>
      <c r="R290" s="100"/>
      <c r="S290" s="100"/>
      <c r="T290" s="320">
        <v>2010</v>
      </c>
      <c r="U290" s="100"/>
      <c r="V290" s="100"/>
      <c r="W290" s="100"/>
      <c r="X290" s="100"/>
      <c r="Y290" s="100"/>
      <c r="Z290" s="177" t="s">
        <v>7651</v>
      </c>
      <c r="AA290" s="100"/>
      <c r="AB290" s="100"/>
      <c r="AC290" s="100"/>
      <c r="AD290" s="100"/>
      <c r="AE290" s="100"/>
      <c r="AF290" s="100"/>
      <c r="AG290" s="100"/>
      <c r="AH290" s="100"/>
      <c r="AI290" s="100"/>
      <c r="AJ290" s="100"/>
      <c r="AK290" s="100"/>
      <c r="AL290" s="100"/>
      <c r="AM290" s="100"/>
      <c r="AN290" s="100"/>
      <c r="AO290" s="100"/>
      <c r="AP290" s="100"/>
      <c r="AQ290" s="100"/>
      <c r="AR290" s="100"/>
      <c r="AS290" s="319"/>
    </row>
    <row r="291" spans="1:45" s="108" customFormat="1" ht="26.45" customHeight="1">
      <c r="A291" s="339"/>
      <c r="B291" s="957"/>
      <c r="C291" s="319" t="s">
        <v>11215</v>
      </c>
      <c r="D291" s="100"/>
      <c r="E291" s="319" t="s">
        <v>11220</v>
      </c>
      <c r="F291" s="320" t="s">
        <v>11215</v>
      </c>
      <c r="G291" s="319">
        <v>2204</v>
      </c>
      <c r="H291" s="100"/>
      <c r="I291" s="100"/>
      <c r="J291" s="100"/>
      <c r="K291" s="100"/>
      <c r="L291" s="100"/>
      <c r="M291" s="100"/>
      <c r="N291" s="100"/>
      <c r="O291" s="100"/>
      <c r="P291" s="100"/>
      <c r="Q291" s="100"/>
      <c r="R291" s="100"/>
      <c r="S291" s="100"/>
      <c r="T291" s="320">
        <v>2015</v>
      </c>
      <c r="U291" s="100"/>
      <c r="V291" s="100"/>
      <c r="W291" s="100"/>
      <c r="X291" s="100"/>
      <c r="Y291" s="100"/>
      <c r="Z291" s="177">
        <v>255</v>
      </c>
      <c r="AA291" s="100"/>
      <c r="AB291" s="100"/>
      <c r="AC291" s="100"/>
      <c r="AD291" s="100"/>
      <c r="AE291" s="100"/>
      <c r="AF291" s="100"/>
      <c r="AG291" s="100"/>
      <c r="AH291" s="100"/>
      <c r="AI291" s="100"/>
      <c r="AJ291" s="100"/>
      <c r="AK291" s="100"/>
      <c r="AL291" s="100"/>
      <c r="AM291" s="100"/>
      <c r="AN291" s="100"/>
      <c r="AO291" s="100"/>
      <c r="AP291" s="100"/>
      <c r="AQ291" s="100"/>
      <c r="AR291" s="100"/>
      <c r="AS291" s="319"/>
    </row>
    <row r="292" spans="1:45" s="108" customFormat="1" ht="26.45" customHeight="1">
      <c r="A292" s="339"/>
      <c r="B292" s="957"/>
      <c r="C292" s="319" t="s">
        <v>11215</v>
      </c>
      <c r="D292" s="100"/>
      <c r="E292" s="319" t="s">
        <v>11221</v>
      </c>
      <c r="F292" s="320" t="s">
        <v>11215</v>
      </c>
      <c r="G292" s="319">
        <v>2600</v>
      </c>
      <c r="H292" s="100"/>
      <c r="I292" s="100"/>
      <c r="J292" s="100"/>
      <c r="K292" s="100"/>
      <c r="L292" s="100"/>
      <c r="M292" s="100"/>
      <c r="N292" s="100"/>
      <c r="O292" s="100"/>
      <c r="P292" s="100"/>
      <c r="Q292" s="100"/>
      <c r="R292" s="100"/>
      <c r="S292" s="100"/>
      <c r="T292" s="320">
        <v>2015</v>
      </c>
      <c r="U292" s="100"/>
      <c r="V292" s="100"/>
      <c r="W292" s="100"/>
      <c r="X292" s="100"/>
      <c r="Y292" s="100"/>
      <c r="Z292" s="177">
        <v>304</v>
      </c>
      <c r="AA292" s="100"/>
      <c r="AB292" s="100"/>
      <c r="AC292" s="100"/>
      <c r="AD292" s="100"/>
      <c r="AE292" s="100"/>
      <c r="AF292" s="100"/>
      <c r="AG292" s="100"/>
      <c r="AH292" s="100"/>
      <c r="AI292" s="100"/>
      <c r="AJ292" s="100"/>
      <c r="AK292" s="100"/>
      <c r="AL292" s="100"/>
      <c r="AM292" s="100"/>
      <c r="AN292" s="100"/>
      <c r="AO292" s="100"/>
      <c r="AP292" s="100"/>
      <c r="AQ292" s="100"/>
      <c r="AR292" s="100"/>
      <c r="AS292" s="319"/>
    </row>
    <row r="293" spans="1:45" s="108" customFormat="1" ht="26.45" customHeight="1">
      <c r="A293" s="339"/>
      <c r="B293" s="957"/>
      <c r="C293" s="319" t="s">
        <v>11215</v>
      </c>
      <c r="D293" s="100"/>
      <c r="E293" s="319" t="s">
        <v>11222</v>
      </c>
      <c r="F293" s="320" t="s">
        <v>11215</v>
      </c>
      <c r="G293" s="319">
        <v>3030</v>
      </c>
      <c r="H293" s="100"/>
      <c r="I293" s="100"/>
      <c r="J293" s="100"/>
      <c r="K293" s="100"/>
      <c r="L293" s="100"/>
      <c r="M293" s="100"/>
      <c r="N293" s="100"/>
      <c r="O293" s="100"/>
      <c r="P293" s="100"/>
      <c r="Q293" s="100"/>
      <c r="R293" s="100"/>
      <c r="S293" s="100"/>
      <c r="T293" s="320">
        <v>2014</v>
      </c>
      <c r="U293" s="100"/>
      <c r="V293" s="100"/>
      <c r="W293" s="100"/>
      <c r="X293" s="100"/>
      <c r="Y293" s="100"/>
      <c r="Z293" s="177">
        <v>100</v>
      </c>
      <c r="AA293" s="100"/>
      <c r="AB293" s="100"/>
      <c r="AC293" s="100"/>
      <c r="AD293" s="100"/>
      <c r="AE293" s="100"/>
      <c r="AF293" s="100"/>
      <c r="AG293" s="100"/>
      <c r="AH293" s="100"/>
      <c r="AI293" s="100"/>
      <c r="AJ293" s="100"/>
      <c r="AK293" s="100"/>
      <c r="AL293" s="100"/>
      <c r="AM293" s="100"/>
      <c r="AN293" s="100"/>
      <c r="AO293" s="100"/>
      <c r="AP293" s="100"/>
      <c r="AQ293" s="100"/>
      <c r="AR293" s="100"/>
      <c r="AS293" s="319"/>
    </row>
    <row r="294" spans="1:45" s="108" customFormat="1" ht="26.45" customHeight="1">
      <c r="A294" s="339"/>
      <c r="B294" s="957"/>
      <c r="C294" s="319" t="s">
        <v>11215</v>
      </c>
      <c r="D294" s="100"/>
      <c r="E294" s="319" t="s">
        <v>15632</v>
      </c>
      <c r="F294" s="320" t="s">
        <v>11215</v>
      </c>
      <c r="G294" s="319">
        <v>1840</v>
      </c>
      <c r="H294" s="100"/>
      <c r="I294" s="100"/>
      <c r="J294" s="100"/>
      <c r="K294" s="100"/>
      <c r="L294" s="100"/>
      <c r="M294" s="100"/>
      <c r="N294" s="100">
        <v>800</v>
      </c>
      <c r="O294" s="100"/>
      <c r="P294" s="100"/>
      <c r="Q294" s="100"/>
      <c r="R294" s="100"/>
      <c r="S294" s="100"/>
      <c r="T294" s="320">
        <v>2016</v>
      </c>
      <c r="U294" s="100"/>
      <c r="V294" s="100"/>
      <c r="W294" s="100"/>
      <c r="X294" s="100"/>
      <c r="Y294" s="100"/>
      <c r="Z294" s="177">
        <v>400</v>
      </c>
      <c r="AA294" s="100"/>
      <c r="AB294" s="100"/>
      <c r="AC294" s="100"/>
      <c r="AD294" s="100"/>
      <c r="AE294" s="100"/>
      <c r="AF294" s="100"/>
      <c r="AG294" s="100"/>
      <c r="AH294" s="100"/>
      <c r="AI294" s="100"/>
      <c r="AJ294" s="100"/>
      <c r="AK294" s="100"/>
      <c r="AL294" s="100"/>
      <c r="AM294" s="100"/>
      <c r="AN294" s="100"/>
      <c r="AO294" s="100"/>
      <c r="AP294" s="100"/>
      <c r="AQ294" s="100"/>
      <c r="AR294" s="100"/>
      <c r="AS294" s="319"/>
    </row>
    <row r="295" spans="1:45" s="108" customFormat="1" ht="26.45" customHeight="1">
      <c r="A295" s="339"/>
      <c r="B295" s="1062"/>
      <c r="C295" s="319" t="s">
        <v>11215</v>
      </c>
      <c r="D295" s="100"/>
      <c r="E295" s="319" t="s">
        <v>11223</v>
      </c>
      <c r="F295" s="320" t="s">
        <v>11215</v>
      </c>
      <c r="G295" s="319">
        <v>877</v>
      </c>
      <c r="H295" s="100"/>
      <c r="I295" s="100"/>
      <c r="J295" s="100"/>
      <c r="K295" s="100"/>
      <c r="L295" s="100"/>
      <c r="M295" s="100"/>
      <c r="N295" s="100">
        <v>877</v>
      </c>
      <c r="O295" s="100"/>
      <c r="P295" s="100"/>
      <c r="Q295" s="100"/>
      <c r="R295" s="100"/>
      <c r="S295" s="100"/>
      <c r="T295" s="320">
        <v>2016</v>
      </c>
      <c r="U295" s="100"/>
      <c r="V295" s="100"/>
      <c r="W295" s="100"/>
      <c r="X295" s="100"/>
      <c r="Y295" s="100"/>
      <c r="Z295" s="177">
        <v>200</v>
      </c>
      <c r="AA295" s="100"/>
      <c r="AB295" s="100"/>
      <c r="AC295" s="100"/>
      <c r="AD295" s="100"/>
      <c r="AE295" s="100"/>
      <c r="AF295" s="100"/>
      <c r="AG295" s="100"/>
      <c r="AH295" s="100"/>
      <c r="AI295" s="100"/>
      <c r="AJ295" s="100"/>
      <c r="AK295" s="100"/>
      <c r="AL295" s="100"/>
      <c r="AM295" s="100"/>
      <c r="AN295" s="100"/>
      <c r="AO295" s="100"/>
      <c r="AP295" s="100"/>
      <c r="AQ295" s="100"/>
      <c r="AR295" s="100"/>
      <c r="AS295" s="319"/>
    </row>
    <row r="296" spans="1:45" s="108" customFormat="1" ht="26.45" customHeight="1">
      <c r="A296" s="339"/>
      <c r="B296" s="1059" t="s">
        <v>3611</v>
      </c>
      <c r="C296" s="319" t="s">
        <v>3303</v>
      </c>
      <c r="D296" s="319"/>
      <c r="E296" s="544">
        <f>COUNTA(E297:E305)</f>
        <v>9</v>
      </c>
      <c r="F296" s="319"/>
      <c r="G296" s="319">
        <f>SUM(G297:G305)</f>
        <v>101969</v>
      </c>
      <c r="H296" s="319">
        <f>SUM(H297:H305)</f>
        <v>877.04000000000008</v>
      </c>
      <c r="I296" s="319">
        <f>SUM(I297:I305)</f>
        <v>9713.31</v>
      </c>
      <c r="J296" s="319"/>
      <c r="K296" s="319"/>
      <c r="L296" s="319"/>
      <c r="M296" s="319"/>
      <c r="N296" s="319"/>
      <c r="O296" s="319"/>
      <c r="P296" s="319"/>
      <c r="Q296" s="652"/>
      <c r="R296" s="652"/>
      <c r="S296" s="320"/>
      <c r="T296" s="146"/>
      <c r="U296" s="652"/>
      <c r="V296" s="652"/>
      <c r="W296" s="652"/>
      <c r="X296" s="652"/>
      <c r="Y296" s="652"/>
      <c r="Z296" s="319"/>
      <c r="AA296" s="319"/>
      <c r="AB296" s="319"/>
      <c r="AC296" s="319"/>
      <c r="AD296" s="319"/>
      <c r="AE296" s="319"/>
      <c r="AF296" s="319"/>
      <c r="AG296" s="319"/>
      <c r="AH296" s="319"/>
      <c r="AI296" s="319"/>
      <c r="AJ296" s="319"/>
      <c r="AK296" s="319"/>
      <c r="AL296" s="319"/>
      <c r="AM296" s="319"/>
      <c r="AN296" s="319"/>
      <c r="AO296" s="319"/>
      <c r="AP296" s="319"/>
      <c r="AQ296" s="319"/>
      <c r="AR296" s="319"/>
      <c r="AS296" s="319"/>
    </row>
    <row r="297" spans="1:45" s="108" customFormat="1" ht="26.45" customHeight="1">
      <c r="A297" s="339"/>
      <c r="B297" s="957"/>
      <c r="C297" s="319" t="s">
        <v>2575</v>
      </c>
      <c r="D297" s="319" t="s">
        <v>2552</v>
      </c>
      <c r="E297" s="319" t="s">
        <v>2088</v>
      </c>
      <c r="F297" s="319" t="s">
        <v>15645</v>
      </c>
      <c r="G297" s="319">
        <v>2250</v>
      </c>
      <c r="H297" s="319">
        <v>355</v>
      </c>
      <c r="I297" s="319">
        <v>493</v>
      </c>
      <c r="J297" s="319">
        <v>17</v>
      </c>
      <c r="K297" s="319">
        <v>21</v>
      </c>
      <c r="L297" s="319"/>
      <c r="M297" s="319"/>
      <c r="N297" s="319">
        <v>355</v>
      </c>
      <c r="O297" s="319"/>
      <c r="P297" s="319"/>
      <c r="Q297" s="652"/>
      <c r="R297" s="652"/>
      <c r="S297" s="320"/>
      <c r="T297" s="146">
        <v>2005</v>
      </c>
      <c r="U297" s="652"/>
      <c r="V297" s="652"/>
      <c r="W297" s="652"/>
      <c r="X297" s="652"/>
      <c r="Y297" s="652"/>
      <c r="Z297" s="319">
        <v>500</v>
      </c>
      <c r="AA297" s="319"/>
      <c r="AB297" s="319"/>
      <c r="AC297" s="319"/>
      <c r="AD297" s="319"/>
      <c r="AE297" s="319"/>
      <c r="AF297" s="319"/>
      <c r="AG297" s="319"/>
      <c r="AH297" s="319"/>
      <c r="AI297" s="319"/>
      <c r="AJ297" s="319"/>
      <c r="AK297" s="319"/>
      <c r="AL297" s="319"/>
      <c r="AM297" s="319"/>
      <c r="AN297" s="319"/>
      <c r="AO297" s="319"/>
      <c r="AP297" s="319"/>
      <c r="AQ297" s="319"/>
      <c r="AR297" s="319"/>
      <c r="AS297" s="319"/>
    </row>
    <row r="298" spans="1:45" s="108" customFormat="1" ht="26.45" customHeight="1">
      <c r="A298" s="339"/>
      <c r="B298" s="957"/>
      <c r="C298" s="319" t="s">
        <v>2594</v>
      </c>
      <c r="D298" s="319"/>
      <c r="E298" s="319" t="s">
        <v>2595</v>
      </c>
      <c r="F298" s="319" t="s">
        <v>2596</v>
      </c>
      <c r="G298" s="546">
        <v>55210</v>
      </c>
      <c r="H298" s="546">
        <v>87.71</v>
      </c>
      <c r="I298" s="546">
        <v>6228.98</v>
      </c>
      <c r="J298" s="546">
        <v>45</v>
      </c>
      <c r="K298" s="546">
        <v>48</v>
      </c>
      <c r="L298" s="546"/>
      <c r="M298" s="546"/>
      <c r="N298" s="546">
        <v>2160</v>
      </c>
      <c r="O298" s="177"/>
      <c r="P298" s="177"/>
      <c r="Q298" s="177"/>
      <c r="R298" s="177"/>
      <c r="S298" s="177"/>
      <c r="T298" s="654" t="s">
        <v>2597</v>
      </c>
      <c r="U298" s="177"/>
      <c r="V298" s="177"/>
      <c r="W298" s="177"/>
      <c r="X298" s="177"/>
      <c r="Y298" s="177"/>
      <c r="Z298" s="546">
        <v>150</v>
      </c>
      <c r="AA298" s="177"/>
      <c r="AB298" s="177"/>
      <c r="AC298" s="177"/>
      <c r="AD298" s="177"/>
      <c r="AE298" s="177"/>
      <c r="AF298" s="177"/>
      <c r="AG298" s="177"/>
      <c r="AH298" s="177"/>
      <c r="AI298" s="177"/>
      <c r="AJ298" s="177"/>
      <c r="AK298" s="177"/>
      <c r="AL298" s="177"/>
      <c r="AM298" s="177"/>
      <c r="AN298" s="177"/>
      <c r="AO298" s="177"/>
      <c r="AP298" s="177"/>
      <c r="AQ298" s="177"/>
      <c r="AR298" s="177"/>
      <c r="AS298" s="177"/>
    </row>
    <row r="299" spans="1:45" s="108" customFormat="1" ht="26.45" customHeight="1">
      <c r="A299" s="339"/>
      <c r="B299" s="957"/>
      <c r="C299" s="319" t="s">
        <v>11236</v>
      </c>
      <c r="D299" s="319"/>
      <c r="E299" s="319" t="s">
        <v>11822</v>
      </c>
      <c r="F299" s="319" t="s">
        <v>11823</v>
      </c>
      <c r="G299" s="546">
        <v>1445</v>
      </c>
      <c r="H299" s="546"/>
      <c r="I299" s="546">
        <v>1445</v>
      </c>
      <c r="J299" s="546"/>
      <c r="K299" s="546"/>
      <c r="L299" s="546"/>
      <c r="M299" s="546"/>
      <c r="N299" s="546">
        <v>1445</v>
      </c>
      <c r="O299" s="177"/>
      <c r="P299" s="177"/>
      <c r="Q299" s="177"/>
      <c r="R299" s="177"/>
      <c r="S299" s="177"/>
      <c r="T299" s="654" t="s">
        <v>2597</v>
      </c>
      <c r="U299" s="177"/>
      <c r="V299" s="177"/>
      <c r="W299" s="177"/>
      <c r="X299" s="177"/>
      <c r="Y299" s="177"/>
      <c r="Z299" s="546"/>
      <c r="AA299" s="177"/>
      <c r="AB299" s="177"/>
      <c r="AC299" s="177"/>
      <c r="AD299" s="177"/>
      <c r="AE299" s="177"/>
      <c r="AF299" s="177"/>
      <c r="AG299" s="177"/>
      <c r="AH299" s="177"/>
      <c r="AI299" s="177"/>
      <c r="AJ299" s="177"/>
      <c r="AK299" s="177"/>
      <c r="AL299" s="177"/>
      <c r="AM299" s="177"/>
      <c r="AN299" s="177"/>
      <c r="AO299" s="177"/>
      <c r="AP299" s="177"/>
      <c r="AQ299" s="177"/>
      <c r="AR299" s="177"/>
      <c r="AS299" s="177"/>
    </row>
    <row r="300" spans="1:45" s="108" customFormat="1" ht="26.45" customHeight="1">
      <c r="A300" s="339"/>
      <c r="B300" s="957"/>
      <c r="C300" s="319" t="s">
        <v>11236</v>
      </c>
      <c r="D300" s="319"/>
      <c r="E300" s="319" t="s">
        <v>11824</v>
      </c>
      <c r="F300" s="319" t="s">
        <v>11823</v>
      </c>
      <c r="G300" s="546">
        <v>1112</v>
      </c>
      <c r="H300" s="546"/>
      <c r="I300" s="546">
        <v>1112</v>
      </c>
      <c r="J300" s="546"/>
      <c r="K300" s="546"/>
      <c r="L300" s="546"/>
      <c r="M300" s="546"/>
      <c r="N300" s="546">
        <v>1112</v>
      </c>
      <c r="O300" s="177"/>
      <c r="P300" s="177"/>
      <c r="Q300" s="177"/>
      <c r="R300" s="177"/>
      <c r="S300" s="177"/>
      <c r="T300" s="654" t="s">
        <v>2597</v>
      </c>
      <c r="U300" s="177"/>
      <c r="V300" s="177"/>
      <c r="W300" s="177"/>
      <c r="X300" s="177"/>
      <c r="Y300" s="177"/>
      <c r="Z300" s="546"/>
      <c r="AA300" s="177"/>
      <c r="AB300" s="177"/>
      <c r="AC300" s="177"/>
      <c r="AD300" s="177"/>
      <c r="AE300" s="177"/>
      <c r="AF300" s="177"/>
      <c r="AG300" s="177"/>
      <c r="AH300" s="177"/>
      <c r="AI300" s="177"/>
      <c r="AJ300" s="177"/>
      <c r="AK300" s="177"/>
      <c r="AL300" s="177"/>
      <c r="AM300" s="177"/>
      <c r="AN300" s="177"/>
      <c r="AO300" s="177"/>
      <c r="AP300" s="177"/>
      <c r="AQ300" s="177"/>
      <c r="AR300" s="177"/>
      <c r="AS300" s="177"/>
    </row>
    <row r="301" spans="1:45" s="108" customFormat="1" ht="26.45" customHeight="1">
      <c r="A301" s="339"/>
      <c r="B301" s="957"/>
      <c r="C301" s="319" t="s">
        <v>11239</v>
      </c>
      <c r="D301" s="319"/>
      <c r="E301" s="319" t="s">
        <v>2088</v>
      </c>
      <c r="F301" s="319" t="s">
        <v>11825</v>
      </c>
      <c r="G301" s="546">
        <v>5720</v>
      </c>
      <c r="H301" s="546">
        <v>241.5</v>
      </c>
      <c r="I301" s="546">
        <v>241.5</v>
      </c>
      <c r="J301" s="546">
        <v>18.899999999999999</v>
      </c>
      <c r="K301" s="546">
        <v>17.7</v>
      </c>
      <c r="L301" s="546"/>
      <c r="M301" s="546"/>
      <c r="N301" s="546"/>
      <c r="O301" s="177"/>
      <c r="P301" s="177"/>
      <c r="Q301" s="177"/>
      <c r="R301" s="177"/>
      <c r="S301" s="177"/>
      <c r="T301" s="654" t="s">
        <v>11826</v>
      </c>
      <c r="U301" s="177"/>
      <c r="V301" s="177"/>
      <c r="W301" s="177"/>
      <c r="X301" s="177"/>
      <c r="Y301" s="177"/>
      <c r="Z301" s="546">
        <v>665</v>
      </c>
      <c r="AA301" s="177"/>
      <c r="AB301" s="177"/>
      <c r="AC301" s="177"/>
      <c r="AD301" s="177"/>
      <c r="AE301" s="177"/>
      <c r="AF301" s="177"/>
      <c r="AG301" s="177"/>
      <c r="AH301" s="177"/>
      <c r="AI301" s="177"/>
      <c r="AJ301" s="177"/>
      <c r="AK301" s="177"/>
      <c r="AL301" s="177"/>
      <c r="AM301" s="177"/>
      <c r="AN301" s="177"/>
      <c r="AO301" s="177"/>
      <c r="AP301" s="177"/>
      <c r="AQ301" s="177"/>
      <c r="AR301" s="177"/>
      <c r="AS301" s="177" t="s">
        <v>11827</v>
      </c>
    </row>
    <row r="302" spans="1:45" s="108" customFormat="1" ht="26.45" customHeight="1">
      <c r="A302" s="339"/>
      <c r="B302" s="957"/>
      <c r="C302" s="319" t="s">
        <v>11354</v>
      </c>
      <c r="D302" s="319" t="s">
        <v>11828</v>
      </c>
      <c r="E302" s="319" t="s">
        <v>11828</v>
      </c>
      <c r="F302" s="319" t="s">
        <v>11354</v>
      </c>
      <c r="G302" s="546">
        <v>7230</v>
      </c>
      <c r="H302" s="546" t="s">
        <v>499</v>
      </c>
      <c r="I302" s="546" t="s">
        <v>499</v>
      </c>
      <c r="J302" s="546">
        <v>55</v>
      </c>
      <c r="K302" s="546">
        <v>87.3</v>
      </c>
      <c r="L302" s="546"/>
      <c r="M302" s="546"/>
      <c r="N302" s="546">
        <v>4800</v>
      </c>
      <c r="O302" s="177"/>
      <c r="P302" s="177"/>
      <c r="Q302" s="177"/>
      <c r="R302" s="177">
        <v>2010</v>
      </c>
      <c r="S302" s="177"/>
      <c r="T302" s="654">
        <v>2010</v>
      </c>
      <c r="U302" s="177">
        <v>741</v>
      </c>
      <c r="V302" s="177"/>
      <c r="W302" s="177"/>
      <c r="X302" s="177"/>
      <c r="Y302" s="177"/>
      <c r="Z302" s="546">
        <v>741</v>
      </c>
      <c r="AA302" s="177"/>
      <c r="AB302" s="177"/>
      <c r="AC302" s="177"/>
      <c r="AD302" s="177"/>
      <c r="AE302" s="177"/>
      <c r="AF302" s="177"/>
      <c r="AG302" s="177"/>
      <c r="AH302" s="177"/>
      <c r="AI302" s="177"/>
      <c r="AJ302" s="177"/>
      <c r="AK302" s="177"/>
      <c r="AL302" s="177"/>
      <c r="AM302" s="177"/>
      <c r="AN302" s="177"/>
      <c r="AO302" s="177"/>
      <c r="AP302" s="177"/>
      <c r="AQ302" s="177"/>
      <c r="AR302" s="177"/>
      <c r="AS302" s="177"/>
    </row>
    <row r="303" spans="1:45" s="108" customFormat="1" ht="26.45" customHeight="1">
      <c r="A303" s="339"/>
      <c r="B303" s="957"/>
      <c r="C303" s="319" t="s">
        <v>11354</v>
      </c>
      <c r="D303" s="319"/>
      <c r="E303" s="319" t="s">
        <v>11829</v>
      </c>
      <c r="F303" s="675" t="s">
        <v>11354</v>
      </c>
      <c r="G303" s="546">
        <v>2133</v>
      </c>
      <c r="H303" s="546">
        <v>192.83</v>
      </c>
      <c r="I303" s="546">
        <v>192.83</v>
      </c>
      <c r="J303" s="546">
        <v>10</v>
      </c>
      <c r="K303" s="546">
        <v>10</v>
      </c>
      <c r="L303" s="546"/>
      <c r="M303" s="546"/>
      <c r="N303" s="546">
        <v>100</v>
      </c>
      <c r="O303" s="177"/>
      <c r="P303" s="177"/>
      <c r="Q303" s="177"/>
      <c r="R303" s="177"/>
      <c r="S303" s="177"/>
      <c r="T303" s="654">
        <v>2004</v>
      </c>
      <c r="U303" s="177"/>
      <c r="V303" s="177"/>
      <c r="W303" s="177"/>
      <c r="X303" s="177"/>
      <c r="Y303" s="177"/>
      <c r="Z303" s="546">
        <v>50</v>
      </c>
      <c r="AA303" s="177"/>
      <c r="AB303" s="177"/>
      <c r="AC303" s="177"/>
      <c r="AD303" s="177"/>
      <c r="AE303" s="177"/>
      <c r="AF303" s="177"/>
      <c r="AG303" s="177"/>
      <c r="AH303" s="177"/>
      <c r="AI303" s="177"/>
      <c r="AJ303" s="177"/>
      <c r="AK303" s="177"/>
      <c r="AL303" s="177"/>
      <c r="AM303" s="177"/>
      <c r="AN303" s="177"/>
      <c r="AO303" s="177"/>
      <c r="AP303" s="177"/>
      <c r="AQ303" s="177"/>
      <c r="AR303" s="177"/>
      <c r="AS303" s="177"/>
    </row>
    <row r="304" spans="1:45" s="108" customFormat="1" ht="26.45" customHeight="1">
      <c r="A304" s="339"/>
      <c r="B304" s="957"/>
      <c r="C304" s="319" t="s">
        <v>11254</v>
      </c>
      <c r="D304" s="319"/>
      <c r="E304" s="319" t="s">
        <v>11830</v>
      </c>
      <c r="F304" s="320" t="s">
        <v>11254</v>
      </c>
      <c r="G304" s="319">
        <v>22595</v>
      </c>
      <c r="H304" s="319" t="s">
        <v>499</v>
      </c>
      <c r="I304" s="319" t="s">
        <v>499</v>
      </c>
      <c r="J304" s="319">
        <v>110</v>
      </c>
      <c r="K304" s="319">
        <v>240</v>
      </c>
      <c r="L304" s="319"/>
      <c r="M304" s="319"/>
      <c r="N304" s="319">
        <v>18110</v>
      </c>
      <c r="O304" s="319"/>
      <c r="P304" s="652"/>
      <c r="Q304" s="320"/>
      <c r="R304" s="146"/>
      <c r="S304" s="319"/>
      <c r="T304" s="146">
        <v>2016</v>
      </c>
      <c r="U304" s="319"/>
      <c r="V304" s="177"/>
      <c r="W304" s="177"/>
      <c r="X304" s="177"/>
      <c r="Y304" s="177"/>
      <c r="Z304" s="319">
        <v>1000</v>
      </c>
      <c r="AA304" s="177"/>
      <c r="AB304" s="177"/>
      <c r="AC304" s="177"/>
      <c r="AD304" s="177"/>
      <c r="AE304" s="177"/>
      <c r="AF304" s="177"/>
      <c r="AG304" s="177"/>
      <c r="AH304" s="177"/>
      <c r="AI304" s="177"/>
      <c r="AJ304" s="177"/>
      <c r="AK304" s="177"/>
      <c r="AL304" s="177"/>
      <c r="AM304" s="177"/>
      <c r="AN304" s="177"/>
      <c r="AO304" s="177"/>
      <c r="AP304" s="177"/>
      <c r="AQ304" s="177"/>
      <c r="AR304" s="177"/>
      <c r="AS304" s="177"/>
    </row>
    <row r="305" spans="1:45" s="108" customFormat="1" ht="26.45" customHeight="1">
      <c r="A305" s="339"/>
      <c r="B305" s="1062"/>
      <c r="C305" s="319" t="s">
        <v>11248</v>
      </c>
      <c r="D305" s="319"/>
      <c r="E305" s="319" t="s">
        <v>15633</v>
      </c>
      <c r="F305" s="319" t="s">
        <v>11831</v>
      </c>
      <c r="G305" s="319">
        <v>4274</v>
      </c>
      <c r="H305" s="319" t="s">
        <v>499</v>
      </c>
      <c r="I305" s="319" t="s">
        <v>499</v>
      </c>
      <c r="J305" s="319"/>
      <c r="K305" s="319"/>
      <c r="L305" s="319"/>
      <c r="M305" s="319"/>
      <c r="N305" s="319"/>
      <c r="O305" s="319"/>
      <c r="P305" s="319"/>
      <c r="Q305" s="652"/>
      <c r="R305" s="652"/>
      <c r="S305" s="320"/>
      <c r="T305" s="146">
        <v>2016</v>
      </c>
      <c r="U305" s="652"/>
      <c r="V305" s="652"/>
      <c r="W305" s="652"/>
      <c r="X305" s="652"/>
      <c r="Y305" s="652"/>
      <c r="Z305" s="319">
        <v>480</v>
      </c>
      <c r="AA305" s="319"/>
      <c r="AB305" s="319"/>
      <c r="AC305" s="319"/>
      <c r="AD305" s="319"/>
      <c r="AE305" s="319"/>
      <c r="AF305" s="319"/>
      <c r="AG305" s="319"/>
      <c r="AH305" s="319"/>
      <c r="AI305" s="319"/>
      <c r="AJ305" s="319"/>
      <c r="AK305" s="319"/>
      <c r="AL305" s="319"/>
      <c r="AM305" s="319"/>
      <c r="AN305" s="319"/>
      <c r="AO305" s="319"/>
      <c r="AP305" s="319"/>
      <c r="AQ305" s="319"/>
      <c r="AR305" s="319"/>
      <c r="AS305" s="319" t="s">
        <v>11832</v>
      </c>
    </row>
    <row r="306" spans="1:45" s="108" customFormat="1" ht="26.45" customHeight="1">
      <c r="A306" s="339"/>
      <c r="B306" s="1059" t="s">
        <v>6241</v>
      </c>
      <c r="C306" s="319" t="s">
        <v>6242</v>
      </c>
      <c r="D306" s="319"/>
      <c r="E306" s="544">
        <f>COUNTA(E307:E313)</f>
        <v>7</v>
      </c>
      <c r="F306" s="319" t="s">
        <v>6243</v>
      </c>
      <c r="G306" s="319">
        <f>SUM(G307:G313)</f>
        <v>187397</v>
      </c>
      <c r="H306" s="319">
        <f>SUM(H307:H313)</f>
        <v>5135.5</v>
      </c>
      <c r="I306" s="319">
        <f>SUM(I307:I313)</f>
        <v>5018.3</v>
      </c>
      <c r="J306" s="319"/>
      <c r="K306" s="319"/>
      <c r="L306" s="319"/>
      <c r="M306" s="319"/>
      <c r="N306" s="319"/>
      <c r="O306" s="319"/>
      <c r="P306" s="319"/>
      <c r="Q306" s="702"/>
      <c r="R306" s="702"/>
      <c r="S306" s="320"/>
      <c r="T306" s="146"/>
      <c r="U306" s="702"/>
      <c r="V306" s="702"/>
      <c r="W306" s="702"/>
      <c r="X306" s="702"/>
      <c r="Y306" s="702"/>
      <c r="Z306" s="319"/>
      <c r="AA306" s="319"/>
      <c r="AB306" s="319"/>
      <c r="AC306" s="319"/>
      <c r="AD306" s="319"/>
      <c r="AE306" s="319"/>
      <c r="AF306" s="319"/>
      <c r="AG306" s="319"/>
      <c r="AH306" s="319"/>
      <c r="AI306" s="319"/>
      <c r="AJ306" s="319"/>
      <c r="AK306" s="319"/>
      <c r="AL306" s="319"/>
      <c r="AM306" s="319"/>
      <c r="AN306" s="319"/>
      <c r="AO306" s="319"/>
      <c r="AP306" s="319"/>
      <c r="AQ306" s="319"/>
      <c r="AR306" s="319"/>
      <c r="AS306" s="319"/>
    </row>
    <row r="307" spans="1:45" s="108" customFormat="1" ht="24.95" customHeight="1">
      <c r="A307" s="339"/>
      <c r="B307" s="957"/>
      <c r="C307" s="100" t="s">
        <v>6244</v>
      </c>
      <c r="D307" s="100"/>
      <c r="E307" s="100" t="s">
        <v>6240</v>
      </c>
      <c r="F307" s="100" t="s">
        <v>6245</v>
      </c>
      <c r="G307" s="100">
        <v>76969</v>
      </c>
      <c r="H307" s="100">
        <v>475</v>
      </c>
      <c r="I307" s="100">
        <v>134</v>
      </c>
      <c r="J307" s="100">
        <v>30</v>
      </c>
      <c r="K307" s="100">
        <v>16</v>
      </c>
      <c r="L307" s="100"/>
      <c r="M307" s="100"/>
      <c r="N307" s="100"/>
      <c r="O307" s="100"/>
      <c r="P307" s="100"/>
      <c r="Q307" s="100"/>
      <c r="R307" s="100"/>
      <c r="S307" s="100"/>
      <c r="T307" s="105">
        <v>2008</v>
      </c>
      <c r="U307" s="100"/>
      <c r="V307" s="100"/>
      <c r="W307" s="100"/>
      <c r="X307" s="100"/>
      <c r="Y307" s="100"/>
      <c r="Z307" s="100"/>
      <c r="AS307" s="100"/>
    </row>
    <row r="308" spans="1:45" s="108" customFormat="1" ht="24.95" customHeight="1">
      <c r="A308" s="339"/>
      <c r="B308" s="957"/>
      <c r="C308" s="319" t="s">
        <v>6244</v>
      </c>
      <c r="D308" s="319"/>
      <c r="E308" s="319" t="s">
        <v>6246</v>
      </c>
      <c r="F308" s="319" t="s">
        <v>6245</v>
      </c>
      <c r="G308" s="319">
        <v>4754</v>
      </c>
      <c r="H308" s="319">
        <v>104</v>
      </c>
      <c r="I308" s="319">
        <v>99</v>
      </c>
      <c r="J308" s="319">
        <v>40</v>
      </c>
      <c r="K308" s="319">
        <v>50</v>
      </c>
      <c r="L308" s="319"/>
      <c r="M308" s="319"/>
      <c r="N308" s="319">
        <v>2000</v>
      </c>
      <c r="O308" s="319"/>
      <c r="P308" s="319"/>
      <c r="Q308" s="702"/>
      <c r="R308" s="702"/>
      <c r="S308" s="320"/>
      <c r="T308" s="146">
        <v>2011</v>
      </c>
      <c r="U308" s="702"/>
      <c r="V308" s="702"/>
      <c r="W308" s="702"/>
      <c r="X308" s="702"/>
      <c r="Y308" s="702"/>
      <c r="Z308" s="319">
        <v>1100</v>
      </c>
      <c r="AA308" s="319"/>
      <c r="AB308" s="319"/>
      <c r="AC308" s="319"/>
      <c r="AD308" s="319"/>
      <c r="AE308" s="319"/>
      <c r="AF308" s="319"/>
      <c r="AG308" s="319"/>
      <c r="AH308" s="319"/>
      <c r="AI308" s="319"/>
      <c r="AJ308" s="319"/>
      <c r="AK308" s="319"/>
      <c r="AL308" s="319"/>
      <c r="AM308" s="319"/>
      <c r="AN308" s="319"/>
      <c r="AO308" s="319"/>
      <c r="AP308" s="319"/>
      <c r="AQ308" s="319"/>
      <c r="AR308" s="319"/>
      <c r="AS308" s="319"/>
    </row>
    <row r="309" spans="1:45" s="108" customFormat="1" ht="24.95" customHeight="1">
      <c r="A309" s="339"/>
      <c r="B309" s="957"/>
      <c r="C309" s="100" t="s">
        <v>6247</v>
      </c>
      <c r="D309" s="100"/>
      <c r="E309" s="100" t="s">
        <v>6240</v>
      </c>
      <c r="F309" s="100" t="s">
        <v>6247</v>
      </c>
      <c r="G309" s="100">
        <v>76969</v>
      </c>
      <c r="H309" s="100">
        <v>366</v>
      </c>
      <c r="I309" s="100">
        <v>322</v>
      </c>
      <c r="J309" s="100"/>
      <c r="K309" s="100"/>
      <c r="L309" s="100"/>
      <c r="M309" s="100"/>
      <c r="N309" s="100"/>
      <c r="O309" s="100"/>
      <c r="P309" s="100"/>
      <c r="Q309" s="100"/>
      <c r="R309" s="100"/>
      <c r="S309" s="100"/>
      <c r="T309" s="105">
        <v>2003</v>
      </c>
      <c r="U309" s="100"/>
      <c r="V309" s="100"/>
      <c r="W309" s="100"/>
      <c r="X309" s="100"/>
      <c r="Y309" s="100"/>
      <c r="Z309" s="100">
        <v>376</v>
      </c>
      <c r="AS309" s="100"/>
    </row>
    <row r="310" spans="1:45" s="108" customFormat="1" ht="24.95" customHeight="1">
      <c r="A310" s="339"/>
      <c r="B310" s="957"/>
      <c r="C310" s="319" t="s">
        <v>6248</v>
      </c>
      <c r="D310" s="319"/>
      <c r="E310" s="319" t="s">
        <v>6246</v>
      </c>
      <c r="F310" s="319" t="s">
        <v>6248</v>
      </c>
      <c r="G310" s="319">
        <v>3500</v>
      </c>
      <c r="H310" s="319">
        <v>3500</v>
      </c>
      <c r="I310" s="319">
        <v>3500</v>
      </c>
      <c r="J310" s="319">
        <v>40</v>
      </c>
      <c r="K310" s="319">
        <v>50</v>
      </c>
      <c r="L310" s="319"/>
      <c r="M310" s="319"/>
      <c r="N310" s="319">
        <v>2000</v>
      </c>
      <c r="O310" s="319"/>
      <c r="P310" s="319"/>
      <c r="Q310" s="702"/>
      <c r="R310" s="702"/>
      <c r="S310" s="320"/>
      <c r="T310" s="146">
        <v>2011</v>
      </c>
      <c r="U310" s="702"/>
      <c r="V310" s="702"/>
      <c r="W310" s="702"/>
      <c r="X310" s="702"/>
      <c r="Y310" s="702"/>
      <c r="Z310" s="319">
        <v>1200</v>
      </c>
      <c r="AA310" s="319"/>
      <c r="AB310" s="319"/>
      <c r="AC310" s="319"/>
      <c r="AD310" s="319"/>
      <c r="AE310" s="319"/>
      <c r="AF310" s="319"/>
      <c r="AG310" s="319"/>
      <c r="AH310" s="319"/>
      <c r="AI310" s="319"/>
      <c r="AJ310" s="319"/>
      <c r="AK310" s="319"/>
      <c r="AL310" s="319"/>
      <c r="AM310" s="319"/>
      <c r="AN310" s="319"/>
      <c r="AO310" s="319"/>
      <c r="AP310" s="319"/>
      <c r="AQ310" s="319"/>
      <c r="AR310" s="319"/>
      <c r="AS310" s="319"/>
    </row>
    <row r="311" spans="1:45" s="108" customFormat="1" ht="24.95" customHeight="1">
      <c r="A311" s="339"/>
      <c r="B311" s="957"/>
      <c r="C311" s="319" t="s">
        <v>6248</v>
      </c>
      <c r="D311" s="319"/>
      <c r="E311" s="319" t="s">
        <v>6240</v>
      </c>
      <c r="F311" s="319" t="s">
        <v>6248</v>
      </c>
      <c r="G311" s="319">
        <v>635</v>
      </c>
      <c r="H311" s="319">
        <v>406.5</v>
      </c>
      <c r="I311" s="319">
        <v>635.29999999999995</v>
      </c>
      <c r="J311" s="319">
        <v>16</v>
      </c>
      <c r="K311" s="319">
        <v>16</v>
      </c>
      <c r="L311" s="319"/>
      <c r="M311" s="319"/>
      <c r="N311" s="319">
        <v>256</v>
      </c>
      <c r="O311" s="319"/>
      <c r="P311" s="319"/>
      <c r="Q311" s="702"/>
      <c r="R311" s="702"/>
      <c r="S311" s="320"/>
      <c r="T311" s="146">
        <v>2011</v>
      </c>
      <c r="U311" s="702"/>
      <c r="V311" s="702"/>
      <c r="W311" s="702"/>
      <c r="X311" s="702"/>
      <c r="Y311" s="702"/>
      <c r="Z311" s="319">
        <v>950</v>
      </c>
      <c r="AA311" s="319"/>
      <c r="AB311" s="319"/>
      <c r="AC311" s="319"/>
      <c r="AD311" s="319"/>
      <c r="AE311" s="319"/>
      <c r="AF311" s="319"/>
      <c r="AG311" s="319"/>
      <c r="AH311" s="319"/>
      <c r="AI311" s="319"/>
      <c r="AJ311" s="319"/>
      <c r="AK311" s="319"/>
      <c r="AL311" s="319"/>
      <c r="AM311" s="319"/>
      <c r="AN311" s="319"/>
      <c r="AO311" s="319"/>
      <c r="AP311" s="319"/>
      <c r="AQ311" s="319"/>
      <c r="AR311" s="319"/>
      <c r="AS311" s="319"/>
    </row>
    <row r="312" spans="1:45" s="108" customFormat="1" ht="24.95" customHeight="1">
      <c r="A312" s="339"/>
      <c r="B312" s="957"/>
      <c r="C312" s="319" t="s">
        <v>6249</v>
      </c>
      <c r="D312" s="319"/>
      <c r="E312" s="319" t="s">
        <v>6240</v>
      </c>
      <c r="F312" s="319" t="s">
        <v>6249</v>
      </c>
      <c r="G312" s="319">
        <v>209</v>
      </c>
      <c r="H312" s="319">
        <v>209</v>
      </c>
      <c r="I312" s="319">
        <v>253</v>
      </c>
      <c r="J312" s="319">
        <v>15</v>
      </c>
      <c r="K312" s="319">
        <v>15</v>
      </c>
      <c r="L312" s="319"/>
      <c r="M312" s="319"/>
      <c r="N312" s="319">
        <v>225</v>
      </c>
      <c r="O312" s="319"/>
      <c r="P312" s="319"/>
      <c r="Q312" s="702"/>
      <c r="R312" s="702"/>
      <c r="S312" s="320"/>
      <c r="T312" s="146">
        <v>2015</v>
      </c>
      <c r="U312" s="702"/>
      <c r="V312" s="702"/>
      <c r="W312" s="702"/>
      <c r="X312" s="702"/>
      <c r="Y312" s="702"/>
      <c r="Z312" s="319">
        <v>600</v>
      </c>
      <c r="AA312" s="319"/>
      <c r="AB312" s="319"/>
      <c r="AC312" s="319"/>
      <c r="AD312" s="319"/>
      <c r="AE312" s="319"/>
      <c r="AF312" s="319"/>
      <c r="AG312" s="319"/>
      <c r="AH312" s="319"/>
      <c r="AI312" s="319"/>
      <c r="AJ312" s="319"/>
      <c r="AK312" s="319"/>
      <c r="AL312" s="319"/>
      <c r="AM312" s="319"/>
      <c r="AN312" s="319"/>
      <c r="AO312" s="319"/>
      <c r="AP312" s="319"/>
      <c r="AQ312" s="319"/>
      <c r="AR312" s="319"/>
      <c r="AS312" s="319"/>
    </row>
    <row r="313" spans="1:45" s="108" customFormat="1" ht="24.95" customHeight="1">
      <c r="A313" s="339"/>
      <c r="B313" s="1062"/>
      <c r="C313" s="319" t="s">
        <v>6250</v>
      </c>
      <c r="D313" s="319"/>
      <c r="E313" s="319" t="s">
        <v>6251</v>
      </c>
      <c r="F313" s="319" t="s">
        <v>6250</v>
      </c>
      <c r="G313" s="319">
        <v>24361</v>
      </c>
      <c r="H313" s="319">
        <v>75</v>
      </c>
      <c r="I313" s="319">
        <v>75</v>
      </c>
      <c r="J313" s="319"/>
      <c r="K313" s="319"/>
      <c r="L313" s="319"/>
      <c r="M313" s="319"/>
      <c r="N313" s="319"/>
      <c r="O313" s="319"/>
      <c r="P313" s="319"/>
      <c r="Q313" s="702"/>
      <c r="R313" s="702"/>
      <c r="S313" s="320"/>
      <c r="T313" s="146">
        <v>2015</v>
      </c>
      <c r="U313" s="702"/>
      <c r="V313" s="702"/>
      <c r="W313" s="702"/>
      <c r="X313" s="702"/>
      <c r="Y313" s="702"/>
      <c r="Z313" s="319">
        <v>1000</v>
      </c>
      <c r="AA313" s="319"/>
      <c r="AB313" s="319"/>
      <c r="AC313" s="319"/>
      <c r="AD313" s="319"/>
      <c r="AE313" s="319"/>
      <c r="AF313" s="319"/>
      <c r="AG313" s="319"/>
      <c r="AH313" s="319"/>
      <c r="AI313" s="319"/>
      <c r="AJ313" s="319"/>
      <c r="AK313" s="319"/>
      <c r="AL313" s="319"/>
      <c r="AM313" s="319"/>
      <c r="AN313" s="319"/>
      <c r="AO313" s="319"/>
      <c r="AP313" s="319"/>
      <c r="AQ313" s="319"/>
      <c r="AR313" s="319"/>
      <c r="AS313" s="319"/>
    </row>
    <row r="314" spans="1:45" s="108" customFormat="1" ht="24.95" customHeight="1">
      <c r="A314" s="339"/>
      <c r="B314" s="1059" t="s">
        <v>6252</v>
      </c>
      <c r="C314" s="319" t="s">
        <v>6242</v>
      </c>
      <c r="D314" s="319"/>
      <c r="E314" s="544">
        <f>COUNTA(E315:E330)</f>
        <v>16</v>
      </c>
      <c r="F314" s="319"/>
      <c r="G314" s="319">
        <f>SUM(G315:G330)</f>
        <v>2101210.6</v>
      </c>
      <c r="H314" s="319">
        <f>SUM(H315:H330)</f>
        <v>82545.06</v>
      </c>
      <c r="I314" s="319">
        <f>SUM(I315:I330)</f>
        <v>99612.12000000001</v>
      </c>
      <c r="J314" s="319"/>
      <c r="K314" s="319"/>
      <c r="L314" s="319"/>
      <c r="M314" s="319"/>
      <c r="N314" s="319"/>
      <c r="O314" s="319"/>
      <c r="P314" s="319"/>
      <c r="Q314" s="652"/>
      <c r="R314" s="652"/>
      <c r="S314" s="320"/>
      <c r="T314" s="146"/>
      <c r="U314" s="652"/>
      <c r="V314" s="652"/>
      <c r="W314" s="652"/>
      <c r="X314" s="652"/>
      <c r="Y314" s="652"/>
      <c r="Z314" s="319"/>
      <c r="AA314" s="319"/>
      <c r="AB314" s="319"/>
      <c r="AC314" s="319"/>
      <c r="AD314" s="319"/>
      <c r="AE314" s="319"/>
      <c r="AF314" s="319"/>
      <c r="AG314" s="319"/>
      <c r="AH314" s="319"/>
      <c r="AI314" s="319"/>
      <c r="AJ314" s="319"/>
      <c r="AK314" s="319"/>
      <c r="AL314" s="319"/>
      <c r="AM314" s="319"/>
      <c r="AN314" s="319"/>
      <c r="AO314" s="319"/>
      <c r="AP314" s="319"/>
      <c r="AQ314" s="319"/>
      <c r="AR314" s="319"/>
      <c r="AS314" s="319"/>
    </row>
    <row r="315" spans="1:45" s="108" customFormat="1" ht="34.5" customHeight="1">
      <c r="A315" s="339"/>
      <c r="B315" s="958"/>
      <c r="C315" s="319" t="s">
        <v>13261</v>
      </c>
      <c r="D315" s="319"/>
      <c r="E315" s="319" t="s">
        <v>13262</v>
      </c>
      <c r="F315" s="319" t="s">
        <v>13263</v>
      </c>
      <c r="G315" s="319">
        <v>1698060.6</v>
      </c>
      <c r="H315" s="577">
        <v>79297.94</v>
      </c>
      <c r="I315" s="577">
        <v>79297.94</v>
      </c>
      <c r="J315" s="319">
        <v>12</v>
      </c>
      <c r="K315" s="319">
        <v>6123</v>
      </c>
      <c r="L315" s="319">
        <v>2</v>
      </c>
      <c r="M315" s="319">
        <v>12</v>
      </c>
      <c r="N315" s="319">
        <v>99498</v>
      </c>
      <c r="O315" s="319">
        <v>118351</v>
      </c>
      <c r="P315" s="319">
        <v>120000</v>
      </c>
      <c r="Q315" s="652" t="s">
        <v>3165</v>
      </c>
      <c r="R315" s="652"/>
      <c r="S315" s="320" t="s">
        <v>13264</v>
      </c>
      <c r="T315" s="320">
        <v>2011</v>
      </c>
      <c r="U315" s="652"/>
      <c r="V315" s="652"/>
      <c r="W315" s="652"/>
      <c r="X315" s="652"/>
      <c r="Y315" s="652"/>
      <c r="Z315" s="681">
        <v>422500</v>
      </c>
      <c r="AA315" s="319"/>
      <c r="AB315" s="319"/>
      <c r="AC315" s="319"/>
      <c r="AD315" s="319"/>
      <c r="AE315" s="319"/>
      <c r="AF315" s="319"/>
      <c r="AG315" s="319"/>
      <c r="AH315" s="319"/>
      <c r="AI315" s="319"/>
      <c r="AJ315" s="319"/>
      <c r="AK315" s="319"/>
      <c r="AL315" s="319"/>
      <c r="AM315" s="319"/>
      <c r="AN315" s="319"/>
      <c r="AO315" s="319"/>
      <c r="AP315" s="319"/>
      <c r="AQ315" s="319"/>
      <c r="AR315" s="319"/>
      <c r="AS315" s="319"/>
    </row>
    <row r="316" spans="1:45" s="108" customFormat="1" ht="35.25" customHeight="1">
      <c r="A316" s="339"/>
      <c r="B316" s="958"/>
      <c r="C316" s="319" t="s">
        <v>3123</v>
      </c>
      <c r="D316" s="319"/>
      <c r="E316" s="319" t="s">
        <v>3163</v>
      </c>
      <c r="F316" s="319" t="s">
        <v>3164</v>
      </c>
      <c r="G316" s="319">
        <v>4654</v>
      </c>
      <c r="H316" s="319">
        <v>300</v>
      </c>
      <c r="I316" s="690">
        <v>537.44000000000005</v>
      </c>
      <c r="J316" s="319"/>
      <c r="K316" s="319"/>
      <c r="L316" s="319"/>
      <c r="M316" s="319"/>
      <c r="N316" s="319"/>
      <c r="O316" s="319">
        <v>500</v>
      </c>
      <c r="P316" s="319"/>
      <c r="Q316" s="652" t="s">
        <v>3165</v>
      </c>
      <c r="R316" s="652"/>
      <c r="S316" s="320">
        <v>2012</v>
      </c>
      <c r="T316" s="146">
        <v>2012</v>
      </c>
      <c r="U316" s="652"/>
      <c r="V316" s="652"/>
      <c r="W316" s="652"/>
      <c r="X316" s="652"/>
      <c r="Y316" s="652"/>
      <c r="Z316" s="319">
        <v>2255</v>
      </c>
      <c r="AA316" s="319"/>
      <c r="AB316" s="319"/>
      <c r="AC316" s="319"/>
      <c r="AD316" s="319"/>
      <c r="AE316" s="319"/>
      <c r="AF316" s="319"/>
      <c r="AG316" s="319"/>
      <c r="AH316" s="319"/>
      <c r="AI316" s="319"/>
      <c r="AJ316" s="319"/>
      <c r="AK316" s="319"/>
      <c r="AL316" s="319"/>
      <c r="AM316" s="319"/>
      <c r="AN316" s="319"/>
      <c r="AO316" s="319"/>
      <c r="AP316" s="319"/>
      <c r="AQ316" s="319"/>
      <c r="AR316" s="319"/>
      <c r="AS316" s="319" t="s">
        <v>3166</v>
      </c>
    </row>
    <row r="317" spans="1:45" s="108" customFormat="1" ht="25.35" customHeight="1">
      <c r="A317" s="339"/>
      <c r="B317" s="958"/>
      <c r="C317" s="319" t="s">
        <v>3123</v>
      </c>
      <c r="D317" s="319"/>
      <c r="E317" s="319" t="s">
        <v>3167</v>
      </c>
      <c r="F317" s="319" t="s">
        <v>3168</v>
      </c>
      <c r="G317" s="319">
        <v>40000</v>
      </c>
      <c r="H317" s="319">
        <v>131</v>
      </c>
      <c r="I317" s="690">
        <v>131</v>
      </c>
      <c r="J317" s="319"/>
      <c r="K317" s="319"/>
      <c r="L317" s="319"/>
      <c r="M317" s="319"/>
      <c r="N317" s="319">
        <v>20224</v>
      </c>
      <c r="O317" s="319"/>
      <c r="P317" s="319"/>
      <c r="Q317" s="652"/>
      <c r="R317" s="652"/>
      <c r="S317" s="320"/>
      <c r="T317" s="146">
        <v>2004</v>
      </c>
      <c r="U317" s="652"/>
      <c r="V317" s="652"/>
      <c r="W317" s="652"/>
      <c r="X317" s="652"/>
      <c r="Y317" s="652"/>
      <c r="Z317" s="319">
        <v>1300</v>
      </c>
      <c r="AA317" s="319"/>
      <c r="AB317" s="319"/>
      <c r="AC317" s="319"/>
      <c r="AD317" s="319"/>
      <c r="AE317" s="319"/>
      <c r="AF317" s="319"/>
      <c r="AG317" s="319"/>
      <c r="AH317" s="319"/>
      <c r="AI317" s="319"/>
      <c r="AJ317" s="319"/>
      <c r="AK317" s="319"/>
      <c r="AL317" s="319"/>
      <c r="AM317" s="319"/>
      <c r="AN317" s="319"/>
      <c r="AO317" s="319"/>
      <c r="AP317" s="319"/>
      <c r="AQ317" s="319"/>
      <c r="AR317" s="319"/>
      <c r="AS317" s="319"/>
    </row>
    <row r="318" spans="1:45" s="108" customFormat="1" ht="25.35" customHeight="1">
      <c r="A318" s="339"/>
      <c r="B318" s="958"/>
      <c r="C318" s="319" t="s">
        <v>3123</v>
      </c>
      <c r="D318" s="319"/>
      <c r="E318" s="319" t="s">
        <v>3169</v>
      </c>
      <c r="F318" s="319" t="s">
        <v>3123</v>
      </c>
      <c r="G318" s="319">
        <v>148000</v>
      </c>
      <c r="H318" s="319"/>
      <c r="I318" s="690"/>
      <c r="J318" s="319">
        <v>1</v>
      </c>
      <c r="K318" s="319">
        <v>7470</v>
      </c>
      <c r="L318" s="319"/>
      <c r="M318" s="319"/>
      <c r="N318" s="319">
        <v>7470</v>
      </c>
      <c r="O318" s="319"/>
      <c r="P318" s="319"/>
      <c r="Q318" s="652"/>
      <c r="R318" s="652"/>
      <c r="S318" s="320"/>
      <c r="T318" s="146">
        <v>2005</v>
      </c>
      <c r="U318" s="652"/>
      <c r="V318" s="652"/>
      <c r="W318" s="652"/>
      <c r="X318" s="652"/>
      <c r="Y318" s="652"/>
      <c r="Z318" s="319">
        <v>872</v>
      </c>
      <c r="AA318" s="319"/>
      <c r="AB318" s="319"/>
      <c r="AC318" s="319"/>
      <c r="AD318" s="319"/>
      <c r="AE318" s="319"/>
      <c r="AF318" s="319"/>
      <c r="AG318" s="319"/>
      <c r="AH318" s="319"/>
      <c r="AI318" s="319"/>
      <c r="AJ318" s="319"/>
      <c r="AK318" s="319"/>
      <c r="AL318" s="319"/>
      <c r="AM318" s="319"/>
      <c r="AN318" s="319"/>
      <c r="AO318" s="319"/>
      <c r="AP318" s="319"/>
      <c r="AQ318" s="319"/>
      <c r="AR318" s="319"/>
      <c r="AS318" s="319"/>
    </row>
    <row r="319" spans="1:45" s="108" customFormat="1" ht="25.35" customHeight="1">
      <c r="A319" s="339"/>
      <c r="B319" s="958"/>
      <c r="C319" s="319" t="s">
        <v>3123</v>
      </c>
      <c r="D319" s="319"/>
      <c r="E319" s="319" t="s">
        <v>3170</v>
      </c>
      <c r="F319" s="319" t="s">
        <v>3123</v>
      </c>
      <c r="G319" s="319">
        <v>4340</v>
      </c>
      <c r="H319" s="319">
        <v>63</v>
      </c>
      <c r="I319" s="690">
        <v>63</v>
      </c>
      <c r="J319" s="319"/>
      <c r="K319" s="319"/>
      <c r="L319" s="319"/>
      <c r="M319" s="319"/>
      <c r="N319" s="319">
        <v>4340</v>
      </c>
      <c r="O319" s="319"/>
      <c r="P319" s="319"/>
      <c r="Q319" s="652"/>
      <c r="R319" s="652"/>
      <c r="S319" s="320"/>
      <c r="T319" s="146">
        <v>2003</v>
      </c>
      <c r="U319" s="652"/>
      <c r="V319" s="652"/>
      <c r="W319" s="652"/>
      <c r="X319" s="652"/>
      <c r="Y319" s="652"/>
      <c r="Z319" s="319">
        <v>70</v>
      </c>
      <c r="AA319" s="319"/>
      <c r="AB319" s="319"/>
      <c r="AC319" s="319"/>
      <c r="AD319" s="319"/>
      <c r="AE319" s="319"/>
      <c r="AF319" s="319"/>
      <c r="AG319" s="319"/>
      <c r="AH319" s="319"/>
      <c r="AI319" s="319"/>
      <c r="AJ319" s="319"/>
      <c r="AK319" s="319"/>
      <c r="AL319" s="319"/>
      <c r="AM319" s="319"/>
      <c r="AN319" s="319"/>
      <c r="AO319" s="319"/>
      <c r="AP319" s="319"/>
      <c r="AQ319" s="319"/>
      <c r="AR319" s="319"/>
      <c r="AS319" s="319"/>
    </row>
    <row r="320" spans="1:45" s="108" customFormat="1" ht="25.15" customHeight="1">
      <c r="A320" s="339"/>
      <c r="B320" s="958"/>
      <c r="C320" s="319" t="s">
        <v>12483</v>
      </c>
      <c r="D320" s="319"/>
      <c r="E320" s="319" t="s">
        <v>13265</v>
      </c>
      <c r="F320" s="319" t="s">
        <v>12483</v>
      </c>
      <c r="G320" s="319" t="s">
        <v>12483</v>
      </c>
      <c r="H320" s="319"/>
      <c r="I320" s="690"/>
      <c r="J320" s="319">
        <v>25</v>
      </c>
      <c r="K320" s="319">
        <v>42</v>
      </c>
      <c r="L320" s="319"/>
      <c r="M320" s="319"/>
      <c r="N320" s="319"/>
      <c r="O320" s="319"/>
      <c r="P320" s="319"/>
      <c r="Q320" s="652"/>
      <c r="R320" s="652"/>
      <c r="S320" s="320"/>
      <c r="T320" s="146">
        <v>2015</v>
      </c>
      <c r="U320" s="652"/>
      <c r="V320" s="652"/>
      <c r="W320" s="652"/>
      <c r="X320" s="652"/>
      <c r="Y320" s="652"/>
      <c r="Z320" s="319"/>
      <c r="AA320" s="319"/>
      <c r="AB320" s="319"/>
      <c r="AC320" s="319"/>
      <c r="AD320" s="319"/>
      <c r="AE320" s="319"/>
      <c r="AF320" s="319"/>
      <c r="AG320" s="319"/>
      <c r="AH320" s="319"/>
      <c r="AI320" s="319"/>
      <c r="AJ320" s="319"/>
      <c r="AK320" s="319"/>
      <c r="AL320" s="319"/>
      <c r="AM320" s="319"/>
      <c r="AN320" s="319"/>
      <c r="AO320" s="319"/>
      <c r="AP320" s="319"/>
      <c r="AQ320" s="319"/>
      <c r="AR320" s="319"/>
      <c r="AS320" s="319"/>
    </row>
    <row r="321" spans="1:45" s="108" customFormat="1" ht="25.15" customHeight="1">
      <c r="A321" s="339"/>
      <c r="B321" s="958"/>
      <c r="C321" s="319" t="s">
        <v>12488</v>
      </c>
      <c r="D321" s="319"/>
      <c r="E321" s="319" t="s">
        <v>13266</v>
      </c>
      <c r="F321" s="319" t="s">
        <v>12488</v>
      </c>
      <c r="G321" s="319">
        <v>13466</v>
      </c>
      <c r="H321" s="319">
        <v>114</v>
      </c>
      <c r="I321" s="690">
        <v>114</v>
      </c>
      <c r="J321" s="319">
        <v>70</v>
      </c>
      <c r="K321" s="319">
        <v>180</v>
      </c>
      <c r="L321" s="319"/>
      <c r="M321" s="319"/>
      <c r="N321" s="319">
        <v>13466</v>
      </c>
      <c r="O321" s="319"/>
      <c r="P321" s="319"/>
      <c r="Q321" s="652"/>
      <c r="R321" s="652"/>
      <c r="S321" s="320"/>
      <c r="T321" s="146">
        <v>2014</v>
      </c>
      <c r="U321" s="652"/>
      <c r="V321" s="652"/>
      <c r="W321" s="652"/>
      <c r="X321" s="652"/>
      <c r="Y321" s="652"/>
      <c r="Z321" s="319">
        <v>300</v>
      </c>
      <c r="AA321" s="319"/>
      <c r="AB321" s="319"/>
      <c r="AC321" s="319"/>
      <c r="AD321" s="319"/>
      <c r="AE321" s="319"/>
      <c r="AF321" s="319"/>
      <c r="AG321" s="319"/>
      <c r="AH321" s="319"/>
      <c r="AI321" s="319"/>
      <c r="AJ321" s="319"/>
      <c r="AK321" s="319"/>
      <c r="AL321" s="319"/>
      <c r="AM321" s="319"/>
      <c r="AN321" s="319"/>
      <c r="AO321" s="319"/>
      <c r="AP321" s="319"/>
      <c r="AQ321" s="319"/>
      <c r="AR321" s="319"/>
      <c r="AS321" s="319"/>
    </row>
    <row r="322" spans="1:45" s="108" customFormat="1" ht="25.15" customHeight="1">
      <c r="A322" s="339"/>
      <c r="B322" s="958"/>
      <c r="C322" s="319" t="s">
        <v>12491</v>
      </c>
      <c r="D322" s="319"/>
      <c r="E322" s="319" t="s">
        <v>13267</v>
      </c>
      <c r="F322" s="319" t="s">
        <v>12491</v>
      </c>
      <c r="G322" s="319">
        <v>3674</v>
      </c>
      <c r="H322" s="319">
        <v>50</v>
      </c>
      <c r="I322" s="690">
        <v>50</v>
      </c>
      <c r="J322" s="319"/>
      <c r="K322" s="319"/>
      <c r="L322" s="319"/>
      <c r="M322" s="319"/>
      <c r="N322" s="319"/>
      <c r="O322" s="319"/>
      <c r="P322" s="319"/>
      <c r="Q322" s="652"/>
      <c r="R322" s="652"/>
      <c r="S322" s="320"/>
      <c r="T322" s="146">
        <v>2004</v>
      </c>
      <c r="U322" s="652"/>
      <c r="V322" s="652"/>
      <c r="W322" s="652"/>
      <c r="X322" s="652"/>
      <c r="Y322" s="652"/>
      <c r="Z322" s="319">
        <v>200</v>
      </c>
      <c r="AA322" s="319"/>
      <c r="AB322" s="319"/>
      <c r="AC322" s="319"/>
      <c r="AD322" s="319"/>
      <c r="AE322" s="319"/>
      <c r="AF322" s="319"/>
      <c r="AG322" s="319"/>
      <c r="AH322" s="319"/>
      <c r="AI322" s="319"/>
      <c r="AJ322" s="319"/>
      <c r="AK322" s="319"/>
      <c r="AL322" s="319"/>
      <c r="AM322" s="319"/>
      <c r="AN322" s="319"/>
      <c r="AO322" s="319"/>
      <c r="AP322" s="319"/>
      <c r="AQ322" s="319"/>
      <c r="AR322" s="319"/>
      <c r="AS322" s="319"/>
    </row>
    <row r="323" spans="1:45" s="108" customFormat="1" ht="25.5" customHeight="1">
      <c r="A323" s="339"/>
      <c r="B323" s="958"/>
      <c r="C323" s="319" t="s">
        <v>12491</v>
      </c>
      <c r="D323" s="319"/>
      <c r="E323" s="319" t="s">
        <v>13268</v>
      </c>
      <c r="F323" s="319" t="s">
        <v>12491</v>
      </c>
      <c r="G323" s="319">
        <v>1488</v>
      </c>
      <c r="H323" s="319"/>
      <c r="I323" s="690">
        <v>1488</v>
      </c>
      <c r="J323" s="319">
        <v>30</v>
      </c>
      <c r="K323" s="319">
        <v>50</v>
      </c>
      <c r="L323" s="319"/>
      <c r="M323" s="319"/>
      <c r="N323" s="319">
        <v>1500</v>
      </c>
      <c r="O323" s="319"/>
      <c r="P323" s="319"/>
      <c r="Q323" s="652"/>
      <c r="R323" s="652"/>
      <c r="S323" s="320"/>
      <c r="T323" s="146">
        <v>2009</v>
      </c>
      <c r="U323" s="652"/>
      <c r="V323" s="652"/>
      <c r="W323" s="652"/>
      <c r="X323" s="652"/>
      <c r="Y323" s="652"/>
      <c r="Z323" s="319">
        <v>300</v>
      </c>
      <c r="AA323" s="319"/>
      <c r="AB323" s="319"/>
      <c r="AC323" s="319"/>
      <c r="AD323" s="319"/>
      <c r="AE323" s="319"/>
      <c r="AF323" s="319"/>
      <c r="AG323" s="319"/>
      <c r="AH323" s="319"/>
      <c r="AI323" s="319"/>
      <c r="AJ323" s="319"/>
      <c r="AK323" s="319"/>
      <c r="AL323" s="319"/>
      <c r="AM323" s="319"/>
      <c r="AN323" s="319"/>
      <c r="AO323" s="319"/>
      <c r="AP323" s="319"/>
      <c r="AQ323" s="319"/>
      <c r="AR323" s="319"/>
      <c r="AS323" s="681"/>
    </row>
    <row r="324" spans="1:45" s="108" customFormat="1" ht="25.5" customHeight="1">
      <c r="A324" s="339"/>
      <c r="B324" s="958"/>
      <c r="C324" s="319" t="s">
        <v>12491</v>
      </c>
      <c r="D324" s="319"/>
      <c r="E324" s="319" t="s">
        <v>13269</v>
      </c>
      <c r="F324" s="319" t="s">
        <v>12491</v>
      </c>
      <c r="G324" s="319">
        <v>1488</v>
      </c>
      <c r="H324" s="319"/>
      <c r="I324" s="690">
        <v>1488</v>
      </c>
      <c r="J324" s="319">
        <v>30</v>
      </c>
      <c r="K324" s="319">
        <v>50</v>
      </c>
      <c r="L324" s="319"/>
      <c r="M324" s="319"/>
      <c r="N324" s="319">
        <v>1500</v>
      </c>
      <c r="O324" s="319"/>
      <c r="P324" s="319"/>
      <c r="Q324" s="652"/>
      <c r="R324" s="652"/>
      <c r="S324" s="320"/>
      <c r="T324" s="146">
        <v>2009</v>
      </c>
      <c r="U324" s="652"/>
      <c r="V324" s="652"/>
      <c r="W324" s="652"/>
      <c r="X324" s="652"/>
      <c r="Y324" s="652"/>
      <c r="Z324" s="319">
        <v>300</v>
      </c>
      <c r="AA324" s="319"/>
      <c r="AB324" s="319"/>
      <c r="AC324" s="319"/>
      <c r="AD324" s="319"/>
      <c r="AE324" s="319"/>
      <c r="AF324" s="319"/>
      <c r="AG324" s="319"/>
      <c r="AH324" s="319"/>
      <c r="AI324" s="319"/>
      <c r="AJ324" s="319"/>
      <c r="AK324" s="319"/>
      <c r="AL324" s="319"/>
      <c r="AM324" s="319"/>
      <c r="AN324" s="319"/>
      <c r="AO324" s="319"/>
      <c r="AP324" s="319"/>
      <c r="AQ324" s="319"/>
      <c r="AR324" s="319"/>
      <c r="AS324" s="681"/>
    </row>
    <row r="325" spans="1:45" s="108" customFormat="1" ht="25.5" customHeight="1">
      <c r="A325" s="339"/>
      <c r="B325" s="958"/>
      <c r="C325" s="319" t="s">
        <v>12495</v>
      </c>
      <c r="D325" s="319"/>
      <c r="E325" s="319" t="s">
        <v>13270</v>
      </c>
      <c r="F325" s="319" t="s">
        <v>12495</v>
      </c>
      <c r="G325" s="319">
        <v>24454</v>
      </c>
      <c r="H325" s="319"/>
      <c r="I325" s="690"/>
      <c r="J325" s="319"/>
      <c r="K325" s="319"/>
      <c r="L325" s="319"/>
      <c r="M325" s="319"/>
      <c r="N325" s="319"/>
      <c r="O325" s="319"/>
      <c r="P325" s="319"/>
      <c r="Q325" s="652"/>
      <c r="R325" s="652"/>
      <c r="S325" s="320"/>
      <c r="T325" s="146" t="s">
        <v>13271</v>
      </c>
      <c r="U325" s="652"/>
      <c r="V325" s="652"/>
      <c r="W325" s="652"/>
      <c r="X325" s="652"/>
      <c r="Y325" s="652"/>
      <c r="Z325" s="319">
        <v>80</v>
      </c>
      <c r="AA325" s="319"/>
      <c r="AB325" s="319"/>
      <c r="AC325" s="319"/>
      <c r="AD325" s="319"/>
      <c r="AE325" s="319"/>
      <c r="AF325" s="319"/>
      <c r="AG325" s="319"/>
      <c r="AH325" s="319"/>
      <c r="AI325" s="319"/>
      <c r="AJ325" s="319"/>
      <c r="AK325" s="319"/>
      <c r="AL325" s="319"/>
      <c r="AM325" s="319"/>
      <c r="AN325" s="319"/>
      <c r="AO325" s="319"/>
      <c r="AP325" s="319"/>
      <c r="AQ325" s="319"/>
      <c r="AR325" s="319"/>
      <c r="AS325" s="319"/>
    </row>
    <row r="326" spans="1:45" s="108" customFormat="1" ht="25.5" customHeight="1">
      <c r="A326" s="339"/>
      <c r="B326" s="958"/>
      <c r="C326" s="319" t="s">
        <v>12522</v>
      </c>
      <c r="D326" s="319"/>
      <c r="E326" s="319" t="s">
        <v>13272</v>
      </c>
      <c r="F326" s="319" t="s">
        <v>13273</v>
      </c>
      <c r="G326" s="319">
        <v>3200</v>
      </c>
      <c r="H326" s="319"/>
      <c r="I326" s="690">
        <v>3200</v>
      </c>
      <c r="J326" s="319">
        <v>39</v>
      </c>
      <c r="K326" s="319">
        <v>40</v>
      </c>
      <c r="L326" s="319">
        <v>2</v>
      </c>
      <c r="M326" s="319"/>
      <c r="N326" s="319">
        <v>1560</v>
      </c>
      <c r="O326" s="319">
        <v>100</v>
      </c>
      <c r="P326" s="319"/>
      <c r="Q326" s="652" t="s">
        <v>3165</v>
      </c>
      <c r="R326" s="652"/>
      <c r="S326" s="320"/>
      <c r="T326" s="146">
        <v>2013</v>
      </c>
      <c r="U326" s="652"/>
      <c r="V326" s="652"/>
      <c r="W326" s="652"/>
      <c r="X326" s="652"/>
      <c r="Y326" s="652"/>
      <c r="Z326" s="319">
        <v>400</v>
      </c>
      <c r="AA326" s="319"/>
      <c r="AB326" s="319"/>
      <c r="AC326" s="319"/>
      <c r="AD326" s="319"/>
      <c r="AE326" s="319"/>
      <c r="AF326" s="319"/>
      <c r="AG326" s="319"/>
      <c r="AH326" s="319"/>
      <c r="AI326" s="319"/>
      <c r="AJ326" s="319"/>
      <c r="AK326" s="319"/>
      <c r="AL326" s="319"/>
      <c r="AM326" s="319"/>
      <c r="AN326" s="319"/>
      <c r="AO326" s="319"/>
      <c r="AP326" s="319"/>
      <c r="AQ326" s="319"/>
      <c r="AR326" s="319"/>
      <c r="AS326" s="319"/>
    </row>
    <row r="327" spans="1:45" s="108" customFormat="1" ht="25.5" customHeight="1">
      <c r="A327" s="339"/>
      <c r="B327" s="958"/>
      <c r="C327" s="319" t="s">
        <v>12522</v>
      </c>
      <c r="D327" s="319"/>
      <c r="E327" s="319" t="s">
        <v>13274</v>
      </c>
      <c r="F327" s="319" t="s">
        <v>11899</v>
      </c>
      <c r="G327" s="319">
        <v>506</v>
      </c>
      <c r="H327" s="319"/>
      <c r="I327" s="690">
        <v>506</v>
      </c>
      <c r="J327" s="319">
        <v>22</v>
      </c>
      <c r="K327" s="319">
        <v>23</v>
      </c>
      <c r="L327" s="319"/>
      <c r="M327" s="319"/>
      <c r="N327" s="319">
        <v>506</v>
      </c>
      <c r="O327" s="319"/>
      <c r="P327" s="319"/>
      <c r="Q327" s="652"/>
      <c r="R327" s="652"/>
      <c r="S327" s="320"/>
      <c r="T327" s="146">
        <v>2014</v>
      </c>
      <c r="U327" s="652"/>
      <c r="V327" s="652"/>
      <c r="W327" s="652"/>
      <c r="X327" s="652"/>
      <c r="Y327" s="652"/>
      <c r="Z327" s="319">
        <v>140</v>
      </c>
      <c r="AA327" s="319"/>
      <c r="AB327" s="319"/>
      <c r="AC327" s="319"/>
      <c r="AD327" s="319"/>
      <c r="AE327" s="319"/>
      <c r="AF327" s="319"/>
      <c r="AG327" s="319"/>
      <c r="AH327" s="319"/>
      <c r="AI327" s="319"/>
      <c r="AJ327" s="319"/>
      <c r="AK327" s="319"/>
      <c r="AL327" s="319"/>
      <c r="AM327" s="319"/>
      <c r="AN327" s="319"/>
      <c r="AO327" s="319"/>
      <c r="AP327" s="319"/>
      <c r="AQ327" s="319"/>
      <c r="AR327" s="319"/>
      <c r="AS327" s="319"/>
    </row>
    <row r="328" spans="1:45" s="108" customFormat="1" ht="25.5" customHeight="1">
      <c r="A328" s="339"/>
      <c r="B328" s="958"/>
      <c r="C328" s="319" t="s">
        <v>12539</v>
      </c>
      <c r="D328" s="319"/>
      <c r="E328" s="319" t="s">
        <v>13275</v>
      </c>
      <c r="F328" s="319" t="s">
        <v>12539</v>
      </c>
      <c r="G328" s="319">
        <v>32300</v>
      </c>
      <c r="H328" s="577"/>
      <c r="I328" s="577">
        <v>11874</v>
      </c>
      <c r="J328" s="319"/>
      <c r="K328" s="319"/>
      <c r="L328" s="319"/>
      <c r="M328" s="319"/>
      <c r="N328" s="319"/>
      <c r="O328" s="319"/>
      <c r="P328" s="319"/>
      <c r="Q328" s="652"/>
      <c r="R328" s="652"/>
      <c r="S328" s="320"/>
      <c r="T328" s="320">
        <v>2009</v>
      </c>
      <c r="U328" s="652"/>
      <c r="V328" s="652"/>
      <c r="W328" s="652"/>
      <c r="X328" s="652"/>
      <c r="Y328" s="652"/>
      <c r="Z328" s="319">
        <v>425</v>
      </c>
      <c r="AA328" s="319"/>
      <c r="AB328" s="319"/>
      <c r="AC328" s="319"/>
      <c r="AD328" s="319"/>
      <c r="AE328" s="319"/>
      <c r="AF328" s="319"/>
      <c r="AG328" s="319"/>
      <c r="AH328" s="319"/>
      <c r="AI328" s="319"/>
      <c r="AJ328" s="319"/>
      <c r="AK328" s="319"/>
      <c r="AL328" s="319"/>
      <c r="AM328" s="319"/>
      <c r="AN328" s="319"/>
      <c r="AO328" s="319"/>
      <c r="AP328" s="319"/>
      <c r="AQ328" s="319"/>
      <c r="AR328" s="319"/>
      <c r="AS328" s="319"/>
    </row>
    <row r="329" spans="1:45" s="108" customFormat="1" ht="24.75" customHeight="1">
      <c r="A329" s="339"/>
      <c r="B329" s="958"/>
      <c r="C329" s="319" t="s">
        <v>12539</v>
      </c>
      <c r="D329" s="319"/>
      <c r="E329" s="319" t="s">
        <v>13276</v>
      </c>
      <c r="F329" s="319" t="s">
        <v>12539</v>
      </c>
      <c r="G329" s="319">
        <v>9808</v>
      </c>
      <c r="H329" s="319">
        <v>2241</v>
      </c>
      <c r="I329" s="690"/>
      <c r="J329" s="319"/>
      <c r="K329" s="319"/>
      <c r="L329" s="319"/>
      <c r="M329" s="319"/>
      <c r="N329" s="319"/>
      <c r="O329" s="319"/>
      <c r="P329" s="319"/>
      <c r="Q329" s="652"/>
      <c r="R329" s="652"/>
      <c r="S329" s="320"/>
      <c r="T329" s="146">
        <v>2002</v>
      </c>
      <c r="U329" s="652"/>
      <c r="V329" s="652"/>
      <c r="W329" s="652"/>
      <c r="X329" s="652"/>
      <c r="Y329" s="652"/>
      <c r="Z329" s="319">
        <v>406</v>
      </c>
      <c r="AA329" s="319"/>
      <c r="AB329" s="319"/>
      <c r="AC329" s="319"/>
      <c r="AD329" s="319"/>
      <c r="AE329" s="319"/>
      <c r="AF329" s="319"/>
      <c r="AG329" s="319"/>
      <c r="AH329" s="319"/>
      <c r="AI329" s="319"/>
      <c r="AJ329" s="319"/>
      <c r="AK329" s="319"/>
      <c r="AL329" s="319"/>
      <c r="AM329" s="319"/>
      <c r="AN329" s="319"/>
      <c r="AO329" s="319"/>
      <c r="AP329" s="319"/>
      <c r="AQ329" s="319"/>
      <c r="AR329" s="319"/>
      <c r="AS329" s="319"/>
    </row>
    <row r="330" spans="1:45" s="108" customFormat="1" ht="24.75" customHeight="1">
      <c r="A330" s="339"/>
      <c r="B330" s="1231"/>
      <c r="C330" s="319" t="s">
        <v>12539</v>
      </c>
      <c r="D330" s="319"/>
      <c r="E330" s="319" t="s">
        <v>15634</v>
      </c>
      <c r="F330" s="319" t="s">
        <v>12539</v>
      </c>
      <c r="G330" s="319">
        <v>115772</v>
      </c>
      <c r="H330" s="319">
        <v>348.12</v>
      </c>
      <c r="I330" s="690">
        <v>862.74</v>
      </c>
      <c r="J330" s="319"/>
      <c r="K330" s="319"/>
      <c r="L330" s="319"/>
      <c r="M330" s="319"/>
      <c r="N330" s="319"/>
      <c r="O330" s="319"/>
      <c r="P330" s="319"/>
      <c r="Q330" s="652"/>
      <c r="R330" s="652"/>
      <c r="S330" s="320"/>
      <c r="T330" s="146">
        <v>2016</v>
      </c>
      <c r="U330" s="652"/>
      <c r="V330" s="652"/>
      <c r="W330" s="652"/>
      <c r="X330" s="652"/>
      <c r="Y330" s="652"/>
      <c r="Z330" s="319">
        <v>1850</v>
      </c>
      <c r="AA330" s="319"/>
      <c r="AB330" s="319"/>
      <c r="AC330" s="319"/>
      <c r="AD330" s="319"/>
      <c r="AE330" s="319"/>
      <c r="AF330" s="319"/>
      <c r="AG330" s="319"/>
      <c r="AH330" s="319"/>
      <c r="AI330" s="319"/>
      <c r="AJ330" s="319"/>
      <c r="AK330" s="319"/>
      <c r="AL330" s="319"/>
      <c r="AM330" s="319"/>
      <c r="AN330" s="319"/>
      <c r="AO330" s="319"/>
      <c r="AP330" s="319"/>
      <c r="AQ330" s="319"/>
      <c r="AR330" s="319"/>
      <c r="AS330" s="319"/>
    </row>
    <row r="331" spans="1:45" s="108" customFormat="1" ht="24.75" customHeight="1">
      <c r="A331" s="339"/>
      <c r="B331" s="1059" t="s">
        <v>5657</v>
      </c>
      <c r="C331" s="1239" t="s">
        <v>5614</v>
      </c>
      <c r="D331" s="177"/>
      <c r="E331" s="544">
        <f>COUNTA(E332:E335)</f>
        <v>4</v>
      </c>
      <c r="F331" s="319"/>
      <c r="G331" s="319">
        <f>SUM(G332:G335)</f>
        <v>8348</v>
      </c>
      <c r="H331" s="319">
        <f>SUM(H332:H335)</f>
        <v>1735</v>
      </c>
      <c r="I331" s="319">
        <f>SUM(I332:I335)</f>
        <v>6062.45</v>
      </c>
      <c r="J331" s="100"/>
      <c r="K331" s="100"/>
      <c r="L331" s="100"/>
      <c r="M331" s="319"/>
      <c r="N331" s="319"/>
      <c r="O331" s="319"/>
      <c r="P331" s="319"/>
      <c r="Q331" s="319"/>
      <c r="R331" s="177"/>
      <c r="S331" s="578"/>
      <c r="T331" s="319"/>
      <c r="U331" s="177"/>
      <c r="V331" s="1197"/>
      <c r="W331" s="1197"/>
      <c r="X331" s="1197"/>
      <c r="Y331" s="1197"/>
      <c r="Z331" s="1197"/>
      <c r="AA331" s="1197"/>
      <c r="AB331" s="1197"/>
      <c r="AC331" s="1197"/>
      <c r="AD331" s="1197"/>
      <c r="AE331" s="1197"/>
      <c r="AF331" s="1197"/>
      <c r="AG331" s="1197"/>
      <c r="AH331" s="1197"/>
      <c r="AI331" s="1197"/>
      <c r="AJ331" s="1197"/>
      <c r="AK331" s="1197"/>
      <c r="AL331" s="1197"/>
      <c r="AM331" s="1197"/>
      <c r="AN331" s="1197"/>
      <c r="AO331" s="1197"/>
      <c r="AP331" s="1197"/>
      <c r="AQ331" s="1197"/>
      <c r="AR331" s="107"/>
      <c r="AS331" s="107"/>
    </row>
    <row r="332" spans="1:45" s="108" customFormat="1" ht="24.75" customHeight="1">
      <c r="A332" s="339"/>
      <c r="B332" s="1504"/>
      <c r="C332" s="100" t="s">
        <v>3628</v>
      </c>
      <c r="D332" s="100"/>
      <c r="E332" s="100" t="s">
        <v>6253</v>
      </c>
      <c r="F332" s="100" t="s">
        <v>3628</v>
      </c>
      <c r="G332" s="100">
        <v>2888</v>
      </c>
      <c r="H332" s="100">
        <v>1600</v>
      </c>
      <c r="I332" s="100">
        <v>1600</v>
      </c>
      <c r="J332" s="100">
        <v>40</v>
      </c>
      <c r="K332" s="100">
        <v>40</v>
      </c>
      <c r="L332" s="100"/>
      <c r="M332" s="100"/>
      <c r="N332" s="100">
        <v>1600</v>
      </c>
      <c r="O332" s="100">
        <v>0</v>
      </c>
      <c r="P332" s="100">
        <v>0</v>
      </c>
      <c r="Q332" s="100">
        <v>0</v>
      </c>
      <c r="R332" s="100"/>
      <c r="S332" s="582">
        <v>2011</v>
      </c>
      <c r="T332" s="105">
        <v>2011</v>
      </c>
      <c r="U332" s="100"/>
      <c r="V332" s="100"/>
      <c r="W332" s="100"/>
      <c r="X332" s="100"/>
      <c r="Y332" s="100"/>
      <c r="Z332" s="100">
        <v>360</v>
      </c>
      <c r="AA332" s="100"/>
      <c r="AB332" s="100"/>
      <c r="AC332" s="100"/>
      <c r="AD332" s="100"/>
      <c r="AE332" s="100"/>
      <c r="AF332" s="100"/>
      <c r="AG332" s="100"/>
      <c r="AH332" s="100"/>
      <c r="AI332" s="100"/>
      <c r="AJ332" s="100"/>
      <c r="AK332" s="100"/>
      <c r="AL332" s="100"/>
      <c r="AM332" s="100"/>
      <c r="AN332" s="100"/>
      <c r="AO332" s="100"/>
      <c r="AP332" s="100"/>
      <c r="AQ332" s="100"/>
      <c r="AR332" s="100"/>
      <c r="AS332" s="100"/>
    </row>
    <row r="333" spans="1:45" s="108" customFormat="1" ht="24.75" customHeight="1">
      <c r="A333" s="339"/>
      <c r="B333" s="1505"/>
      <c r="C333" s="100" t="s">
        <v>13865</v>
      </c>
      <c r="D333" s="100"/>
      <c r="E333" s="100" t="s">
        <v>13866</v>
      </c>
      <c r="F333" s="100" t="s">
        <v>13865</v>
      </c>
      <c r="G333" s="100">
        <v>525</v>
      </c>
      <c r="H333" s="100">
        <v>0</v>
      </c>
      <c r="I333" s="105">
        <v>633.45000000000005</v>
      </c>
      <c r="J333" s="105">
        <v>16.78</v>
      </c>
      <c r="K333" s="105">
        <v>37.75</v>
      </c>
      <c r="L333" s="100"/>
      <c r="M333" s="100"/>
      <c r="N333" s="105">
        <v>633.45000000000005</v>
      </c>
      <c r="O333" s="100"/>
      <c r="P333" s="100"/>
      <c r="Q333" s="100"/>
      <c r="R333" s="100"/>
      <c r="S333" s="582"/>
      <c r="T333" s="105">
        <v>2016</v>
      </c>
      <c r="U333" s="100"/>
      <c r="V333" s="100"/>
      <c r="W333" s="100"/>
      <c r="X333" s="100"/>
      <c r="Y333" s="100"/>
      <c r="Z333" s="100">
        <v>110</v>
      </c>
      <c r="AA333" s="100"/>
      <c r="AB333" s="100"/>
      <c r="AC333" s="100"/>
      <c r="AD333" s="100"/>
      <c r="AE333" s="100"/>
      <c r="AF333" s="100"/>
      <c r="AG333" s="100"/>
      <c r="AH333" s="100"/>
      <c r="AI333" s="100"/>
      <c r="AJ333" s="100"/>
      <c r="AK333" s="100"/>
      <c r="AL333" s="100"/>
      <c r="AM333" s="100"/>
      <c r="AN333" s="100"/>
      <c r="AO333" s="100"/>
      <c r="AP333" s="100"/>
      <c r="AQ333" s="100"/>
      <c r="AR333" s="100"/>
      <c r="AS333" s="100"/>
    </row>
    <row r="334" spans="1:45" s="108" customFormat="1" ht="24.75" customHeight="1">
      <c r="A334" s="339"/>
      <c r="B334" s="1505"/>
      <c r="C334" s="100" t="s">
        <v>5441</v>
      </c>
      <c r="D334" s="100"/>
      <c r="E334" s="100" t="s">
        <v>15635</v>
      </c>
      <c r="F334" s="100" t="s">
        <v>5441</v>
      </c>
      <c r="G334" s="100">
        <v>1183</v>
      </c>
      <c r="H334" s="100">
        <v>135</v>
      </c>
      <c r="I334" s="100">
        <v>77</v>
      </c>
      <c r="J334" s="100" t="s">
        <v>6254</v>
      </c>
      <c r="K334" s="100" t="s">
        <v>5345</v>
      </c>
      <c r="L334" s="100"/>
      <c r="M334" s="100"/>
      <c r="N334" s="100">
        <v>231</v>
      </c>
      <c r="O334" s="100">
        <v>0</v>
      </c>
      <c r="P334" s="100">
        <v>0</v>
      </c>
      <c r="Q334" s="100">
        <v>0</v>
      </c>
      <c r="R334" s="100"/>
      <c r="S334" s="582"/>
      <c r="T334" s="105">
        <v>2014</v>
      </c>
      <c r="U334" s="100"/>
      <c r="V334" s="100"/>
      <c r="W334" s="100"/>
      <c r="X334" s="100"/>
      <c r="Y334" s="100"/>
      <c r="Z334" s="100">
        <v>900</v>
      </c>
      <c r="AA334" s="100"/>
      <c r="AB334" s="100"/>
      <c r="AC334" s="100"/>
      <c r="AD334" s="100"/>
      <c r="AE334" s="100"/>
      <c r="AF334" s="100"/>
      <c r="AG334" s="100"/>
      <c r="AH334" s="100"/>
      <c r="AI334" s="100"/>
      <c r="AJ334" s="100"/>
      <c r="AK334" s="100"/>
      <c r="AL334" s="100"/>
      <c r="AM334" s="100"/>
      <c r="AN334" s="100"/>
      <c r="AO334" s="100"/>
      <c r="AP334" s="100"/>
      <c r="AQ334" s="100"/>
      <c r="AR334" s="100"/>
      <c r="AS334" s="100"/>
    </row>
    <row r="335" spans="1:45" s="108" customFormat="1" ht="24.75" customHeight="1">
      <c r="A335" s="339"/>
      <c r="B335" s="1505"/>
      <c r="C335" s="100" t="s">
        <v>6255</v>
      </c>
      <c r="D335" s="100"/>
      <c r="E335" s="100" t="s">
        <v>6256</v>
      </c>
      <c r="F335" s="100" t="s">
        <v>6255</v>
      </c>
      <c r="G335" s="100">
        <v>3752</v>
      </c>
      <c r="H335" s="100">
        <v>0</v>
      </c>
      <c r="I335" s="100">
        <v>3752</v>
      </c>
      <c r="J335" s="100"/>
      <c r="K335" s="100"/>
      <c r="L335" s="100"/>
      <c r="M335" s="100"/>
      <c r="N335" s="100"/>
      <c r="O335" s="100"/>
      <c r="P335" s="100">
        <v>100</v>
      </c>
      <c r="Q335" s="100">
        <v>0</v>
      </c>
      <c r="R335" s="100"/>
      <c r="S335" s="582"/>
      <c r="T335" s="105">
        <v>2012</v>
      </c>
      <c r="U335" s="100"/>
      <c r="V335" s="100"/>
      <c r="W335" s="100"/>
      <c r="X335" s="100"/>
      <c r="Y335" s="100"/>
      <c r="Z335" s="100">
        <v>254</v>
      </c>
      <c r="AA335" s="100"/>
      <c r="AB335" s="100"/>
      <c r="AC335" s="100"/>
      <c r="AD335" s="100"/>
      <c r="AE335" s="100"/>
      <c r="AF335" s="100"/>
      <c r="AG335" s="100"/>
      <c r="AH335" s="100"/>
      <c r="AI335" s="100"/>
      <c r="AJ335" s="100"/>
      <c r="AK335" s="100"/>
      <c r="AL335" s="100"/>
      <c r="AM335" s="100"/>
      <c r="AN335" s="100"/>
      <c r="AO335" s="100"/>
      <c r="AP335" s="100"/>
      <c r="AQ335" s="100"/>
      <c r="AR335" s="100"/>
      <c r="AS335" s="100"/>
    </row>
    <row r="336" spans="1:45" s="108" customFormat="1" ht="24.75" customHeight="1">
      <c r="A336" s="339"/>
      <c r="B336" s="1059" t="s">
        <v>5676</v>
      </c>
      <c r="C336" s="319" t="s">
        <v>3669</v>
      </c>
      <c r="D336" s="319"/>
      <c r="E336" s="544">
        <f>COUNTA(E337:E349)</f>
        <v>13</v>
      </c>
      <c r="F336" s="319"/>
      <c r="G336" s="319">
        <f>SUM(G337:G349)</f>
        <v>56438.5</v>
      </c>
      <c r="H336" s="319">
        <f>SUM(H337:H349)</f>
        <v>2120.9</v>
      </c>
      <c r="I336" s="319">
        <f>SUM(I337:I349)</f>
        <v>2227.91</v>
      </c>
      <c r="J336" s="319"/>
      <c r="K336" s="319"/>
      <c r="L336" s="319"/>
      <c r="M336" s="319"/>
      <c r="N336" s="319">
        <f>SUM(N337:N349)</f>
        <v>18110</v>
      </c>
      <c r="O336" s="319"/>
      <c r="P336" s="319"/>
      <c r="Q336" s="319"/>
      <c r="R336" s="319"/>
      <c r="S336" s="319"/>
      <c r="T336" s="320"/>
      <c r="U336" s="319"/>
      <c r="V336" s="319"/>
      <c r="W336" s="319"/>
      <c r="X336" s="319"/>
      <c r="Y336" s="319"/>
      <c r="Z336" s="319"/>
      <c r="AA336" s="319"/>
      <c r="AB336" s="319"/>
      <c r="AC336" s="319"/>
      <c r="AD336" s="319"/>
      <c r="AE336" s="319"/>
      <c r="AF336" s="319"/>
      <c r="AG336" s="319"/>
      <c r="AH336" s="100"/>
      <c r="AI336" s="100"/>
      <c r="AJ336" s="319"/>
      <c r="AK336" s="319"/>
      <c r="AL336" s="319"/>
      <c r="AM336" s="319"/>
      <c r="AN336" s="319"/>
      <c r="AO336" s="319"/>
      <c r="AP336" s="319"/>
      <c r="AQ336" s="319"/>
      <c r="AR336" s="319"/>
      <c r="AS336" s="319"/>
    </row>
    <row r="337" spans="1:45" s="108" customFormat="1" ht="24.75" customHeight="1">
      <c r="A337" s="339"/>
      <c r="B337" s="958"/>
      <c r="C337" s="100" t="s">
        <v>13875</v>
      </c>
      <c r="D337" s="100"/>
      <c r="E337" s="100" t="s">
        <v>15056</v>
      </c>
      <c r="F337" s="100" t="s">
        <v>13875</v>
      </c>
      <c r="G337" s="100">
        <v>6443</v>
      </c>
      <c r="H337" s="100">
        <v>99</v>
      </c>
      <c r="I337" s="100">
        <v>99</v>
      </c>
      <c r="J337" s="100">
        <v>40</v>
      </c>
      <c r="K337" s="100">
        <v>40</v>
      </c>
      <c r="L337" s="100"/>
      <c r="M337" s="100"/>
      <c r="N337" s="100">
        <v>1600</v>
      </c>
      <c r="O337" s="100"/>
      <c r="P337" s="100"/>
      <c r="Q337" s="100"/>
      <c r="R337" s="100"/>
      <c r="S337" s="100"/>
      <c r="T337" s="105">
        <v>2011</v>
      </c>
      <c r="U337" s="100"/>
      <c r="V337" s="100"/>
      <c r="W337" s="100"/>
      <c r="X337" s="100"/>
      <c r="Y337" s="100"/>
      <c r="Z337" s="100">
        <v>1200</v>
      </c>
      <c r="AA337" s="100"/>
      <c r="AB337" s="100"/>
      <c r="AC337" s="100"/>
      <c r="AD337" s="100"/>
      <c r="AE337" s="100"/>
      <c r="AF337" s="100"/>
      <c r="AG337" s="100"/>
      <c r="AH337" s="100"/>
      <c r="AI337" s="100"/>
      <c r="AJ337" s="100"/>
      <c r="AK337" s="100"/>
      <c r="AL337" s="100"/>
      <c r="AM337" s="100"/>
      <c r="AN337" s="100"/>
      <c r="AO337" s="100"/>
      <c r="AP337" s="100"/>
      <c r="AQ337" s="100"/>
      <c r="AR337" s="100"/>
      <c r="AS337" s="100" t="s">
        <v>15057</v>
      </c>
    </row>
    <row r="338" spans="1:45" s="108" customFormat="1" ht="24.75" customHeight="1">
      <c r="A338" s="339"/>
      <c r="B338" s="958"/>
      <c r="C338" s="100" t="s">
        <v>13875</v>
      </c>
      <c r="D338" s="100"/>
      <c r="E338" s="100" t="s">
        <v>15058</v>
      </c>
      <c r="F338" s="100" t="s">
        <v>13875</v>
      </c>
      <c r="G338" s="100">
        <v>4076</v>
      </c>
      <c r="H338" s="100">
        <v>100</v>
      </c>
      <c r="I338" s="100">
        <v>100</v>
      </c>
      <c r="J338" s="100"/>
      <c r="K338" s="100"/>
      <c r="L338" s="100"/>
      <c r="M338" s="100"/>
      <c r="N338" s="100">
        <v>4092</v>
      </c>
      <c r="O338" s="100"/>
      <c r="P338" s="100"/>
      <c r="Q338" s="100"/>
      <c r="R338" s="100"/>
      <c r="S338" s="100"/>
      <c r="T338" s="105">
        <v>2010</v>
      </c>
      <c r="U338" s="100"/>
      <c r="V338" s="100"/>
      <c r="W338" s="100"/>
      <c r="X338" s="100"/>
      <c r="Y338" s="100"/>
      <c r="Z338" s="100">
        <v>1022</v>
      </c>
      <c r="AA338" s="100"/>
      <c r="AB338" s="100"/>
      <c r="AC338" s="100"/>
      <c r="AD338" s="100"/>
      <c r="AE338" s="100"/>
      <c r="AF338" s="100"/>
      <c r="AG338" s="100"/>
      <c r="AH338" s="100"/>
      <c r="AI338" s="100"/>
      <c r="AJ338" s="100"/>
      <c r="AK338" s="100"/>
      <c r="AL338" s="100"/>
      <c r="AM338" s="100"/>
      <c r="AN338" s="100"/>
      <c r="AO338" s="100"/>
      <c r="AP338" s="100"/>
      <c r="AQ338" s="100"/>
      <c r="AR338" s="100"/>
      <c r="AS338" s="100" t="s">
        <v>6523</v>
      </c>
    </row>
    <row r="339" spans="1:45" s="108" customFormat="1" ht="24.75" customHeight="1">
      <c r="A339" s="339"/>
      <c r="B339" s="958"/>
      <c r="C339" s="100" t="s">
        <v>13887</v>
      </c>
      <c r="D339" s="100"/>
      <c r="E339" s="100" t="s">
        <v>15059</v>
      </c>
      <c r="F339" s="100" t="s">
        <v>15060</v>
      </c>
      <c r="G339" s="100"/>
      <c r="H339" s="100">
        <v>126</v>
      </c>
      <c r="I339" s="100">
        <v>126</v>
      </c>
      <c r="J339" s="100">
        <v>18</v>
      </c>
      <c r="K339" s="100">
        <v>7</v>
      </c>
      <c r="L339" s="100"/>
      <c r="M339" s="100"/>
      <c r="N339" s="100">
        <v>126</v>
      </c>
      <c r="O339" s="100"/>
      <c r="P339" s="100"/>
      <c r="Q339" s="100"/>
      <c r="R339" s="100"/>
      <c r="S339" s="100"/>
      <c r="T339" s="105">
        <v>2014</v>
      </c>
      <c r="U339" s="100"/>
      <c r="V339" s="100"/>
      <c r="W339" s="100"/>
      <c r="X339" s="100"/>
      <c r="Y339" s="100"/>
      <c r="Z339" s="100">
        <v>300</v>
      </c>
      <c r="AA339" s="100"/>
      <c r="AB339" s="100"/>
      <c r="AC339" s="100"/>
      <c r="AD339" s="100"/>
      <c r="AE339" s="100"/>
      <c r="AF339" s="100"/>
      <c r="AG339" s="100"/>
      <c r="AH339" s="100"/>
      <c r="AI339" s="100"/>
      <c r="AJ339" s="100"/>
      <c r="AK339" s="100"/>
      <c r="AL339" s="100"/>
      <c r="AM339" s="100"/>
      <c r="AN339" s="100"/>
      <c r="AO339" s="100"/>
      <c r="AP339" s="100"/>
      <c r="AQ339" s="100"/>
      <c r="AR339" s="100"/>
      <c r="AS339" s="100" t="s">
        <v>15061</v>
      </c>
    </row>
    <row r="340" spans="1:45" s="108" customFormat="1" ht="24.75" customHeight="1">
      <c r="A340" s="339"/>
      <c r="B340" s="958"/>
      <c r="C340" s="100" t="s">
        <v>13887</v>
      </c>
      <c r="D340" s="100"/>
      <c r="E340" s="100" t="s">
        <v>2088</v>
      </c>
      <c r="F340" s="100" t="s">
        <v>15060</v>
      </c>
      <c r="G340" s="100"/>
      <c r="H340" s="100">
        <v>96</v>
      </c>
      <c r="I340" s="100">
        <v>96</v>
      </c>
      <c r="J340" s="100">
        <v>14</v>
      </c>
      <c r="K340" s="100">
        <v>19</v>
      </c>
      <c r="L340" s="100"/>
      <c r="M340" s="100"/>
      <c r="N340" s="100">
        <v>96</v>
      </c>
      <c r="O340" s="100"/>
      <c r="P340" s="100"/>
      <c r="Q340" s="100"/>
      <c r="R340" s="100"/>
      <c r="S340" s="100"/>
      <c r="T340" s="105">
        <v>2004</v>
      </c>
      <c r="U340" s="100"/>
      <c r="V340" s="100"/>
      <c r="W340" s="100"/>
      <c r="X340" s="100"/>
      <c r="Y340" s="100"/>
      <c r="Z340" s="100">
        <v>200</v>
      </c>
      <c r="AA340" s="100"/>
      <c r="AB340" s="100"/>
      <c r="AC340" s="100"/>
      <c r="AD340" s="100"/>
      <c r="AE340" s="100"/>
      <c r="AF340" s="100"/>
      <c r="AG340" s="100"/>
      <c r="AH340" s="100"/>
      <c r="AI340" s="100"/>
      <c r="AJ340" s="100"/>
      <c r="AK340" s="100"/>
      <c r="AL340" s="100"/>
      <c r="AM340" s="100"/>
      <c r="AN340" s="100"/>
      <c r="AO340" s="100"/>
      <c r="AP340" s="100"/>
      <c r="AQ340" s="100"/>
      <c r="AR340" s="100"/>
      <c r="AS340" s="100" t="s">
        <v>15636</v>
      </c>
    </row>
    <row r="341" spans="1:45" s="108" customFormat="1" ht="24.75" customHeight="1">
      <c r="A341" s="339"/>
      <c r="B341" s="958"/>
      <c r="C341" s="100" t="s">
        <v>1061</v>
      </c>
      <c r="D341" s="100"/>
      <c r="E341" s="100" t="s">
        <v>2088</v>
      </c>
      <c r="F341" s="100" t="s">
        <v>13898</v>
      </c>
      <c r="G341" s="100">
        <v>1500</v>
      </c>
      <c r="H341" s="100">
        <v>116.38</v>
      </c>
      <c r="I341" s="100">
        <v>232.76</v>
      </c>
      <c r="J341" s="100">
        <v>27</v>
      </c>
      <c r="K341" s="100">
        <v>18</v>
      </c>
      <c r="L341" s="100"/>
      <c r="M341" s="100"/>
      <c r="N341" s="100">
        <v>486</v>
      </c>
      <c r="O341" s="100"/>
      <c r="P341" s="100"/>
      <c r="Q341" s="100"/>
      <c r="R341" s="100"/>
      <c r="S341" s="100" t="s">
        <v>15062</v>
      </c>
      <c r="T341" s="105">
        <v>2014</v>
      </c>
      <c r="U341" s="100"/>
      <c r="V341" s="100"/>
      <c r="W341" s="100"/>
      <c r="X341" s="100"/>
      <c r="Y341" s="100"/>
      <c r="Z341" s="100">
        <v>1100</v>
      </c>
      <c r="AA341" s="100"/>
      <c r="AB341" s="100"/>
      <c r="AC341" s="100"/>
      <c r="AD341" s="100"/>
      <c r="AE341" s="100"/>
      <c r="AF341" s="100"/>
      <c r="AG341" s="100"/>
      <c r="AH341" s="100"/>
      <c r="AI341" s="100"/>
      <c r="AJ341" s="100"/>
      <c r="AK341" s="100"/>
      <c r="AL341" s="100"/>
      <c r="AM341" s="100"/>
      <c r="AN341" s="100"/>
      <c r="AO341" s="100"/>
      <c r="AP341" s="100"/>
      <c r="AQ341" s="100"/>
      <c r="AR341" s="100"/>
      <c r="AS341" s="100" t="s">
        <v>15063</v>
      </c>
    </row>
    <row r="342" spans="1:45" s="108" customFormat="1" ht="24.75" customHeight="1">
      <c r="A342" s="339"/>
      <c r="B342" s="958"/>
      <c r="C342" s="100" t="s">
        <v>13914</v>
      </c>
      <c r="D342" s="100"/>
      <c r="E342" s="100" t="s">
        <v>15064</v>
      </c>
      <c r="F342" s="100" t="s">
        <v>13914</v>
      </c>
      <c r="G342" s="100">
        <v>1075</v>
      </c>
      <c r="H342" s="100" t="s">
        <v>499</v>
      </c>
      <c r="I342" s="100" t="s">
        <v>499</v>
      </c>
      <c r="J342" s="100">
        <v>20</v>
      </c>
      <c r="K342" s="100">
        <v>40</v>
      </c>
      <c r="L342" s="100"/>
      <c r="M342" s="100"/>
      <c r="N342" s="100">
        <v>8911</v>
      </c>
      <c r="O342" s="100"/>
      <c r="P342" s="100"/>
      <c r="Q342" s="100"/>
      <c r="R342" s="100"/>
      <c r="S342" s="100"/>
      <c r="T342" s="105">
        <v>2010</v>
      </c>
      <c r="U342" s="100"/>
      <c r="V342" s="100"/>
      <c r="W342" s="100"/>
      <c r="X342" s="100"/>
      <c r="Y342" s="100"/>
      <c r="Z342" s="100">
        <v>595</v>
      </c>
      <c r="AA342" s="100"/>
      <c r="AB342" s="100"/>
      <c r="AC342" s="100"/>
      <c r="AD342" s="100"/>
      <c r="AE342" s="100"/>
      <c r="AF342" s="100"/>
      <c r="AG342" s="100"/>
      <c r="AH342" s="100"/>
      <c r="AI342" s="100"/>
      <c r="AJ342" s="100"/>
      <c r="AK342" s="100"/>
      <c r="AL342" s="100"/>
      <c r="AM342" s="100"/>
      <c r="AN342" s="100"/>
      <c r="AO342" s="100"/>
      <c r="AP342" s="100"/>
      <c r="AQ342" s="100"/>
      <c r="AR342" s="100"/>
      <c r="AS342" s="100"/>
    </row>
    <row r="343" spans="1:45" s="108" customFormat="1" ht="24.75" customHeight="1">
      <c r="A343" s="339"/>
      <c r="B343" s="958"/>
      <c r="C343" s="100" t="s">
        <v>13914</v>
      </c>
      <c r="D343" s="100"/>
      <c r="E343" s="100" t="s">
        <v>2088</v>
      </c>
      <c r="F343" s="100" t="s">
        <v>13914</v>
      </c>
      <c r="G343" s="100">
        <v>1172.5</v>
      </c>
      <c r="H343" s="100"/>
      <c r="I343" s="100"/>
      <c r="J343" s="100">
        <v>12.8</v>
      </c>
      <c r="K343" s="100"/>
      <c r="L343" s="100"/>
      <c r="M343" s="100"/>
      <c r="N343" s="100"/>
      <c r="O343" s="100"/>
      <c r="P343" s="100"/>
      <c r="Q343" s="100"/>
      <c r="R343" s="100"/>
      <c r="S343" s="100"/>
      <c r="T343" s="105">
        <v>1998</v>
      </c>
      <c r="U343" s="100"/>
      <c r="V343" s="100"/>
      <c r="W343" s="100"/>
      <c r="X343" s="100"/>
      <c r="Y343" s="100"/>
      <c r="Z343" s="100">
        <v>48</v>
      </c>
      <c r="AA343" s="100"/>
      <c r="AB343" s="100"/>
      <c r="AC343" s="100"/>
      <c r="AD343" s="100"/>
      <c r="AE343" s="100"/>
      <c r="AF343" s="100"/>
      <c r="AG343" s="100"/>
      <c r="AH343" s="100"/>
      <c r="AI343" s="100"/>
      <c r="AJ343" s="100"/>
      <c r="AK343" s="100"/>
      <c r="AL343" s="100"/>
      <c r="AM343" s="100"/>
      <c r="AN343" s="100"/>
      <c r="AO343" s="100"/>
      <c r="AP343" s="100"/>
      <c r="AQ343" s="100"/>
      <c r="AR343" s="100"/>
      <c r="AS343" s="100"/>
    </row>
    <row r="344" spans="1:45" s="108" customFormat="1" ht="24.75" customHeight="1">
      <c r="A344" s="339"/>
      <c r="B344" s="958"/>
      <c r="C344" s="100" t="s">
        <v>1063</v>
      </c>
      <c r="D344" s="100"/>
      <c r="E344" s="100" t="s">
        <v>2088</v>
      </c>
      <c r="F344" s="100" t="s">
        <v>1063</v>
      </c>
      <c r="G344" s="100">
        <v>301</v>
      </c>
      <c r="H344" s="100">
        <v>98</v>
      </c>
      <c r="I344" s="100">
        <v>98</v>
      </c>
      <c r="J344" s="100">
        <v>8</v>
      </c>
      <c r="K344" s="100">
        <v>16</v>
      </c>
      <c r="L344" s="100"/>
      <c r="M344" s="100"/>
      <c r="N344" s="100">
        <v>301</v>
      </c>
      <c r="O344" s="100"/>
      <c r="P344" s="100"/>
      <c r="Q344" s="100"/>
      <c r="R344" s="100"/>
      <c r="S344" s="100"/>
      <c r="T344" s="105">
        <v>2016</v>
      </c>
      <c r="U344" s="100"/>
      <c r="V344" s="100"/>
      <c r="W344" s="100"/>
      <c r="X344" s="100"/>
      <c r="Y344" s="100"/>
      <c r="Z344" s="100">
        <v>426</v>
      </c>
      <c r="AA344" s="100"/>
      <c r="AB344" s="100"/>
      <c r="AC344" s="100"/>
      <c r="AD344" s="100"/>
      <c r="AE344" s="100"/>
      <c r="AF344" s="100"/>
      <c r="AG344" s="100"/>
      <c r="AH344" s="100"/>
      <c r="AI344" s="100"/>
      <c r="AJ344" s="100"/>
      <c r="AK344" s="100"/>
      <c r="AL344" s="100"/>
      <c r="AM344" s="100"/>
      <c r="AN344" s="100"/>
      <c r="AO344" s="100"/>
      <c r="AP344" s="100"/>
      <c r="AQ344" s="100"/>
      <c r="AR344" s="100"/>
      <c r="AS344" s="100" t="s">
        <v>15637</v>
      </c>
    </row>
    <row r="345" spans="1:45" s="108" customFormat="1" ht="24.75" customHeight="1">
      <c r="A345" s="339"/>
      <c r="B345" s="958"/>
      <c r="C345" s="100" t="s">
        <v>1064</v>
      </c>
      <c r="D345" s="100"/>
      <c r="E345" s="100" t="s">
        <v>15065</v>
      </c>
      <c r="F345" s="100" t="s">
        <v>1064</v>
      </c>
      <c r="G345" s="100">
        <v>3440</v>
      </c>
      <c r="H345" s="100"/>
      <c r="I345" s="100"/>
      <c r="J345" s="100">
        <v>20</v>
      </c>
      <c r="K345" s="100">
        <v>40</v>
      </c>
      <c r="L345" s="100"/>
      <c r="M345" s="100"/>
      <c r="N345" s="100">
        <v>1053</v>
      </c>
      <c r="O345" s="100"/>
      <c r="P345" s="100"/>
      <c r="Q345" s="100"/>
      <c r="R345" s="100"/>
      <c r="S345" s="100"/>
      <c r="T345" s="105">
        <v>2016</v>
      </c>
      <c r="U345" s="100"/>
      <c r="V345" s="100"/>
      <c r="W345" s="100"/>
      <c r="X345" s="100"/>
      <c r="Y345" s="100"/>
      <c r="Z345" s="100">
        <v>466</v>
      </c>
      <c r="AA345" s="100"/>
      <c r="AB345" s="100"/>
      <c r="AC345" s="100"/>
      <c r="AD345" s="100"/>
      <c r="AE345" s="100"/>
      <c r="AF345" s="100"/>
      <c r="AG345" s="100"/>
      <c r="AH345" s="100"/>
      <c r="AI345" s="100"/>
      <c r="AJ345" s="100"/>
      <c r="AK345" s="100"/>
      <c r="AL345" s="100"/>
      <c r="AM345" s="100"/>
      <c r="AN345" s="100"/>
      <c r="AO345" s="100"/>
      <c r="AP345" s="100"/>
      <c r="AQ345" s="100"/>
      <c r="AR345" s="100"/>
      <c r="AS345" s="100" t="s">
        <v>8395</v>
      </c>
    </row>
    <row r="346" spans="1:45" s="108" customFormat="1" ht="24.75" customHeight="1">
      <c r="A346" s="339"/>
      <c r="B346" s="958"/>
      <c r="C346" s="100" t="s">
        <v>13943</v>
      </c>
      <c r="D346" s="100"/>
      <c r="E346" s="100" t="s">
        <v>15066</v>
      </c>
      <c r="F346" s="100" t="s">
        <v>2525</v>
      </c>
      <c r="G346" s="100">
        <v>1762</v>
      </c>
      <c r="H346" s="100">
        <v>847</v>
      </c>
      <c r="I346" s="100">
        <v>847</v>
      </c>
      <c r="J346" s="708">
        <v>45</v>
      </c>
      <c r="K346" s="100">
        <v>19.152000000000001</v>
      </c>
      <c r="L346" s="100"/>
      <c r="M346" s="100"/>
      <c r="N346" s="100">
        <v>846</v>
      </c>
      <c r="O346" s="100"/>
      <c r="P346" s="100"/>
      <c r="Q346" s="100"/>
      <c r="R346" s="100"/>
      <c r="S346" s="100"/>
      <c r="T346" s="105">
        <v>2013</v>
      </c>
      <c r="U346" s="100"/>
      <c r="V346" s="100"/>
      <c r="W346" s="100"/>
      <c r="X346" s="100"/>
      <c r="Y346" s="100"/>
      <c r="Z346" s="100">
        <v>1100</v>
      </c>
      <c r="AA346" s="100"/>
      <c r="AB346" s="100"/>
      <c r="AC346" s="100"/>
      <c r="AD346" s="100"/>
      <c r="AE346" s="100"/>
      <c r="AF346" s="100"/>
      <c r="AG346" s="100"/>
      <c r="AH346" s="100"/>
      <c r="AI346" s="100"/>
      <c r="AJ346" s="100"/>
      <c r="AK346" s="100"/>
      <c r="AL346" s="100"/>
      <c r="AM346" s="100"/>
      <c r="AN346" s="100"/>
      <c r="AO346" s="100"/>
      <c r="AP346" s="100"/>
      <c r="AQ346" s="100"/>
      <c r="AR346" s="100"/>
      <c r="AS346" s="100"/>
    </row>
    <row r="347" spans="1:45" s="108" customFormat="1" ht="24.75" customHeight="1">
      <c r="A347" s="339"/>
      <c r="B347" s="958"/>
      <c r="C347" s="100" t="s">
        <v>13943</v>
      </c>
      <c r="D347" s="100"/>
      <c r="E347" s="100" t="s">
        <v>15067</v>
      </c>
      <c r="F347" s="100" t="s">
        <v>15638</v>
      </c>
      <c r="G347" s="100">
        <v>16800</v>
      </c>
      <c r="H347" s="100">
        <v>343</v>
      </c>
      <c r="I347" s="100">
        <v>343</v>
      </c>
      <c r="J347" s="100">
        <v>14</v>
      </c>
      <c r="K347" s="100">
        <v>24.5</v>
      </c>
      <c r="L347" s="100"/>
      <c r="M347" s="100"/>
      <c r="N347" s="100">
        <v>342</v>
      </c>
      <c r="O347" s="100"/>
      <c r="P347" s="100"/>
      <c r="Q347" s="100"/>
      <c r="R347" s="100"/>
      <c r="S347" s="100"/>
      <c r="T347" s="105">
        <v>2016</v>
      </c>
      <c r="U347" s="100"/>
      <c r="V347" s="100"/>
      <c r="W347" s="100"/>
      <c r="X347" s="100"/>
      <c r="Y347" s="100"/>
      <c r="Z347" s="100">
        <v>447</v>
      </c>
      <c r="AA347" s="100"/>
      <c r="AB347" s="100"/>
      <c r="AC347" s="100"/>
      <c r="AD347" s="100"/>
      <c r="AE347" s="100"/>
      <c r="AF347" s="100"/>
      <c r="AG347" s="100"/>
      <c r="AH347" s="100"/>
      <c r="AI347" s="100"/>
      <c r="AJ347" s="100"/>
      <c r="AK347" s="100"/>
      <c r="AL347" s="100"/>
      <c r="AM347" s="100"/>
      <c r="AN347" s="100"/>
      <c r="AO347" s="100"/>
      <c r="AP347" s="100"/>
      <c r="AQ347" s="100"/>
      <c r="AR347" s="100"/>
      <c r="AS347" s="100"/>
    </row>
    <row r="348" spans="1:45" s="108" customFormat="1" ht="24.75" customHeight="1">
      <c r="A348" s="339"/>
      <c r="B348" s="957"/>
      <c r="C348" s="100" t="s">
        <v>13971</v>
      </c>
      <c r="D348" s="100"/>
      <c r="E348" s="100" t="s">
        <v>2088</v>
      </c>
      <c r="F348" s="100" t="s">
        <v>13971</v>
      </c>
      <c r="G348" s="100">
        <v>13961</v>
      </c>
      <c r="H348" s="100">
        <v>95</v>
      </c>
      <c r="I348" s="100">
        <v>95</v>
      </c>
      <c r="J348" s="100"/>
      <c r="K348" s="100"/>
      <c r="L348" s="100"/>
      <c r="M348" s="100"/>
      <c r="N348" s="100">
        <v>95</v>
      </c>
      <c r="O348" s="100"/>
      <c r="P348" s="100"/>
      <c r="Q348" s="100"/>
      <c r="R348" s="100"/>
      <c r="S348" s="100"/>
      <c r="T348" s="320">
        <v>2005</v>
      </c>
      <c r="U348" s="100"/>
      <c r="V348" s="100"/>
      <c r="W348" s="100"/>
      <c r="X348" s="100"/>
      <c r="Y348" s="100"/>
      <c r="Z348" s="100">
        <v>800</v>
      </c>
      <c r="AA348" s="100"/>
      <c r="AB348" s="100"/>
      <c r="AC348" s="100"/>
      <c r="AD348" s="100"/>
      <c r="AE348" s="100"/>
      <c r="AF348" s="100"/>
      <c r="AG348" s="100"/>
      <c r="AH348" s="100"/>
      <c r="AI348" s="100"/>
      <c r="AJ348" s="100"/>
      <c r="AK348" s="100"/>
      <c r="AL348" s="100"/>
      <c r="AM348" s="100"/>
      <c r="AN348" s="100"/>
      <c r="AO348" s="100"/>
      <c r="AP348" s="100"/>
      <c r="AQ348" s="100"/>
      <c r="AR348" s="100"/>
      <c r="AS348" s="100"/>
    </row>
    <row r="349" spans="1:45" s="108" customFormat="1" ht="24.75" customHeight="1">
      <c r="A349" s="339"/>
      <c r="B349" s="958"/>
      <c r="C349" s="100" t="s">
        <v>1065</v>
      </c>
      <c r="D349" s="100"/>
      <c r="E349" s="100" t="s">
        <v>15068</v>
      </c>
      <c r="F349" s="100" t="s">
        <v>1065</v>
      </c>
      <c r="G349" s="100">
        <v>5908</v>
      </c>
      <c r="H349" s="100">
        <v>200.52</v>
      </c>
      <c r="I349" s="100">
        <v>191.15</v>
      </c>
      <c r="J349" s="100">
        <v>9</v>
      </c>
      <c r="K349" s="100">
        <v>18</v>
      </c>
      <c r="L349" s="100"/>
      <c r="M349" s="100"/>
      <c r="N349" s="100">
        <v>162</v>
      </c>
      <c r="O349" s="100"/>
      <c r="P349" s="100"/>
      <c r="Q349" s="100"/>
      <c r="R349" s="100"/>
      <c r="S349" s="100"/>
      <c r="T349" s="105" t="s">
        <v>15069</v>
      </c>
      <c r="U349" s="100"/>
      <c r="V349" s="100"/>
      <c r="W349" s="100"/>
      <c r="X349" s="100"/>
      <c r="Y349" s="100"/>
      <c r="Z349" s="100">
        <v>25</v>
      </c>
      <c r="AA349" s="100"/>
      <c r="AB349" s="100"/>
      <c r="AC349" s="100"/>
      <c r="AD349" s="100"/>
      <c r="AE349" s="100"/>
      <c r="AF349" s="100"/>
      <c r="AG349" s="100"/>
      <c r="AH349" s="100"/>
      <c r="AI349" s="100"/>
      <c r="AJ349" s="100"/>
      <c r="AK349" s="100"/>
      <c r="AL349" s="100"/>
      <c r="AM349" s="100"/>
      <c r="AN349" s="100"/>
      <c r="AO349" s="100"/>
      <c r="AP349" s="100"/>
      <c r="AQ349" s="100"/>
      <c r="AR349" s="100"/>
      <c r="AS349" s="100"/>
    </row>
    <row r="350" spans="1:45" s="108" customFormat="1" ht="24.75" customHeight="1">
      <c r="A350" s="339"/>
      <c r="B350" s="1059" t="s">
        <v>4021</v>
      </c>
      <c r="C350" s="319" t="s">
        <v>5614</v>
      </c>
      <c r="D350" s="319"/>
      <c r="E350" s="544">
        <f>COUNTA(E351:E360)</f>
        <v>10</v>
      </c>
      <c r="F350" s="319"/>
      <c r="G350" s="319">
        <f>SUM(G351:G360)</f>
        <v>138612</v>
      </c>
      <c r="H350" s="319">
        <f t="shared" ref="H350:N350" si="0">SUM(H351:H360)</f>
        <v>5683</v>
      </c>
      <c r="I350" s="319">
        <f t="shared" si="0"/>
        <v>46690</v>
      </c>
      <c r="J350" s="319"/>
      <c r="K350" s="319"/>
      <c r="L350" s="319"/>
      <c r="M350" s="319"/>
      <c r="N350" s="319">
        <f t="shared" si="0"/>
        <v>14207</v>
      </c>
      <c r="O350" s="319"/>
      <c r="P350" s="319"/>
      <c r="Q350" s="319"/>
      <c r="R350" s="319"/>
      <c r="S350" s="319"/>
      <c r="T350" s="319"/>
      <c r="U350" s="319">
        <f t="shared" ref="U350:Y350" si="1">SUM(U351:U360)</f>
        <v>0</v>
      </c>
      <c r="V350" s="319">
        <f t="shared" si="1"/>
        <v>0</v>
      </c>
      <c r="W350" s="319">
        <f t="shared" si="1"/>
        <v>0</v>
      </c>
      <c r="X350" s="319">
        <f t="shared" si="1"/>
        <v>0</v>
      </c>
      <c r="Y350" s="319">
        <f t="shared" si="1"/>
        <v>0</v>
      </c>
      <c r="Z350" s="319"/>
      <c r="AA350" s="319"/>
      <c r="AB350" s="319"/>
      <c r="AC350" s="319"/>
      <c r="AD350" s="319"/>
      <c r="AE350" s="319"/>
      <c r="AF350" s="319"/>
      <c r="AG350" s="319"/>
      <c r="AH350" s="319"/>
      <c r="AI350" s="319"/>
      <c r="AJ350" s="319"/>
      <c r="AK350" s="319"/>
      <c r="AL350" s="319"/>
      <c r="AM350" s="319"/>
      <c r="AN350" s="319"/>
      <c r="AO350" s="319"/>
      <c r="AP350" s="319"/>
      <c r="AQ350" s="319"/>
      <c r="AR350" s="319"/>
      <c r="AS350" s="319"/>
    </row>
    <row r="351" spans="1:45" s="108" customFormat="1" ht="25.15" customHeight="1">
      <c r="A351" s="339"/>
      <c r="B351" s="957"/>
      <c r="C351" s="100" t="s">
        <v>15070</v>
      </c>
      <c r="D351" s="100"/>
      <c r="E351" s="100" t="s">
        <v>15397</v>
      </c>
      <c r="F351" s="100" t="s">
        <v>15233</v>
      </c>
      <c r="G351" s="100">
        <v>58490</v>
      </c>
      <c r="H351" s="100">
        <v>1860</v>
      </c>
      <c r="I351" s="100">
        <v>1860</v>
      </c>
      <c r="J351" s="100">
        <v>37</v>
      </c>
      <c r="K351" s="100">
        <v>40</v>
      </c>
      <c r="L351" s="100"/>
      <c r="M351" s="100"/>
      <c r="N351" s="100">
        <v>1480</v>
      </c>
      <c r="O351" s="100"/>
      <c r="P351" s="100"/>
      <c r="Q351" s="100"/>
      <c r="R351" s="100"/>
      <c r="S351" s="100"/>
      <c r="T351" s="105">
        <v>2012</v>
      </c>
      <c r="U351" s="100"/>
      <c r="V351" s="100"/>
      <c r="W351" s="100"/>
      <c r="X351" s="100"/>
      <c r="Y351" s="100"/>
      <c r="Z351" s="100"/>
      <c r="AA351" s="100"/>
      <c r="AB351" s="100"/>
      <c r="AC351" s="100"/>
      <c r="AD351" s="100"/>
      <c r="AE351" s="100"/>
      <c r="AF351" s="100"/>
      <c r="AG351" s="100"/>
      <c r="AH351" s="100"/>
      <c r="AI351" s="100"/>
      <c r="AJ351" s="100"/>
      <c r="AK351" s="100"/>
      <c r="AL351" s="100"/>
      <c r="AM351" s="100"/>
      <c r="AN351" s="100"/>
      <c r="AO351" s="100"/>
      <c r="AP351" s="100"/>
      <c r="AQ351" s="100"/>
      <c r="AR351" s="100"/>
      <c r="AS351" s="100"/>
    </row>
    <row r="352" spans="1:45" s="108" customFormat="1" ht="25.15" customHeight="1">
      <c r="A352" s="339"/>
      <c r="B352" s="957"/>
      <c r="C352" s="100" t="s">
        <v>15070</v>
      </c>
      <c r="D352" s="100"/>
      <c r="E352" s="100" t="s">
        <v>15398</v>
      </c>
      <c r="F352" s="100" t="s">
        <v>15287</v>
      </c>
      <c r="G352" s="100">
        <v>21370</v>
      </c>
      <c r="H352" s="100"/>
      <c r="I352" s="100"/>
      <c r="J352" s="100">
        <v>20</v>
      </c>
      <c r="K352" s="100">
        <v>30</v>
      </c>
      <c r="L352" s="100"/>
      <c r="M352" s="100"/>
      <c r="N352" s="100">
        <v>600</v>
      </c>
      <c r="O352" s="100"/>
      <c r="P352" s="100"/>
      <c r="Q352" s="100"/>
      <c r="R352" s="100"/>
      <c r="S352" s="100"/>
      <c r="T352" s="105">
        <v>2001</v>
      </c>
      <c r="U352" s="100"/>
      <c r="V352" s="100"/>
      <c r="W352" s="100"/>
      <c r="X352" s="100"/>
      <c r="Y352" s="100"/>
      <c r="Z352" s="100"/>
      <c r="AA352" s="100"/>
      <c r="AB352" s="100"/>
      <c r="AC352" s="100"/>
      <c r="AD352" s="100"/>
      <c r="AE352" s="100"/>
      <c r="AF352" s="100"/>
      <c r="AG352" s="100"/>
      <c r="AH352" s="100"/>
      <c r="AI352" s="100"/>
      <c r="AJ352" s="100"/>
      <c r="AK352" s="100"/>
      <c r="AL352" s="100"/>
      <c r="AM352" s="100"/>
      <c r="AN352" s="100"/>
      <c r="AO352" s="100"/>
      <c r="AP352" s="100"/>
      <c r="AQ352" s="100"/>
      <c r="AR352" s="100"/>
      <c r="AS352" s="100"/>
    </row>
    <row r="353" spans="1:45" s="108" customFormat="1" ht="25.15" customHeight="1">
      <c r="A353" s="339"/>
      <c r="B353" s="957"/>
      <c r="C353" s="100" t="s">
        <v>15070</v>
      </c>
      <c r="D353" s="100"/>
      <c r="E353" s="100" t="s">
        <v>2088</v>
      </c>
      <c r="F353" s="100" t="s">
        <v>15399</v>
      </c>
      <c r="G353" s="100">
        <v>1273</v>
      </c>
      <c r="H353" s="100">
        <v>614</v>
      </c>
      <c r="I353" s="100">
        <v>614</v>
      </c>
      <c r="J353" s="100"/>
      <c r="K353" s="100"/>
      <c r="L353" s="100"/>
      <c r="M353" s="100"/>
      <c r="N353" s="100"/>
      <c r="O353" s="100"/>
      <c r="P353" s="100">
        <v>100</v>
      </c>
      <c r="Q353" s="100"/>
      <c r="R353" s="100"/>
      <c r="S353" s="100"/>
      <c r="T353" s="105">
        <v>2014</v>
      </c>
      <c r="U353" s="100"/>
      <c r="V353" s="100"/>
      <c r="W353" s="100"/>
      <c r="X353" s="100"/>
      <c r="Y353" s="100"/>
      <c r="Z353" s="100">
        <v>686</v>
      </c>
      <c r="AA353" s="100"/>
      <c r="AB353" s="100"/>
      <c r="AC353" s="100"/>
      <c r="AD353" s="100"/>
      <c r="AE353" s="100"/>
      <c r="AF353" s="100"/>
      <c r="AG353" s="100"/>
      <c r="AH353" s="100"/>
      <c r="AI353" s="100"/>
      <c r="AJ353" s="100"/>
      <c r="AK353" s="100"/>
      <c r="AL353" s="100"/>
      <c r="AM353" s="100"/>
      <c r="AN353" s="100"/>
      <c r="AO353" s="100"/>
      <c r="AP353" s="100"/>
      <c r="AQ353" s="100"/>
      <c r="AR353" s="100"/>
      <c r="AS353" s="100"/>
    </row>
    <row r="354" spans="1:45" s="108" customFormat="1" ht="25.15" customHeight="1">
      <c r="A354" s="339"/>
      <c r="B354" s="957"/>
      <c r="C354" s="100" t="s">
        <v>15070</v>
      </c>
      <c r="D354" s="100"/>
      <c r="E354" s="100" t="s">
        <v>15400</v>
      </c>
      <c r="F354" s="100" t="s">
        <v>15212</v>
      </c>
      <c r="G354" s="100">
        <v>1225</v>
      </c>
      <c r="H354" s="100">
        <v>1317</v>
      </c>
      <c r="I354" s="100">
        <v>1317</v>
      </c>
      <c r="J354" s="100"/>
      <c r="K354" s="100"/>
      <c r="L354" s="100"/>
      <c r="M354" s="100"/>
      <c r="N354" s="100"/>
      <c r="O354" s="100"/>
      <c r="P354" s="100">
        <v>100</v>
      </c>
      <c r="Q354" s="100"/>
      <c r="R354" s="100"/>
      <c r="S354" s="100"/>
      <c r="T354" s="105">
        <v>2014</v>
      </c>
      <c r="U354" s="100"/>
      <c r="V354" s="100"/>
      <c r="W354" s="100"/>
      <c r="X354" s="100"/>
      <c r="Y354" s="100"/>
      <c r="Z354" s="100">
        <v>1223</v>
      </c>
      <c r="AA354" s="100"/>
      <c r="AB354" s="100"/>
      <c r="AC354" s="100"/>
      <c r="AD354" s="100"/>
      <c r="AE354" s="100"/>
      <c r="AF354" s="100"/>
      <c r="AG354" s="100"/>
      <c r="AH354" s="100"/>
      <c r="AI354" s="100"/>
      <c r="AJ354" s="100"/>
      <c r="AK354" s="100"/>
      <c r="AL354" s="100"/>
      <c r="AM354" s="100"/>
      <c r="AN354" s="100"/>
      <c r="AO354" s="100"/>
      <c r="AP354" s="100"/>
      <c r="AQ354" s="100"/>
      <c r="AR354" s="100"/>
      <c r="AS354" s="100"/>
    </row>
    <row r="355" spans="1:45" s="108" customFormat="1" ht="25.15" customHeight="1">
      <c r="A355" s="339"/>
      <c r="B355" s="957"/>
      <c r="C355" s="100" t="s">
        <v>15070</v>
      </c>
      <c r="D355" s="100"/>
      <c r="E355" s="100" t="s">
        <v>15401</v>
      </c>
      <c r="F355" s="100" t="s">
        <v>15212</v>
      </c>
      <c r="G355" s="100">
        <v>280</v>
      </c>
      <c r="H355" s="100"/>
      <c r="I355" s="100">
        <v>357</v>
      </c>
      <c r="J355" s="100">
        <v>21</v>
      </c>
      <c r="K355" s="100">
        <v>17</v>
      </c>
      <c r="L355" s="100"/>
      <c r="M355" s="100"/>
      <c r="N355" s="100"/>
      <c r="O355" s="100"/>
      <c r="P355" s="100">
        <v>50</v>
      </c>
      <c r="Q355" s="100"/>
      <c r="R355" s="100"/>
      <c r="S355" s="100"/>
      <c r="T355" s="105">
        <v>2007</v>
      </c>
      <c r="U355" s="100"/>
      <c r="V355" s="100"/>
      <c r="W355" s="100"/>
      <c r="X355" s="100"/>
      <c r="Y355" s="100"/>
      <c r="Z355" s="100">
        <v>200</v>
      </c>
      <c r="AA355" s="100"/>
      <c r="AB355" s="100"/>
      <c r="AC355" s="100"/>
      <c r="AD355" s="100"/>
      <c r="AE355" s="100"/>
      <c r="AF355" s="100"/>
      <c r="AG355" s="100"/>
      <c r="AH355" s="100"/>
      <c r="AI355" s="100"/>
      <c r="AJ355" s="100"/>
      <c r="AK355" s="100"/>
      <c r="AL355" s="100"/>
      <c r="AM355" s="100"/>
      <c r="AN355" s="100"/>
      <c r="AO355" s="100"/>
      <c r="AP355" s="100"/>
      <c r="AQ355" s="100"/>
      <c r="AR355" s="100"/>
      <c r="AS355" s="100"/>
    </row>
    <row r="356" spans="1:45" s="108" customFormat="1" ht="25.15" customHeight="1">
      <c r="A356" s="339"/>
      <c r="B356" s="957"/>
      <c r="C356" s="100" t="s">
        <v>15070</v>
      </c>
      <c r="D356" s="100" t="s">
        <v>15401</v>
      </c>
      <c r="E356" s="100" t="s">
        <v>15402</v>
      </c>
      <c r="F356" s="100" t="s">
        <v>15212</v>
      </c>
      <c r="G356" s="100">
        <v>608</v>
      </c>
      <c r="H356" s="100"/>
      <c r="I356" s="100">
        <v>630</v>
      </c>
      <c r="J356" s="100">
        <v>35</v>
      </c>
      <c r="K356" s="100">
        <v>18</v>
      </c>
      <c r="L356" s="100"/>
      <c r="M356" s="100"/>
      <c r="N356" s="100"/>
      <c r="O356" s="100"/>
      <c r="P356" s="100">
        <v>100</v>
      </c>
      <c r="Q356" s="100"/>
      <c r="R356" s="100">
        <v>2007</v>
      </c>
      <c r="S356" s="100"/>
      <c r="T356" s="105">
        <v>2007</v>
      </c>
      <c r="U356" s="100"/>
      <c r="V356" s="100"/>
      <c r="W356" s="100"/>
      <c r="X356" s="100"/>
      <c r="Y356" s="100"/>
      <c r="Z356" s="100">
        <v>200</v>
      </c>
      <c r="AA356" s="100"/>
      <c r="AB356" s="100"/>
      <c r="AC356" s="100"/>
      <c r="AD356" s="100"/>
      <c r="AE356" s="100"/>
      <c r="AF356" s="100"/>
      <c r="AG356" s="100"/>
      <c r="AH356" s="100"/>
      <c r="AI356" s="100"/>
      <c r="AJ356" s="100"/>
      <c r="AK356" s="100"/>
      <c r="AL356" s="100"/>
      <c r="AM356" s="100"/>
      <c r="AN356" s="100"/>
      <c r="AO356" s="100"/>
      <c r="AP356" s="100"/>
      <c r="AQ356" s="100"/>
      <c r="AR356" s="100"/>
      <c r="AS356" s="100"/>
    </row>
    <row r="357" spans="1:45" s="108" customFormat="1" ht="25.15" customHeight="1">
      <c r="A357" s="339"/>
      <c r="B357" s="957"/>
      <c r="C357" s="100" t="s">
        <v>15070</v>
      </c>
      <c r="D357" s="100"/>
      <c r="E357" s="100" t="s">
        <v>15403</v>
      </c>
      <c r="F357" s="100" t="s">
        <v>15168</v>
      </c>
      <c r="G357" s="100">
        <v>38777</v>
      </c>
      <c r="H357" s="100"/>
      <c r="I357" s="100">
        <v>38777</v>
      </c>
      <c r="J357" s="100"/>
      <c r="K357" s="100"/>
      <c r="L357" s="100"/>
      <c r="M357" s="100"/>
      <c r="N357" s="100"/>
      <c r="O357" s="100"/>
      <c r="P357" s="100">
        <v>500</v>
      </c>
      <c r="Q357" s="100"/>
      <c r="R357" s="100"/>
      <c r="S357" s="100"/>
      <c r="T357" s="105">
        <v>2014</v>
      </c>
      <c r="U357" s="100"/>
      <c r="V357" s="100"/>
      <c r="W357" s="100"/>
      <c r="X357" s="100"/>
      <c r="Y357" s="100"/>
      <c r="Z357" s="100">
        <v>856</v>
      </c>
      <c r="AA357" s="100"/>
      <c r="AB357" s="100"/>
      <c r="AC357" s="100"/>
      <c r="AD357" s="100"/>
      <c r="AE357" s="100"/>
      <c r="AF357" s="100"/>
      <c r="AG357" s="100"/>
      <c r="AH357" s="100"/>
      <c r="AI357" s="100"/>
      <c r="AJ357" s="100"/>
      <c r="AK357" s="100"/>
      <c r="AL357" s="100"/>
      <c r="AM357" s="100"/>
      <c r="AN357" s="100"/>
      <c r="AO357" s="100"/>
      <c r="AP357" s="100"/>
      <c r="AQ357" s="100"/>
      <c r="AR357" s="100"/>
      <c r="AS357" s="100" t="s">
        <v>15404</v>
      </c>
    </row>
    <row r="358" spans="1:45" s="108" customFormat="1" ht="25.15" customHeight="1">
      <c r="A358" s="339"/>
      <c r="B358" s="957"/>
      <c r="C358" s="100" t="s">
        <v>15117</v>
      </c>
      <c r="D358" s="100"/>
      <c r="E358" s="100" t="s">
        <v>15405</v>
      </c>
      <c r="F358" s="100" t="s">
        <v>15406</v>
      </c>
      <c r="G358" s="100">
        <v>16589</v>
      </c>
      <c r="H358" s="100">
        <v>810</v>
      </c>
      <c r="I358" s="100">
        <v>2053</v>
      </c>
      <c r="J358" s="100"/>
      <c r="K358" s="100">
        <v>4000</v>
      </c>
      <c r="L358" s="100">
        <v>1</v>
      </c>
      <c r="M358" s="100">
        <v>3</v>
      </c>
      <c r="N358" s="100">
        <v>12000</v>
      </c>
      <c r="O358" s="100"/>
      <c r="P358" s="100"/>
      <c r="Q358" s="100"/>
      <c r="R358" s="100">
        <v>1</v>
      </c>
      <c r="S358" s="100"/>
      <c r="T358" s="105">
        <v>2005</v>
      </c>
      <c r="U358" s="100"/>
      <c r="V358" s="100"/>
      <c r="W358" s="100"/>
      <c r="X358" s="100"/>
      <c r="Y358" s="100"/>
      <c r="Z358" s="100">
        <v>3200</v>
      </c>
      <c r="AA358" s="100">
        <v>2005</v>
      </c>
      <c r="AB358" s="100"/>
      <c r="AC358" s="100"/>
      <c r="AD358" s="100"/>
      <c r="AE358" s="100"/>
      <c r="AF358" s="100"/>
      <c r="AG358" s="100"/>
      <c r="AH358" s="100">
        <v>3200</v>
      </c>
      <c r="AI358" s="100"/>
      <c r="AJ358" s="100"/>
      <c r="AK358" s="100"/>
      <c r="AL358" s="100"/>
      <c r="AM358" s="100"/>
      <c r="AN358" s="100"/>
      <c r="AO358" s="100"/>
      <c r="AP358" s="100"/>
      <c r="AQ358" s="100"/>
      <c r="AR358" s="100"/>
      <c r="AS358" s="100"/>
    </row>
    <row r="359" spans="1:45" s="108" customFormat="1" ht="33" customHeight="1">
      <c r="A359" s="339"/>
      <c r="B359" s="957"/>
      <c r="C359" s="320" t="s">
        <v>15117</v>
      </c>
      <c r="D359" s="320"/>
      <c r="E359" s="320" t="s">
        <v>15407</v>
      </c>
      <c r="F359" s="320" t="s">
        <v>15122</v>
      </c>
      <c r="G359" s="546"/>
      <c r="H359" s="546">
        <v>127</v>
      </c>
      <c r="I359" s="546">
        <v>127</v>
      </c>
      <c r="J359" s="320">
        <v>9.5</v>
      </c>
      <c r="K359" s="320">
        <v>13.4</v>
      </c>
      <c r="L359" s="546"/>
      <c r="M359" s="546"/>
      <c r="N359" s="546">
        <v>127</v>
      </c>
      <c r="O359" s="320"/>
      <c r="P359" s="546"/>
      <c r="Q359" s="320"/>
      <c r="R359" s="320"/>
      <c r="S359" s="320"/>
      <c r="T359" s="320">
        <v>2014</v>
      </c>
      <c r="U359" s="546"/>
      <c r="V359" s="546"/>
      <c r="W359" s="319"/>
      <c r="X359" s="319"/>
      <c r="Y359" s="320"/>
      <c r="Z359" s="320">
        <v>100</v>
      </c>
      <c r="AA359" s="146"/>
      <c r="AB359" s="320"/>
      <c r="AC359" s="320"/>
      <c r="AD359" s="320"/>
      <c r="AE359" s="320"/>
      <c r="AF359" s="320"/>
      <c r="AG359" s="320"/>
      <c r="AH359" s="319"/>
      <c r="AI359" s="320"/>
      <c r="AJ359" s="320"/>
      <c r="AK359" s="320"/>
      <c r="AL359" s="320"/>
      <c r="AM359" s="320"/>
      <c r="AN359" s="320"/>
      <c r="AO359" s="320"/>
      <c r="AP359" s="320"/>
      <c r="AQ359" s="320"/>
      <c r="AR359" s="320"/>
      <c r="AS359" s="320" t="s">
        <v>15408</v>
      </c>
    </row>
    <row r="360" spans="1:45" ht="25.15" customHeight="1">
      <c r="B360" s="1062"/>
      <c r="C360" s="320" t="s">
        <v>15117</v>
      </c>
      <c r="D360" s="100"/>
      <c r="E360" s="100" t="s">
        <v>15409</v>
      </c>
      <c r="F360" s="100" t="s">
        <v>15122</v>
      </c>
      <c r="G360" s="100"/>
      <c r="H360" s="100">
        <v>955</v>
      </c>
      <c r="I360" s="100">
        <v>955</v>
      </c>
      <c r="J360" s="708"/>
      <c r="K360" s="708">
        <v>100</v>
      </c>
      <c r="L360" s="100">
        <v>3</v>
      </c>
      <c r="M360" s="100"/>
      <c r="N360" s="708"/>
      <c r="O360" s="100"/>
      <c r="P360" s="100"/>
      <c r="Q360" s="100"/>
      <c r="R360" s="100"/>
      <c r="S360" s="100"/>
      <c r="T360" s="105">
        <v>2016</v>
      </c>
      <c r="U360" s="100"/>
      <c r="V360" s="100"/>
      <c r="W360" s="100"/>
      <c r="X360" s="100"/>
      <c r="Y360" s="100"/>
      <c r="Z360" s="100">
        <v>1200</v>
      </c>
      <c r="AA360" s="100"/>
      <c r="AB360" s="100"/>
      <c r="AC360" s="100"/>
      <c r="AD360" s="100"/>
      <c r="AE360" s="100"/>
      <c r="AF360" s="100"/>
      <c r="AG360" s="100"/>
      <c r="AH360" s="100"/>
      <c r="AI360" s="100"/>
      <c r="AJ360" s="100"/>
      <c r="AK360" s="100"/>
      <c r="AL360" s="100"/>
      <c r="AM360" s="100"/>
      <c r="AN360" s="100"/>
      <c r="AO360" s="100"/>
      <c r="AP360" s="100"/>
      <c r="AQ360" s="100"/>
      <c r="AR360" s="100"/>
      <c r="AS360" s="1022"/>
    </row>
  </sheetData>
  <mergeCells count="37">
    <mergeCell ref="B332:B335"/>
    <mergeCell ref="H278:H280"/>
    <mergeCell ref="I278:I280"/>
    <mergeCell ref="J3:N3"/>
    <mergeCell ref="U12:Z12"/>
    <mergeCell ref="Z286:Z288"/>
    <mergeCell ref="B1:H1"/>
    <mergeCell ref="T1:AS1"/>
    <mergeCell ref="F2:F4"/>
    <mergeCell ref="G2:G4"/>
    <mergeCell ref="H2:H4"/>
    <mergeCell ref="I2:I4"/>
    <mergeCell ref="U2:Z4"/>
    <mergeCell ref="E2:E4"/>
    <mergeCell ref="AS2:AS4"/>
    <mergeCell ref="AI2:AR2"/>
    <mergeCell ref="AN3:AR3"/>
    <mergeCell ref="AC2:AH2"/>
    <mergeCell ref="AE3:AG3"/>
    <mergeCell ref="Q3:Q4"/>
    <mergeCell ref="AH3:AH4"/>
    <mergeCell ref="AI3:AM3"/>
    <mergeCell ref="AC3:AD3"/>
    <mergeCell ref="T2:T4"/>
    <mergeCell ref="R3:R4"/>
    <mergeCell ref="O2:R2"/>
    <mergeCell ref="A2:A4"/>
    <mergeCell ref="B2:B4"/>
    <mergeCell ref="C2:C4"/>
    <mergeCell ref="D2:D4"/>
    <mergeCell ref="AA2:AB2"/>
    <mergeCell ref="AA3:AA4"/>
    <mergeCell ref="J2:N2"/>
    <mergeCell ref="P3:P4"/>
    <mergeCell ref="AB3:AB4"/>
    <mergeCell ref="S2:S4"/>
    <mergeCell ref="O3:O4"/>
  </mergeCells>
  <phoneticPr fontId="2" type="noConversion"/>
  <printOptions horizontalCentered="1"/>
  <pageMargins left="0.78740157480314965" right="0.78740157480314965" top="0.98425196850393704" bottom="0.98425196850393704" header="0.51181102362204722" footer="0.51181102362204722"/>
  <pageSetup paperSize="9" scale="84" fitToHeight="0" orientation="landscape" r:id="rId1"/>
  <headerFooter alignWithMargins="0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/>
  <sheetData/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32</vt:i4>
      </vt:variant>
      <vt:variant>
        <vt:lpstr>이름이 지정된 범위</vt:lpstr>
      </vt:variant>
      <vt:variant>
        <vt:i4>50</vt:i4>
      </vt:variant>
    </vt:vector>
  </HeadingPairs>
  <TitlesOfParts>
    <vt:vector size="82" baseType="lpstr">
      <vt:lpstr>표지</vt:lpstr>
      <vt:lpstr>일반개요</vt:lpstr>
      <vt:lpstr>공공체육시설의분류기준</vt:lpstr>
      <vt:lpstr>연도별현황</vt:lpstr>
      <vt:lpstr>설치주체별현황</vt:lpstr>
      <vt:lpstr>시도별현황</vt:lpstr>
      <vt:lpstr>육상경기장</vt:lpstr>
      <vt:lpstr>축구장</vt:lpstr>
      <vt:lpstr>하키장</vt:lpstr>
      <vt:lpstr>야구장</vt:lpstr>
      <vt:lpstr>싸이클경기장</vt:lpstr>
      <vt:lpstr>테니스장</vt:lpstr>
      <vt:lpstr>씨름장</vt:lpstr>
      <vt:lpstr>구기체육관</vt:lpstr>
      <vt:lpstr>투기체육관</vt:lpstr>
      <vt:lpstr>생활체육관</vt:lpstr>
      <vt:lpstr>게이트볼장</vt:lpstr>
      <vt:lpstr>수영장</vt:lpstr>
      <vt:lpstr>롤러스케이트장</vt:lpstr>
      <vt:lpstr>사격장</vt:lpstr>
      <vt:lpstr>국궁장</vt:lpstr>
      <vt:lpstr>양궁장</vt:lpstr>
      <vt:lpstr>승마장</vt:lpstr>
      <vt:lpstr>골프연습장</vt:lpstr>
      <vt:lpstr>조정카누장</vt:lpstr>
      <vt:lpstr>요트장</vt:lpstr>
      <vt:lpstr>빙상장</vt:lpstr>
      <vt:lpstr>스키점프경기장</vt:lpstr>
      <vt:lpstr>바이애슬론경기장</vt:lpstr>
      <vt:lpstr>크로스컨트리경기장</vt:lpstr>
      <vt:lpstr>기타 체육시설</vt:lpstr>
      <vt:lpstr>Sheet1</vt:lpstr>
      <vt:lpstr>게이트볼장!Print_Area</vt:lpstr>
      <vt:lpstr>골프연습장!Print_Area</vt:lpstr>
      <vt:lpstr>구기체육관!Print_Area</vt:lpstr>
      <vt:lpstr>국궁장!Print_Area</vt:lpstr>
      <vt:lpstr>'기타 체육시설'!Print_Area</vt:lpstr>
      <vt:lpstr>롤러스케이트장!Print_Area</vt:lpstr>
      <vt:lpstr>바이애슬론경기장!Print_Area</vt:lpstr>
      <vt:lpstr>빙상장!Print_Area</vt:lpstr>
      <vt:lpstr>사격장!Print_Area</vt:lpstr>
      <vt:lpstr>생활체육관!Print_Area</vt:lpstr>
      <vt:lpstr>설치주체별현황!Print_Area</vt:lpstr>
      <vt:lpstr>수영장!Print_Area</vt:lpstr>
      <vt:lpstr>스키점프경기장!Print_Area</vt:lpstr>
      <vt:lpstr>시도별현황!Print_Area</vt:lpstr>
      <vt:lpstr>싸이클경기장!Print_Area</vt:lpstr>
      <vt:lpstr>야구장!Print_Area</vt:lpstr>
      <vt:lpstr>양궁장!Print_Area</vt:lpstr>
      <vt:lpstr>연도별현황!Print_Area</vt:lpstr>
      <vt:lpstr>육상경기장!Print_Area</vt:lpstr>
      <vt:lpstr>일반개요!Print_Area</vt:lpstr>
      <vt:lpstr>축구장!Print_Area</vt:lpstr>
      <vt:lpstr>크로스컨트리경기장!Print_Area</vt:lpstr>
      <vt:lpstr>테니스장!Print_Area</vt:lpstr>
      <vt:lpstr>투기체육관!Print_Area</vt:lpstr>
      <vt:lpstr>하키장!Print_Area</vt:lpstr>
      <vt:lpstr>게이트볼장!Print_Titles</vt:lpstr>
      <vt:lpstr>골프연습장!Print_Titles</vt:lpstr>
      <vt:lpstr>구기체육관!Print_Titles</vt:lpstr>
      <vt:lpstr>국궁장!Print_Titles</vt:lpstr>
      <vt:lpstr>'기타 체육시설'!Print_Titles</vt:lpstr>
      <vt:lpstr>롤러스케이트장!Print_Titles</vt:lpstr>
      <vt:lpstr>바이애슬론경기장!Print_Titles</vt:lpstr>
      <vt:lpstr>빙상장!Print_Titles</vt:lpstr>
      <vt:lpstr>사격장!Print_Titles</vt:lpstr>
      <vt:lpstr>생활체육관!Print_Titles</vt:lpstr>
      <vt:lpstr>수영장!Print_Titles</vt:lpstr>
      <vt:lpstr>스키점프경기장!Print_Titles</vt:lpstr>
      <vt:lpstr>승마장!Print_Titles</vt:lpstr>
      <vt:lpstr>싸이클경기장!Print_Titles</vt:lpstr>
      <vt:lpstr>씨름장!Print_Titles</vt:lpstr>
      <vt:lpstr>야구장!Print_Titles</vt:lpstr>
      <vt:lpstr>양궁장!Print_Titles</vt:lpstr>
      <vt:lpstr>요트장!Print_Titles</vt:lpstr>
      <vt:lpstr>육상경기장!Print_Titles</vt:lpstr>
      <vt:lpstr>조정카누장!Print_Titles</vt:lpstr>
      <vt:lpstr>축구장!Print_Titles</vt:lpstr>
      <vt:lpstr>크로스컨트리경기장!Print_Titles</vt:lpstr>
      <vt:lpstr>테니스장!Print_Titles</vt:lpstr>
      <vt:lpstr>투기체육관!Print_Titles</vt:lpstr>
      <vt:lpstr>하키장!Print_Titles</vt:lpstr>
    </vt:vector>
  </TitlesOfParts>
  <Company>HANYANG UNIV.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정만철</dc:creator>
  <cp:lastModifiedBy>User</cp:lastModifiedBy>
  <cp:lastPrinted>2017-10-16T11:28:33Z</cp:lastPrinted>
  <dcterms:created xsi:type="dcterms:W3CDTF">2004-06-02T07:19:06Z</dcterms:created>
  <dcterms:modified xsi:type="dcterms:W3CDTF">2017-12-22T07:56:54Z</dcterms:modified>
</cp:coreProperties>
</file>